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Objects="placeholders" codeName="ThisWorkbook"/>
  <mc:AlternateContent xmlns:mc="http://schemas.openxmlformats.org/markup-compatibility/2006">
    <mc:Choice Requires="x15">
      <x15ac:absPath xmlns:x15ac="http://schemas.microsoft.com/office/spreadsheetml/2010/11/ac" url="https://mcgill-my.sharepoint.com/personal/xiao_li8_mcgill_ca/Documents/Desktop/CAN_TIMES_v2 - Copy/"/>
    </mc:Choice>
  </mc:AlternateContent>
  <xr:revisionPtr revIDLastSave="527" documentId="13_ncr:1_{1194D2AA-2484-43AB-B4BE-E00F004AAE79}" xr6:coauthVersionLast="47" xr6:coauthVersionMax="47" xr10:uidLastSave="{E27940A5-80BD-44AA-B8C2-73744D455948}"/>
  <bookViews>
    <workbookView xWindow="2700" yWindow="1380" windowWidth="14400" windowHeight="8710" tabRatio="901" activeTab="1" xr2:uid="{00000000-000D-0000-FFFF-FFFF00000000}"/>
  </bookViews>
  <sheets>
    <sheet name="Comm_FIProcess" sheetId="132" r:id="rId1"/>
    <sheet name="Tech_Fuel" sheetId="167" r:id="rId2"/>
    <sheet name="EMI" sheetId="168" r:id="rId3"/>
    <sheet name="TechHeat-RES-SD" sheetId="148" r:id="rId4"/>
    <sheet name="attached_DetachedHeatingStock" sheetId="139" r:id="rId5"/>
    <sheet name="attached_heating_EFF" sheetId="149" r:id="rId6"/>
    <sheet name="attached_space_heating_byenergy" sheetId="133" r:id="rId7"/>
    <sheet name="attached_space_heating_byendtyp" sheetId="153" r:id="rId8"/>
    <sheet name="TechHeat-RES-SA" sheetId="154" r:id="rId9"/>
    <sheet name="attached_AttachedHeatingStock" sheetId="140" r:id="rId10"/>
    <sheet name="TechHeat-RES-AP" sheetId="155" r:id="rId11"/>
    <sheet name="attached_ApartmentHeatingStock" sheetId="141" r:id="rId12"/>
    <sheet name="TechHeat-RES-MOB" sheetId="156" r:id="rId13"/>
    <sheet name="attached_MobileHeatingStock" sheetId="142" r:id="rId14"/>
    <sheet name="Demand" sheetId="169" r:id="rId15"/>
    <sheet name="TechCooling-RES" sheetId="151" r:id="rId16"/>
    <sheet name="attached_CoolingStock" sheetId="143" r:id="rId17"/>
    <sheet name="attached_HousingStock" sheetId="157" r:id="rId18"/>
    <sheet name="attached_coolingsecuse" sheetId="158" r:id="rId19"/>
    <sheet name="NOUSE--Allstock" sheetId="147" r:id="rId20"/>
    <sheet name="TechWatHea-SingleDetached-RES" sheetId="152" r:id="rId21"/>
    <sheet name="TechWatHea-SingleAttached" sheetId="161" r:id="rId22"/>
    <sheet name="TechWatHea-Appartment" sheetId="162" r:id="rId23"/>
    <sheet name="TechWatHea-MobileHome" sheetId="163" r:id="rId24"/>
    <sheet name="attached_DetachedAttachWatStock" sheetId="144" r:id="rId25"/>
    <sheet name="attached_ApaMobWatStock" sheetId="146" r:id="rId26"/>
    <sheet name="attached_WatHeaEnergyUse" sheetId="159" r:id="rId27"/>
    <sheet name="attached_WatHeaSecEneUse" sheetId="160" r:id="rId28"/>
    <sheet name="Tech-Appliance" sheetId="164" r:id="rId29"/>
    <sheet name="attached_ApplianceConsume" sheetId="166" r:id="rId30"/>
    <sheet name="attached_ApplianceStock" sheetId="145" r:id="rId31"/>
    <sheet name="TechLighting" sheetId="165" r:id="rId32"/>
    <sheet name="attached_lighting" sheetId="134" r:id="rId33"/>
    <sheet name="NO-USE-Dwelling_stock" sheetId="136" r:id="rId34"/>
    <sheet name="attached_Detached_Attached" sheetId="137" r:id="rId35"/>
    <sheet name="attached_Apar_Mobile" sheetId="138" r:id="rId36"/>
    <sheet name="attached_space_cooling" sheetId="135" r:id="rId37"/>
  </sheets>
  <externalReferences>
    <externalReference r:id="rId38"/>
  </externalReferences>
  <definedNames>
    <definedName name="FID_1">[1]AGR_Fuels!$A$2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G8" i="167" l="1"/>
  <c r="AF8" i="167"/>
  <c r="AE8" i="167"/>
  <c r="AD8" i="167"/>
  <c r="AC8" i="167"/>
  <c r="AB8" i="167"/>
  <c r="H107" i="151"/>
  <c r="I107" i="151"/>
  <c r="J107" i="151"/>
  <c r="K107" i="151"/>
  <c r="L107" i="151"/>
  <c r="M107" i="151"/>
  <c r="H108" i="151"/>
  <c r="I108" i="151"/>
  <c r="J108" i="151"/>
  <c r="K108" i="151"/>
  <c r="L108" i="151"/>
  <c r="M108" i="151"/>
  <c r="H109" i="151"/>
  <c r="I109" i="151"/>
  <c r="J109" i="151"/>
  <c r="K109" i="151"/>
  <c r="L109" i="151"/>
  <c r="M109" i="151"/>
  <c r="H110" i="151"/>
  <c r="I110" i="151"/>
  <c r="J110" i="151"/>
  <c r="K110" i="151"/>
  <c r="L110" i="151"/>
  <c r="M110" i="151"/>
  <c r="G110" i="151"/>
  <c r="G109" i="151"/>
  <c r="G108" i="151"/>
  <c r="G107" i="151"/>
  <c r="H97" i="151"/>
  <c r="I97" i="151"/>
  <c r="J97" i="151"/>
  <c r="K97" i="151"/>
  <c r="L97" i="151"/>
  <c r="M97" i="151"/>
  <c r="H98" i="151"/>
  <c r="I98" i="151"/>
  <c r="J98" i="151"/>
  <c r="K98" i="151"/>
  <c r="L98" i="151"/>
  <c r="M98" i="151"/>
  <c r="H99" i="151"/>
  <c r="I99" i="151"/>
  <c r="J99" i="151"/>
  <c r="K99" i="151"/>
  <c r="L99" i="151"/>
  <c r="M99" i="151"/>
  <c r="H100" i="151"/>
  <c r="I100" i="151"/>
  <c r="J100" i="151"/>
  <c r="K100" i="151"/>
  <c r="L100" i="151"/>
  <c r="M100" i="151"/>
  <c r="G100" i="151"/>
  <c r="G99" i="151"/>
  <c r="G98" i="151"/>
  <c r="G97" i="151"/>
  <c r="H90" i="151"/>
  <c r="I90" i="151"/>
  <c r="J90" i="151"/>
  <c r="K90" i="151"/>
  <c r="L90" i="151"/>
  <c r="M90" i="151"/>
  <c r="G90" i="151"/>
  <c r="H89" i="151"/>
  <c r="I89" i="151"/>
  <c r="J89" i="151"/>
  <c r="K89" i="151"/>
  <c r="L89" i="151"/>
  <c r="M89" i="151"/>
  <c r="G89" i="151"/>
  <c r="H88" i="151"/>
  <c r="I88" i="151"/>
  <c r="J88" i="151"/>
  <c r="K88" i="151"/>
  <c r="L88" i="151"/>
  <c r="M88" i="151"/>
  <c r="G88" i="151"/>
  <c r="H87" i="151"/>
  <c r="I87" i="151"/>
  <c r="J87" i="151"/>
  <c r="K87" i="151"/>
  <c r="L87" i="151"/>
  <c r="M87" i="151"/>
  <c r="G87" i="151"/>
  <c r="N54" i="165"/>
  <c r="L65" i="164"/>
  <c r="L66" i="164" s="1"/>
  <c r="L67" i="164" s="1"/>
  <c r="L68" i="164" s="1"/>
  <c r="L69" i="164" s="1"/>
  <c r="L70" i="164" s="1"/>
  <c r="K65" i="164"/>
  <c r="K66" i="164" s="1"/>
  <c r="K67" i="164" s="1"/>
  <c r="K68" i="164" s="1"/>
  <c r="K69" i="164" s="1"/>
  <c r="K70" i="164" s="1"/>
  <c r="J65" i="164"/>
  <c r="J66" i="164" s="1"/>
  <c r="J67" i="164" s="1"/>
  <c r="J68" i="164" s="1"/>
  <c r="J69" i="164" s="1"/>
  <c r="J70" i="164" s="1"/>
  <c r="I65" i="164"/>
  <c r="I66" i="164" s="1"/>
  <c r="I67" i="164" s="1"/>
  <c r="I68" i="164" s="1"/>
  <c r="I69" i="164" s="1"/>
  <c r="I70" i="164" s="1"/>
  <c r="H65" i="164"/>
  <c r="H66" i="164" s="1"/>
  <c r="H67" i="164" s="1"/>
  <c r="H68" i="164" s="1"/>
  <c r="H69" i="164" s="1"/>
  <c r="H70" i="164" s="1"/>
  <c r="G65" i="164"/>
  <c r="G66" i="164" s="1"/>
  <c r="G67" i="164" s="1"/>
  <c r="G68" i="164" s="1"/>
  <c r="G69" i="164" s="1"/>
  <c r="G70" i="164" s="1"/>
  <c r="F65" i="164"/>
  <c r="F66" i="164" s="1"/>
  <c r="F67" i="164" s="1"/>
  <c r="F68" i="164" s="1"/>
  <c r="F69" i="164" s="1"/>
  <c r="F70" i="164" s="1"/>
  <c r="N46" i="164"/>
  <c r="N47" i="164"/>
  <c r="N48" i="164"/>
  <c r="N49" i="164"/>
  <c r="N50" i="164"/>
  <c r="N51" i="164"/>
  <c r="N45" i="164"/>
  <c r="N59" i="163"/>
  <c r="N58" i="163"/>
  <c r="N57" i="163"/>
  <c r="N56" i="163"/>
  <c r="N55" i="163"/>
  <c r="N54" i="163"/>
  <c r="L59" i="163"/>
  <c r="K59" i="163"/>
  <c r="J59" i="163"/>
  <c r="I59" i="163"/>
  <c r="H59" i="163"/>
  <c r="G59" i="163"/>
  <c r="F59" i="163"/>
  <c r="N59" i="162"/>
  <c r="N58" i="162"/>
  <c r="N57" i="162"/>
  <c r="N56" i="162"/>
  <c r="N55" i="162"/>
  <c r="N54" i="162"/>
  <c r="L59" i="162"/>
  <c r="K59" i="162"/>
  <c r="J59" i="162"/>
  <c r="I59" i="162"/>
  <c r="H59" i="162"/>
  <c r="G59" i="162"/>
  <c r="F59" i="162"/>
  <c r="F46" i="162"/>
  <c r="G46" i="162"/>
  <c r="H46" i="162"/>
  <c r="I46" i="162"/>
  <c r="J46" i="162"/>
  <c r="K46" i="162"/>
  <c r="L46" i="162"/>
  <c r="N59" i="161"/>
  <c r="N58" i="161"/>
  <c r="N57" i="161"/>
  <c r="N56" i="161"/>
  <c r="N55" i="161"/>
  <c r="N54" i="161"/>
  <c r="L59" i="161"/>
  <c r="K59" i="161"/>
  <c r="J59" i="161"/>
  <c r="I59" i="161"/>
  <c r="H59" i="161"/>
  <c r="G59" i="161"/>
  <c r="F59" i="161"/>
  <c r="G59" i="152"/>
  <c r="H59" i="152"/>
  <c r="I59" i="152"/>
  <c r="J59" i="152"/>
  <c r="K59" i="152"/>
  <c r="L59" i="152"/>
  <c r="F59" i="152"/>
  <c r="N55" i="152"/>
  <c r="N56" i="152"/>
  <c r="N57" i="152"/>
  <c r="N58" i="152"/>
  <c r="N59" i="152"/>
  <c r="N54" i="152"/>
  <c r="O77" i="155"/>
  <c r="O78" i="155"/>
  <c r="O79" i="155"/>
  <c r="O80" i="155"/>
  <c r="O81" i="155"/>
  <c r="O82" i="155"/>
  <c r="O83" i="155"/>
  <c r="O84" i="155"/>
  <c r="O85" i="155"/>
  <c r="O86" i="155"/>
  <c r="O88" i="155"/>
  <c r="O90" i="155"/>
  <c r="O92" i="155"/>
  <c r="O76" i="155"/>
  <c r="G88" i="154"/>
  <c r="H88" i="154"/>
  <c r="P9" i="169" s="1"/>
  <c r="G9" i="169" s="1"/>
  <c r="I88" i="154"/>
  <c r="Q9" i="169" s="1"/>
  <c r="H9" i="169" s="1"/>
  <c r="J88" i="154"/>
  <c r="K88" i="154"/>
  <c r="L88" i="154"/>
  <c r="M88" i="154"/>
  <c r="G90" i="154"/>
  <c r="H90" i="154"/>
  <c r="I90" i="154"/>
  <c r="J90" i="154"/>
  <c r="K90" i="154"/>
  <c r="L90" i="154"/>
  <c r="M90" i="154"/>
  <c r="U9" i="169" s="1"/>
  <c r="L9" i="169" s="1"/>
  <c r="O9" i="169"/>
  <c r="F9" i="169" s="1"/>
  <c r="G92" i="154"/>
  <c r="H92" i="154"/>
  <c r="I92" i="154"/>
  <c r="J92" i="154"/>
  <c r="K92" i="154"/>
  <c r="L92" i="154"/>
  <c r="M92" i="154"/>
  <c r="H86" i="154"/>
  <c r="I86" i="154"/>
  <c r="J86" i="154"/>
  <c r="K86" i="154"/>
  <c r="L86" i="154"/>
  <c r="M86" i="154"/>
  <c r="G86" i="154"/>
  <c r="G88" i="148"/>
  <c r="H88" i="148"/>
  <c r="I88" i="148"/>
  <c r="J88" i="148"/>
  <c r="K88" i="148"/>
  <c r="L88" i="148"/>
  <c r="M88" i="148"/>
  <c r="P8" i="169"/>
  <c r="G8" i="169" s="1"/>
  <c r="Q8" i="169"/>
  <c r="H8" i="169" s="1"/>
  <c r="R8" i="169"/>
  <c r="I8" i="169" s="1"/>
  <c r="S8" i="169"/>
  <c r="J8" i="169" s="1"/>
  <c r="T8" i="169"/>
  <c r="K8" i="169" s="1"/>
  <c r="G90" i="148"/>
  <c r="H90" i="148"/>
  <c r="I90" i="148"/>
  <c r="J90" i="148"/>
  <c r="K90" i="148"/>
  <c r="L90" i="148"/>
  <c r="M90" i="148"/>
  <c r="U8" i="169"/>
  <c r="L8" i="169" s="1"/>
  <c r="G92" i="148"/>
  <c r="H92" i="148"/>
  <c r="I92" i="148"/>
  <c r="J92" i="148"/>
  <c r="K92" i="148"/>
  <c r="L92" i="148"/>
  <c r="M92" i="148"/>
  <c r="J86" i="148"/>
  <c r="K86" i="148"/>
  <c r="L86" i="148"/>
  <c r="M86" i="148"/>
  <c r="I86" i="148"/>
  <c r="H86" i="148"/>
  <c r="G86" i="148"/>
  <c r="O8" i="169"/>
  <c r="F8" i="169" s="1"/>
  <c r="I11" i="169"/>
  <c r="K11" i="169"/>
  <c r="M62" i="148"/>
  <c r="M61" i="148"/>
  <c r="L62" i="148"/>
  <c r="L61" i="148"/>
  <c r="K62" i="148"/>
  <c r="K61" i="148"/>
  <c r="J62" i="148"/>
  <c r="J61" i="148"/>
  <c r="I62" i="148"/>
  <c r="I61" i="148"/>
  <c r="H62" i="148"/>
  <c r="H61" i="148"/>
  <c r="G62" i="148"/>
  <c r="G61" i="148"/>
  <c r="M59" i="148"/>
  <c r="L59" i="148"/>
  <c r="K59" i="148"/>
  <c r="J59" i="148"/>
  <c r="I59" i="148"/>
  <c r="H59" i="148"/>
  <c r="G59" i="148"/>
  <c r="M56" i="148"/>
  <c r="L56" i="148"/>
  <c r="K56" i="148"/>
  <c r="J56" i="148"/>
  <c r="I56" i="148"/>
  <c r="H56" i="148"/>
  <c r="G56" i="148"/>
  <c r="M53" i="148"/>
  <c r="L53" i="148"/>
  <c r="K53" i="148"/>
  <c r="J53" i="148"/>
  <c r="I53" i="148"/>
  <c r="H53" i="148"/>
  <c r="G53" i="148"/>
  <c r="M62" i="154"/>
  <c r="M61" i="154"/>
  <c r="L62" i="154"/>
  <c r="L61" i="154"/>
  <c r="K62" i="154"/>
  <c r="K61" i="154"/>
  <c r="J62" i="154"/>
  <c r="J61" i="154"/>
  <c r="I62" i="154"/>
  <c r="I61" i="154"/>
  <c r="H62" i="154"/>
  <c r="H61" i="154"/>
  <c r="G62" i="154"/>
  <c r="G61" i="154"/>
  <c r="M59" i="154"/>
  <c r="L59" i="154"/>
  <c r="K59" i="154"/>
  <c r="J59" i="154"/>
  <c r="I59" i="154"/>
  <c r="H59" i="154"/>
  <c r="G59" i="154"/>
  <c r="M56" i="154"/>
  <c r="L56" i="154"/>
  <c r="K56" i="154"/>
  <c r="J56" i="154"/>
  <c r="I56" i="154"/>
  <c r="H56" i="154"/>
  <c r="G56" i="154"/>
  <c r="M53" i="154"/>
  <c r="L53" i="154"/>
  <c r="K53" i="154"/>
  <c r="J53" i="154"/>
  <c r="I53" i="154"/>
  <c r="H53" i="154"/>
  <c r="G53" i="154"/>
  <c r="M62" i="155"/>
  <c r="M61" i="155"/>
  <c r="L62" i="155"/>
  <c r="L61" i="155"/>
  <c r="K62" i="155"/>
  <c r="K61" i="155"/>
  <c r="J62" i="155"/>
  <c r="J61" i="155"/>
  <c r="I62" i="155"/>
  <c r="I61" i="155"/>
  <c r="H62" i="155"/>
  <c r="H61" i="155"/>
  <c r="G62" i="155"/>
  <c r="G61" i="155"/>
  <c r="M59" i="155"/>
  <c r="L59" i="155"/>
  <c r="K59" i="155"/>
  <c r="J59" i="155"/>
  <c r="I59" i="155"/>
  <c r="H59" i="155"/>
  <c r="G59" i="155"/>
  <c r="M56" i="155"/>
  <c r="L56" i="155"/>
  <c r="K56" i="155"/>
  <c r="J56" i="155"/>
  <c r="I56" i="155"/>
  <c r="H56" i="155"/>
  <c r="G56" i="155"/>
  <c r="M53" i="155"/>
  <c r="L53" i="155"/>
  <c r="K53" i="155"/>
  <c r="J53" i="155"/>
  <c r="I53" i="155"/>
  <c r="H53" i="155"/>
  <c r="G53" i="155"/>
  <c r="Q11" i="169"/>
  <c r="H11" i="169" s="1"/>
  <c r="R11" i="169"/>
  <c r="S11" i="169"/>
  <c r="J11" i="169" s="1"/>
  <c r="T11" i="169"/>
  <c r="U11" i="169"/>
  <c r="L11" i="169" s="1"/>
  <c r="M62" i="156"/>
  <c r="M61" i="156"/>
  <c r="L62" i="156"/>
  <c r="L61" i="156"/>
  <c r="K62" i="156"/>
  <c r="K61" i="156"/>
  <c r="J62" i="156"/>
  <c r="J61" i="156"/>
  <c r="I62" i="156"/>
  <c r="I61" i="156"/>
  <c r="H62" i="156"/>
  <c r="H61" i="156"/>
  <c r="G62" i="156"/>
  <c r="G61" i="156"/>
  <c r="M59" i="156"/>
  <c r="L59" i="156"/>
  <c r="K59" i="156"/>
  <c r="J59" i="156"/>
  <c r="I59" i="156"/>
  <c r="H59" i="156"/>
  <c r="M56" i="156"/>
  <c r="L56" i="156"/>
  <c r="K56" i="156"/>
  <c r="J56" i="156"/>
  <c r="I56" i="156"/>
  <c r="H56" i="156"/>
  <c r="M53" i="156"/>
  <c r="L53" i="156"/>
  <c r="K53" i="156"/>
  <c r="J53" i="156"/>
  <c r="I53" i="156"/>
  <c r="H53" i="156"/>
  <c r="G59" i="156"/>
  <c r="G56" i="156"/>
  <c r="G53" i="156"/>
  <c r="P19" i="169" a="1"/>
  <c r="P19" i="169" s="1"/>
  <c r="Q19" i="169" a="1"/>
  <c r="Q19" i="169" s="1"/>
  <c r="R19" i="169" a="1"/>
  <c r="R19" i="169" s="1"/>
  <c r="S19" i="169" a="1"/>
  <c r="S19" i="169" s="1"/>
  <c r="T19" i="169" a="1"/>
  <c r="T19" i="169" s="1"/>
  <c r="U19" i="169" a="1"/>
  <c r="U19" i="169" s="1"/>
  <c r="O19" i="169" a="1"/>
  <c r="O19" i="169" s="1"/>
  <c r="G27" i="169"/>
  <c r="H27" i="169"/>
  <c r="I27" i="169"/>
  <c r="J27" i="169"/>
  <c r="K27" i="169"/>
  <c r="L27" i="169"/>
  <c r="F27" i="169"/>
  <c r="L54" i="165"/>
  <c r="K54" i="165"/>
  <c r="J54" i="165"/>
  <c r="I54" i="165"/>
  <c r="H54" i="165"/>
  <c r="G54" i="165"/>
  <c r="F54" i="165"/>
  <c r="L45" i="164"/>
  <c r="K45" i="164"/>
  <c r="K20" i="169" s="1"/>
  <c r="J45" i="164"/>
  <c r="I45" i="164"/>
  <c r="H45" i="164"/>
  <c r="G45" i="164"/>
  <c r="F45" i="164"/>
  <c r="U21" i="169"/>
  <c r="T21" i="169"/>
  <c r="S21" i="169"/>
  <c r="R21" i="169"/>
  <c r="Q21" i="169"/>
  <c r="P21" i="169"/>
  <c r="O21" i="169"/>
  <c r="I20" i="169"/>
  <c r="J20" i="169"/>
  <c r="L20" i="169"/>
  <c r="G20" i="169"/>
  <c r="H20" i="169"/>
  <c r="F20" i="169"/>
  <c r="U43" i="155"/>
  <c r="T43" i="155"/>
  <c r="S43" i="155"/>
  <c r="R43" i="155"/>
  <c r="Q43" i="155"/>
  <c r="P43" i="155"/>
  <c r="O43" i="155"/>
  <c r="U41" i="155"/>
  <c r="T41" i="155"/>
  <c r="S41" i="155"/>
  <c r="R41" i="155"/>
  <c r="Q41" i="155"/>
  <c r="P41" i="155"/>
  <c r="O41" i="155"/>
  <c r="U39" i="155"/>
  <c r="T39" i="155"/>
  <c r="S39" i="155"/>
  <c r="R39" i="155"/>
  <c r="Q39" i="155"/>
  <c r="P39" i="155"/>
  <c r="O39" i="155"/>
  <c r="P37" i="155"/>
  <c r="Q37" i="155"/>
  <c r="R37" i="155"/>
  <c r="S37" i="155"/>
  <c r="T37" i="155"/>
  <c r="U37" i="155"/>
  <c r="O37" i="155"/>
  <c r="O37" i="154"/>
  <c r="P37" i="154"/>
  <c r="Q37" i="154"/>
  <c r="R37" i="154"/>
  <c r="S37" i="154"/>
  <c r="T37" i="154"/>
  <c r="U37" i="154"/>
  <c r="O39" i="154"/>
  <c r="P39" i="154"/>
  <c r="Q39" i="154"/>
  <c r="R39" i="154"/>
  <c r="S39" i="154"/>
  <c r="T39" i="154"/>
  <c r="U41" i="154"/>
  <c r="Q41" i="154"/>
  <c r="R41" i="154"/>
  <c r="S41" i="154"/>
  <c r="Q43" i="154"/>
  <c r="U43" i="154"/>
  <c r="T43" i="154"/>
  <c r="S43" i="154"/>
  <c r="R43" i="154"/>
  <c r="P43" i="154"/>
  <c r="O43" i="154"/>
  <c r="T41" i="154"/>
  <c r="P41" i="154"/>
  <c r="O41" i="154"/>
  <c r="U39" i="154"/>
  <c r="K17" i="169"/>
  <c r="L17" i="169"/>
  <c r="K18" i="169"/>
  <c r="L18" i="169"/>
  <c r="K19" i="169"/>
  <c r="L19" i="169"/>
  <c r="L16" i="169"/>
  <c r="K16" i="169"/>
  <c r="J17" i="169"/>
  <c r="J18" i="169"/>
  <c r="J19" i="169"/>
  <c r="J16" i="169"/>
  <c r="I17" i="169"/>
  <c r="I18" i="169"/>
  <c r="I19" i="169"/>
  <c r="I16" i="169"/>
  <c r="H17" i="169"/>
  <c r="H18" i="169"/>
  <c r="H19" i="169"/>
  <c r="H16" i="169"/>
  <c r="G17" i="169"/>
  <c r="G18" i="169"/>
  <c r="G19" i="169"/>
  <c r="G16" i="169"/>
  <c r="F17" i="169"/>
  <c r="F18" i="169"/>
  <c r="F19" i="169"/>
  <c r="F16" i="169"/>
  <c r="R9" i="169" l="1"/>
  <c r="I9" i="169" s="1"/>
  <c r="T9" i="169"/>
  <c r="K9" i="169" s="1"/>
  <c r="S9" i="169"/>
  <c r="J9" i="169" s="1"/>
  <c r="AE11" i="169"/>
  <c r="AD11" i="169"/>
  <c r="AC11" i="169"/>
  <c r="AB11" i="169"/>
  <c r="AA11" i="169"/>
  <c r="Z11" i="169"/>
  <c r="Y11" i="169"/>
  <c r="AE10" i="169"/>
  <c r="AD10" i="169"/>
  <c r="AC10" i="169"/>
  <c r="AB10" i="169"/>
  <c r="AA10" i="169"/>
  <c r="Z10" i="169"/>
  <c r="Y10" i="169"/>
  <c r="AE9" i="169"/>
  <c r="AD9" i="169"/>
  <c r="AC9" i="169"/>
  <c r="AB9" i="169"/>
  <c r="AA9" i="169"/>
  <c r="Z9" i="169"/>
  <c r="Y9" i="169"/>
  <c r="AE8" i="169"/>
  <c r="AD8" i="169"/>
  <c r="AC8" i="169"/>
  <c r="AB8" i="169"/>
  <c r="AA8" i="169"/>
  <c r="Z8" i="169"/>
  <c r="Y8" i="169"/>
  <c r="K8" i="167" l="1"/>
  <c r="K10" i="167" s="1"/>
  <c r="L8" i="167"/>
  <c r="L10" i="167" s="1"/>
  <c r="M8" i="167"/>
  <c r="M10" i="167" s="1"/>
  <c r="N8" i="167"/>
  <c r="N10" i="167" s="1"/>
  <c r="O8" i="167"/>
  <c r="O10" i="167" s="1"/>
  <c r="P8" i="167"/>
  <c r="P10" i="167" s="1"/>
  <c r="J8" i="167"/>
  <c r="J10" i="167" s="1"/>
  <c r="K12" i="167"/>
  <c r="L12" i="167"/>
  <c r="M12" i="167"/>
  <c r="N12" i="167"/>
  <c r="O12" i="167"/>
  <c r="P12" i="167"/>
  <c r="K13" i="167"/>
  <c r="L13" i="167"/>
  <c r="M13" i="167"/>
  <c r="N13" i="167"/>
  <c r="O13" i="167"/>
  <c r="P13" i="167"/>
  <c r="K14" i="167"/>
  <c r="L14" i="167"/>
  <c r="M14" i="167"/>
  <c r="N14" i="167"/>
  <c r="O14" i="167"/>
  <c r="P14" i="167"/>
  <c r="K15" i="167"/>
  <c r="L15" i="167"/>
  <c r="M15" i="167"/>
  <c r="N15" i="167"/>
  <c r="O15" i="167"/>
  <c r="P15" i="167"/>
  <c r="J13" i="167"/>
  <c r="J14" i="167"/>
  <c r="J15" i="167"/>
  <c r="J12" i="167"/>
  <c r="M19" i="156"/>
  <c r="L19" i="156"/>
  <c r="K19" i="156"/>
  <c r="J19" i="156"/>
  <c r="I19" i="156"/>
  <c r="H19" i="156"/>
  <c r="G19" i="156"/>
  <c r="M17" i="156"/>
  <c r="L17" i="156"/>
  <c r="K17" i="156"/>
  <c r="J17" i="156"/>
  <c r="I17" i="156"/>
  <c r="H17" i="156"/>
  <c r="G17" i="156"/>
  <c r="M15" i="156"/>
  <c r="L15" i="156"/>
  <c r="K15" i="156"/>
  <c r="J15" i="156"/>
  <c r="I15" i="156"/>
  <c r="H15" i="156"/>
  <c r="G15" i="156"/>
  <c r="M13" i="156"/>
  <c r="L13" i="156"/>
  <c r="K13" i="156"/>
  <c r="J13" i="156"/>
  <c r="I13" i="156"/>
  <c r="H13" i="156"/>
  <c r="G13" i="156"/>
  <c r="M12" i="156"/>
  <c r="L12" i="156"/>
  <c r="K12" i="156"/>
  <c r="J12" i="156"/>
  <c r="I12" i="156"/>
  <c r="H12" i="156"/>
  <c r="G12" i="156"/>
  <c r="M11" i="156"/>
  <c r="L11" i="156"/>
  <c r="K11" i="156"/>
  <c r="J11" i="156"/>
  <c r="I11" i="156"/>
  <c r="H11" i="156"/>
  <c r="G11" i="156"/>
  <c r="M10" i="156"/>
  <c r="L10" i="156"/>
  <c r="K10" i="156"/>
  <c r="J10" i="156"/>
  <c r="I10" i="156"/>
  <c r="H10" i="156"/>
  <c r="G10" i="156"/>
  <c r="M9" i="156"/>
  <c r="L9" i="156"/>
  <c r="K9" i="156"/>
  <c r="J9" i="156"/>
  <c r="I9" i="156"/>
  <c r="H9" i="156"/>
  <c r="G9" i="156"/>
  <c r="M8" i="156"/>
  <c r="L8" i="156"/>
  <c r="K8" i="156"/>
  <c r="J8" i="156"/>
  <c r="I8" i="156"/>
  <c r="H8" i="156"/>
  <c r="G8" i="156"/>
  <c r="M7" i="156"/>
  <c r="L7" i="156"/>
  <c r="K7" i="156"/>
  <c r="J7" i="156"/>
  <c r="I7" i="156"/>
  <c r="H7" i="156"/>
  <c r="G7" i="156"/>
  <c r="M6" i="156"/>
  <c r="L6" i="156"/>
  <c r="K6" i="156"/>
  <c r="J6" i="156"/>
  <c r="I6" i="156"/>
  <c r="H6" i="156"/>
  <c r="G6" i="156"/>
  <c r="M5" i="156"/>
  <c r="L5" i="156"/>
  <c r="K5" i="156"/>
  <c r="J5" i="156"/>
  <c r="I5" i="156"/>
  <c r="H5" i="156"/>
  <c r="G5" i="156"/>
  <c r="M4" i="156"/>
  <c r="L4" i="156"/>
  <c r="K4" i="156"/>
  <c r="J4" i="156"/>
  <c r="I4" i="156"/>
  <c r="H4" i="156"/>
  <c r="G4" i="156"/>
  <c r="M3" i="156"/>
  <c r="L3" i="156"/>
  <c r="K3" i="156"/>
  <c r="J3" i="156"/>
  <c r="I3" i="156"/>
  <c r="I55" i="156" s="1"/>
  <c r="H3" i="156"/>
  <c r="H55" i="156" s="1"/>
  <c r="G3" i="156"/>
  <c r="I45" i="162"/>
  <c r="I44" i="162"/>
  <c r="L3" i="165"/>
  <c r="K3" i="165"/>
  <c r="J3" i="165"/>
  <c r="I3" i="165"/>
  <c r="H3" i="165"/>
  <c r="G3" i="165"/>
  <c r="F3" i="165"/>
  <c r="N9" i="164"/>
  <c r="J9" i="164" s="1"/>
  <c r="N8" i="164"/>
  <c r="F8" i="164" s="1"/>
  <c r="N7" i="164"/>
  <c r="F7" i="164" s="1"/>
  <c r="N6" i="164"/>
  <c r="G6" i="164" s="1"/>
  <c r="N5" i="164"/>
  <c r="H5" i="164" s="1"/>
  <c r="N4" i="164"/>
  <c r="F4" i="164" s="1"/>
  <c r="N3" i="164"/>
  <c r="K3" i="164" s="1"/>
  <c r="K4" i="164"/>
  <c r="L4" i="164"/>
  <c r="F5" i="164"/>
  <c r="G5" i="164"/>
  <c r="K5" i="164"/>
  <c r="H6" i="164"/>
  <c r="I6" i="164"/>
  <c r="J6" i="164"/>
  <c r="K6" i="164"/>
  <c r="L6" i="164"/>
  <c r="H8" i="164"/>
  <c r="K8" i="164"/>
  <c r="L8" i="164"/>
  <c r="F9" i="164"/>
  <c r="K9" i="164"/>
  <c r="Y41" i="163"/>
  <c r="X41" i="163"/>
  <c r="W41" i="163"/>
  <c r="V41" i="163"/>
  <c r="U41" i="163"/>
  <c r="T41" i="163"/>
  <c r="S41" i="163"/>
  <c r="J46" i="163"/>
  <c r="J44" i="163"/>
  <c r="I46" i="163"/>
  <c r="I45" i="163"/>
  <c r="I43" i="163"/>
  <c r="I44" i="163"/>
  <c r="H46" i="163"/>
  <c r="H44" i="163"/>
  <c r="G45" i="163"/>
  <c r="G44" i="163"/>
  <c r="H4" i="163"/>
  <c r="I4" i="163"/>
  <c r="J4" i="163"/>
  <c r="K4" i="163"/>
  <c r="K42" i="163" s="1"/>
  <c r="L4" i="163"/>
  <c r="H5" i="163"/>
  <c r="I5" i="163"/>
  <c r="J5" i="163"/>
  <c r="K5" i="163"/>
  <c r="K43" i="163" s="1"/>
  <c r="L5" i="163"/>
  <c r="L43" i="163" s="1"/>
  <c r="H6" i="163"/>
  <c r="I6" i="163"/>
  <c r="J6" i="163"/>
  <c r="K6" i="163"/>
  <c r="L6" i="163"/>
  <c r="H7" i="163"/>
  <c r="H45" i="163" s="1"/>
  <c r="I7" i="163"/>
  <c r="J7" i="163"/>
  <c r="J45" i="163" s="1"/>
  <c r="K7" i="163"/>
  <c r="K45" i="163" s="1"/>
  <c r="L7" i="163"/>
  <c r="L45" i="163" s="1"/>
  <c r="H8" i="163"/>
  <c r="I8" i="163"/>
  <c r="J8" i="163"/>
  <c r="K8" i="163"/>
  <c r="L8" i="163"/>
  <c r="L3" i="163"/>
  <c r="K3" i="163"/>
  <c r="J3" i="163"/>
  <c r="I3" i="163"/>
  <c r="H3" i="163"/>
  <c r="G4" i="163"/>
  <c r="G5" i="163"/>
  <c r="G6" i="163"/>
  <c r="G7" i="163"/>
  <c r="G8" i="163"/>
  <c r="G3" i="163"/>
  <c r="F4" i="163"/>
  <c r="F5" i="163"/>
  <c r="F6" i="163"/>
  <c r="F7" i="163"/>
  <c r="F8" i="163"/>
  <c r="F3" i="163"/>
  <c r="L46" i="163"/>
  <c r="K46" i="163"/>
  <c r="I42" i="163"/>
  <c r="H42" i="163"/>
  <c r="G42" i="163"/>
  <c r="F42" i="163"/>
  <c r="L41" i="163"/>
  <c r="K41" i="163"/>
  <c r="K54" i="163" s="1"/>
  <c r="J41" i="163"/>
  <c r="I41" i="163"/>
  <c r="H41" i="163"/>
  <c r="J4" i="162"/>
  <c r="K4" i="162"/>
  <c r="L4" i="162"/>
  <c r="J5" i="162"/>
  <c r="K5" i="162"/>
  <c r="K43" i="162" s="1"/>
  <c r="L5" i="162"/>
  <c r="J6" i="162"/>
  <c r="K6" i="162"/>
  <c r="L6" i="162"/>
  <c r="J7" i="162"/>
  <c r="J45" i="162" s="1"/>
  <c r="J44" i="162" s="1"/>
  <c r="K7" i="162"/>
  <c r="K45" i="162" s="1"/>
  <c r="L7" i="162"/>
  <c r="L45" i="162" s="1"/>
  <c r="J8" i="162"/>
  <c r="K8" i="162"/>
  <c r="L8" i="162"/>
  <c r="L3" i="162"/>
  <c r="L41" i="162" s="1"/>
  <c r="K3" i="162"/>
  <c r="J3" i="162"/>
  <c r="I4" i="162"/>
  <c r="I5" i="162"/>
  <c r="I6" i="162"/>
  <c r="I7" i="162"/>
  <c r="I8" i="162"/>
  <c r="I3" i="162"/>
  <c r="H4" i="162"/>
  <c r="H42" i="162" s="1"/>
  <c r="H44" i="162" s="1"/>
  <c r="H5" i="162"/>
  <c r="H6" i="162"/>
  <c r="H7" i="162"/>
  <c r="H8" i="162"/>
  <c r="H3" i="162"/>
  <c r="G4" i="162"/>
  <c r="G5" i="162"/>
  <c r="G6" i="162"/>
  <c r="G7" i="162"/>
  <c r="G8" i="162"/>
  <c r="G3" i="162"/>
  <c r="F4" i="162"/>
  <c r="F5" i="162"/>
  <c r="F6" i="162"/>
  <c r="F7" i="162"/>
  <c r="F8" i="162"/>
  <c r="F3" i="162"/>
  <c r="G46" i="163"/>
  <c r="F46" i="163"/>
  <c r="J43" i="163"/>
  <c r="H43" i="163"/>
  <c r="G43" i="163"/>
  <c r="G56" i="163" s="1"/>
  <c r="F43" i="163"/>
  <c r="F56" i="163" s="1"/>
  <c r="Y42" i="163"/>
  <c r="Y43" i="163" s="1"/>
  <c r="Y44" i="163" s="1"/>
  <c r="Y45" i="163" s="1"/>
  <c r="Y46" i="163" s="1"/>
  <c r="X42" i="163"/>
  <c r="X43" i="163" s="1"/>
  <c r="X44" i="163" s="1"/>
  <c r="X45" i="163" s="1"/>
  <c r="X46" i="163" s="1"/>
  <c r="W42" i="163"/>
  <c r="W43" i="163" s="1"/>
  <c r="W44" i="163" s="1"/>
  <c r="W45" i="163" s="1"/>
  <c r="W46" i="163" s="1"/>
  <c r="V42" i="163"/>
  <c r="V43" i="163" s="1"/>
  <c r="V44" i="163" s="1"/>
  <c r="V45" i="163" s="1"/>
  <c r="V46" i="163" s="1"/>
  <c r="U42" i="163"/>
  <c r="U43" i="163" s="1"/>
  <c r="U44" i="163" s="1"/>
  <c r="U45" i="163" s="1"/>
  <c r="U46" i="163" s="1"/>
  <c r="T42" i="163"/>
  <c r="T43" i="163" s="1"/>
  <c r="T44" i="163" s="1"/>
  <c r="T45" i="163" s="1"/>
  <c r="T46" i="163" s="1"/>
  <c r="S42" i="163"/>
  <c r="S43" i="163" s="1"/>
  <c r="S44" i="163" s="1"/>
  <c r="S45" i="163" s="1"/>
  <c r="S46" i="163" s="1"/>
  <c r="F45" i="163"/>
  <c r="L42" i="163"/>
  <c r="J42" i="163"/>
  <c r="G41" i="163"/>
  <c r="F41" i="163"/>
  <c r="Y41" i="162"/>
  <c r="X41" i="162"/>
  <c r="X42" i="162" s="1"/>
  <c r="X43" i="162" s="1"/>
  <c r="X44" i="162" s="1"/>
  <c r="X45" i="162" s="1"/>
  <c r="X46" i="162" s="1"/>
  <c r="W41" i="162"/>
  <c r="V41" i="162"/>
  <c r="U41" i="162"/>
  <c r="T41" i="162"/>
  <c r="S41" i="162"/>
  <c r="I42" i="162"/>
  <c r="I43" i="162"/>
  <c r="F42" i="162"/>
  <c r="F43" i="162"/>
  <c r="F45" i="162"/>
  <c r="L43" i="162"/>
  <c r="G45" i="162"/>
  <c r="H45" i="162"/>
  <c r="J41" i="162"/>
  <c r="I41" i="162"/>
  <c r="H41" i="162"/>
  <c r="F41" i="162"/>
  <c r="H43" i="162"/>
  <c r="G43" i="162"/>
  <c r="Y42" i="162"/>
  <c r="Y43" i="162" s="1"/>
  <c r="Y44" i="162" s="1"/>
  <c r="Y45" i="162" s="1"/>
  <c r="Y46" i="162" s="1"/>
  <c r="W42" i="162"/>
  <c r="W43" i="162" s="1"/>
  <c r="W44" i="162" s="1"/>
  <c r="W45" i="162" s="1"/>
  <c r="W46" i="162" s="1"/>
  <c r="V42" i="162"/>
  <c r="V43" i="162" s="1"/>
  <c r="V44" i="162" s="1"/>
  <c r="V45" i="162" s="1"/>
  <c r="V46" i="162" s="1"/>
  <c r="U42" i="162"/>
  <c r="U43" i="162" s="1"/>
  <c r="U44" i="162" s="1"/>
  <c r="U45" i="162" s="1"/>
  <c r="U46" i="162" s="1"/>
  <c r="T42" i="162"/>
  <c r="T43" i="162" s="1"/>
  <c r="T44" i="162" s="1"/>
  <c r="T45" i="162" s="1"/>
  <c r="T46" i="162" s="1"/>
  <c r="S42" i="162"/>
  <c r="J43" i="162"/>
  <c r="L42" i="162"/>
  <c r="L55" i="162" s="1"/>
  <c r="K42" i="162"/>
  <c r="J42" i="162"/>
  <c r="G42" i="162"/>
  <c r="K41" i="162"/>
  <c r="G41" i="162"/>
  <c r="J46" i="161"/>
  <c r="J44" i="161"/>
  <c r="I45" i="161"/>
  <c r="I44" i="161"/>
  <c r="I43" i="161"/>
  <c r="Y41" i="161"/>
  <c r="X41" i="161"/>
  <c r="W41" i="161"/>
  <c r="V41" i="161"/>
  <c r="U41" i="161"/>
  <c r="U42" i="161" s="1"/>
  <c r="U43" i="161" s="1"/>
  <c r="U44" i="161" s="1"/>
  <c r="U45" i="161" s="1"/>
  <c r="U46" i="161" s="1"/>
  <c r="T41" i="161"/>
  <c r="S41" i="161"/>
  <c r="Y41" i="152"/>
  <c r="X41" i="152"/>
  <c r="W41" i="152"/>
  <c r="V41" i="152"/>
  <c r="I54" i="152" s="1"/>
  <c r="U41" i="152"/>
  <c r="T41" i="152"/>
  <c r="G4" i="161"/>
  <c r="H4" i="161"/>
  <c r="I4" i="161"/>
  <c r="J4" i="161"/>
  <c r="K4" i="161"/>
  <c r="L4" i="161"/>
  <c r="G5" i="161"/>
  <c r="G43" i="161" s="1"/>
  <c r="G56" i="161" s="1"/>
  <c r="H5" i="161"/>
  <c r="I5" i="161"/>
  <c r="J5" i="161"/>
  <c r="J43" i="161" s="1"/>
  <c r="K5" i="161"/>
  <c r="K43" i="161" s="1"/>
  <c r="L5" i="161"/>
  <c r="L43" i="161" s="1"/>
  <c r="G6" i="161"/>
  <c r="H6" i="161"/>
  <c r="I6" i="161"/>
  <c r="J6" i="161"/>
  <c r="K6" i="161"/>
  <c r="L6" i="161"/>
  <c r="G7" i="161"/>
  <c r="G45" i="161" s="1"/>
  <c r="H7" i="161"/>
  <c r="H45" i="161" s="1"/>
  <c r="I7" i="161"/>
  <c r="J7" i="161"/>
  <c r="K7" i="161"/>
  <c r="L7" i="161"/>
  <c r="G8" i="161"/>
  <c r="H8" i="161"/>
  <c r="I8" i="161"/>
  <c r="I46" i="161" s="1"/>
  <c r="J8" i="161"/>
  <c r="K8" i="161"/>
  <c r="K46" i="161" s="1"/>
  <c r="L8" i="161"/>
  <c r="L46" i="161" s="1"/>
  <c r="L3" i="161"/>
  <c r="K3" i="161"/>
  <c r="J3" i="161"/>
  <c r="I3" i="161"/>
  <c r="H3" i="161"/>
  <c r="G3" i="161"/>
  <c r="F4" i="161"/>
  <c r="F5" i="161"/>
  <c r="F6" i="161"/>
  <c r="F7" i="161"/>
  <c r="F45" i="161" s="1"/>
  <c r="F8" i="161"/>
  <c r="F46" i="161" s="1"/>
  <c r="F3" i="161"/>
  <c r="F41" i="161" s="1"/>
  <c r="H46" i="161"/>
  <c r="G46" i="161"/>
  <c r="H43" i="161"/>
  <c r="F43" i="161"/>
  <c r="Y42" i="161"/>
  <c r="Y43" i="161" s="1"/>
  <c r="Y44" i="161" s="1"/>
  <c r="Y45" i="161" s="1"/>
  <c r="Y46" i="161" s="1"/>
  <c r="X42" i="161"/>
  <c r="X43" i="161" s="1"/>
  <c r="X44" i="161" s="1"/>
  <c r="X45" i="161" s="1"/>
  <c r="X46" i="161" s="1"/>
  <c r="F42" i="161"/>
  <c r="W42" i="161"/>
  <c r="W43" i="161" s="1"/>
  <c r="W44" i="161" s="1"/>
  <c r="W45" i="161" s="1"/>
  <c r="W46" i="161" s="1"/>
  <c r="V42" i="161"/>
  <c r="V43" i="161" s="1"/>
  <c r="V44" i="161" s="1"/>
  <c r="V45" i="161" s="1"/>
  <c r="V46" i="161" s="1"/>
  <c r="T42" i="161"/>
  <c r="T43" i="161" s="1"/>
  <c r="T44" i="161" s="1"/>
  <c r="T45" i="161" s="1"/>
  <c r="T46" i="161" s="1"/>
  <c r="S42" i="161"/>
  <c r="L41" i="161"/>
  <c r="L45" i="161"/>
  <c r="K45" i="161"/>
  <c r="J45" i="161"/>
  <c r="L42" i="161"/>
  <c r="L55" i="161" s="1"/>
  <c r="K42" i="161"/>
  <c r="K55" i="161" s="1"/>
  <c r="J42" i="161"/>
  <c r="I42" i="161"/>
  <c r="H42" i="161"/>
  <c r="G42" i="161"/>
  <c r="G55" i="161" s="1"/>
  <c r="K41" i="161"/>
  <c r="J41" i="161"/>
  <c r="I41" i="161"/>
  <c r="H41" i="161"/>
  <c r="G41" i="161"/>
  <c r="F55" i="152"/>
  <c r="H55" i="152"/>
  <c r="I55" i="152"/>
  <c r="K55" i="152"/>
  <c r="F56" i="152"/>
  <c r="F57" i="152"/>
  <c r="K57" i="152"/>
  <c r="F58" i="152"/>
  <c r="G54" i="152"/>
  <c r="H54" i="152"/>
  <c r="J54" i="152"/>
  <c r="K54" i="152"/>
  <c r="L54" i="152"/>
  <c r="F54" i="152"/>
  <c r="S43" i="152"/>
  <c r="T43" i="152"/>
  <c r="G56" i="152" s="1"/>
  <c r="U43" i="152"/>
  <c r="U44" i="152" s="1"/>
  <c r="V43" i="152"/>
  <c r="I56" i="152" s="1"/>
  <c r="W43" i="152"/>
  <c r="J56" i="152" s="1"/>
  <c r="X43" i="152"/>
  <c r="K56" i="152" s="1"/>
  <c r="S44" i="152"/>
  <c r="V44" i="152"/>
  <c r="V45" i="152" s="1"/>
  <c r="W44" i="152"/>
  <c r="J57" i="152" s="1"/>
  <c r="X44" i="152"/>
  <c r="S45" i="152"/>
  <c r="S46" i="152" s="1"/>
  <c r="W45" i="152"/>
  <c r="W46" i="152" s="1"/>
  <c r="X45" i="152"/>
  <c r="X46" i="152" s="1"/>
  <c r="T42" i="152"/>
  <c r="G55" i="152" s="1"/>
  <c r="U42" i="152"/>
  <c r="V42" i="152"/>
  <c r="W42" i="152"/>
  <c r="J55" i="152" s="1"/>
  <c r="X42" i="152"/>
  <c r="Y42" i="152"/>
  <c r="L55" i="152" s="1"/>
  <c r="S42" i="152"/>
  <c r="S41" i="152"/>
  <c r="H44" i="152"/>
  <c r="I44" i="152"/>
  <c r="J44" i="152"/>
  <c r="K44" i="152"/>
  <c r="L44" i="152"/>
  <c r="L42" i="152"/>
  <c r="L43" i="152"/>
  <c r="L45" i="152"/>
  <c r="L46" i="152"/>
  <c r="L41" i="152"/>
  <c r="K42" i="152"/>
  <c r="K43" i="152"/>
  <c r="K45" i="152"/>
  <c r="K46" i="152"/>
  <c r="K41" i="152"/>
  <c r="J42" i="152"/>
  <c r="J43" i="152"/>
  <c r="J45" i="152"/>
  <c r="J46" i="152"/>
  <c r="J41" i="152"/>
  <c r="I42" i="152"/>
  <c r="I43" i="152"/>
  <c r="I45" i="152"/>
  <c r="I46" i="152"/>
  <c r="I41" i="152"/>
  <c r="H42" i="152"/>
  <c r="H43" i="152"/>
  <c r="H45" i="152"/>
  <c r="H46" i="152"/>
  <c r="H41" i="152"/>
  <c r="G44" i="152"/>
  <c r="G42" i="152"/>
  <c r="G43" i="152"/>
  <c r="G45" i="152"/>
  <c r="G46" i="152"/>
  <c r="G41" i="152"/>
  <c r="F44" i="152"/>
  <c r="F42" i="152"/>
  <c r="F43" i="152"/>
  <c r="F45" i="152"/>
  <c r="F46" i="152"/>
  <c r="F41" i="152"/>
  <c r="K4" i="152"/>
  <c r="L4" i="152"/>
  <c r="K5" i="152"/>
  <c r="L5" i="152"/>
  <c r="K6" i="152"/>
  <c r="L6" i="152"/>
  <c r="K7" i="152"/>
  <c r="L7" i="152"/>
  <c r="K8" i="152"/>
  <c r="L8" i="152"/>
  <c r="L3" i="152"/>
  <c r="K3" i="152"/>
  <c r="J4" i="152"/>
  <c r="J5" i="152"/>
  <c r="J6" i="152"/>
  <c r="J7" i="152"/>
  <c r="J8" i="152"/>
  <c r="J3" i="152"/>
  <c r="I4" i="152"/>
  <c r="I5" i="152"/>
  <c r="I6" i="152"/>
  <c r="I7" i="152"/>
  <c r="I8" i="152"/>
  <c r="I3" i="152"/>
  <c r="H4" i="152"/>
  <c r="H5" i="152"/>
  <c r="H6" i="152"/>
  <c r="H7" i="152"/>
  <c r="H8" i="152"/>
  <c r="H3" i="152"/>
  <c r="G4" i="152"/>
  <c r="G5" i="152"/>
  <c r="G6" i="152"/>
  <c r="G7" i="152"/>
  <c r="G8" i="152"/>
  <c r="G3" i="152"/>
  <c r="F4" i="152"/>
  <c r="F5" i="152"/>
  <c r="F6" i="152"/>
  <c r="F7" i="152"/>
  <c r="F8" i="152"/>
  <c r="F3" i="152"/>
  <c r="W57" i="151"/>
  <c r="R52" i="151"/>
  <c r="S52" i="151"/>
  <c r="S58" i="151" s="1"/>
  <c r="T52" i="151"/>
  <c r="U52" i="151"/>
  <c r="U56" i="151" s="1"/>
  <c r="V52" i="151"/>
  <c r="V58" i="151" s="1"/>
  <c r="W52" i="151"/>
  <c r="W54" i="151" s="1"/>
  <c r="W51" i="151"/>
  <c r="W55" i="151" s="1"/>
  <c r="V51" i="151"/>
  <c r="V53" i="151" s="1"/>
  <c r="U51" i="151"/>
  <c r="U57" i="151" s="1"/>
  <c r="T51" i="151"/>
  <c r="T53" i="151" s="1"/>
  <c r="S51" i="151"/>
  <c r="S53" i="151" s="1"/>
  <c r="R51" i="151"/>
  <c r="R57" i="151" s="1"/>
  <c r="Q52" i="151"/>
  <c r="Q56" i="151" s="1"/>
  <c r="Q51" i="151"/>
  <c r="Q55" i="151" s="1"/>
  <c r="M34" i="151"/>
  <c r="M36" i="151" s="1"/>
  <c r="M33" i="151"/>
  <c r="M37" i="151" s="1"/>
  <c r="L34" i="151"/>
  <c r="L36" i="151" s="1"/>
  <c r="L33" i="151"/>
  <c r="L39" i="151" s="1"/>
  <c r="K34" i="151"/>
  <c r="K40" i="151" s="1"/>
  <c r="K33" i="151"/>
  <c r="K35" i="151" s="1"/>
  <c r="J34" i="151"/>
  <c r="J38" i="151" s="1"/>
  <c r="J33" i="151"/>
  <c r="J37" i="151" s="1"/>
  <c r="I34" i="151"/>
  <c r="I38" i="151" s="1"/>
  <c r="I33" i="151"/>
  <c r="I37" i="151" s="1"/>
  <c r="H34" i="151"/>
  <c r="H38" i="151" s="1"/>
  <c r="H33" i="151"/>
  <c r="H35" i="151" s="1"/>
  <c r="G34" i="151"/>
  <c r="G36" i="151" s="1"/>
  <c r="G33" i="151"/>
  <c r="G39" i="151" s="1"/>
  <c r="AA9" i="151"/>
  <c r="AA7" i="151"/>
  <c r="AA5" i="151"/>
  <c r="AA3" i="151"/>
  <c r="Z9" i="151"/>
  <c r="Z7" i="151"/>
  <c r="Z5" i="151"/>
  <c r="Z3" i="151"/>
  <c r="Y9" i="151"/>
  <c r="Y7" i="151"/>
  <c r="J14" i="169" s="1"/>
  <c r="Y5" i="151"/>
  <c r="Y3" i="151"/>
  <c r="X9" i="151"/>
  <c r="X7" i="151"/>
  <c r="X5" i="151"/>
  <c r="X3" i="151"/>
  <c r="I12" i="169" s="1"/>
  <c r="W9" i="151"/>
  <c r="W7" i="151"/>
  <c r="W5" i="151"/>
  <c r="W3" i="151"/>
  <c r="H12" i="169" s="1"/>
  <c r="V9" i="151"/>
  <c r="V7" i="151"/>
  <c r="V5" i="151"/>
  <c r="V3" i="151"/>
  <c r="G12" i="169" s="1"/>
  <c r="V4" i="151"/>
  <c r="U9" i="151"/>
  <c r="U7" i="151"/>
  <c r="U5" i="151"/>
  <c r="U3" i="151"/>
  <c r="I5" i="151"/>
  <c r="I7" i="151"/>
  <c r="K4" i="151"/>
  <c r="L4" i="151"/>
  <c r="L6" i="151" s="1"/>
  <c r="M4" i="151"/>
  <c r="M8" i="151" s="1"/>
  <c r="M3" i="151"/>
  <c r="M5" i="151" s="1"/>
  <c r="L3" i="151"/>
  <c r="L5" i="151" s="1"/>
  <c r="K3" i="151"/>
  <c r="K5" i="151" s="1"/>
  <c r="J4" i="151"/>
  <c r="J10" i="151" s="1"/>
  <c r="J3" i="151"/>
  <c r="J5" i="151" s="1"/>
  <c r="I4" i="151"/>
  <c r="I6" i="151" s="1"/>
  <c r="I3" i="151"/>
  <c r="I9" i="151" s="1"/>
  <c r="H4" i="151"/>
  <c r="H6" i="151" s="1"/>
  <c r="H3" i="151"/>
  <c r="H5" i="151" s="1"/>
  <c r="H18" i="151" s="1"/>
  <c r="G4" i="151"/>
  <c r="G10" i="151" s="1"/>
  <c r="G3" i="151"/>
  <c r="G9" i="151" s="1"/>
  <c r="U54" i="156"/>
  <c r="V54" i="156"/>
  <c r="W54" i="156"/>
  <c r="X54" i="156"/>
  <c r="Y54" i="156"/>
  <c r="Z54" i="156"/>
  <c r="AA54" i="156"/>
  <c r="AA56" i="156" s="1"/>
  <c r="AA58" i="156" s="1"/>
  <c r="AA60" i="156" s="1"/>
  <c r="AA62" i="156" s="1"/>
  <c r="AA64" i="156" s="1"/>
  <c r="AA66" i="156" s="1"/>
  <c r="AA68" i="156" s="1"/>
  <c r="AA70" i="156" s="1"/>
  <c r="U55" i="156"/>
  <c r="U57" i="156" s="1"/>
  <c r="U59" i="156" s="1"/>
  <c r="U61" i="156" s="1"/>
  <c r="U63" i="156" s="1"/>
  <c r="U65" i="156" s="1"/>
  <c r="U67" i="156" s="1"/>
  <c r="U69" i="156" s="1"/>
  <c r="V55" i="156"/>
  <c r="V57" i="156" s="1"/>
  <c r="V59" i="156" s="1"/>
  <c r="V61" i="156" s="1"/>
  <c r="V63" i="156" s="1"/>
  <c r="V65" i="156" s="1"/>
  <c r="V67" i="156" s="1"/>
  <c r="V69" i="156" s="1"/>
  <c r="W55" i="156"/>
  <c r="W57" i="156" s="1"/>
  <c r="W59" i="156" s="1"/>
  <c r="W61" i="156" s="1"/>
  <c r="W63" i="156" s="1"/>
  <c r="W65" i="156" s="1"/>
  <c r="W67" i="156" s="1"/>
  <c r="W69" i="156" s="1"/>
  <c r="X55" i="156"/>
  <c r="X57" i="156" s="1"/>
  <c r="X59" i="156" s="1"/>
  <c r="X61" i="156" s="1"/>
  <c r="X63" i="156" s="1"/>
  <c r="X65" i="156" s="1"/>
  <c r="X67" i="156" s="1"/>
  <c r="X69" i="156" s="1"/>
  <c r="Y55" i="156"/>
  <c r="Y57" i="156" s="1"/>
  <c r="Y59" i="156" s="1"/>
  <c r="Y61" i="156" s="1"/>
  <c r="Y63" i="156" s="1"/>
  <c r="Y65" i="156" s="1"/>
  <c r="Y67" i="156" s="1"/>
  <c r="Y69" i="156" s="1"/>
  <c r="Z55" i="156"/>
  <c r="Z57" i="156" s="1"/>
  <c r="Z59" i="156" s="1"/>
  <c r="Z61" i="156" s="1"/>
  <c r="Z63" i="156" s="1"/>
  <c r="Z65" i="156" s="1"/>
  <c r="Z67" i="156" s="1"/>
  <c r="Z69" i="156" s="1"/>
  <c r="AA55" i="156"/>
  <c r="AA57" i="156" s="1"/>
  <c r="AA59" i="156" s="1"/>
  <c r="AA61" i="156" s="1"/>
  <c r="AA63" i="156" s="1"/>
  <c r="AA65" i="156" s="1"/>
  <c r="AA67" i="156" s="1"/>
  <c r="AA69" i="156" s="1"/>
  <c r="U56" i="156"/>
  <c r="U58" i="156" s="1"/>
  <c r="U60" i="156" s="1"/>
  <c r="U62" i="156" s="1"/>
  <c r="U64" i="156" s="1"/>
  <c r="U66" i="156" s="1"/>
  <c r="U68" i="156" s="1"/>
  <c r="U70" i="156" s="1"/>
  <c r="V56" i="156"/>
  <c r="V58" i="156" s="1"/>
  <c r="V60" i="156" s="1"/>
  <c r="V62" i="156" s="1"/>
  <c r="V64" i="156" s="1"/>
  <c r="V66" i="156" s="1"/>
  <c r="V68" i="156" s="1"/>
  <c r="V70" i="156" s="1"/>
  <c r="W56" i="156"/>
  <c r="W58" i="156" s="1"/>
  <c r="W60" i="156" s="1"/>
  <c r="W62" i="156" s="1"/>
  <c r="W64" i="156" s="1"/>
  <c r="W66" i="156" s="1"/>
  <c r="W68" i="156" s="1"/>
  <c r="W70" i="156" s="1"/>
  <c r="X56" i="156"/>
  <c r="X58" i="156" s="1"/>
  <c r="X60" i="156" s="1"/>
  <c r="X62" i="156" s="1"/>
  <c r="X64" i="156" s="1"/>
  <c r="X66" i="156" s="1"/>
  <c r="X68" i="156" s="1"/>
  <c r="X70" i="156" s="1"/>
  <c r="Y56" i="156"/>
  <c r="Y58" i="156" s="1"/>
  <c r="Y60" i="156" s="1"/>
  <c r="Y62" i="156" s="1"/>
  <c r="Y64" i="156" s="1"/>
  <c r="Y66" i="156" s="1"/>
  <c r="Y68" i="156" s="1"/>
  <c r="Y70" i="156" s="1"/>
  <c r="Z56" i="156"/>
  <c r="Z58" i="156" s="1"/>
  <c r="Z60" i="156" s="1"/>
  <c r="Z62" i="156" s="1"/>
  <c r="Z64" i="156" s="1"/>
  <c r="Z66" i="156" s="1"/>
  <c r="Z68" i="156" s="1"/>
  <c r="Z70" i="156" s="1"/>
  <c r="AA53" i="156"/>
  <c r="Z53" i="156"/>
  <c r="Y53" i="156"/>
  <c r="X53" i="156"/>
  <c r="W53" i="156"/>
  <c r="V53" i="156"/>
  <c r="U53" i="156"/>
  <c r="AA53" i="155"/>
  <c r="AA54" i="155" s="1"/>
  <c r="AA56" i="155" s="1"/>
  <c r="AA58" i="155" s="1"/>
  <c r="AA60" i="155" s="1"/>
  <c r="Z53" i="155"/>
  <c r="Z54" i="155" s="1"/>
  <c r="Z56" i="155" s="1"/>
  <c r="Z58" i="155" s="1"/>
  <c r="Z60" i="155" s="1"/>
  <c r="Y53" i="155"/>
  <c r="X53" i="155"/>
  <c r="X54" i="155" s="1"/>
  <c r="X56" i="155" s="1"/>
  <c r="X58" i="155" s="1"/>
  <c r="X60" i="155" s="1"/>
  <c r="W53" i="155"/>
  <c r="V53" i="155"/>
  <c r="U53" i="155"/>
  <c r="M19" i="155"/>
  <c r="L19" i="155"/>
  <c r="K19" i="155"/>
  <c r="J19" i="155"/>
  <c r="I19" i="155"/>
  <c r="H19" i="155"/>
  <c r="G19" i="155"/>
  <c r="M17" i="155"/>
  <c r="L17" i="155"/>
  <c r="K17" i="155"/>
  <c r="J17" i="155"/>
  <c r="I17" i="155"/>
  <c r="H17" i="155"/>
  <c r="G17" i="155"/>
  <c r="M15" i="155"/>
  <c r="L15" i="155"/>
  <c r="K15" i="155"/>
  <c r="J15" i="155"/>
  <c r="I15" i="155"/>
  <c r="H15" i="155"/>
  <c r="G15" i="155"/>
  <c r="M13" i="155"/>
  <c r="L13" i="155"/>
  <c r="K13" i="155"/>
  <c r="J13" i="155"/>
  <c r="I13" i="155"/>
  <c r="H13" i="155"/>
  <c r="G13" i="155"/>
  <c r="M12" i="155"/>
  <c r="L12" i="155"/>
  <c r="K12" i="155"/>
  <c r="J12" i="155"/>
  <c r="I12" i="155"/>
  <c r="H12" i="155"/>
  <c r="G12" i="155"/>
  <c r="M11" i="155"/>
  <c r="L11" i="155"/>
  <c r="K11" i="155"/>
  <c r="J11" i="155"/>
  <c r="I11" i="155"/>
  <c r="H11" i="155"/>
  <c r="G11" i="155"/>
  <c r="M10" i="155"/>
  <c r="L10" i="155"/>
  <c r="K10" i="155"/>
  <c r="J10" i="155"/>
  <c r="I10" i="155"/>
  <c r="H10" i="155"/>
  <c r="G10" i="155"/>
  <c r="M9" i="155"/>
  <c r="L9" i="155"/>
  <c r="K9" i="155"/>
  <c r="J9" i="155"/>
  <c r="I9" i="155"/>
  <c r="H9" i="155"/>
  <c r="G9" i="155"/>
  <c r="M8" i="155"/>
  <c r="L8" i="155"/>
  <c r="K8" i="155"/>
  <c r="J8" i="155"/>
  <c r="I8" i="155"/>
  <c r="H8" i="155"/>
  <c r="G8" i="155"/>
  <c r="M7" i="155"/>
  <c r="L7" i="155"/>
  <c r="K7" i="155"/>
  <c r="J7" i="155"/>
  <c r="I7" i="155"/>
  <c r="H7" i="155"/>
  <c r="G7" i="155"/>
  <c r="M6" i="155"/>
  <c r="L6" i="155"/>
  <c r="K6" i="155"/>
  <c r="J6" i="155"/>
  <c r="I6" i="155"/>
  <c r="H6" i="155"/>
  <c r="G6" i="155"/>
  <c r="M5" i="155"/>
  <c r="L5" i="155"/>
  <c r="K5" i="155"/>
  <c r="J5" i="155"/>
  <c r="I5" i="155"/>
  <c r="H5" i="155"/>
  <c r="G5" i="155"/>
  <c r="M4" i="155"/>
  <c r="L4" i="155"/>
  <c r="K4" i="155"/>
  <c r="J4" i="155"/>
  <c r="I4" i="155"/>
  <c r="H4" i="155"/>
  <c r="G4" i="155"/>
  <c r="M3" i="155"/>
  <c r="L3" i="155"/>
  <c r="K3" i="155"/>
  <c r="J3" i="155"/>
  <c r="I3" i="155"/>
  <c r="H3" i="155"/>
  <c r="G3" i="155"/>
  <c r="M36" i="156"/>
  <c r="L36" i="156"/>
  <c r="K36" i="156"/>
  <c r="J36" i="156"/>
  <c r="I36" i="156"/>
  <c r="H36" i="156"/>
  <c r="G36" i="156"/>
  <c r="M35" i="156"/>
  <c r="L35" i="156"/>
  <c r="K35" i="156"/>
  <c r="J35" i="156"/>
  <c r="I35" i="156"/>
  <c r="H35" i="156"/>
  <c r="G35" i="156"/>
  <c r="M34" i="156"/>
  <c r="L34" i="156"/>
  <c r="K34" i="156"/>
  <c r="J34" i="156"/>
  <c r="I34" i="156"/>
  <c r="H34" i="156"/>
  <c r="G34" i="156"/>
  <c r="M33" i="156"/>
  <c r="L33" i="156"/>
  <c r="K33" i="156"/>
  <c r="J33" i="156"/>
  <c r="I33" i="156"/>
  <c r="H33" i="156"/>
  <c r="G33" i="156"/>
  <c r="M32" i="156"/>
  <c r="L32" i="156"/>
  <c r="K32" i="156"/>
  <c r="J32" i="156"/>
  <c r="I32" i="156"/>
  <c r="H32" i="156"/>
  <c r="G32" i="156"/>
  <c r="M31" i="156"/>
  <c r="L31" i="156"/>
  <c r="K31" i="156"/>
  <c r="J31" i="156"/>
  <c r="I31" i="156"/>
  <c r="H31" i="156"/>
  <c r="G31" i="156"/>
  <c r="M30" i="156"/>
  <c r="L30" i="156"/>
  <c r="K30" i="156"/>
  <c r="J30" i="156"/>
  <c r="I30" i="156"/>
  <c r="H30" i="156"/>
  <c r="G30" i="156"/>
  <c r="M29" i="156"/>
  <c r="L29" i="156"/>
  <c r="K29" i="156"/>
  <c r="J29" i="156"/>
  <c r="I29" i="156"/>
  <c r="H29" i="156"/>
  <c r="G29" i="156"/>
  <c r="M28" i="156"/>
  <c r="L28" i="156"/>
  <c r="K28" i="156"/>
  <c r="J28" i="156"/>
  <c r="I28" i="156"/>
  <c r="H28" i="156"/>
  <c r="G28" i="156"/>
  <c r="M27" i="156"/>
  <c r="L27" i="156"/>
  <c r="K27" i="156"/>
  <c r="J27" i="156"/>
  <c r="I27" i="156"/>
  <c r="H27" i="156"/>
  <c r="G27" i="156"/>
  <c r="C12" i="156"/>
  <c r="C11" i="156"/>
  <c r="C10" i="156"/>
  <c r="C9" i="156"/>
  <c r="C8" i="156"/>
  <c r="C7" i="156"/>
  <c r="C6" i="156"/>
  <c r="C5" i="156"/>
  <c r="C4" i="156"/>
  <c r="C3" i="156"/>
  <c r="Y56" i="155"/>
  <c r="Y58" i="155" s="1"/>
  <c r="Y60" i="155" s="1"/>
  <c r="W56" i="155"/>
  <c r="W58" i="155" s="1"/>
  <c r="W60" i="155" s="1"/>
  <c r="X55" i="155"/>
  <c r="X57" i="155" s="1"/>
  <c r="X59" i="155" s="1"/>
  <c r="X61" i="155" s="1"/>
  <c r="X63" i="155" s="1"/>
  <c r="X65" i="155" s="1"/>
  <c r="X67" i="155" s="1"/>
  <c r="X69" i="155" s="1"/>
  <c r="W55" i="155"/>
  <c r="W57" i="155" s="1"/>
  <c r="W59" i="155" s="1"/>
  <c r="W61" i="155" s="1"/>
  <c r="V55" i="155"/>
  <c r="V57" i="155" s="1"/>
  <c r="V59" i="155" s="1"/>
  <c r="V61" i="155" s="1"/>
  <c r="V63" i="155" s="1"/>
  <c r="V65" i="155" s="1"/>
  <c r="V67" i="155" s="1"/>
  <c r="V69" i="155" s="1"/>
  <c r="U55" i="155"/>
  <c r="U57" i="155" s="1"/>
  <c r="U59" i="155" s="1"/>
  <c r="U61" i="155" s="1"/>
  <c r="U63" i="155" s="1"/>
  <c r="U65" i="155" s="1"/>
  <c r="U67" i="155" s="1"/>
  <c r="U69" i="155" s="1"/>
  <c r="Y54" i="155"/>
  <c r="W54" i="155"/>
  <c r="V54" i="155"/>
  <c r="V56" i="155" s="1"/>
  <c r="V58" i="155" s="1"/>
  <c r="V60" i="155" s="1"/>
  <c r="V62" i="155" s="1"/>
  <c r="V64" i="155" s="1"/>
  <c r="V66" i="155" s="1"/>
  <c r="V68" i="155" s="1"/>
  <c r="V70" i="155" s="1"/>
  <c r="U54" i="155"/>
  <c r="U56" i="155" s="1"/>
  <c r="U58" i="155" s="1"/>
  <c r="U60" i="155" s="1"/>
  <c r="U62" i="155" s="1"/>
  <c r="U64" i="155" s="1"/>
  <c r="U66" i="155" s="1"/>
  <c r="U68" i="155" s="1"/>
  <c r="U70" i="155" s="1"/>
  <c r="Y55" i="155"/>
  <c r="Y57" i="155" s="1"/>
  <c r="Y59" i="155" s="1"/>
  <c r="M36" i="155"/>
  <c r="L36" i="155"/>
  <c r="K36" i="155"/>
  <c r="J36" i="155"/>
  <c r="I36" i="155"/>
  <c r="H36" i="155"/>
  <c r="G36" i="155"/>
  <c r="M35" i="155"/>
  <c r="L35" i="155"/>
  <c r="K35" i="155"/>
  <c r="J35" i="155"/>
  <c r="I35" i="155"/>
  <c r="H35" i="155"/>
  <c r="G35" i="155"/>
  <c r="M34" i="155"/>
  <c r="L34" i="155"/>
  <c r="K34" i="155"/>
  <c r="J34" i="155"/>
  <c r="I34" i="155"/>
  <c r="H34" i="155"/>
  <c r="G34" i="155"/>
  <c r="M33" i="155"/>
  <c r="L33" i="155"/>
  <c r="K33" i="155"/>
  <c r="J33" i="155"/>
  <c r="I33" i="155"/>
  <c r="H33" i="155"/>
  <c r="G33" i="155"/>
  <c r="M32" i="155"/>
  <c r="L32" i="155"/>
  <c r="K32" i="155"/>
  <c r="J32" i="155"/>
  <c r="I32" i="155"/>
  <c r="H32" i="155"/>
  <c r="G32" i="155"/>
  <c r="M31" i="155"/>
  <c r="L31" i="155"/>
  <c r="K31" i="155"/>
  <c r="J31" i="155"/>
  <c r="I31" i="155"/>
  <c r="H31" i="155"/>
  <c r="G31" i="155"/>
  <c r="M30" i="155"/>
  <c r="L30" i="155"/>
  <c r="K30" i="155"/>
  <c r="J30" i="155"/>
  <c r="I30" i="155"/>
  <c r="H30" i="155"/>
  <c r="G30" i="155"/>
  <c r="M29" i="155"/>
  <c r="L29" i="155"/>
  <c r="K29" i="155"/>
  <c r="J29" i="155"/>
  <c r="I29" i="155"/>
  <c r="H29" i="155"/>
  <c r="G29" i="155"/>
  <c r="M28" i="155"/>
  <c r="L28" i="155"/>
  <c r="K28" i="155"/>
  <c r="J28" i="155"/>
  <c r="I28" i="155"/>
  <c r="H28" i="155"/>
  <c r="G28" i="155"/>
  <c r="M27" i="155"/>
  <c r="L27" i="155"/>
  <c r="K27" i="155"/>
  <c r="J27" i="155"/>
  <c r="I27" i="155"/>
  <c r="H27" i="155"/>
  <c r="G27" i="155"/>
  <c r="B12" i="155"/>
  <c r="B11" i="155"/>
  <c r="B10" i="155"/>
  <c r="B9" i="155"/>
  <c r="B8" i="155"/>
  <c r="B7" i="155"/>
  <c r="B6" i="155"/>
  <c r="B5" i="155"/>
  <c r="B4" i="155"/>
  <c r="B3" i="155"/>
  <c r="M19" i="148"/>
  <c r="L19" i="148"/>
  <c r="K19" i="148"/>
  <c r="J19" i="148"/>
  <c r="I19" i="148"/>
  <c r="H19" i="148"/>
  <c r="G19" i="148"/>
  <c r="M17" i="148"/>
  <c r="L17" i="148"/>
  <c r="K17" i="148"/>
  <c r="J17" i="148"/>
  <c r="I17" i="148"/>
  <c r="H17" i="148"/>
  <c r="G17" i="148"/>
  <c r="M15" i="148"/>
  <c r="L15" i="148"/>
  <c r="K15" i="148"/>
  <c r="J15" i="148"/>
  <c r="I15" i="148"/>
  <c r="H15" i="148"/>
  <c r="G15" i="148"/>
  <c r="M13" i="148"/>
  <c r="L13" i="148"/>
  <c r="K13" i="148"/>
  <c r="J13" i="148"/>
  <c r="I13" i="148"/>
  <c r="H13" i="148"/>
  <c r="G13" i="148"/>
  <c r="M12" i="148"/>
  <c r="L12" i="148"/>
  <c r="K12" i="148"/>
  <c r="J12" i="148"/>
  <c r="I12" i="148"/>
  <c r="H12" i="148"/>
  <c r="G12" i="148"/>
  <c r="M11" i="148"/>
  <c r="L11" i="148"/>
  <c r="K11" i="148"/>
  <c r="J11" i="148"/>
  <c r="I11" i="148"/>
  <c r="H11" i="148"/>
  <c r="G11" i="148"/>
  <c r="M10" i="148"/>
  <c r="L10" i="148"/>
  <c r="K10" i="148"/>
  <c r="J10" i="148"/>
  <c r="I10" i="148"/>
  <c r="H10" i="148"/>
  <c r="G10" i="148"/>
  <c r="M9" i="148"/>
  <c r="L9" i="148"/>
  <c r="K9" i="148"/>
  <c r="J9" i="148"/>
  <c r="I9" i="148"/>
  <c r="H9" i="148"/>
  <c r="G9" i="148"/>
  <c r="M8" i="148"/>
  <c r="L8" i="148"/>
  <c r="K8" i="148"/>
  <c r="J8" i="148"/>
  <c r="I8" i="148"/>
  <c r="H8" i="148"/>
  <c r="G8" i="148"/>
  <c r="M7" i="148"/>
  <c r="L7" i="148"/>
  <c r="K7" i="148"/>
  <c r="J7" i="148"/>
  <c r="I7" i="148"/>
  <c r="H7" i="148"/>
  <c r="G7" i="148"/>
  <c r="M6" i="148"/>
  <c r="L6" i="148"/>
  <c r="K6" i="148"/>
  <c r="J6" i="148"/>
  <c r="I6" i="148"/>
  <c r="H6" i="148"/>
  <c r="G6" i="148"/>
  <c r="M5" i="148"/>
  <c r="L5" i="148"/>
  <c r="K5" i="148"/>
  <c r="J5" i="148"/>
  <c r="I5" i="148"/>
  <c r="H5" i="148"/>
  <c r="G5" i="148"/>
  <c r="M4" i="148"/>
  <c r="L4" i="148"/>
  <c r="K4" i="148"/>
  <c r="J4" i="148"/>
  <c r="I4" i="148"/>
  <c r="H4" i="148"/>
  <c r="G4" i="148"/>
  <c r="M3" i="148"/>
  <c r="L3" i="148"/>
  <c r="K3" i="148"/>
  <c r="J3" i="148"/>
  <c r="I3" i="148"/>
  <c r="H3" i="148"/>
  <c r="G3" i="148"/>
  <c r="Y53" i="148"/>
  <c r="X53" i="148"/>
  <c r="Y53" i="154"/>
  <c r="Y54" i="154" s="1"/>
  <c r="Y56" i="154" s="1"/>
  <c r="Y58" i="154" s="1"/>
  <c r="Y60" i="154" s="1"/>
  <c r="X53" i="154"/>
  <c r="AA53" i="154"/>
  <c r="Z53" i="154"/>
  <c r="W53" i="154"/>
  <c r="V53" i="154"/>
  <c r="U53" i="154"/>
  <c r="U55" i="154" s="1"/>
  <c r="U57" i="154" s="1"/>
  <c r="U59" i="154" s="1"/>
  <c r="U61" i="154" s="1"/>
  <c r="U63" i="154" s="1"/>
  <c r="U65" i="154" s="1"/>
  <c r="U67" i="154" s="1"/>
  <c r="U69" i="154" s="1"/>
  <c r="X55" i="154"/>
  <c r="X57" i="154" s="1"/>
  <c r="X59" i="154" s="1"/>
  <c r="X61" i="154" s="1"/>
  <c r="X63" i="154" s="1"/>
  <c r="X65" i="154" s="1"/>
  <c r="X67" i="154" s="1"/>
  <c r="X69" i="154" s="1"/>
  <c r="W55" i="154"/>
  <c r="W57" i="154" s="1"/>
  <c r="W59" i="154" s="1"/>
  <c r="W61" i="154" s="1"/>
  <c r="W63" i="154" s="1"/>
  <c r="W65" i="154" s="1"/>
  <c r="W67" i="154" s="1"/>
  <c r="W69" i="154" s="1"/>
  <c r="V55" i="154"/>
  <c r="V57" i="154" s="1"/>
  <c r="V59" i="154" s="1"/>
  <c r="V61" i="154" s="1"/>
  <c r="V63" i="154" s="1"/>
  <c r="V65" i="154" s="1"/>
  <c r="V67" i="154" s="1"/>
  <c r="V69" i="154" s="1"/>
  <c r="X54" i="154"/>
  <c r="X56" i="154" s="1"/>
  <c r="X58" i="154" s="1"/>
  <c r="X60" i="154" s="1"/>
  <c r="AA54" i="154"/>
  <c r="AA56" i="154" s="1"/>
  <c r="AA58" i="154" s="1"/>
  <c r="AA60" i="154" s="1"/>
  <c r="Z54" i="154"/>
  <c r="Z56" i="154" s="1"/>
  <c r="Z58" i="154" s="1"/>
  <c r="Z60" i="154" s="1"/>
  <c r="W54" i="154"/>
  <c r="W56" i="154" s="1"/>
  <c r="W58" i="154" s="1"/>
  <c r="W60" i="154" s="1"/>
  <c r="V54" i="154"/>
  <c r="V56" i="154" s="1"/>
  <c r="V58" i="154" s="1"/>
  <c r="V60" i="154" s="1"/>
  <c r="M36" i="154"/>
  <c r="L36" i="154"/>
  <c r="K36" i="154"/>
  <c r="J36" i="154"/>
  <c r="I36" i="154"/>
  <c r="H36" i="154"/>
  <c r="G36" i="154"/>
  <c r="M35" i="154"/>
  <c r="L35" i="154"/>
  <c r="K35" i="154"/>
  <c r="J35" i="154"/>
  <c r="I35" i="154"/>
  <c r="H35" i="154"/>
  <c r="G35" i="154"/>
  <c r="M34" i="154"/>
  <c r="L34" i="154"/>
  <c r="K34" i="154"/>
  <c r="J34" i="154"/>
  <c r="I34" i="154"/>
  <c r="H34" i="154"/>
  <c r="G34" i="154"/>
  <c r="M33" i="154"/>
  <c r="L33" i="154"/>
  <c r="K33" i="154"/>
  <c r="J33" i="154"/>
  <c r="I33" i="154"/>
  <c r="H33" i="154"/>
  <c r="G33" i="154"/>
  <c r="M32" i="154"/>
  <c r="L32" i="154"/>
  <c r="K32" i="154"/>
  <c r="J32" i="154"/>
  <c r="I32" i="154"/>
  <c r="H32" i="154"/>
  <c r="G32" i="154"/>
  <c r="M31" i="154"/>
  <c r="L31" i="154"/>
  <c r="K31" i="154"/>
  <c r="J31" i="154"/>
  <c r="I31" i="154"/>
  <c r="H31" i="154"/>
  <c r="G31" i="154"/>
  <c r="M30" i="154"/>
  <c r="L30" i="154"/>
  <c r="K30" i="154"/>
  <c r="J30" i="154"/>
  <c r="I30" i="154"/>
  <c r="H30" i="154"/>
  <c r="G30" i="154"/>
  <c r="M29" i="154"/>
  <c r="L29" i="154"/>
  <c r="K29" i="154"/>
  <c r="J29" i="154"/>
  <c r="I29" i="154"/>
  <c r="H29" i="154"/>
  <c r="G29" i="154"/>
  <c r="M28" i="154"/>
  <c r="L28" i="154"/>
  <c r="K28" i="154"/>
  <c r="J28" i="154"/>
  <c r="I28" i="154"/>
  <c r="H28" i="154"/>
  <c r="G28" i="154"/>
  <c r="M27" i="154"/>
  <c r="L27" i="154"/>
  <c r="K27" i="154"/>
  <c r="J27" i="154"/>
  <c r="I27" i="154"/>
  <c r="H27" i="154"/>
  <c r="G27" i="154"/>
  <c r="M19" i="154"/>
  <c r="L19" i="154"/>
  <c r="K19" i="154"/>
  <c r="J19" i="154"/>
  <c r="I19" i="154"/>
  <c r="H19" i="154"/>
  <c r="G19" i="154"/>
  <c r="M17" i="154"/>
  <c r="L17" i="154"/>
  <c r="K17" i="154"/>
  <c r="J17" i="154"/>
  <c r="I17" i="154"/>
  <c r="H17" i="154"/>
  <c r="G17" i="154"/>
  <c r="M15" i="154"/>
  <c r="L15" i="154"/>
  <c r="K15" i="154"/>
  <c r="J15" i="154"/>
  <c r="I15" i="154"/>
  <c r="H15" i="154"/>
  <c r="G15" i="154"/>
  <c r="M13" i="154"/>
  <c r="L13" i="154"/>
  <c r="K13" i="154"/>
  <c r="J13" i="154"/>
  <c r="I13" i="154"/>
  <c r="H13" i="154"/>
  <c r="G13" i="154"/>
  <c r="M12" i="154"/>
  <c r="L12" i="154"/>
  <c r="K12" i="154"/>
  <c r="J12" i="154"/>
  <c r="I12" i="154"/>
  <c r="H12" i="154"/>
  <c r="G12" i="154"/>
  <c r="C12" i="154"/>
  <c r="M11" i="154"/>
  <c r="L11" i="154"/>
  <c r="K11" i="154"/>
  <c r="J11" i="154"/>
  <c r="I11" i="154"/>
  <c r="H11" i="154"/>
  <c r="G11" i="154"/>
  <c r="C11" i="154"/>
  <c r="M10" i="154"/>
  <c r="L10" i="154"/>
  <c r="K10" i="154"/>
  <c r="J10" i="154"/>
  <c r="I10" i="154"/>
  <c r="H10" i="154"/>
  <c r="G10" i="154"/>
  <c r="C10" i="154"/>
  <c r="M9" i="154"/>
  <c r="L9" i="154"/>
  <c r="K9" i="154"/>
  <c r="J9" i="154"/>
  <c r="I9" i="154"/>
  <c r="H9" i="154"/>
  <c r="G9" i="154"/>
  <c r="C9" i="154"/>
  <c r="M8" i="154"/>
  <c r="L8" i="154"/>
  <c r="K8" i="154"/>
  <c r="J8" i="154"/>
  <c r="I8" i="154"/>
  <c r="H8" i="154"/>
  <c r="G8" i="154"/>
  <c r="C8" i="154"/>
  <c r="M7" i="154"/>
  <c r="L7" i="154"/>
  <c r="K7" i="154"/>
  <c r="J7" i="154"/>
  <c r="I7" i="154"/>
  <c r="H7" i="154"/>
  <c r="G7" i="154"/>
  <c r="C7" i="154"/>
  <c r="M6" i="154"/>
  <c r="L6" i="154"/>
  <c r="K6" i="154"/>
  <c r="J6" i="154"/>
  <c r="I6" i="154"/>
  <c r="H6" i="154"/>
  <c r="G6" i="154"/>
  <c r="C6" i="154"/>
  <c r="M5" i="154"/>
  <c r="L5" i="154"/>
  <c r="K5" i="154"/>
  <c r="J5" i="154"/>
  <c r="I5" i="154"/>
  <c r="H5" i="154"/>
  <c r="G5" i="154"/>
  <c r="C5" i="154"/>
  <c r="M4" i="154"/>
  <c r="L4" i="154"/>
  <c r="K4" i="154"/>
  <c r="J4" i="154"/>
  <c r="I4" i="154"/>
  <c r="H4" i="154"/>
  <c r="G4" i="154"/>
  <c r="C4" i="154"/>
  <c r="M3" i="154"/>
  <c r="L3" i="154"/>
  <c r="K3" i="154"/>
  <c r="J3" i="154"/>
  <c r="I3" i="154"/>
  <c r="H3" i="154"/>
  <c r="G3" i="154"/>
  <c r="C3" i="154"/>
  <c r="AA53" i="148"/>
  <c r="Z53" i="148"/>
  <c r="W53" i="148"/>
  <c r="W54" i="148" s="1"/>
  <c r="W56" i="148" s="1"/>
  <c r="W58" i="148" s="1"/>
  <c r="W60" i="148" s="1"/>
  <c r="V53" i="148"/>
  <c r="V55" i="148" s="1"/>
  <c r="V57" i="148" s="1"/>
  <c r="V59" i="148" s="1"/>
  <c r="V61" i="148" s="1"/>
  <c r="V63" i="148" s="1"/>
  <c r="V65" i="148" s="1"/>
  <c r="V67" i="148" s="1"/>
  <c r="V69" i="148" s="1"/>
  <c r="U53" i="148"/>
  <c r="U55" i="148" s="1"/>
  <c r="U57" i="148" s="1"/>
  <c r="U59" i="148" s="1"/>
  <c r="U61" i="148" s="1"/>
  <c r="U63" i="148" s="1"/>
  <c r="U65" i="148" s="1"/>
  <c r="U67" i="148" s="1"/>
  <c r="U69" i="148" s="1"/>
  <c r="C11" i="148"/>
  <c r="M28" i="148"/>
  <c r="M29" i="148"/>
  <c r="M30" i="148"/>
  <c r="M31" i="148"/>
  <c r="M32" i="148"/>
  <c r="M33" i="148"/>
  <c r="M34" i="148"/>
  <c r="M35" i="148"/>
  <c r="M36" i="148"/>
  <c r="M27" i="148"/>
  <c r="L28" i="148"/>
  <c r="L29" i="148"/>
  <c r="L30" i="148"/>
  <c r="L31" i="148"/>
  <c r="L32" i="148"/>
  <c r="L33" i="148"/>
  <c r="L34" i="148"/>
  <c r="L35" i="148"/>
  <c r="L36" i="148"/>
  <c r="L27" i="148"/>
  <c r="K28" i="148"/>
  <c r="K29" i="148"/>
  <c r="K30" i="148"/>
  <c r="K31" i="148"/>
  <c r="K32" i="148"/>
  <c r="K33" i="148"/>
  <c r="K34" i="148"/>
  <c r="K35" i="148"/>
  <c r="K36" i="148"/>
  <c r="K27" i="148"/>
  <c r="J31" i="148"/>
  <c r="J32" i="148"/>
  <c r="J33" i="148"/>
  <c r="J34" i="148"/>
  <c r="J35" i="148"/>
  <c r="J36" i="148"/>
  <c r="J28" i="148"/>
  <c r="J29" i="148"/>
  <c r="J30" i="148"/>
  <c r="J27" i="148"/>
  <c r="I31" i="148"/>
  <c r="I32" i="148"/>
  <c r="I33" i="148"/>
  <c r="I34" i="148"/>
  <c r="I35" i="148"/>
  <c r="I36" i="148"/>
  <c r="I28" i="148"/>
  <c r="I29" i="148"/>
  <c r="I30" i="148"/>
  <c r="I27" i="148"/>
  <c r="H31" i="148"/>
  <c r="H32" i="148"/>
  <c r="H33" i="148"/>
  <c r="H34" i="148"/>
  <c r="H35" i="148"/>
  <c r="H36" i="148"/>
  <c r="H28" i="148"/>
  <c r="H29" i="148"/>
  <c r="H30" i="148"/>
  <c r="H27" i="148"/>
  <c r="G28" i="148"/>
  <c r="G29" i="148"/>
  <c r="G30" i="148"/>
  <c r="G31" i="148"/>
  <c r="G32" i="148"/>
  <c r="G33" i="148"/>
  <c r="G34" i="148"/>
  <c r="G35" i="148"/>
  <c r="G36" i="148"/>
  <c r="C4" i="148"/>
  <c r="C5" i="148"/>
  <c r="C6" i="148"/>
  <c r="C7" i="148"/>
  <c r="C8" i="148"/>
  <c r="C9" i="148"/>
  <c r="C10" i="148"/>
  <c r="C12" i="148"/>
  <c r="C3" i="148"/>
  <c r="G27" i="148"/>
  <c r="D34" i="136"/>
  <c r="E34" i="136"/>
  <c r="F34" i="136"/>
  <c r="G34" i="136"/>
  <c r="H34" i="136"/>
  <c r="I34" i="136"/>
  <c r="D35" i="136"/>
  <c r="E35" i="136"/>
  <c r="F35" i="136"/>
  <c r="G35" i="136"/>
  <c r="H35" i="136"/>
  <c r="I35" i="136"/>
  <c r="D36" i="136"/>
  <c r="E36" i="136"/>
  <c r="F36" i="136"/>
  <c r="G36" i="136"/>
  <c r="H36" i="136"/>
  <c r="I36" i="136"/>
  <c r="D37" i="136"/>
  <c r="E37" i="136"/>
  <c r="F37" i="136"/>
  <c r="G37" i="136"/>
  <c r="H37" i="136"/>
  <c r="I37" i="136"/>
  <c r="D38" i="136"/>
  <c r="E38" i="136"/>
  <c r="F38" i="136"/>
  <c r="G38" i="136"/>
  <c r="H38" i="136"/>
  <c r="I38" i="136"/>
  <c r="D39" i="136"/>
  <c r="E39" i="136"/>
  <c r="F39" i="136"/>
  <c r="G39" i="136"/>
  <c r="H39" i="136"/>
  <c r="I39" i="136"/>
  <c r="D40" i="136"/>
  <c r="E40" i="136"/>
  <c r="F40" i="136"/>
  <c r="G40" i="136"/>
  <c r="H40" i="136"/>
  <c r="I40" i="136"/>
  <c r="D41" i="136"/>
  <c r="E41" i="136"/>
  <c r="F41" i="136"/>
  <c r="G41" i="136"/>
  <c r="H41" i="136"/>
  <c r="I41" i="136"/>
  <c r="D42" i="136"/>
  <c r="E42" i="136"/>
  <c r="F42" i="136"/>
  <c r="G42" i="136"/>
  <c r="H42" i="136"/>
  <c r="I42" i="136"/>
  <c r="I33" i="136"/>
  <c r="H33" i="136"/>
  <c r="G33" i="136"/>
  <c r="F33" i="136"/>
  <c r="E33" i="136"/>
  <c r="D33" i="136"/>
  <c r="C34" i="136"/>
  <c r="C35" i="136"/>
  <c r="C36" i="136"/>
  <c r="C37" i="136"/>
  <c r="C38" i="136"/>
  <c r="C39" i="136"/>
  <c r="C40" i="136"/>
  <c r="C41" i="136"/>
  <c r="C42" i="136"/>
  <c r="C33" i="136"/>
  <c r="F24" i="136"/>
  <c r="G24" i="136"/>
  <c r="H24" i="136"/>
  <c r="I24" i="136"/>
  <c r="F25" i="136"/>
  <c r="G25" i="136"/>
  <c r="H25" i="136"/>
  <c r="I25" i="136"/>
  <c r="F26" i="136"/>
  <c r="G26" i="136"/>
  <c r="H26" i="136"/>
  <c r="I26" i="136"/>
  <c r="F27" i="136"/>
  <c r="G27" i="136"/>
  <c r="H27" i="136"/>
  <c r="I27" i="136"/>
  <c r="F28" i="136"/>
  <c r="G28" i="136"/>
  <c r="H28" i="136"/>
  <c r="I28" i="136"/>
  <c r="F29" i="136"/>
  <c r="G29" i="136"/>
  <c r="H29" i="136"/>
  <c r="I29" i="136"/>
  <c r="F30" i="136"/>
  <c r="G30" i="136"/>
  <c r="H30" i="136"/>
  <c r="I30" i="136"/>
  <c r="F31" i="136"/>
  <c r="G31" i="136"/>
  <c r="H31" i="136"/>
  <c r="I31" i="136"/>
  <c r="F32" i="136"/>
  <c r="G32" i="136"/>
  <c r="H32" i="136"/>
  <c r="I32" i="136"/>
  <c r="I23" i="136"/>
  <c r="H23" i="136"/>
  <c r="G23" i="136"/>
  <c r="F23" i="136"/>
  <c r="E24" i="136"/>
  <c r="E25" i="136"/>
  <c r="E26" i="136"/>
  <c r="E27" i="136"/>
  <c r="E28" i="136"/>
  <c r="E29" i="136"/>
  <c r="E30" i="136"/>
  <c r="E31" i="136"/>
  <c r="E32" i="136"/>
  <c r="E23" i="136"/>
  <c r="D24" i="136"/>
  <c r="D25" i="136"/>
  <c r="D26" i="136"/>
  <c r="D27" i="136"/>
  <c r="D28" i="136"/>
  <c r="D29" i="136"/>
  <c r="D30" i="136"/>
  <c r="D31" i="136"/>
  <c r="D32" i="136"/>
  <c r="D23" i="136"/>
  <c r="C24" i="136"/>
  <c r="C25" i="136"/>
  <c r="C26" i="136"/>
  <c r="C27" i="136"/>
  <c r="C28" i="136"/>
  <c r="C29" i="136"/>
  <c r="C30" i="136"/>
  <c r="C31" i="136"/>
  <c r="C32" i="136"/>
  <c r="C23" i="136"/>
  <c r="G14" i="136"/>
  <c r="H14" i="136"/>
  <c r="I14" i="136"/>
  <c r="G15" i="136"/>
  <c r="H15" i="136"/>
  <c r="I15" i="136"/>
  <c r="G16" i="136"/>
  <c r="H16" i="136"/>
  <c r="I16" i="136"/>
  <c r="G17" i="136"/>
  <c r="H17" i="136"/>
  <c r="I17" i="136"/>
  <c r="G18" i="136"/>
  <c r="H18" i="136"/>
  <c r="I18" i="136"/>
  <c r="G19" i="136"/>
  <c r="H19" i="136"/>
  <c r="I19" i="136"/>
  <c r="G20" i="136"/>
  <c r="H20" i="136"/>
  <c r="I20" i="136"/>
  <c r="G21" i="136"/>
  <c r="H21" i="136"/>
  <c r="I21" i="136"/>
  <c r="G22" i="136"/>
  <c r="H22" i="136"/>
  <c r="I22" i="136"/>
  <c r="I13" i="136"/>
  <c r="H13" i="136"/>
  <c r="G13" i="136"/>
  <c r="F14" i="136"/>
  <c r="F15" i="136"/>
  <c r="F16" i="136"/>
  <c r="F17" i="136"/>
  <c r="F18" i="136"/>
  <c r="F19" i="136"/>
  <c r="F20" i="136"/>
  <c r="F21" i="136"/>
  <c r="F22" i="136"/>
  <c r="F13" i="136"/>
  <c r="E14" i="136"/>
  <c r="E15" i="136"/>
  <c r="E16" i="136"/>
  <c r="E17" i="136"/>
  <c r="E18" i="136"/>
  <c r="E19" i="136"/>
  <c r="E20" i="136"/>
  <c r="E21" i="136"/>
  <c r="E22" i="136"/>
  <c r="E13" i="136"/>
  <c r="D14" i="136"/>
  <c r="D15" i="136"/>
  <c r="D16" i="136"/>
  <c r="D17" i="136"/>
  <c r="D18" i="136"/>
  <c r="D19" i="136"/>
  <c r="D20" i="136"/>
  <c r="D21" i="136"/>
  <c r="D22" i="136"/>
  <c r="D13" i="136"/>
  <c r="C14" i="136"/>
  <c r="C15" i="136"/>
  <c r="C16" i="136"/>
  <c r="C17" i="136"/>
  <c r="C18" i="136"/>
  <c r="C19" i="136"/>
  <c r="C20" i="136"/>
  <c r="C21" i="136"/>
  <c r="C22" i="136"/>
  <c r="C13" i="136"/>
  <c r="C4" i="136"/>
  <c r="D4" i="136"/>
  <c r="E4" i="136"/>
  <c r="F4" i="136"/>
  <c r="G4" i="136"/>
  <c r="H4" i="136"/>
  <c r="I4" i="136"/>
  <c r="C5" i="136"/>
  <c r="D5" i="136"/>
  <c r="E5" i="136"/>
  <c r="F5" i="136"/>
  <c r="G5" i="136"/>
  <c r="H5" i="136"/>
  <c r="I5" i="136"/>
  <c r="C6" i="136"/>
  <c r="D6" i="136"/>
  <c r="E6" i="136"/>
  <c r="F6" i="136"/>
  <c r="G6" i="136"/>
  <c r="H6" i="136"/>
  <c r="I6" i="136"/>
  <c r="C7" i="136"/>
  <c r="D7" i="136"/>
  <c r="E7" i="136"/>
  <c r="F7" i="136"/>
  <c r="G7" i="136"/>
  <c r="H7" i="136"/>
  <c r="I7" i="136"/>
  <c r="C8" i="136"/>
  <c r="D8" i="136"/>
  <c r="E8" i="136"/>
  <c r="F8" i="136"/>
  <c r="G8" i="136"/>
  <c r="H8" i="136"/>
  <c r="I8" i="136"/>
  <c r="C9" i="136"/>
  <c r="D9" i="136"/>
  <c r="E9" i="136"/>
  <c r="F9" i="136"/>
  <c r="G9" i="136"/>
  <c r="H9" i="136"/>
  <c r="I9" i="136"/>
  <c r="C10" i="136"/>
  <c r="D10" i="136"/>
  <c r="E10" i="136"/>
  <c r="F10" i="136"/>
  <c r="G10" i="136"/>
  <c r="H10" i="136"/>
  <c r="I10" i="136"/>
  <c r="C11" i="136"/>
  <c r="D11" i="136"/>
  <c r="E11" i="136"/>
  <c r="F11" i="136"/>
  <c r="G11" i="136"/>
  <c r="H11" i="136"/>
  <c r="I11" i="136"/>
  <c r="C12" i="136"/>
  <c r="D12" i="136"/>
  <c r="E12" i="136"/>
  <c r="F12" i="136"/>
  <c r="G12" i="136"/>
  <c r="H12" i="136"/>
  <c r="I12" i="136"/>
  <c r="I3" i="136"/>
  <c r="H3" i="136"/>
  <c r="G3" i="136"/>
  <c r="F3" i="136"/>
  <c r="E3" i="136"/>
  <c r="D3" i="136"/>
  <c r="C3" i="136"/>
  <c r="B4" i="136"/>
  <c r="B5" i="136"/>
  <c r="B6" i="136"/>
  <c r="B7" i="136"/>
  <c r="B8" i="136"/>
  <c r="B9" i="136"/>
  <c r="B10" i="136"/>
  <c r="B11" i="136"/>
  <c r="B12" i="136"/>
  <c r="B3" i="136"/>
  <c r="I20" i="151" l="1"/>
  <c r="J35" i="151"/>
  <c r="J18" i="151"/>
  <c r="K38" i="151"/>
  <c r="W58" i="151"/>
  <c r="G35" i="151"/>
  <c r="V56" i="151"/>
  <c r="V55" i="151"/>
  <c r="L18" i="151"/>
  <c r="L53" i="151" s="1"/>
  <c r="G38" i="151"/>
  <c r="T55" i="151"/>
  <c r="W56" i="151"/>
  <c r="G37" i="151"/>
  <c r="M18" i="151"/>
  <c r="I36" i="151"/>
  <c r="S55" i="151"/>
  <c r="I55" i="151" s="1"/>
  <c r="L16" i="151"/>
  <c r="Q53" i="151"/>
  <c r="I18" i="151"/>
  <c r="I53" i="151" s="1"/>
  <c r="U54" i="151"/>
  <c r="U53" i="151"/>
  <c r="K18" i="151"/>
  <c r="T56" i="151"/>
  <c r="L35" i="151"/>
  <c r="R55" i="151"/>
  <c r="G16" i="151"/>
  <c r="T54" i="151"/>
  <c r="K16" i="151"/>
  <c r="K51" i="151" s="1"/>
  <c r="R53" i="151"/>
  <c r="H53" i="151" s="1"/>
  <c r="Q57" i="151"/>
  <c r="X4" i="151"/>
  <c r="J17" i="151" s="1"/>
  <c r="J52" i="151" s="1"/>
  <c r="U58" i="151"/>
  <c r="J53" i="151"/>
  <c r="T58" i="151"/>
  <c r="L40" i="151"/>
  <c r="I22" i="151"/>
  <c r="L37" i="151"/>
  <c r="V57" i="151"/>
  <c r="L51" i="151"/>
  <c r="S57" i="151"/>
  <c r="X8" i="151"/>
  <c r="I14" i="169"/>
  <c r="X10" i="151"/>
  <c r="J23" i="151" s="1"/>
  <c r="I15" i="169"/>
  <c r="Q58" i="151"/>
  <c r="U4" i="151"/>
  <c r="G17" i="151" s="1"/>
  <c r="G52" i="151" s="1"/>
  <c r="F12" i="169"/>
  <c r="Y4" i="151"/>
  <c r="K17" i="151" s="1"/>
  <c r="K52" i="151" s="1"/>
  <c r="J12" i="169"/>
  <c r="M38" i="151"/>
  <c r="U55" i="151"/>
  <c r="U10" i="151"/>
  <c r="G23" i="151" s="1"/>
  <c r="F15" i="169"/>
  <c r="Y10" i="151"/>
  <c r="J15" i="169"/>
  <c r="Q54" i="151"/>
  <c r="Y8" i="151"/>
  <c r="Z4" i="151"/>
  <c r="L17" i="151" s="1"/>
  <c r="K12" i="169"/>
  <c r="G40" i="151"/>
  <c r="H17" i="151"/>
  <c r="H52" i="151" s="1"/>
  <c r="Z6" i="151"/>
  <c r="L19" i="151" s="1"/>
  <c r="K13" i="169"/>
  <c r="V54" i="151"/>
  <c r="R58" i="151"/>
  <c r="W4" i="151"/>
  <c r="I17" i="151" s="1"/>
  <c r="I52" i="151" s="1"/>
  <c r="Z8" i="151"/>
  <c r="K14" i="169"/>
  <c r="K37" i="151"/>
  <c r="U6" i="151"/>
  <c r="F13" i="169"/>
  <c r="Z10" i="151"/>
  <c r="K15" i="169"/>
  <c r="AA4" i="151"/>
  <c r="M17" i="151" s="1"/>
  <c r="M52" i="151" s="1"/>
  <c r="L12" i="169"/>
  <c r="K36" i="151"/>
  <c r="M40" i="151"/>
  <c r="S54" i="151"/>
  <c r="Y6" i="151"/>
  <c r="J13" i="169"/>
  <c r="V6" i="151"/>
  <c r="H19" i="151" s="1"/>
  <c r="G13" i="169"/>
  <c r="AA6" i="151"/>
  <c r="L13" i="169"/>
  <c r="R54" i="151"/>
  <c r="T57" i="151"/>
  <c r="V8" i="151"/>
  <c r="G14" i="169"/>
  <c r="AA8" i="151"/>
  <c r="M21" i="151" s="1"/>
  <c r="L14" i="169"/>
  <c r="G22" i="151"/>
  <c r="W53" i="151"/>
  <c r="V10" i="151"/>
  <c r="G15" i="169"/>
  <c r="AA10" i="151"/>
  <c r="L15" i="169"/>
  <c r="M16" i="151"/>
  <c r="U8" i="151"/>
  <c r="F14" i="169"/>
  <c r="W6" i="151"/>
  <c r="I19" i="151" s="1"/>
  <c r="H13" i="169"/>
  <c r="I35" i="151"/>
  <c r="W8" i="151"/>
  <c r="H14" i="169"/>
  <c r="J16" i="151"/>
  <c r="I16" i="151"/>
  <c r="W10" i="151"/>
  <c r="H15" i="169"/>
  <c r="I8" i="151"/>
  <c r="H16" i="151"/>
  <c r="S56" i="151"/>
  <c r="J8" i="151"/>
  <c r="M7" i="151"/>
  <c r="M20" i="151" s="1"/>
  <c r="M55" i="151" s="1"/>
  <c r="X6" i="151"/>
  <c r="I13" i="169"/>
  <c r="R56" i="151"/>
  <c r="AA55" i="155"/>
  <c r="AA57" i="155" s="1"/>
  <c r="AA59" i="155" s="1"/>
  <c r="AA61" i="155" s="1"/>
  <c r="AA63" i="155" s="1"/>
  <c r="AA65" i="155" s="1"/>
  <c r="AA67" i="155" s="1"/>
  <c r="AA69" i="155" s="1"/>
  <c r="G84" i="155"/>
  <c r="Z55" i="155"/>
  <c r="Z57" i="155" s="1"/>
  <c r="Z59" i="155" s="1"/>
  <c r="Z61" i="155" s="1"/>
  <c r="Z63" i="155" s="1"/>
  <c r="Z65" i="155" s="1"/>
  <c r="Z67" i="155" s="1"/>
  <c r="Z69" i="155" s="1"/>
  <c r="I54" i="155"/>
  <c r="I77" i="155" s="1"/>
  <c r="W62" i="148"/>
  <c r="I83" i="148"/>
  <c r="G84" i="148"/>
  <c r="H84" i="148"/>
  <c r="G55" i="148"/>
  <c r="G78" i="148" s="1"/>
  <c r="I54" i="148"/>
  <c r="I77" i="148" s="1"/>
  <c r="J54" i="148"/>
  <c r="I79" i="148"/>
  <c r="H82" i="148"/>
  <c r="J57" i="148"/>
  <c r="J58" i="148" s="1"/>
  <c r="U54" i="148"/>
  <c r="U56" i="148" s="1"/>
  <c r="U58" i="148" s="1"/>
  <c r="U60" i="148" s="1"/>
  <c r="I82" i="148"/>
  <c r="V54" i="148"/>
  <c r="V56" i="148" s="1"/>
  <c r="V58" i="148" s="1"/>
  <c r="V60" i="148" s="1"/>
  <c r="L82" i="148"/>
  <c r="G82" i="148"/>
  <c r="K54" i="148"/>
  <c r="H57" i="148"/>
  <c r="I3" i="164"/>
  <c r="J3" i="164"/>
  <c r="L9" i="164"/>
  <c r="L5" i="164"/>
  <c r="J5" i="164"/>
  <c r="H9" i="164"/>
  <c r="I5" i="164"/>
  <c r="I9" i="164"/>
  <c r="G9" i="164"/>
  <c r="J8" i="164"/>
  <c r="I8" i="164"/>
  <c r="G4" i="164"/>
  <c r="G8" i="164"/>
  <c r="I7" i="164"/>
  <c r="L3" i="164"/>
  <c r="L46" i="164" s="1"/>
  <c r="F6" i="164"/>
  <c r="L76" i="148"/>
  <c r="K57" i="148"/>
  <c r="K58" i="148" s="1"/>
  <c r="M54" i="148"/>
  <c r="K57" i="155"/>
  <c r="I57" i="155"/>
  <c r="L54" i="155"/>
  <c r="L77" i="155" s="1"/>
  <c r="J57" i="155"/>
  <c r="L79" i="155"/>
  <c r="M57" i="155"/>
  <c r="M58" i="155" s="1"/>
  <c r="M81" i="155" s="1"/>
  <c r="F3" i="164"/>
  <c r="F46" i="164" s="1"/>
  <c r="J4" i="164"/>
  <c r="G3" i="164"/>
  <c r="L7" i="164"/>
  <c r="I4" i="164"/>
  <c r="H3" i="164"/>
  <c r="J7" i="164"/>
  <c r="H4" i="164"/>
  <c r="K7" i="164"/>
  <c r="K46" i="164" s="1"/>
  <c r="H7" i="164"/>
  <c r="G7" i="164"/>
  <c r="F58" i="163"/>
  <c r="G58" i="163"/>
  <c r="L54" i="163"/>
  <c r="F55" i="163"/>
  <c r="L55" i="163"/>
  <c r="G55" i="163"/>
  <c r="K44" i="162"/>
  <c r="K57" i="162" s="1"/>
  <c r="L54" i="162"/>
  <c r="L44" i="162"/>
  <c r="L57" i="162" s="1"/>
  <c r="F44" i="162"/>
  <c r="F57" i="162" s="1"/>
  <c r="H55" i="163"/>
  <c r="K58" i="163"/>
  <c r="L58" i="163"/>
  <c r="H56" i="163"/>
  <c r="J58" i="163"/>
  <c r="I56" i="163"/>
  <c r="K56" i="163"/>
  <c r="L56" i="163"/>
  <c r="I58" i="163"/>
  <c r="F54" i="163"/>
  <c r="F44" i="163"/>
  <c r="F57" i="163" s="1"/>
  <c r="I55" i="163"/>
  <c r="G54" i="163"/>
  <c r="G57" i="163"/>
  <c r="J55" i="163"/>
  <c r="J56" i="163"/>
  <c r="H57" i="163"/>
  <c r="H54" i="163"/>
  <c r="H58" i="163"/>
  <c r="I57" i="163"/>
  <c r="I54" i="163"/>
  <c r="K55" i="163"/>
  <c r="K44" i="163"/>
  <c r="K57" i="163" s="1"/>
  <c r="J54" i="163"/>
  <c r="J57" i="163"/>
  <c r="L44" i="163"/>
  <c r="L57" i="163" s="1"/>
  <c r="K55" i="162"/>
  <c r="J55" i="162"/>
  <c r="I54" i="162"/>
  <c r="G55" i="162"/>
  <c r="H55" i="162"/>
  <c r="G58" i="162"/>
  <c r="S43" i="162"/>
  <c r="S44" i="162" s="1"/>
  <c r="S45" i="162" s="1"/>
  <c r="S46" i="162" s="1"/>
  <c r="F55" i="162"/>
  <c r="K54" i="162"/>
  <c r="F58" i="162"/>
  <c r="I55" i="162"/>
  <c r="H58" i="162"/>
  <c r="K58" i="162"/>
  <c r="F56" i="162"/>
  <c r="L58" i="162"/>
  <c r="G56" i="162"/>
  <c r="G54" i="162"/>
  <c r="G44" i="162"/>
  <c r="G57" i="162" s="1"/>
  <c r="H56" i="162"/>
  <c r="L56" i="162"/>
  <c r="H57" i="162"/>
  <c r="H54" i="162"/>
  <c r="J54" i="162"/>
  <c r="J56" i="162"/>
  <c r="J58" i="162"/>
  <c r="K56" i="162"/>
  <c r="F54" i="162"/>
  <c r="H58" i="161"/>
  <c r="H55" i="161"/>
  <c r="H56" i="161"/>
  <c r="G58" i="161"/>
  <c r="Y43" i="152"/>
  <c r="K58" i="152"/>
  <c r="J58" i="152"/>
  <c r="V46" i="152"/>
  <c r="I58" i="152"/>
  <c r="I57" i="152"/>
  <c r="H57" i="152"/>
  <c r="U45" i="152"/>
  <c r="H56" i="152"/>
  <c r="T44" i="152"/>
  <c r="J55" i="161"/>
  <c r="I58" i="161"/>
  <c r="L58" i="161"/>
  <c r="J56" i="161"/>
  <c r="K56" i="161"/>
  <c r="I56" i="161"/>
  <c r="L56" i="161"/>
  <c r="F58" i="161"/>
  <c r="F54" i="161"/>
  <c r="F44" i="161"/>
  <c r="F57" i="161" s="1"/>
  <c r="I55" i="161"/>
  <c r="J58" i="161"/>
  <c r="G54" i="161"/>
  <c r="G44" i="161"/>
  <c r="G57" i="161" s="1"/>
  <c r="H44" i="161"/>
  <c r="H57" i="161" s="1"/>
  <c r="H54" i="161"/>
  <c r="L44" i="161"/>
  <c r="L57" i="161" s="1"/>
  <c r="I57" i="161"/>
  <c r="I54" i="161"/>
  <c r="F55" i="161"/>
  <c r="S43" i="161"/>
  <c r="S44" i="161" s="1"/>
  <c r="S45" i="161" s="1"/>
  <c r="S46" i="161" s="1"/>
  <c r="J57" i="161"/>
  <c r="J54" i="161"/>
  <c r="K58" i="161"/>
  <c r="K44" i="161"/>
  <c r="K57" i="161" s="1"/>
  <c r="K54" i="161"/>
  <c r="L54" i="161"/>
  <c r="M39" i="151"/>
  <c r="M35" i="151"/>
  <c r="L38" i="151"/>
  <c r="I40" i="151"/>
  <c r="H36" i="151"/>
  <c r="L8" i="151"/>
  <c r="K8" i="151"/>
  <c r="J40" i="151"/>
  <c r="H37" i="151"/>
  <c r="H40" i="151"/>
  <c r="J39" i="151"/>
  <c r="K39" i="151"/>
  <c r="I39" i="151"/>
  <c r="K6" i="151"/>
  <c r="H39" i="151"/>
  <c r="K10" i="151"/>
  <c r="J36" i="151"/>
  <c r="H8" i="151"/>
  <c r="G5" i="151"/>
  <c r="G18" i="151" s="1"/>
  <c r="G7" i="151"/>
  <c r="G20" i="151" s="1"/>
  <c r="G55" i="151" s="1"/>
  <c r="K7" i="151"/>
  <c r="K20" i="151" s="1"/>
  <c r="J7" i="151"/>
  <c r="J20" i="151" s="1"/>
  <c r="G6" i="151"/>
  <c r="G8" i="151"/>
  <c r="M10" i="151"/>
  <c r="M6" i="151"/>
  <c r="L10" i="151"/>
  <c r="J6" i="151"/>
  <c r="H10" i="151"/>
  <c r="I10" i="151"/>
  <c r="L7" i="151"/>
  <c r="L20" i="151" s="1"/>
  <c r="L55" i="151" s="1"/>
  <c r="H9" i="151"/>
  <c r="H22" i="151" s="1"/>
  <c r="H57" i="151" s="1"/>
  <c r="M9" i="151"/>
  <c r="M22" i="151" s="1"/>
  <c r="M57" i="151" s="1"/>
  <c r="L9" i="151"/>
  <c r="L22" i="151" s="1"/>
  <c r="H7" i="151"/>
  <c r="H20" i="151" s="1"/>
  <c r="H55" i="151" s="1"/>
  <c r="K9" i="151"/>
  <c r="K22" i="151" s="1"/>
  <c r="K57" i="151" s="1"/>
  <c r="J9" i="151"/>
  <c r="J22" i="151" s="1"/>
  <c r="L82" i="155"/>
  <c r="L84" i="155"/>
  <c r="G83" i="155"/>
  <c r="J82" i="155"/>
  <c r="H83" i="155"/>
  <c r="J83" i="156"/>
  <c r="G55" i="156"/>
  <c r="G78" i="156" s="1"/>
  <c r="G76" i="156"/>
  <c r="G54" i="156"/>
  <c r="G77" i="156" s="1"/>
  <c r="L83" i="156"/>
  <c r="G83" i="156"/>
  <c r="J76" i="156"/>
  <c r="J54" i="156"/>
  <c r="J77" i="156" s="1"/>
  <c r="J55" i="156"/>
  <c r="J78" i="156" s="1"/>
  <c r="H83" i="156"/>
  <c r="K76" i="156"/>
  <c r="K54" i="156"/>
  <c r="K77" i="156" s="1"/>
  <c r="K55" i="156"/>
  <c r="G79" i="156"/>
  <c r="G57" i="156"/>
  <c r="G84" i="156"/>
  <c r="I84" i="156"/>
  <c r="J79" i="156"/>
  <c r="J57" i="156"/>
  <c r="J84" i="156"/>
  <c r="I83" i="156"/>
  <c r="L57" i="156"/>
  <c r="L79" i="156"/>
  <c r="K79" i="156"/>
  <c r="K57" i="156"/>
  <c r="G82" i="156"/>
  <c r="H82" i="156"/>
  <c r="J82" i="156"/>
  <c r="M84" i="156"/>
  <c r="L76" i="156"/>
  <c r="L54" i="156"/>
  <c r="L77" i="156" s="1"/>
  <c r="L55" i="156"/>
  <c r="L78" i="156" s="1"/>
  <c r="M76" i="156"/>
  <c r="M54" i="156"/>
  <c r="M77" i="156" s="1"/>
  <c r="M55" i="156"/>
  <c r="M78" i="156" s="1"/>
  <c r="M57" i="156"/>
  <c r="M79" i="156"/>
  <c r="H78" i="156"/>
  <c r="K83" i="156"/>
  <c r="M83" i="156"/>
  <c r="H79" i="156"/>
  <c r="H57" i="156"/>
  <c r="H84" i="156"/>
  <c r="I79" i="156"/>
  <c r="I57" i="156"/>
  <c r="I82" i="156"/>
  <c r="M82" i="156"/>
  <c r="I78" i="156"/>
  <c r="H54" i="156"/>
  <c r="H77" i="156" s="1"/>
  <c r="I54" i="156"/>
  <c r="I77" i="156" s="1"/>
  <c r="H76" i="156"/>
  <c r="I76" i="156"/>
  <c r="J79" i="155"/>
  <c r="G82" i="155"/>
  <c r="I84" i="155"/>
  <c r="W63" i="155"/>
  <c r="W65" i="155" s="1"/>
  <c r="W67" i="155" s="1"/>
  <c r="W69" i="155" s="1"/>
  <c r="L83" i="155"/>
  <c r="Z62" i="155"/>
  <c r="Z64" i="155" s="1"/>
  <c r="Z66" i="155" s="1"/>
  <c r="Z68" i="155" s="1"/>
  <c r="Z70" i="155" s="1"/>
  <c r="H82" i="155"/>
  <c r="M54" i="155"/>
  <c r="M77" i="155" s="1"/>
  <c r="M76" i="155"/>
  <c r="M55" i="155"/>
  <c r="M78" i="155" s="1"/>
  <c r="Y61" i="155"/>
  <c r="Y63" i="155" s="1"/>
  <c r="Y65" i="155" s="1"/>
  <c r="Y67" i="155" s="1"/>
  <c r="Y69" i="155" s="1"/>
  <c r="K82" i="155"/>
  <c r="X62" i="155"/>
  <c r="X64" i="155" s="1"/>
  <c r="X66" i="155" s="1"/>
  <c r="X68" i="155" s="1"/>
  <c r="X70" i="155" s="1"/>
  <c r="J83" i="155"/>
  <c r="Y62" i="155"/>
  <c r="Y64" i="155" s="1"/>
  <c r="Y66" i="155" s="1"/>
  <c r="Y68" i="155" s="1"/>
  <c r="Y70" i="155" s="1"/>
  <c r="K83" i="155"/>
  <c r="M83" i="155"/>
  <c r="AA62" i="155"/>
  <c r="AA64" i="155" s="1"/>
  <c r="AA66" i="155" s="1"/>
  <c r="AA68" i="155" s="1"/>
  <c r="AA70" i="155" s="1"/>
  <c r="H79" i="155"/>
  <c r="H57" i="155"/>
  <c r="H84" i="155"/>
  <c r="H55" i="155"/>
  <c r="H78" i="155" s="1"/>
  <c r="H54" i="155"/>
  <c r="H77" i="155" s="1"/>
  <c r="H76" i="155"/>
  <c r="W62" i="155"/>
  <c r="W64" i="155" s="1"/>
  <c r="W66" i="155" s="1"/>
  <c r="W68" i="155" s="1"/>
  <c r="W70" i="155" s="1"/>
  <c r="I83" i="155"/>
  <c r="G85" i="155"/>
  <c r="H85" i="155"/>
  <c r="I82" i="155"/>
  <c r="J84" i="155"/>
  <c r="I76" i="155"/>
  <c r="J76" i="155"/>
  <c r="J54" i="155"/>
  <c r="J77" i="155" s="1"/>
  <c r="J55" i="155"/>
  <c r="J78" i="155" s="1"/>
  <c r="M79" i="155"/>
  <c r="K76" i="155"/>
  <c r="K54" i="155"/>
  <c r="K77" i="155" s="1"/>
  <c r="K55" i="155"/>
  <c r="K78" i="155" s="1"/>
  <c r="K85" i="155"/>
  <c r="M84" i="155"/>
  <c r="I57" i="148"/>
  <c r="I76" i="148"/>
  <c r="L54" i="148"/>
  <c r="M57" i="148"/>
  <c r="J76" i="148"/>
  <c r="G76" i="148"/>
  <c r="H84" i="154"/>
  <c r="I84" i="154"/>
  <c r="U54" i="154"/>
  <c r="U56" i="154" s="1"/>
  <c r="U58" i="154" s="1"/>
  <c r="U60" i="154" s="1"/>
  <c r="Z62" i="154"/>
  <c r="L83" i="154"/>
  <c r="M83" i="154"/>
  <c r="AA62" i="154"/>
  <c r="G55" i="154"/>
  <c r="G78" i="154" s="1"/>
  <c r="G76" i="154"/>
  <c r="G54" i="154"/>
  <c r="G77" i="154" s="1"/>
  <c r="G83" i="154"/>
  <c r="U62" i="154"/>
  <c r="U64" i="154" s="1"/>
  <c r="U66" i="154" s="1"/>
  <c r="U68" i="154" s="1"/>
  <c r="U70" i="154" s="1"/>
  <c r="I55" i="154"/>
  <c r="I78" i="154" s="1"/>
  <c r="I76" i="154"/>
  <c r="I54" i="154"/>
  <c r="I77" i="154" s="1"/>
  <c r="J55" i="154"/>
  <c r="J78" i="154" s="1"/>
  <c r="J54" i="154"/>
  <c r="J77" i="154" s="1"/>
  <c r="J76" i="154"/>
  <c r="K76" i="154"/>
  <c r="K54" i="154"/>
  <c r="K77" i="154" s="1"/>
  <c r="K55" i="154"/>
  <c r="G57" i="154"/>
  <c r="G79" i="154"/>
  <c r="G84" i="154"/>
  <c r="X62" i="154"/>
  <c r="J83" i="154"/>
  <c r="J79" i="154"/>
  <c r="J57" i="154"/>
  <c r="J84" i="154"/>
  <c r="K79" i="154"/>
  <c r="K57" i="154"/>
  <c r="G82" i="154"/>
  <c r="L76" i="154"/>
  <c r="L55" i="154"/>
  <c r="L54" i="154"/>
  <c r="L77" i="154" s="1"/>
  <c r="H55" i="154"/>
  <c r="H78" i="154" s="1"/>
  <c r="H76" i="154"/>
  <c r="H54" i="154"/>
  <c r="H77" i="154" s="1"/>
  <c r="L79" i="154"/>
  <c r="L57" i="154"/>
  <c r="H82" i="154"/>
  <c r="I85" i="154"/>
  <c r="I79" i="154"/>
  <c r="I57" i="154"/>
  <c r="M79" i="154"/>
  <c r="M57" i="154"/>
  <c r="I82" i="154"/>
  <c r="J82" i="154"/>
  <c r="W62" i="154"/>
  <c r="W64" i="154" s="1"/>
  <c r="W66" i="154" s="1"/>
  <c r="W68" i="154" s="1"/>
  <c r="W70" i="154" s="1"/>
  <c r="I83" i="154"/>
  <c r="Y62" i="154"/>
  <c r="Y64" i="154" s="1"/>
  <c r="Y66" i="154" s="1"/>
  <c r="Y68" i="154" s="1"/>
  <c r="Y70" i="154" s="1"/>
  <c r="K83" i="154"/>
  <c r="K82" i="154"/>
  <c r="M76" i="154"/>
  <c r="M54" i="154"/>
  <c r="M77" i="154" s="1"/>
  <c r="M55" i="154"/>
  <c r="H79" i="154"/>
  <c r="H57" i="154"/>
  <c r="V62" i="154"/>
  <c r="V64" i="154" s="1"/>
  <c r="V66" i="154" s="1"/>
  <c r="V68" i="154" s="1"/>
  <c r="V70" i="154" s="1"/>
  <c r="H83" i="154"/>
  <c r="Y55" i="154"/>
  <c r="Y57" i="154" s="1"/>
  <c r="Y59" i="154" s="1"/>
  <c r="Y61" i="154" s="1"/>
  <c r="Y63" i="154" s="1"/>
  <c r="Y65" i="154" s="1"/>
  <c r="Y67" i="154" s="1"/>
  <c r="Y69" i="154" s="1"/>
  <c r="Z55" i="154"/>
  <c r="Z57" i="154" s="1"/>
  <c r="Z59" i="154" s="1"/>
  <c r="AA55" i="154"/>
  <c r="AA57" i="154" s="1"/>
  <c r="AA59" i="154" s="1"/>
  <c r="AA61" i="154" s="1"/>
  <c r="AA63" i="154" s="1"/>
  <c r="AA65" i="154" s="1"/>
  <c r="AA67" i="154" s="1"/>
  <c r="AA69" i="154" s="1"/>
  <c r="Y54" i="148"/>
  <c r="X54" i="148"/>
  <c r="W55" i="148"/>
  <c r="W57" i="148" s="1"/>
  <c r="W59" i="148" s="1"/>
  <c r="W61" i="148" s="1"/>
  <c r="W63" i="148" s="1"/>
  <c r="W65" i="148" s="1"/>
  <c r="W67" i="148" s="1"/>
  <c r="W69" i="148" s="1"/>
  <c r="X55" i="148"/>
  <c r="Y55" i="148"/>
  <c r="Z55" i="148"/>
  <c r="Z57" i="148" s="1"/>
  <c r="Z59" i="148" s="1"/>
  <c r="Z61" i="148" s="1"/>
  <c r="Z63" i="148" s="1"/>
  <c r="Z65" i="148" s="1"/>
  <c r="Z67" i="148" s="1"/>
  <c r="Z69" i="148" s="1"/>
  <c r="AA55" i="148"/>
  <c r="AA57" i="148" s="1"/>
  <c r="AA59" i="148" s="1"/>
  <c r="AA61" i="148" s="1"/>
  <c r="AA63" i="148" s="1"/>
  <c r="AA65" i="148" s="1"/>
  <c r="AA67" i="148" s="1"/>
  <c r="AA69" i="148" s="1"/>
  <c r="Z54" i="148"/>
  <c r="Z56" i="148" s="1"/>
  <c r="Z58" i="148" s="1"/>
  <c r="Z60" i="148" s="1"/>
  <c r="AA54" i="148"/>
  <c r="AA56" i="148" s="1"/>
  <c r="AA58" i="148" s="1"/>
  <c r="AA60" i="148" s="1"/>
  <c r="I55" i="148"/>
  <c r="G54" i="148"/>
  <c r="K23" i="151" l="1"/>
  <c r="K58" i="151"/>
  <c r="L57" i="151"/>
  <c r="J58" i="151"/>
  <c r="G21" i="151"/>
  <c r="G56" i="151" s="1"/>
  <c r="M56" i="151"/>
  <c r="J55" i="151"/>
  <c r="K53" i="151"/>
  <c r="M53" i="151"/>
  <c r="I57" i="151"/>
  <c r="L52" i="151"/>
  <c r="K34" i="169"/>
  <c r="I54" i="151"/>
  <c r="H35" i="169" s="1"/>
  <c r="G53" i="151"/>
  <c r="M51" i="151"/>
  <c r="L34" i="169" s="1"/>
  <c r="J34" i="169"/>
  <c r="G51" i="151"/>
  <c r="F34" i="169" s="1"/>
  <c r="N34" i="169" s="1"/>
  <c r="H51" i="151"/>
  <c r="G34" i="169" s="1"/>
  <c r="K55" i="151"/>
  <c r="H23" i="151"/>
  <c r="H58" i="151" s="1"/>
  <c r="I51" i="151"/>
  <c r="H34" i="169" s="1"/>
  <c r="J57" i="151"/>
  <c r="J19" i="151"/>
  <c r="J54" i="151" s="1"/>
  <c r="J51" i="151"/>
  <c r="I34" i="169"/>
  <c r="L23" i="151"/>
  <c r="L58" i="151" s="1"/>
  <c r="K21" i="151"/>
  <c r="K56" i="151" s="1"/>
  <c r="M23" i="151"/>
  <c r="M58" i="151" s="1"/>
  <c r="M19" i="151"/>
  <c r="M54" i="151" s="1"/>
  <c r="L21" i="151"/>
  <c r="L56" i="151" s="1"/>
  <c r="L54" i="151"/>
  <c r="K35" i="169" s="1"/>
  <c r="H54" i="151"/>
  <c r="G35" i="169" s="1"/>
  <c r="G19" i="151"/>
  <c r="G58" i="151"/>
  <c r="H21" i="151"/>
  <c r="H56" i="151" s="1"/>
  <c r="J21" i="151"/>
  <c r="J56" i="151" s="1"/>
  <c r="G54" i="151"/>
  <c r="I23" i="151"/>
  <c r="I58" i="151" s="1"/>
  <c r="G57" i="151"/>
  <c r="K19" i="151"/>
  <c r="K54" i="151" s="1"/>
  <c r="I21" i="151"/>
  <c r="I56" i="151" s="1"/>
  <c r="M80" i="155"/>
  <c r="L47" i="164"/>
  <c r="L21" i="169"/>
  <c r="K47" i="164"/>
  <c r="K21" i="169"/>
  <c r="F47" i="164"/>
  <c r="F21" i="169"/>
  <c r="G57" i="155"/>
  <c r="L76" i="155"/>
  <c r="I55" i="155"/>
  <c r="I78" i="155" s="1"/>
  <c r="G79" i="155"/>
  <c r="L55" i="155"/>
  <c r="L78" i="155" s="1"/>
  <c r="K79" i="155"/>
  <c r="J85" i="155"/>
  <c r="I79" i="155"/>
  <c r="L57" i="155"/>
  <c r="L80" i="155" s="1"/>
  <c r="M82" i="155"/>
  <c r="G79" i="148"/>
  <c r="G57" i="148"/>
  <c r="L57" i="148"/>
  <c r="M55" i="148"/>
  <c r="M78" i="148" s="1"/>
  <c r="L55" i="148"/>
  <c r="K55" i="148"/>
  <c r="K78" i="148" s="1"/>
  <c r="K76" i="148"/>
  <c r="M76" i="148"/>
  <c r="L79" i="148"/>
  <c r="AA62" i="148"/>
  <c r="M83" i="148"/>
  <c r="H76" i="148"/>
  <c r="Z62" i="148"/>
  <c r="L83" i="148"/>
  <c r="H55" i="148"/>
  <c r="H78" i="148" s="1"/>
  <c r="I84" i="148"/>
  <c r="H79" i="148"/>
  <c r="V62" i="148"/>
  <c r="H83" i="148"/>
  <c r="M79" i="148"/>
  <c r="G77" i="148"/>
  <c r="L77" i="148"/>
  <c r="M77" i="148"/>
  <c r="H54" i="148"/>
  <c r="H77" i="148" s="1"/>
  <c r="J55" i="148"/>
  <c r="J78" i="148" s="1"/>
  <c r="I78" i="148"/>
  <c r="L78" i="148"/>
  <c r="M82" i="148"/>
  <c r="W64" i="148"/>
  <c r="W66" i="148" s="1"/>
  <c r="W68" i="148" s="1"/>
  <c r="W70" i="148" s="1"/>
  <c r="I85" i="148"/>
  <c r="M84" i="148"/>
  <c r="U62" i="148"/>
  <c r="G83" i="148"/>
  <c r="L84" i="148"/>
  <c r="H46" i="164"/>
  <c r="G46" i="164"/>
  <c r="J46" i="164"/>
  <c r="I46" i="164"/>
  <c r="S10" i="169"/>
  <c r="J10" i="169" s="1"/>
  <c r="R10" i="169"/>
  <c r="I10" i="169" s="1"/>
  <c r="I57" i="162"/>
  <c r="I56" i="162"/>
  <c r="I58" i="162"/>
  <c r="L56" i="152"/>
  <c r="Y44" i="152"/>
  <c r="U46" i="152"/>
  <c r="H58" i="152"/>
  <c r="G57" i="152"/>
  <c r="T45" i="152"/>
  <c r="F56" i="161"/>
  <c r="I85" i="156"/>
  <c r="K82" i="156"/>
  <c r="L85" i="156"/>
  <c r="G85" i="156"/>
  <c r="K84" i="155"/>
  <c r="L80" i="156"/>
  <c r="L58" i="156"/>
  <c r="L81" i="156" s="1"/>
  <c r="H58" i="156"/>
  <c r="H81" i="156" s="1"/>
  <c r="H80" i="156"/>
  <c r="H85" i="156"/>
  <c r="L82" i="156"/>
  <c r="K85" i="156"/>
  <c r="K84" i="156"/>
  <c r="G58" i="156"/>
  <c r="G81" i="156" s="1"/>
  <c r="G80" i="156"/>
  <c r="I80" i="156"/>
  <c r="I58" i="156"/>
  <c r="I81" i="156" s="1"/>
  <c r="M80" i="156"/>
  <c r="M58" i="156"/>
  <c r="M81" i="156" s="1"/>
  <c r="M85" i="156"/>
  <c r="K78" i="156"/>
  <c r="K80" i="156"/>
  <c r="K58" i="156"/>
  <c r="K81" i="156" s="1"/>
  <c r="J80" i="156"/>
  <c r="J58" i="156"/>
  <c r="J81" i="156" s="1"/>
  <c r="J85" i="156"/>
  <c r="G58" i="155"/>
  <c r="G81" i="155" s="1"/>
  <c r="G80" i="155"/>
  <c r="I85" i="155"/>
  <c r="U10" i="169"/>
  <c r="L10" i="169" s="1"/>
  <c r="I58" i="155"/>
  <c r="I81" i="155" s="1"/>
  <c r="I80" i="155"/>
  <c r="K80" i="155"/>
  <c r="K58" i="155"/>
  <c r="K81" i="155" s="1"/>
  <c r="G55" i="155"/>
  <c r="G78" i="155" s="1"/>
  <c r="G54" i="155"/>
  <c r="G77" i="155" s="1"/>
  <c r="G76" i="155"/>
  <c r="H58" i="155"/>
  <c r="H81" i="155" s="1"/>
  <c r="H80" i="155"/>
  <c r="J80" i="155"/>
  <c r="J58" i="155"/>
  <c r="J81" i="155" s="1"/>
  <c r="M85" i="155"/>
  <c r="L85" i="155"/>
  <c r="M58" i="148"/>
  <c r="M81" i="148" s="1"/>
  <c r="M80" i="148"/>
  <c r="L58" i="148"/>
  <c r="L81" i="148" s="1"/>
  <c r="L80" i="148"/>
  <c r="I58" i="148"/>
  <c r="I81" i="148" s="1"/>
  <c r="I80" i="148"/>
  <c r="H58" i="148"/>
  <c r="H81" i="148" s="1"/>
  <c r="H80" i="148"/>
  <c r="G58" i="148"/>
  <c r="G81" i="148" s="1"/>
  <c r="G80" i="148"/>
  <c r="Y56" i="148"/>
  <c r="K77" i="148"/>
  <c r="Y57" i="148"/>
  <c r="X56" i="148"/>
  <c r="J77" i="148"/>
  <c r="X57" i="148"/>
  <c r="K84" i="154"/>
  <c r="M84" i="154"/>
  <c r="J58" i="154"/>
  <c r="J81" i="154" s="1"/>
  <c r="J80" i="154"/>
  <c r="K85" i="154"/>
  <c r="G58" i="154"/>
  <c r="G81" i="154" s="1"/>
  <c r="G80" i="154"/>
  <c r="L80" i="154"/>
  <c r="L58" i="154"/>
  <c r="L81" i="154" s="1"/>
  <c r="G85" i="154"/>
  <c r="K78" i="154"/>
  <c r="I80" i="154"/>
  <c r="I58" i="154"/>
  <c r="I81" i="154" s="1"/>
  <c r="H85" i="154"/>
  <c r="K80" i="154"/>
  <c r="K58" i="154"/>
  <c r="K81" i="154" s="1"/>
  <c r="M85" i="154"/>
  <c r="AA64" i="154"/>
  <c r="AA66" i="154" s="1"/>
  <c r="AA68" i="154" s="1"/>
  <c r="AA70" i="154" s="1"/>
  <c r="L82" i="154"/>
  <c r="Z61" i="154"/>
  <c r="J85" i="154"/>
  <c r="X64" i="154"/>
  <c r="X66" i="154" s="1"/>
  <c r="X68" i="154" s="1"/>
  <c r="X70" i="154" s="1"/>
  <c r="M82" i="154"/>
  <c r="H58" i="154"/>
  <c r="H81" i="154" s="1"/>
  <c r="H80" i="154"/>
  <c r="M78" i="154"/>
  <c r="L78" i="154"/>
  <c r="M58" i="154"/>
  <c r="M81" i="154" s="1"/>
  <c r="M80" i="154"/>
  <c r="L85" i="154"/>
  <c r="Z64" i="154"/>
  <c r="J35" i="169" l="1"/>
  <c r="F35" i="169"/>
  <c r="O15" i="169"/>
  <c r="I35" i="169"/>
  <c r="N35" i="169" s="1"/>
  <c r="L35" i="169"/>
  <c r="P10" i="169"/>
  <c r="G10" i="169" s="1"/>
  <c r="T10" i="169"/>
  <c r="K10" i="169" s="1"/>
  <c r="Q10" i="169"/>
  <c r="H10" i="169" s="1"/>
  <c r="L58" i="155"/>
  <c r="L81" i="155" s="1"/>
  <c r="P11" i="169"/>
  <c r="G11" i="169" s="1"/>
  <c r="O11" i="169"/>
  <c r="F11" i="169" s="1"/>
  <c r="L48" i="164"/>
  <c r="L22" i="169"/>
  <c r="K48" i="164"/>
  <c r="K22" i="169"/>
  <c r="J47" i="164"/>
  <c r="J21" i="169"/>
  <c r="I47" i="164"/>
  <c r="I21" i="169"/>
  <c r="H47" i="164"/>
  <c r="H21" i="169"/>
  <c r="G47" i="164"/>
  <c r="G21" i="169"/>
  <c r="F48" i="164"/>
  <c r="F22" i="169"/>
  <c r="Z64" i="148"/>
  <c r="Z66" i="148" s="1"/>
  <c r="Z68" i="148" s="1"/>
  <c r="Z70" i="148" s="1"/>
  <c r="L85" i="148"/>
  <c r="U64" i="148"/>
  <c r="U66" i="148" s="1"/>
  <c r="U68" i="148" s="1"/>
  <c r="U70" i="148" s="1"/>
  <c r="G85" i="148"/>
  <c r="AA64" i="148"/>
  <c r="AA66" i="148" s="1"/>
  <c r="AA68" i="148" s="1"/>
  <c r="AA70" i="148" s="1"/>
  <c r="M85" i="148"/>
  <c r="V64" i="148"/>
  <c r="V66" i="148" s="1"/>
  <c r="V68" i="148" s="1"/>
  <c r="V70" i="148" s="1"/>
  <c r="H85" i="148"/>
  <c r="Y45" i="152"/>
  <c r="L57" i="152"/>
  <c r="T46" i="152"/>
  <c r="G58" i="152"/>
  <c r="L84" i="156"/>
  <c r="O10" i="169"/>
  <c r="F10" i="169" s="1"/>
  <c r="Y59" i="148"/>
  <c r="K80" i="148"/>
  <c r="Y58" i="148"/>
  <c r="K79" i="148"/>
  <c r="X59" i="148"/>
  <c r="J80" i="148"/>
  <c r="X58" i="148"/>
  <c r="J79" i="148"/>
  <c r="Z63" i="154"/>
  <c r="L84" i="154"/>
  <c r="Z66" i="154"/>
  <c r="Z68" i="154" s="1"/>
  <c r="Z70" i="154" s="1"/>
  <c r="L49" i="164" l="1"/>
  <c r="L23" i="169"/>
  <c r="K49" i="164"/>
  <c r="K23" i="169"/>
  <c r="J48" i="164"/>
  <c r="J22" i="169"/>
  <c r="I48" i="164"/>
  <c r="I22" i="169"/>
  <c r="H48" i="164"/>
  <c r="H22" i="169"/>
  <c r="G48" i="164"/>
  <c r="G22" i="169"/>
  <c r="F49" i="164"/>
  <c r="F23" i="169"/>
  <c r="Y46" i="152"/>
  <c r="L58" i="152"/>
  <c r="Y60" i="148"/>
  <c r="K81" i="148"/>
  <c r="Y61" i="148"/>
  <c r="K82" i="148"/>
  <c r="X60" i="148"/>
  <c r="J81" i="148"/>
  <c r="X61" i="148"/>
  <c r="J82" i="148"/>
  <c r="Z65" i="154"/>
  <c r="L50" i="164" l="1"/>
  <c r="L24" i="169"/>
  <c r="K50" i="164"/>
  <c r="K24" i="169"/>
  <c r="J49" i="164"/>
  <c r="J23" i="169"/>
  <c r="I49" i="164"/>
  <c r="I23" i="169"/>
  <c r="H49" i="164"/>
  <c r="H23" i="169"/>
  <c r="G49" i="164"/>
  <c r="G23" i="169"/>
  <c r="F50" i="164"/>
  <c r="F24" i="169"/>
  <c r="Y63" i="148"/>
  <c r="K84" i="148"/>
  <c r="Y62" i="148"/>
  <c r="K83" i="148"/>
  <c r="X63" i="148"/>
  <c r="J84" i="148"/>
  <c r="X62" i="148"/>
  <c r="J83" i="148"/>
  <c r="Z67" i="154"/>
  <c r="L51" i="164" l="1"/>
  <c r="L26" i="169" s="1"/>
  <c r="L25" i="169"/>
  <c r="K51" i="164"/>
  <c r="K26" i="169" s="1"/>
  <c r="T20" i="169" s="1"/>
  <c r="T23" i="169" s="1"/>
  <c r="K25" i="169"/>
  <c r="J50" i="164"/>
  <c r="J24" i="169"/>
  <c r="I50" i="164"/>
  <c r="I24" i="169"/>
  <c r="H50" i="164"/>
  <c r="H24" i="169"/>
  <c r="G50" i="164"/>
  <c r="G24" i="169"/>
  <c r="F51" i="164"/>
  <c r="F26" i="169" s="1"/>
  <c r="O20" i="169" s="1"/>
  <c r="O23" i="169" s="1"/>
  <c r="F25" i="169"/>
  <c r="Y64" i="148"/>
  <c r="K85" i="148"/>
  <c r="Y65" i="148"/>
  <c r="X64" i="148"/>
  <c r="J85" i="148"/>
  <c r="X65" i="148"/>
  <c r="Z69" i="154"/>
  <c r="U20" i="169" l="1"/>
  <c r="U23" i="169" s="1"/>
  <c r="J51" i="164"/>
  <c r="J26" i="169" s="1"/>
  <c r="J25" i="169"/>
  <c r="I51" i="164"/>
  <c r="I26" i="169" s="1"/>
  <c r="R20" i="169" s="1"/>
  <c r="R23" i="169" s="1"/>
  <c r="I25" i="169"/>
  <c r="H51" i="164"/>
  <c r="H26" i="169" s="1"/>
  <c r="H25" i="169"/>
  <c r="G51" i="164"/>
  <c r="G26" i="169" s="1"/>
  <c r="P20" i="169" s="1"/>
  <c r="P23" i="169" s="1"/>
  <c r="G25" i="169"/>
  <c r="Y66" i="148"/>
  <c r="Y67" i="148"/>
  <c r="X67" i="148"/>
  <c r="X66" i="148"/>
  <c r="S20" i="169" l="1"/>
  <c r="S23" i="169" s="1"/>
  <c r="Q20" i="169"/>
  <c r="Q23" i="169" s="1"/>
  <c r="Y69" i="148"/>
  <c r="Y68" i="148"/>
  <c r="X68" i="148"/>
  <c r="X69" i="148"/>
  <c r="Y70" i="148" l="1"/>
  <c r="X70" i="148"/>
  <c r="J57" i="162"/>
  <c r="D100" i="155"/>
  <c r="D100" i="155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<sst xmlns="http://schemas.openxmlformats.org/spreadsheetml/2006/main" count="9214" uniqueCount="457">
  <si>
    <t>CommName</t>
  </si>
  <si>
    <t>TechName</t>
  </si>
  <si>
    <t>Comm-IN</t>
  </si>
  <si>
    <t>Comm-OUT</t>
  </si>
  <si>
    <t>LimType</t>
  </si>
  <si>
    <t>Back to main menu</t>
  </si>
  <si>
    <t>Residential Sector</t>
  </si>
  <si>
    <r>
      <t>Atlantic</t>
    </r>
    <r>
      <rPr>
        <b/>
        <vertAlign val="superscript"/>
        <sz val="12"/>
        <rFont val="Arial"/>
        <family val="2"/>
      </rPr>
      <t>1</t>
    </r>
  </si>
  <si>
    <t>Table 5: Space Heating Secondary Energy Use and GHG Emissions by Energy Source</t>
  </si>
  <si>
    <t>Total Space Heating Energy Use (PJ)</t>
  </si>
  <si>
    <t>Energy Use by Energy Source (PJ)</t>
  </si>
  <si>
    <t>Electricity</t>
  </si>
  <si>
    <t>Natural Gas</t>
  </si>
  <si>
    <t>Heating Oil</t>
  </si>
  <si>
    <r>
      <t>Other</t>
    </r>
    <r>
      <rPr>
        <vertAlign val="superscript"/>
        <sz val="10"/>
        <rFont val="Arial"/>
        <family val="2"/>
      </rPr>
      <t>2</t>
    </r>
  </si>
  <si>
    <t>Wood</t>
  </si>
  <si>
    <t>Shares (%)</t>
  </si>
  <si>
    <t>Activity</t>
  </si>
  <si>
    <r>
      <t>Total Floor Space (million 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</si>
  <si>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Energy Intensity (GJ/m</t>
    </r>
    <r>
      <rPr>
        <b/>
        <vertAlign val="superscript"/>
        <sz val="10"/>
        <color indexed="8"/>
        <rFont val="Arial"/>
        <family val="2"/>
      </rPr>
      <t>2</t>
    </r>
    <r>
      <rPr>
        <b/>
        <sz val="10"/>
        <color indexed="8"/>
        <rFont val="Arial"/>
        <family val="2"/>
      </rPr>
      <t>)</t>
    </r>
  </si>
  <si>
    <r>
      <t xml:space="preserve">Total Space Heating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</si>
  <si>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>GHG Emissions by Energy Source (Mt of CO</t>
    </r>
    <r>
      <rPr>
        <b/>
        <i/>
        <vertAlign val="subscript"/>
        <sz val="10"/>
        <rFont val="Arial"/>
        <family val="2"/>
      </rPr>
      <t>2</t>
    </r>
    <r>
      <rPr>
        <b/>
        <i/>
        <sz val="10"/>
        <rFont val="Arial"/>
        <family val="2"/>
      </rPr>
      <t>e)</t>
    </r>
  </si>
  <si>
    <t>–</t>
  </si>
  <si>
    <t>GHG Intensity (tonne/TJ)</t>
  </si>
  <si>
    <t>Heating Degree-Day Index</t>
  </si>
  <si>
    <t>Heat Gains (PJ)</t>
  </si>
  <si>
    <r>
      <t xml:space="preserve">1) Data on GHG emissions are presented </t>
    </r>
    <r>
      <rPr>
        <u/>
        <sz val="10"/>
        <rFont val="Arial"/>
        <family val="2"/>
      </rPr>
      <t>excluding</t>
    </r>
    <r>
      <rPr>
        <sz val="10"/>
        <rFont val="Arial"/>
        <family val="2"/>
      </rPr>
      <t xml:space="preserve"> GHG emissions related to electricity production only.</t>
    </r>
  </si>
  <si>
    <t>2) “Other” includes coal and propane.</t>
  </si>
  <si>
    <t>Table 3: Lighting Secondary Energy Use and GHG Emissions</t>
  </si>
  <si>
    <r>
      <t>Total Lighting Energy Use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(PJ)</t>
    </r>
  </si>
  <si>
    <t>Total Households (thousands)</t>
  </si>
  <si>
    <t>Energy Intensity (GJ/household)</t>
  </si>
  <si>
    <r>
      <t xml:space="preserve">Total Lighting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</si>
  <si>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t>Heat Loss (PJ)</t>
  </si>
  <si>
    <t>2) Lighting consumes only electricity.</t>
  </si>
  <si>
    <t>Table 4: Space Cooling Secondary Energy Use and GHG Emissions by Cooling System Type</t>
  </si>
  <si>
    <r>
      <t>Total Space Cooling Energy Use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(PJ)</t>
    </r>
  </si>
  <si>
    <t>Energy Use by Cooling System Type (PJ)</t>
  </si>
  <si>
    <t>Room</t>
  </si>
  <si>
    <t>Central</t>
  </si>
  <si>
    <t>Shares  (%)</t>
  </si>
  <si>
    <r>
      <t>Cooled Floor Space (million m</t>
    </r>
    <r>
      <rPr>
        <vertAlign val="superscript"/>
        <sz val="10"/>
        <color rgb="FF000000"/>
        <rFont val="Arial"/>
        <family val="2"/>
      </rPr>
      <t>2</t>
    </r>
    <r>
      <rPr>
        <sz val="10"/>
        <color rgb="FF000000"/>
        <rFont val="Arial"/>
        <family val="2"/>
      </rPr>
      <t>)</t>
    </r>
  </si>
  <si>
    <r>
      <t>Energy Intensity (MJ/m</t>
    </r>
    <r>
      <rPr>
        <b/>
        <vertAlign val="superscript"/>
        <sz val="10"/>
        <color rgb="FF000000"/>
        <rFont val="Arial"/>
        <family val="2"/>
      </rPr>
      <t>2</t>
    </r>
    <r>
      <rPr>
        <b/>
        <sz val="10"/>
        <color rgb="FF000000"/>
        <rFont val="Arial"/>
        <family val="2"/>
      </rPr>
      <t>)</t>
    </r>
  </si>
  <si>
    <r>
      <t xml:space="preserve">Total Space Cooling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</si>
  <si>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t>Cooling Degree-Day Index</t>
  </si>
  <si>
    <t>2) Space cooling consumes only electricity.</t>
  </si>
  <si>
    <t>Csets</t>
  </si>
  <si>
    <t>CommDesc</t>
  </si>
  <si>
    <t>Unit</t>
  </si>
  <si>
    <t>CTSLvl</t>
  </si>
  <si>
    <t>PeakTS</t>
  </si>
  <si>
    <t>Ctype</t>
  </si>
  <si>
    <t>PJ</t>
  </si>
  <si>
    <t>R_ES-SD-SpCool</t>
  </si>
  <si>
    <t>R_ES-SD-SpHeat</t>
  </si>
  <si>
    <t>RSDELC</t>
  </si>
  <si>
    <t>Residential Fuel - Electricity</t>
  </si>
  <si>
    <t>DAYNITE</t>
  </si>
  <si>
    <t>RSDGAS</t>
  </si>
  <si>
    <t>Residential Fuel - Gases</t>
  </si>
  <si>
    <t>SEASON</t>
  </si>
  <si>
    <t>RSDHET</t>
  </si>
  <si>
    <t>RSDOIL</t>
  </si>
  <si>
    <t>Residential Fuel - GDO and other liquids (incl. liq. bio.)</t>
  </si>
  <si>
    <t>RSDCOA</t>
  </si>
  <si>
    <t>Residential Fuel - Solids</t>
  </si>
  <si>
    <t>ENV</t>
  </si>
  <si>
    <t>RSDCO2N</t>
  </si>
  <si>
    <t>Carbon Dioxide - RSDbustion (RSD)</t>
  </si>
  <si>
    <t>kt</t>
  </si>
  <si>
    <t>RSDCOXN</t>
  </si>
  <si>
    <t>Carbon Monoxide - RSDbustion (RSD)</t>
  </si>
  <si>
    <t>RSDCH4N</t>
  </si>
  <si>
    <t>Methane - RSDbustion (RSD)</t>
  </si>
  <si>
    <t>RSDSO2N</t>
  </si>
  <si>
    <t>Sulphur Dioxide - RSDbustion (RSD)</t>
  </si>
  <si>
    <t>RSDNOXN</t>
  </si>
  <si>
    <t>Nitrogen Oxides - RSDbustion (RSD)</t>
  </si>
  <si>
    <t>RSDN2ON</t>
  </si>
  <si>
    <t>Nitrous Oxide - RSDbustion (RSD)</t>
  </si>
  <si>
    <t>RSDPMAN</t>
  </si>
  <si>
    <t>Particulate 2.5 - RSDbustion (RSD)</t>
  </si>
  <si>
    <t>RSDPMBN</t>
  </si>
  <si>
    <t>Particulate 10 - RSDbustion (RSD)</t>
  </si>
  <si>
    <t>RSDVOCN</t>
  </si>
  <si>
    <t>Volatile Organic RSDpounds - RSDbustion (RSD)</t>
  </si>
  <si>
    <t>RSDSF6N</t>
  </si>
  <si>
    <t>Sulphur Hexafluoride - RSDbustion (RSD)</t>
  </si>
  <si>
    <t>kg</t>
  </si>
  <si>
    <t>RSDCXFN</t>
  </si>
  <si>
    <t>Fluoro Carbons - RSDbustion (RSD)</t>
  </si>
  <si>
    <t>COOFRE</t>
  </si>
  <si>
    <t>RSDCOO</t>
  </si>
  <si>
    <t>~FI_Process</t>
  </si>
  <si>
    <t>Sets</t>
  </si>
  <si>
    <t>TechDesc</t>
  </si>
  <si>
    <t>Tact</t>
  </si>
  <si>
    <t>Tcap</t>
  </si>
  <si>
    <t>Tslvl</t>
  </si>
  <si>
    <t>PrimaryCG</t>
  </si>
  <si>
    <t>Vintage</t>
  </si>
  <si>
    <t>Yes</t>
  </si>
  <si>
    <t>PRE</t>
  </si>
  <si>
    <t>GW</t>
  </si>
  <si>
    <t>Dishwasher</t>
  </si>
  <si>
    <t>R_ES-SH-SD_HET</t>
  </si>
  <si>
    <t>R_ES-WH-SD_ELC</t>
  </si>
  <si>
    <t>R_ES-WH-SD_GAS</t>
  </si>
  <si>
    <t>R_ES-WH-SD_OIL</t>
  </si>
  <si>
    <t>PJa</t>
  </si>
  <si>
    <t>RSDOIL00</t>
  </si>
  <si>
    <t>RSDGAS00</t>
  </si>
  <si>
    <t>RSDHET00</t>
  </si>
  <si>
    <t>RSDCOO100</t>
  </si>
  <si>
    <t>RSDCOO200</t>
  </si>
  <si>
    <t>Atlantic</t>
  </si>
  <si>
    <t>Table 16: Single Detached and Single Attached Housing Stock by Vintage</t>
  </si>
  <si>
    <r>
      <t xml:space="preserve">Total </t>
    </r>
    <r>
      <rPr>
        <b/>
        <u/>
        <sz val="10"/>
        <rFont val="Arial"/>
        <family val="2"/>
      </rPr>
      <t>Single Detached</t>
    </r>
    <r>
      <rPr>
        <b/>
        <sz val="10"/>
        <rFont val="Arial"/>
        <family val="2"/>
      </rPr>
      <t xml:space="preserve"> Housing Stock (thousands)</t>
    </r>
  </si>
  <si>
    <t>Stock by Vintage (thousands)</t>
  </si>
  <si>
    <t>Before 1946</t>
  </si>
  <si>
    <t>1946–1960</t>
  </si>
  <si>
    <t>1961–1977</t>
  </si>
  <si>
    <t>1978–1983</t>
  </si>
  <si>
    <t>1984–1995</t>
  </si>
  <si>
    <t>1996–2000</t>
  </si>
  <si>
    <t>2001–2005</t>
  </si>
  <si>
    <t>2006–2010</t>
  </si>
  <si>
    <t>2011–2015</t>
  </si>
  <si>
    <t>2016–2020</t>
  </si>
  <si>
    <r>
      <t xml:space="preserve">Total </t>
    </r>
    <r>
      <rPr>
        <b/>
        <u/>
        <sz val="10"/>
        <rFont val="Arial"/>
        <family val="2"/>
      </rPr>
      <t>Single Attached</t>
    </r>
    <r>
      <rPr>
        <b/>
        <sz val="10"/>
        <rFont val="Arial"/>
        <family val="2"/>
      </rPr>
      <t xml:space="preserve"> Housing Stock (thousands)</t>
    </r>
  </si>
  <si>
    <t>Table 17: Apartments and Mobile Homes Housing Stock by Vintage</t>
  </si>
  <si>
    <r>
      <t xml:space="preserve">Total </t>
    </r>
    <r>
      <rPr>
        <b/>
        <u/>
        <sz val="10"/>
        <rFont val="Arial"/>
        <family val="2"/>
      </rPr>
      <t>Apartment</t>
    </r>
    <r>
      <rPr>
        <b/>
        <sz val="10"/>
        <rFont val="Arial"/>
        <family val="2"/>
      </rPr>
      <t xml:space="preserve"> Housing Stock (thousands)</t>
    </r>
  </si>
  <si>
    <r>
      <t xml:space="preserve">Total </t>
    </r>
    <r>
      <rPr>
        <b/>
        <u/>
        <sz val="10"/>
        <rFont val="Arial"/>
        <family val="2"/>
      </rPr>
      <t>Mobile Home</t>
    </r>
    <r>
      <rPr>
        <b/>
        <sz val="10"/>
        <rFont val="Arial"/>
        <family val="2"/>
      </rPr>
      <t xml:space="preserve"> Housing Stock (thousands)</t>
    </r>
  </si>
  <si>
    <t>Quebec</t>
  </si>
  <si>
    <r>
      <t xml:space="preserve">Total </t>
    </r>
    <r>
      <rPr>
        <b/>
        <u/>
        <sz val="10"/>
        <rFont val="Arial"/>
        <family val="2"/>
      </rPr>
      <t>Apartments</t>
    </r>
    <r>
      <rPr>
        <b/>
        <sz val="10"/>
        <rFont val="Arial"/>
        <family val="2"/>
      </rPr>
      <t xml:space="preserve"> Housing Stock (thousands)</t>
    </r>
  </si>
  <si>
    <r>
      <t xml:space="preserve">Total </t>
    </r>
    <r>
      <rPr>
        <b/>
        <u/>
        <sz val="10"/>
        <rFont val="Arial"/>
        <family val="2"/>
      </rPr>
      <t>Mobile Homes</t>
    </r>
    <r>
      <rPr>
        <b/>
        <sz val="10"/>
        <rFont val="Arial"/>
        <family val="2"/>
      </rPr>
      <t xml:space="preserve"> Housing Stock (thousands)</t>
    </r>
  </si>
  <si>
    <t>Ontario</t>
  </si>
  <si>
    <t>Manitoba</t>
  </si>
  <si>
    <t>Saskatchewan</t>
  </si>
  <si>
    <t>Alberta</t>
  </si>
  <si>
    <r>
      <t>British Columbia and Territories</t>
    </r>
    <r>
      <rPr>
        <b/>
        <vertAlign val="superscript"/>
        <sz val="12"/>
        <rFont val="Arial"/>
        <family val="2"/>
      </rPr>
      <t>1</t>
    </r>
  </si>
  <si>
    <t>AT</t>
  </si>
  <si>
    <t>QU</t>
  </si>
  <si>
    <t>ON</t>
  </si>
  <si>
    <t>MA</t>
  </si>
  <si>
    <t>SA</t>
  </si>
  <si>
    <t>AL</t>
  </si>
  <si>
    <t>BC</t>
  </si>
  <si>
    <t>Detached_attached</t>
  </si>
  <si>
    <t>Single_attached</t>
  </si>
  <si>
    <t>Apartment</t>
  </si>
  <si>
    <t>Mobile home</t>
  </si>
  <si>
    <t>Table 22: Single Detached Heating System Stock by Heating System Type</t>
  </si>
  <si>
    <t>Total Single Detached Heating System Stock (thousands)</t>
  </si>
  <si>
    <t>Heating System Stock by Heating System Type (thousands)</t>
  </si>
  <si>
    <t>Heating Oil – Normal Efficiency</t>
  </si>
  <si>
    <t>Heating Oil – Medium Efficiency</t>
  </si>
  <si>
    <t>Heating Oil – High Efficiency</t>
  </si>
  <si>
    <t>Natural Gas – Normal Efficiency</t>
  </si>
  <si>
    <t>Natural Gas – Medium Efficiency</t>
  </si>
  <si>
    <t>Natural Gas – High Efficiency</t>
  </si>
  <si>
    <t xml:space="preserve">Electric </t>
  </si>
  <si>
    <t>Heat Pump</t>
  </si>
  <si>
    <r>
      <t>Other</t>
    </r>
    <r>
      <rPr>
        <vertAlign val="superscript"/>
        <sz val="10"/>
        <rFont val="Arial"/>
        <family val="2"/>
      </rPr>
      <t>1</t>
    </r>
  </si>
  <si>
    <t>Dual Systems</t>
  </si>
  <si>
    <t>Wood/Electric</t>
  </si>
  <si>
    <t>Wood/Heating Oil</t>
  </si>
  <si>
    <t>Natural Gas/Electric</t>
  </si>
  <si>
    <t>Heating Oil/Electric</t>
  </si>
  <si>
    <t>1) “Other” includes coal and propane.</t>
  </si>
  <si>
    <t>Table 23: Single Attached Heating System Stock by Heating System Type</t>
  </si>
  <si>
    <t>Total Single Attached Heating System Stock (thousands)</t>
  </si>
  <si>
    <t>Table 24: Apartments Heating System Stock by Heating System Type</t>
  </si>
  <si>
    <t>Total Apartment Heating System Stock (thousands)</t>
  </si>
  <si>
    <t>Table 25: Mobile Homes Heating System Stock by Heating System Type</t>
  </si>
  <si>
    <t>Total Mobile Homes Heating System Stock (thousands)</t>
  </si>
  <si>
    <t>Electric</t>
  </si>
  <si>
    <t>Total Apartments Heating System Stock (thousands)</t>
  </si>
  <si>
    <t>Table 27: Cooling System Stock by Type, New Unit Efficiencies, Stock Efficiencies and Unit Capacity Ratio</t>
  </si>
  <si>
    <t>Total Cooling System Stock (thousands)</t>
  </si>
  <si>
    <t>System Stock by Type (thousands)</t>
  </si>
  <si>
    <t>New Unit Efficiencies</t>
  </si>
  <si>
    <r>
      <t>Room (EER)</t>
    </r>
    <r>
      <rPr>
        <vertAlign val="superscript"/>
        <sz val="10"/>
        <rFont val="Arial"/>
        <family val="2"/>
      </rPr>
      <t>1</t>
    </r>
  </si>
  <si>
    <r>
      <t>Central (SEER)</t>
    </r>
    <r>
      <rPr>
        <vertAlign val="superscript"/>
        <sz val="10"/>
        <rFont val="Arial"/>
        <family val="2"/>
      </rPr>
      <t>2</t>
    </r>
  </si>
  <si>
    <t>Stock Efficiencies</t>
  </si>
  <si>
    <t>Unit Capacity Ratio (Btu/hour)</t>
  </si>
  <si>
    <t>1) Energy Efficiency Ratio.</t>
  </si>
  <si>
    <t>2) Seasonal Energy Efficiency Ratio.</t>
  </si>
  <si>
    <t>Table 29: Single Detached and Single Attached Water Heater Stock by Energy Source</t>
  </si>
  <si>
    <r>
      <t xml:space="preserve">Total </t>
    </r>
    <r>
      <rPr>
        <b/>
        <u/>
        <sz val="10"/>
        <rFont val="Arial"/>
        <family val="2"/>
      </rPr>
      <t>Single Detached</t>
    </r>
    <r>
      <rPr>
        <b/>
        <sz val="10"/>
        <rFont val="Arial"/>
        <family val="2"/>
      </rPr>
      <t xml:space="preserve"> Water Heater Stock (thousands)</t>
    </r>
  </si>
  <si>
    <t>Water Heater Stock by Energy Source (thousands)</t>
  </si>
  <si>
    <t>Steam</t>
  </si>
  <si>
    <r>
      <t xml:space="preserve">Total </t>
    </r>
    <r>
      <rPr>
        <b/>
        <u/>
        <sz val="10"/>
        <rFont val="Arial"/>
        <family val="2"/>
      </rPr>
      <t>Single Attached</t>
    </r>
    <r>
      <rPr>
        <b/>
        <sz val="10"/>
        <rFont val="Arial"/>
        <family val="2"/>
      </rPr>
      <t xml:space="preserve"> Water Heater Stock (thousands)</t>
    </r>
  </si>
  <si>
    <t>Table 30: Apartments and Mobile Homes Water Heater Stock by Energy Source</t>
  </si>
  <si>
    <r>
      <t xml:space="preserve">Total </t>
    </r>
    <r>
      <rPr>
        <b/>
        <u/>
        <sz val="10"/>
        <rFont val="Arial"/>
        <family val="2"/>
      </rPr>
      <t>Apartments</t>
    </r>
    <r>
      <rPr>
        <b/>
        <sz val="10"/>
        <rFont val="Arial"/>
        <family val="2"/>
      </rPr>
      <t xml:space="preserve"> Water Heater Stock (thousands)</t>
    </r>
  </si>
  <si>
    <r>
      <t xml:space="preserve">Total </t>
    </r>
    <r>
      <rPr>
        <b/>
        <u/>
        <sz val="10"/>
        <rFont val="Arial"/>
        <family val="2"/>
      </rPr>
      <t>Mobile Homes</t>
    </r>
    <r>
      <rPr>
        <b/>
        <sz val="10"/>
        <rFont val="Arial"/>
        <family val="2"/>
      </rPr>
      <t xml:space="preserve"> Water Heater Stock (thousands)</t>
    </r>
  </si>
  <si>
    <t>Table 31: Appliance Stock by Appliance Type and Energy Source</t>
  </si>
  <si>
    <t>Appliance Stock by Appliance Type (thousands)</t>
  </si>
  <si>
    <t>Refrigerator</t>
  </si>
  <si>
    <t>Freezer</t>
  </si>
  <si>
    <t>Clothes Washer</t>
  </si>
  <si>
    <t>Clothes Dryer</t>
  </si>
  <si>
    <t>Range</t>
  </si>
  <si>
    <r>
      <t>Other Appliances</t>
    </r>
    <r>
      <rPr>
        <vertAlign val="superscript"/>
        <sz val="10"/>
        <rFont val="Arial"/>
        <family val="2"/>
      </rPr>
      <t>1</t>
    </r>
  </si>
  <si>
    <t>Appliances per Household by Appliance Type</t>
  </si>
  <si>
    <t>Stock of Electric Appliances (thousands)</t>
  </si>
  <si>
    <t>Electric Appliances per Household by Appliance Type</t>
  </si>
  <si>
    <t>Stock of Natural Gas Appliances (thousands)</t>
  </si>
  <si>
    <t>Natural Gas Appliances per Household by Appliance Type</t>
  </si>
  <si>
    <t>1) “Other Appliances”  includes small appliances such as microwaves, televisions, cable boxes, video cassette recorders, stereo systems and computers.</t>
  </si>
  <si>
    <r>
      <t>It is shown in EU-TIMES that the stock is heating requirements (</t>
    </r>
    <r>
      <rPr>
        <b/>
        <sz val="10"/>
        <rFont val="Arial"/>
        <family val="2"/>
      </rPr>
      <t>PJ/dwelling)</t>
    </r>
    <r>
      <rPr>
        <sz val="10"/>
        <rFont val="Arial"/>
        <family val="2"/>
      </rPr>
      <t xml:space="preserve">,, </t>
    </r>
  </si>
  <si>
    <r>
      <t xml:space="preserve">but the original source shows that is </t>
    </r>
    <r>
      <rPr>
        <b/>
        <sz val="10"/>
        <rFont val="Arial"/>
        <family val="2"/>
      </rPr>
      <t>the number of the equipment</t>
    </r>
  </si>
  <si>
    <t>~FI_T: EFF</t>
  </si>
  <si>
    <t>Table 26: Heating System Stock Efficiencies</t>
  </si>
  <si>
    <t>Heating System Stock Efficiencies by System Type (%)</t>
  </si>
  <si>
    <t>Dual Heating Systems Electric/Wood</t>
  </si>
  <si>
    <t>Dual Heating Systems Heating Oil/Wood</t>
  </si>
  <si>
    <t>Dual Heating Systems Electric/Natural Gas</t>
  </si>
  <si>
    <t>Dual Heating Systems Electric/Heating Oil</t>
  </si>
  <si>
    <t>~FI_T: Stock</t>
  </si>
  <si>
    <t>RSDCOAPRO</t>
  </si>
  <si>
    <t>RSDWOD</t>
  </si>
  <si>
    <t>Single Detached</t>
  </si>
  <si>
    <t>R_ES-SH-SD_ELC</t>
  </si>
  <si>
    <t>R_ES-SH-SD_COAPRO</t>
  </si>
  <si>
    <t>R_ES-SH-SD_WOD</t>
  </si>
  <si>
    <t>R_ES-SH-SD_WOD_ELC</t>
  </si>
  <si>
    <t>R_ES-SH-SD_WOD_OIL</t>
  </si>
  <si>
    <t>R_ES-SH-SD_GAS_ELC</t>
  </si>
  <si>
    <t>R_ES-SH-SD_OIL_ELC</t>
  </si>
  <si>
    <t>unit is PJ/GW</t>
  </si>
  <si>
    <t>Back to Main Menu</t>
  </si>
  <si>
    <r>
      <t>Quebec</t>
    </r>
    <r>
      <rPr>
        <b/>
        <vertAlign val="superscript"/>
        <sz val="12"/>
        <rFont val="Arial"/>
        <family val="2"/>
      </rPr>
      <t>1</t>
    </r>
  </si>
  <si>
    <r>
      <t>Total Floor Space (million 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</si>
  <si>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Ontario</t>
    </r>
    <r>
      <rPr>
        <b/>
        <vertAlign val="superscript"/>
        <sz val="12"/>
        <rFont val="Arial"/>
        <family val="2"/>
      </rPr>
      <t>1</t>
    </r>
  </si>
  <si>
    <r>
      <t>Manitoba</t>
    </r>
    <r>
      <rPr>
        <b/>
        <vertAlign val="superscript"/>
        <sz val="12"/>
        <rFont val="Arial"/>
        <family val="2"/>
      </rPr>
      <t>1</t>
    </r>
  </si>
  <si>
    <r>
      <t>Saskatchewan</t>
    </r>
    <r>
      <rPr>
        <b/>
        <vertAlign val="superscript"/>
        <sz val="12"/>
        <rFont val="Arial"/>
        <family val="2"/>
      </rPr>
      <t>1</t>
    </r>
  </si>
  <si>
    <r>
      <t>Alberta</t>
    </r>
    <r>
      <rPr>
        <b/>
        <vertAlign val="superscript"/>
        <sz val="12"/>
        <rFont val="Arial"/>
        <family val="2"/>
      </rPr>
      <t>1</t>
    </r>
  </si>
  <si>
    <t>Table 6: Space Heating Secondary Energy Use and GHG Emissions by Building Type</t>
  </si>
  <si>
    <t>Energy Use by Building Type (PJ)</t>
  </si>
  <si>
    <t>Single Attached</t>
  </si>
  <si>
    <t>Apartments</t>
  </si>
  <si>
    <t>Mobile Homes</t>
  </si>
  <si>
    <r>
      <t>GHG Emissions by Building Type (Mt of CO</t>
    </r>
    <r>
      <rPr>
        <b/>
        <i/>
        <vertAlign val="subscript"/>
        <sz val="10"/>
        <rFont val="Arial"/>
        <family val="2"/>
      </rPr>
      <t>2</t>
    </r>
    <r>
      <rPr>
        <b/>
        <i/>
        <sz val="10"/>
        <rFont val="Arial"/>
        <family val="2"/>
      </rPr>
      <t>e)</t>
    </r>
  </si>
  <si>
    <t>consumption share proportion table (the sum of 4 household type is 1)</t>
  </si>
  <si>
    <t>this is table is for the consumption share of SingleDetached</t>
  </si>
  <si>
    <t xml:space="preserve"> NCAP_AFA/Consumption share</t>
  </si>
  <si>
    <t>R_ES-SH-SA_ELC</t>
  </si>
  <si>
    <t>R_ES-SH-SA_HET</t>
  </si>
  <si>
    <t>R_ES-SH-SA_COAPRO</t>
  </si>
  <si>
    <t>R_ES-SH-SA_WOD</t>
  </si>
  <si>
    <t>R_ES-SH-SA_WOD_ELC</t>
  </si>
  <si>
    <t>R_ES-SH-SA_WOD_OIL</t>
  </si>
  <si>
    <t>R_ES-SH-SA_GAS_ELC</t>
  </si>
  <si>
    <t>R_ES-SH-SA_OIL_ELC</t>
  </si>
  <si>
    <t>R_ES-SA-SpHeat</t>
  </si>
  <si>
    <t>R_ES-AP-SpHeat</t>
  </si>
  <si>
    <t>R_ES-SH-AP_ELC</t>
  </si>
  <si>
    <t>R_ES-SH-AP_HET</t>
  </si>
  <si>
    <t>R_ES-SH-AP_COAPRO</t>
  </si>
  <si>
    <t>R_ES-SH-AP_WOD</t>
  </si>
  <si>
    <t>R_ES-SH-AP_WOD_ELC</t>
  </si>
  <si>
    <t>R_ES-SH-AP_WOD_OIL</t>
  </si>
  <si>
    <t>R_ES-SH-AP_GAS_ELC</t>
  </si>
  <si>
    <t>R_ES-SH-AP_OIL_ELC</t>
  </si>
  <si>
    <t>R_ES-MOB-SpHeat</t>
  </si>
  <si>
    <t>R_ES-SH-MOB_ELC</t>
  </si>
  <si>
    <t>R_ES-SH-MOB_HET</t>
  </si>
  <si>
    <t>R_ES-SH-MOB_COAPRO</t>
  </si>
  <si>
    <t>R_ES-SH-MOB_WOD</t>
  </si>
  <si>
    <t>R_ES-SH-MOB_WOD_ELC</t>
  </si>
  <si>
    <t>R_ES-SH-MOB_WOD_OIL</t>
  </si>
  <si>
    <t>R_ES-SH-MOB_GAS_ELC</t>
  </si>
  <si>
    <t>R_ES-SH-MOB_OIL_ELC</t>
  </si>
  <si>
    <t>R_ES-SA-SpCool</t>
  </si>
  <si>
    <t>R_ES-SC-SD_ELC_ROOM</t>
  </si>
  <si>
    <t>R_ES-SC-SD_ELC_CENTRAL</t>
  </si>
  <si>
    <t xml:space="preserve">ROOM, SINGLE DETACHED, SPACING COOLING, </t>
  </si>
  <si>
    <t>R_ES-SC-SA_ELC_CENTRAL</t>
  </si>
  <si>
    <t>R_ES-SC-AP_ELC_CENTRAL</t>
  </si>
  <si>
    <t>R_ES-SC-MOB_ELC_CENTRAL</t>
  </si>
  <si>
    <t>R_ES-SC-SA_ELC_ROOM</t>
  </si>
  <si>
    <t>R_ES-SC-AP_ELC_ROOM</t>
  </si>
  <si>
    <t>R_ES-SC-MOB_ELC_ROOM</t>
  </si>
  <si>
    <t>Table 15: Housing Stock by Building Type and Vintage</t>
  </si>
  <si>
    <t>Total Housing Stock (thousands)</t>
  </si>
  <si>
    <t>Housing Stock by Building Type (thousands)</t>
  </si>
  <si>
    <t>Housing Stock by Vintage (thousands)</t>
  </si>
  <si>
    <t>Stock/(share proportion of one specific household type)</t>
  </si>
  <si>
    <t>(share proportion of one specific household type)</t>
  </si>
  <si>
    <t>R_ES-AP-SpCool</t>
  </si>
  <si>
    <t>R_ES-MOB-SpCool</t>
  </si>
  <si>
    <r>
      <t>Cooled Floor Space (million 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</si>
  <si>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Energy Intensity (MJ/m</t>
    </r>
    <r>
      <rPr>
        <b/>
        <vertAlign val="superscript"/>
        <sz val="10"/>
        <color indexed="8"/>
        <rFont val="Arial"/>
        <family val="2"/>
      </rPr>
      <t>2</t>
    </r>
    <r>
      <rPr>
        <b/>
        <sz val="10"/>
        <color indexed="8"/>
        <rFont val="Arial"/>
        <family val="2"/>
      </rPr>
      <t>)</t>
    </r>
  </si>
  <si>
    <r>
      <t>Alberta</t>
    </r>
    <r>
      <rPr>
        <b/>
        <vertAlign val="superscript"/>
        <sz val="14"/>
        <rFont val="Arial"/>
        <family val="2"/>
      </rPr>
      <t>1</t>
    </r>
  </si>
  <si>
    <t>capacity MW/per dwelling</t>
  </si>
  <si>
    <t>PJ SPLIT</t>
  </si>
  <si>
    <t>RSDSTEAM</t>
  </si>
  <si>
    <t>R_ES-SD-WH</t>
  </si>
  <si>
    <t>R_ES-WH-SD_STEAM</t>
  </si>
  <si>
    <t>R_ES-WH-SD_COAPRO</t>
  </si>
  <si>
    <t>R_ES-WH-SD_WOD</t>
  </si>
  <si>
    <t>Table 10: Water Heating Secondary Energy Use and GHG Emissions by Energy Source</t>
  </si>
  <si>
    <t>Total Water Heating Energy Use (PJ)</t>
  </si>
  <si>
    <t xml:space="preserve">Activity </t>
  </si>
  <si>
    <r>
      <t xml:space="preserve">Total Water Heating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</si>
  <si>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t>NCAP_AFA/energy consumption share proportion of a specific household type</t>
  </si>
  <si>
    <t>Energy consumption share proportion of a specific household type</t>
  </si>
  <si>
    <t>Table 11: Water Heating Secondary Energy Use and GHG Emissions by Building Type</t>
  </si>
  <si>
    <t>R_ES-WH-SA_ELC</t>
  </si>
  <si>
    <t>R_ES-WH-SA_GAS</t>
  </si>
  <si>
    <t>R_ES-WH-SA_OIL</t>
  </si>
  <si>
    <t>R_ES-WH-SA_STEAM</t>
  </si>
  <si>
    <t>R_ES-WH-SA_COAPRO</t>
  </si>
  <si>
    <t>R_ES-WH-SA_WOD</t>
  </si>
  <si>
    <t>R_ES-SA-WH</t>
  </si>
  <si>
    <t>R_ES-WH-AP_ELC</t>
  </si>
  <si>
    <t>R_ES-AP-WH</t>
  </si>
  <si>
    <t>R_ES-WH-AP_GAS</t>
  </si>
  <si>
    <t>R_ES-WH-AP_OIL</t>
  </si>
  <si>
    <t>R_ES-WH-AP_STEAM</t>
  </si>
  <si>
    <t>R_ES-WH-AP_COAPRO</t>
  </si>
  <si>
    <t>R_ES-WH-AP_WOD</t>
  </si>
  <si>
    <t>R_ES-APP-FR</t>
  </si>
  <si>
    <t>R_ES-APP-FR_ELC</t>
  </si>
  <si>
    <t>R_ES-APP-RE_ELC</t>
  </si>
  <si>
    <t>R_ES-APP-DW_ELC</t>
  </si>
  <si>
    <t>R_ES-APP-CW_ELC</t>
  </si>
  <si>
    <t>R_ES-APP-CD_ELC</t>
  </si>
  <si>
    <t>R_ES-APP-RA_ELC</t>
  </si>
  <si>
    <t>R_ES-APP-OTH_ELC</t>
  </si>
  <si>
    <t>R_ES-APP-RE</t>
  </si>
  <si>
    <t>R_ES-APP-DW</t>
  </si>
  <si>
    <t>R_ES-APP-CW</t>
  </si>
  <si>
    <t>R_ES-APP-CD</t>
  </si>
  <si>
    <t>R_ES-APP-RA</t>
  </si>
  <si>
    <t>R_ES-APP-OTH</t>
  </si>
  <si>
    <t>https://homelyville.com/freezer-power-consumption/</t>
  </si>
  <si>
    <t>https://www.archute.com/electricity-tv-use/#:~:text=Here%E2%80%99s%20a%20general%20guideline%20for%20the%20typical%20wattage,Large-sized%20TVs%20%2855%20inches%20and%20above%29%3A%2070-250%20watts</t>
  </si>
  <si>
    <t>https://www.energysage.com/electricity/house-watts/how-many-watts-does-a-clothes-dryer-use/</t>
  </si>
  <si>
    <t>https://homesteady.com/info-8624802-much-electricity-washing-machine-use.html</t>
  </si>
  <si>
    <t>https://www.energysage.com/electricity/house-watts/how-many-watts-does-a-refrigerator-use/</t>
  </si>
  <si>
    <t>https://energyusecalculator.com/electricity_dishwasher.htm</t>
  </si>
  <si>
    <t>https://www.energysage.com/electricity/house-watts/how-many-watts-does-an-electric-oven-and-stove-use/</t>
  </si>
  <si>
    <t>average capacity mw</t>
  </si>
  <si>
    <t>Table 12: Appliance Secondary Energy Use and GHG Emissions by Energy Source</t>
  </si>
  <si>
    <t>Total Appliance Energy Use (PJ)</t>
  </si>
  <si>
    <r>
      <t xml:space="preserve">Total Appliance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</si>
  <si>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t>R_ES-LI_ELC</t>
  </si>
  <si>
    <t>R_ES-LI</t>
  </si>
  <si>
    <t>unit: mw</t>
  </si>
  <si>
    <t>the unit for this block is gw because the calculator is thousand rather than 1</t>
  </si>
  <si>
    <t>THIS UNIT IS PJ/GW</t>
  </si>
  <si>
    <t>so the stock unit is GW</t>
  </si>
  <si>
    <t>CAP per dwelling (Mw)</t>
  </si>
  <si>
    <t>the unit for this tabel nr is GW because the stock unit is thousand</t>
  </si>
  <si>
    <t>R_ES-WH-MOB_ELC</t>
  </si>
  <si>
    <t>R_ES-MOB-WH</t>
  </si>
  <si>
    <t>R_ES-WH-MOB_GAS</t>
  </si>
  <si>
    <t>R_ES-WH-MOB_OIL</t>
  </si>
  <si>
    <t>R_ES-WH-MOB_STEAM</t>
  </si>
  <si>
    <t>R_ES-WH-MOB_COAPRO</t>
  </si>
  <si>
    <t>R_ES-WH-MOB_WOD</t>
  </si>
  <si>
    <t>COACOK</t>
  </si>
  <si>
    <t>COAHAR</t>
  </si>
  <si>
    <t>COALIG</t>
  </si>
  <si>
    <t>COABRO</t>
  </si>
  <si>
    <t>OILDST</t>
  </si>
  <si>
    <t>OILHFO</t>
  </si>
  <si>
    <t>GASNAT</t>
  </si>
  <si>
    <t>GASP2G</t>
  </si>
  <si>
    <t>HETHTH</t>
  </si>
  <si>
    <t>~FI_T: Life</t>
  </si>
  <si>
    <t>~FI_T: CAP2ACT</t>
  </si>
  <si>
    <t>ELCMED</t>
  </si>
  <si>
    <t>~FI_T: Peak</t>
  </si>
  <si>
    <t>~FI_T: AFA</t>
  </si>
  <si>
    <t>Base-year technologies for district cooling production</t>
  </si>
  <si>
    <t>~FI_T: FIXOM</t>
  </si>
  <si>
    <t>Act2Flo</t>
  </si>
  <si>
    <t>~FI_T: Act2Flo</t>
  </si>
  <si>
    <t>~FI_T: CEFF</t>
  </si>
  <si>
    <t>~FI_T: Share~UP~W</t>
  </si>
  <si>
    <t>~FI_T: Share~UP~R</t>
  </si>
  <si>
    <t>~FI_T: Share~UP~S</t>
  </si>
  <si>
    <t>~FI_T: Share~UP~F</t>
  </si>
  <si>
    <t>Dynamic coefficients for combustion emissions in RSDidential</t>
  </si>
  <si>
    <t>~COMEMI</t>
  </si>
  <si>
    <t>R_ES-SH-SD_OIL_NE</t>
  </si>
  <si>
    <t>R_ES-SH-SD_OIL_ME</t>
  </si>
  <si>
    <t>R_ES-SH-SD_OIL_HE</t>
  </si>
  <si>
    <t>R_ES-SH-SD_GAS_NE</t>
  </si>
  <si>
    <t>R_ES-SH-SD_GAS_ME</t>
  </si>
  <si>
    <t>R_ES-SH-SD_GAS_HE</t>
  </si>
  <si>
    <t>R_ES-SH-SA_OIL_NE</t>
  </si>
  <si>
    <t>R_ES-SH-SA_OIL_ME</t>
  </si>
  <si>
    <t>R_ES-SH-SA_OIL_HE</t>
  </si>
  <si>
    <t>R_ES-SH-SA_GAS_NE</t>
  </si>
  <si>
    <t>R_ES-SH-SA_GAS_ME</t>
  </si>
  <si>
    <t>R_ES-SH-SA_GAS_HE</t>
  </si>
  <si>
    <t>R_ES-SH-AP_OIL_NE</t>
  </si>
  <si>
    <t>R_ES-SH-AP_OIL_ME</t>
  </si>
  <si>
    <t>R_ES-SH-AP_OIL_HE</t>
  </si>
  <si>
    <t>R_ES-SH-AP_GAS_NE</t>
  </si>
  <si>
    <t>R_ES-SH-AP_GAS_ME</t>
  </si>
  <si>
    <t>R_ES-SH-AP_GAS_HE</t>
  </si>
  <si>
    <t>R_ES-SH-MOB_OIL_NE</t>
  </si>
  <si>
    <t>R_ES-SH-MOB_OIL_ME</t>
  </si>
  <si>
    <t>R_ES-SH-MOB_OIL_HE</t>
  </si>
  <si>
    <t>R_ES-SH-MOB_GAS_NE</t>
  </si>
  <si>
    <t>R_ES-SH-MOB_GAS_ME</t>
  </si>
  <si>
    <t>R_ES-SH-MOB_GAS_HE</t>
  </si>
  <si>
    <t>RSDCOAPRO00</t>
  </si>
  <si>
    <t>RSDWOD00</t>
  </si>
  <si>
    <t>ELC</t>
  </si>
  <si>
    <t>WOOD</t>
  </si>
  <si>
    <t>calibrated using Eurostat 2020 (2017 version)</t>
  </si>
  <si>
    <t>~FI_Comm</t>
  </si>
  <si>
    <t>OILGSL</t>
  </si>
  <si>
    <t>OILKER</t>
  </si>
  <si>
    <t>R_ES-SD-WatHeat</t>
  </si>
  <si>
    <t>R_ES-SA-WatHeat</t>
  </si>
  <si>
    <t>R_ES-AP-WatHeat</t>
  </si>
  <si>
    <t>R_ES-MOB-WatHeat</t>
  </si>
  <si>
    <t>~FI_T: INVCOST</t>
  </si>
  <si>
    <t>~FI_T: ACT2FLO</t>
  </si>
  <si>
    <t>*</t>
  </si>
  <si>
    <t>~FI_T</t>
  </si>
  <si>
    <t>~FI_T: LIFE</t>
  </si>
  <si>
    <t>FI_T</t>
  </si>
  <si>
    <t>~FI_T: Share-I~UP</t>
  </si>
  <si>
    <t>Attribute</t>
  </si>
  <si>
    <t>Demand</t>
  </si>
  <si>
    <t>*Unit</t>
  </si>
  <si>
    <t>*Assuming the proportions for SD, SA, AP, and MOB are same for Room and central type, respectively</t>
  </si>
  <si>
    <t>*Assuming that the EFF for combined techs are the average of their effieicney</t>
  </si>
  <si>
    <t>~FI_T:CAP2ACT</t>
  </si>
  <si>
    <t>* The SysSetting has defined the Cap2Act as 31.54, so we don't add the reduncdant information here</t>
  </si>
  <si>
    <t>*The demand is from data source rather than the product of stock, AFA, Cap2act, so it may be not accurate for calibration</t>
  </si>
  <si>
    <t>Original Stock*AFA*Cap2Act</t>
  </si>
  <si>
    <t>Sum of Original Stock*AFA*Cap2Act</t>
  </si>
  <si>
    <t>Correct Consumption</t>
  </si>
  <si>
    <t>Correct/calibration factor</t>
  </si>
  <si>
    <t>Checking table</t>
  </si>
  <si>
    <t>Observed data</t>
  </si>
  <si>
    <t>DEM</t>
  </si>
  <si>
    <t>NRG</t>
  </si>
  <si>
    <t>R_ES-SC-SD_ELC_ROOM_CENTRAL</t>
  </si>
  <si>
    <t>R_ES-SC-SA_ELC_ROOM_CENTRAL</t>
  </si>
  <si>
    <t>R_ES-SC-AP_ELC_ROOM_CENTRAL</t>
  </si>
  <si>
    <t>R_ES-SC-MOB_ELC_ROOM_CENTRAL</t>
  </si>
  <si>
    <t>FI_T: AFA</t>
  </si>
  <si>
    <t>FI_T: EFF</t>
  </si>
  <si>
    <t>FI_T: Stock</t>
  </si>
  <si>
    <t>~FI_T: STOCK</t>
  </si>
  <si>
    <t>RSDELCSTEAM00</t>
  </si>
  <si>
    <t>~FI_T: Share-O~UP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</si>
</sst>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6">
    <numFmt numFmtId="5" formatCode="&quot;$&quot;#,##0;\-&quot;$&quot;#,##0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0.0"/>
    <numFmt numFmtId="165" formatCode="#,##0.0_i"/>
    <numFmt numFmtId="166" formatCode="_-&quot;€&quot;\ * #,##0.00_-;\-&quot;€&quot;\ * #,##0.00_-;_-&quot;€&quot;\ * &quot;-&quot;??_-;_-@_-"/>
    <numFmt numFmtId="167" formatCode="0.0%"/>
    <numFmt numFmtId="168" formatCode="#,##0.0"/>
    <numFmt numFmtId="169" formatCode="\Te\x\t"/>
    <numFmt numFmtId="170" formatCode="0.000"/>
    <numFmt numFmtId="171" formatCode="_([$€]* #,##0.00_);_([$€]* \(#,##0.00\);_([$€]* &quot;-&quot;??_);_(@_)"/>
    <numFmt numFmtId="172" formatCode="_([$€-2]* #,##0.00_);_([$€-2]* \(#,##0.00\);_([$€-2]* &quot;-&quot;??_)"/>
    <numFmt numFmtId="173" formatCode="_-[$€]* #,##0.00_-;\-[$€]* #,##0.00_-;_-[$€]* &quot;-&quot;??_-;_-@_-"/>
    <numFmt numFmtId="174" formatCode="_-[$€-2]\ * #,##0.00_-;\-[$€-2]\ * #,##0.00_-;_-[$€-2]\ * &quot;-&quot;??_-"/>
    <numFmt numFmtId="175" formatCode="#,##0;\-\ #,##0;_-\ &quot;- &quot;"/>
    <numFmt numFmtId="176" formatCode="_ * #,##0.00_ ;_ * \-#,##0.00_ ;_ * &quot;-&quot;??_ ;_ @_ "/>
    <numFmt numFmtId="177" formatCode="_ * #,##0_ ;_ * \-#,##0_ ;_ * &quot;-&quot;_ ;_ @_ "/>
    <numFmt numFmtId="178" formatCode="_ &quot;kr&quot;\ * #,##0_ ;_ &quot;kr&quot;\ * \-#,##0_ ;_ &quot;kr&quot;\ * &quot;-&quot;_ ;_ @_ "/>
    <numFmt numFmtId="179" formatCode="_ &quot;kr&quot;\ * #,##0.00_ ;_ &quot;kr&quot;\ * \-#,##0.00_ ;_ &quot;kr&quot;\ * &quot;-&quot;??_ ;_ @_ "/>
    <numFmt numFmtId="180" formatCode="\(##\);\(##\)"/>
    <numFmt numFmtId="181" formatCode="_-* #,##0.00\ &quot;€&quot;_-;\-* #,##0.00\ &quot;€&quot;_-;_-* &quot;-&quot;??\ &quot;€&quot;_-;_-@_-"/>
    <numFmt numFmtId="182" formatCode="_-* #,##0.00\ _€_-;\-* #,##0.00\ _€_-;_-* &quot;-&quot;??\ _€_-;_-@_-"/>
    <numFmt numFmtId="183" formatCode="_-[$€-2]* #,##0.00_-;\-[$€-2]* #,##0.00_-;_-[$€-2]* &quot;-&quot;??_-"/>
    <numFmt numFmtId="184" formatCode="#,##0.0000"/>
    <numFmt numFmtId="185" formatCode="General_)"/>
  </numFmts>
  <fonts count="13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4"/>
      <name val="Arial"/>
      <family val="2"/>
    </font>
    <font>
      <b/>
      <u/>
      <sz val="14"/>
      <color indexed="12"/>
      <name val="Arial"/>
      <family val="2"/>
    </font>
    <font>
      <u/>
      <sz val="10"/>
      <color indexed="12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u/>
      <sz val="10"/>
      <name val="Arial"/>
      <family val="2"/>
    </font>
    <font>
      <b/>
      <vertAlign val="superscript"/>
      <sz val="10"/>
      <name val="Arial"/>
      <family val="2"/>
    </font>
    <font>
      <vertAlign val="superscript"/>
      <sz val="10"/>
      <name val="Arial"/>
      <family val="2"/>
    </font>
    <font>
      <b/>
      <sz val="10"/>
      <color indexed="8"/>
      <name val="Arial"/>
      <family val="2"/>
    </font>
    <font>
      <b/>
      <vertAlign val="superscript"/>
      <sz val="10"/>
      <color indexed="8"/>
      <name val="Arial"/>
      <family val="2"/>
    </font>
    <font>
      <b/>
      <i/>
      <sz val="10"/>
      <name val="Arial"/>
      <family val="2"/>
    </font>
    <font>
      <b/>
      <vertAlign val="superscript"/>
      <sz val="12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vertAlign val="superscript"/>
      <sz val="10"/>
      <color indexed="8"/>
      <name val="Arial"/>
      <family val="2"/>
    </font>
    <font>
      <u/>
      <sz val="10"/>
      <name val="Arial"/>
      <family val="2"/>
    </font>
    <font>
      <sz val="12"/>
      <name val="Times New Roman"/>
      <family val="1"/>
    </font>
    <font>
      <b/>
      <vertAlign val="subscript"/>
      <sz val="10"/>
      <name val="Arial"/>
      <family val="2"/>
    </font>
    <font>
      <b/>
      <i/>
      <vertAlign val="subscript"/>
      <sz val="10"/>
      <name val="Arial"/>
      <family val="2"/>
    </font>
    <font>
      <sz val="11"/>
      <color rgb="FF000000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vertAlign val="superscript"/>
      <sz val="10"/>
      <color rgb="FF000000"/>
      <name val="Arial"/>
      <family val="2"/>
    </font>
    <font>
      <b/>
      <vertAlign val="superscript"/>
      <sz val="10"/>
      <color rgb="FF0000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sz val="11"/>
      <color rgb="FF9C6500"/>
      <name val="Calibri"/>
      <family val="2"/>
      <scheme val="minor"/>
    </font>
    <font>
      <sz val="11"/>
      <color indexed="8"/>
      <name val="Calibri"/>
      <family val="2"/>
    </font>
    <font>
      <sz val="11"/>
      <name val="Arial"/>
      <family val="2"/>
    </font>
    <font>
      <sz val="9"/>
      <name val="Arial"/>
      <family val="2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1"/>
      <color indexed="60"/>
      <name val="Calibri"/>
      <family val="2"/>
      <charset val="161"/>
    </font>
    <font>
      <b/>
      <sz val="11"/>
      <color indexed="63"/>
      <name val="Calibri"/>
      <family val="2"/>
    </font>
    <font>
      <sz val="10"/>
      <name val="Helvetica"/>
      <family val="2"/>
    </font>
    <font>
      <sz val="8"/>
      <color indexed="9"/>
      <name val="Arial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u/>
      <sz val="12"/>
      <color indexed="20"/>
      <name val="宋体"/>
      <charset val="134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b/>
      <sz val="12"/>
      <name val="Times New Roman"/>
      <family val="1"/>
    </font>
    <font>
      <b/>
      <vertAlign val="superscript"/>
      <sz val="12"/>
      <color indexed="5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sz val="10"/>
      <name val="Arial"/>
      <family val="2"/>
      <charset val="161"/>
    </font>
    <font>
      <b/>
      <sz val="10"/>
      <name val="Arial"/>
      <family val="2"/>
      <charset val="161"/>
    </font>
    <font>
      <b/>
      <sz val="12"/>
      <name val="Arial"/>
      <family val="2"/>
      <charset val="161"/>
    </font>
    <font>
      <sz val="8"/>
      <color indexed="9"/>
      <name val="Arial"/>
      <family val="2"/>
      <charset val="161"/>
    </font>
    <font>
      <b/>
      <sz val="8"/>
      <name val="Arial"/>
      <family val="2"/>
      <charset val="161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0"/>
      <color indexed="12"/>
      <name val="Times New Roman"/>
      <family val="1"/>
    </font>
    <font>
      <u/>
      <sz val="12"/>
      <color indexed="20"/>
      <name val="??"/>
      <charset val="134"/>
    </font>
    <font>
      <sz val="10"/>
      <color indexed="8"/>
      <name val="MS Sans Serif"/>
      <family val="2"/>
    </font>
    <font>
      <sz val="10"/>
      <name val="Myriad Pro"/>
      <family val="2"/>
    </font>
    <font>
      <sz val="11"/>
      <color rgb="FF006100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theme="1"/>
      <name val="Calibri"/>
      <family val="3"/>
      <charset val="128"/>
      <scheme val="minor"/>
    </font>
    <font>
      <b/>
      <sz val="11"/>
      <color indexed="10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0"/>
      <color rgb="FFFF0000"/>
      <name val="Arial"/>
      <family val="2"/>
    </font>
    <font>
      <b/>
      <vertAlign val="superscript"/>
      <sz val="14"/>
      <name val="Arial"/>
      <family val="2"/>
    </font>
    <font>
      <sz val="11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0"/>
      <color theme="0" tint="-0.249977111117893"/>
      <name val="Arial"/>
      <family val="2"/>
    </font>
    <font>
      <sz val="10"/>
      <name val="Arial"/>
      <family val="2"/>
    </font>
    <font>
      <sz val="18"/>
      <color theme="3"/>
      <name val="Cambria"/>
      <family val="2"/>
      <scheme val="major"/>
    </font>
    <font>
      <sz val="11"/>
      <name val="Arial"/>
      <family val="2"/>
    </font>
    <font>
      <sz val="8"/>
      <name val="Arial"/>
      <family val="2"/>
    </font>
    <font>
      <b/>
      <sz val="18"/>
      <color rgb="FFFF0000"/>
      <name val="Calibri"/>
      <family val="2"/>
      <scheme val="minor"/>
    </font>
    <font>
      <b/>
      <sz val="10"/>
      <color rgb="FFFF0000"/>
      <name val="Arial"/>
      <family val="2"/>
    </font>
    <font>
      <b/>
      <sz val="11"/>
      <color rgb="FFFF0000"/>
      <name val="Calibri"/>
      <family val="2"/>
      <scheme val="minor"/>
    </font>
  </fonts>
  <fills count="8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1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</fills>
  <borders count="40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0470"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0" fillId="0" borderId="0"/>
    <xf numFmtId="0" fontId="17" fillId="0" borderId="0" applyNumberFormat="0" applyFill="0" applyBorder="0" applyAlignment="0" applyProtection="0">
      <alignment vertical="top"/>
      <protection locked="0"/>
    </xf>
    <xf numFmtId="0" fontId="40" fillId="0" borderId="3" applyNumberFormat="0" applyFill="0" applyAlignment="0" applyProtection="0"/>
    <xf numFmtId="0" fontId="41" fillId="0" borderId="4" applyNumberFormat="0" applyFill="0" applyAlignment="0" applyProtection="0"/>
    <xf numFmtId="0" fontId="42" fillId="0" borderId="5" applyNumberFormat="0" applyFill="0" applyAlignment="0" applyProtection="0"/>
    <xf numFmtId="0" fontId="42" fillId="0" borderId="0" applyNumberFormat="0" applyFill="0" applyBorder="0" applyAlignment="0" applyProtection="0"/>
    <xf numFmtId="0" fontId="43" fillId="3" borderId="0" applyNumberFormat="0" applyBorder="0" applyAlignment="0" applyProtection="0"/>
    <xf numFmtId="0" fontId="44" fillId="4" borderId="0" applyNumberFormat="0" applyBorder="0" applyAlignment="0" applyProtection="0"/>
    <xf numFmtId="0" fontId="45" fillId="6" borderId="6" applyNumberFormat="0" applyAlignment="0" applyProtection="0"/>
    <xf numFmtId="0" fontId="46" fillId="7" borderId="7" applyNumberFormat="0" applyAlignment="0" applyProtection="0"/>
    <xf numFmtId="0" fontId="47" fillId="7" borderId="6" applyNumberFormat="0" applyAlignment="0" applyProtection="0"/>
    <xf numFmtId="0" fontId="48" fillId="0" borderId="8" applyNumberFormat="0" applyFill="0" applyAlignment="0" applyProtection="0"/>
    <xf numFmtId="0" fontId="49" fillId="8" borderId="9" applyNumberFormat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11" applyNumberFormat="0" applyFill="0" applyAlignment="0" applyProtection="0"/>
    <xf numFmtId="0" fontId="53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53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6" borderId="0" applyNumberFormat="0" applyBorder="0" applyAlignment="0" applyProtection="0"/>
    <xf numFmtId="0" fontId="53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53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53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53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0" borderId="0"/>
    <xf numFmtId="0" fontId="55" fillId="0" borderId="0" applyNumberFormat="0" applyFill="0" applyBorder="0" applyAlignment="0" applyProtection="0"/>
    <xf numFmtId="0" fontId="56" fillId="5" borderId="0" applyNumberFormat="0" applyBorder="0" applyAlignment="0" applyProtection="0"/>
    <xf numFmtId="0" fontId="9" fillId="9" borderId="10" applyNumberFormat="0" applyFont="0" applyAlignment="0" applyProtection="0"/>
    <xf numFmtId="0" fontId="9" fillId="9" borderId="10" applyNumberFormat="0" applyFont="0" applyAlignment="0" applyProtection="0"/>
    <xf numFmtId="0" fontId="53" fillId="13" borderId="0" applyNumberFormat="0" applyBorder="0" applyAlignment="0" applyProtection="0"/>
    <xf numFmtId="0" fontId="53" fillId="17" borderId="0" applyNumberFormat="0" applyBorder="0" applyAlignment="0" applyProtection="0"/>
    <xf numFmtId="0" fontId="53" fillId="21" borderId="0" applyNumberFormat="0" applyBorder="0" applyAlignment="0" applyProtection="0"/>
    <xf numFmtId="0" fontId="53" fillId="25" borderId="0" applyNumberFormat="0" applyBorder="0" applyAlignment="0" applyProtection="0"/>
    <xf numFmtId="0" fontId="53" fillId="29" borderId="0" applyNumberFormat="0" applyBorder="0" applyAlignment="0" applyProtection="0"/>
    <xf numFmtId="0" fontId="53" fillId="33" borderId="0" applyNumberFormat="0" applyBorder="0" applyAlignment="0" applyProtection="0"/>
    <xf numFmtId="0" fontId="57" fillId="0" borderId="0" applyFill="0" applyProtection="0"/>
    <xf numFmtId="0" fontId="58" fillId="0" borderId="0"/>
    <xf numFmtId="0" fontId="59" fillId="0" borderId="0" applyNumberFormat="0" applyFill="0" applyBorder="0" applyAlignment="0" applyProtection="0"/>
    <xf numFmtId="165" fontId="59" fillId="0" borderId="0" applyFill="0" applyBorder="0" applyProtection="0">
      <alignment horizontal="right"/>
    </xf>
    <xf numFmtId="166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9" fillId="0" borderId="0"/>
    <xf numFmtId="9" fontId="12" fillId="0" borderId="0" applyFont="0" applyFill="0" applyBorder="0" applyAlignment="0" applyProtection="0"/>
    <xf numFmtId="0" fontId="9" fillId="0" borderId="0"/>
    <xf numFmtId="0" fontId="12" fillId="0" borderId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11" fontId="12" fillId="0" borderId="0" applyFont="0" applyFill="0" applyBorder="0" applyAlignment="0" applyProtection="0"/>
    <xf numFmtId="11" fontId="12" fillId="0" borderId="0" applyFont="0" applyFill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4" fillId="56" borderId="0" applyNumberFormat="0" applyBorder="0" applyAlignment="0" applyProtection="0"/>
    <xf numFmtId="0" fontId="75" fillId="56" borderId="0" applyNumberFormat="0" applyBorder="0" applyAlignment="0" applyProtection="0"/>
    <xf numFmtId="0" fontId="9" fillId="0" borderId="0"/>
    <xf numFmtId="0" fontId="12" fillId="0" borderId="0"/>
    <xf numFmtId="0" fontId="12" fillId="0" borderId="0"/>
    <xf numFmtId="0" fontId="12" fillId="0" borderId="0"/>
    <xf numFmtId="0" fontId="57" fillId="0" borderId="0"/>
    <xf numFmtId="0" fontId="12" fillId="0" borderId="0"/>
    <xf numFmtId="0" fontId="57" fillId="0" borderId="0"/>
    <xf numFmtId="0" fontId="57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12" fillId="0" borderId="0"/>
    <xf numFmtId="0" fontId="9" fillId="0" borderId="0"/>
    <xf numFmtId="0" fontId="57" fillId="0" borderId="0"/>
    <xf numFmtId="0" fontId="57" fillId="0" borderId="0"/>
    <xf numFmtId="0" fontId="12" fillId="0" borderId="0"/>
    <xf numFmtId="0" fontId="57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7" fillId="0" borderId="0"/>
    <xf numFmtId="0" fontId="12" fillId="0" borderId="0"/>
    <xf numFmtId="0" fontId="12" fillId="0" borderId="0"/>
    <xf numFmtId="0" fontId="57" fillId="0" borderId="0"/>
    <xf numFmtId="0" fontId="12" fillId="0" borderId="0"/>
    <xf numFmtId="0" fontId="12" fillId="0" borderId="0"/>
    <xf numFmtId="0" fontId="12" fillId="0" borderId="0"/>
    <xf numFmtId="0" fontId="57" fillId="0" borderId="0"/>
    <xf numFmtId="0" fontId="12" fillId="0" borderId="0"/>
    <xf numFmtId="0" fontId="57" fillId="0" borderId="0"/>
    <xf numFmtId="0" fontId="57" fillId="0" borderId="0"/>
    <xf numFmtId="0" fontId="9" fillId="0" borderId="0"/>
    <xf numFmtId="0" fontId="57" fillId="0" borderId="0"/>
    <xf numFmtId="0" fontId="57" fillId="0" borderId="0"/>
    <xf numFmtId="0" fontId="9" fillId="0" borderId="0"/>
    <xf numFmtId="0" fontId="9" fillId="0" borderId="0"/>
    <xf numFmtId="0" fontId="57" fillId="0" borderId="0"/>
    <xf numFmtId="0" fontId="12" fillId="0" borderId="0"/>
    <xf numFmtId="0" fontId="57" fillId="0" borderId="0"/>
    <xf numFmtId="0" fontId="57" fillId="0" borderId="0"/>
    <xf numFmtId="0" fontId="12" fillId="0" borderId="0"/>
    <xf numFmtId="0" fontId="9" fillId="0" borderId="0"/>
    <xf numFmtId="0" fontId="12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57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57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176" fontId="77" fillId="0" borderId="0" applyFont="0" applyFill="0" applyBorder="0" applyAlignment="0" applyProtection="0"/>
    <xf numFmtId="177" fontId="77" fillId="0" borderId="0" applyFont="0" applyFill="0" applyBorder="0" applyAlignment="0" applyProtection="0"/>
    <xf numFmtId="178" fontId="77" fillId="0" borderId="0" applyFont="0" applyFill="0" applyBorder="0" applyAlignment="0" applyProtection="0"/>
    <xf numFmtId="0" fontId="12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11" fillId="58" borderId="12" applyNumberFormat="0" applyProtection="0">
      <alignment horizontal="right"/>
    </xf>
    <xf numFmtId="0" fontId="18" fillId="58" borderId="0" applyNumberFormat="0" applyBorder="0" applyProtection="0">
      <alignment horizontal="left"/>
    </xf>
    <xf numFmtId="0" fontId="11" fillId="58" borderId="12" applyNumberFormat="0" applyProtection="0">
      <alignment horizontal="left"/>
    </xf>
    <xf numFmtId="0" fontId="12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78" fillId="59" borderId="0" applyNumberFormat="0" applyBorder="0" applyProtection="0">
      <alignment horizontal="left"/>
    </xf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179" fontId="77" fillId="0" borderId="0" applyFon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9" fillId="0" borderId="0"/>
    <xf numFmtId="0" fontId="12" fillId="0" borderId="0"/>
    <xf numFmtId="0" fontId="9" fillId="0" borderId="0"/>
    <xf numFmtId="49" fontId="12" fillId="60" borderId="25">
      <alignment vertical="top" wrapText="1"/>
    </xf>
    <xf numFmtId="3" fontId="82" fillId="0" borderId="25">
      <alignment horizontal="right" vertical="top"/>
    </xf>
    <xf numFmtId="0" fontId="11" fillId="61" borderId="12">
      <alignment horizontal="centerContinuous" vertical="top" wrapText="1"/>
    </xf>
    <xf numFmtId="0" fontId="83" fillId="0" borderId="0">
      <alignment vertical="top" wrapText="1"/>
    </xf>
    <xf numFmtId="0" fontId="84" fillId="0" borderId="0"/>
    <xf numFmtId="0" fontId="12" fillId="57" borderId="22" applyNumberFormat="0" applyFont="0" applyAlignment="0" applyProtection="0"/>
    <xf numFmtId="180" fontId="85" fillId="0" borderId="0">
      <alignment horizontal="right"/>
    </xf>
    <xf numFmtId="0" fontId="83" fillId="0" borderId="0">
      <alignment vertical="top" wrapText="1"/>
    </xf>
    <xf numFmtId="168" fontId="86" fillId="62" borderId="26">
      <alignment vertical="center"/>
    </xf>
    <xf numFmtId="167" fontId="87" fillId="62" borderId="26">
      <alignment vertical="center"/>
    </xf>
    <xf numFmtId="168" fontId="88" fillId="63" borderId="26">
      <alignment vertical="center"/>
    </xf>
    <xf numFmtId="0" fontId="12" fillId="64" borderId="14" applyBorder="0">
      <alignment horizontal="left" vertical="center"/>
    </xf>
    <xf numFmtId="49" fontId="12" fillId="65" borderId="12">
      <alignment vertical="center" wrapText="1"/>
    </xf>
    <xf numFmtId="0" fontId="12" fillId="66" borderId="13">
      <alignment horizontal="left" vertical="center" wrapText="1"/>
    </xf>
    <xf numFmtId="0" fontId="89" fillId="67" borderId="12">
      <alignment horizontal="left" vertical="center" wrapText="1"/>
    </xf>
    <xf numFmtId="0" fontId="12" fillId="68" borderId="12">
      <alignment horizontal="left" vertical="center" wrapText="1"/>
    </xf>
    <xf numFmtId="0" fontId="12" fillId="69" borderId="12">
      <alignment horizontal="left" vertical="center" wrapText="1"/>
    </xf>
    <xf numFmtId="0" fontId="81" fillId="0" borderId="0" applyNumberFormat="0" applyFill="0" applyBorder="0" applyAlignment="0" applyProtection="0">
      <alignment vertical="center"/>
    </xf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0" fontId="9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9" fillId="0" borderId="0"/>
    <xf numFmtId="0" fontId="12" fillId="57" borderId="22" applyNumberFormat="0" applyFont="0" applyAlignment="0" applyProtection="0"/>
    <xf numFmtId="175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06" fillId="0" borderId="0" applyNumberFormat="0" applyFill="0" applyBorder="0" applyAlignment="0" applyProtection="0">
      <alignment vertical="center"/>
    </xf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9" fillId="3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36" borderId="0" applyNumberFormat="0" applyBorder="0" applyAlignment="0" applyProtection="0"/>
    <xf numFmtId="0" fontId="57" fillId="37" borderId="0" applyNumberFormat="0" applyBorder="0" applyAlignment="0" applyProtection="0"/>
    <xf numFmtId="0" fontId="57" fillId="38" borderId="0" applyNumberFormat="0" applyBorder="0" applyAlignment="0" applyProtection="0"/>
    <xf numFmtId="0" fontId="57" fillId="39" borderId="0" applyNumberFormat="0" applyBorder="0" applyAlignment="0" applyProtection="0"/>
    <xf numFmtId="0" fontId="57" fillId="40" borderId="0" applyNumberFormat="0" applyBorder="0" applyAlignment="0" applyProtection="0"/>
    <xf numFmtId="0" fontId="57" fillId="41" borderId="0" applyNumberFormat="0" applyBorder="0" applyAlignment="0" applyProtection="0"/>
    <xf numFmtId="49" fontId="98" fillId="0" borderId="12" applyNumberFormat="0" applyFont="0" applyFill="0" applyBorder="0" applyProtection="0">
      <alignment horizontal="left" vertical="center" indent="2"/>
    </xf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2" borderId="0" applyNumberFormat="0" applyBorder="0" applyAlignment="0" applyProtection="0"/>
    <xf numFmtId="0" fontId="57" fillId="43" borderId="0" applyNumberFormat="0" applyBorder="0" applyAlignment="0" applyProtection="0"/>
    <xf numFmtId="0" fontId="57" fillId="44" borderId="0" applyNumberFormat="0" applyBorder="0" applyAlignment="0" applyProtection="0"/>
    <xf numFmtId="0" fontId="57" fillId="39" borderId="0" applyNumberFormat="0" applyBorder="0" applyAlignment="0" applyProtection="0"/>
    <xf numFmtId="0" fontId="57" fillId="42" borderId="0" applyNumberFormat="0" applyBorder="0" applyAlignment="0" applyProtection="0"/>
    <xf numFmtId="0" fontId="57" fillId="45" borderId="0" applyNumberFormat="0" applyBorder="0" applyAlignment="0" applyProtection="0"/>
    <xf numFmtId="0" fontId="12" fillId="0" borderId="0" applyNumberFormat="0" applyFont="0" applyFill="0" applyBorder="0" applyProtection="0">
      <alignment horizontal="left" vertical="center" indent="5"/>
    </xf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6" borderId="0" applyNumberFormat="0" applyBorder="0" applyAlignment="0" applyProtection="0"/>
    <xf numFmtId="0" fontId="63" fillId="43" borderId="0" applyNumberFormat="0" applyBorder="0" applyAlignment="0" applyProtection="0"/>
    <xf numFmtId="0" fontId="63" fillId="44" borderId="0" applyNumberFormat="0" applyBorder="0" applyAlignment="0" applyProtection="0"/>
    <xf numFmtId="0" fontId="63" fillId="47" borderId="0" applyNumberFormat="0" applyBorder="0" applyAlignment="0" applyProtection="0"/>
    <xf numFmtId="0" fontId="63" fillId="48" borderId="0" applyNumberFormat="0" applyBorder="0" applyAlignment="0" applyProtection="0"/>
    <xf numFmtId="0" fontId="63" fillId="49" borderId="0" applyNumberFormat="0" applyBorder="0" applyAlignment="0" applyProtection="0"/>
    <xf numFmtId="0" fontId="63" fillId="47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99" fillId="60" borderId="0" applyBorder="0" applyAlignment="0"/>
    <xf numFmtId="0" fontId="98" fillId="60" borderId="0" applyBorder="0">
      <alignment horizontal="right" vertical="center"/>
    </xf>
    <xf numFmtId="0" fontId="98" fillId="2" borderId="0" applyBorder="0">
      <alignment horizontal="right" vertical="center"/>
    </xf>
    <xf numFmtId="0" fontId="98" fillId="2" borderId="0" applyBorder="0">
      <alignment horizontal="right" vertical="center"/>
    </xf>
    <xf numFmtId="0" fontId="97" fillId="2" borderId="12">
      <alignment horizontal="right" vertical="center"/>
    </xf>
    <xf numFmtId="0" fontId="100" fillId="2" borderId="12">
      <alignment horizontal="right" vertical="center"/>
    </xf>
    <xf numFmtId="0" fontId="97" fillId="70" borderId="12">
      <alignment horizontal="right" vertical="center"/>
    </xf>
    <xf numFmtId="0" fontId="97" fillId="70" borderId="12">
      <alignment horizontal="right" vertical="center"/>
    </xf>
    <xf numFmtId="0" fontId="97" fillId="70" borderId="27">
      <alignment horizontal="right" vertical="center"/>
    </xf>
    <xf numFmtId="0" fontId="97" fillId="70" borderId="28">
      <alignment horizontal="right" vertical="center"/>
    </xf>
    <xf numFmtId="0" fontId="97" fillId="70" borderId="29">
      <alignment horizontal="right" vertical="center"/>
    </xf>
    <xf numFmtId="0" fontId="63" fillId="50" borderId="0" applyNumberFormat="0" applyBorder="0" applyAlignment="0" applyProtection="0"/>
    <xf numFmtId="0" fontId="63" fillId="51" borderId="0" applyNumberFormat="0" applyBorder="0" applyAlignment="0" applyProtection="0"/>
    <xf numFmtId="0" fontId="63" fillId="52" borderId="0" applyNumberFormat="0" applyBorder="0" applyAlignment="0" applyProtection="0"/>
    <xf numFmtId="0" fontId="63" fillId="47" borderId="0" applyNumberFormat="0" applyBorder="0" applyAlignment="0" applyProtection="0"/>
    <xf numFmtId="0" fontId="63" fillId="48" borderId="0" applyNumberFormat="0" applyBorder="0" applyAlignment="0" applyProtection="0"/>
    <xf numFmtId="0" fontId="63" fillId="53" borderId="0" applyNumberFormat="0" applyBorder="0" applyAlignment="0" applyProtection="0"/>
    <xf numFmtId="0" fontId="76" fillId="54" borderId="23" applyNumberFormat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44" fillId="4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5" fillId="54" borderId="16" applyNumberFormat="0" applyAlignment="0" applyProtection="0"/>
    <xf numFmtId="4" fontId="99" fillId="0" borderId="15" applyFill="0" applyBorder="0" applyProtection="0">
      <alignment horizontal="right" vertical="center"/>
    </xf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182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90" fillId="0" borderId="0" applyFont="0" applyFill="0" applyBorder="0" applyAlignment="0" applyProtection="0"/>
    <xf numFmtId="182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97" fillId="0" borderId="0" applyNumberFormat="0">
      <alignment horizontal="right"/>
    </xf>
    <xf numFmtId="44" fontId="12" fillId="0" borderId="0" applyFont="0" applyFill="0" applyBorder="0" applyAlignment="0" applyProtection="0"/>
    <xf numFmtId="0" fontId="98" fillId="70" borderId="30">
      <alignment horizontal="left" vertical="center" wrapText="1" indent="2"/>
    </xf>
    <xf numFmtId="0" fontId="98" fillId="0" borderId="30">
      <alignment horizontal="left" vertical="center" wrapText="1" indent="2"/>
    </xf>
    <xf numFmtId="0" fontId="98" fillId="2" borderId="28">
      <alignment horizontal="left" vertical="center"/>
    </xf>
    <xf numFmtId="0" fontId="97" fillId="0" borderId="31">
      <alignment horizontal="left" vertical="top" wrapText="1"/>
    </xf>
    <xf numFmtId="0" fontId="72" fillId="41" borderId="16" applyNumberFormat="0" applyAlignment="0" applyProtection="0"/>
    <xf numFmtId="0" fontId="101" fillId="0" borderId="2"/>
    <xf numFmtId="0" fontId="62" fillId="0" borderId="24" applyNumberFormat="0" applyFill="0" applyAlignment="0" applyProtection="0"/>
    <xf numFmtId="0" fontId="67" fillId="0" borderId="0" applyNumberFormat="0" applyFill="0" applyBorder="0" applyAlignment="0" applyProtection="0"/>
    <xf numFmtId="0" fontId="95" fillId="0" borderId="0">
      <alignment vertical="top"/>
    </xf>
    <xf numFmtId="183" fontId="90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83" fontId="90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83" fontId="90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11" fontId="90" fillId="0" borderId="0" applyFont="0" applyFill="0" applyBorder="0" applyAlignment="0" applyProtection="0"/>
    <xf numFmtId="11" fontId="90" fillId="0" borderId="0" applyFont="0" applyFill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109" fillId="3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43" fillId="3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96" fillId="0" borderId="0" applyNumberFormat="0" applyFill="0" applyBorder="0" applyAlignment="0" applyProtection="0">
      <alignment vertical="top"/>
      <protection locked="0"/>
    </xf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110" fillId="6" borderId="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4" fontId="98" fillId="0" borderId="0" applyBorder="0">
      <alignment horizontal="right" vertical="center"/>
    </xf>
    <xf numFmtId="0" fontId="98" fillId="0" borderId="12">
      <alignment horizontal="right" vertical="center"/>
    </xf>
    <xf numFmtId="1" fontId="102" fillId="2" borderId="0" applyBorder="0">
      <alignment horizontal="right" vertical="center"/>
    </xf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5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56" fillId="5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9" fillId="0" borderId="0"/>
    <xf numFmtId="0" fontId="57" fillId="0" borderId="0"/>
    <xf numFmtId="0" fontId="57" fillId="0" borderId="0"/>
    <xf numFmtId="0" fontId="12" fillId="0" borderId="0"/>
    <xf numFmtId="0" fontId="9" fillId="0" borderId="0"/>
    <xf numFmtId="0" fontId="9" fillId="0" borderId="0"/>
    <xf numFmtId="0" fontId="57" fillId="0" borderId="0"/>
    <xf numFmtId="0" fontId="12" fillId="0" borderId="0"/>
    <xf numFmtId="0" fontId="12" fillId="0" borderId="0"/>
    <xf numFmtId="0" fontId="57" fillId="0" borderId="0"/>
    <xf numFmtId="0" fontId="12" fillId="0" borderId="0"/>
    <xf numFmtId="0" fontId="57" fillId="0" borderId="0"/>
    <xf numFmtId="0" fontId="12" fillId="0" borderId="0"/>
    <xf numFmtId="0" fontId="57" fillId="0" borderId="0"/>
    <xf numFmtId="0" fontId="12" fillId="0" borderId="0"/>
    <xf numFmtId="0" fontId="57" fillId="0" borderId="0"/>
    <xf numFmtId="0" fontId="12" fillId="0" borderId="0"/>
    <xf numFmtId="0" fontId="57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12" fillId="0" borderId="0"/>
    <xf numFmtId="0" fontId="58" fillId="0" borderId="0"/>
    <xf numFmtId="0" fontId="12" fillId="0" borderId="0"/>
    <xf numFmtId="0" fontId="12" fillId="0" borderId="0">
      <alignment vertical="top"/>
    </xf>
    <xf numFmtId="0" fontId="9" fillId="0" borderId="0"/>
    <xf numFmtId="0" fontId="12" fillId="0" borderId="0"/>
    <xf numFmtId="0" fontId="9" fillId="0" borderId="0"/>
    <xf numFmtId="0" fontId="57" fillId="0" borderId="0"/>
    <xf numFmtId="0" fontId="57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7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>
      <alignment vertical="top"/>
    </xf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03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03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104" fillId="0" borderId="0"/>
    <xf numFmtId="0" fontId="57" fillId="0" borderId="0"/>
    <xf numFmtId="0" fontId="104" fillId="0" borderId="0"/>
    <xf numFmtId="0" fontId="57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8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8" fillId="0" borderId="0"/>
    <xf numFmtId="0" fontId="58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57" fillId="0" borderId="0"/>
    <xf numFmtId="0" fontId="12" fillId="0" borderId="0"/>
    <xf numFmtId="0" fontId="9" fillId="0" borderId="0"/>
    <xf numFmtId="0" fontId="57" fillId="0" borderId="0"/>
    <xf numFmtId="0" fontId="57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7" fillId="0" borderId="0"/>
    <xf numFmtId="0" fontId="13" fillId="0" borderId="0"/>
    <xf numFmtId="0" fontId="13" fillId="0" borderId="0"/>
    <xf numFmtId="0" fontId="12" fillId="0" borderId="0"/>
    <xf numFmtId="0" fontId="57" fillId="0" borderId="0"/>
    <xf numFmtId="0" fontId="9" fillId="0" borderId="0"/>
    <xf numFmtId="0" fontId="12" fillId="0" borderId="0"/>
    <xf numFmtId="0" fontId="57" fillId="0" borderId="0"/>
    <xf numFmtId="0" fontId="111" fillId="0" borderId="0"/>
    <xf numFmtId="0" fontId="12" fillId="0" borderId="0"/>
    <xf numFmtId="0" fontId="57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8" fillId="0" borderId="0"/>
    <xf numFmtId="0" fontId="57" fillId="0" borderId="0"/>
    <xf numFmtId="0" fontId="12" fillId="0" borderId="0"/>
    <xf numFmtId="0" fontId="12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8" fillId="0" borderId="0"/>
    <xf numFmtId="0" fontId="58" fillId="0" borderId="0"/>
    <xf numFmtId="0" fontId="58" fillId="0" borderId="0"/>
    <xf numFmtId="0" fontId="12" fillId="0" borderId="0"/>
    <xf numFmtId="0" fontId="9" fillId="0" borderId="0"/>
    <xf numFmtId="0" fontId="12" fillId="0" borderId="0"/>
    <xf numFmtId="0" fontId="57" fillId="0" borderId="0"/>
    <xf numFmtId="0" fontId="9" fillId="0" borderId="0"/>
    <xf numFmtId="0" fontId="57" fillId="0" borderId="0"/>
    <xf numFmtId="0" fontId="12" fillId="0" borderId="0"/>
    <xf numFmtId="0" fontId="12" fillId="0" borderId="0"/>
    <xf numFmtId="0" fontId="9" fillId="0" borderId="0"/>
    <xf numFmtId="0" fontId="108" fillId="0" borderId="0"/>
    <xf numFmtId="0" fontId="9" fillId="0" borderId="0"/>
    <xf numFmtId="0" fontId="57" fillId="0" borderId="0"/>
    <xf numFmtId="0" fontId="12" fillId="0" borderId="0"/>
    <xf numFmtId="0" fontId="12" fillId="0" borderId="0"/>
    <xf numFmtId="0" fontId="57" fillId="0" borderId="0"/>
    <xf numFmtId="0" fontId="9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9" fillId="0" borderId="0"/>
    <xf numFmtId="0" fontId="57" fillId="0" borderId="0"/>
    <xf numFmtId="0" fontId="58" fillId="0" borderId="0"/>
    <xf numFmtId="0" fontId="12" fillId="0" borderId="0"/>
    <xf numFmtId="0" fontId="9" fillId="0" borderId="0"/>
    <xf numFmtId="0" fontId="57" fillId="0" borderId="0"/>
    <xf numFmtId="0" fontId="57" fillId="0" borderId="0"/>
    <xf numFmtId="0" fontId="9" fillId="0" borderId="0"/>
    <xf numFmtId="0" fontId="9" fillId="0" borderId="0"/>
    <xf numFmtId="0" fontId="57" fillId="0" borderId="0"/>
    <xf numFmtId="0" fontId="9" fillId="0" borderId="0"/>
    <xf numFmtId="0" fontId="57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7" fillId="0" borderId="0"/>
    <xf numFmtId="0" fontId="12" fillId="0" borderId="0"/>
    <xf numFmtId="0" fontId="57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0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04" fillId="0" borderId="0"/>
    <xf numFmtId="0" fontId="12" fillId="0" borderId="0"/>
    <xf numFmtId="0" fontId="57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7" fillId="0" borderId="0"/>
    <xf numFmtId="0" fontId="57" fillId="0" borderId="0"/>
    <xf numFmtId="0" fontId="9" fillId="0" borderId="0"/>
    <xf numFmtId="0" fontId="12" fillId="0" borderId="0"/>
    <xf numFmtId="0" fontId="57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7" fillId="0" borderId="0"/>
    <xf numFmtId="4" fontId="98" fillId="0" borderId="12" applyFill="0" applyBorder="0" applyProtection="0">
      <alignment horizontal="right" vertical="center"/>
    </xf>
    <xf numFmtId="0" fontId="99" fillId="0" borderId="0" applyNumberFormat="0" applyFill="0" applyBorder="0" applyProtection="0">
      <alignment horizontal="left" vertical="center"/>
    </xf>
    <xf numFmtId="0" fontId="98" fillId="0" borderId="12" applyNumberFormat="0" applyFill="0" applyAlignment="0" applyProtection="0"/>
    <xf numFmtId="0" fontId="12" fillId="71" borderId="0" applyNumberFormat="0" applyFont="0" applyBorder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57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57" fillId="57" borderId="22" applyNumberFormat="0" applyFont="0" applyAlignment="0" applyProtection="0"/>
    <xf numFmtId="0" fontId="57" fillId="57" borderId="22" applyNumberFormat="0" applyFont="0" applyAlignment="0" applyProtection="0"/>
    <xf numFmtId="0" fontId="57" fillId="57" borderId="22" applyNumberFormat="0" applyFont="0" applyAlignment="0" applyProtection="0"/>
    <xf numFmtId="0" fontId="12" fillId="57" borderId="22" applyNumberFormat="0" applyFont="0" applyAlignment="0" applyProtection="0"/>
    <xf numFmtId="0" fontId="57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57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57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57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57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57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57" fillId="57" borderId="22" applyNumberFormat="0" applyFont="0" applyAlignment="0" applyProtection="0"/>
    <xf numFmtId="0" fontId="12" fillId="57" borderId="22" applyNumberFormat="0" applyFont="0" applyAlignment="0" applyProtection="0"/>
    <xf numFmtId="0" fontId="90" fillId="57" borderId="22" applyNumberFormat="0" applyFont="0" applyAlignment="0" applyProtection="0"/>
    <xf numFmtId="0" fontId="12" fillId="57" borderId="22" applyNumberFormat="0" applyFont="0" applyAlignment="0" applyProtection="0"/>
    <xf numFmtId="0" fontId="90" fillId="57" borderId="22" applyNumberFormat="0" applyFont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184" fontId="98" fillId="72" borderId="12" applyNumberFormat="0" applyFont="0" applyBorder="0" applyAlignment="0" applyProtection="0">
      <alignment horizontal="right" vertical="center"/>
    </xf>
    <xf numFmtId="9" fontId="90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03" fillId="0" borderId="0" applyFont="0" applyFill="0" applyBorder="0" applyAlignment="0" applyProtection="0"/>
    <xf numFmtId="9" fontId="103" fillId="0" borderId="0" applyFont="0" applyFill="0" applyBorder="0" applyAlignment="0" applyProtection="0"/>
    <xf numFmtId="0" fontId="64" fillId="37" borderId="0" applyNumberFormat="0" applyBorder="0" applyAlignment="0" applyProtection="0"/>
    <xf numFmtId="0" fontId="98" fillId="71" borderId="12"/>
    <xf numFmtId="0" fontId="83" fillId="0" borderId="0">
      <alignment vertical="top" wrapText="1"/>
    </xf>
    <xf numFmtId="0" fontId="107" fillId="0" borderId="0"/>
    <xf numFmtId="0" fontId="12" fillId="0" borderId="0"/>
    <xf numFmtId="0" fontId="12" fillId="0" borderId="0"/>
    <xf numFmtId="0" fontId="12" fillId="0" borderId="0"/>
    <xf numFmtId="0" fontId="95" fillId="0" borderId="0">
      <alignment vertical="top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0" fontId="91" fillId="58" borderId="12" applyNumberFormat="0" applyProtection="0">
      <alignment horizontal="right"/>
    </xf>
    <xf numFmtId="0" fontId="11" fillId="58" borderId="12" applyNumberFormat="0" applyProtection="0">
      <alignment horizontal="right"/>
    </xf>
    <xf numFmtId="0" fontId="92" fillId="58" borderId="0" applyNumberFormat="0" applyBorder="0" applyProtection="0">
      <alignment horizontal="left"/>
    </xf>
    <xf numFmtId="0" fontId="18" fillId="58" borderId="0" applyNumberFormat="0" applyBorder="0" applyProtection="0">
      <alignment horizontal="left"/>
    </xf>
    <xf numFmtId="0" fontId="91" fillId="58" borderId="12" applyNumberFormat="0" applyProtection="0">
      <alignment horizontal="left"/>
    </xf>
    <xf numFmtId="0" fontId="11" fillId="58" borderId="12" applyNumberFormat="0" applyProtection="0">
      <alignment horizontal="left"/>
    </xf>
    <xf numFmtId="0" fontId="90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90" fillId="0" borderId="12" applyNumberFormat="0" applyFill="0" applyProtection="0">
      <alignment horizontal="right"/>
    </xf>
    <xf numFmtId="0" fontId="93" fillId="59" borderId="0" applyNumberFormat="0" applyBorder="0" applyProtection="0">
      <alignment horizontal="left"/>
    </xf>
    <xf numFmtId="0" fontId="78" fillId="59" borderId="0" applyNumberFormat="0" applyBorder="0" applyProtection="0">
      <alignment horizontal="left"/>
    </xf>
    <xf numFmtId="0" fontId="94" fillId="73" borderId="0" applyNumberFormat="0" applyBorder="0" applyProtection="0">
      <alignment horizontal="left"/>
    </xf>
    <xf numFmtId="0" fontId="14" fillId="73" borderId="0" applyNumberFormat="0" applyBorder="0" applyProtection="0">
      <alignment horizontal="lef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0" fontId="91" fillId="58" borderId="12" applyNumberFormat="0" applyProtection="0">
      <alignment horizontal="right"/>
    </xf>
    <xf numFmtId="0" fontId="11" fillId="58" borderId="12" applyNumberFormat="0" applyProtection="0">
      <alignment horizontal="right"/>
    </xf>
    <xf numFmtId="0" fontId="92" fillId="58" borderId="0" applyNumberFormat="0" applyBorder="0" applyProtection="0">
      <alignment horizontal="left"/>
    </xf>
    <xf numFmtId="0" fontId="18" fillId="58" borderId="0" applyNumberFormat="0" applyBorder="0" applyProtection="0">
      <alignment horizontal="left"/>
    </xf>
    <xf numFmtId="0" fontId="91" fillId="58" borderId="12" applyNumberFormat="0" applyProtection="0">
      <alignment horizontal="left"/>
    </xf>
    <xf numFmtId="0" fontId="11" fillId="58" borderId="12" applyNumberFormat="0" applyProtection="0">
      <alignment horizontal="left"/>
    </xf>
    <xf numFmtId="0" fontId="90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90" fillId="0" borderId="12" applyNumberFormat="0" applyFill="0" applyProtection="0">
      <alignment horizontal="right"/>
    </xf>
    <xf numFmtId="0" fontId="93" fillId="59" borderId="0" applyNumberFormat="0" applyBorder="0" applyProtection="0">
      <alignment horizontal="left"/>
    </xf>
    <xf numFmtId="0" fontId="78" fillId="59" borderId="0" applyNumberFormat="0" applyBorder="0" applyProtection="0">
      <alignment horizontal="left"/>
    </xf>
    <xf numFmtId="0" fontId="94" fillId="73" borderId="0" applyNumberFormat="0" applyBorder="0" applyProtection="0">
      <alignment horizontal="left"/>
    </xf>
    <xf numFmtId="0" fontId="14" fillId="73" borderId="0" applyNumberFormat="0" applyBorder="0" applyProtection="0">
      <alignment horizontal="lef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0" fontId="91" fillId="58" borderId="12" applyNumberFormat="0" applyProtection="0">
      <alignment horizontal="right"/>
    </xf>
    <xf numFmtId="0" fontId="11" fillId="58" borderId="12" applyNumberFormat="0" applyProtection="0">
      <alignment horizontal="right"/>
    </xf>
    <xf numFmtId="0" fontId="92" fillId="58" borderId="0" applyNumberFormat="0" applyBorder="0" applyProtection="0">
      <alignment horizontal="left"/>
    </xf>
    <xf numFmtId="0" fontId="18" fillId="58" borderId="0" applyNumberFormat="0" applyBorder="0" applyProtection="0">
      <alignment horizontal="left"/>
    </xf>
    <xf numFmtId="0" fontId="91" fillId="58" borderId="12" applyNumberFormat="0" applyProtection="0">
      <alignment horizontal="left"/>
    </xf>
    <xf numFmtId="0" fontId="11" fillId="58" borderId="12" applyNumberFormat="0" applyProtection="0">
      <alignment horizontal="left"/>
    </xf>
    <xf numFmtId="0" fontId="90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90" fillId="0" borderId="12" applyNumberFormat="0" applyFill="0" applyProtection="0">
      <alignment horizontal="right"/>
    </xf>
    <xf numFmtId="0" fontId="93" fillId="59" borderId="0" applyNumberFormat="0" applyBorder="0" applyProtection="0">
      <alignment horizontal="left"/>
    </xf>
    <xf numFmtId="0" fontId="78" fillId="59" borderId="0" applyNumberFormat="0" applyBorder="0" applyProtection="0">
      <alignment horizontal="left"/>
    </xf>
    <xf numFmtId="0" fontId="94" fillId="73" borderId="0" applyNumberFormat="0" applyBorder="0" applyProtection="0">
      <alignment horizontal="left"/>
    </xf>
    <xf numFmtId="0" fontId="14" fillId="73" borderId="0" applyNumberFormat="0" applyBorder="0" applyProtection="0">
      <alignment horizontal="lef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0" fontId="91" fillId="58" borderId="12" applyNumberFormat="0" applyProtection="0">
      <alignment horizontal="right"/>
    </xf>
    <xf numFmtId="0" fontId="11" fillId="58" borderId="12" applyNumberFormat="0" applyProtection="0">
      <alignment horizontal="right"/>
    </xf>
    <xf numFmtId="0" fontId="92" fillId="58" borderId="0" applyNumberFormat="0" applyBorder="0" applyProtection="0">
      <alignment horizontal="left"/>
    </xf>
    <xf numFmtId="0" fontId="18" fillId="58" borderId="0" applyNumberFormat="0" applyBorder="0" applyProtection="0">
      <alignment horizontal="left"/>
    </xf>
    <xf numFmtId="0" fontId="91" fillId="58" borderId="12" applyNumberFormat="0" applyProtection="0">
      <alignment horizontal="left"/>
    </xf>
    <xf numFmtId="0" fontId="11" fillId="58" borderId="12" applyNumberFormat="0" applyProtection="0">
      <alignment horizontal="left"/>
    </xf>
    <xf numFmtId="0" fontId="90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90" fillId="0" borderId="12" applyNumberFormat="0" applyFill="0" applyProtection="0">
      <alignment horizontal="right"/>
    </xf>
    <xf numFmtId="0" fontId="93" fillId="59" borderId="0" applyNumberFormat="0" applyBorder="0" applyProtection="0">
      <alignment horizontal="left"/>
    </xf>
    <xf numFmtId="0" fontId="78" fillId="59" borderId="0" applyNumberFormat="0" applyBorder="0" applyProtection="0">
      <alignment horizontal="left"/>
    </xf>
    <xf numFmtId="0" fontId="94" fillId="73" borderId="0" applyNumberFormat="0" applyBorder="0" applyProtection="0">
      <alignment horizontal="left"/>
    </xf>
    <xf numFmtId="0" fontId="14" fillId="73" borderId="0" applyNumberFormat="0" applyBorder="0" applyProtection="0">
      <alignment horizontal="lef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0" fontId="91" fillId="58" borderId="12" applyNumberFormat="0" applyProtection="0">
      <alignment horizontal="right"/>
    </xf>
    <xf numFmtId="0" fontId="11" fillId="58" borderId="12" applyNumberFormat="0" applyProtection="0">
      <alignment horizontal="right"/>
    </xf>
    <xf numFmtId="0" fontId="92" fillId="58" borderId="0" applyNumberFormat="0" applyBorder="0" applyProtection="0">
      <alignment horizontal="left"/>
    </xf>
    <xf numFmtId="0" fontId="18" fillId="58" borderId="0" applyNumberFormat="0" applyBorder="0" applyProtection="0">
      <alignment horizontal="left"/>
    </xf>
    <xf numFmtId="0" fontId="91" fillId="58" borderId="12" applyNumberFormat="0" applyProtection="0">
      <alignment horizontal="left"/>
    </xf>
    <xf numFmtId="0" fontId="11" fillId="58" borderId="12" applyNumberFormat="0" applyProtection="0">
      <alignment horizontal="left"/>
    </xf>
    <xf numFmtId="0" fontId="90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90" fillId="0" borderId="12" applyNumberFormat="0" applyFill="0" applyProtection="0">
      <alignment horizontal="right"/>
    </xf>
    <xf numFmtId="0" fontId="93" fillId="59" borderId="0" applyNumberFormat="0" applyBorder="0" applyProtection="0">
      <alignment horizontal="left"/>
    </xf>
    <xf numFmtId="0" fontId="78" fillId="59" borderId="0" applyNumberFormat="0" applyBorder="0" applyProtection="0">
      <alignment horizontal="left"/>
    </xf>
    <xf numFmtId="0" fontId="94" fillId="73" borderId="0" applyNumberFormat="0" applyBorder="0" applyProtection="0">
      <alignment horizontal="left"/>
    </xf>
    <xf numFmtId="0" fontId="14" fillId="73" borderId="0" applyNumberFormat="0" applyBorder="0" applyProtection="0">
      <alignment horizontal="lef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0" fontId="91" fillId="58" borderId="12" applyNumberFormat="0" applyProtection="0">
      <alignment horizontal="right"/>
    </xf>
    <xf numFmtId="0" fontId="11" fillId="58" borderId="12" applyNumberFormat="0" applyProtection="0">
      <alignment horizontal="right"/>
    </xf>
    <xf numFmtId="0" fontId="92" fillId="58" borderId="0" applyNumberFormat="0" applyBorder="0" applyProtection="0">
      <alignment horizontal="left"/>
    </xf>
    <xf numFmtId="0" fontId="18" fillId="58" borderId="0" applyNumberFormat="0" applyBorder="0" applyProtection="0">
      <alignment horizontal="left"/>
    </xf>
    <xf numFmtId="0" fontId="91" fillId="58" borderId="12" applyNumberFormat="0" applyProtection="0">
      <alignment horizontal="left"/>
    </xf>
    <xf numFmtId="0" fontId="11" fillId="58" borderId="12" applyNumberFormat="0" applyProtection="0">
      <alignment horizontal="left"/>
    </xf>
    <xf numFmtId="0" fontId="90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90" fillId="0" borderId="12" applyNumberFormat="0" applyFill="0" applyProtection="0">
      <alignment horizontal="right"/>
    </xf>
    <xf numFmtId="0" fontId="93" fillId="59" borderId="0" applyNumberFormat="0" applyBorder="0" applyProtection="0">
      <alignment horizontal="left"/>
    </xf>
    <xf numFmtId="0" fontId="78" fillId="59" borderId="0" applyNumberFormat="0" applyBorder="0" applyProtection="0">
      <alignment horizontal="left"/>
    </xf>
    <xf numFmtId="0" fontId="94" fillId="73" borderId="0" applyNumberFormat="0" applyBorder="0" applyProtection="0">
      <alignment horizontal="left"/>
    </xf>
    <xf numFmtId="0" fontId="14" fillId="73" borderId="0" applyNumberFormat="0" applyBorder="0" applyProtection="0">
      <alignment horizontal="lef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0" fontId="12" fillId="0" borderId="12" applyNumberFormat="0" applyFill="0" applyProtection="0">
      <alignment horizontal="right"/>
    </xf>
    <xf numFmtId="49" fontId="90" fillId="0" borderId="12" applyFill="0" applyProtection="0">
      <alignment horizontal="right"/>
    </xf>
    <xf numFmtId="0" fontId="12" fillId="0" borderId="12" applyNumberFormat="0" applyFill="0" applyProtection="0">
      <alignment horizontal="right"/>
    </xf>
    <xf numFmtId="0" fontId="91" fillId="58" borderId="12" applyNumberFormat="0" applyProtection="0">
      <alignment horizontal="right"/>
    </xf>
    <xf numFmtId="0" fontId="11" fillId="58" borderId="12" applyNumberFormat="0" applyProtection="0">
      <alignment horizontal="right"/>
    </xf>
    <xf numFmtId="0" fontId="92" fillId="58" borderId="0" applyNumberFormat="0" applyBorder="0" applyProtection="0">
      <alignment horizontal="left"/>
    </xf>
    <xf numFmtId="0" fontId="18" fillId="58" borderId="0" applyNumberFormat="0" applyBorder="0" applyProtection="0">
      <alignment horizontal="left"/>
    </xf>
    <xf numFmtId="0" fontId="91" fillId="58" borderId="12" applyNumberFormat="0" applyProtection="0">
      <alignment horizontal="left"/>
    </xf>
    <xf numFmtId="0" fontId="11" fillId="58" borderId="12" applyNumberFormat="0" applyProtection="0">
      <alignment horizontal="left"/>
    </xf>
    <xf numFmtId="0" fontId="90" fillId="0" borderId="12" applyNumberFormat="0" applyFill="0" applyProtection="0">
      <alignment horizontal="right"/>
    </xf>
    <xf numFmtId="0" fontId="90" fillId="0" borderId="12" applyNumberFormat="0" applyFill="0" applyProtection="0">
      <alignment horizontal="right"/>
    </xf>
    <xf numFmtId="0" fontId="93" fillId="59" borderId="0" applyNumberFormat="0" applyBorder="0" applyProtection="0">
      <alignment horizontal="left"/>
    </xf>
    <xf numFmtId="0" fontId="78" fillId="59" borderId="0" applyNumberFormat="0" applyBorder="0" applyProtection="0">
      <alignment horizontal="left"/>
    </xf>
    <xf numFmtId="0" fontId="94" fillId="73" borderId="0" applyNumberFormat="0" applyBorder="0" applyProtection="0">
      <alignment horizontal="left"/>
    </xf>
    <xf numFmtId="0" fontId="14" fillId="73" borderId="0" applyNumberFormat="0" applyBorder="0" applyProtection="0">
      <alignment horizontal="lef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0" fontId="91" fillId="58" borderId="12" applyNumberFormat="0" applyProtection="0">
      <alignment horizontal="right"/>
    </xf>
    <xf numFmtId="0" fontId="11" fillId="58" borderId="12" applyNumberFormat="0" applyProtection="0">
      <alignment horizontal="right"/>
    </xf>
    <xf numFmtId="0" fontId="92" fillId="58" borderId="0" applyNumberFormat="0" applyBorder="0" applyProtection="0">
      <alignment horizontal="left"/>
    </xf>
    <xf numFmtId="0" fontId="18" fillId="58" borderId="0" applyNumberFormat="0" applyBorder="0" applyProtection="0">
      <alignment horizontal="left"/>
    </xf>
    <xf numFmtId="0" fontId="91" fillId="58" borderId="12" applyNumberFormat="0" applyProtection="0">
      <alignment horizontal="left"/>
    </xf>
    <xf numFmtId="0" fontId="11" fillId="58" borderId="12" applyNumberFormat="0" applyProtection="0">
      <alignment horizontal="left"/>
    </xf>
    <xf numFmtId="0" fontId="90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90" fillId="0" borderId="12" applyNumberFormat="0" applyFill="0" applyProtection="0">
      <alignment horizontal="right"/>
    </xf>
    <xf numFmtId="0" fontId="93" fillId="59" borderId="0" applyNumberFormat="0" applyBorder="0" applyProtection="0">
      <alignment horizontal="left"/>
    </xf>
    <xf numFmtId="0" fontId="78" fillId="59" borderId="0" applyNumberFormat="0" applyBorder="0" applyProtection="0">
      <alignment horizontal="left"/>
    </xf>
    <xf numFmtId="0" fontId="94" fillId="73" borderId="0" applyNumberFormat="0" applyBorder="0" applyProtection="0">
      <alignment horizontal="left"/>
    </xf>
    <xf numFmtId="0" fontId="14" fillId="73" borderId="0" applyNumberFormat="0" applyBorder="0" applyProtection="0">
      <alignment horizontal="lef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0" fontId="91" fillId="58" borderId="12" applyNumberFormat="0" applyProtection="0">
      <alignment horizontal="right"/>
    </xf>
    <xf numFmtId="0" fontId="11" fillId="58" borderId="12" applyNumberFormat="0" applyProtection="0">
      <alignment horizontal="right"/>
    </xf>
    <xf numFmtId="0" fontId="92" fillId="58" borderId="0" applyNumberFormat="0" applyBorder="0" applyProtection="0">
      <alignment horizontal="left"/>
    </xf>
    <xf numFmtId="0" fontId="18" fillId="58" borderId="0" applyNumberFormat="0" applyBorder="0" applyProtection="0">
      <alignment horizontal="left"/>
    </xf>
    <xf numFmtId="0" fontId="91" fillId="58" borderId="12" applyNumberFormat="0" applyProtection="0">
      <alignment horizontal="left"/>
    </xf>
    <xf numFmtId="0" fontId="11" fillId="58" borderId="12" applyNumberFormat="0" applyProtection="0">
      <alignment horizontal="left"/>
    </xf>
    <xf numFmtId="0" fontId="90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90" fillId="0" borderId="12" applyNumberFormat="0" applyFill="0" applyProtection="0">
      <alignment horizontal="right"/>
    </xf>
    <xf numFmtId="0" fontId="93" fillId="59" borderId="0" applyNumberFormat="0" applyBorder="0" applyProtection="0">
      <alignment horizontal="left"/>
    </xf>
    <xf numFmtId="0" fontId="78" fillId="59" borderId="0" applyNumberFormat="0" applyBorder="0" applyProtection="0">
      <alignment horizontal="left"/>
    </xf>
    <xf numFmtId="0" fontId="94" fillId="73" borderId="0" applyNumberFormat="0" applyBorder="0" applyProtection="0">
      <alignment horizontal="left"/>
    </xf>
    <xf numFmtId="0" fontId="14" fillId="73" borderId="0" applyNumberFormat="0" applyBorder="0" applyProtection="0">
      <alignment horizontal="lef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0" fontId="91" fillId="58" borderId="12" applyNumberFormat="0" applyProtection="0">
      <alignment horizontal="right"/>
    </xf>
    <xf numFmtId="0" fontId="11" fillId="58" borderId="12" applyNumberFormat="0" applyProtection="0">
      <alignment horizontal="right"/>
    </xf>
    <xf numFmtId="0" fontId="92" fillId="58" borderId="0" applyNumberFormat="0" applyBorder="0" applyProtection="0">
      <alignment horizontal="left"/>
    </xf>
    <xf numFmtId="0" fontId="18" fillId="58" borderId="0" applyNumberFormat="0" applyBorder="0" applyProtection="0">
      <alignment horizontal="left"/>
    </xf>
    <xf numFmtId="0" fontId="91" fillId="58" borderId="12" applyNumberFormat="0" applyProtection="0">
      <alignment horizontal="left"/>
    </xf>
    <xf numFmtId="0" fontId="11" fillId="58" borderId="12" applyNumberFormat="0" applyProtection="0">
      <alignment horizontal="left"/>
    </xf>
    <xf numFmtId="0" fontId="90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90" fillId="0" borderId="12" applyNumberFormat="0" applyFill="0" applyProtection="0">
      <alignment horizontal="right"/>
    </xf>
    <xf numFmtId="0" fontId="93" fillId="59" borderId="0" applyNumberFormat="0" applyBorder="0" applyProtection="0">
      <alignment horizontal="left"/>
    </xf>
    <xf numFmtId="0" fontId="78" fillId="59" borderId="0" applyNumberFormat="0" applyBorder="0" applyProtection="0">
      <alignment horizontal="left"/>
    </xf>
    <xf numFmtId="0" fontId="94" fillId="73" borderId="0" applyNumberFormat="0" applyBorder="0" applyProtection="0">
      <alignment horizontal="left"/>
    </xf>
    <xf numFmtId="0" fontId="14" fillId="73" borderId="0" applyNumberFormat="0" applyBorder="0" applyProtection="0">
      <alignment horizontal="lef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0" fontId="91" fillId="58" borderId="12" applyNumberFormat="0" applyProtection="0">
      <alignment horizontal="right"/>
    </xf>
    <xf numFmtId="0" fontId="11" fillId="58" borderId="12" applyNumberFormat="0" applyProtection="0">
      <alignment horizontal="right"/>
    </xf>
    <xf numFmtId="0" fontId="92" fillId="58" borderId="0" applyNumberFormat="0" applyBorder="0" applyProtection="0">
      <alignment horizontal="left"/>
    </xf>
    <xf numFmtId="0" fontId="18" fillId="58" borderId="0" applyNumberFormat="0" applyBorder="0" applyProtection="0">
      <alignment horizontal="left"/>
    </xf>
    <xf numFmtId="0" fontId="91" fillId="58" borderId="12" applyNumberFormat="0" applyProtection="0">
      <alignment horizontal="left"/>
    </xf>
    <xf numFmtId="0" fontId="11" fillId="58" borderId="12" applyNumberFormat="0" applyProtection="0">
      <alignment horizontal="left"/>
    </xf>
    <xf numFmtId="0" fontId="90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90" fillId="0" borderId="12" applyNumberFormat="0" applyFill="0" applyProtection="0">
      <alignment horizontal="right"/>
    </xf>
    <xf numFmtId="0" fontId="93" fillId="59" borderId="0" applyNumberFormat="0" applyBorder="0" applyProtection="0">
      <alignment horizontal="left"/>
    </xf>
    <xf numFmtId="0" fontId="78" fillId="59" borderId="0" applyNumberFormat="0" applyBorder="0" applyProtection="0">
      <alignment horizontal="left"/>
    </xf>
    <xf numFmtId="0" fontId="94" fillId="73" borderId="0" applyNumberFormat="0" applyBorder="0" applyProtection="0">
      <alignment horizontal="left"/>
    </xf>
    <xf numFmtId="0" fontId="14" fillId="73" borderId="0" applyNumberFormat="0" applyBorder="0" applyProtection="0">
      <alignment horizontal="lef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0" fontId="91" fillId="58" borderId="12" applyNumberFormat="0" applyProtection="0">
      <alignment horizontal="right"/>
    </xf>
    <xf numFmtId="0" fontId="11" fillId="58" borderId="12" applyNumberFormat="0" applyProtection="0">
      <alignment horizontal="right"/>
    </xf>
    <xf numFmtId="0" fontId="92" fillId="58" borderId="0" applyNumberFormat="0" applyBorder="0" applyProtection="0">
      <alignment horizontal="left"/>
    </xf>
    <xf numFmtId="0" fontId="18" fillId="58" borderId="0" applyNumberFormat="0" applyBorder="0" applyProtection="0">
      <alignment horizontal="left"/>
    </xf>
    <xf numFmtId="0" fontId="91" fillId="58" borderId="12" applyNumberFormat="0" applyProtection="0">
      <alignment horizontal="left"/>
    </xf>
    <xf numFmtId="0" fontId="11" fillId="58" borderId="12" applyNumberFormat="0" applyProtection="0">
      <alignment horizontal="left"/>
    </xf>
    <xf numFmtId="0" fontId="90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90" fillId="0" borderId="12" applyNumberFormat="0" applyFill="0" applyProtection="0">
      <alignment horizontal="right"/>
    </xf>
    <xf numFmtId="0" fontId="93" fillId="59" borderId="0" applyNumberFormat="0" applyBorder="0" applyProtection="0">
      <alignment horizontal="left"/>
    </xf>
    <xf numFmtId="0" fontId="78" fillId="59" borderId="0" applyNumberFormat="0" applyBorder="0" applyProtection="0">
      <alignment horizontal="left"/>
    </xf>
    <xf numFmtId="0" fontId="94" fillId="73" borderId="0" applyNumberFormat="0" applyBorder="0" applyProtection="0">
      <alignment horizontal="left"/>
    </xf>
    <xf numFmtId="0" fontId="14" fillId="73" borderId="0" applyNumberFormat="0" applyBorder="0" applyProtection="0">
      <alignment horizontal="lef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0" fontId="91" fillId="58" borderId="12" applyNumberFormat="0" applyProtection="0">
      <alignment horizontal="right"/>
    </xf>
    <xf numFmtId="0" fontId="11" fillId="58" borderId="12" applyNumberFormat="0" applyProtection="0">
      <alignment horizontal="right"/>
    </xf>
    <xf numFmtId="0" fontId="92" fillId="58" borderId="0" applyNumberFormat="0" applyBorder="0" applyProtection="0">
      <alignment horizontal="left"/>
    </xf>
    <xf numFmtId="0" fontId="18" fillId="58" borderId="0" applyNumberFormat="0" applyBorder="0" applyProtection="0">
      <alignment horizontal="left"/>
    </xf>
    <xf numFmtId="0" fontId="91" fillId="58" borderId="12" applyNumberFormat="0" applyProtection="0">
      <alignment horizontal="left"/>
    </xf>
    <xf numFmtId="0" fontId="11" fillId="58" borderId="12" applyNumberFormat="0" applyProtection="0">
      <alignment horizontal="left"/>
    </xf>
    <xf numFmtId="0" fontId="90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90" fillId="0" borderId="12" applyNumberFormat="0" applyFill="0" applyProtection="0">
      <alignment horizontal="right"/>
    </xf>
    <xf numFmtId="0" fontId="93" fillId="59" borderId="0" applyNumberFormat="0" applyBorder="0" applyProtection="0">
      <alignment horizontal="left"/>
    </xf>
    <xf numFmtId="0" fontId="78" fillId="59" borderId="0" applyNumberFormat="0" applyBorder="0" applyProtection="0">
      <alignment horizontal="left"/>
    </xf>
    <xf numFmtId="0" fontId="94" fillId="73" borderId="0" applyNumberFormat="0" applyBorder="0" applyProtection="0">
      <alignment horizontal="left"/>
    </xf>
    <xf numFmtId="0" fontId="14" fillId="73" borderId="0" applyNumberFormat="0" applyBorder="0" applyProtection="0">
      <alignment horizontal="left"/>
    </xf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79" fillId="0" borderId="0" applyNumberFormat="0" applyFill="0" applyBorder="0" applyAlignment="0" applyProtection="0"/>
    <xf numFmtId="0" fontId="69" fillId="0" borderId="18" applyNumberFormat="0" applyFill="0" applyAlignment="0" applyProtection="0"/>
    <xf numFmtId="0" fontId="70" fillId="0" borderId="19" applyNumberFormat="0" applyFill="0" applyAlignment="0" applyProtection="0"/>
    <xf numFmtId="0" fontId="71" fillId="0" borderId="20" applyNumberFormat="0" applyFill="0" applyAlignment="0" applyProtection="0"/>
    <xf numFmtId="0" fontId="71" fillId="0" borderId="0" applyNumberFormat="0" applyFill="0" applyBorder="0" applyAlignment="0" applyProtection="0"/>
    <xf numFmtId="0" fontId="73" fillId="0" borderId="21" applyNumberFormat="0" applyFill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66" fillId="55" borderId="17" applyNumberFormat="0" applyAlignment="0" applyProtection="0"/>
    <xf numFmtId="0" fontId="105" fillId="0" borderId="0" applyNumberFormat="0" applyFill="0" applyBorder="0" applyAlignment="0" applyProtection="0"/>
    <xf numFmtId="0" fontId="98" fillId="0" borderId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74" borderId="0" applyNumberFormat="0" applyBorder="0" applyAlignment="0" applyProtection="0"/>
    <xf numFmtId="0" fontId="63" fillId="74" borderId="0" applyNumberFormat="0" applyBorder="0" applyAlignment="0" applyProtection="0"/>
    <xf numFmtId="0" fontId="63" fillId="74" borderId="0" applyNumberFormat="0" applyBorder="0" applyAlignment="0" applyProtection="0"/>
    <xf numFmtId="0" fontId="63" fillId="74" borderId="0" applyNumberFormat="0" applyBorder="0" applyAlignment="0" applyProtection="0"/>
    <xf numFmtId="0" fontId="63" fillId="74" borderId="0" applyNumberFormat="0" applyBorder="0" applyAlignment="0" applyProtection="0"/>
    <xf numFmtId="0" fontId="63" fillId="74" borderId="0" applyNumberFormat="0" applyBorder="0" applyAlignment="0" applyProtection="0"/>
    <xf numFmtId="0" fontId="63" fillId="74" borderId="0" applyNumberFormat="0" applyBorder="0" applyAlignment="0" applyProtection="0"/>
    <xf numFmtId="0" fontId="63" fillId="74" borderId="0" applyNumberFormat="0" applyBorder="0" applyAlignment="0" applyProtection="0"/>
    <xf numFmtId="0" fontId="63" fillId="74" borderId="0" applyNumberFormat="0" applyBorder="0" applyAlignment="0" applyProtection="0"/>
    <xf numFmtId="0" fontId="63" fillId="74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75" borderId="0" applyNumberFormat="0" applyBorder="0" applyAlignment="0" applyProtection="0"/>
    <xf numFmtId="0" fontId="63" fillId="75" borderId="0" applyNumberFormat="0" applyBorder="0" applyAlignment="0" applyProtection="0"/>
    <xf numFmtId="0" fontId="63" fillId="75" borderId="0" applyNumberFormat="0" applyBorder="0" applyAlignment="0" applyProtection="0"/>
    <xf numFmtId="0" fontId="63" fillId="75" borderId="0" applyNumberFormat="0" applyBorder="0" applyAlignment="0" applyProtection="0"/>
    <xf numFmtId="0" fontId="63" fillId="75" borderId="0" applyNumberFormat="0" applyBorder="0" applyAlignment="0" applyProtection="0"/>
    <xf numFmtId="0" fontId="63" fillId="75" borderId="0" applyNumberFormat="0" applyBorder="0" applyAlignment="0" applyProtection="0"/>
    <xf numFmtId="0" fontId="63" fillId="75" borderId="0" applyNumberFormat="0" applyBorder="0" applyAlignment="0" applyProtection="0"/>
    <xf numFmtId="0" fontId="63" fillId="75" borderId="0" applyNumberFormat="0" applyBorder="0" applyAlignment="0" applyProtection="0"/>
    <xf numFmtId="0" fontId="63" fillId="75" borderId="0" applyNumberFormat="0" applyBorder="0" applyAlignment="0" applyProtection="0"/>
    <xf numFmtId="0" fontId="63" fillId="75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112" fillId="76" borderId="16" applyNumberFormat="0" applyAlignment="0" applyProtection="0"/>
    <xf numFmtId="0" fontId="112" fillId="76" borderId="16" applyNumberFormat="0" applyAlignment="0" applyProtection="0"/>
    <xf numFmtId="0" fontId="112" fillId="76" borderId="16" applyNumberFormat="0" applyAlignment="0" applyProtection="0"/>
    <xf numFmtId="0" fontId="112" fillId="76" borderId="16" applyNumberFormat="0" applyAlignment="0" applyProtection="0"/>
    <xf numFmtId="0" fontId="112" fillId="76" borderId="16" applyNumberFormat="0" applyAlignment="0" applyProtection="0"/>
    <xf numFmtId="0" fontId="112" fillId="76" borderId="16" applyNumberFormat="0" applyAlignment="0" applyProtection="0"/>
    <xf numFmtId="0" fontId="112" fillId="76" borderId="16" applyNumberFormat="0" applyAlignment="0" applyProtection="0"/>
    <xf numFmtId="0" fontId="112" fillId="76" borderId="16" applyNumberFormat="0" applyAlignment="0" applyProtection="0"/>
    <xf numFmtId="0" fontId="112" fillId="76" borderId="16" applyNumberFormat="0" applyAlignment="0" applyProtection="0"/>
    <xf numFmtId="0" fontId="112" fillId="76" borderId="16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0" fontId="10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0" fontId="10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4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11" fontId="12" fillId="0" borderId="0" applyFont="0" applyFill="0" applyBorder="0" applyAlignment="0" applyProtection="0"/>
    <xf numFmtId="11" fontId="12" fillId="0" borderId="0" applyFont="0" applyFill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72" fillId="56" borderId="16" applyNumberFormat="0" applyAlignment="0" applyProtection="0"/>
    <xf numFmtId="0" fontId="72" fillId="56" borderId="16" applyNumberFormat="0" applyAlignment="0" applyProtection="0"/>
    <xf numFmtId="0" fontId="72" fillId="56" borderId="16" applyNumberFormat="0" applyAlignment="0" applyProtection="0"/>
    <xf numFmtId="0" fontId="72" fillId="56" borderId="16" applyNumberFormat="0" applyAlignment="0" applyProtection="0"/>
    <xf numFmtId="0" fontId="72" fillId="56" borderId="16" applyNumberFormat="0" applyAlignment="0" applyProtection="0"/>
    <xf numFmtId="0" fontId="72" fillId="56" borderId="16" applyNumberFormat="0" applyAlignment="0" applyProtection="0"/>
    <xf numFmtId="0" fontId="72" fillId="56" borderId="16" applyNumberFormat="0" applyAlignment="0" applyProtection="0"/>
    <xf numFmtId="0" fontId="72" fillId="56" borderId="16" applyNumberFormat="0" applyAlignment="0" applyProtection="0"/>
    <xf numFmtId="0" fontId="72" fillId="56" borderId="16" applyNumberFormat="0" applyAlignment="0" applyProtection="0"/>
    <xf numFmtId="0" fontId="72" fillId="56" borderId="16" applyNumberFormat="0" applyAlignment="0" applyProtection="0"/>
    <xf numFmtId="0" fontId="80" fillId="0" borderId="35" applyNumberFormat="0" applyFill="0" applyAlignment="0" applyProtection="0"/>
    <xf numFmtId="0" fontId="80" fillId="0" borderId="35" applyNumberFormat="0" applyFill="0" applyAlignment="0" applyProtection="0"/>
    <xf numFmtId="0" fontId="80" fillId="0" borderId="35" applyNumberFormat="0" applyFill="0" applyAlignment="0" applyProtection="0"/>
    <xf numFmtId="0" fontId="80" fillId="0" borderId="35" applyNumberFormat="0" applyFill="0" applyAlignment="0" applyProtection="0"/>
    <xf numFmtId="0" fontId="80" fillId="0" borderId="35" applyNumberFormat="0" applyFill="0" applyAlignment="0" applyProtection="0"/>
    <xf numFmtId="0" fontId="80" fillId="0" borderId="35" applyNumberFormat="0" applyFill="0" applyAlignment="0" applyProtection="0"/>
    <xf numFmtId="0" fontId="80" fillId="0" borderId="35" applyNumberFormat="0" applyFill="0" applyAlignment="0" applyProtection="0"/>
    <xf numFmtId="0" fontId="80" fillId="0" borderId="35" applyNumberFormat="0" applyFill="0" applyAlignment="0" applyProtection="0"/>
    <xf numFmtId="0" fontId="80" fillId="0" borderId="35" applyNumberFormat="0" applyFill="0" applyAlignment="0" applyProtection="0"/>
    <xf numFmtId="0" fontId="80" fillId="0" borderId="35" applyNumberFormat="0" applyFill="0" applyAlignment="0" applyProtection="0"/>
    <xf numFmtId="182" fontId="12" fillId="0" borderId="0" applyFont="0" applyFill="0" applyBorder="0" applyAlignment="0" applyProtection="0"/>
    <xf numFmtId="0" fontId="116" fillId="56" borderId="0" applyNumberFormat="0" applyBorder="0" applyAlignment="0" applyProtection="0"/>
    <xf numFmtId="0" fontId="116" fillId="56" borderId="0" applyNumberFormat="0" applyBorder="0" applyAlignment="0" applyProtection="0"/>
    <xf numFmtId="0" fontId="116" fillId="56" borderId="0" applyNumberFormat="0" applyBorder="0" applyAlignment="0" applyProtection="0"/>
    <xf numFmtId="0" fontId="116" fillId="56" borderId="0" applyNumberFormat="0" applyBorder="0" applyAlignment="0" applyProtection="0"/>
    <xf numFmtId="0" fontId="116" fillId="56" borderId="0" applyNumberFormat="0" applyBorder="0" applyAlignment="0" applyProtection="0"/>
    <xf numFmtId="0" fontId="116" fillId="56" borderId="0" applyNumberFormat="0" applyBorder="0" applyAlignment="0" applyProtection="0"/>
    <xf numFmtId="0" fontId="116" fillId="56" borderId="0" applyNumberFormat="0" applyBorder="0" applyAlignment="0" applyProtection="0"/>
    <xf numFmtId="0" fontId="116" fillId="56" borderId="0" applyNumberFormat="0" applyBorder="0" applyAlignment="0" applyProtection="0"/>
    <xf numFmtId="0" fontId="116" fillId="56" borderId="0" applyNumberFormat="0" applyBorder="0" applyAlignment="0" applyProtection="0"/>
    <xf numFmtId="0" fontId="116" fillId="56" borderId="0" applyNumberFormat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5" fontId="117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5" fontId="117" fillId="0" borderId="0">
      <alignment vertical="center"/>
    </xf>
    <xf numFmtId="5" fontId="117" fillId="0" borderId="0">
      <alignment vertical="center"/>
    </xf>
    <xf numFmtId="5" fontId="117" fillId="0" borderId="0">
      <alignment vertical="center"/>
    </xf>
    <xf numFmtId="5" fontId="117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5" fontId="117" fillId="0" borderId="0">
      <alignment vertical="center"/>
    </xf>
    <xf numFmtId="5" fontId="117" fillId="0" borderId="0">
      <alignment vertical="center"/>
    </xf>
    <xf numFmtId="5" fontId="117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5" fontId="117" fillId="0" borderId="0">
      <alignment vertical="center"/>
    </xf>
    <xf numFmtId="5" fontId="117" fillId="0" borderId="0">
      <alignment vertical="center"/>
    </xf>
    <xf numFmtId="5" fontId="117" fillId="0" borderId="0">
      <alignment vertical="center"/>
    </xf>
    <xf numFmtId="5" fontId="117" fillId="0" borderId="0">
      <alignment vertical="center"/>
    </xf>
    <xf numFmtId="0" fontId="9" fillId="0" borderId="0"/>
    <xf numFmtId="167" fontId="117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7" fontId="117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185" fontId="117" fillId="0" borderId="0">
      <alignment vertical="center"/>
    </xf>
    <xf numFmtId="0" fontId="12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76" fillId="76" borderId="23" applyNumberFormat="0" applyAlignment="0" applyProtection="0"/>
    <xf numFmtId="0" fontId="76" fillId="76" borderId="23" applyNumberFormat="0" applyAlignment="0" applyProtection="0"/>
    <xf numFmtId="0" fontId="76" fillId="76" borderId="23" applyNumberFormat="0" applyAlignment="0" applyProtection="0"/>
    <xf numFmtId="0" fontId="76" fillId="76" borderId="23" applyNumberFormat="0" applyAlignment="0" applyProtection="0"/>
    <xf numFmtId="0" fontId="76" fillId="76" borderId="23" applyNumberFormat="0" applyAlignment="0" applyProtection="0"/>
    <xf numFmtId="0" fontId="76" fillId="76" borderId="23" applyNumberFormat="0" applyAlignment="0" applyProtection="0"/>
    <xf numFmtId="0" fontId="76" fillId="76" borderId="23" applyNumberFormat="0" applyAlignment="0" applyProtection="0"/>
    <xf numFmtId="0" fontId="76" fillId="76" borderId="23" applyNumberFormat="0" applyAlignment="0" applyProtection="0"/>
    <xf numFmtId="0" fontId="76" fillId="76" borderId="23" applyNumberFormat="0" applyAlignment="0" applyProtection="0"/>
    <xf numFmtId="0" fontId="76" fillId="76" borderId="23" applyNumberFormat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03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03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62" fillId="0" borderId="36" applyNumberFormat="0" applyFill="0" applyAlignment="0" applyProtection="0"/>
    <xf numFmtId="0" fontId="62" fillId="0" borderId="36" applyNumberFormat="0" applyFill="0" applyAlignment="0" applyProtection="0"/>
    <xf numFmtId="0" fontId="62" fillId="0" borderId="36" applyNumberFormat="0" applyFill="0" applyAlignment="0" applyProtection="0"/>
    <xf numFmtId="0" fontId="62" fillId="0" borderId="36" applyNumberFormat="0" applyFill="0" applyAlignment="0" applyProtection="0"/>
    <xf numFmtId="0" fontId="62" fillId="0" borderId="36" applyNumberFormat="0" applyFill="0" applyAlignment="0" applyProtection="0"/>
    <xf numFmtId="0" fontId="62" fillId="0" borderId="36" applyNumberFormat="0" applyFill="0" applyAlignment="0" applyProtection="0"/>
    <xf numFmtId="0" fontId="62" fillId="0" borderId="36" applyNumberFormat="0" applyFill="0" applyAlignment="0" applyProtection="0"/>
    <xf numFmtId="0" fontId="62" fillId="0" borderId="36" applyNumberFormat="0" applyFill="0" applyAlignment="0" applyProtection="0"/>
    <xf numFmtId="0" fontId="62" fillId="0" borderId="36" applyNumberFormat="0" applyFill="0" applyAlignment="0" applyProtection="0"/>
    <xf numFmtId="0" fontId="62" fillId="0" borderId="36" applyNumberFormat="0" applyFill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9" fillId="0" borderId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42" borderId="0" applyNumberFormat="0" applyBorder="0" applyAlignment="0" applyProtection="0"/>
    <xf numFmtId="0" fontId="57" fillId="36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43" borderId="0" applyNumberFormat="0" applyBorder="0" applyAlignment="0" applyProtection="0"/>
    <xf numFmtId="0" fontId="57" fillId="37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57" borderId="0" applyNumberFormat="0" applyBorder="0" applyAlignment="0" applyProtection="0"/>
    <xf numFmtId="0" fontId="57" fillId="38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41" borderId="0" applyNumberFormat="0" applyBorder="0" applyAlignment="0" applyProtection="0"/>
    <xf numFmtId="0" fontId="57" fillId="39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57" borderId="0" applyNumberFormat="0" applyBorder="0" applyAlignment="0" applyProtection="0"/>
    <xf numFmtId="0" fontId="9" fillId="31" borderId="0" applyNumberFormat="0" applyBorder="0" applyAlignment="0" applyProtection="0"/>
    <xf numFmtId="0" fontId="57" fillId="41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0" borderId="0" applyNumberFormat="0" applyBorder="0" applyAlignment="0" applyProtection="0"/>
    <xf numFmtId="0" fontId="57" fillId="42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56" borderId="0" applyNumberFormat="0" applyBorder="0" applyAlignment="0" applyProtection="0"/>
    <xf numFmtId="0" fontId="57" fillId="44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7" borderId="0" applyNumberFormat="0" applyBorder="0" applyAlignment="0" applyProtection="0"/>
    <xf numFmtId="0" fontId="57" fillId="39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0" borderId="0" applyNumberFormat="0" applyBorder="0" applyAlignment="0" applyProtection="0"/>
    <xf numFmtId="0" fontId="57" fillId="42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57" borderId="0" applyNumberFormat="0" applyBorder="0" applyAlignment="0" applyProtection="0"/>
    <xf numFmtId="0" fontId="57" fillId="45" borderId="0" applyNumberFormat="0" applyBorder="0" applyAlignment="0" applyProtection="0"/>
    <xf numFmtId="0" fontId="63" fillId="46" borderId="0" applyNumberFormat="0" applyBorder="0" applyAlignment="0" applyProtection="0"/>
    <xf numFmtId="0" fontId="63" fillId="40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3" borderId="0" applyNumberFormat="0" applyBorder="0" applyAlignment="0" applyProtection="0"/>
    <xf numFmtId="0" fontId="63" fillId="5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4" borderId="0" applyNumberFormat="0" applyBorder="0" applyAlignment="0" applyProtection="0"/>
    <xf numFmtId="0" fontId="63" fillId="45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7" borderId="0" applyNumberFormat="0" applyBorder="0" applyAlignment="0" applyProtection="0"/>
    <xf numFmtId="0" fontId="63" fillId="3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8" borderId="0" applyNumberFormat="0" applyBorder="0" applyAlignment="0" applyProtection="0"/>
    <xf numFmtId="0" fontId="63" fillId="40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9" borderId="0" applyNumberFormat="0" applyBorder="0" applyAlignment="0" applyProtection="0"/>
    <xf numFmtId="0" fontId="63" fillId="43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50" borderId="0" applyNumberFormat="0" applyBorder="0" applyAlignment="0" applyProtection="0"/>
    <xf numFmtId="0" fontId="63" fillId="74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1" borderId="0" applyNumberFormat="0" applyBorder="0" applyAlignment="0" applyProtection="0"/>
    <xf numFmtId="0" fontId="63" fillId="53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2" borderId="0" applyNumberFormat="0" applyBorder="0" applyAlignment="0" applyProtection="0"/>
    <xf numFmtId="0" fontId="63" fillId="45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47" borderId="0" applyNumberFormat="0" applyBorder="0" applyAlignment="0" applyProtection="0"/>
    <xf numFmtId="0" fontId="63" fillId="75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53" borderId="0" applyNumberFormat="0" applyBorder="0" applyAlignment="0" applyProtection="0"/>
    <xf numFmtId="0" fontId="63" fillId="51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4" fillId="37" borderId="0" applyNumberFormat="0" applyBorder="0" applyAlignment="0" applyProtection="0"/>
    <xf numFmtId="0" fontId="64" fillId="39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5" fillId="54" borderId="16" applyNumberFormat="0" applyAlignment="0" applyProtection="0"/>
    <xf numFmtId="0" fontId="112" fillId="76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8" fillId="38" borderId="0" applyNumberFormat="0" applyBorder="0" applyAlignment="0" applyProtection="0"/>
    <xf numFmtId="0" fontId="109" fillId="3" borderId="0" applyNumberFormat="0" applyBorder="0" applyAlignment="0" applyProtection="0"/>
    <xf numFmtId="0" fontId="68" fillId="38" borderId="0" applyNumberFormat="0" applyBorder="0" applyAlignment="0" applyProtection="0"/>
    <xf numFmtId="0" fontId="68" fillId="40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9" fillId="0" borderId="18" applyNumberFormat="0" applyFill="0" applyAlignment="0" applyProtection="0"/>
    <xf numFmtId="0" fontId="113" fillId="0" borderId="32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70" fillId="0" borderId="19" applyNumberFormat="0" applyFill="0" applyAlignment="0" applyProtection="0"/>
    <xf numFmtId="0" fontId="114" fillId="0" borderId="33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1" fillId="0" borderId="20" applyNumberFormat="0" applyFill="0" applyAlignment="0" applyProtection="0"/>
    <xf numFmtId="0" fontId="115" fillId="0" borderId="34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72" fillId="41" borderId="16" applyNumberFormat="0" applyAlignment="0" applyProtection="0"/>
    <xf numFmtId="0" fontId="110" fillId="6" borderId="6" applyNumberFormat="0" applyAlignment="0" applyProtection="0"/>
    <xf numFmtId="0" fontId="72" fillId="41" borderId="16" applyNumberFormat="0" applyAlignment="0" applyProtection="0"/>
    <xf numFmtId="0" fontId="72" fillId="56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3" fillId="0" borderId="21" applyNumberFormat="0" applyFill="0" applyAlignment="0" applyProtection="0"/>
    <xf numFmtId="0" fontId="80" fillId="0" borderId="35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4" fillId="56" borderId="0" applyNumberFormat="0" applyBorder="0" applyAlignment="0" applyProtection="0"/>
    <xf numFmtId="0" fontId="116" fillId="56" borderId="0" applyNumberFormat="0" applyBorder="0" applyAlignment="0" applyProtection="0"/>
    <xf numFmtId="0" fontId="120" fillId="5" borderId="0" applyNumberFormat="0" applyBorder="0" applyAlignment="0" applyProtection="0"/>
    <xf numFmtId="0" fontId="56" fillId="5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9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13" fillId="0" borderId="0"/>
    <xf numFmtId="0" fontId="13" fillId="0" borderId="0"/>
    <xf numFmtId="0" fontId="111" fillId="0" borderId="0"/>
    <xf numFmtId="0" fontId="13" fillId="0" borderId="0"/>
    <xf numFmtId="0" fontId="11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2" fillId="0" borderId="0"/>
    <xf numFmtId="0" fontId="9" fillId="0" borderId="0"/>
    <xf numFmtId="0" fontId="57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12" fillId="0" borderId="0"/>
    <xf numFmtId="0" fontId="9" fillId="0" borderId="0"/>
    <xf numFmtId="0" fontId="57" fillId="0" borderId="0"/>
    <xf numFmtId="0" fontId="12" fillId="0" borderId="0"/>
    <xf numFmtId="0" fontId="12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 applyNumberFormat="0" applyFont="0" applyFill="0" applyBorder="0" applyAlignment="0" applyProtection="0"/>
    <xf numFmtId="0" fontId="12" fillId="0" borderId="0"/>
    <xf numFmtId="0" fontId="12" fillId="0" borderId="0" applyNumberFormat="0" applyFont="0" applyFill="0" applyBorder="0" applyAlignment="0" applyProtection="0"/>
    <xf numFmtId="0" fontId="12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57" fillId="57" borderId="22" applyNumberFormat="0" applyFont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0" fontId="76" fillId="54" borderId="23" applyNumberFormat="0" applyAlignment="0" applyProtection="0"/>
    <xf numFmtId="0" fontId="76" fillId="76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12" fillId="0" borderId="0" applyFont="0" applyFill="0" applyBorder="0" applyAlignment="0" applyProtection="0"/>
    <xf numFmtId="0" fontId="12" fillId="0" borderId="0"/>
    <xf numFmtId="0" fontId="57" fillId="0" borderId="0" applyFill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9" fillId="9" borderId="10" applyNumberFormat="0" applyFont="0" applyAlignment="0" applyProtection="0"/>
    <xf numFmtId="0" fontId="57" fillId="0" borderId="0" applyFill="0" applyProtection="0"/>
    <xf numFmtId="0" fontId="59" fillId="0" borderId="0" applyNumberFormat="0" applyFill="0" applyBorder="0" applyAlignment="0" applyProtection="0"/>
    <xf numFmtId="0" fontId="57" fillId="0" borderId="0" applyFill="0" applyProtection="0"/>
    <xf numFmtId="0" fontId="57" fillId="0" borderId="0" applyFill="0" applyProtection="0"/>
    <xf numFmtId="0" fontId="9" fillId="9" borderId="10" applyNumberFormat="0" applyFont="0" applyAlignment="0" applyProtection="0"/>
    <xf numFmtId="0" fontId="59" fillId="0" borderId="0" applyNumberFormat="0" applyFill="0" applyBorder="0" applyAlignment="0" applyProtection="0"/>
    <xf numFmtId="0" fontId="57" fillId="0" borderId="0" applyFill="0" applyProtection="0"/>
    <xf numFmtId="0" fontId="9" fillId="9" borderId="10" applyNumberFormat="0" applyFont="0" applyAlignment="0" applyProtection="0"/>
    <xf numFmtId="0" fontId="59" fillId="0" borderId="0" applyNumberFormat="0" applyFill="0" applyBorder="0" applyAlignment="0" applyProtection="0"/>
    <xf numFmtId="0" fontId="9" fillId="9" borderId="10" applyNumberFormat="0" applyFont="0" applyAlignment="0" applyProtection="0"/>
    <xf numFmtId="0" fontId="59" fillId="0" borderId="0" applyNumberFormat="0" applyFill="0" applyBorder="0" applyAlignment="0" applyProtection="0"/>
    <xf numFmtId="0" fontId="57" fillId="0" borderId="0" applyFill="0" applyProtection="0"/>
    <xf numFmtId="0" fontId="9" fillId="9" borderId="10" applyNumberFormat="0" applyFont="0" applyAlignment="0" applyProtection="0"/>
    <xf numFmtId="0" fontId="7" fillId="0" borderId="0"/>
    <xf numFmtId="0" fontId="7" fillId="9" borderId="10" applyNumberFormat="0" applyFont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57" fillId="0" borderId="0" applyFill="0" applyProtection="0"/>
    <xf numFmtId="0" fontId="59" fillId="0" borderId="0" applyNumberFormat="0" applyFill="0" applyBorder="0" applyAlignment="0" applyProtection="0"/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31" borderId="0" applyNumberFormat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9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59" fillId="0" borderId="0" applyNumberFormat="0" applyFill="0" applyBorder="0" applyAlignment="0" applyProtection="0"/>
    <xf numFmtId="0" fontId="7" fillId="9" borderId="10" applyNumberFormat="0" applyFont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57" fillId="0" borderId="0" applyFill="0" applyProtection="0"/>
    <xf numFmtId="0" fontId="7" fillId="0" borderId="0"/>
    <xf numFmtId="0" fontId="7" fillId="31" borderId="0" applyNumberFormat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9" borderId="10" applyNumberFormat="0" applyFont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57" fillId="0" borderId="0" applyFill="0" applyProtection="0"/>
    <xf numFmtId="0" fontId="59" fillId="0" borderId="0" applyNumberFormat="0" applyFill="0" applyBorder="0" applyAlignment="0" applyProtection="0"/>
    <xf numFmtId="166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1" borderId="0" applyNumberFormat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9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31" borderId="0" applyNumberFormat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27" fillId="0" borderId="0" applyNumberFormat="0" applyFill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0" borderId="0"/>
    <xf numFmtId="0" fontId="53" fillId="13" borderId="0" applyNumberFormat="0" applyBorder="0" applyAlignment="0" applyProtection="0"/>
    <xf numFmtId="0" fontId="53" fillId="17" borderId="0" applyNumberFormat="0" applyBorder="0" applyAlignment="0" applyProtection="0"/>
    <xf numFmtId="0" fontId="53" fillId="21" borderId="0" applyNumberFormat="0" applyBorder="0" applyAlignment="0" applyProtection="0"/>
    <xf numFmtId="0" fontId="53" fillId="25" borderId="0" applyNumberFormat="0" applyBorder="0" applyAlignment="0" applyProtection="0"/>
    <xf numFmtId="0" fontId="53" fillId="29" borderId="0" applyNumberFormat="0" applyBorder="0" applyAlignment="0" applyProtection="0"/>
    <xf numFmtId="0" fontId="53" fillId="33" borderId="0" applyNumberFormat="0" applyBorder="0" applyAlignment="0" applyProtection="0"/>
    <xf numFmtId="0" fontId="56" fillId="5" borderId="0" applyNumberFormat="0" applyBorder="0" applyAlignment="0" applyProtection="0"/>
    <xf numFmtId="0" fontId="5" fillId="9" borderId="10" applyNumberFormat="0" applyFont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63" fillId="46" borderId="0" applyNumberFormat="0" applyBorder="0" applyAlignment="0" applyProtection="0"/>
    <xf numFmtId="0" fontId="63" fillId="43" borderId="0" applyNumberFormat="0" applyBorder="0" applyAlignment="0" applyProtection="0"/>
    <xf numFmtId="0" fontId="63" fillId="44" borderId="0" applyNumberFormat="0" applyBorder="0" applyAlignment="0" applyProtection="0"/>
    <xf numFmtId="0" fontId="63" fillId="47" borderId="0" applyNumberFormat="0" applyBorder="0" applyAlignment="0" applyProtection="0"/>
    <xf numFmtId="0" fontId="63" fillId="48" borderId="0" applyNumberFormat="0" applyBorder="0" applyAlignment="0" applyProtection="0"/>
    <xf numFmtId="0" fontId="63" fillId="49" borderId="0" applyNumberFormat="0" applyBorder="0" applyAlignment="0" applyProtection="0"/>
    <xf numFmtId="0" fontId="63" fillId="50" borderId="0" applyNumberFormat="0" applyBorder="0" applyAlignment="0" applyProtection="0"/>
    <xf numFmtId="0" fontId="63" fillId="51" borderId="0" applyNumberFormat="0" applyBorder="0" applyAlignment="0" applyProtection="0"/>
    <xf numFmtId="0" fontId="63" fillId="52" borderId="0" applyNumberFormat="0" applyBorder="0" applyAlignment="0" applyProtection="0"/>
    <xf numFmtId="0" fontId="63" fillId="47" borderId="0" applyNumberFormat="0" applyBorder="0" applyAlignment="0" applyProtection="0"/>
    <xf numFmtId="0" fontId="63" fillId="53" borderId="0" applyNumberFormat="0" applyBorder="0" applyAlignment="0" applyProtection="0"/>
    <xf numFmtId="0" fontId="64" fillId="37" borderId="0" applyNumberFormat="0" applyBorder="0" applyAlignment="0" applyProtection="0"/>
    <xf numFmtId="0" fontId="65" fillId="54" borderId="16" applyNumberFormat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176" fontId="9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6" fontId="9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9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8" fillId="0" borderId="0">
      <alignment vertical="top"/>
    </xf>
    <xf numFmtId="172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1" fontId="90" fillId="0" borderId="0" applyFont="0" applyFill="0" applyBorder="0" applyAlignment="0" applyProtection="0"/>
    <xf numFmtId="0" fontId="68" fillId="38" borderId="0" applyNumberFormat="0" applyBorder="0" applyAlignment="0" applyProtection="0"/>
    <xf numFmtId="0" fontId="109" fillId="3" borderId="0" applyNumberFormat="0" applyBorder="0" applyAlignment="0" applyProtection="0"/>
    <xf numFmtId="0" fontId="68" fillId="38" borderId="0" applyNumberFormat="0" applyBorder="0" applyAlignment="0" applyProtection="0"/>
    <xf numFmtId="0" fontId="69" fillId="0" borderId="18" applyNumberFormat="0" applyFill="0" applyAlignment="0" applyProtection="0"/>
    <xf numFmtId="0" fontId="70" fillId="0" borderId="19" applyNumberFormat="0" applyFill="0" applyAlignment="0" applyProtection="0"/>
    <xf numFmtId="0" fontId="71" fillId="0" borderId="20" applyNumberFormat="0" applyFill="0" applyAlignment="0" applyProtection="0"/>
    <xf numFmtId="0" fontId="71" fillId="0" borderId="0" applyNumberFormat="0" applyFill="0" applyBorder="0" applyAlignment="0" applyProtection="0"/>
    <xf numFmtId="0" fontId="17" fillId="0" borderId="0" applyNumberFormat="0" applyFill="0" applyBorder="0" applyAlignment="0" applyProtection="0">
      <alignment vertical="top"/>
      <protection locked="0"/>
    </xf>
    <xf numFmtId="0" fontId="17" fillId="0" borderId="0" applyNumberFormat="0" applyFill="0" applyBorder="0" applyAlignment="0" applyProtection="0">
      <alignment vertical="top"/>
      <protection locked="0"/>
    </xf>
    <xf numFmtId="0" fontId="72" fillId="41" borderId="16" applyNumberFormat="0" applyAlignment="0" applyProtection="0"/>
    <xf numFmtId="0" fontId="110" fillId="6" borderId="6" applyNumberFormat="0" applyAlignment="0" applyProtection="0"/>
    <xf numFmtId="0" fontId="72" fillId="41" borderId="16" applyNumberFormat="0" applyAlignment="0" applyProtection="0"/>
    <xf numFmtId="0" fontId="73" fillId="0" borderId="21" applyNumberFormat="0" applyFill="0" applyAlignment="0" applyProtection="0"/>
    <xf numFmtId="0" fontId="75" fillId="56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5" fontId="117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5" fontId="117" fillId="0" borderId="0">
      <alignment vertical="center"/>
    </xf>
    <xf numFmtId="5" fontId="117" fillId="0" borderId="0">
      <alignment vertical="center"/>
    </xf>
    <xf numFmtId="5" fontId="117" fillId="0" borderId="0">
      <alignment vertical="center"/>
    </xf>
    <xf numFmtId="5" fontId="117" fillId="0" borderId="0">
      <alignment vertical="center"/>
    </xf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5" fontId="117" fillId="0" borderId="0">
      <alignment vertical="center"/>
    </xf>
    <xf numFmtId="5" fontId="117" fillId="0" borderId="0">
      <alignment vertical="center"/>
    </xf>
    <xf numFmtId="5" fontId="117" fillId="0" borderId="0">
      <alignment vertical="center"/>
    </xf>
    <xf numFmtId="5" fontId="117" fillId="0" borderId="0">
      <alignment vertical="center"/>
    </xf>
    <xf numFmtId="0" fontId="5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5" fontId="117" fillId="0" borderId="0">
      <alignment vertical="center"/>
    </xf>
    <xf numFmtId="5" fontId="117" fillId="0" borderId="0">
      <alignment vertical="center"/>
    </xf>
    <xf numFmtId="5" fontId="117" fillId="0" borderId="0">
      <alignment vertical="center"/>
    </xf>
    <xf numFmtId="5" fontId="117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57" fillId="0" borderId="0"/>
    <xf numFmtId="0" fontId="58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8" fillId="0" borderId="0"/>
    <xf numFmtId="0" fontId="58" fillId="0" borderId="0"/>
    <xf numFmtId="0" fontId="58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8" fillId="0" borderId="0"/>
    <xf numFmtId="0" fontId="12" fillId="0" borderId="0"/>
    <xf numFmtId="0" fontId="57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" fillId="0" borderId="0" applyNumberFormat="0" applyFont="0" applyFill="0" applyBorder="0" applyAlignment="0" applyProtection="0"/>
    <xf numFmtId="0" fontId="57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7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57" borderId="22" applyNumberFormat="0" applyFont="0" applyAlignment="0" applyProtection="0"/>
    <xf numFmtId="0" fontId="12" fillId="57" borderId="22" applyNumberFormat="0" applyFont="0" applyAlignment="0" applyProtection="0"/>
    <xf numFmtId="0" fontId="76" fillId="54" borderId="23" applyNumberFormat="0" applyAlignment="0" applyProtection="0"/>
    <xf numFmtId="0" fontId="12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</cellStyleXfs>
  <cellXfs count="215">
    <xf numFmtId="0" fontId="0" fillId="0" borderId="0" xfId="0"/>
    <xf numFmtId="0" fontId="12" fillId="0" borderId="0" xfId="0" applyFont="1"/>
    <xf numFmtId="0" fontId="34" fillId="0" borderId="0" xfId="0" applyFont="1"/>
    <xf numFmtId="0" fontId="0" fillId="0" borderId="0" xfId="0"/>
    <xf numFmtId="0" fontId="16" fillId="0" borderId="0" xfId="6" applyFont="1" applyAlignment="1" applyProtection="1"/>
    <xf numFmtId="0" fontId="0" fillId="0" borderId="0" xfId="0" applyAlignment="1">
      <alignment horizontal="right"/>
    </xf>
    <xf numFmtId="0" fontId="18" fillId="0" borderId="0" xfId="0" applyFont="1"/>
    <xf numFmtId="0" fontId="11" fillId="0" borderId="0" xfId="0" applyFont="1"/>
    <xf numFmtId="0" fontId="19" fillId="0" borderId="0" xfId="0" applyFont="1" applyFill="1"/>
    <xf numFmtId="0" fontId="15" fillId="0" borderId="0" xfId="0" applyFont="1"/>
    <xf numFmtId="0" fontId="0" fillId="0" borderId="0" xfId="0" applyAlignment="1">
      <alignment horizontal="left"/>
    </xf>
    <xf numFmtId="0" fontId="19" fillId="0" borderId="0" xfId="0" applyFont="1"/>
    <xf numFmtId="0" fontId="19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11" fillId="0" borderId="0" xfId="0" applyFont="1" applyAlignment="1">
      <alignment horizontal="left" wrapText="1"/>
    </xf>
    <xf numFmtId="0" fontId="12" fillId="0" borderId="0" xfId="0" applyFont="1" applyAlignment="1">
      <alignment horizontal="left"/>
    </xf>
    <xf numFmtId="2" fontId="23" fillId="0" borderId="0" xfId="0" applyNumberFormat="1" applyFont="1" applyAlignment="1">
      <alignment horizontal="left"/>
    </xf>
    <xf numFmtId="164" fontId="0" fillId="0" borderId="0" xfId="0" applyNumberFormat="1"/>
    <xf numFmtId="0" fontId="11" fillId="0" borderId="2" xfId="0" applyFont="1" applyBorder="1"/>
    <xf numFmtId="0" fontId="25" fillId="0" borderId="0" xfId="0" applyFont="1" applyAlignment="1">
      <alignment horizontal="left" indent="1"/>
    </xf>
    <xf numFmtId="0" fontId="0" fillId="0" borderId="0" xfId="0" applyAlignment="1">
      <alignment horizontal="left" indent="2"/>
    </xf>
    <xf numFmtId="0" fontId="12" fillId="0" borderId="0" xfId="0" applyFont="1" applyAlignment="1">
      <alignment horizontal="left" indent="2"/>
    </xf>
    <xf numFmtId="164" fontId="11" fillId="0" borderId="0" xfId="0" applyNumberFormat="1" applyFont="1"/>
    <xf numFmtId="2" fontId="27" fillId="0" borderId="0" xfId="0" applyNumberFormat="1" applyFont="1" applyAlignment="1">
      <alignment horizontal="left"/>
    </xf>
    <xf numFmtId="1" fontId="28" fillId="0" borderId="0" xfId="0" applyNumberFormat="1" applyFont="1" applyAlignment="1">
      <alignment horizontal="left" indent="2"/>
    </xf>
    <xf numFmtId="2" fontId="11" fillId="0" borderId="0" xfId="0" applyNumberFormat="1" applyFont="1"/>
    <xf numFmtId="0" fontId="11" fillId="0" borderId="2" xfId="0" applyFont="1" applyBorder="1" applyAlignment="1">
      <alignment horizontal="right"/>
    </xf>
    <xf numFmtId="0" fontId="19" fillId="0" borderId="0" xfId="0" applyFont="1" applyFill="1" applyAlignment="1">
      <alignment horizontal="right"/>
    </xf>
    <xf numFmtId="0" fontId="31" fillId="0" borderId="0" xfId="0" applyFont="1" applyAlignment="1">
      <alignment horizontal="right"/>
    </xf>
    <xf numFmtId="0" fontId="16" fillId="0" borderId="0" xfId="6" applyFont="1" applyAlignment="1" applyProtection="1">
      <alignment horizontal="left"/>
    </xf>
    <xf numFmtId="0" fontId="34" fillId="0" borderId="0" xfId="0" applyFont="1" applyAlignment="1">
      <alignment horizontal="right"/>
    </xf>
    <xf numFmtId="0" fontId="35" fillId="0" borderId="0" xfId="0" applyFont="1" applyAlignment="1">
      <alignment horizontal="left"/>
    </xf>
    <xf numFmtId="0" fontId="36" fillId="0" borderId="0" xfId="0" applyFont="1" applyAlignment="1">
      <alignment horizontal="left" indent="2"/>
    </xf>
    <xf numFmtId="4" fontId="34" fillId="0" borderId="0" xfId="0" applyNumberFormat="1" applyFont="1"/>
    <xf numFmtId="0" fontId="37" fillId="0" borderId="0" xfId="0" applyFont="1" applyAlignment="1">
      <alignment horizontal="left"/>
    </xf>
    <xf numFmtId="0" fontId="11" fillId="0" borderId="0" xfId="0" applyFont="1" applyAlignment="1">
      <alignment horizontal="right"/>
    </xf>
    <xf numFmtId="0" fontId="34" fillId="0" borderId="0" xfId="0" applyFont="1" applyAlignment="1">
      <alignment horizontal="left" indent="2"/>
    </xf>
    <xf numFmtId="0" fontId="34" fillId="0" borderId="0" xfId="0" applyFont="1"/>
    <xf numFmtId="0" fontId="9" fillId="0" borderId="0" xfId="39"/>
    <xf numFmtId="0" fontId="50" fillId="0" borderId="0" xfId="39" applyFont="1"/>
    <xf numFmtId="169" fontId="53" fillId="10" borderId="0" xfId="21" applyNumberFormat="1"/>
    <xf numFmtId="169" fontId="9" fillId="0" borderId="0" xfId="39" applyNumberFormat="1"/>
    <xf numFmtId="0" fontId="61" fillId="34" borderId="1" xfId="39" applyFont="1" applyFill="1" applyBorder="1" applyAlignment="1">
      <alignment vertical="center"/>
    </xf>
    <xf numFmtId="169" fontId="12" fillId="0" borderId="0" xfId="58" applyNumberFormat="1" applyAlignment="1">
      <alignment vertical="center"/>
    </xf>
    <xf numFmtId="0" fontId="34" fillId="0" borderId="0" xfId="0" applyFont="1" applyAlignment="1">
      <alignment horizontal="left"/>
    </xf>
    <xf numFmtId="3" fontId="34" fillId="0" borderId="0" xfId="0" applyNumberFormat="1" applyFont="1"/>
    <xf numFmtId="0" fontId="37" fillId="0" borderId="0" xfId="0" applyFont="1"/>
    <xf numFmtId="0" fontId="11" fillId="0" borderId="0" xfId="0" applyFont="1" applyAlignment="1">
      <alignment wrapText="1"/>
    </xf>
    <xf numFmtId="0" fontId="25" fillId="0" borderId="0" xfId="0" applyFont="1" applyAlignment="1">
      <alignment horizontal="left" wrapText="1" indent="1"/>
    </xf>
    <xf numFmtId="4" fontId="11" fillId="0" borderId="0" xfId="0" applyNumberFormat="1" applyFont="1"/>
    <xf numFmtId="0" fontId="18" fillId="0" borderId="0" xfId="0" applyFont="1" applyAlignment="1">
      <alignment horizontal="right"/>
    </xf>
    <xf numFmtId="0" fontId="9" fillId="0" borderId="0" xfId="186"/>
    <xf numFmtId="0" fontId="56" fillId="5" borderId="0" xfId="2052"/>
    <xf numFmtId="0" fontId="56" fillId="5" borderId="0" xfId="2052" applyAlignment="1">
      <alignment vertical="center"/>
    </xf>
    <xf numFmtId="169" fontId="53" fillId="10" borderId="0" xfId="21" applyNumberFormat="1"/>
    <xf numFmtId="169" fontId="9" fillId="0" borderId="0" xfId="186" applyNumberFormat="1"/>
    <xf numFmtId="0" fontId="61" fillId="34" borderId="1" xfId="186" applyFont="1" applyFill="1" applyBorder="1" applyAlignment="1">
      <alignment vertical="center"/>
    </xf>
    <xf numFmtId="0" fontId="0" fillId="77" borderId="0" xfId="0" applyFill="1"/>
    <xf numFmtId="0" fontId="121" fillId="77" borderId="0" xfId="57" applyFont="1" applyFill="1"/>
    <xf numFmtId="1" fontId="61" fillId="77" borderId="1" xfId="186" applyNumberFormat="1" applyFont="1" applyFill="1" applyBorder="1" applyAlignment="1">
      <alignment vertical="center"/>
    </xf>
    <xf numFmtId="0" fontId="53" fillId="10" borderId="0" xfId="21"/>
    <xf numFmtId="0" fontId="61" fillId="34" borderId="1" xfId="186" applyFont="1" applyFill="1" applyBorder="1" applyAlignment="1">
      <alignment vertical="center"/>
    </xf>
    <xf numFmtId="0" fontId="54" fillId="0" borderId="0" xfId="57" applyFont="1"/>
    <xf numFmtId="0" fontId="54" fillId="0" borderId="0" xfId="57" applyFont="1" applyBorder="1"/>
    <xf numFmtId="0" fontId="121" fillId="0" borderId="0" xfId="57" applyFont="1"/>
    <xf numFmtId="0" fontId="9" fillId="0" borderId="0" xfId="186"/>
    <xf numFmtId="0" fontId="53" fillId="10" borderId="0" xfId="21"/>
    <xf numFmtId="0" fontId="61" fillId="34" borderId="1" xfId="186" applyFont="1" applyFill="1" applyBorder="1" applyAlignment="1">
      <alignment vertical="center"/>
    </xf>
    <xf numFmtId="1" fontId="61" fillId="35" borderId="1" xfId="186" applyNumberFormat="1" applyFont="1" applyFill="1" applyBorder="1" applyAlignment="1">
      <alignment vertical="center"/>
    </xf>
    <xf numFmtId="0" fontId="9" fillId="0" borderId="0" xfId="186"/>
    <xf numFmtId="2" fontId="9" fillId="0" borderId="0" xfId="186" applyNumberFormat="1" applyAlignment="1">
      <alignment horizontal="right"/>
    </xf>
    <xf numFmtId="0" fontId="60" fillId="0" borderId="0" xfId="186" applyFont="1" applyFill="1" applyBorder="1" applyAlignment="1">
      <alignment horizontal="right"/>
    </xf>
    <xf numFmtId="0" fontId="9" fillId="0" borderId="0" xfId="186"/>
    <xf numFmtId="2" fontId="9" fillId="0" borderId="0" xfId="186" applyNumberFormat="1"/>
    <xf numFmtId="0" fontId="53" fillId="10" borderId="0" xfId="21"/>
    <xf numFmtId="0" fontId="61" fillId="34" borderId="1" xfId="186" applyFont="1" applyFill="1" applyBorder="1" applyAlignment="1">
      <alignment vertical="center"/>
    </xf>
    <xf numFmtId="1" fontId="61" fillId="35" borderId="1" xfId="186" applyNumberFormat="1" applyFont="1" applyFill="1" applyBorder="1" applyAlignment="1">
      <alignment vertical="center"/>
    </xf>
    <xf numFmtId="0" fontId="54" fillId="0" borderId="0" xfId="57" applyFont="1"/>
    <xf numFmtId="0" fontId="54" fillId="0" borderId="0" xfId="57" applyFont="1" applyBorder="1"/>
    <xf numFmtId="170" fontId="9" fillId="0" borderId="0" xfId="186" applyNumberFormat="1"/>
    <xf numFmtId="0" fontId="121" fillId="0" borderId="0" xfId="57" applyFont="1" applyBorder="1"/>
    <xf numFmtId="0" fontId="121" fillId="0" borderId="0" xfId="57" applyFont="1"/>
    <xf numFmtId="2" fontId="9" fillId="0" borderId="0" xfId="186" applyNumberFormat="1" applyAlignment="1">
      <alignment horizontal="right"/>
    </xf>
    <xf numFmtId="0" fontId="60" fillId="0" borderId="0" xfId="186" applyFont="1" applyFill="1" applyBorder="1" applyAlignment="1">
      <alignment horizontal="right"/>
    </xf>
    <xf numFmtId="0" fontId="12" fillId="0" borderId="0" xfId="0" applyFont="1" applyAlignment="1">
      <alignment horizontal="left"/>
    </xf>
    <xf numFmtId="0" fontId="18" fillId="0" borderId="0" xfId="0" applyFont="1"/>
    <xf numFmtId="0" fontId="15" fillId="0" borderId="0" xfId="0" applyFont="1"/>
    <xf numFmtId="0" fontId="12" fillId="0" borderId="0" xfId="0" applyFont="1"/>
    <xf numFmtId="0" fontId="12" fillId="0" borderId="0" xfId="0" applyFont="1"/>
    <xf numFmtId="1" fontId="61" fillId="35" borderId="0" xfId="186" applyNumberFormat="1" applyFont="1" applyFill="1" applyBorder="1" applyAlignment="1">
      <alignment vertical="center"/>
    </xf>
    <xf numFmtId="170" fontId="0" fillId="0" borderId="0" xfId="0" applyNumberFormat="1"/>
    <xf numFmtId="0" fontId="16" fillId="0" borderId="0" xfId="1931" applyFont="1" applyAlignment="1" applyProtection="1"/>
    <xf numFmtId="0" fontId="16" fillId="0" borderId="0" xfId="1931" applyFont="1" applyAlignment="1" applyProtection="1">
      <alignment horizontal="left"/>
    </xf>
    <xf numFmtId="0" fontId="19" fillId="0" borderId="0" xfId="0" applyFont="1" applyAlignment="1">
      <alignment horizontal="right"/>
    </xf>
    <xf numFmtId="1" fontId="95" fillId="0" borderId="0" xfId="0" applyNumberFormat="1" applyFont="1" applyAlignment="1">
      <alignment horizontal="left" indent="2"/>
    </xf>
    <xf numFmtId="0" fontId="11" fillId="0" borderId="0" xfId="0" applyFont="1" applyBorder="1"/>
    <xf numFmtId="0" fontId="11" fillId="0" borderId="0" xfId="0" applyFont="1" applyBorder="1" applyAlignment="1">
      <alignment horizontal="right"/>
    </xf>
    <xf numFmtId="168" fontId="0" fillId="0" borderId="0" xfId="0" applyNumberFormat="1"/>
    <xf numFmtId="0" fontId="12" fillId="78" borderId="0" xfId="0" applyFont="1" applyFill="1"/>
    <xf numFmtId="168" fontId="11" fillId="0" borderId="0" xfId="0" applyNumberFormat="1" applyFont="1"/>
    <xf numFmtId="0" fontId="7" fillId="0" borderId="0" xfId="186" applyFont="1"/>
    <xf numFmtId="1" fontId="95" fillId="0" borderId="0" xfId="0" applyNumberFormat="1" applyFont="1" applyAlignment="1">
      <alignment horizontal="left"/>
    </xf>
    <xf numFmtId="164" fontId="11" fillId="0" borderId="0" xfId="0" applyNumberFormat="1" applyFont="1" applyAlignment="1">
      <alignment horizontal="right"/>
    </xf>
    <xf numFmtId="0" fontId="15" fillId="0" borderId="0" xfId="0" applyFont="1" applyAlignment="1">
      <alignment horizontal="left" vertical="center"/>
    </xf>
    <xf numFmtId="4" fontId="0" fillId="0" borderId="0" xfId="0" applyNumberFormat="1"/>
    <xf numFmtId="170" fontId="123" fillId="0" borderId="0" xfId="186" applyNumberFormat="1" applyFont="1"/>
    <xf numFmtId="170" fontId="124" fillId="0" borderId="0" xfId="186" applyNumberFormat="1" applyFont="1"/>
    <xf numFmtId="2" fontId="123" fillId="0" borderId="0" xfId="186" applyNumberFormat="1" applyFont="1"/>
    <xf numFmtId="3" fontId="0" fillId="0" borderId="0" xfId="0" applyNumberFormat="1"/>
    <xf numFmtId="0" fontId="17" fillId="0" borderId="0" xfId="6" applyAlignment="1" applyProtection="1"/>
    <xf numFmtId="0" fontId="18" fillId="0" borderId="0" xfId="0" applyFont="1" applyAlignment="1">
      <alignment horizontal="left"/>
    </xf>
    <xf numFmtId="0" fontId="0" fillId="78" borderId="0" xfId="0" applyFill="1"/>
    <xf numFmtId="0" fontId="8" fillId="78" borderId="0" xfId="39" applyFont="1" applyFill="1"/>
    <xf numFmtId="0" fontId="9" fillId="78" borderId="0" xfId="39" applyFill="1"/>
    <xf numFmtId="0" fontId="7" fillId="0" borderId="0" xfId="22513"/>
    <xf numFmtId="0" fontId="61" fillId="34" borderId="1" xfId="22513" applyFont="1" applyFill="1" applyBorder="1" applyAlignment="1">
      <alignment vertical="center"/>
    </xf>
    <xf numFmtId="1" fontId="61" fillId="35" borderId="1" xfId="22513" applyNumberFormat="1" applyFont="1" applyFill="1" applyBorder="1" applyAlignment="1">
      <alignment vertical="center"/>
    </xf>
    <xf numFmtId="0" fontId="54" fillId="0" borderId="0" xfId="57" applyFont="1"/>
    <xf numFmtId="0" fontId="54" fillId="0" borderId="0" xfId="57" applyFont="1" applyBorder="1"/>
    <xf numFmtId="0" fontId="54" fillId="0" borderId="0" xfId="57" applyFont="1" applyFill="1"/>
    <xf numFmtId="0" fontId="7" fillId="0" borderId="0" xfId="22513" applyFont="1"/>
    <xf numFmtId="0" fontId="121" fillId="0" borderId="0" xfId="57" applyFont="1"/>
    <xf numFmtId="0" fontId="53" fillId="10" borderId="0" xfId="21" applyFont="1"/>
    <xf numFmtId="9" fontId="54" fillId="0" borderId="0" xfId="22530" applyFont="1"/>
    <xf numFmtId="0" fontId="54" fillId="0" borderId="0" xfId="57" applyFont="1" applyFill="1" applyBorder="1"/>
    <xf numFmtId="0" fontId="54" fillId="0" borderId="0" xfId="57" quotePrefix="1" applyFont="1" applyFill="1" applyBorder="1" applyAlignment="1">
      <alignment horizontal="center" vertical="center" wrapText="1"/>
    </xf>
    <xf numFmtId="0" fontId="54" fillId="0" borderId="0" xfId="57" applyFont="1" applyFill="1" applyBorder="1" applyAlignment="1">
      <alignment horizontal="center" vertical="center" wrapText="1"/>
    </xf>
    <xf numFmtId="0" fontId="53" fillId="0" borderId="0" xfId="21" applyFont="1" applyFill="1"/>
    <xf numFmtId="0" fontId="125" fillId="0" borderId="0" xfId="57" applyFont="1" applyBorder="1"/>
    <xf numFmtId="0" fontId="125" fillId="0" borderId="0" xfId="57" applyFont="1" applyFill="1" applyBorder="1" applyAlignment="1">
      <alignment vertical="center"/>
    </xf>
    <xf numFmtId="0" fontId="125" fillId="0" borderId="0" xfId="57" applyFont="1"/>
    <xf numFmtId="0" fontId="54" fillId="0" borderId="37" xfId="57" applyFont="1" applyFill="1" applyBorder="1" applyAlignment="1">
      <alignment horizontal="center" vertical="center" wrapText="1"/>
    </xf>
    <xf numFmtId="0" fontId="7" fillId="0" borderId="0" xfId="22587"/>
    <xf numFmtId="169" fontId="53" fillId="10" borderId="0" xfId="21" applyNumberFormat="1"/>
    <xf numFmtId="0" fontId="61" fillId="34" borderId="1" xfId="22587" applyFont="1" applyFill="1" applyBorder="1" applyAlignment="1">
      <alignment vertical="center"/>
    </xf>
    <xf numFmtId="0" fontId="6" fillId="0" borderId="0" xfId="21" applyFont="1" applyFill="1"/>
    <xf numFmtId="0" fontId="9" fillId="0" borderId="0" xfId="186" applyFill="1"/>
    <xf numFmtId="0" fontId="61" fillId="0" borderId="1" xfId="186" applyFont="1" applyFill="1" applyBorder="1" applyAlignment="1">
      <alignment vertical="center"/>
    </xf>
    <xf numFmtId="0" fontId="0" fillId="0" borderId="0" xfId="0" applyFill="1"/>
    <xf numFmtId="0" fontId="6" fillId="78" borderId="0" xfId="39" applyFont="1" applyFill="1"/>
    <xf numFmtId="0" fontId="9" fillId="0" borderId="38" xfId="186" applyBorder="1"/>
    <xf numFmtId="0" fontId="12" fillId="0" borderId="38" xfId="0" applyFont="1" applyBorder="1"/>
    <xf numFmtId="0" fontId="54" fillId="0" borderId="38" xfId="57" applyFont="1" applyBorder="1"/>
    <xf numFmtId="0" fontId="6" fillId="78" borderId="0" xfId="186" applyFont="1" applyFill="1"/>
    <xf numFmtId="0" fontId="6" fillId="79" borderId="0" xfId="186" applyFont="1" applyFill="1"/>
    <xf numFmtId="0" fontId="6" fillId="79" borderId="0" xfId="40367" applyFill="1"/>
    <xf numFmtId="0" fontId="6" fillId="0" borderId="0" xfId="40367"/>
    <xf numFmtId="0" fontId="0" fillId="80" borderId="0" xfId="0" applyFill="1"/>
    <xf numFmtId="0" fontId="7" fillId="80" borderId="0" xfId="22513" applyFill="1"/>
    <xf numFmtId="0" fontId="54" fillId="80" borderId="0" xfId="57" applyFont="1" applyFill="1" applyBorder="1"/>
    <xf numFmtId="0" fontId="54" fillId="80" borderId="0" xfId="57" applyFont="1" applyFill="1"/>
    <xf numFmtId="0" fontId="12" fillId="0" borderId="0" xfId="0" applyFont="1"/>
    <xf numFmtId="0" fontId="0" fillId="0" borderId="0" xfId="0" applyAlignment="1">
      <alignment horizontal="center" vertical="center"/>
    </xf>
    <xf numFmtId="0" fontId="12" fillId="0" borderId="0" xfId="0" applyFont="1"/>
    <xf numFmtId="1" fontId="9" fillId="0" borderId="0" xfId="186" applyNumberFormat="1"/>
    <xf numFmtId="0" fontId="9" fillId="81" borderId="0" xfId="186" applyFill="1"/>
    <xf numFmtId="0" fontId="53" fillId="81" borderId="0" xfId="21" applyFill="1"/>
    <xf numFmtId="0" fontId="61" fillId="81" borderId="1" xfId="186" applyFont="1" applyFill="1" applyBorder="1" applyAlignment="1">
      <alignment vertical="center"/>
    </xf>
    <xf numFmtId="0" fontId="0" fillId="81" borderId="0" xfId="0" applyFill="1"/>
    <xf numFmtId="0" fontId="12" fillId="81" borderId="0" xfId="0" applyFont="1" applyFill="1"/>
    <xf numFmtId="0" fontId="54" fillId="81" borderId="0" xfId="57" applyFont="1" applyFill="1" applyBorder="1"/>
    <xf numFmtId="0" fontId="121" fillId="0" borderId="0" xfId="0" applyFont="1"/>
    <xf numFmtId="0" fontId="130" fillId="0" borderId="0" xfId="186" applyFont="1"/>
    <xf numFmtId="10" fontId="9" fillId="0" borderId="0" xfId="186" applyNumberFormat="1"/>
    <xf numFmtId="0" fontId="12" fillId="0" borderId="0" xfId="0" applyFont="1" applyFill="1"/>
    <xf numFmtId="0" fontId="0" fillId="0" borderId="12" xfId="0" applyBorder="1"/>
    <xf numFmtId="0" fontId="53" fillId="10" borderId="12" xfId="21" applyBorder="1"/>
    <xf numFmtId="0" fontId="12" fillId="0" borderId="12" xfId="0" applyFont="1" applyBorder="1"/>
    <xf numFmtId="0" fontId="61" fillId="34" borderId="12" xfId="186" applyFont="1" applyFill="1" applyBorder="1" applyAlignment="1">
      <alignment vertical="center"/>
    </xf>
    <xf numFmtId="0" fontId="7" fillId="0" borderId="12" xfId="22513" applyBorder="1"/>
    <xf numFmtId="0" fontId="53" fillId="10" borderId="12" xfId="21" applyFont="1" applyBorder="1"/>
    <xf numFmtId="0" fontId="61" fillId="34" borderId="12" xfId="22513" applyFont="1" applyFill="1" applyBorder="1" applyAlignment="1">
      <alignment vertical="center"/>
    </xf>
    <xf numFmtId="1" fontId="61" fillId="35" borderId="12" xfId="186" applyNumberFormat="1" applyFont="1" applyFill="1" applyBorder="1" applyAlignment="1">
      <alignment vertical="center"/>
    </xf>
    <xf numFmtId="0" fontId="12" fillId="78" borderId="12" xfId="0" applyFont="1" applyFill="1" applyBorder="1"/>
    <xf numFmtId="0" fontId="6" fillId="78" borderId="12" xfId="39" applyFont="1" applyFill="1" applyBorder="1"/>
    <xf numFmtId="0" fontId="125" fillId="0" borderId="12" xfId="57" applyFont="1" applyBorder="1"/>
    <xf numFmtId="0" fontId="3" fillId="0" borderId="12" xfId="22513" applyFont="1" applyBorder="1"/>
    <xf numFmtId="0" fontId="54" fillId="0" borderId="12" xfId="57" applyFont="1" applyBorder="1"/>
    <xf numFmtId="0" fontId="4" fillId="0" borderId="12" xfId="22513" applyFont="1" applyBorder="1"/>
    <xf numFmtId="1" fontId="61" fillId="35" borderId="12" xfId="22513" applyNumberFormat="1" applyFont="1" applyFill="1" applyBorder="1" applyAlignment="1">
      <alignment vertical="center"/>
    </xf>
    <xf numFmtId="0" fontId="54" fillId="78" borderId="12" xfId="57" applyFont="1" applyFill="1" applyBorder="1"/>
    <xf numFmtId="9" fontId="54" fillId="0" borderId="12" xfId="22530" applyFont="1" applyBorder="1"/>
    <xf numFmtId="0" fontId="54" fillId="0" borderId="39" xfId="57" applyFont="1" applyBorder="1"/>
    <xf numFmtId="164" fontId="54" fillId="0" borderId="12" xfId="57" applyNumberFormat="1" applyFont="1" applyBorder="1"/>
    <xf numFmtId="0" fontId="121" fillId="0" borderId="12" xfId="0" applyFont="1" applyBorder="1"/>
    <xf numFmtId="0" fontId="131" fillId="0" borderId="0" xfId="0" applyFont="1"/>
    <xf numFmtId="0" fontId="131" fillId="0" borderId="12" xfId="0" applyFont="1" applyBorder="1"/>
    <xf numFmtId="0" fontId="121" fillId="0" borderId="0" xfId="0" applyFont="1" applyBorder="1"/>
    <xf numFmtId="0" fontId="0" fillId="0" borderId="0" xfId="0" applyBorder="1"/>
    <xf numFmtId="1" fontId="50" fillId="0" borderId="12" xfId="186" applyNumberFormat="1" applyFont="1" applyBorder="1"/>
    <xf numFmtId="0" fontId="2" fillId="0" borderId="0" xfId="39" applyFont="1"/>
    <xf numFmtId="0" fontId="12" fillId="0" borderId="0" xfId="0" applyFont="1"/>
    <xf numFmtId="0" fontId="12" fillId="82" borderId="0" xfId="0" applyFont="1" applyFill="1"/>
    <xf numFmtId="0" fontId="12" fillId="0" borderId="0" xfId="0" applyFont="1"/>
    <xf numFmtId="0" fontId="53" fillId="83" borderId="0" xfId="21" applyFill="1"/>
    <xf numFmtId="0" fontId="12" fillId="0" borderId="0" xfId="0" applyFont="1"/>
    <xf numFmtId="170" fontId="50" fillId="0" borderId="0" xfId="186" applyNumberFormat="1" applyFont="1"/>
    <xf numFmtId="170" fontId="121" fillId="0" borderId="0" xfId="0" applyNumberFormat="1" applyFont="1"/>
    <xf numFmtId="170" fontId="132" fillId="0" borderId="0" xfId="186" applyNumberFormat="1" applyFont="1"/>
    <xf numFmtId="0" fontId="121" fillId="0" borderId="0" xfId="57" applyFont="1" applyFill="1" applyBorder="1"/>
    <xf numFmtId="0" fontId="9" fillId="83" borderId="0" xfId="186" applyFill="1"/>
    <xf numFmtId="0" fontId="0" fillId="83" borderId="0" xfId="0" applyFill="1"/>
    <xf numFmtId="0" fontId="61" fillId="83" borderId="1" xfId="186" applyFont="1" applyFill="1" applyBorder="1" applyAlignment="1">
      <alignment vertical="center"/>
    </xf>
    <xf numFmtId="0" fontId="12" fillId="83" borderId="0" xfId="0" applyFont="1" applyFill="1"/>
    <xf numFmtId="170" fontId="9" fillId="83" borderId="0" xfId="186" applyNumberFormat="1" applyFill="1"/>
    <xf numFmtId="0" fontId="0" fillId="0" borderId="0" xfId="0" applyAlignment="1">
      <alignment horizontal="center" vertical="center"/>
    </xf>
    <xf numFmtId="0" fontId="34" fillId="0" borderId="0" xfId="0" applyFont="1"/>
    <xf numFmtId="0" fontId="15" fillId="0" borderId="0" xfId="0" applyFont="1"/>
    <xf numFmtId="0" fontId="12" fillId="0" borderId="0" xfId="0" applyFont="1" applyAlignment="1">
      <alignment horizontal="left"/>
    </xf>
    <xf numFmtId="0" fontId="18" fillId="0" borderId="0" xfId="0" applyFont="1"/>
    <xf numFmtId="0" fontId="12" fillId="0" borderId="0" xfId="0" applyFont="1"/>
    <xf numFmtId="0" fontId="1" fillId="78" borderId="12" xfId="39" applyFont="1" applyFill="1" applyBorder="1"/>
    <xf numFmtId="0" fontId="1" fillId="0" borderId="12" xfId="22513" applyFont="1" applyBorder="1"/>
    <xf numFmtId="0" fontId="1" fillId="78" borderId="0" xfId="39" applyFont="1" applyFill="1"/>
    <xf numFmtId="9" fontId="54" fillId="78" borderId="12" xfId="57" applyNumberFormat="1" applyFont="1" applyFill="1" applyBorder="1"/>
  </cellXfs>
  <cellStyles count="60470">
    <cellStyle name="???????" xfId="391" xr:uid="{C3D2FBA7-CB62-48D9-ACF7-FE486E4AD936}"/>
    <cellStyle name="20% - Accent1" xfId="22" builtinId="30" customBuiltin="1"/>
    <cellStyle name="20% - Accent1 10" xfId="392" xr:uid="{8D91E60F-99DC-4AE5-8E0F-E785CE20CD9B}"/>
    <cellStyle name="20% - Accent1 10 2" xfId="4834" xr:uid="{5E7A1B04-D656-4A43-A230-70922A8E9031}"/>
    <cellStyle name="20% - Accent1 11" xfId="393" xr:uid="{08AAFDA5-A577-4267-8C74-E3FC0416D223}"/>
    <cellStyle name="20% - Accent1 11 2" xfId="4835" xr:uid="{2A77C7A1-AFAD-4F9D-82DB-37E8212E656F}"/>
    <cellStyle name="20% - Accent1 12" xfId="394" xr:uid="{BB207864-42D4-45C4-B940-9E1F4ED4BD2C}"/>
    <cellStyle name="20% - Accent1 13" xfId="395" xr:uid="{AC788CBD-1629-493C-896E-1F10EB03E1E2}"/>
    <cellStyle name="20% - Accent1 14" xfId="396" xr:uid="{ADD204DA-37AB-421F-AFB8-7152C5680587}"/>
    <cellStyle name="20% - Accent1 15" xfId="397" xr:uid="{A3C2C2C4-0A5C-4AA3-8AD9-E123D8D4D43A}"/>
    <cellStyle name="20% - Accent1 16" xfId="398" xr:uid="{3A6AEC23-3A32-41D1-A4FA-9A374A8D0BDC}"/>
    <cellStyle name="20% - Accent1 17" xfId="399" xr:uid="{7E41CE66-E3D0-49E2-B8B7-FA24BAD13424}"/>
    <cellStyle name="20% - Accent1 18" xfId="400" xr:uid="{386CE675-549D-4172-8B76-719D3A91711C}"/>
    <cellStyle name="20% - Accent1 19" xfId="401" xr:uid="{CD2ABA50-AD86-46D0-A487-D1898F83F3B4}"/>
    <cellStyle name="20% - Accent1 2" xfId="64" xr:uid="{032193AE-3E9D-479C-9E3A-0DB8B79EAC14}"/>
    <cellStyle name="20% - Accent1 2 10" xfId="3392" xr:uid="{2CEE02F2-1081-4AE9-8353-B22CD332C12F}"/>
    <cellStyle name="20% - Accent1 2 11" xfId="3393" xr:uid="{74517F04-51B1-4DF2-A359-8B1303B590CB}"/>
    <cellStyle name="20% - Accent1 2 12" xfId="3394" xr:uid="{0EB6B1E0-A8A3-4020-805C-DBAF40A50D1D}"/>
    <cellStyle name="20% - Accent1 2 13" xfId="3395" xr:uid="{458D9F59-CC08-4FAC-BF78-05AB358DDBFF}"/>
    <cellStyle name="20% - Accent1 2 14" xfId="3396" xr:uid="{EDC83261-9FAB-4BD5-9B47-DDD951770F80}"/>
    <cellStyle name="20% - Accent1 2 15" xfId="3397" xr:uid="{7697E1ED-C03B-49DC-86C5-5C0F3DF55ED9}"/>
    <cellStyle name="20% - Accent1 2 16" xfId="4836" xr:uid="{4621B404-D191-45C0-9DA8-F6018E001A4B}"/>
    <cellStyle name="20% - Accent1 2 2" xfId="3398" xr:uid="{2DE39917-7C95-40B8-AD8B-3185713BB1A3}"/>
    <cellStyle name="20% - Accent1 2 3" xfId="3399" xr:uid="{B516FB88-6617-467F-8063-96CD11F47DB9}"/>
    <cellStyle name="20% - Accent1 2 4" xfId="3400" xr:uid="{CD808DEC-E331-4E30-8AF1-A8D42D0493CA}"/>
    <cellStyle name="20% - Accent1 2 5" xfId="3401" xr:uid="{A1A1D701-51D1-4A18-9CE1-0926E5C84EE4}"/>
    <cellStyle name="20% - Accent1 2 6" xfId="3402" xr:uid="{AA57C52E-666C-4914-BA3D-16FFBFB29568}"/>
    <cellStyle name="20% - Accent1 2 7" xfId="3403" xr:uid="{F1796237-D17A-4EF3-B336-D18F19C2F5AD}"/>
    <cellStyle name="20% - Accent1 2 8" xfId="3404" xr:uid="{FA242D6C-F3C7-424F-A680-76C6C5ACC384}"/>
    <cellStyle name="20% - Accent1 2 9" xfId="3405" xr:uid="{B99AEC0E-6A56-4688-8DC1-B50D3577F743}"/>
    <cellStyle name="20% - Accent1 20" xfId="402" xr:uid="{9A95C428-4A3E-479D-89B9-65DD580012CF}"/>
    <cellStyle name="20% - Accent1 21" xfId="403" xr:uid="{A4E0F2BB-5F59-485E-8C56-B79F68949EA9}"/>
    <cellStyle name="20% - Accent1 22" xfId="404" xr:uid="{DB7BF109-D2E1-4DE2-948F-7BDC0393F6D2}"/>
    <cellStyle name="20% - Accent1 23" xfId="405" xr:uid="{8873C65B-E3A4-4324-895C-D5AD6D8B3576}"/>
    <cellStyle name="20% - Accent1 24" xfId="406" xr:uid="{EF11EDDD-41D2-430A-BDB0-988248726C5F}"/>
    <cellStyle name="20% - Accent1 25" xfId="407" xr:uid="{B1C79C82-9242-4BAC-AC61-E53FE2CD22BA}"/>
    <cellStyle name="20% - Accent1 26" xfId="408" xr:uid="{AAF2208D-4E8A-4A7B-8E89-C4D6153517F7}"/>
    <cellStyle name="20% - Accent1 27" xfId="409" xr:uid="{00720E44-A644-411A-8518-611B4872B222}"/>
    <cellStyle name="20% - Accent1 28" xfId="410" xr:uid="{A2445B20-98D2-4C6C-B36A-823FC4A3CB56}"/>
    <cellStyle name="20% - Accent1 29" xfId="411" xr:uid="{4E4AF7F7-FD8A-49C8-9C2F-3F5A82306B25}"/>
    <cellStyle name="20% - Accent1 3" xfId="65" xr:uid="{14F99606-7134-4BFF-AB55-7A6471DCB279}"/>
    <cellStyle name="20% - Accent1 3 2" xfId="412" xr:uid="{4F41BAD9-6D7D-40C1-8D6F-BC9314233F64}"/>
    <cellStyle name="20% - Accent1 3 2 2" xfId="4837" xr:uid="{850AB3E9-BC6D-40E6-9F53-EA49AB55C9E4}"/>
    <cellStyle name="20% - Accent1 3 3" xfId="3406" xr:uid="{5465D77D-D72C-4407-B359-B38CB96CFF59}"/>
    <cellStyle name="20% - Accent1 3 4" xfId="58240" xr:uid="{83661503-E7D5-4F70-BF3B-406F068EA1B9}"/>
    <cellStyle name="20% - Accent1 30" xfId="413" xr:uid="{98873451-6FBB-4854-869B-F72E12DCDE83}"/>
    <cellStyle name="20% - Accent1 31" xfId="414" xr:uid="{DF70007A-1A61-4E4E-9CF2-F68068790017}"/>
    <cellStyle name="20% - Accent1 32" xfId="415" xr:uid="{21CFEB38-461A-4618-A2E9-8D68D9E425FA}"/>
    <cellStyle name="20% - Accent1 33" xfId="416" xr:uid="{B73E72EF-FDC3-4627-B14F-FC6DEF742EC5}"/>
    <cellStyle name="20% - Accent1 34" xfId="417" xr:uid="{61E56C62-852E-4073-980F-567AD807479A}"/>
    <cellStyle name="20% - Accent1 35" xfId="418" xr:uid="{73D4F815-E2C1-408A-A2C1-E375808F88F9}"/>
    <cellStyle name="20% - Accent1 36" xfId="419" xr:uid="{318F3E93-2C0B-4545-827B-59E8E569C897}"/>
    <cellStyle name="20% - Accent1 37" xfId="420" xr:uid="{22F92085-400E-4A0B-B7DA-332628FD0112}"/>
    <cellStyle name="20% - Accent1 38" xfId="421" xr:uid="{C8FB538C-4A8A-4463-AB54-3ABD9136202F}"/>
    <cellStyle name="20% - Accent1 39" xfId="422" xr:uid="{C4979D5F-0FEE-402F-B876-45CCF4DC888A}"/>
    <cellStyle name="20% - Accent1 4" xfId="423" xr:uid="{CC77AE65-CBD5-4D0E-98DF-D483D977F4F6}"/>
    <cellStyle name="20% - Accent1 4 2" xfId="3407" xr:uid="{F8487E1A-7F43-494A-BD2E-1C3046929083}"/>
    <cellStyle name="20% - Accent1 4 3" xfId="58241" xr:uid="{876FA9D2-BCC1-466F-BE4C-E4DEE516606F}"/>
    <cellStyle name="20% - Accent1 40" xfId="424" xr:uid="{A97AD7E4-937C-462B-A858-638BFECDE27D}"/>
    <cellStyle name="20% - Accent1 41" xfId="425" xr:uid="{C4791EF0-591E-41EC-8CE2-680B381C7949}"/>
    <cellStyle name="20% - Accent1 42" xfId="426" xr:uid="{8F277A2E-234B-475D-8082-79D9D38A0592}"/>
    <cellStyle name="20% - Accent1 43" xfId="427" xr:uid="{15C035C2-7D5D-464D-924E-0F9F8EA74CD0}"/>
    <cellStyle name="20% - Accent1 44" xfId="22515" xr:uid="{5019A00D-FBC4-49D1-B9A3-3FB14905DCB3}"/>
    <cellStyle name="20% - Accent1 45" xfId="40369" xr:uid="{B54A86EB-3F58-4210-BB08-2CE870E76252}"/>
    <cellStyle name="20% - Accent1 46" xfId="58219" xr:uid="{99E2C34B-CF69-4984-B05D-DD7526A3B620}"/>
    <cellStyle name="20% - Accent1 5" xfId="428" xr:uid="{90D46679-A240-4231-90FF-408251F8BDE1}"/>
    <cellStyle name="20% - Accent1 5 2" xfId="3408" xr:uid="{1D8AFB8D-D02E-4B23-B214-CB6E2CEEB2B8}"/>
    <cellStyle name="20% - Accent1 5 3" xfId="58242" xr:uid="{06F2B440-C42E-4B46-890F-653DBE0E7A41}"/>
    <cellStyle name="20% - Accent1 6" xfId="429" xr:uid="{DA58344F-C05D-45D0-9ED8-8C71CD4C35A3}"/>
    <cellStyle name="20% - Accent1 6 2" xfId="3409" xr:uid="{2838C1ED-1123-48A7-97E4-7743A5A39A1B}"/>
    <cellStyle name="20% - Accent1 6 3" xfId="58243" xr:uid="{8646480B-FBC0-4EC9-8B48-B09419C7B55C}"/>
    <cellStyle name="20% - Accent1 7" xfId="430" xr:uid="{215E0D6D-AE20-4573-9B92-812FF87B1EE2}"/>
    <cellStyle name="20% - Accent1 7 2" xfId="3410" xr:uid="{5ED823EC-8943-4086-9B45-E6D3E9AB96C7}"/>
    <cellStyle name="20% - Accent1 7 3" xfId="58244" xr:uid="{CF5F0024-DF73-4B56-9966-E8956D051556}"/>
    <cellStyle name="20% - Accent1 8" xfId="431" xr:uid="{1B980E41-2764-4BA3-8B47-9DBAA8A5C337}"/>
    <cellStyle name="20% - Accent1 8 2" xfId="3411" xr:uid="{CEF1A336-693F-439F-9D8B-C51D8183A46C}"/>
    <cellStyle name="20% - Accent1 8 3" xfId="58245" xr:uid="{4B31B515-F36B-47B0-BE82-7EBE7D390D75}"/>
    <cellStyle name="20% - Accent1 9" xfId="432" xr:uid="{F724CB6B-52F4-42C9-BDB1-3FD5F787AFAB}"/>
    <cellStyle name="20% - Accent1 9 2" xfId="4838" xr:uid="{51EE080C-93C6-41A2-B994-E730291B2887}"/>
    <cellStyle name="20% - Accent2" xfId="25" builtinId="34" customBuiltin="1"/>
    <cellStyle name="20% - Accent2 10" xfId="433" xr:uid="{54D1904D-6FE7-420B-B6F5-9DB97CB7259F}"/>
    <cellStyle name="20% - Accent2 10 2" xfId="4839" xr:uid="{DE04FF7B-07D5-4A96-9116-8ECCE8001507}"/>
    <cellStyle name="20% - Accent2 11" xfId="434" xr:uid="{85D346BE-FD33-434A-AFDE-9EA13C482CCD}"/>
    <cellStyle name="20% - Accent2 11 2" xfId="4840" xr:uid="{067A40BA-51C9-491D-A1E8-5C397EA929F6}"/>
    <cellStyle name="20% - Accent2 12" xfId="435" xr:uid="{A0E7978C-EB26-49AE-8887-B1A2D2F640FF}"/>
    <cellStyle name="20% - Accent2 13" xfId="436" xr:uid="{9DBBE3DD-2750-40E6-8F7C-EE9589AA482D}"/>
    <cellStyle name="20% - Accent2 14" xfId="437" xr:uid="{FAA9B11A-2111-44B7-AA18-EF80D7CCF44E}"/>
    <cellStyle name="20% - Accent2 15" xfId="438" xr:uid="{96CDB425-8572-4325-A8B9-21CB2F992B91}"/>
    <cellStyle name="20% - Accent2 16" xfId="439" xr:uid="{29A08CD5-E213-47E7-8B88-F47FCFF482F1}"/>
    <cellStyle name="20% - Accent2 17" xfId="440" xr:uid="{683BD590-6271-4FC8-B62B-C58C42A4BFC5}"/>
    <cellStyle name="20% - Accent2 18" xfId="441" xr:uid="{26BD4AF2-A179-4C8E-9643-D3927ADAE8EA}"/>
    <cellStyle name="20% - Accent2 19" xfId="442" xr:uid="{B73B821D-0C44-4F09-AB30-3FFABF1525A4}"/>
    <cellStyle name="20% - Accent2 2" xfId="66" xr:uid="{C1D26466-5AB6-4300-A5F4-F76552FC7BA8}"/>
    <cellStyle name="20% - Accent2 2 10" xfId="3412" xr:uid="{2F855B7A-1A36-4D53-8B38-BBCC95578B34}"/>
    <cellStyle name="20% - Accent2 2 11" xfId="3413" xr:uid="{3A8239AB-D200-4A6F-AA24-14CD6F072877}"/>
    <cellStyle name="20% - Accent2 2 12" xfId="3414" xr:uid="{141A1434-C3E5-4E7C-9AA8-20A40D3D7820}"/>
    <cellStyle name="20% - Accent2 2 13" xfId="3415" xr:uid="{699D8940-E616-4EB9-B8B3-BA5ED95F9BAF}"/>
    <cellStyle name="20% - Accent2 2 14" xfId="3416" xr:uid="{AB4B1400-D10D-4125-B0BE-C515DE9864D0}"/>
    <cellStyle name="20% - Accent2 2 15" xfId="3417" xr:uid="{B16988BB-A186-4F99-A318-DB4DD49A053D}"/>
    <cellStyle name="20% - Accent2 2 16" xfId="4841" xr:uid="{75965F24-B730-4386-98F4-08D25FED64F1}"/>
    <cellStyle name="20% - Accent2 2 2" xfId="3418" xr:uid="{AB78F71C-E300-4509-9F9E-35221A1F38F4}"/>
    <cellStyle name="20% - Accent2 2 3" xfId="3419" xr:uid="{604732DA-EE0B-4604-AC4D-B1D2653445F7}"/>
    <cellStyle name="20% - Accent2 2 4" xfId="3420" xr:uid="{C935DD03-F724-47D9-AA3D-C13C416432E0}"/>
    <cellStyle name="20% - Accent2 2 5" xfId="3421" xr:uid="{A7AFDE40-AF5A-452C-80D1-E2596D5745FF}"/>
    <cellStyle name="20% - Accent2 2 6" xfId="3422" xr:uid="{993C2E2F-905E-4253-8621-B062D5731ED6}"/>
    <cellStyle name="20% - Accent2 2 7" xfId="3423" xr:uid="{50D78DB8-01E1-4D0A-9685-12D776D8EA84}"/>
    <cellStyle name="20% - Accent2 2 8" xfId="3424" xr:uid="{6DC7B163-20DE-4055-A58B-9BE356FEF946}"/>
    <cellStyle name="20% - Accent2 2 9" xfId="3425" xr:uid="{E6D24E1C-511D-4DA3-8F9D-9DBB768F1FD6}"/>
    <cellStyle name="20% - Accent2 20" xfId="443" xr:uid="{3B25636E-F6B0-4478-9439-7FA723A95083}"/>
    <cellStyle name="20% - Accent2 21" xfId="444" xr:uid="{C910AB91-8EAE-43AC-8872-0751A736000F}"/>
    <cellStyle name="20% - Accent2 22" xfId="445" xr:uid="{C46783B5-A810-4D12-8837-0B54D9755A77}"/>
    <cellStyle name="20% - Accent2 23" xfId="446" xr:uid="{395652C1-3BDB-481F-BF98-9095C8BE31AE}"/>
    <cellStyle name="20% - Accent2 24" xfId="447" xr:uid="{94E5275F-7D47-4C6B-BECE-852E164107DB}"/>
    <cellStyle name="20% - Accent2 25" xfId="448" xr:uid="{1854E6A4-6FBD-47BF-9ECF-3C87677A49B2}"/>
    <cellStyle name="20% - Accent2 26" xfId="449" xr:uid="{BA6777B6-3F7D-4F21-839B-A080DC9DA95E}"/>
    <cellStyle name="20% - Accent2 27" xfId="450" xr:uid="{AE32215A-BECC-4C6A-A23C-E0EDACDE8AC9}"/>
    <cellStyle name="20% - Accent2 28" xfId="451" xr:uid="{21B00DD1-B540-4150-8B88-D414CE1E0220}"/>
    <cellStyle name="20% - Accent2 29" xfId="452" xr:uid="{DF8420F9-8FC4-4322-9896-54370E036EC7}"/>
    <cellStyle name="20% - Accent2 3" xfId="67" xr:uid="{4C645A58-A647-4DFF-8728-9AED4ADED8F4}"/>
    <cellStyle name="20% - Accent2 3 2" xfId="453" xr:uid="{5AD0FDA5-4013-4815-AC41-847F91BE7106}"/>
    <cellStyle name="20% - Accent2 3 2 2" xfId="4842" xr:uid="{40DEFEBB-4ACB-4ACB-836C-243E3A75BB6F}"/>
    <cellStyle name="20% - Accent2 3 3" xfId="3426" xr:uid="{92B40AC1-1061-4D4F-9F6F-D7CD5CA7A861}"/>
    <cellStyle name="20% - Accent2 3 4" xfId="58246" xr:uid="{AFE9B79C-5D72-46B8-A51B-03829AB9AB6E}"/>
    <cellStyle name="20% - Accent2 30" xfId="454" xr:uid="{9D74FF05-E52B-4C60-9927-CB8031813E57}"/>
    <cellStyle name="20% - Accent2 31" xfId="455" xr:uid="{A9B43933-DB73-4BB1-BFC3-D6DCDF729292}"/>
    <cellStyle name="20% - Accent2 32" xfId="456" xr:uid="{F43C5CBE-2CAE-4D11-9BC1-1D39A257433F}"/>
    <cellStyle name="20% - Accent2 33" xfId="457" xr:uid="{5BA15460-DC23-4A44-80CE-A4D7AF505370}"/>
    <cellStyle name="20% - Accent2 34" xfId="458" xr:uid="{344C7A33-AB42-4023-A25A-590636AF8A7C}"/>
    <cellStyle name="20% - Accent2 35" xfId="459" xr:uid="{25EB992F-35E6-4DA0-9156-A34A40554107}"/>
    <cellStyle name="20% - Accent2 36" xfId="460" xr:uid="{854CD4F1-1B6C-4335-9282-56FCA79CC69F}"/>
    <cellStyle name="20% - Accent2 37" xfId="461" xr:uid="{C666F32E-8E23-4A54-982B-9EC9F71725A4}"/>
    <cellStyle name="20% - Accent2 38" xfId="462" xr:uid="{71FC93CE-8A80-4A76-8BA9-0E6725D27191}"/>
    <cellStyle name="20% - Accent2 39" xfId="463" xr:uid="{E257A6CE-1437-4E16-9B73-8F80DA363792}"/>
    <cellStyle name="20% - Accent2 4" xfId="464" xr:uid="{B0CE7265-4B82-4EF6-B3BD-9320CC053C1C}"/>
    <cellStyle name="20% - Accent2 4 2" xfId="3427" xr:uid="{6BCFBE2B-4837-48AB-AF5B-5D3114FABC49}"/>
    <cellStyle name="20% - Accent2 4 3" xfId="58247" xr:uid="{3BC795E1-A298-4BFB-B55D-BEC52D24E64C}"/>
    <cellStyle name="20% - Accent2 40" xfId="465" xr:uid="{C9DEC69D-6BA8-4BD9-9D25-6BDDC27E4AE2}"/>
    <cellStyle name="20% - Accent2 41" xfId="466" xr:uid="{42F21E3D-0D70-4938-ACA6-14B6723405B6}"/>
    <cellStyle name="20% - Accent2 42" xfId="467" xr:uid="{BCAB1E11-5726-4251-A908-AF957F06AD9D}"/>
    <cellStyle name="20% - Accent2 43" xfId="468" xr:uid="{135A5056-1E94-4273-944B-A4C9117EB20F}"/>
    <cellStyle name="20% - Accent2 44" xfId="22517" xr:uid="{FC7C7144-8DF1-47F4-86BF-4F4D66F292B5}"/>
    <cellStyle name="20% - Accent2 45" xfId="40371" xr:uid="{7ACE6F88-7E7E-402C-97E8-040396BAE3EF}"/>
    <cellStyle name="20% - Accent2 46" xfId="58221" xr:uid="{CC624545-BCE7-4A2D-AE31-0FB36AC88B05}"/>
    <cellStyle name="20% - Accent2 5" xfId="469" xr:uid="{3E522B36-D12C-4BF0-A2EE-F83BB259A2DC}"/>
    <cellStyle name="20% - Accent2 5 2" xfId="3428" xr:uid="{B22BA726-079C-44B4-9527-E61E983C5FE5}"/>
    <cellStyle name="20% - Accent2 5 3" xfId="58248" xr:uid="{2749EBE4-A6DE-4773-8F58-64D79544BD69}"/>
    <cellStyle name="20% - Accent2 6" xfId="470" xr:uid="{DD240780-8301-4BB3-9531-7CC3015214AF}"/>
    <cellStyle name="20% - Accent2 6 2" xfId="3429" xr:uid="{FCE08B47-555D-46F0-9FE0-7EE95A908E38}"/>
    <cellStyle name="20% - Accent2 6 3" xfId="58249" xr:uid="{B9DFBE6C-4E4B-4397-9F5C-979FC98C4E0A}"/>
    <cellStyle name="20% - Accent2 7" xfId="471" xr:uid="{FD620EDE-CA57-44B7-8B6A-191FAC9F2713}"/>
    <cellStyle name="20% - Accent2 7 2" xfId="3430" xr:uid="{51C809E2-CFC0-4742-927E-6E843EADBEA3}"/>
    <cellStyle name="20% - Accent2 7 3" xfId="58250" xr:uid="{A4C6FAF6-6AA4-4674-89BB-F5148C5D7F71}"/>
    <cellStyle name="20% - Accent2 8" xfId="472" xr:uid="{E2340930-307E-404F-BD15-355D2436A7A6}"/>
    <cellStyle name="20% - Accent2 8 2" xfId="3431" xr:uid="{8B94A350-F72B-4C08-8BD9-3F94C48A8DFA}"/>
    <cellStyle name="20% - Accent2 8 3" xfId="58251" xr:uid="{BD2F4A94-6C71-4C7F-BF58-7227D9D6E81B}"/>
    <cellStyle name="20% - Accent2 9" xfId="473" xr:uid="{EAF5918D-FB45-4C6D-BFD6-7CB7D089212A}"/>
    <cellStyle name="20% - Accent2 9 2" xfId="4843" xr:uid="{CDBA9B1A-3F8C-4251-9BE7-2551D63FA017}"/>
    <cellStyle name="20% - Accent3" xfId="28" builtinId="38" customBuiltin="1"/>
    <cellStyle name="20% - Accent3 10" xfId="474" xr:uid="{415BE0EB-D075-4773-A49E-4B33CE6CEC1F}"/>
    <cellStyle name="20% - Accent3 10 2" xfId="4844" xr:uid="{80906201-1F80-41A7-BB12-D6CC647E47FD}"/>
    <cellStyle name="20% - Accent3 11" xfId="475" xr:uid="{C3E94A32-04B5-42FC-B442-C1B08405FF67}"/>
    <cellStyle name="20% - Accent3 11 2" xfId="4845" xr:uid="{8D228F31-0378-4A8B-96CC-49C55DF68E8A}"/>
    <cellStyle name="20% - Accent3 12" xfId="476" xr:uid="{BA08B8FC-D759-4BD8-A33F-3B0192951DC8}"/>
    <cellStyle name="20% - Accent3 13" xfId="477" xr:uid="{E9CF107B-321B-4B60-90BB-1E18BE742F41}"/>
    <cellStyle name="20% - Accent3 14" xfId="478" xr:uid="{67B36CD9-4D38-407B-88E7-2F8A9A2100EF}"/>
    <cellStyle name="20% - Accent3 15" xfId="479" xr:uid="{C8B88B71-B3CD-405F-B4D1-037BB16B9331}"/>
    <cellStyle name="20% - Accent3 16" xfId="480" xr:uid="{84E929DC-13CE-41A1-B9B7-31A31CB27511}"/>
    <cellStyle name="20% - Accent3 17" xfId="481" xr:uid="{CCEAAC30-4F48-43F4-872E-6565E1BF227B}"/>
    <cellStyle name="20% - Accent3 18" xfId="482" xr:uid="{9DA4C941-2C40-4011-B7B7-3CFC61791169}"/>
    <cellStyle name="20% - Accent3 19" xfId="483" xr:uid="{02162AF5-6FE3-4232-9CA0-FE6E63BD369A}"/>
    <cellStyle name="20% - Accent3 2" xfId="68" xr:uid="{F33B8C4C-40F5-4111-A699-D9BD752525C7}"/>
    <cellStyle name="20% - Accent3 2 10" xfId="3432" xr:uid="{5EE2379D-8E31-4C80-B321-F5FFD55A570F}"/>
    <cellStyle name="20% - Accent3 2 11" xfId="3433" xr:uid="{68AD545D-A259-459A-A8E9-B3072EE5E491}"/>
    <cellStyle name="20% - Accent3 2 12" xfId="3434" xr:uid="{7EDBA377-7403-4366-A193-5888C9818E32}"/>
    <cellStyle name="20% - Accent3 2 13" xfId="3435" xr:uid="{D28BC83D-52F8-4651-B2C2-A875DDA38381}"/>
    <cellStyle name="20% - Accent3 2 14" xfId="3436" xr:uid="{286CB0BA-8E91-4DA4-A0C3-6B490D54E735}"/>
    <cellStyle name="20% - Accent3 2 15" xfId="3437" xr:uid="{6E4CB3F6-FE13-46C9-8515-8795FB5B95B9}"/>
    <cellStyle name="20% - Accent3 2 16" xfId="4846" xr:uid="{1510EC20-C6F1-4DC9-97DF-FE585F37E8E6}"/>
    <cellStyle name="20% - Accent3 2 2" xfId="3438" xr:uid="{65DA3AA9-B9FC-472A-9E6C-625D5541E41F}"/>
    <cellStyle name="20% - Accent3 2 3" xfId="3439" xr:uid="{D745667A-0B8F-47EF-8538-D1C2C41CECC3}"/>
    <cellStyle name="20% - Accent3 2 4" xfId="3440" xr:uid="{50A80B28-B257-4F50-AFBC-077B4D8BB5A5}"/>
    <cellStyle name="20% - Accent3 2 5" xfId="3441" xr:uid="{0B0E1CF9-38C4-4276-83BC-65317CDCE208}"/>
    <cellStyle name="20% - Accent3 2 6" xfId="3442" xr:uid="{DDBD6B45-112C-4273-B142-3647A55EFC4B}"/>
    <cellStyle name="20% - Accent3 2 7" xfId="3443" xr:uid="{E6968212-B8F3-429F-943E-5BA786324B54}"/>
    <cellStyle name="20% - Accent3 2 8" xfId="3444" xr:uid="{43DAE737-473A-4756-B119-56C8BAE49DDB}"/>
    <cellStyle name="20% - Accent3 2 9" xfId="3445" xr:uid="{D86202D2-8F67-48FE-96B0-72EDEB843D89}"/>
    <cellStyle name="20% - Accent3 20" xfId="484" xr:uid="{95FC5377-3733-4F01-9328-10B2F1D11D42}"/>
    <cellStyle name="20% - Accent3 21" xfId="485" xr:uid="{E0BED13A-D2A6-4DD5-BA86-67E0522F91EF}"/>
    <cellStyle name="20% - Accent3 22" xfId="486" xr:uid="{795861DC-6451-488C-9308-64BE19F2E2E3}"/>
    <cellStyle name="20% - Accent3 23" xfId="487" xr:uid="{CE2CE417-180A-4C85-B614-86BF557A4E31}"/>
    <cellStyle name="20% - Accent3 24" xfId="488" xr:uid="{085524B2-8CFC-4C53-A80C-5DA0DD700DA8}"/>
    <cellStyle name="20% - Accent3 25" xfId="489" xr:uid="{62078514-4D08-4FB3-A628-BCB8B731D912}"/>
    <cellStyle name="20% - Accent3 26" xfId="490" xr:uid="{148CC916-D8D1-47B4-8CB8-671CE99E4AFA}"/>
    <cellStyle name="20% - Accent3 27" xfId="491" xr:uid="{5E0103FE-FC8D-43BC-9FD8-3198F9992956}"/>
    <cellStyle name="20% - Accent3 28" xfId="492" xr:uid="{617ABEF7-E4CA-4C59-8473-816CD032624C}"/>
    <cellStyle name="20% - Accent3 29" xfId="493" xr:uid="{3F9175DB-6E83-40CF-8F9E-6C002E33E1F5}"/>
    <cellStyle name="20% - Accent3 3" xfId="69" xr:uid="{347C7BFE-3715-49D6-8ED9-1F499B9606A2}"/>
    <cellStyle name="20% - Accent3 3 2" xfId="494" xr:uid="{4FB1681E-DA1B-41B6-B0DE-6E89EC7420AD}"/>
    <cellStyle name="20% - Accent3 3 2 2" xfId="4847" xr:uid="{BE0AB156-1EFA-4491-AC15-AC05F4383521}"/>
    <cellStyle name="20% - Accent3 3 3" xfId="3446" xr:uid="{E12774FF-826B-4106-B76F-977A5E25BA2A}"/>
    <cellStyle name="20% - Accent3 3 4" xfId="58252" xr:uid="{74B2EE9F-C488-4AEF-8B25-D11E56FA076C}"/>
    <cellStyle name="20% - Accent3 30" xfId="495" xr:uid="{E912966D-3C15-4766-9005-A7CD79FCF89B}"/>
    <cellStyle name="20% - Accent3 31" xfId="496" xr:uid="{382B81ED-FFE1-4E67-B87D-07338C59A8F8}"/>
    <cellStyle name="20% - Accent3 32" xfId="497" xr:uid="{49CA5AA0-D369-497E-8AA0-25C67FAD4C64}"/>
    <cellStyle name="20% - Accent3 33" xfId="498" xr:uid="{3EB83CBE-6F09-4116-9CA7-B01341ED6456}"/>
    <cellStyle name="20% - Accent3 34" xfId="499" xr:uid="{C2DAB19A-C5A8-4740-8F77-7FBB01282FE4}"/>
    <cellStyle name="20% - Accent3 35" xfId="500" xr:uid="{83D6CFD4-D35F-4154-A724-D9B8471E2650}"/>
    <cellStyle name="20% - Accent3 36" xfId="501" xr:uid="{F3BD82AB-8069-476C-B12B-667AB0FDBB12}"/>
    <cellStyle name="20% - Accent3 37" xfId="502" xr:uid="{F914A35B-2C74-4921-813A-7093C756B2DD}"/>
    <cellStyle name="20% - Accent3 38" xfId="503" xr:uid="{0F05687F-0C41-4A9D-BD5D-21C20BA8AFAC}"/>
    <cellStyle name="20% - Accent3 39" xfId="504" xr:uid="{8ED7976B-96F9-4DC2-B6EB-FC163B8D64E9}"/>
    <cellStyle name="20% - Accent3 4" xfId="505" xr:uid="{00517609-9C0A-4A45-8AEC-FA624F5A47B6}"/>
    <cellStyle name="20% - Accent3 4 2" xfId="3447" xr:uid="{43A55DA6-A8DE-412B-B104-0529BD16DCA7}"/>
    <cellStyle name="20% - Accent3 4 3" xfId="58253" xr:uid="{7741E764-BC31-4082-9BB4-5783EAF19F7B}"/>
    <cellStyle name="20% - Accent3 40" xfId="506" xr:uid="{F9939997-8605-40B3-8F2C-168F7E76D069}"/>
    <cellStyle name="20% - Accent3 41" xfId="507" xr:uid="{3D85B800-2143-4504-9365-04C2EF7C13F5}"/>
    <cellStyle name="20% - Accent3 42" xfId="508" xr:uid="{D1362492-244A-44C3-A583-81C92421A096}"/>
    <cellStyle name="20% - Accent3 43" xfId="509" xr:uid="{C111CD2C-3EB0-4F86-985E-4A9E6D5E0639}"/>
    <cellStyle name="20% - Accent3 44" xfId="22519" xr:uid="{EFA6E6C0-2B78-4FE9-8EE8-C0B8118F85DE}"/>
    <cellStyle name="20% - Accent3 45" xfId="40373" xr:uid="{3903C06F-E4E2-4B95-BCF0-AF7174429115}"/>
    <cellStyle name="20% - Accent3 46" xfId="58223" xr:uid="{40DF4877-0356-4669-9302-BFA01A65C265}"/>
    <cellStyle name="20% - Accent3 5" xfId="510" xr:uid="{07566F1B-384A-48B9-9DA0-A2C67DC7513C}"/>
    <cellStyle name="20% - Accent3 5 2" xfId="3448" xr:uid="{AAB73159-2DCF-44F9-8348-DF1C017BCF92}"/>
    <cellStyle name="20% - Accent3 5 3" xfId="58254" xr:uid="{0C2A170E-6386-4CD6-A00B-95C933D33D83}"/>
    <cellStyle name="20% - Accent3 6" xfId="511" xr:uid="{54235EDB-4990-4A75-9B57-ED52AA0E79A7}"/>
    <cellStyle name="20% - Accent3 6 2" xfId="3449" xr:uid="{0A80B0D8-59A4-4549-9B8C-A57760051A87}"/>
    <cellStyle name="20% - Accent3 6 3" xfId="58255" xr:uid="{868D16F1-F377-472B-94C3-586D51C25D5A}"/>
    <cellStyle name="20% - Accent3 7" xfId="512" xr:uid="{D2173EF4-4236-4967-A56F-4642BEFA019E}"/>
    <cellStyle name="20% - Accent3 7 2" xfId="3450" xr:uid="{142206F2-60CB-403A-A8BB-48B2F0D7FBD5}"/>
    <cellStyle name="20% - Accent3 7 3" xfId="58256" xr:uid="{725CE6EC-9665-4E08-9654-DE19E01640B4}"/>
    <cellStyle name="20% - Accent3 8" xfId="513" xr:uid="{7F9E9A40-D4BA-4331-A4F1-BCB8F6EF8BC3}"/>
    <cellStyle name="20% - Accent3 8 2" xfId="3451" xr:uid="{0E52F08E-B2BA-4E03-B6C1-DA86669D49D1}"/>
    <cellStyle name="20% - Accent3 8 3" xfId="58257" xr:uid="{84E3B15A-8843-406A-824C-43348306BF1B}"/>
    <cellStyle name="20% - Accent3 9" xfId="514" xr:uid="{17F16487-E277-4AD7-B4BB-84348FCBAB50}"/>
    <cellStyle name="20% - Accent3 9 2" xfId="4848" xr:uid="{34DCE125-DB8D-43A5-82D8-EA2EBFAEE9CF}"/>
    <cellStyle name="20% - Accent4" xfId="31" builtinId="42" customBuiltin="1"/>
    <cellStyle name="20% - Accent4 10" xfId="515" xr:uid="{5A426D2A-3315-4E5D-8D76-FAC52383AE90}"/>
    <cellStyle name="20% - Accent4 10 2" xfId="4849" xr:uid="{2856AF76-1EFC-4624-862B-D6D2F51346DE}"/>
    <cellStyle name="20% - Accent4 11" xfId="516" xr:uid="{57F56AF2-88DA-461F-8ACE-3502EFD43A11}"/>
    <cellStyle name="20% - Accent4 11 2" xfId="4850" xr:uid="{F1B7432F-CAFA-427E-A54B-55C7412C1FE7}"/>
    <cellStyle name="20% - Accent4 12" xfId="517" xr:uid="{772AAE8C-D3C9-4062-940F-ECC89B0F1472}"/>
    <cellStyle name="20% - Accent4 13" xfId="518" xr:uid="{7630F43A-F602-45D2-8EE7-DDEF32FE44C3}"/>
    <cellStyle name="20% - Accent4 14" xfId="519" xr:uid="{C56D2798-5682-4644-8A40-3F115089BDCE}"/>
    <cellStyle name="20% - Accent4 15" xfId="520" xr:uid="{2F6F5E9E-7ADD-45AD-8A56-1CE316C7B697}"/>
    <cellStyle name="20% - Accent4 16" xfId="521" xr:uid="{54944D1D-54AC-49D5-BB1A-F2DACCA961FE}"/>
    <cellStyle name="20% - Accent4 17" xfId="522" xr:uid="{06A018D3-AAA3-4BD2-A571-25159376B04E}"/>
    <cellStyle name="20% - Accent4 18" xfId="523" xr:uid="{F2F67DCA-FAD5-4529-9B3A-06EEDD01507C}"/>
    <cellStyle name="20% - Accent4 19" xfId="524" xr:uid="{4E7BA1B5-771A-4F1B-BE5E-090712D8E9A7}"/>
    <cellStyle name="20% - Accent4 2" xfId="70" xr:uid="{6E3D53B5-DCED-46FD-ACE7-DD66ED554ADD}"/>
    <cellStyle name="20% - Accent4 2 10" xfId="3452" xr:uid="{9284DBA8-3592-4494-8EAC-CED202549E5D}"/>
    <cellStyle name="20% - Accent4 2 11" xfId="3453" xr:uid="{D56E01D1-9BD8-4023-9140-9D36D28A3265}"/>
    <cellStyle name="20% - Accent4 2 12" xfId="3454" xr:uid="{6D2F30FA-C871-469F-B049-71092D20A583}"/>
    <cellStyle name="20% - Accent4 2 13" xfId="3455" xr:uid="{E6426D7E-727A-4E6B-9D48-5EEAE227039A}"/>
    <cellStyle name="20% - Accent4 2 14" xfId="3456" xr:uid="{B17C49BC-0F0A-473D-BA34-A6F12788B71C}"/>
    <cellStyle name="20% - Accent4 2 15" xfId="3457" xr:uid="{DF815C36-17A3-4D02-BBFF-97F4B8F8EBD2}"/>
    <cellStyle name="20% - Accent4 2 16" xfId="4851" xr:uid="{4C132949-8C4E-48D4-A85A-40F3B4D2117B}"/>
    <cellStyle name="20% - Accent4 2 2" xfId="3458" xr:uid="{C67A1416-04F6-426C-9158-361AC157AD7A}"/>
    <cellStyle name="20% - Accent4 2 3" xfId="3459" xr:uid="{6BF89B5B-4469-4BBC-B4D0-807507273D51}"/>
    <cellStyle name="20% - Accent4 2 4" xfId="3460" xr:uid="{6EC03C5C-4F75-46F3-AD3F-09E215E864EB}"/>
    <cellStyle name="20% - Accent4 2 5" xfId="3461" xr:uid="{4106FF89-091A-4DBB-88EB-E6E08BB0CDCE}"/>
    <cellStyle name="20% - Accent4 2 6" xfId="3462" xr:uid="{973C7831-1847-4427-81F1-F346DA2E43B6}"/>
    <cellStyle name="20% - Accent4 2 7" xfId="3463" xr:uid="{B598DC16-60FA-40D3-B17B-0A168BC2D3DD}"/>
    <cellStyle name="20% - Accent4 2 8" xfId="3464" xr:uid="{C711FB2A-EBAF-4E65-B2B4-AA96BB6490F2}"/>
    <cellStyle name="20% - Accent4 2 9" xfId="3465" xr:uid="{ADFBE9FB-56D7-438E-A180-9BBC36C2DB7F}"/>
    <cellStyle name="20% - Accent4 20" xfId="525" xr:uid="{D001A284-D6A6-472F-97C2-344302C8B845}"/>
    <cellStyle name="20% - Accent4 21" xfId="526" xr:uid="{0303F934-5A60-46A5-9044-BFCA5660452F}"/>
    <cellStyle name="20% - Accent4 22" xfId="527" xr:uid="{0C5788ED-729C-419A-BB8C-98DBB6CF8880}"/>
    <cellStyle name="20% - Accent4 23" xfId="528" xr:uid="{A0D2F24E-C4E8-4677-9B15-371963C8B8FE}"/>
    <cellStyle name="20% - Accent4 24" xfId="529" xr:uid="{EF541791-5C1B-428D-8B7D-FD6139DBB68B}"/>
    <cellStyle name="20% - Accent4 25" xfId="530" xr:uid="{EFABA315-8609-4B39-BA97-CFBF9CAA156C}"/>
    <cellStyle name="20% - Accent4 26" xfId="531" xr:uid="{A0381C53-19B9-4297-B589-C5557873FA47}"/>
    <cellStyle name="20% - Accent4 27" xfId="532" xr:uid="{03595CE0-40A2-4A30-A527-3F9E64469243}"/>
    <cellStyle name="20% - Accent4 28" xfId="533" xr:uid="{A7CDA9CC-9F40-478B-B8F2-36DCB6A74A9D}"/>
    <cellStyle name="20% - Accent4 29" xfId="534" xr:uid="{C03851E4-0930-46DD-8C7F-3F92AC3B1363}"/>
    <cellStyle name="20% - Accent4 3" xfId="71" xr:uid="{0BFC7B3E-4FDD-4032-A5E9-4138FE19E5F0}"/>
    <cellStyle name="20% - Accent4 3 2" xfId="535" xr:uid="{0945234C-6F79-4A02-80BE-412BE856241E}"/>
    <cellStyle name="20% - Accent4 3 2 2" xfId="4852" xr:uid="{1254751E-1729-4066-A3D9-BE32FD77BF18}"/>
    <cellStyle name="20% - Accent4 3 3" xfId="3466" xr:uid="{BB1F8AA2-6588-480F-AE7F-0D1E7DF11479}"/>
    <cellStyle name="20% - Accent4 3 4" xfId="58258" xr:uid="{64BDF431-E5F1-4CB6-9B48-339A43DB6DBC}"/>
    <cellStyle name="20% - Accent4 30" xfId="536" xr:uid="{6F4BA2D8-BC04-4B1C-BC02-66EBDD6618D1}"/>
    <cellStyle name="20% - Accent4 31" xfId="537" xr:uid="{7530789B-8517-43C5-B61C-44E2D5B37F06}"/>
    <cellStyle name="20% - Accent4 32" xfId="538" xr:uid="{755FC385-F638-42C5-AAB4-031619C163D6}"/>
    <cellStyle name="20% - Accent4 33" xfId="539" xr:uid="{9341C53D-A72E-40E4-96F2-09A1EFBF3CD4}"/>
    <cellStyle name="20% - Accent4 34" xfId="540" xr:uid="{655A8D72-1DC7-4D55-BF99-DE4D39F1E2BB}"/>
    <cellStyle name="20% - Accent4 35" xfId="541" xr:uid="{922AF131-0D5B-4A9D-A9B1-3EC8EC8828B5}"/>
    <cellStyle name="20% - Accent4 36" xfId="542" xr:uid="{7070BCC2-FD7C-43F3-961F-620289DC9FD9}"/>
    <cellStyle name="20% - Accent4 37" xfId="543" xr:uid="{14EBE2F1-74D5-4212-83EB-4F6AF738DF9C}"/>
    <cellStyle name="20% - Accent4 38" xfId="544" xr:uid="{7625F1C0-5B54-42B9-9133-1670BDD370C7}"/>
    <cellStyle name="20% - Accent4 39" xfId="545" xr:uid="{376971A8-4FB8-4FB4-A6F2-60504A06BD74}"/>
    <cellStyle name="20% - Accent4 4" xfId="546" xr:uid="{A896764E-268B-4626-8F0F-2C7D6BAFFD4B}"/>
    <cellStyle name="20% - Accent4 4 2" xfId="3467" xr:uid="{E3C1FCE9-3D1E-40E0-86FF-E8118AC99D7C}"/>
    <cellStyle name="20% - Accent4 4 3" xfId="58259" xr:uid="{420C9F41-73FA-4FD4-B110-DF4F9FE90809}"/>
    <cellStyle name="20% - Accent4 40" xfId="547" xr:uid="{402BE563-5F1E-4FEC-939C-85A108AB12B4}"/>
    <cellStyle name="20% - Accent4 41" xfId="548" xr:uid="{3E69AAA4-5965-4D5F-8573-FA60BE49DB78}"/>
    <cellStyle name="20% - Accent4 42" xfId="549" xr:uid="{517215B8-EE96-4C4E-A411-C4856947E57D}"/>
    <cellStyle name="20% - Accent4 43" xfId="550" xr:uid="{B08618DE-41AD-48BA-9858-DED7426E104F}"/>
    <cellStyle name="20% - Accent4 44" xfId="22521" xr:uid="{BF8C3654-3D02-497A-9197-A85EF7B6E97F}"/>
    <cellStyle name="20% - Accent4 45" xfId="40375" xr:uid="{CA332087-4704-4BC2-813A-3FF00EEDB780}"/>
    <cellStyle name="20% - Accent4 46" xfId="58225" xr:uid="{7A654612-5080-42B1-A482-41A588C11263}"/>
    <cellStyle name="20% - Accent4 5" xfId="551" xr:uid="{C8395BD2-876F-4857-B56F-E2280B289CB8}"/>
    <cellStyle name="20% - Accent4 5 2" xfId="3468" xr:uid="{093C38B7-CD37-4F97-9BF1-3B6E05D7FFCD}"/>
    <cellStyle name="20% - Accent4 5 3" xfId="58260" xr:uid="{16FFABB7-7EF4-4AC8-8AB5-937C6227399A}"/>
    <cellStyle name="20% - Accent4 6" xfId="552" xr:uid="{645F7E7E-8164-40F5-A5BE-6C766340D46E}"/>
    <cellStyle name="20% - Accent4 6 2" xfId="3469" xr:uid="{F7BCDF07-53F8-4350-BBF5-CD416BFAA25E}"/>
    <cellStyle name="20% - Accent4 6 3" xfId="58261" xr:uid="{A4E856C4-8325-4258-87EB-7D7AC9141243}"/>
    <cellStyle name="20% - Accent4 7" xfId="553" xr:uid="{0EB2FF40-B206-43B9-96BD-43319856C8D7}"/>
    <cellStyle name="20% - Accent4 7 2" xfId="3470" xr:uid="{3133B9D4-85B7-47E1-A35B-769D004487A4}"/>
    <cellStyle name="20% - Accent4 7 3" xfId="58262" xr:uid="{C7FCCE01-C6AA-40F7-A554-AAA8F3A88B01}"/>
    <cellStyle name="20% - Accent4 8" xfId="554" xr:uid="{01BA73E1-8EAA-4236-B491-857B8D1A17EE}"/>
    <cellStyle name="20% - Accent4 8 2" xfId="3471" xr:uid="{FC5F751B-D9B1-45F1-BA1F-A0274115E0E0}"/>
    <cellStyle name="20% - Accent4 8 3" xfId="58263" xr:uid="{433358C4-3071-4387-8D9D-E74D2322BE50}"/>
    <cellStyle name="20% - Accent4 9" xfId="555" xr:uid="{3352B005-A256-4025-B890-033CEFD34F71}"/>
    <cellStyle name="20% - Accent4 9 2" xfId="4853" xr:uid="{BD68EB84-9B24-4864-8E9E-9BC1E6180154}"/>
    <cellStyle name="20% - Accent5" xfId="34" builtinId="46" customBuiltin="1"/>
    <cellStyle name="20% - Accent5 10" xfId="556" xr:uid="{69D39F3F-A90C-4F08-AA88-0D57ED72926D}"/>
    <cellStyle name="20% - Accent5 10 2" xfId="4854" xr:uid="{2B38A975-DE6E-4B77-8A4C-55435C636AEA}"/>
    <cellStyle name="20% - Accent5 11" xfId="557" xr:uid="{9CA5C480-B5AD-416D-9514-75A442FD8AA3}"/>
    <cellStyle name="20% - Accent5 11 2" xfId="4855" xr:uid="{A530F7DF-A337-461C-B944-369BE4ADCFAA}"/>
    <cellStyle name="20% - Accent5 12" xfId="558" xr:uid="{8813F396-243E-465D-9FF0-E1720CEEA1AB}"/>
    <cellStyle name="20% - Accent5 13" xfId="559" xr:uid="{0F535CB2-9D7C-4127-947F-76E1F58FF5C1}"/>
    <cellStyle name="20% - Accent5 14" xfId="560" xr:uid="{8D207DA1-DDE6-44BF-8A73-BAE5C005C1C0}"/>
    <cellStyle name="20% - Accent5 15" xfId="561" xr:uid="{1D205F08-C3F7-4919-887C-B2A23FFD8299}"/>
    <cellStyle name="20% - Accent5 16" xfId="562" xr:uid="{5B9292D8-9FAD-47B3-A77E-EC49BA62A874}"/>
    <cellStyle name="20% - Accent5 17" xfId="563" xr:uid="{A61A2D17-B416-436B-BF07-AE8AC1736C65}"/>
    <cellStyle name="20% - Accent5 18" xfId="564" xr:uid="{E681B540-0397-4B24-9706-F523809CD8C0}"/>
    <cellStyle name="20% - Accent5 19" xfId="565" xr:uid="{08C0CA5D-AB75-4628-B865-7CF37A6B9C77}"/>
    <cellStyle name="20% - Accent5 2" xfId="72" xr:uid="{A3496B3B-B419-4E77-8E72-FC848A769BAD}"/>
    <cellStyle name="20% - Accent5 2 10" xfId="3472" xr:uid="{14B91B9E-A821-44D2-8C7E-0E7E28E94D2F}"/>
    <cellStyle name="20% - Accent5 2 11" xfId="3473" xr:uid="{15053180-0FAC-4093-B3B0-926AE30BD212}"/>
    <cellStyle name="20% - Accent5 2 12" xfId="3474" xr:uid="{04AE7631-40C2-43C6-99ED-FBD2486DD5E6}"/>
    <cellStyle name="20% - Accent5 2 13" xfId="3475" xr:uid="{BC8278D5-0DB5-41F2-AF0C-30EACD8F62E8}"/>
    <cellStyle name="20% - Accent5 2 14" xfId="3476" xr:uid="{F76B333C-70C6-4BC5-8B61-D80D0EFC4D4D}"/>
    <cellStyle name="20% - Accent5 2 15" xfId="3477" xr:uid="{A855F37D-34A7-404E-8ED0-D3A2AC73D796}"/>
    <cellStyle name="20% - Accent5 2 2" xfId="3478" xr:uid="{04B539B8-3CE6-4C33-A65C-DAA86751BEA5}"/>
    <cellStyle name="20% - Accent5 2 3" xfId="3479" xr:uid="{0851FCAC-40DA-40E8-AC92-E4222A645C85}"/>
    <cellStyle name="20% - Accent5 2 4" xfId="3480" xr:uid="{B9AFA164-52F4-4955-836F-AEEB3AC923FB}"/>
    <cellStyle name="20% - Accent5 2 5" xfId="3481" xr:uid="{5D676125-6C00-4595-88FD-6C69DF870035}"/>
    <cellStyle name="20% - Accent5 2 6" xfId="3482" xr:uid="{C4715880-3796-4A81-A486-2114A6F984EB}"/>
    <cellStyle name="20% - Accent5 2 7" xfId="3483" xr:uid="{C1BC7F32-CD51-4A24-AAD6-B8EE8AD3DDDB}"/>
    <cellStyle name="20% - Accent5 2 8" xfId="3484" xr:uid="{6FB01B48-2385-475F-A5E1-6A9415222A72}"/>
    <cellStyle name="20% - Accent5 2 9" xfId="3485" xr:uid="{554EAC4F-3550-44AB-8BAF-39C9B0C2AB3C}"/>
    <cellStyle name="20% - Accent5 20" xfId="566" xr:uid="{33AB30B5-DBFD-45A0-A60E-1BD1C4F75F6C}"/>
    <cellStyle name="20% - Accent5 21" xfId="567" xr:uid="{6539C314-9A62-4D16-86C6-9A70E4D48EC5}"/>
    <cellStyle name="20% - Accent5 22" xfId="568" xr:uid="{545AD6E5-58DE-4BB9-BDDA-3385B0870DF7}"/>
    <cellStyle name="20% - Accent5 23" xfId="569" xr:uid="{9CE6BC08-FDD3-44BF-8995-BB9F276626B0}"/>
    <cellStyle name="20% - Accent5 24" xfId="570" xr:uid="{F49BA9BA-0C79-4873-81F3-AF69E600CA96}"/>
    <cellStyle name="20% - Accent5 25" xfId="571" xr:uid="{C1294E9C-196E-4ADB-84B8-5DAD608DE5FB}"/>
    <cellStyle name="20% - Accent5 26" xfId="572" xr:uid="{1879D920-2B4B-4BF3-910D-AAD16ED5C52F}"/>
    <cellStyle name="20% - Accent5 27" xfId="573" xr:uid="{8DD3F04E-A2DC-480D-83C3-D69DCFCBA3F3}"/>
    <cellStyle name="20% - Accent5 28" xfId="574" xr:uid="{C746A816-322D-41CF-885B-7FA485E26082}"/>
    <cellStyle name="20% - Accent5 29" xfId="575" xr:uid="{10D1F7AD-B8BC-4F2E-B62F-4EF4D2442461}"/>
    <cellStyle name="20% - Accent5 3" xfId="73" xr:uid="{DCBD5091-A9B9-4B91-B9D0-8DB1A5B59D42}"/>
    <cellStyle name="20% - Accent5 3 2" xfId="576" xr:uid="{A22AE805-B9FE-4B57-9EA6-143B0E095344}"/>
    <cellStyle name="20% - Accent5 30" xfId="577" xr:uid="{D3008518-EFAC-48D6-B09B-1570758E40DC}"/>
    <cellStyle name="20% - Accent5 31" xfId="578" xr:uid="{42019536-336E-4691-9DE9-2FF23C64A52C}"/>
    <cellStyle name="20% - Accent5 32" xfId="579" xr:uid="{B3231C13-989D-40F4-9C31-9540F2FEE3F8}"/>
    <cellStyle name="20% - Accent5 33" xfId="580" xr:uid="{7A80F6AB-544F-4845-B741-00D7EF3FCB26}"/>
    <cellStyle name="20% - Accent5 34" xfId="581" xr:uid="{B6A24EC8-BFF2-406E-96BE-D1C4D32A8E64}"/>
    <cellStyle name="20% - Accent5 35" xfId="582" xr:uid="{583E4EA0-F526-4C21-88DF-BB72449EFBDD}"/>
    <cellStyle name="20% - Accent5 36" xfId="583" xr:uid="{00F2F0FA-1DDD-432B-8AEF-156C7292E067}"/>
    <cellStyle name="20% - Accent5 37" xfId="584" xr:uid="{0A6E8F87-7C49-498C-AC75-636EBFF07BA5}"/>
    <cellStyle name="20% - Accent5 38" xfId="585" xr:uid="{5FBADD86-F3D4-43CA-98D7-87F9CFE79E3E}"/>
    <cellStyle name="20% - Accent5 39" xfId="586" xr:uid="{BF64B7CD-E14A-48CE-92E7-F37CB5FBBF5C}"/>
    <cellStyle name="20% - Accent5 4" xfId="587" xr:uid="{FE515B98-D743-4792-8B72-F56B879209E5}"/>
    <cellStyle name="20% - Accent5 40" xfId="588" xr:uid="{0B013F4D-A537-4E34-9F44-DCFE3C53E22B}"/>
    <cellStyle name="20% - Accent5 41" xfId="589" xr:uid="{F8AF3838-AD75-4AF8-80E0-A5B3FB6E3455}"/>
    <cellStyle name="20% - Accent5 42" xfId="590" xr:uid="{31594C4F-1EC7-4677-AC93-DCAAA33D237C}"/>
    <cellStyle name="20% - Accent5 43" xfId="591" xr:uid="{08DF0356-31CF-4F4E-B3DA-A5DE9F8C1DA5}"/>
    <cellStyle name="20% - Accent5 44" xfId="22523" xr:uid="{D2E3AED6-D3AC-46E7-B4E5-6062343239D7}"/>
    <cellStyle name="20% - Accent5 45" xfId="40377" xr:uid="{33E9180B-F9CB-4C97-8A02-1DE508ADEAE9}"/>
    <cellStyle name="20% - Accent5 46" xfId="58227" xr:uid="{E9D625B1-6C54-40D3-A852-683363B6F0EB}"/>
    <cellStyle name="20% - Accent5 5" xfId="592" xr:uid="{6C2363FB-C09E-4EE2-B8C7-BA9FE64B7F0D}"/>
    <cellStyle name="20% - Accent5 6" xfId="593" xr:uid="{C46C536E-3495-41B7-885F-0E91FC66572C}"/>
    <cellStyle name="20% - Accent5 7" xfId="594" xr:uid="{2127BA26-D5AF-4B2B-8DEC-CDBDA50DC32B}"/>
    <cellStyle name="20% - Accent5 8" xfId="595" xr:uid="{E1E42B78-0B9F-4E21-98B3-C9930DFABFE8}"/>
    <cellStyle name="20% - Accent5 9" xfId="596" xr:uid="{060521F0-8FB4-4C41-B5E6-C28B8D953532}"/>
    <cellStyle name="20% - Accent5 9 2" xfId="4856" xr:uid="{9D3EDDDA-D19B-439A-B18D-8F254650F37F}"/>
    <cellStyle name="20% - Accent6" xfId="37" builtinId="50" customBuiltin="1"/>
    <cellStyle name="20% - Accent6 10" xfId="597" xr:uid="{2FDFDF3E-F664-45FF-B55D-F4769AE1F939}"/>
    <cellStyle name="20% - Accent6 10 2" xfId="4857" xr:uid="{AC928F20-2BB3-444F-A35B-286F8748C497}"/>
    <cellStyle name="20% - Accent6 11" xfId="598" xr:uid="{6EB362DE-7674-4957-9CD1-8124A1AFC5F7}"/>
    <cellStyle name="20% - Accent6 11 2" xfId="4858" xr:uid="{C8EC68CE-B997-4E04-A9B8-094EFE25B2BD}"/>
    <cellStyle name="20% - Accent6 12" xfId="599" xr:uid="{D123ED83-5CC2-4017-896F-3170992460A5}"/>
    <cellStyle name="20% - Accent6 13" xfId="600" xr:uid="{49382BD8-3A9B-4574-AA37-95A2B7A0296A}"/>
    <cellStyle name="20% - Accent6 14" xfId="601" xr:uid="{342034C8-3BD8-4568-A0E8-D535BE847C1E}"/>
    <cellStyle name="20% - Accent6 15" xfId="602" xr:uid="{6BD317BD-5ED8-4496-BF54-FDBCD9E11E59}"/>
    <cellStyle name="20% - Accent6 16" xfId="603" xr:uid="{29A23452-EFC4-425C-A1CD-0F7D9AC2A33A}"/>
    <cellStyle name="20% - Accent6 17" xfId="604" xr:uid="{7DB2C0F4-6EE5-4E84-A515-93CB12E17BD4}"/>
    <cellStyle name="20% - Accent6 18" xfId="605" xr:uid="{2CD32B60-A49B-456C-96EF-A21F15E45895}"/>
    <cellStyle name="20% - Accent6 19" xfId="606" xr:uid="{2C574F37-2F06-4F06-B27C-A683D3744FC5}"/>
    <cellStyle name="20% - Accent6 2" xfId="74" xr:uid="{90374758-952A-43A4-8647-E5115C742ED4}"/>
    <cellStyle name="20% - Accent6 2 10" xfId="3486" xr:uid="{44655C5A-7F5D-4497-A179-B89140ED25FA}"/>
    <cellStyle name="20% - Accent6 2 11" xfId="3487" xr:uid="{178B3351-BD52-40AC-9055-047C99520651}"/>
    <cellStyle name="20% - Accent6 2 12" xfId="3488" xr:uid="{4CD857E3-13FB-445E-A364-12E0579A7879}"/>
    <cellStyle name="20% - Accent6 2 13" xfId="3489" xr:uid="{4629E8BC-3724-4B6F-B197-1DB8A6D0EF1B}"/>
    <cellStyle name="20% - Accent6 2 14" xfId="3490" xr:uid="{7B122F7C-E08E-4031-8555-4CE2124443D1}"/>
    <cellStyle name="20% - Accent6 2 15" xfId="3491" xr:uid="{BE6A8847-A68B-491C-A4C7-C29A175349AE}"/>
    <cellStyle name="20% - Accent6 2 16" xfId="4859" xr:uid="{5B19465E-79AB-49AA-8289-D11F7C7FFB8F}"/>
    <cellStyle name="20% - Accent6 2 2" xfId="3492" xr:uid="{2643D69D-4D58-4560-9257-119CDE91FA85}"/>
    <cellStyle name="20% - Accent6 2 3" xfId="3493" xr:uid="{9A799DFE-C30E-4841-A8A0-B42125751243}"/>
    <cellStyle name="20% - Accent6 2 4" xfId="3494" xr:uid="{37F74F76-C176-4B1D-9D89-9F9B10B89AAD}"/>
    <cellStyle name="20% - Accent6 2 5" xfId="3495" xr:uid="{2F47B748-379A-41AB-A303-1C60ECF65D1C}"/>
    <cellStyle name="20% - Accent6 2 6" xfId="3496" xr:uid="{117AC9CB-73CE-4405-9890-6F4EEBC53612}"/>
    <cellStyle name="20% - Accent6 2 7" xfId="3497" xr:uid="{95FC5C96-8236-41FB-AA30-912B7610AD5E}"/>
    <cellStyle name="20% - Accent6 2 8" xfId="3498" xr:uid="{9B23F769-7CD0-4329-BC2C-33754C67C2A5}"/>
    <cellStyle name="20% - Accent6 2 9" xfId="3499" xr:uid="{31506323-E460-44EE-9E94-6A243F4C8565}"/>
    <cellStyle name="20% - Accent6 20" xfId="607" xr:uid="{177C9159-9013-4055-8F4A-095FC464F82B}"/>
    <cellStyle name="20% - Accent6 21" xfId="608" xr:uid="{A5227A8C-F918-4B85-994C-E7603C48C372}"/>
    <cellStyle name="20% - Accent6 22" xfId="609" xr:uid="{1B0E3AD9-2C75-4865-A468-F74849644982}"/>
    <cellStyle name="20% - Accent6 23" xfId="610" xr:uid="{0AAFDF8F-03B6-4684-B6E4-A816365F2276}"/>
    <cellStyle name="20% - Accent6 24" xfId="611" xr:uid="{5F763867-18F3-4342-A0C3-EDE1EA7E5DA2}"/>
    <cellStyle name="20% - Accent6 25" xfId="612" xr:uid="{B553D9CE-5339-4BB6-BD5A-38CC15CCCEF2}"/>
    <cellStyle name="20% - Accent6 26" xfId="613" xr:uid="{BBE21A2B-102B-49D9-BF27-31C6D3F786F8}"/>
    <cellStyle name="20% - Accent6 27" xfId="614" xr:uid="{65763ED8-AE09-4388-8DBD-0ACF34459FEE}"/>
    <cellStyle name="20% - Accent6 28" xfId="615" xr:uid="{358CB440-80D9-4986-B386-A675D815D0FD}"/>
    <cellStyle name="20% - Accent6 29" xfId="616" xr:uid="{84CE651E-2F8A-4CF0-B6B5-79C819C8FEE2}"/>
    <cellStyle name="20% - Accent6 3" xfId="75" xr:uid="{C9EE3D6E-1A47-47B1-A804-615C93000AF3}"/>
    <cellStyle name="20% - Accent6 3 2" xfId="617" xr:uid="{1B62B4C4-8B1B-4E59-83A1-A7C6BE48A674}"/>
    <cellStyle name="20% - Accent6 3 2 2" xfId="4860" xr:uid="{2EBFA946-C61E-40FF-AFFC-536634F463C9}"/>
    <cellStyle name="20% - Accent6 3 3" xfId="3500" xr:uid="{9E2F6AB6-CA41-4664-A38E-AA015905AA46}"/>
    <cellStyle name="20% - Accent6 3 4" xfId="58264" xr:uid="{AC709B03-650D-45DB-86EE-9A81203A55D9}"/>
    <cellStyle name="20% - Accent6 30" xfId="618" xr:uid="{90D38552-CEA1-42CF-8DAB-9DA4B6E64BC5}"/>
    <cellStyle name="20% - Accent6 31" xfId="619" xr:uid="{BE214356-3AB2-40E0-9757-DBBE15B7EA49}"/>
    <cellStyle name="20% - Accent6 32" xfId="620" xr:uid="{1BAE6913-CE1B-4481-96B5-C4F6CE077CF3}"/>
    <cellStyle name="20% - Accent6 33" xfId="621" xr:uid="{8D5617BF-125B-44DF-BE63-CBB48C96770D}"/>
    <cellStyle name="20% - Accent6 34" xfId="622" xr:uid="{BA4AF742-6E99-406C-A268-5993B5E5E7E2}"/>
    <cellStyle name="20% - Accent6 35" xfId="623" xr:uid="{BE310620-6B18-4476-9ED1-8B0CCAFDD48A}"/>
    <cellStyle name="20% - Accent6 36" xfId="624" xr:uid="{C27172DE-D13B-470A-A4CE-9E8A1385A3BF}"/>
    <cellStyle name="20% - Accent6 37" xfId="625" xr:uid="{9783C835-9979-4FCB-A8FA-7663669F449D}"/>
    <cellStyle name="20% - Accent6 38" xfId="626" xr:uid="{2742C3C0-4DC7-42EF-8F2C-9C9B9FFD0B87}"/>
    <cellStyle name="20% - Accent6 39" xfId="627" xr:uid="{7821E4D6-77E4-43CA-B1D2-9246A73C1C85}"/>
    <cellStyle name="20% - Accent6 4" xfId="628" xr:uid="{B390B71E-5002-4B32-B96A-740AFA34208A}"/>
    <cellStyle name="20% - Accent6 4 2" xfId="3501" xr:uid="{D207555B-5F75-4152-AA67-DA2334A61A51}"/>
    <cellStyle name="20% - Accent6 4 3" xfId="58265" xr:uid="{D54DB61B-EDB9-4150-95D9-E3065637E16D}"/>
    <cellStyle name="20% - Accent6 40" xfId="629" xr:uid="{A2FC248F-6817-4599-A720-099041740294}"/>
    <cellStyle name="20% - Accent6 41" xfId="630" xr:uid="{702D6A80-37A9-4395-BBFA-FC7252DB4FB9}"/>
    <cellStyle name="20% - Accent6 42" xfId="631" xr:uid="{3DBED97A-463D-4BAF-A243-B8068D1C5D63}"/>
    <cellStyle name="20% - Accent6 43" xfId="632" xr:uid="{05E386D8-358A-4708-AFF5-0DCC2D75902B}"/>
    <cellStyle name="20% - Accent6 44" xfId="633" xr:uid="{7CA19D3C-6BC0-41AC-8DE2-CEC34B835406}"/>
    <cellStyle name="20% - Accent6 44 2" xfId="4861" xr:uid="{7130E07A-41B6-4707-9F78-7E1D7313835B}"/>
    <cellStyle name="20% - Accent6 44 2 2" xfId="23029" xr:uid="{9BD639FA-0E04-41F1-8219-9E2F0AFB9902}"/>
    <cellStyle name="20% - Accent6 44 2 3" xfId="40880" xr:uid="{F2B9C430-8D12-4112-9E47-501F2DD2BB1B}"/>
    <cellStyle name="20% - Accent6 44 2 4" xfId="58267" xr:uid="{A0560C8A-19BD-4CC2-95BF-D76412D6E294}"/>
    <cellStyle name="20% - Accent6 44 3" xfId="22607" xr:uid="{694C71B6-98CB-49B3-9490-AF3BC5BF9CA6}"/>
    <cellStyle name="20% - Accent6 44 4" xfId="40461" xr:uid="{C42EC5FB-575C-472A-AB02-49EF58648C12}"/>
    <cellStyle name="20% - Accent6 44 5" xfId="58266" xr:uid="{1B0AF51B-6637-4AD0-A7F6-399C16D44281}"/>
    <cellStyle name="20% - Accent6 45" xfId="22525" xr:uid="{F67F3C3E-CFB8-4844-9A7B-EF943582F7E0}"/>
    <cellStyle name="20% - Accent6 46" xfId="40379" xr:uid="{F4D2E2BB-5A7E-4B1A-A30D-DD21EFF25E02}"/>
    <cellStyle name="20% - Accent6 47" xfId="58229" xr:uid="{E1E3652F-0485-42E8-A20D-A7EE41B17078}"/>
    <cellStyle name="20% - Accent6 5" xfId="634" xr:uid="{D1A865BF-7EEF-41AA-942A-FD73AAEA27EB}"/>
    <cellStyle name="20% - Accent6 5 2" xfId="3502" xr:uid="{43915045-22F4-43EF-AB67-2F650960E62B}"/>
    <cellStyle name="20% - Accent6 5 3" xfId="58268" xr:uid="{FEF74B92-F457-4390-98FA-25ED2900BE35}"/>
    <cellStyle name="20% - Accent6 6" xfId="635" xr:uid="{58021CF6-1A12-45F6-B436-11DE03D30F68}"/>
    <cellStyle name="20% - Accent6 6 2" xfId="3503" xr:uid="{33A0B5F3-100C-4A37-BC57-93765624BA0F}"/>
    <cellStyle name="20% - Accent6 6 3" xfId="58269" xr:uid="{0D21ECFB-F92C-4C1F-BDFA-C9073FAD7D52}"/>
    <cellStyle name="20% - Accent6 7" xfId="636" xr:uid="{1F8F8BFD-071D-48D0-8BBB-B287D8F292FF}"/>
    <cellStyle name="20% - Accent6 7 2" xfId="3504" xr:uid="{A8A861BE-B5FC-4DBD-ADCF-08C6C1A461C1}"/>
    <cellStyle name="20% - Accent6 7 3" xfId="58270" xr:uid="{1A1F2DAD-2AAA-4EE7-913E-CF458543917C}"/>
    <cellStyle name="20% - Accent6 8" xfId="637" xr:uid="{4CB8E0AA-9AB8-403A-A463-66B6015E4E54}"/>
    <cellStyle name="20% - Accent6 8 2" xfId="3505" xr:uid="{335AF700-81D3-4C78-BD6C-896E401601B3}"/>
    <cellStyle name="20% - Accent6 8 3" xfId="58271" xr:uid="{B515DCDB-0A37-4CAD-8A07-451377B4824A}"/>
    <cellStyle name="20% - Accent6 9" xfId="638" xr:uid="{B4E876CE-5BA7-4828-A236-5303A9FF7698}"/>
    <cellStyle name="20% - Accent6 9 2" xfId="4862" xr:uid="{ECE4CE6B-AD9F-44F1-AFA5-E6B8827440E2}"/>
    <cellStyle name="20% - Akzent1" xfId="639" xr:uid="{AF7AAD6A-2D9E-42ED-9969-40B42D3893B7}"/>
    <cellStyle name="20% - Akzent2" xfId="640" xr:uid="{616F1F57-F50D-40A3-BFB9-37B90377BF1B}"/>
    <cellStyle name="20% - Akzent3" xfId="641" xr:uid="{767B24DA-10FC-4ACC-8332-2792FE51D6AD}"/>
    <cellStyle name="20% - Akzent4" xfId="642" xr:uid="{BBEA05F2-DB8E-4B7C-82F6-A8AD37C07773}"/>
    <cellStyle name="20% - Akzent5" xfId="643" xr:uid="{062EDAB1-B95E-4825-A6E6-76078920E653}"/>
    <cellStyle name="20% - Akzent6" xfId="644" xr:uid="{37DB8DBD-F6A5-4A67-9EFA-6934258ACD03}"/>
    <cellStyle name="2x indented GHG Textfiels" xfId="645" xr:uid="{9D7AB6A5-4970-44A2-8F96-E3054EED10EF}"/>
    <cellStyle name="40% - Accent1" xfId="23" builtinId="31" customBuiltin="1"/>
    <cellStyle name="40% - Accent1 10" xfId="646" xr:uid="{ABE53EC1-3B9B-45A9-B14D-72A366216704}"/>
    <cellStyle name="40% - Accent1 10 2" xfId="4863" xr:uid="{60B5ACDB-8828-4A3B-B82D-6CA13728D9AA}"/>
    <cellStyle name="40% - Accent1 11" xfId="647" xr:uid="{AB40BC7F-C04E-4BCB-8959-2B6030B83172}"/>
    <cellStyle name="40% - Accent1 11 2" xfId="4864" xr:uid="{71F1B9BE-F4DD-4586-9681-6A86F16CBAF2}"/>
    <cellStyle name="40% - Accent1 12" xfId="648" xr:uid="{3B917339-ECB6-42B2-A4EC-0AA99631341A}"/>
    <cellStyle name="40% - Accent1 13" xfId="649" xr:uid="{9082EBF1-A8CA-4C8A-898B-BF7D3D8154D0}"/>
    <cellStyle name="40% - Accent1 14" xfId="650" xr:uid="{02B0187B-6476-4393-818B-4C336849A924}"/>
    <cellStyle name="40% - Accent1 15" xfId="651" xr:uid="{97617B7B-54CD-407B-A5D3-520EF1FD8562}"/>
    <cellStyle name="40% - Accent1 16" xfId="652" xr:uid="{B29AE435-7575-4AA7-B0C9-C4EBABA7D90B}"/>
    <cellStyle name="40% - Accent1 17" xfId="653" xr:uid="{D455EA1C-3A0E-4D88-87C5-7DADF7ECF39F}"/>
    <cellStyle name="40% - Accent1 18" xfId="654" xr:uid="{64E27AD7-4001-414B-AC79-C9AF4C2B7747}"/>
    <cellStyle name="40% - Accent1 19" xfId="655" xr:uid="{1D23E4CA-003E-4DFD-93E5-CAF57D7954CB}"/>
    <cellStyle name="40% - Accent1 2" xfId="76" xr:uid="{9CAABE8A-4F85-44E0-9038-409EF1FE1D0D}"/>
    <cellStyle name="40% - Accent1 2 10" xfId="3506" xr:uid="{203BC04F-209B-49E6-808A-A9890F57B706}"/>
    <cellStyle name="40% - Accent1 2 11" xfId="3507" xr:uid="{2A52E05A-968E-4135-8324-88980360F127}"/>
    <cellStyle name="40% - Accent1 2 12" xfId="3508" xr:uid="{A06E4BA6-5BBC-477B-8DAD-F0482BD8BEB6}"/>
    <cellStyle name="40% - Accent1 2 13" xfId="3509" xr:uid="{E52386F4-0CC3-4D38-ABFD-2FC3597BFEEA}"/>
    <cellStyle name="40% - Accent1 2 14" xfId="3510" xr:uid="{3ED2704C-B642-4CE3-90F9-E0DA4D6311B0}"/>
    <cellStyle name="40% - Accent1 2 15" xfId="3511" xr:uid="{F69E00F6-0EE9-4855-9038-0107AE7BBA47}"/>
    <cellStyle name="40% - Accent1 2 16" xfId="4865" xr:uid="{BD6EB4EB-EFD5-4A3C-A728-88C8AD9D9249}"/>
    <cellStyle name="40% - Accent1 2 2" xfId="3512" xr:uid="{63345FB2-DEDB-4F7E-9BEE-B749B1B16500}"/>
    <cellStyle name="40% - Accent1 2 3" xfId="3513" xr:uid="{682C2515-2C0B-403B-8FEB-F0AB3B2421DE}"/>
    <cellStyle name="40% - Accent1 2 4" xfId="3514" xr:uid="{FAE2716B-E9D1-4396-AAC6-D1DF5B247984}"/>
    <cellStyle name="40% - Accent1 2 5" xfId="3515" xr:uid="{ED8BCED3-ED5E-4B1C-B1D0-8248C540BF32}"/>
    <cellStyle name="40% - Accent1 2 6" xfId="3516" xr:uid="{32B47C6F-EA3D-4EA6-892E-1FF04A15C64C}"/>
    <cellStyle name="40% - Accent1 2 7" xfId="3517" xr:uid="{93E751D7-2BC5-412A-B4F5-CC01DEA965B9}"/>
    <cellStyle name="40% - Accent1 2 8" xfId="3518" xr:uid="{473D5C6A-2DD5-4F2D-A905-E9B87CB30057}"/>
    <cellStyle name="40% - Accent1 2 9" xfId="3519" xr:uid="{AD1BB956-E36B-4773-AE72-A73903B4B2BE}"/>
    <cellStyle name="40% - Accent1 20" xfId="656" xr:uid="{63C54AE6-6A22-49ED-955A-6B734ADEC78B}"/>
    <cellStyle name="40% - Accent1 21" xfId="657" xr:uid="{0B0DAD07-7226-47A4-8F3D-62EE088AF242}"/>
    <cellStyle name="40% - Accent1 22" xfId="658" xr:uid="{8AB26884-0CB2-4E6F-BF7E-37D55A111347}"/>
    <cellStyle name="40% - Accent1 23" xfId="659" xr:uid="{C023DA70-BEA2-4DF7-8418-0A327D38CE7D}"/>
    <cellStyle name="40% - Accent1 24" xfId="660" xr:uid="{040E3148-1CFE-4D38-B252-8F0121CAF875}"/>
    <cellStyle name="40% - Accent1 25" xfId="661" xr:uid="{B3A63247-B873-433C-A410-F66BB476E996}"/>
    <cellStyle name="40% - Accent1 26" xfId="662" xr:uid="{45274E89-EC6F-408D-A873-F7AEDAF1936B}"/>
    <cellStyle name="40% - Accent1 27" xfId="663" xr:uid="{718A0B19-7369-4F01-A7F3-0E15BC2EA58C}"/>
    <cellStyle name="40% - Accent1 28" xfId="664" xr:uid="{0A787442-BA74-4123-9956-AC37863F7497}"/>
    <cellStyle name="40% - Accent1 29" xfId="665" xr:uid="{F33B4952-4862-4C69-8041-750A908DA28F}"/>
    <cellStyle name="40% - Accent1 3" xfId="77" xr:uid="{49DBCF81-100C-473B-86A0-2E8F1283E8D9}"/>
    <cellStyle name="40% - Accent1 3 2" xfId="666" xr:uid="{9F4F40D7-E73A-442C-A8CF-A3654A795B92}"/>
    <cellStyle name="40% - Accent1 3 2 2" xfId="4866" xr:uid="{7E6ACB6E-5035-43ED-A57B-80D8D052BF93}"/>
    <cellStyle name="40% - Accent1 3 3" xfId="3520" xr:uid="{6BC2E0E2-031B-4A66-842A-C8D3268F7943}"/>
    <cellStyle name="40% - Accent1 3 4" xfId="58272" xr:uid="{88E4705E-8633-4A19-8E81-C805000FA001}"/>
    <cellStyle name="40% - Accent1 30" xfId="667" xr:uid="{4A917304-364A-49A4-A309-6F0C481B5266}"/>
    <cellStyle name="40% - Accent1 31" xfId="668" xr:uid="{0DBD938A-B8DF-4BBF-AD90-639B7B48F2CB}"/>
    <cellStyle name="40% - Accent1 32" xfId="669" xr:uid="{A0AD4FB6-AFB1-4A20-925E-C00D2B230235}"/>
    <cellStyle name="40% - Accent1 33" xfId="670" xr:uid="{3339091D-C9F5-45C9-A613-9D6A51309B4D}"/>
    <cellStyle name="40% - Accent1 34" xfId="671" xr:uid="{63581696-C2C6-4BE0-B033-DE97E03CF595}"/>
    <cellStyle name="40% - Accent1 35" xfId="672" xr:uid="{ED1022EB-C375-458E-81D0-A27FCDB02F45}"/>
    <cellStyle name="40% - Accent1 36" xfId="673" xr:uid="{6C6493EE-E947-466B-873F-9E9D9D2D4661}"/>
    <cellStyle name="40% - Accent1 37" xfId="674" xr:uid="{70BE6084-0EF2-4B2F-9785-6C9ECE61E041}"/>
    <cellStyle name="40% - Accent1 38" xfId="675" xr:uid="{168C183C-A7C7-4BC0-8EDA-EF07E3DDB7E5}"/>
    <cellStyle name="40% - Accent1 39" xfId="676" xr:uid="{A0F415D1-41CB-46AC-9BAB-5D5DCCFC3A44}"/>
    <cellStyle name="40% - Accent1 4" xfId="677" xr:uid="{14E4D961-D425-46E2-BCDB-61461B84289E}"/>
    <cellStyle name="40% - Accent1 4 2" xfId="3521" xr:uid="{49999929-2D06-4C83-8CF4-75A48BEA93CC}"/>
    <cellStyle name="40% - Accent1 4 3" xfId="58273" xr:uid="{9A1CB518-AD79-4EAA-B5A8-39933FCFAE3A}"/>
    <cellStyle name="40% - Accent1 40" xfId="678" xr:uid="{378F66F9-3AC6-4AD5-A613-869EADC2DFE5}"/>
    <cellStyle name="40% - Accent1 41" xfId="679" xr:uid="{132B031D-287A-493A-B37A-BB881168ABBA}"/>
    <cellStyle name="40% - Accent1 42" xfId="680" xr:uid="{370F20D5-757D-448B-9B4F-914BAF64B7D1}"/>
    <cellStyle name="40% - Accent1 43" xfId="681" xr:uid="{C1330383-9489-4FA4-9BF0-FB94CDBB0BD7}"/>
    <cellStyle name="40% - Accent1 44" xfId="22516" xr:uid="{D6510B1E-B76C-48DE-BF34-9E9DC418CE6B}"/>
    <cellStyle name="40% - Accent1 45" xfId="40370" xr:uid="{62962B36-1486-40E3-8D67-1951CE9915F4}"/>
    <cellStyle name="40% - Accent1 46" xfId="58220" xr:uid="{F3489082-04C6-4D71-8EDF-FDA0DCE32FFE}"/>
    <cellStyle name="40% - Accent1 5" xfId="682" xr:uid="{3CB58D4C-8040-41A6-AAD6-4EF10FE36DBD}"/>
    <cellStyle name="40% - Accent1 5 2" xfId="3522" xr:uid="{5D9FDD6F-56D1-4CE3-B26A-BBCFF99F6865}"/>
    <cellStyle name="40% - Accent1 5 3" xfId="58274" xr:uid="{EB729445-D773-49B1-BEF0-C6ED92E1815A}"/>
    <cellStyle name="40% - Accent1 6" xfId="683" xr:uid="{522ADCE8-1882-46FE-ADA8-A8C8250C5CA8}"/>
    <cellStyle name="40% - Accent1 6 2" xfId="3523" xr:uid="{3AFE60E5-290F-46EC-B529-ACC5BB3CD279}"/>
    <cellStyle name="40% - Accent1 6 3" xfId="58275" xr:uid="{5CB61068-850C-4C6F-9961-3EEA28B944E7}"/>
    <cellStyle name="40% - Accent1 7" xfId="684" xr:uid="{864D6668-7338-4EB0-9F84-16F372263427}"/>
    <cellStyle name="40% - Accent1 7 2" xfId="3524" xr:uid="{694E3D85-8041-40A1-8A55-F0FCF323DF80}"/>
    <cellStyle name="40% - Accent1 7 3" xfId="58276" xr:uid="{7AA4D833-C10F-45EF-BEBD-53F07FFCC438}"/>
    <cellStyle name="40% - Accent1 8" xfId="685" xr:uid="{BF36A9F7-98F4-4B1E-986F-DF829EFC9BE6}"/>
    <cellStyle name="40% - Accent1 8 2" xfId="3525" xr:uid="{30A6983B-6E17-48DF-943A-34016AF54F6E}"/>
    <cellStyle name="40% - Accent1 8 3" xfId="58277" xr:uid="{82820ED9-CEAB-4AE0-89FB-B9E69648FCF7}"/>
    <cellStyle name="40% - Accent1 9" xfId="686" xr:uid="{B13D357A-EB6C-44EF-B58F-2D0C92A0E8BD}"/>
    <cellStyle name="40% - Accent1 9 2" xfId="4867" xr:uid="{6F8FB02A-D33C-468E-A7F0-CF87B872C620}"/>
    <cellStyle name="40% - Accent2" xfId="26" builtinId="35" customBuiltin="1"/>
    <cellStyle name="40% - Accent2 10" xfId="687" xr:uid="{ED2B59CA-B569-4D51-9937-D65365F1750C}"/>
    <cellStyle name="40% - Accent2 10 2" xfId="4868" xr:uid="{64D83CD5-8992-43B9-A590-46821466C374}"/>
    <cellStyle name="40% - Accent2 11" xfId="688" xr:uid="{0AD6E96C-6BBE-4CBA-A93B-9EC2882D6413}"/>
    <cellStyle name="40% - Accent2 11 2" xfId="4869" xr:uid="{4D56AA8B-DA4F-45EE-84B5-354BF17AC687}"/>
    <cellStyle name="40% - Accent2 12" xfId="689" xr:uid="{3535CFFD-1A06-4D0F-BFC7-0F507490ACAA}"/>
    <cellStyle name="40% - Accent2 13" xfId="690" xr:uid="{62EDE790-DFA9-4678-A6F7-B530A20980AF}"/>
    <cellStyle name="40% - Accent2 14" xfId="691" xr:uid="{1936BDF5-1DBB-4EFB-9E7A-7C25B64D64E3}"/>
    <cellStyle name="40% - Accent2 15" xfId="692" xr:uid="{988D3DA7-CBB2-4C70-BA75-2D94765D7813}"/>
    <cellStyle name="40% - Accent2 16" xfId="693" xr:uid="{DFE4C0C3-ACB2-431F-8E48-135B5F123565}"/>
    <cellStyle name="40% - Accent2 17" xfId="694" xr:uid="{49FDB472-4AFD-4D76-8F00-A9572A093D75}"/>
    <cellStyle name="40% - Accent2 18" xfId="695" xr:uid="{94CFD9EE-1B7F-45ED-BB50-BDDDBC5A8066}"/>
    <cellStyle name="40% - Accent2 19" xfId="696" xr:uid="{0D07D447-1957-4C34-B249-E7767E03196A}"/>
    <cellStyle name="40% - Accent2 2" xfId="78" xr:uid="{B3D71132-A152-4CF0-BA6A-25733F0AF4F6}"/>
    <cellStyle name="40% - Accent2 2 10" xfId="3526" xr:uid="{F17CC11B-8933-4DD6-900B-BB8B49B25BB3}"/>
    <cellStyle name="40% - Accent2 2 11" xfId="3527" xr:uid="{4F8DE6D7-BF10-4577-A088-06DBFE9D8ABD}"/>
    <cellStyle name="40% - Accent2 2 12" xfId="3528" xr:uid="{0168EF9D-1B6C-4B35-B7DA-C52BF1DBB658}"/>
    <cellStyle name="40% - Accent2 2 13" xfId="3529" xr:uid="{6375425C-3DB3-49FF-9213-529CAFD83D31}"/>
    <cellStyle name="40% - Accent2 2 14" xfId="3530" xr:uid="{A761F932-49FE-443E-BF41-F0D87592EDF3}"/>
    <cellStyle name="40% - Accent2 2 15" xfId="3531" xr:uid="{A9765007-3FCC-4EE4-B7A1-09E329F9C692}"/>
    <cellStyle name="40% - Accent2 2 2" xfId="3532" xr:uid="{507784BB-BAEE-4575-A6D0-AC1685BA791E}"/>
    <cellStyle name="40% - Accent2 2 3" xfId="3533" xr:uid="{6917EE66-B942-4417-A56C-DB4ABABEF553}"/>
    <cellStyle name="40% - Accent2 2 4" xfId="3534" xr:uid="{570813AE-75C9-4265-A2DE-77940208BE5A}"/>
    <cellStyle name="40% - Accent2 2 5" xfId="3535" xr:uid="{5958EDF8-4770-4777-A62B-94304997D7AF}"/>
    <cellStyle name="40% - Accent2 2 6" xfId="3536" xr:uid="{2B365065-C991-495F-8220-6EB6B0F3A950}"/>
    <cellStyle name="40% - Accent2 2 7" xfId="3537" xr:uid="{CC7B78CD-5F1B-4A80-B249-DB1040DC81B5}"/>
    <cellStyle name="40% - Accent2 2 8" xfId="3538" xr:uid="{6EB53EEC-B080-4406-97A6-9E72907D113F}"/>
    <cellStyle name="40% - Accent2 2 9" xfId="3539" xr:uid="{AF8533EF-C8D1-44BB-8D04-8084F5A1029A}"/>
    <cellStyle name="40% - Accent2 20" xfId="697" xr:uid="{D26EC202-3FC6-453E-BFD9-7EE87E896A93}"/>
    <cellStyle name="40% - Accent2 21" xfId="698" xr:uid="{4E643A60-BEF2-4F8F-BACD-5358A9EAF0B7}"/>
    <cellStyle name="40% - Accent2 22" xfId="699" xr:uid="{A932FB90-BE4F-490F-86E6-64CA607D0175}"/>
    <cellStyle name="40% - Accent2 23" xfId="700" xr:uid="{F8AB0134-4372-402E-90F6-435DAA5A9D23}"/>
    <cellStyle name="40% - Accent2 24" xfId="701" xr:uid="{BCF0C69F-148B-4FA6-8E2E-38687E9608C2}"/>
    <cellStyle name="40% - Accent2 25" xfId="702" xr:uid="{0C88F847-9556-484C-A204-14B90DD6C61E}"/>
    <cellStyle name="40% - Accent2 26" xfId="703" xr:uid="{5FA0E157-EA17-4F83-9E69-88D9E45C6887}"/>
    <cellStyle name="40% - Accent2 27" xfId="704" xr:uid="{FFC6A859-FDAA-45EE-825E-765909C3F867}"/>
    <cellStyle name="40% - Accent2 28" xfId="705" xr:uid="{31FCBBC9-E4D8-4E3B-970D-1D2994FF5499}"/>
    <cellStyle name="40% - Accent2 29" xfId="706" xr:uid="{A76DC605-9364-4AD3-A49A-9387FF2BF661}"/>
    <cellStyle name="40% - Accent2 3" xfId="79" xr:uid="{B6F76AF7-E857-429F-B687-02259DDF7D98}"/>
    <cellStyle name="40% - Accent2 3 2" xfId="707" xr:uid="{0D647E69-6AEC-44D8-AEDE-89C19E46D7E0}"/>
    <cellStyle name="40% - Accent2 30" xfId="708" xr:uid="{50EA37BF-164C-4B35-A773-70E6CA521467}"/>
    <cellStyle name="40% - Accent2 31" xfId="709" xr:uid="{06478A60-AB0A-4F40-8499-D249B8D27886}"/>
    <cellStyle name="40% - Accent2 32" xfId="710" xr:uid="{F9DA512B-9548-4F8A-9509-74C315E3F923}"/>
    <cellStyle name="40% - Accent2 33" xfId="711" xr:uid="{9BFAF42E-222E-48EE-827F-8E54BF27F396}"/>
    <cellStyle name="40% - Accent2 34" xfId="712" xr:uid="{9AC76062-732C-43DF-8E6F-D27F20018428}"/>
    <cellStyle name="40% - Accent2 35" xfId="713" xr:uid="{1BAEB87C-A6C4-4862-AB21-AE9704148DDB}"/>
    <cellStyle name="40% - Accent2 36" xfId="714" xr:uid="{994D605B-3F8A-4A40-913F-9ED2435C35C8}"/>
    <cellStyle name="40% - Accent2 37" xfId="715" xr:uid="{C09C5DB9-E113-45D4-B017-FD4C2B7FC29D}"/>
    <cellStyle name="40% - Accent2 38" xfId="716" xr:uid="{14B68704-4CD1-4C6E-99CC-4482792422B9}"/>
    <cellStyle name="40% - Accent2 39" xfId="717" xr:uid="{74B75783-BCA7-4513-A8B3-647AC736BA6B}"/>
    <cellStyle name="40% - Accent2 4" xfId="718" xr:uid="{F789E2FE-B7A1-4D0B-8984-55353BF7D657}"/>
    <cellStyle name="40% - Accent2 40" xfId="719" xr:uid="{23DD7A27-C4F6-43E0-93CF-E1DC2F86C10A}"/>
    <cellStyle name="40% - Accent2 41" xfId="720" xr:uid="{B5ECF263-CAED-4FD2-A472-F448D9A5A6BB}"/>
    <cellStyle name="40% - Accent2 42" xfId="721" xr:uid="{EEEBD988-B420-418C-B24C-FDF06077A1E8}"/>
    <cellStyle name="40% - Accent2 43" xfId="722" xr:uid="{342DEE4C-A265-4D7C-B770-43BD2962415C}"/>
    <cellStyle name="40% - Accent2 44" xfId="22518" xr:uid="{5D0B0950-A4A0-4189-B612-14175F69EC0E}"/>
    <cellStyle name="40% - Accent2 45" xfId="40372" xr:uid="{01D51561-3A6F-4A24-B10A-1677C341B3FF}"/>
    <cellStyle name="40% - Accent2 46" xfId="58222" xr:uid="{1D98E2FE-0B47-49F0-8DC9-8BAB2E831407}"/>
    <cellStyle name="40% - Accent2 5" xfId="723" xr:uid="{D0CC0251-31C3-449A-953F-E0E396BAD5BF}"/>
    <cellStyle name="40% - Accent2 6" xfId="724" xr:uid="{4700C963-30A2-43FA-AA2A-71CBA17E6251}"/>
    <cellStyle name="40% - Accent2 7" xfId="725" xr:uid="{E4F2A2F1-F003-4F2E-85FF-F88E93714A0B}"/>
    <cellStyle name="40% - Accent2 8" xfId="726" xr:uid="{D685B342-96AD-4FBB-82EF-010971E23D8C}"/>
    <cellStyle name="40% - Accent2 9" xfId="727" xr:uid="{E5E36F0A-0044-4AB6-8AD1-5725ABEE8525}"/>
    <cellStyle name="40% - Accent2 9 2" xfId="4870" xr:uid="{0035E6A2-8BC3-4599-A4B5-80FA6DEE24E2}"/>
    <cellStyle name="40% - Accent3" xfId="29" builtinId="39" customBuiltin="1"/>
    <cellStyle name="40% - Accent3 10" xfId="728" xr:uid="{2477B18A-73AA-4027-90F9-BA46413AE9D4}"/>
    <cellStyle name="40% - Accent3 10 2" xfId="4871" xr:uid="{A9552CEC-0338-4484-9AA0-7E05077949ED}"/>
    <cellStyle name="40% - Accent3 11" xfId="729" xr:uid="{76BE8851-4AF4-4B67-8A45-D17032C3563A}"/>
    <cellStyle name="40% - Accent3 11 2" xfId="4872" xr:uid="{991776EC-7579-4583-856F-9B0C8C945313}"/>
    <cellStyle name="40% - Accent3 12" xfId="730" xr:uid="{A067C3BB-56D2-42D6-A223-DAFF7B07877A}"/>
    <cellStyle name="40% - Accent3 13" xfId="731" xr:uid="{2A8AAA2F-7063-481D-95AF-D322FE59B838}"/>
    <cellStyle name="40% - Accent3 14" xfId="732" xr:uid="{D44230CC-8A67-4AB0-9DB3-3FEAB844D1F5}"/>
    <cellStyle name="40% - Accent3 15" xfId="733" xr:uid="{72815794-BD5F-476D-A423-F1A982B7AC51}"/>
    <cellStyle name="40% - Accent3 16" xfId="734" xr:uid="{20E48368-5F4B-4096-9C9D-89CA0ABCBBF2}"/>
    <cellStyle name="40% - Accent3 17" xfId="735" xr:uid="{BAB07E49-34AD-45B1-8DC5-FB3B928B2B59}"/>
    <cellStyle name="40% - Accent3 18" xfId="736" xr:uid="{411B736D-4B7A-4506-AEC1-608909FC12A3}"/>
    <cellStyle name="40% - Accent3 19" xfId="737" xr:uid="{A231755A-3250-4057-8222-F2F5BBF1C0E9}"/>
    <cellStyle name="40% - Accent3 2" xfId="80" xr:uid="{40ED49F9-302C-4643-A5A6-FF32A3BA278A}"/>
    <cellStyle name="40% - Accent3 2 10" xfId="3540" xr:uid="{A7FE25B6-DC75-45EE-985E-DC6FCD40937D}"/>
    <cellStyle name="40% - Accent3 2 11" xfId="3541" xr:uid="{DEE6D7C9-9415-434E-81AA-65C9210CA16C}"/>
    <cellStyle name="40% - Accent3 2 12" xfId="3542" xr:uid="{5AD8C237-7DF8-4B84-8DC5-66DED19ECB25}"/>
    <cellStyle name="40% - Accent3 2 13" xfId="3543" xr:uid="{0C7BE6C4-D013-4BC4-A190-B25F6DD991AC}"/>
    <cellStyle name="40% - Accent3 2 14" xfId="3544" xr:uid="{945250BA-1443-43C8-BA78-9C6269B1D55B}"/>
    <cellStyle name="40% - Accent3 2 15" xfId="3545" xr:uid="{662EF443-7867-4706-93DD-AF53F5219C75}"/>
    <cellStyle name="40% - Accent3 2 16" xfId="4873" xr:uid="{87D1598D-5DA3-4646-9408-C4BDF491C759}"/>
    <cellStyle name="40% - Accent3 2 2" xfId="3546" xr:uid="{2204E86B-BA8C-42A3-93F2-D1BE10C9B197}"/>
    <cellStyle name="40% - Accent3 2 3" xfId="3547" xr:uid="{11F468CC-C054-4858-A360-02409400612B}"/>
    <cellStyle name="40% - Accent3 2 4" xfId="3548" xr:uid="{B6F9A152-8E76-4F9C-B741-13C186CD41C4}"/>
    <cellStyle name="40% - Accent3 2 5" xfId="3549" xr:uid="{AB7AE3A6-9356-4042-91AA-71EE93CF1164}"/>
    <cellStyle name="40% - Accent3 2 6" xfId="3550" xr:uid="{8258BA2C-73CD-4C33-8BB1-D3A29047C86F}"/>
    <cellStyle name="40% - Accent3 2 7" xfId="3551" xr:uid="{C382B347-BD82-42D6-9C8B-65AD97A3F9D9}"/>
    <cellStyle name="40% - Accent3 2 8" xfId="3552" xr:uid="{4CEEC1E5-667D-4DEE-A5D3-4856D062055D}"/>
    <cellStyle name="40% - Accent3 2 9" xfId="3553" xr:uid="{9A016412-0D9B-4FAE-AFA7-8199383098BD}"/>
    <cellStyle name="40% - Accent3 20" xfId="738" xr:uid="{0CEA54B4-1677-4C67-9B07-53FF1CCBEE94}"/>
    <cellStyle name="40% - Accent3 21" xfId="739" xr:uid="{85A16C1D-3A94-4543-BB5A-773B5D5A4041}"/>
    <cellStyle name="40% - Accent3 22" xfId="740" xr:uid="{2F6CD2F9-A4F3-41A5-84C8-B6BCBCCB04DB}"/>
    <cellStyle name="40% - Accent3 23" xfId="741" xr:uid="{8542EC0A-3FB1-4866-9AAD-A72BDF81F26D}"/>
    <cellStyle name="40% - Accent3 24" xfId="742" xr:uid="{943B813A-A9FA-44F6-A9AB-D9B1B78B1C56}"/>
    <cellStyle name="40% - Accent3 25" xfId="743" xr:uid="{224A2E4B-56FB-4EB1-9719-DBD4DF57E67A}"/>
    <cellStyle name="40% - Accent3 26" xfId="744" xr:uid="{AEDC07AC-E3CE-4121-8A64-5E229D3744F0}"/>
    <cellStyle name="40% - Accent3 27" xfId="745" xr:uid="{7DE6BE74-0CEB-4255-BF49-D26C96B23A4D}"/>
    <cellStyle name="40% - Accent3 28" xfId="746" xr:uid="{47D238C4-E381-4D0C-B17F-42ADD6EA57A0}"/>
    <cellStyle name="40% - Accent3 29" xfId="747" xr:uid="{B6532A78-D853-4A64-98CD-D5F0B2D55EC5}"/>
    <cellStyle name="40% - Accent3 3" xfId="81" xr:uid="{2D2461E7-45A7-4E35-8443-1A0FF780790C}"/>
    <cellStyle name="40% - Accent3 3 2" xfId="748" xr:uid="{A3D9B8ED-3793-4FE2-98B7-1EEAD223724F}"/>
    <cellStyle name="40% - Accent3 3 2 2" xfId="4874" xr:uid="{9151C17A-881C-4B9E-B568-5BEE0EF63A77}"/>
    <cellStyle name="40% - Accent3 3 3" xfId="3554" xr:uid="{13140D6E-EC25-483C-823B-273D36DE2C53}"/>
    <cellStyle name="40% - Accent3 3 4" xfId="58278" xr:uid="{0106093D-206C-4347-8015-995744B111AE}"/>
    <cellStyle name="40% - Accent3 30" xfId="749" xr:uid="{0858D554-58D7-4E7B-8FD3-5624330D79BC}"/>
    <cellStyle name="40% - Accent3 31" xfId="750" xr:uid="{BD53714F-918B-4293-8675-2A008EB0AEFE}"/>
    <cellStyle name="40% - Accent3 32" xfId="751" xr:uid="{BB6A36A2-BE87-4FAC-887F-492D97C4F364}"/>
    <cellStyle name="40% - Accent3 33" xfId="752" xr:uid="{181EBDBD-6083-4A8D-A6F5-847DFBD70222}"/>
    <cellStyle name="40% - Accent3 34" xfId="753" xr:uid="{4175A5EF-520F-4D31-B245-1626B86A4094}"/>
    <cellStyle name="40% - Accent3 35" xfId="754" xr:uid="{6C043633-6A83-4E66-B414-DE2E0A68105B}"/>
    <cellStyle name="40% - Accent3 36" xfId="755" xr:uid="{F27B568B-3E84-4BAA-8246-A2E8BFD04488}"/>
    <cellStyle name="40% - Accent3 37" xfId="756" xr:uid="{6CB17783-85D0-49E8-AEB4-7B28D55A7476}"/>
    <cellStyle name="40% - Accent3 38" xfId="757" xr:uid="{EC4490C2-5B9D-48B6-BF26-0B629BB39FB6}"/>
    <cellStyle name="40% - Accent3 39" xfId="758" xr:uid="{434F4458-169A-4DC9-8F59-31DE4BEEDEC0}"/>
    <cellStyle name="40% - Accent3 4" xfId="759" xr:uid="{A6D2CBF5-3FEC-4E99-A509-49B01C5C202D}"/>
    <cellStyle name="40% - Accent3 4 2" xfId="3555" xr:uid="{89C05319-679C-4500-B6F5-AA938063FB60}"/>
    <cellStyle name="40% - Accent3 4 3" xfId="58279" xr:uid="{1E40B501-89B2-4B98-BC0B-76F23C2D9DFC}"/>
    <cellStyle name="40% - Accent3 40" xfId="760" xr:uid="{4EFABBD9-D9B3-4DEA-8088-4E5983214CB5}"/>
    <cellStyle name="40% - Accent3 41" xfId="761" xr:uid="{DCEAD571-2F49-4541-8DFC-48A5085F0A51}"/>
    <cellStyle name="40% - Accent3 42" xfId="762" xr:uid="{0ADCEED2-71FB-429A-BA6F-8CA201DC01A5}"/>
    <cellStyle name="40% - Accent3 43" xfId="763" xr:uid="{D964FA0E-2DD1-418F-9C82-257A5CBFD0DC}"/>
    <cellStyle name="40% - Accent3 44" xfId="22520" xr:uid="{873003E9-C976-4B1A-BE1B-D38FC8E2ABC6}"/>
    <cellStyle name="40% - Accent3 45" xfId="40374" xr:uid="{9960D9AC-217F-410A-A17A-08CA5A28C708}"/>
    <cellStyle name="40% - Accent3 46" xfId="58224" xr:uid="{BD6C7139-71C7-4861-87C6-9C18EB3A8D2A}"/>
    <cellStyle name="40% - Accent3 5" xfId="764" xr:uid="{007E4C13-4110-46D9-88BA-F122A2CF8516}"/>
    <cellStyle name="40% - Accent3 5 2" xfId="3556" xr:uid="{389E2341-A769-4AA3-B296-87248D29FAB9}"/>
    <cellStyle name="40% - Accent3 5 3" xfId="58280" xr:uid="{8C94ECD2-F080-438C-898D-1B4655D31476}"/>
    <cellStyle name="40% - Accent3 6" xfId="765" xr:uid="{0B883B28-B8DC-4845-8157-5165612B5198}"/>
    <cellStyle name="40% - Accent3 6 2" xfId="3557" xr:uid="{CF0D93EA-6582-47D2-A617-03851003C244}"/>
    <cellStyle name="40% - Accent3 6 3" xfId="58281" xr:uid="{97B4A7F7-36E8-4F03-B874-7B0CEFD9F5E4}"/>
    <cellStyle name="40% - Accent3 7" xfId="766" xr:uid="{6102C468-3E2E-46E6-B442-DB876A418E36}"/>
    <cellStyle name="40% - Accent3 7 2" xfId="3558" xr:uid="{E659FF29-E00E-4AC2-81D2-628F731D9094}"/>
    <cellStyle name="40% - Accent3 7 3" xfId="58282" xr:uid="{6CFF8091-A64F-4006-BBCA-9CFDAA5205F2}"/>
    <cellStyle name="40% - Accent3 8" xfId="767" xr:uid="{32423F23-B6ED-4769-9530-FDBDBFC9E2A4}"/>
    <cellStyle name="40% - Accent3 8 2" xfId="3559" xr:uid="{4874469D-23B5-4F16-ABBE-D938AD1E84E7}"/>
    <cellStyle name="40% - Accent3 8 3" xfId="58283" xr:uid="{37F348D9-135F-4C89-864B-183E67E2D812}"/>
    <cellStyle name="40% - Accent3 9" xfId="768" xr:uid="{5A243326-8607-488D-90B4-93A9E3D59686}"/>
    <cellStyle name="40% - Accent3 9 2" xfId="4875" xr:uid="{0A5DCEA6-9CA7-4660-BC60-8E2B0F7AFC8E}"/>
    <cellStyle name="40% - Accent4" xfId="32" builtinId="43" customBuiltin="1"/>
    <cellStyle name="40% - Accent4 10" xfId="769" xr:uid="{36084FAC-055E-454A-BE48-B0357B57EE49}"/>
    <cellStyle name="40% - Accent4 10 2" xfId="4876" xr:uid="{0777A881-DFAA-4AD0-9628-2E5A413767EE}"/>
    <cellStyle name="40% - Accent4 11" xfId="770" xr:uid="{68008A45-F7E0-4FAD-B29F-9566D6579F6F}"/>
    <cellStyle name="40% - Accent4 11 2" xfId="4877" xr:uid="{F44A58E6-1441-4F89-8B2B-999302A636C1}"/>
    <cellStyle name="40% - Accent4 12" xfId="771" xr:uid="{B7AD5213-D780-4E2B-B824-87DD14E7B645}"/>
    <cellStyle name="40% - Accent4 13" xfId="772" xr:uid="{04760D91-3415-4252-AD8A-B01A53D6FA45}"/>
    <cellStyle name="40% - Accent4 14" xfId="773" xr:uid="{58C8F7C5-67B3-43B8-A537-2A0C73027DCA}"/>
    <cellStyle name="40% - Accent4 15" xfId="774" xr:uid="{85486BF4-C22F-4FE2-B342-E8CDFCCBA5DB}"/>
    <cellStyle name="40% - Accent4 16" xfId="775" xr:uid="{402CC558-9498-4C28-AA77-50BC7B76A6FA}"/>
    <cellStyle name="40% - Accent4 17" xfId="776" xr:uid="{3320010F-DA65-43CD-BB89-5DE62E515FA1}"/>
    <cellStyle name="40% - Accent4 18" xfId="777" xr:uid="{8B81243A-EBB3-4C82-80A5-2951202E1BE3}"/>
    <cellStyle name="40% - Accent4 19" xfId="778" xr:uid="{41AA6277-76B8-474F-9364-85C4E1CD78F4}"/>
    <cellStyle name="40% - Accent4 2" xfId="82" xr:uid="{F38F79C7-0F04-4013-92EA-AF6265F5006C}"/>
    <cellStyle name="40% - Accent4 2 10" xfId="3560" xr:uid="{97D65B41-15E9-47FB-B2AC-57D3BD7C0B55}"/>
    <cellStyle name="40% - Accent4 2 11" xfId="3561" xr:uid="{6879DD44-FF06-4CC6-98E8-B4AA7C4ECD20}"/>
    <cellStyle name="40% - Accent4 2 12" xfId="3562" xr:uid="{C5747523-95C3-4FA5-8C23-3BEB5EF9D546}"/>
    <cellStyle name="40% - Accent4 2 13" xfId="3563" xr:uid="{41D6B571-9A67-4EE7-A64D-FB8C7DFBC595}"/>
    <cellStyle name="40% - Accent4 2 14" xfId="3564" xr:uid="{6393825E-C9B5-42B8-8B50-30264382CAF8}"/>
    <cellStyle name="40% - Accent4 2 15" xfId="3565" xr:uid="{5B86A73A-7A64-408B-B6A5-EB04EBE5E262}"/>
    <cellStyle name="40% - Accent4 2 16" xfId="4878" xr:uid="{CFFE0A7B-EE8E-4332-81AC-BD34D1A237AA}"/>
    <cellStyle name="40% - Accent4 2 2" xfId="3566" xr:uid="{FB238E66-4FAF-467E-8C07-CE205B3ED9B3}"/>
    <cellStyle name="40% - Accent4 2 3" xfId="3567" xr:uid="{F0491029-4443-4B14-94F3-E570CD764EEF}"/>
    <cellStyle name="40% - Accent4 2 4" xfId="3568" xr:uid="{8EE985E5-7044-408B-AC6F-EDD703B32313}"/>
    <cellStyle name="40% - Accent4 2 5" xfId="3569" xr:uid="{83B2C140-F5DB-4B18-8426-90150549EE87}"/>
    <cellStyle name="40% - Accent4 2 6" xfId="3570" xr:uid="{9DA068E1-78F2-441C-9F20-61079E807B97}"/>
    <cellStyle name="40% - Accent4 2 7" xfId="3571" xr:uid="{B6431417-8619-4960-9458-7709B0E58E79}"/>
    <cellStyle name="40% - Accent4 2 8" xfId="3572" xr:uid="{0CDEA4B7-C75C-4D5C-B359-6D9F6ADB77F4}"/>
    <cellStyle name="40% - Accent4 2 9" xfId="3573" xr:uid="{BB6FEC24-262B-4D2C-BF20-C5A17AF4D72F}"/>
    <cellStyle name="40% - Accent4 20" xfId="779" xr:uid="{30722E70-11C8-4C2F-9781-19D2B31B995D}"/>
    <cellStyle name="40% - Accent4 21" xfId="780" xr:uid="{D852F7BF-BB31-4A90-904D-8028D6918967}"/>
    <cellStyle name="40% - Accent4 22" xfId="781" xr:uid="{D850C55F-2220-4303-A6E5-9175D1CA66D5}"/>
    <cellStyle name="40% - Accent4 23" xfId="782" xr:uid="{22D6B1F8-6AFE-4F98-B460-16F0AD777BFE}"/>
    <cellStyle name="40% - Accent4 24" xfId="783" xr:uid="{16BBDB0F-16C3-48B2-9083-825F7855552E}"/>
    <cellStyle name="40% - Accent4 25" xfId="784" xr:uid="{C3C4232E-3C7D-48B5-AC9D-194390CF541C}"/>
    <cellStyle name="40% - Accent4 26" xfId="785" xr:uid="{FB1DDB32-04C6-4990-9023-A21BB0D49BED}"/>
    <cellStyle name="40% - Accent4 27" xfId="786" xr:uid="{33AA53B4-1010-4A09-B0C5-3D5456DF5303}"/>
    <cellStyle name="40% - Accent4 28" xfId="787" xr:uid="{82A0800D-2333-4D34-B59A-DA8F0EAD5A6F}"/>
    <cellStyle name="40% - Accent4 29" xfId="788" xr:uid="{2DDDD84E-A9AF-4177-A67F-53951D1E1900}"/>
    <cellStyle name="40% - Accent4 3" xfId="83" xr:uid="{482C825B-3B96-4DC5-A97D-0EE97A45C598}"/>
    <cellStyle name="40% - Accent4 3 2" xfId="789" xr:uid="{92E5E77D-33EB-44E5-B24A-4722BD334AD7}"/>
    <cellStyle name="40% - Accent4 3 2 2" xfId="4879" xr:uid="{B15EA2D0-1B97-4ABD-950F-BDEDCC5E5941}"/>
    <cellStyle name="40% - Accent4 3 3" xfId="3574" xr:uid="{55173010-3792-47B0-8D66-497F00DFAE34}"/>
    <cellStyle name="40% - Accent4 3 4" xfId="58284" xr:uid="{DC1C28D0-BF43-4ED6-9419-9840E67FDB4B}"/>
    <cellStyle name="40% - Accent4 30" xfId="790" xr:uid="{AE7504C0-043E-4624-A92B-35B99EA50C6E}"/>
    <cellStyle name="40% - Accent4 31" xfId="791" xr:uid="{10A5B98C-26D0-410D-A2C3-2844B3A13D7D}"/>
    <cellStyle name="40% - Accent4 32" xfId="792" xr:uid="{204369CC-0054-4026-9ABA-B97A5D0EDC74}"/>
    <cellStyle name="40% - Accent4 33" xfId="793" xr:uid="{A55D0BA9-4150-420A-99ED-A21C13134995}"/>
    <cellStyle name="40% - Accent4 34" xfId="794" xr:uid="{1990387A-286A-43EA-9377-C8C9526304F5}"/>
    <cellStyle name="40% - Accent4 35" xfId="795" xr:uid="{75B95703-E8D1-480C-97BD-BCC593237601}"/>
    <cellStyle name="40% - Accent4 36" xfId="796" xr:uid="{9F5A26D4-9F09-44D9-AA7F-E898A3CB08B0}"/>
    <cellStyle name="40% - Accent4 37" xfId="797" xr:uid="{6BF84D43-0112-45C6-9EFF-40B06D55B54F}"/>
    <cellStyle name="40% - Accent4 38" xfId="798" xr:uid="{D4A0EF7C-F8B4-4C74-A9B5-6890B2D12F53}"/>
    <cellStyle name="40% - Accent4 39" xfId="799" xr:uid="{A6D24DF1-4382-4C9B-86F6-1D08EAC7B07E}"/>
    <cellStyle name="40% - Accent4 4" xfId="800" xr:uid="{63F88549-D5A0-47B4-8892-08E7FB62E33B}"/>
    <cellStyle name="40% - Accent4 4 2" xfId="3575" xr:uid="{E0DD90C4-91C0-419F-89F1-904F3BA225E8}"/>
    <cellStyle name="40% - Accent4 4 3" xfId="58285" xr:uid="{97736AAC-E06A-4523-884E-DFCE6BB4C7F4}"/>
    <cellStyle name="40% - Accent4 40" xfId="801" xr:uid="{5A99EFA2-876F-4E0F-B8D2-EBA9B9B4968B}"/>
    <cellStyle name="40% - Accent4 41" xfId="802" xr:uid="{D18B5CD7-CF9E-415D-888C-C0E994081C54}"/>
    <cellStyle name="40% - Accent4 42" xfId="803" xr:uid="{32AB6D8C-9C90-4658-B7BF-E26D9CC4AF8C}"/>
    <cellStyle name="40% - Accent4 43" xfId="804" xr:uid="{559BAB75-A72C-4278-9306-31B83E7EA151}"/>
    <cellStyle name="40% - Accent4 44" xfId="22522" xr:uid="{DFA2A889-AC0A-4D27-B5A3-A3978ECD77C4}"/>
    <cellStyle name="40% - Accent4 45" xfId="40376" xr:uid="{58F4C850-025E-4381-B547-DA8B10210C6B}"/>
    <cellStyle name="40% - Accent4 46" xfId="58226" xr:uid="{0C9DB73A-1F1B-43E9-A6A7-43CCCC23ABF2}"/>
    <cellStyle name="40% - Accent4 5" xfId="805" xr:uid="{413BEC26-E2D5-4CFB-9967-59A59E0B7218}"/>
    <cellStyle name="40% - Accent4 5 2" xfId="3576" xr:uid="{3AF2AF99-F20B-4A13-987E-B2393F8E8F1A}"/>
    <cellStyle name="40% - Accent4 5 3" xfId="58286" xr:uid="{F81AC596-0E64-42EE-88C5-8784DED03BE6}"/>
    <cellStyle name="40% - Accent4 6" xfId="806" xr:uid="{52397284-5649-4FB2-B304-799EB03EAE0D}"/>
    <cellStyle name="40% - Accent4 6 2" xfId="3577" xr:uid="{210E5E70-80B0-48F7-834D-9F186234B013}"/>
    <cellStyle name="40% - Accent4 6 3" xfId="58287" xr:uid="{C298BD2A-FE90-4286-BCE9-339013B9DBC3}"/>
    <cellStyle name="40% - Accent4 7" xfId="807" xr:uid="{7481093A-C21A-4B2A-B315-014A6EE11D21}"/>
    <cellStyle name="40% - Accent4 7 2" xfId="3578" xr:uid="{B9FC85B8-2721-4FD1-8E25-2C5060FDF8EF}"/>
    <cellStyle name="40% - Accent4 7 3" xfId="58288" xr:uid="{F526CEE4-7F76-4AF5-956A-BC7DB8889BF2}"/>
    <cellStyle name="40% - Accent4 8" xfId="808" xr:uid="{E199CA55-8154-4FAA-A797-0D0484A758D3}"/>
    <cellStyle name="40% - Accent4 8 2" xfId="3579" xr:uid="{A9261ED5-9362-4F0B-940A-B1258E54A39D}"/>
    <cellStyle name="40% - Accent4 8 3" xfId="58289" xr:uid="{1D98F741-0900-4C3E-A2A4-64B2D12BA3D3}"/>
    <cellStyle name="40% - Accent4 9" xfId="809" xr:uid="{6BB94E8E-1CCF-49FD-A608-D57BA7261648}"/>
    <cellStyle name="40% - Accent4 9 2" xfId="4880" xr:uid="{C04A394C-7EC6-4FE9-836A-31625DFB3071}"/>
    <cellStyle name="40% - Accent5" xfId="35" builtinId="47" customBuiltin="1"/>
    <cellStyle name="40% - Accent5 10" xfId="810" xr:uid="{A0CF3754-9840-4987-BC67-642C996A0AC5}"/>
    <cellStyle name="40% - Accent5 10 2" xfId="4881" xr:uid="{8907A3CC-5E0F-4771-B965-01761F9922B8}"/>
    <cellStyle name="40% - Accent5 11" xfId="811" xr:uid="{6A0661BA-43E6-474B-9214-4A2EC6B06324}"/>
    <cellStyle name="40% - Accent5 11 2" xfId="4882" xr:uid="{A85A3939-D750-4902-A014-1809D181FA08}"/>
    <cellStyle name="40% - Accent5 12" xfId="812" xr:uid="{D9D920C0-9177-4BC2-8829-4F3E979ACF72}"/>
    <cellStyle name="40% - Accent5 13" xfId="813" xr:uid="{0B2F03D0-DC25-4B8A-8E93-DEE11B26777E}"/>
    <cellStyle name="40% - Accent5 14" xfId="814" xr:uid="{6D4AADD3-B7EB-4FDE-B460-42192CDD48B6}"/>
    <cellStyle name="40% - Accent5 15" xfId="815" xr:uid="{9B7F09E5-7237-4E4F-9AB3-009B8EE96342}"/>
    <cellStyle name="40% - Accent5 16" xfId="816" xr:uid="{CB569DE0-C7B7-410E-B22E-980AF13E964E}"/>
    <cellStyle name="40% - Accent5 17" xfId="817" xr:uid="{D8D10F17-F386-40F5-94F5-C310D378A2AC}"/>
    <cellStyle name="40% - Accent5 18" xfId="818" xr:uid="{7DD74935-60A9-499C-B486-AED792CE0180}"/>
    <cellStyle name="40% - Accent5 19" xfId="819" xr:uid="{458CB6DA-78DE-4C6E-86CC-70EA43025E39}"/>
    <cellStyle name="40% - Accent5 2" xfId="84" xr:uid="{5B2A23BB-4CC9-483C-80F9-1482C0297F36}"/>
    <cellStyle name="40% - Accent5 2 10" xfId="3580" xr:uid="{293A142F-ABAD-4136-A582-8447E24092C7}"/>
    <cellStyle name="40% - Accent5 2 11" xfId="3581" xr:uid="{F7E6102E-359C-4200-920D-BFAA7A6A4B70}"/>
    <cellStyle name="40% - Accent5 2 12" xfId="3582" xr:uid="{3E3723AA-A859-4621-AFEE-4C99D9092236}"/>
    <cellStyle name="40% - Accent5 2 13" xfId="3583" xr:uid="{15CB1079-4B92-4756-A059-CED26151C1C0}"/>
    <cellStyle name="40% - Accent5 2 14" xfId="3584" xr:uid="{0C481D43-295C-4507-94A0-8BEE1EB5A8DF}"/>
    <cellStyle name="40% - Accent5 2 15" xfId="3585" xr:uid="{5239D9B1-E3AA-4ED5-BACC-2647CEA1F1BB}"/>
    <cellStyle name="40% - Accent5 2 16" xfId="4883" xr:uid="{9F7E5D27-CEC2-4422-B45B-1CA220F13EA9}"/>
    <cellStyle name="40% - Accent5 2 2" xfId="3586" xr:uid="{2FE3DEDA-FFBE-40B2-A777-3532296BDCEC}"/>
    <cellStyle name="40% - Accent5 2 3" xfId="3587" xr:uid="{3AA65808-694B-4EDB-9B03-C202AC6D3DB3}"/>
    <cellStyle name="40% - Accent5 2 4" xfId="3588" xr:uid="{4BB613CD-51F0-4302-B2E1-1F2466E80F40}"/>
    <cellStyle name="40% - Accent5 2 5" xfId="3589" xr:uid="{6391E748-1E5E-49B8-B42D-34DEEF2FBFA1}"/>
    <cellStyle name="40% - Accent5 2 6" xfId="3590" xr:uid="{797AC4FB-9D0A-4D40-8A8D-A7D6A9AE4AD7}"/>
    <cellStyle name="40% - Accent5 2 7" xfId="3591" xr:uid="{64B8633E-8E08-46DE-BD6C-B343D8AF5BFE}"/>
    <cellStyle name="40% - Accent5 2 8" xfId="3592" xr:uid="{3677541F-A437-4CF7-8382-F28D1E5602EF}"/>
    <cellStyle name="40% - Accent5 2 9" xfId="3593" xr:uid="{FA5EE7A7-7CD4-48E5-8D2C-D890A793F263}"/>
    <cellStyle name="40% - Accent5 20" xfId="820" xr:uid="{527C751E-8B4B-46FC-8E25-FA7A0134B515}"/>
    <cellStyle name="40% - Accent5 21" xfId="821" xr:uid="{9BD1D071-27C3-4BDD-9123-C2AF75F1B593}"/>
    <cellStyle name="40% - Accent5 22" xfId="822" xr:uid="{4472CDEA-A3C5-4AF5-A0A1-157B7D54407A}"/>
    <cellStyle name="40% - Accent5 23" xfId="823" xr:uid="{0C559A0B-E5AA-4F02-AB8F-ED872AEB019A}"/>
    <cellStyle name="40% - Accent5 24" xfId="824" xr:uid="{9C9F48E7-811C-473B-A624-98C0E902A0ED}"/>
    <cellStyle name="40% - Accent5 25" xfId="825" xr:uid="{D315CD82-71BA-4CD3-AD5E-203C27572B96}"/>
    <cellStyle name="40% - Accent5 26" xfId="826" xr:uid="{E8A9B61C-DE68-4865-A02D-38647C1BAB0A}"/>
    <cellStyle name="40% - Accent5 27" xfId="827" xr:uid="{74072C41-4339-4BE3-9952-0FB87BF02ED8}"/>
    <cellStyle name="40% - Accent5 28" xfId="828" xr:uid="{F68D1961-0387-4E34-8603-1F0C562B8A35}"/>
    <cellStyle name="40% - Accent5 29" xfId="829" xr:uid="{E306353C-C3E2-4077-83BD-0255B6EF88DA}"/>
    <cellStyle name="40% - Accent5 3" xfId="85" xr:uid="{2D3167F3-D4F2-44CD-8BEF-6633C220FF6E}"/>
    <cellStyle name="40% - Accent5 3 2" xfId="830" xr:uid="{D3E2932B-6BC4-48EA-9FC0-5EFA5302809D}"/>
    <cellStyle name="40% - Accent5 3 2 2" xfId="4884" xr:uid="{88D326E9-3458-4D57-B471-A85BF8B6B9FE}"/>
    <cellStyle name="40% - Accent5 3 3" xfId="3594" xr:uid="{852E5770-E555-42B6-B36C-AB92934716FF}"/>
    <cellStyle name="40% - Accent5 3 4" xfId="58290" xr:uid="{73AD7C3B-C22D-45E7-9428-A0FC2A3A3D46}"/>
    <cellStyle name="40% - Accent5 30" xfId="831" xr:uid="{5C80DB17-ABAA-42DF-8364-D806E297A5D0}"/>
    <cellStyle name="40% - Accent5 31" xfId="832" xr:uid="{08BE2140-B874-4AD9-8216-32414137171E}"/>
    <cellStyle name="40% - Accent5 32" xfId="833" xr:uid="{ED74AB87-B696-4882-A3DD-5E0D5EDAFF5B}"/>
    <cellStyle name="40% - Accent5 33" xfId="834" xr:uid="{810C08A9-E520-4DA5-96A7-F0AC01756B82}"/>
    <cellStyle name="40% - Accent5 34" xfId="835" xr:uid="{3BD8DA1E-32C8-46FC-AD87-A5F277CFC3F0}"/>
    <cellStyle name="40% - Accent5 35" xfId="836" xr:uid="{E56602DB-0492-4CD6-B79C-48B7A6E33394}"/>
    <cellStyle name="40% - Accent5 36" xfId="837" xr:uid="{97FFD976-AD7E-42CE-BB9D-2E5110574EA1}"/>
    <cellStyle name="40% - Accent5 37" xfId="838" xr:uid="{0AB3236A-1417-4565-B529-142304942E29}"/>
    <cellStyle name="40% - Accent5 38" xfId="839" xr:uid="{8ABA8BBE-B9A1-4F80-8A79-387D233D0C37}"/>
    <cellStyle name="40% - Accent5 39" xfId="840" xr:uid="{70113189-BC49-4F56-9D82-69087835343C}"/>
    <cellStyle name="40% - Accent5 4" xfId="841" xr:uid="{C2F70582-865E-4CF3-A380-96A584595D61}"/>
    <cellStyle name="40% - Accent5 4 2" xfId="3595" xr:uid="{5D0009AC-1906-4ECE-A481-0E67F6E664A1}"/>
    <cellStyle name="40% - Accent5 4 3" xfId="58291" xr:uid="{0404E29D-76CD-4AE6-94D8-6E452DCD5531}"/>
    <cellStyle name="40% - Accent5 40" xfId="842" xr:uid="{A2329E76-37F3-4125-B44B-B39B1E7D3946}"/>
    <cellStyle name="40% - Accent5 41" xfId="843" xr:uid="{55B6F811-C187-4C2C-A0EB-E4DDB0B9DABF}"/>
    <cellStyle name="40% - Accent5 42" xfId="844" xr:uid="{08B3D389-6AC5-4690-BF60-211E8902B5D3}"/>
    <cellStyle name="40% - Accent5 43" xfId="845" xr:uid="{9E2BB887-C252-4A85-9446-DCC4F77A546A}"/>
    <cellStyle name="40% - Accent5 44" xfId="22524" xr:uid="{97A0FF9E-0C1C-4CDD-801C-0519B1B7FF26}"/>
    <cellStyle name="40% - Accent5 45" xfId="40378" xr:uid="{A301D36F-1349-4FA5-8EDB-00127BE4E75E}"/>
    <cellStyle name="40% - Accent5 46" xfId="58228" xr:uid="{E132B87B-AB11-4CD4-B773-4AD5143E4E1D}"/>
    <cellStyle name="40% - Accent5 5" xfId="846" xr:uid="{B39AA8CA-5043-475B-9E63-9AB89320DC2C}"/>
    <cellStyle name="40% - Accent5 5 2" xfId="3596" xr:uid="{8E686188-E9A1-47F3-86EF-B5C0EA46F36C}"/>
    <cellStyle name="40% - Accent5 5 3" xfId="58292" xr:uid="{CF30759F-9AED-48DD-AA82-9D845CADB9AB}"/>
    <cellStyle name="40% - Accent5 6" xfId="847" xr:uid="{C27AB6FE-E5AE-48DE-8523-B65EC232EDA7}"/>
    <cellStyle name="40% - Accent5 6 2" xfId="3597" xr:uid="{2A9008B6-C500-456A-BB4D-057F218F1EF5}"/>
    <cellStyle name="40% - Accent5 6 3" xfId="58293" xr:uid="{108DBB61-04E1-4497-B89F-B0A605A1CA93}"/>
    <cellStyle name="40% - Accent5 7" xfId="848" xr:uid="{89FEC25D-5D45-475B-932E-94165EF11A24}"/>
    <cellStyle name="40% - Accent5 7 2" xfId="3598" xr:uid="{8969953F-BB47-4BF2-814B-7632ACB4EC03}"/>
    <cellStyle name="40% - Accent5 7 3" xfId="58294" xr:uid="{00E209CF-D8C4-48A3-8E23-BCB9D292AEF2}"/>
    <cellStyle name="40% - Accent5 8" xfId="849" xr:uid="{1C10F651-93A3-4FE4-A9FF-1B01D0B80946}"/>
    <cellStyle name="40% - Accent5 8 2" xfId="3599" xr:uid="{F1A5EF27-8308-4404-9D11-01054D756FF5}"/>
    <cellStyle name="40% - Accent5 8 3" xfId="58295" xr:uid="{26813D51-1366-48F0-84AF-14DB737835EE}"/>
    <cellStyle name="40% - Accent5 9" xfId="850" xr:uid="{9FF8EE9D-229C-4732-99BF-46DACFD6A3BD}"/>
    <cellStyle name="40% - Accent5 9 2" xfId="4885" xr:uid="{C15C1500-688E-48AD-9963-C20055DE3716}"/>
    <cellStyle name="40% - Accent6" xfId="38" builtinId="51" customBuiltin="1"/>
    <cellStyle name="40% - Accent6 10" xfId="851" xr:uid="{B46E2656-3776-49EA-BEF4-E6D4DB580BC0}"/>
    <cellStyle name="40% - Accent6 10 2" xfId="4886" xr:uid="{3F6E176F-7605-4E8C-B674-9A734399FCA2}"/>
    <cellStyle name="40% - Accent6 11" xfId="852" xr:uid="{55BA9F47-8CBF-4C6A-8394-ADD17AD32F89}"/>
    <cellStyle name="40% - Accent6 11 2" xfId="4887" xr:uid="{73F60908-D361-4218-84E9-1D046525EC88}"/>
    <cellStyle name="40% - Accent6 12" xfId="853" xr:uid="{62BB22F9-0C7A-41D6-8D57-D28868DBAE64}"/>
    <cellStyle name="40% - Accent6 13" xfId="854" xr:uid="{76C8D36D-FB05-4C28-9788-FE6DB8901C1A}"/>
    <cellStyle name="40% - Accent6 14" xfId="855" xr:uid="{1D0C0A05-1D36-4701-AE3F-E4BC2925B1B9}"/>
    <cellStyle name="40% - Accent6 15" xfId="856" xr:uid="{633EB8EA-2A7D-4861-BDBC-37DFEA801AE8}"/>
    <cellStyle name="40% - Accent6 16" xfId="857" xr:uid="{E860DE63-8C14-4D8B-A468-AAD2EE092906}"/>
    <cellStyle name="40% - Accent6 17" xfId="858" xr:uid="{374885D2-D339-48F2-B35A-A5E4B453C031}"/>
    <cellStyle name="40% - Accent6 18" xfId="859" xr:uid="{52AE3740-78B2-46C7-8456-68AEA2B106F3}"/>
    <cellStyle name="40% - Accent6 19" xfId="860" xr:uid="{944462E3-3925-47DC-8B9E-5B51B7450821}"/>
    <cellStyle name="40% - Accent6 2" xfId="86" xr:uid="{DD68357D-6973-4F3C-B136-D30E9F1B7108}"/>
    <cellStyle name="40% - Accent6 2 10" xfId="3600" xr:uid="{2A3FC2A1-7136-4E61-A2ED-BD64EBACB931}"/>
    <cellStyle name="40% - Accent6 2 11" xfId="3601" xr:uid="{392E7078-62B1-488D-BC7D-005BED9D5868}"/>
    <cellStyle name="40% - Accent6 2 12" xfId="3602" xr:uid="{6C6081DB-75D3-445C-85AE-589DAC1D0266}"/>
    <cellStyle name="40% - Accent6 2 13" xfId="3603" xr:uid="{73BD148A-D6EA-41E8-8E71-23A6D485230E}"/>
    <cellStyle name="40% - Accent6 2 14" xfId="3604" xr:uid="{8981CB4A-8E6A-40CD-AC68-E842BDF16B22}"/>
    <cellStyle name="40% - Accent6 2 15" xfId="3605" xr:uid="{EA92E1D3-0C19-4FBC-843D-3A660E8DDC46}"/>
    <cellStyle name="40% - Accent6 2 16" xfId="4888" xr:uid="{FE5E0576-E42D-4E9A-ABAF-C8B15A0BC68E}"/>
    <cellStyle name="40% - Accent6 2 2" xfId="3606" xr:uid="{FF990D7E-6B33-4B5D-B586-62335DDB1D03}"/>
    <cellStyle name="40% - Accent6 2 3" xfId="3607" xr:uid="{E4F2D288-3B71-4DBA-9A6E-47EF66604E91}"/>
    <cellStyle name="40% - Accent6 2 4" xfId="3608" xr:uid="{CADDCA7F-B041-42B7-975A-8AF22B69027E}"/>
    <cellStyle name="40% - Accent6 2 5" xfId="3609" xr:uid="{4C28F679-6F24-4E83-9898-8D4143843C70}"/>
    <cellStyle name="40% - Accent6 2 6" xfId="3610" xr:uid="{04449763-7E14-4FEB-A67E-954AAD67E997}"/>
    <cellStyle name="40% - Accent6 2 7" xfId="3611" xr:uid="{891810BC-35F1-41D1-8CD5-673F0D728349}"/>
    <cellStyle name="40% - Accent6 2 8" xfId="3612" xr:uid="{76A320AB-4501-4A07-9DF7-CCF3D70E1DCD}"/>
    <cellStyle name="40% - Accent6 2 9" xfId="3613" xr:uid="{97EFBD0C-7100-4469-998E-47E1C03EDA3E}"/>
    <cellStyle name="40% - Accent6 20" xfId="861" xr:uid="{470F1BDE-7A36-405C-8E97-2ADA03EB9D15}"/>
    <cellStyle name="40% - Accent6 21" xfId="862" xr:uid="{4AC3136E-7B25-4C5C-98E1-C479CF9B3CE6}"/>
    <cellStyle name="40% - Accent6 22" xfId="863" xr:uid="{C7334369-F9C4-4CD4-9142-BB1D8630E550}"/>
    <cellStyle name="40% - Accent6 23" xfId="864" xr:uid="{FBE231A8-FFC6-43A4-8A67-EA6EC92486F4}"/>
    <cellStyle name="40% - Accent6 24" xfId="865" xr:uid="{7F1EBDA8-93D1-45AA-AD4C-3CEE2A9B16F4}"/>
    <cellStyle name="40% - Accent6 25" xfId="866" xr:uid="{6E27AAFB-1CB9-4B30-8393-8B4C21B019C7}"/>
    <cellStyle name="40% - Accent6 26" xfId="867" xr:uid="{DE538335-B6D6-4C4A-90EB-103B753CC7D5}"/>
    <cellStyle name="40% - Accent6 27" xfId="868" xr:uid="{0890B826-053B-4C7B-8316-E07858BF1C4D}"/>
    <cellStyle name="40% - Accent6 28" xfId="869" xr:uid="{0992E8ED-21B1-42AF-8B78-1B40CD91499F}"/>
    <cellStyle name="40% - Accent6 29" xfId="870" xr:uid="{8993A81B-1B77-4BA8-8A07-A111B6A23C65}"/>
    <cellStyle name="40% - Accent6 3" xfId="87" xr:uid="{7E786DA6-0568-4B5D-9153-2576B60C476F}"/>
    <cellStyle name="40% - Accent6 3 2" xfId="871" xr:uid="{80C2A030-940B-44FE-9833-CF2BBEFD7058}"/>
    <cellStyle name="40% - Accent6 3 2 2" xfId="4889" xr:uid="{B17D6E5F-0759-4C9D-81F8-AFFFF6D644BE}"/>
    <cellStyle name="40% - Accent6 3 3" xfId="3614" xr:uid="{98746B27-C49C-418C-803A-29C999508190}"/>
    <cellStyle name="40% - Accent6 3 4" xfId="58296" xr:uid="{21F51BAD-DDF6-4E21-A89C-ABBC7EA3D79D}"/>
    <cellStyle name="40% - Accent6 30" xfId="872" xr:uid="{649D5233-6515-4A2F-B9BA-C1F16B0190A3}"/>
    <cellStyle name="40% - Accent6 31" xfId="873" xr:uid="{947278D2-83A7-4931-8FAC-A0BC23B08744}"/>
    <cellStyle name="40% - Accent6 32" xfId="874" xr:uid="{7314DA0B-3AE7-43FE-9370-1506889F697F}"/>
    <cellStyle name="40% - Accent6 33" xfId="875" xr:uid="{18A52F80-D45E-4656-B53E-2A75DF2DC172}"/>
    <cellStyle name="40% - Accent6 34" xfId="876" xr:uid="{984D1B09-D2AE-4C09-9AC5-C622ACA1EB00}"/>
    <cellStyle name="40% - Accent6 35" xfId="877" xr:uid="{BB752E6C-A1B1-4E90-A1D5-77BB5D1B84C9}"/>
    <cellStyle name="40% - Accent6 36" xfId="878" xr:uid="{1768EC0D-FCE5-4638-95EF-E0E79CE7E940}"/>
    <cellStyle name="40% - Accent6 37" xfId="879" xr:uid="{B20950B4-53F3-4F9B-A312-89100143F8F8}"/>
    <cellStyle name="40% - Accent6 38" xfId="880" xr:uid="{385451D9-9A86-4C5D-B256-FEF44F06704F}"/>
    <cellStyle name="40% - Accent6 39" xfId="881" xr:uid="{7E5159AC-CB1E-4B6D-ADC6-47A0464F4F57}"/>
    <cellStyle name="40% - Accent6 4" xfId="882" xr:uid="{9B70B444-78B2-4B4E-874E-A758E879CF9C}"/>
    <cellStyle name="40% - Accent6 4 2" xfId="3615" xr:uid="{4C1CD17C-0B6D-4283-B0DD-C0F87870EDE6}"/>
    <cellStyle name="40% - Accent6 4 3" xfId="58297" xr:uid="{0C3DB39B-7BC7-4B4D-AD6E-42617CED11AC}"/>
    <cellStyle name="40% - Accent6 40" xfId="883" xr:uid="{C6830AFD-9BF8-4E9B-A361-3631789C5EEF}"/>
    <cellStyle name="40% - Accent6 41" xfId="884" xr:uid="{3A05D3FD-4D66-45B6-96C1-D0CD0C189600}"/>
    <cellStyle name="40% - Accent6 42" xfId="885" xr:uid="{4B11CB74-A18E-4091-8816-A307068578A5}"/>
    <cellStyle name="40% - Accent6 43" xfId="886" xr:uid="{28371F12-6361-4B51-B3D1-5DE4DC92C937}"/>
    <cellStyle name="40% - Accent6 44" xfId="22526" xr:uid="{A6374E49-0FF4-4D50-A5A9-1652A065B9D6}"/>
    <cellStyle name="40% - Accent6 45" xfId="40380" xr:uid="{54D465E2-55D7-4AEE-BBB1-09E2701EE5A8}"/>
    <cellStyle name="40% - Accent6 46" xfId="58230" xr:uid="{BEC16F8D-64A2-4AC2-888A-82B4F2EA430F}"/>
    <cellStyle name="40% - Accent6 5" xfId="887" xr:uid="{A06FA4C7-A110-43AE-BEDC-E7866A363C72}"/>
    <cellStyle name="40% - Accent6 5 2" xfId="3616" xr:uid="{FA095069-0441-404C-8B2B-7E7BA55DA4C2}"/>
    <cellStyle name="40% - Accent6 5 3" xfId="58298" xr:uid="{36B4D94A-71A2-4C50-8EE8-6CB7908E486D}"/>
    <cellStyle name="40% - Accent6 6" xfId="888" xr:uid="{E4080ADE-4C96-4F3E-AA7C-8AEEB49AF2E6}"/>
    <cellStyle name="40% - Accent6 6 2" xfId="3617" xr:uid="{295918C6-A8B1-4A41-A7A2-A6D82DAAEFCF}"/>
    <cellStyle name="40% - Accent6 6 3" xfId="58299" xr:uid="{4EDEF76B-DEE1-485B-98E5-0A1E10D436B6}"/>
    <cellStyle name="40% - Accent6 7" xfId="889" xr:uid="{1AD0BC50-3409-4275-B4EE-CBEA46AE6836}"/>
    <cellStyle name="40% - Accent6 7 2" xfId="3618" xr:uid="{267F35C5-C396-490B-AAFD-D4C5F2FEB2AB}"/>
    <cellStyle name="40% - Accent6 7 3" xfId="58300" xr:uid="{3F43F22C-552E-4711-A2C5-6BA57C27C903}"/>
    <cellStyle name="40% - Accent6 8" xfId="890" xr:uid="{0A0ABF32-2E0A-4C75-8684-9F6B4D9CEE6E}"/>
    <cellStyle name="40% - Accent6 8 2" xfId="3619" xr:uid="{DD33BFD9-DE67-48E1-A1D0-2E9B1266AD6F}"/>
    <cellStyle name="40% - Accent6 8 3" xfId="58301" xr:uid="{3331C5F6-A57E-4A37-9BC7-97DF4263BB33}"/>
    <cellStyle name="40% - Accent6 9" xfId="891" xr:uid="{E3561D4A-013C-4294-834B-6DF9AAF1CA43}"/>
    <cellStyle name="40% - Accent6 9 2" xfId="4890" xr:uid="{B3AF7C61-6738-4F6B-AC78-2B8441254763}"/>
    <cellStyle name="40% - Akzent1" xfId="892" xr:uid="{97FD277E-6B9D-4436-BF1C-48296872C392}"/>
    <cellStyle name="40% - Akzent2" xfId="893" xr:uid="{984F5B98-BE18-4D7E-B742-17FF159A64D9}"/>
    <cellStyle name="40% - Akzent3" xfId="894" xr:uid="{90B52ED7-BE0F-40DB-88DD-902572E75750}"/>
    <cellStyle name="40% - Akzent4" xfId="895" xr:uid="{C0BDBA67-4B36-4C83-B822-A3454659F933}"/>
    <cellStyle name="40% - Akzent5" xfId="896" xr:uid="{6940FF79-4352-48FC-B784-27580263A1F8}"/>
    <cellStyle name="40% - Akzent6" xfId="897" xr:uid="{0BB0662A-9A2E-4024-814E-DAE59449A093}"/>
    <cellStyle name="5x indented GHG Textfiels" xfId="898" xr:uid="{5F546A03-F014-40F5-A70D-B9E51D5AC9EC}"/>
    <cellStyle name="60% - Accent1 10" xfId="899" xr:uid="{5D17F649-F0C2-4C6E-B224-B647B99F317B}"/>
    <cellStyle name="60% - Accent1 11" xfId="900" xr:uid="{4B0F8978-8E1A-4646-BB9E-0A640444F932}"/>
    <cellStyle name="60% - Accent1 12" xfId="901" xr:uid="{EE711736-C674-46FD-A1CC-B91E0FC01FFB}"/>
    <cellStyle name="60% - Accent1 13" xfId="902" xr:uid="{4EF01D9A-0FAC-4483-BEDE-2BBAA16D20B0}"/>
    <cellStyle name="60% - Accent1 14" xfId="903" xr:uid="{ACFA0419-555B-4298-A271-756CE342EB0F}"/>
    <cellStyle name="60% - Accent1 15" xfId="904" xr:uid="{0EA31E9F-208F-4269-AA73-657A2790C173}"/>
    <cellStyle name="60% - Accent1 16" xfId="905" xr:uid="{4E8D349E-D500-4696-A5EF-BCBD377F6088}"/>
    <cellStyle name="60% - Accent1 17" xfId="906" xr:uid="{78CDFC72-04E2-483D-B1E2-4BE14E049A92}"/>
    <cellStyle name="60% - Accent1 18" xfId="907" xr:uid="{87C82196-8985-4D7C-927A-FF51EAB13AF0}"/>
    <cellStyle name="60% - Accent1 19" xfId="908" xr:uid="{3199F755-B87B-45C7-A087-EFF5AF86A964}"/>
    <cellStyle name="60% - Accent1 2" xfId="88" xr:uid="{6BDE1918-7F3B-4170-BD6E-3C00D4005F9C}"/>
    <cellStyle name="60% - Accent1 2 10" xfId="3620" xr:uid="{EBAEDD4D-FC00-4C1F-B426-3982F138B390}"/>
    <cellStyle name="60% - Accent1 2 11" xfId="4891" xr:uid="{37BD79C4-A5B4-4E58-A1E6-440CAC6EDDA5}"/>
    <cellStyle name="60% - Accent1 2 12" xfId="58232" xr:uid="{198E2041-6079-43FF-BFAA-CB08131AE393}"/>
    <cellStyle name="60% - Accent1 2 2" xfId="3621" xr:uid="{D908EA54-F5DC-46A8-88DD-4FBE037508D0}"/>
    <cellStyle name="60% - Accent1 2 3" xfId="3622" xr:uid="{0D7843BF-42B5-4FAA-9F20-1373D1F7D158}"/>
    <cellStyle name="60% - Accent1 2 4" xfId="3623" xr:uid="{74319AAD-B4C9-4B78-AACF-EF6A1999EB12}"/>
    <cellStyle name="60% - Accent1 2 5" xfId="3624" xr:uid="{40C20F96-F250-46FB-9531-A34349D22020}"/>
    <cellStyle name="60% - Accent1 2 6" xfId="3625" xr:uid="{C9252C33-26CB-430B-A794-6808F229D682}"/>
    <cellStyle name="60% - Accent1 2 7" xfId="3626" xr:uid="{9F7B7A35-F51A-49FE-A69C-AE5E6DC7725F}"/>
    <cellStyle name="60% - Accent1 2 8" xfId="3627" xr:uid="{FBE7FEA6-2EB5-4D15-BA27-B5EF326E143C}"/>
    <cellStyle name="60% - Accent1 2 9" xfId="3628" xr:uid="{3B08CBF6-855A-41DC-8812-EAFBE6542FE6}"/>
    <cellStyle name="60% - Accent1 20" xfId="909" xr:uid="{50B25462-9F3D-4133-956C-3AA757A033EF}"/>
    <cellStyle name="60% - Accent1 21" xfId="910" xr:uid="{987CA377-9199-4316-8E0B-78D26B156DEA}"/>
    <cellStyle name="60% - Accent1 22" xfId="911" xr:uid="{A33623E7-EED6-4C62-85CF-F76335FE0CDB}"/>
    <cellStyle name="60% - Accent1 23" xfId="912" xr:uid="{E4853052-F9B1-4B6E-B188-8B6F95F81E1F}"/>
    <cellStyle name="60% - Accent1 24" xfId="913" xr:uid="{7BF481CA-7EE8-4934-A045-7C3D013855A3}"/>
    <cellStyle name="60% - Accent1 25" xfId="914" xr:uid="{5CD60B2E-AD16-40D7-9EFD-9A2EB9BDFA36}"/>
    <cellStyle name="60% - Accent1 26" xfId="915" xr:uid="{F0FB25B1-9BF9-45B1-A647-EF78A4462A9A}"/>
    <cellStyle name="60% - Accent1 27" xfId="916" xr:uid="{24F5B186-3DEA-4150-B723-16446F73EA98}"/>
    <cellStyle name="60% - Accent1 28" xfId="917" xr:uid="{AAC91BE9-D45E-4E5F-A386-CF39A66CF7E9}"/>
    <cellStyle name="60% - Accent1 29" xfId="918" xr:uid="{B9D3FB58-B96F-453D-99D5-0CC5FBD0E0CC}"/>
    <cellStyle name="60% - Accent1 3" xfId="89" xr:uid="{33E0740F-A290-458F-8E7C-BB6E2B04CEB1}"/>
    <cellStyle name="60% - Accent1 3 2" xfId="919" xr:uid="{3E0C87C7-3800-410B-BB2D-1088D7EC181A}"/>
    <cellStyle name="60% - Accent1 3 2 2" xfId="4892" xr:uid="{DBA58C9F-DBBF-456A-911D-8DBF8E28FFCA}"/>
    <cellStyle name="60% - Accent1 3 3" xfId="3629" xr:uid="{AC13A331-4E88-497A-B45A-E7EE2EF06622}"/>
    <cellStyle name="60% - Accent1 3 4" xfId="58302" xr:uid="{2D4344A0-A5B8-4109-864B-BF1EBDC86146}"/>
    <cellStyle name="60% - Accent1 30" xfId="920" xr:uid="{785282A6-3727-42C2-B965-A039250C7433}"/>
    <cellStyle name="60% - Accent1 31" xfId="921" xr:uid="{78D8FE4D-FA41-48AC-9CFA-664FAAEDB4FE}"/>
    <cellStyle name="60% - Accent1 32" xfId="922" xr:uid="{2DCB6FDE-0F28-477A-8792-D19C6F3EA218}"/>
    <cellStyle name="60% - Accent1 33" xfId="923" xr:uid="{F599D756-3D57-46FE-BA01-435E6BC948B2}"/>
    <cellStyle name="60% - Accent1 34" xfId="924" xr:uid="{8F554F19-8C25-42FC-82EE-8F5B807252A6}"/>
    <cellStyle name="60% - Accent1 35" xfId="925" xr:uid="{9E5E2059-0BBF-46E6-86CC-A4D65E198D4D}"/>
    <cellStyle name="60% - Accent1 36" xfId="926" xr:uid="{93004FD0-AC84-4997-A864-9AA52A952A04}"/>
    <cellStyle name="60% - Accent1 37" xfId="927" xr:uid="{A115B7F9-E3C4-40B8-8B7C-61EB95686F89}"/>
    <cellStyle name="60% - Accent1 38" xfId="928" xr:uid="{336863EA-81EB-461A-A8BF-CFCBBA3799FC}"/>
    <cellStyle name="60% - Accent1 39" xfId="929" xr:uid="{904180A2-3C12-4395-AA79-676F119C7E89}"/>
    <cellStyle name="60% - Accent1 4" xfId="930" xr:uid="{6BCB8FF7-0B00-4D02-AB8A-A24EF63BA924}"/>
    <cellStyle name="60% - Accent1 4 2" xfId="4893" xr:uid="{F5F80B88-5C02-4CC1-9C49-04543042DF33}"/>
    <cellStyle name="60% - Accent1 40" xfId="931" xr:uid="{FACA2B40-466A-45EA-98FE-3ABE6644AE82}"/>
    <cellStyle name="60% - Accent1 41" xfId="932" xr:uid="{F351DF04-1F6E-4EF0-B9B6-01357EBC62CB}"/>
    <cellStyle name="60% - Accent1 42" xfId="933" xr:uid="{5CCBBC21-B99A-4B98-9B06-233FAB1C942F}"/>
    <cellStyle name="60% - Accent1 43" xfId="934" xr:uid="{77F3BC36-5A29-489E-BC86-E70AB198247A}"/>
    <cellStyle name="60% - Accent1 44" xfId="44" xr:uid="{4596E481-DFAA-4B5A-A3C0-1F442C47710A}"/>
    <cellStyle name="60% - Accent1 5" xfId="935" xr:uid="{46593F87-B3BD-4147-AA5E-3CB1D9DA2FE6}"/>
    <cellStyle name="60% - Accent1 5 2" xfId="4894" xr:uid="{A43E52C4-560A-4A34-807B-6D6690E1893C}"/>
    <cellStyle name="60% - Accent1 6" xfId="936" xr:uid="{538B1B10-DBA2-45D4-A752-5661839D7F6F}"/>
    <cellStyle name="60% - Accent1 6 2" xfId="4895" xr:uid="{7B3A707F-970B-477B-A812-DB7D665C8EFC}"/>
    <cellStyle name="60% - Accent1 7" xfId="937" xr:uid="{E13A3B74-4C81-4BF8-A720-42A81EE1EA44}"/>
    <cellStyle name="60% - Accent1 8" xfId="938" xr:uid="{19A43A21-61A5-445E-BC12-ED6ED6D24F0A}"/>
    <cellStyle name="60% - Accent1 9" xfId="939" xr:uid="{CBE68485-F489-4784-B358-41DA58EC8E1E}"/>
    <cellStyle name="60% - Accent2 10" xfId="940" xr:uid="{BEDB35CF-7D70-4E62-BC6A-C55849BADC1F}"/>
    <cellStyle name="60% - Accent2 11" xfId="941" xr:uid="{7E17B556-B322-4B9B-8A84-CF556B9FC1B6}"/>
    <cellStyle name="60% - Accent2 12" xfId="942" xr:uid="{9CDD174F-6B4B-4AFE-B9FA-9C8727C85297}"/>
    <cellStyle name="60% - Accent2 13" xfId="943" xr:uid="{DB1A06C1-22B2-42DB-A6C6-D8AB635F7CE4}"/>
    <cellStyle name="60% - Accent2 14" xfId="944" xr:uid="{69FE0540-FB23-4A79-A6D6-C014CB874EA7}"/>
    <cellStyle name="60% - Accent2 15" xfId="945" xr:uid="{DA5F4A3D-5E05-4820-9783-8865C74F75AA}"/>
    <cellStyle name="60% - Accent2 16" xfId="946" xr:uid="{0B00FEED-AA2F-4F40-AFEC-55960B45D40C}"/>
    <cellStyle name="60% - Accent2 17" xfId="947" xr:uid="{B3DA49FD-A618-4BF4-877B-83309A3922FB}"/>
    <cellStyle name="60% - Accent2 18" xfId="948" xr:uid="{86F99976-1C2E-4567-AC08-CAD982B3E74B}"/>
    <cellStyle name="60% - Accent2 19" xfId="949" xr:uid="{50423E1B-A794-435E-9178-3D9950C6595C}"/>
    <cellStyle name="60% - Accent2 2" xfId="90" xr:uid="{0757DB0B-3B32-4ADB-8355-BE6B96E9CE65}"/>
    <cellStyle name="60% - Accent2 2 10" xfId="3630" xr:uid="{002A4011-1DA1-47C9-88FA-D8BFC3917BF1}"/>
    <cellStyle name="60% - Accent2 2 11" xfId="4896" xr:uid="{20EAA5E2-DB91-4F4A-99FA-11E81EC39400}"/>
    <cellStyle name="60% - Accent2 2 12" xfId="58233" xr:uid="{72B8E66A-06FE-4C17-98E0-B619E8B9C7F9}"/>
    <cellStyle name="60% - Accent2 2 2" xfId="3631" xr:uid="{8FA68AC2-5B39-455D-9075-15803596AE50}"/>
    <cellStyle name="60% - Accent2 2 3" xfId="3632" xr:uid="{C41C4FCC-053F-44B9-91A1-DA912161DE1C}"/>
    <cellStyle name="60% - Accent2 2 4" xfId="3633" xr:uid="{AB9B7840-32D0-4B31-9E5F-2853C1AAD39B}"/>
    <cellStyle name="60% - Accent2 2 5" xfId="3634" xr:uid="{B7E61570-7EDB-4A37-AC4B-D14D1AD008CB}"/>
    <cellStyle name="60% - Accent2 2 6" xfId="3635" xr:uid="{0FC8694F-17DD-4960-AB87-252CEB13CC59}"/>
    <cellStyle name="60% - Accent2 2 7" xfId="3636" xr:uid="{6660B0EB-0CA4-4088-915C-AFD8377265A3}"/>
    <cellStyle name="60% - Accent2 2 8" xfId="3637" xr:uid="{6B2666E0-9A44-4FDF-BC6E-74B63A187BDA}"/>
    <cellStyle name="60% - Accent2 2 9" xfId="3638" xr:uid="{1558BFD1-983C-498E-9225-BEAFB7168315}"/>
    <cellStyle name="60% - Accent2 20" xfId="950" xr:uid="{777715AC-4F12-4023-AAC1-9548F6ACCE34}"/>
    <cellStyle name="60% - Accent2 21" xfId="951" xr:uid="{A5DE23D9-965A-496F-AC63-98C1F229216A}"/>
    <cellStyle name="60% - Accent2 22" xfId="952" xr:uid="{9F09D00C-6E20-4329-A96D-502429BF6048}"/>
    <cellStyle name="60% - Accent2 23" xfId="953" xr:uid="{E6D31A00-CBE2-4B16-A90C-3D2A507445CA}"/>
    <cellStyle name="60% - Accent2 24" xfId="954" xr:uid="{5A11AB2B-25CA-48C9-9724-DE4E29E8F4C0}"/>
    <cellStyle name="60% - Accent2 25" xfId="955" xr:uid="{49B87C43-2DA9-4D2C-B324-3E18E9CB6CF6}"/>
    <cellStyle name="60% - Accent2 26" xfId="956" xr:uid="{86ADDE29-1CBC-4BF0-A84A-B0154907E6A9}"/>
    <cellStyle name="60% - Accent2 27" xfId="957" xr:uid="{BA8AC9D6-DD2F-4263-BB69-692613728A67}"/>
    <cellStyle name="60% - Accent2 28" xfId="958" xr:uid="{47BD80A6-EB2D-483B-9BD5-27AE0B187901}"/>
    <cellStyle name="60% - Accent2 29" xfId="959" xr:uid="{4D1CC6E4-BD88-4D1D-B647-3CBE14E2B50F}"/>
    <cellStyle name="60% - Accent2 3" xfId="91" xr:uid="{521D92FF-094B-4F11-A64B-D206F20BE1E9}"/>
    <cellStyle name="60% - Accent2 3 2" xfId="960" xr:uid="{234F6A70-E4C5-4F60-BB15-B08ED1802F4F}"/>
    <cellStyle name="60% - Accent2 3 2 2" xfId="4897" xr:uid="{2DFA8866-9281-4616-8560-E735C8396716}"/>
    <cellStyle name="60% - Accent2 3 3" xfId="3639" xr:uid="{ED22E6F4-6735-4AB8-A8C0-8EA646B76A90}"/>
    <cellStyle name="60% - Accent2 3 4" xfId="58303" xr:uid="{A409E1CA-02DC-4046-B787-30AC0ABE0F76}"/>
    <cellStyle name="60% - Accent2 30" xfId="961" xr:uid="{ECDCF588-2613-412E-A953-01D9E3867FAC}"/>
    <cellStyle name="60% - Accent2 31" xfId="962" xr:uid="{A2FE9F61-A0D8-4E89-8D2A-B26138DB96AE}"/>
    <cellStyle name="60% - Accent2 32" xfId="963" xr:uid="{6195B7ED-1915-4BC5-8C04-C644C1F41FC7}"/>
    <cellStyle name="60% - Accent2 33" xfId="964" xr:uid="{4C15F7F8-DF89-455E-B04B-E39BD79A7ABB}"/>
    <cellStyle name="60% - Accent2 34" xfId="965" xr:uid="{E8F53D0D-BA00-4D11-9A9B-622AF397E918}"/>
    <cellStyle name="60% - Accent2 35" xfId="966" xr:uid="{4DE8820A-4F4D-4DC8-B3F7-D30876E36B1D}"/>
    <cellStyle name="60% - Accent2 36" xfId="967" xr:uid="{8DE84EB6-7A86-4360-9844-BEC117C75D23}"/>
    <cellStyle name="60% - Accent2 37" xfId="968" xr:uid="{E0F622D1-6CFF-40A5-B738-ADF7A3E51C93}"/>
    <cellStyle name="60% - Accent2 38" xfId="969" xr:uid="{E8B1DE0B-FC9A-4087-A1F1-C3889FD9A481}"/>
    <cellStyle name="60% - Accent2 39" xfId="970" xr:uid="{2EBA790C-C633-4C0E-BD86-BE29D444A222}"/>
    <cellStyle name="60% - Accent2 4" xfId="971" xr:uid="{00141536-CFFB-4562-AFA1-82F96D513DEB}"/>
    <cellStyle name="60% - Accent2 4 2" xfId="4898" xr:uid="{787D70A8-EE6A-419B-8259-22704F762887}"/>
    <cellStyle name="60% - Accent2 40" xfId="972" xr:uid="{521A3EF9-5471-4A53-AFEE-12AA468EE49B}"/>
    <cellStyle name="60% - Accent2 41" xfId="973" xr:uid="{176F3058-B264-4227-A2E9-450DF8EE50B4}"/>
    <cellStyle name="60% - Accent2 42" xfId="974" xr:uid="{2F996DB6-E9AA-4C86-AC2E-CC2FDC20ECFB}"/>
    <cellStyle name="60% - Accent2 43" xfId="975" xr:uid="{8A812FF6-66EC-47DE-B74C-9786CE0E1C51}"/>
    <cellStyle name="60% - Accent2 44" xfId="45" xr:uid="{930E6ED4-0B6A-4CDA-BB9B-E78B0F7888A0}"/>
    <cellStyle name="60% - Accent2 5" xfId="976" xr:uid="{F750C690-EB9E-443C-814F-AADEE89E0B0E}"/>
    <cellStyle name="60% - Accent2 5 2" xfId="4899" xr:uid="{13F2B28F-2C0F-462E-8DCB-042B4683ED3B}"/>
    <cellStyle name="60% - Accent2 6" xfId="977" xr:uid="{7BE40E6E-8006-4CD3-8667-1C7F58A86D13}"/>
    <cellStyle name="60% - Accent2 6 2" xfId="4900" xr:uid="{DA05110A-1043-47FA-8A9A-89145D81AB81}"/>
    <cellStyle name="60% - Accent2 7" xfId="978" xr:uid="{C81B288D-DE4C-4F0F-8295-2113EA416EE9}"/>
    <cellStyle name="60% - Accent2 8" xfId="979" xr:uid="{6D3AB7F0-2EDE-4CC5-899E-32558E32BACD}"/>
    <cellStyle name="60% - Accent2 9" xfId="980" xr:uid="{DE67AF73-DDD2-4564-A267-303A6CB6A83A}"/>
    <cellStyle name="60% - Accent3 10" xfId="981" xr:uid="{921DD9D1-8C1C-43F0-944A-84E0472D4770}"/>
    <cellStyle name="60% - Accent3 11" xfId="982" xr:uid="{2F6BB214-5227-408E-91B0-76291DE42855}"/>
    <cellStyle name="60% - Accent3 12" xfId="983" xr:uid="{C373DFFB-27A4-4DDF-ABFF-E5907E991474}"/>
    <cellStyle name="60% - Accent3 13" xfId="984" xr:uid="{A07CD646-16D5-4EE0-B431-296F1C129F2D}"/>
    <cellStyle name="60% - Accent3 14" xfId="985" xr:uid="{A7CB4EDB-AC11-4023-89EE-DEF7D9823EB0}"/>
    <cellStyle name="60% - Accent3 15" xfId="986" xr:uid="{91B836BB-16B2-4564-89EB-9112BAA2E430}"/>
    <cellStyle name="60% - Accent3 16" xfId="987" xr:uid="{ED926727-A000-4CD0-8D37-11A0158751CF}"/>
    <cellStyle name="60% - Accent3 17" xfId="988" xr:uid="{85E30CA2-2897-4772-A145-58EBEC1555BB}"/>
    <cellStyle name="60% - Accent3 18" xfId="989" xr:uid="{2E885C5C-3254-4473-813E-A4E05CA51DB7}"/>
    <cellStyle name="60% - Accent3 19" xfId="990" xr:uid="{09D7CB84-EB01-4C61-A7E6-E3F804AEB1C1}"/>
    <cellStyle name="60% - Accent3 2" xfId="92" xr:uid="{FBE47321-2664-4DC3-9271-4DAB7032D645}"/>
    <cellStyle name="60% - Accent3 2 10" xfId="3640" xr:uid="{B666A769-246E-4A70-8B31-9F339F1A4B3F}"/>
    <cellStyle name="60% - Accent3 2 11" xfId="4901" xr:uid="{9361C9E8-45F6-418A-8DFA-61A36089F840}"/>
    <cellStyle name="60% - Accent3 2 12" xfId="58234" xr:uid="{B3CBDE0A-5FD9-41EC-B226-C619922F50A5}"/>
    <cellStyle name="60% - Accent3 2 2" xfId="3641" xr:uid="{BBEF2C4B-D8A0-4449-9741-EDB4024F24D2}"/>
    <cellStyle name="60% - Accent3 2 3" xfId="3642" xr:uid="{DD1179FA-E12F-4493-908E-2D1EBFA8BFD4}"/>
    <cellStyle name="60% - Accent3 2 4" xfId="3643" xr:uid="{3D1F5ECF-AA9E-423E-95C1-F24DDD0375A1}"/>
    <cellStyle name="60% - Accent3 2 5" xfId="3644" xr:uid="{47F5BC4E-6FF6-4E39-B893-56ADD0125792}"/>
    <cellStyle name="60% - Accent3 2 6" xfId="3645" xr:uid="{5CF2EA28-ACAF-4CF6-AB8D-4AB6873176E1}"/>
    <cellStyle name="60% - Accent3 2 7" xfId="3646" xr:uid="{78BB62FB-D460-4E5B-BEF8-D11B0A6736FE}"/>
    <cellStyle name="60% - Accent3 2 8" xfId="3647" xr:uid="{95553265-BE66-4FF5-A019-D3B8A7A46E98}"/>
    <cellStyle name="60% - Accent3 2 9" xfId="3648" xr:uid="{F527295E-397E-4415-AE3B-1F6C201A4C3A}"/>
    <cellStyle name="60% - Accent3 20" xfId="991" xr:uid="{68ED38FE-36A6-4789-BD87-7266FEA292FC}"/>
    <cellStyle name="60% - Accent3 21" xfId="992" xr:uid="{BC9CECA5-5950-455B-AFF1-FFA514585C67}"/>
    <cellStyle name="60% - Accent3 22" xfId="993" xr:uid="{4842B4B8-B1F8-4912-8953-7A37967D18B8}"/>
    <cellStyle name="60% - Accent3 23" xfId="994" xr:uid="{8BBC6AB9-6123-4C0A-806D-CC0ACBF525B2}"/>
    <cellStyle name="60% - Accent3 24" xfId="995" xr:uid="{2465C5D0-6925-497C-9774-F30582C204C1}"/>
    <cellStyle name="60% - Accent3 25" xfId="996" xr:uid="{9756FDF6-1BD9-4FCC-8683-BF123ECA9591}"/>
    <cellStyle name="60% - Accent3 26" xfId="997" xr:uid="{6D4B4E37-BD64-48F4-86E2-8F14FA047AE8}"/>
    <cellStyle name="60% - Accent3 27" xfId="998" xr:uid="{100FAE48-B600-4515-BC4D-D041A60D67D7}"/>
    <cellStyle name="60% - Accent3 28" xfId="999" xr:uid="{B755FB9A-811B-49AF-95FA-BFB09D7AED21}"/>
    <cellStyle name="60% - Accent3 29" xfId="1000" xr:uid="{B99D4687-1E28-4372-9E55-39CE65B477F1}"/>
    <cellStyle name="60% - Accent3 3" xfId="93" xr:uid="{07100AE8-8E37-4B9E-844A-33675FD40041}"/>
    <cellStyle name="60% - Accent3 3 2" xfId="1001" xr:uid="{6DBCF0F7-BEAF-4207-90CB-CA87B412D4BE}"/>
    <cellStyle name="60% - Accent3 3 2 2" xfId="4902" xr:uid="{CC306D62-8630-4E52-AC98-2E677FB6CD41}"/>
    <cellStyle name="60% - Accent3 3 3" xfId="3649" xr:uid="{5757BC75-F9D1-4E86-A8EF-9BD44D91EDEB}"/>
    <cellStyle name="60% - Accent3 3 4" xfId="58304" xr:uid="{DDB340C4-9134-44CB-9597-BB9BDBF79C78}"/>
    <cellStyle name="60% - Accent3 30" xfId="1002" xr:uid="{882FE8FD-5837-4EDB-BDB0-CE965E357E23}"/>
    <cellStyle name="60% - Accent3 31" xfId="1003" xr:uid="{455D520E-558E-4CCD-9650-1DD550C787A1}"/>
    <cellStyle name="60% - Accent3 32" xfId="1004" xr:uid="{415B8E08-D198-4442-9A5E-FEC9CB122BA7}"/>
    <cellStyle name="60% - Accent3 33" xfId="1005" xr:uid="{1DC63984-270B-44EF-8563-AF775C0DFC81}"/>
    <cellStyle name="60% - Accent3 34" xfId="1006" xr:uid="{099BBF67-91A8-4737-8DC3-0DD210ABCF7F}"/>
    <cellStyle name="60% - Accent3 35" xfId="1007" xr:uid="{F8EDE87E-6C36-4C82-92A0-B4B1A48A81F3}"/>
    <cellStyle name="60% - Accent3 36" xfId="1008" xr:uid="{5FF397AA-3045-46B3-BDD8-B0D6F374DE7F}"/>
    <cellStyle name="60% - Accent3 37" xfId="1009" xr:uid="{62B63134-9EB6-486A-8EF4-01C366C82FF9}"/>
    <cellStyle name="60% - Accent3 38" xfId="1010" xr:uid="{EF544857-76D0-48EF-8499-986A63456EC6}"/>
    <cellStyle name="60% - Accent3 39" xfId="1011" xr:uid="{1AFE4B13-8C08-46EF-8E60-587C1E51AE3C}"/>
    <cellStyle name="60% - Accent3 4" xfId="1012" xr:uid="{A4CD1D23-7EF3-4A06-BFE3-CE7B2149A930}"/>
    <cellStyle name="60% - Accent3 4 2" xfId="4903" xr:uid="{5AAB32D9-E348-4092-8768-A75B39C9FCEF}"/>
    <cellStyle name="60% - Accent3 40" xfId="1013" xr:uid="{B062BCD3-3ABE-4611-A0B2-251FDEB78AEB}"/>
    <cellStyle name="60% - Accent3 41" xfId="1014" xr:uid="{80C4D063-C8F9-49E7-9031-4D439E5577D2}"/>
    <cellStyle name="60% - Accent3 42" xfId="1015" xr:uid="{A57EB671-682B-46EA-915E-495EE316CDB5}"/>
    <cellStyle name="60% - Accent3 43" xfId="1016" xr:uid="{4758A668-CB47-409D-B698-085E37F2B396}"/>
    <cellStyle name="60% - Accent3 44" xfId="46" xr:uid="{5EC9BACB-AEE6-4331-A55C-DBCC1A8E83CA}"/>
    <cellStyle name="60% - Accent3 5" xfId="1017" xr:uid="{03F59E5E-54C2-4EE5-9B6E-483605158830}"/>
    <cellStyle name="60% - Accent3 5 2" xfId="4904" xr:uid="{A345AA23-8049-447D-B394-BC9E120AA280}"/>
    <cellStyle name="60% - Accent3 6" xfId="1018" xr:uid="{36D0498F-0AF3-4DA8-8BDB-F6834F3AC248}"/>
    <cellStyle name="60% - Accent3 6 2" xfId="4905" xr:uid="{2683932F-C632-4B48-BAAB-EE3B719EBD1A}"/>
    <cellStyle name="60% - Accent3 7" xfId="1019" xr:uid="{A44CC184-7977-45B7-A3B7-801FF7072563}"/>
    <cellStyle name="60% - Accent3 8" xfId="1020" xr:uid="{45CE3674-B9F4-4B7A-826D-D1184012C73F}"/>
    <cellStyle name="60% - Accent3 9" xfId="1021" xr:uid="{8E6B054F-CD3E-4847-88A9-84482F36BF06}"/>
    <cellStyle name="60% - Accent4 10" xfId="1022" xr:uid="{1B0394E3-603E-4768-A7F7-7B429DE26977}"/>
    <cellStyle name="60% - Accent4 11" xfId="1023" xr:uid="{1DCD4445-BC74-4D7B-9868-83FE782F89EB}"/>
    <cellStyle name="60% - Accent4 12" xfId="1024" xr:uid="{53A5F267-17C3-49AD-B9C8-07AC18CEEC44}"/>
    <cellStyle name="60% - Accent4 13" xfId="1025" xr:uid="{E8857D16-0026-4BE8-9E58-0C3638572406}"/>
    <cellStyle name="60% - Accent4 14" xfId="1026" xr:uid="{D2E6FBB8-F8ED-4F8D-A049-04424289B2C9}"/>
    <cellStyle name="60% - Accent4 15" xfId="1027" xr:uid="{C4FA9A19-EB5B-4147-9B02-0ABC26B2C477}"/>
    <cellStyle name="60% - Accent4 16" xfId="1028" xr:uid="{5B16A2DA-C053-425D-82B2-C4280AA92E39}"/>
    <cellStyle name="60% - Accent4 17" xfId="1029" xr:uid="{0FDC48CC-6F00-43A6-9DFC-D18467EAB209}"/>
    <cellStyle name="60% - Accent4 18" xfId="1030" xr:uid="{FE4BC18F-7DE0-49A2-A739-35388E9AFC38}"/>
    <cellStyle name="60% - Accent4 19" xfId="1031" xr:uid="{FA4AD8A7-F1B3-43DC-BC1F-7E781A7BE0B1}"/>
    <cellStyle name="60% - Accent4 2" xfId="94" xr:uid="{21B0CC6A-9E3E-45D2-A1C2-DF1BF232A536}"/>
    <cellStyle name="60% - Accent4 2 10" xfId="3650" xr:uid="{8884D2F6-A660-4E30-88F4-046399B95FC0}"/>
    <cellStyle name="60% - Accent4 2 11" xfId="4906" xr:uid="{0EED244E-EBF2-43C6-82C2-7F062530430E}"/>
    <cellStyle name="60% - Accent4 2 12" xfId="58235" xr:uid="{76A07D56-9A91-4ED7-994E-ED0C9A19333D}"/>
    <cellStyle name="60% - Accent4 2 2" xfId="3651" xr:uid="{7B698939-B757-46BD-B23B-F7C4B8FBFDB6}"/>
    <cellStyle name="60% - Accent4 2 3" xfId="3652" xr:uid="{EEC437CD-227A-48F8-AD7C-19E7EA631815}"/>
    <cellStyle name="60% - Accent4 2 4" xfId="3653" xr:uid="{1043ECC6-A1B3-4251-A02A-2021E0C5ECE6}"/>
    <cellStyle name="60% - Accent4 2 5" xfId="3654" xr:uid="{BB3BE010-7252-40EE-868C-FD70AE30BF78}"/>
    <cellStyle name="60% - Accent4 2 6" xfId="3655" xr:uid="{04F8B052-0A13-4676-BC22-DFCE82A95314}"/>
    <cellStyle name="60% - Accent4 2 7" xfId="3656" xr:uid="{8802DE32-188E-4174-91BF-A4CADFE36791}"/>
    <cellStyle name="60% - Accent4 2 8" xfId="3657" xr:uid="{D6030AD4-653F-4B80-8775-52F0E77DC2B3}"/>
    <cellStyle name="60% - Accent4 2 9" xfId="3658" xr:uid="{BAB813E0-0B1A-4DDC-A7A5-2F9062B746DD}"/>
    <cellStyle name="60% - Accent4 20" xfId="1032" xr:uid="{17316FC0-863D-4A05-B11A-73001CD9783E}"/>
    <cellStyle name="60% - Accent4 21" xfId="1033" xr:uid="{F3E11DA0-BD17-4E9F-A64C-BED320468852}"/>
    <cellStyle name="60% - Accent4 22" xfId="1034" xr:uid="{F8E75AA6-A42E-4A18-AEB1-36DBBEEDCFA3}"/>
    <cellStyle name="60% - Accent4 23" xfId="1035" xr:uid="{31D68AAF-957A-49D3-9F10-8F409BCCBE32}"/>
    <cellStyle name="60% - Accent4 24" xfId="1036" xr:uid="{7CFB1BA8-9747-46A2-A154-BE8FA3934602}"/>
    <cellStyle name="60% - Accent4 25" xfId="1037" xr:uid="{1D97A030-CCDE-47F4-887D-0E16ADF3D478}"/>
    <cellStyle name="60% - Accent4 26" xfId="1038" xr:uid="{1BA5B3F9-FC10-4245-AC3A-16A9D53EF84D}"/>
    <cellStyle name="60% - Accent4 27" xfId="1039" xr:uid="{2DA25D92-02BD-4A8F-92AD-67683C35AE23}"/>
    <cellStyle name="60% - Accent4 28" xfId="1040" xr:uid="{9E9CB12D-883C-43CD-A5A2-96AED8EA7F7A}"/>
    <cellStyle name="60% - Accent4 29" xfId="1041" xr:uid="{90FA3EC8-5AB8-4E4B-B263-8EC68B235BB3}"/>
    <cellStyle name="60% - Accent4 3" xfId="95" xr:uid="{5613904B-A82D-459A-8B31-0EF03D0C2261}"/>
    <cellStyle name="60% - Accent4 3 2" xfId="1042" xr:uid="{DA5253CE-6CDA-4668-8CDB-1F6D78CC5BB6}"/>
    <cellStyle name="60% - Accent4 3 2 2" xfId="4907" xr:uid="{6112290F-A888-45E4-A053-231E51EA8B4A}"/>
    <cellStyle name="60% - Accent4 3 3" xfId="3659" xr:uid="{8C6DBCF1-8D05-4A9A-9ACD-9F3596EE6406}"/>
    <cellStyle name="60% - Accent4 3 4" xfId="58305" xr:uid="{CCB431E6-8495-4A9F-B07A-B1FCE6E7B0BE}"/>
    <cellStyle name="60% - Accent4 30" xfId="1043" xr:uid="{4A612416-6438-496E-96B6-A180BDE9EF1D}"/>
    <cellStyle name="60% - Accent4 31" xfId="1044" xr:uid="{FA53EBCF-2703-492E-AE4C-D1A432094558}"/>
    <cellStyle name="60% - Accent4 32" xfId="1045" xr:uid="{4B63B346-19F3-4CE2-B521-A0DA812D7923}"/>
    <cellStyle name="60% - Accent4 33" xfId="1046" xr:uid="{859797AC-94E0-42FE-8826-68C3EA0A7557}"/>
    <cellStyle name="60% - Accent4 34" xfId="1047" xr:uid="{A891D3DC-FDE9-4001-8DEC-3F8BB74997AB}"/>
    <cellStyle name="60% - Accent4 35" xfId="1048" xr:uid="{692ABD07-D414-4E40-A210-D62F303FEEAC}"/>
    <cellStyle name="60% - Accent4 36" xfId="1049" xr:uid="{FEF7F598-CB55-445C-A5E4-614978387D58}"/>
    <cellStyle name="60% - Accent4 37" xfId="1050" xr:uid="{A0FD6AB7-F9A1-4D81-99C0-087511CA0002}"/>
    <cellStyle name="60% - Accent4 38" xfId="1051" xr:uid="{72E2C166-ECF2-4DCB-87E8-AAF20FB07335}"/>
    <cellStyle name="60% - Accent4 39" xfId="1052" xr:uid="{22055471-2A13-4DF0-9E26-28F1253FF1B4}"/>
    <cellStyle name="60% - Accent4 4" xfId="1053" xr:uid="{F63EE1B8-5645-4975-8F99-546A9962282D}"/>
    <cellStyle name="60% - Accent4 4 2" xfId="4908" xr:uid="{FC07B80F-F129-44E1-AA9A-F74A8DF28FD0}"/>
    <cellStyle name="60% - Accent4 40" xfId="1054" xr:uid="{A07EDAB9-548F-4380-91ED-E78B766004E3}"/>
    <cellStyle name="60% - Accent4 41" xfId="1055" xr:uid="{2857D682-9FB5-45EC-8305-1A5C37FAEE4C}"/>
    <cellStyle name="60% - Accent4 42" xfId="1056" xr:uid="{01BB2E1F-61F8-42A8-80A7-4F1BF5272BCF}"/>
    <cellStyle name="60% - Accent4 43" xfId="1057" xr:uid="{9D8F02D1-6A4B-41E7-981A-1C5CBF295CDC}"/>
    <cellStyle name="60% - Accent4 44" xfId="47" xr:uid="{DB24FFAA-DF94-453F-A822-FBB6D7E80835}"/>
    <cellStyle name="60% - Accent4 5" xfId="1058" xr:uid="{5F79F15C-2C30-42D3-B2D5-4D544D7F4198}"/>
    <cellStyle name="60% - Accent4 5 2" xfId="4909" xr:uid="{C67BD045-1902-4ABC-98CD-095681FD35E9}"/>
    <cellStyle name="60% - Accent4 6" xfId="1059" xr:uid="{5B598516-3C72-44C1-8175-92FA96C6A2D4}"/>
    <cellStyle name="60% - Accent4 6 2" xfId="4910" xr:uid="{17A56566-520B-40C4-9163-33A6014DA668}"/>
    <cellStyle name="60% - Accent4 7" xfId="1060" xr:uid="{4E98161C-6BED-45FC-975B-613D5BF263BD}"/>
    <cellStyle name="60% - Accent4 8" xfId="1061" xr:uid="{354B990E-6049-4EBE-8DAB-A130F8343B3A}"/>
    <cellStyle name="60% - Accent4 9" xfId="1062" xr:uid="{378027D3-C8EA-4FB1-BE6A-2DD6E1BA7DC7}"/>
    <cellStyle name="60% - Accent5 10" xfId="1063" xr:uid="{2DD7CC6E-22B6-4106-82FE-4C5E8E657023}"/>
    <cellStyle name="60% - Accent5 11" xfId="1064" xr:uid="{5F8D407E-CB32-4F7C-B9DD-D435907B0957}"/>
    <cellStyle name="60% - Accent5 12" xfId="1065" xr:uid="{BC823612-DF84-4A04-9C68-AF06B38AF32E}"/>
    <cellStyle name="60% - Accent5 13" xfId="1066" xr:uid="{B08DF405-7B6F-4CB0-9D85-EA5BEFDBDEDD}"/>
    <cellStyle name="60% - Accent5 14" xfId="1067" xr:uid="{4129873A-6B56-48A1-B381-3BA6EDD9AE0E}"/>
    <cellStyle name="60% - Accent5 15" xfId="1068" xr:uid="{33CB2BE1-67F8-4FE9-92AD-14EFF7290BDA}"/>
    <cellStyle name="60% - Accent5 16" xfId="1069" xr:uid="{748B5102-FC91-42C0-B88C-27A11DD78874}"/>
    <cellStyle name="60% - Accent5 17" xfId="1070" xr:uid="{42B1996D-ED52-4B67-B698-D0E607195203}"/>
    <cellStyle name="60% - Accent5 18" xfId="1071" xr:uid="{9641B2B1-199D-4FCC-975F-162E60920F68}"/>
    <cellStyle name="60% - Accent5 19" xfId="1072" xr:uid="{B385CDC9-3AE8-4B7E-932D-D78FFF631750}"/>
    <cellStyle name="60% - Accent5 2" xfId="96" xr:uid="{E145DC85-C956-4C10-B12D-62D9D13796C4}"/>
    <cellStyle name="60% - Accent5 2 10" xfId="3660" xr:uid="{F5A99E83-83F5-4830-9EA1-40DF323323DD}"/>
    <cellStyle name="60% - Accent5 2 11" xfId="4911" xr:uid="{F2E2D594-C858-48C6-9139-B912BE31F2AD}"/>
    <cellStyle name="60% - Accent5 2 12" xfId="58236" xr:uid="{F065AD15-9561-4546-9C95-11BCA4C74965}"/>
    <cellStyle name="60% - Accent5 2 2" xfId="3661" xr:uid="{E48C51A4-6342-45E0-820B-5022FA936E5D}"/>
    <cellStyle name="60% - Accent5 2 3" xfId="3662" xr:uid="{72F335AD-2DB2-4AEC-856A-54613E810B57}"/>
    <cellStyle name="60% - Accent5 2 4" xfId="3663" xr:uid="{BDFF7129-6FEC-4345-AB56-71BEAE301CF6}"/>
    <cellStyle name="60% - Accent5 2 5" xfId="3664" xr:uid="{72D31D0F-153E-4581-A1E7-9B9A16EBB329}"/>
    <cellStyle name="60% - Accent5 2 6" xfId="3665" xr:uid="{67FE967C-8314-474F-AAB0-1481BFE2BDCC}"/>
    <cellStyle name="60% - Accent5 2 7" xfId="3666" xr:uid="{96121B5B-2F2F-4A2C-87B2-8609145177EC}"/>
    <cellStyle name="60% - Accent5 2 8" xfId="3667" xr:uid="{0C6035F0-B288-4426-A9F9-A451AD241FA8}"/>
    <cellStyle name="60% - Accent5 2 9" xfId="3668" xr:uid="{B5D3CA9A-A554-4AAA-B7E2-2D63B8644DAB}"/>
    <cellStyle name="60% - Accent5 20" xfId="1073" xr:uid="{F3348DA0-EE28-4D13-B16C-3BBF0C45AC0A}"/>
    <cellStyle name="60% - Accent5 21" xfId="1074" xr:uid="{ADA742D5-F14E-46B1-AB56-1F2C9D43CD63}"/>
    <cellStyle name="60% - Accent5 22" xfId="1075" xr:uid="{567E6639-B5FF-4D25-8B69-CFB100624537}"/>
    <cellStyle name="60% - Accent5 23" xfId="1076" xr:uid="{97AA8EF5-6A63-4C29-89A5-1EF8974C664E}"/>
    <cellStyle name="60% - Accent5 24" xfId="1077" xr:uid="{34063047-B7E5-4B83-A6C8-2B9BFCD2D3F0}"/>
    <cellStyle name="60% - Accent5 25" xfId="1078" xr:uid="{8D0A4C9E-3C22-48D4-AC13-7EAB3BB7C037}"/>
    <cellStyle name="60% - Accent5 26" xfId="1079" xr:uid="{64EB871F-AD99-4412-9793-09D9F1A4AFB0}"/>
    <cellStyle name="60% - Accent5 27" xfId="1080" xr:uid="{E28DACB4-13EF-4696-BD9E-89F5FA4D5DD0}"/>
    <cellStyle name="60% - Accent5 28" xfId="1081" xr:uid="{13723D29-2B38-440F-8D98-F67CD0FFC861}"/>
    <cellStyle name="60% - Accent5 29" xfId="1082" xr:uid="{07E9ABF5-7428-41BD-B07E-9AACE6B21133}"/>
    <cellStyle name="60% - Accent5 3" xfId="97" xr:uid="{9C4ED21F-8F1A-4203-BF2F-06AAB54881C5}"/>
    <cellStyle name="60% - Accent5 3 2" xfId="1083" xr:uid="{A7E04074-8DFB-4712-B9E1-5743E33E9D76}"/>
    <cellStyle name="60% - Accent5 3 2 2" xfId="4912" xr:uid="{B380D02F-FB28-40F2-8D88-59E1CE8414D0}"/>
    <cellStyle name="60% - Accent5 3 3" xfId="3669" xr:uid="{E6EDCDD8-1F5E-4423-B999-E73BD0278C6C}"/>
    <cellStyle name="60% - Accent5 3 4" xfId="58306" xr:uid="{67891F42-5DEA-4A8E-9C77-76559C1851B8}"/>
    <cellStyle name="60% - Accent5 30" xfId="1084" xr:uid="{747A466A-B638-4615-B1B7-D480E9113AD8}"/>
    <cellStyle name="60% - Accent5 31" xfId="1085" xr:uid="{250A23D9-EF6B-4538-A3F7-DD41F49D976E}"/>
    <cellStyle name="60% - Accent5 32" xfId="1086" xr:uid="{922007C8-52B3-4CC4-B06E-1B287D190261}"/>
    <cellStyle name="60% - Accent5 33" xfId="1087" xr:uid="{60645A30-1FEA-41D3-BFEF-A816720AFCF5}"/>
    <cellStyle name="60% - Accent5 34" xfId="1088" xr:uid="{A5250434-838A-4CE0-A71B-31050C37D3E0}"/>
    <cellStyle name="60% - Accent5 35" xfId="1089" xr:uid="{66498C30-9344-4DD0-8CCC-CF3C5297D911}"/>
    <cellStyle name="60% - Accent5 36" xfId="1090" xr:uid="{1B800BD8-9AE2-4D7E-9EED-23DA61F498FC}"/>
    <cellStyle name="60% - Accent5 37" xfId="1091" xr:uid="{986E5963-2BEB-4EB4-A769-F624BC927B26}"/>
    <cellStyle name="60% - Accent5 38" xfId="1092" xr:uid="{C4C53EFA-4C55-417E-9B87-F482D91FDD6C}"/>
    <cellStyle name="60% - Accent5 39" xfId="1093" xr:uid="{23A9019A-B7A8-4088-81C1-5496BEB30C25}"/>
    <cellStyle name="60% - Accent5 4" xfId="1094" xr:uid="{B5ECE9B6-7D97-4A26-881D-826200E2C868}"/>
    <cellStyle name="60% - Accent5 4 2" xfId="4913" xr:uid="{2DD3D2C3-E139-41CC-9397-D890BEADABF9}"/>
    <cellStyle name="60% - Accent5 40" xfId="1095" xr:uid="{C8C3E377-0972-4F47-9893-2BC12739E2E6}"/>
    <cellStyle name="60% - Accent5 41" xfId="1096" xr:uid="{9670A75C-CFC9-40D2-BDE9-75247C478B76}"/>
    <cellStyle name="60% - Accent5 42" xfId="1097" xr:uid="{3E10AF05-A747-4399-8DE1-4FA161211C2B}"/>
    <cellStyle name="60% - Accent5 43" xfId="1098" xr:uid="{2B75A7E3-FB50-480B-9EEE-8C85F99C71B9}"/>
    <cellStyle name="60% - Accent5 44" xfId="48" xr:uid="{5DDE1EB1-7D90-4B0B-882D-F4A4E6143E36}"/>
    <cellStyle name="60% - Accent5 5" xfId="1099" xr:uid="{8AD9EA4F-94F2-4BB2-B246-F11D7936C2BA}"/>
    <cellStyle name="60% - Accent5 5 2" xfId="4914" xr:uid="{1211DEC3-8285-49C3-8813-E0A32BF46076}"/>
    <cellStyle name="60% - Accent5 6" xfId="1100" xr:uid="{F0990C50-2880-4E28-9397-ACF970C3893A}"/>
    <cellStyle name="60% - Accent5 6 2" xfId="4915" xr:uid="{463A0D8C-6833-408A-9F66-280001AE3DC6}"/>
    <cellStyle name="60% - Accent5 7" xfId="1101" xr:uid="{F3E7B0B9-7B31-41A3-A9B4-101CA801C468}"/>
    <cellStyle name="60% - Accent5 8" xfId="1102" xr:uid="{FA531193-5F48-4F3C-A349-E338DA109E4B}"/>
    <cellStyle name="60% - Accent5 9" xfId="1103" xr:uid="{D53974B0-0CF3-459B-896D-92FB15272B3D}"/>
    <cellStyle name="60% - Accent6 10" xfId="1104" xr:uid="{410758BF-51F8-4912-B668-9C427FA80822}"/>
    <cellStyle name="60% - Accent6 11" xfId="1105" xr:uid="{39E1201A-BD87-441D-9C62-F470F108D0F4}"/>
    <cellStyle name="60% - Accent6 12" xfId="1106" xr:uid="{441D399E-E345-4942-A88C-D491416E967F}"/>
    <cellStyle name="60% - Accent6 13" xfId="1107" xr:uid="{8171C87A-CE51-4064-8933-9EBFF6FA2B77}"/>
    <cellStyle name="60% - Accent6 14" xfId="1108" xr:uid="{A0848A1A-F1B9-49E9-B321-4BDB24C5AB21}"/>
    <cellStyle name="60% - Accent6 15" xfId="1109" xr:uid="{FB82E1F9-A7C0-43AF-B341-3D6838520008}"/>
    <cellStyle name="60% - Accent6 16" xfId="1110" xr:uid="{57E2177F-7A2F-4C0F-B65A-949C0453F11F}"/>
    <cellStyle name="60% - Accent6 17" xfId="1111" xr:uid="{AAD679CB-7B4F-4D58-AF46-8065A057A1B1}"/>
    <cellStyle name="60% - Accent6 18" xfId="1112" xr:uid="{159D9E41-0CB2-427A-8EC3-0DB9198F45A8}"/>
    <cellStyle name="60% - Accent6 19" xfId="1113" xr:uid="{03EE0EC0-7D64-40A7-AABA-1B134F91BDC4}"/>
    <cellStyle name="60% - Accent6 2" xfId="98" xr:uid="{9362CB54-4499-455B-9C5B-6B5E5A3CBE5E}"/>
    <cellStyle name="60% - Accent6 2 10" xfId="3670" xr:uid="{D1076D90-5ADF-4523-A39E-91455EBD9E3F}"/>
    <cellStyle name="60% - Accent6 2 11" xfId="4916" xr:uid="{0EF2BEB2-1AB4-4665-B939-E096BA6AAB51}"/>
    <cellStyle name="60% - Accent6 2 12" xfId="58237" xr:uid="{55FA328C-394B-4ADC-A8D3-458EA25C63A3}"/>
    <cellStyle name="60% - Accent6 2 2" xfId="3671" xr:uid="{EBC36DB3-BCFA-415F-9E07-AD5AC1120167}"/>
    <cellStyle name="60% - Accent6 2 3" xfId="3672" xr:uid="{D445EFE0-9524-44A9-B7A2-6A4FA95C0787}"/>
    <cellStyle name="60% - Accent6 2 4" xfId="3673" xr:uid="{72134C56-64AB-4E14-A56E-B25AC97D7A32}"/>
    <cellStyle name="60% - Accent6 2 5" xfId="3674" xr:uid="{76722B30-B528-4E3E-B296-F82B76D131E2}"/>
    <cellStyle name="60% - Accent6 2 6" xfId="3675" xr:uid="{401469D4-B3D0-4B12-ADD6-DF0EEA802407}"/>
    <cellStyle name="60% - Accent6 2 7" xfId="3676" xr:uid="{D841DEE1-EB19-4AF1-BDE4-9876C9078756}"/>
    <cellStyle name="60% - Accent6 2 8" xfId="3677" xr:uid="{E12F45EE-8D9E-4D16-8A61-6633B32FF3C9}"/>
    <cellStyle name="60% - Accent6 2 9" xfId="3678" xr:uid="{78CE3118-4F66-4330-AC83-3EFE374BA372}"/>
    <cellStyle name="60% - Accent6 20" xfId="1114" xr:uid="{65366408-0EE6-4D1B-AA25-DC548D08000F}"/>
    <cellStyle name="60% - Accent6 21" xfId="1115" xr:uid="{2A08AD9E-1D78-4AD8-BD0C-64F877F0580B}"/>
    <cellStyle name="60% - Accent6 22" xfId="1116" xr:uid="{77C46DBC-5875-4B98-B054-0F05C03CDCC4}"/>
    <cellStyle name="60% - Accent6 23" xfId="1117" xr:uid="{2805A003-D884-4F25-984A-4875AC253681}"/>
    <cellStyle name="60% - Accent6 24" xfId="1118" xr:uid="{A701C8C4-9598-4D46-8A66-9679437CBCCA}"/>
    <cellStyle name="60% - Accent6 25" xfId="1119" xr:uid="{FA7BA9A4-BA9C-4E7B-921E-D1CB3018EC43}"/>
    <cellStyle name="60% - Accent6 26" xfId="1120" xr:uid="{DEC6BA59-966E-4E8C-B3B8-659F5B82D653}"/>
    <cellStyle name="60% - Accent6 27" xfId="1121" xr:uid="{C73AD48A-B126-4C78-B196-8C8279F58159}"/>
    <cellStyle name="60% - Accent6 28" xfId="1122" xr:uid="{0A04FEBC-0629-4A85-B306-3E0B08E7AC93}"/>
    <cellStyle name="60% - Accent6 29" xfId="1123" xr:uid="{2DAAA5A3-07AC-419E-81E6-BB9D4FBC55FC}"/>
    <cellStyle name="60% - Accent6 3" xfId="99" xr:uid="{7A2420BF-851E-4437-9D33-230A4A86F6A5}"/>
    <cellStyle name="60% - Accent6 3 2" xfId="1124" xr:uid="{B8A395FF-C12F-452C-A187-794C445E81E8}"/>
    <cellStyle name="60% - Accent6 3 2 2" xfId="4917" xr:uid="{A6176892-3959-4829-9BC3-316D8B6995E7}"/>
    <cellStyle name="60% - Accent6 3 3" xfId="3679" xr:uid="{BCA74466-C217-4938-9417-486281A1D762}"/>
    <cellStyle name="60% - Accent6 3 4" xfId="58307" xr:uid="{3E156A3D-517D-411D-B145-80CF0ADEDBE1}"/>
    <cellStyle name="60% - Accent6 30" xfId="1125" xr:uid="{CD0DAAA9-D340-4817-8F90-CF446612CA7F}"/>
    <cellStyle name="60% - Accent6 31" xfId="1126" xr:uid="{76140803-E773-4E5A-B95A-C33E8D8EBF5B}"/>
    <cellStyle name="60% - Accent6 32" xfId="1127" xr:uid="{24340694-C011-4733-9F58-02F61AA06551}"/>
    <cellStyle name="60% - Accent6 33" xfId="1128" xr:uid="{510CE54C-72A7-4A11-94AC-4B00B35477A3}"/>
    <cellStyle name="60% - Accent6 34" xfId="1129" xr:uid="{FC7133B0-C26F-48C4-A89A-BAB45C144715}"/>
    <cellStyle name="60% - Accent6 35" xfId="1130" xr:uid="{FE7D0FA6-5B56-484D-9DFF-FE55CFBC2A57}"/>
    <cellStyle name="60% - Accent6 36" xfId="1131" xr:uid="{6EE11C43-34FB-4A4C-9E03-DB1D73CD0577}"/>
    <cellStyle name="60% - Accent6 37" xfId="1132" xr:uid="{62E1D637-C73F-4DF8-A7FF-041A200F45C5}"/>
    <cellStyle name="60% - Accent6 38" xfId="1133" xr:uid="{A46F9397-0F8C-4F17-8BB7-DA6B05F46B32}"/>
    <cellStyle name="60% - Accent6 39" xfId="1134" xr:uid="{9C30BEE9-74AF-4307-A5C3-0B485F3C5A52}"/>
    <cellStyle name="60% - Accent6 4" xfId="1135" xr:uid="{B2CE6374-2D6B-40F1-8023-1A214B2AFCEC}"/>
    <cellStyle name="60% - Accent6 4 2" xfId="4918" xr:uid="{ADFF50F3-1E64-49F0-9016-0A7A54D2ECF1}"/>
    <cellStyle name="60% - Accent6 40" xfId="1136" xr:uid="{7BBB3A32-6B8A-4D12-97FA-839E6A2B225F}"/>
    <cellStyle name="60% - Accent6 41" xfId="1137" xr:uid="{BA6419D2-86FE-431A-A7C6-045D03574A29}"/>
    <cellStyle name="60% - Accent6 42" xfId="1138" xr:uid="{06616954-3F34-46D7-92F2-32AD160706AB}"/>
    <cellStyle name="60% - Accent6 43" xfId="1139" xr:uid="{0AA4B558-8B7E-45F7-ADA3-22BBE7CCA711}"/>
    <cellStyle name="60% - Accent6 44" xfId="49" xr:uid="{64FED6D5-5349-4456-BABF-E0AFB64AE4D1}"/>
    <cellStyle name="60% - Accent6 5" xfId="1140" xr:uid="{EE667A49-59EE-4501-9854-B920C7FC3255}"/>
    <cellStyle name="60% - Accent6 5 2" xfId="4919" xr:uid="{F66662F2-5ED8-4121-9FBB-2B45B9D6E168}"/>
    <cellStyle name="60% - Accent6 6" xfId="1141" xr:uid="{8533CE42-972C-4856-B987-FB395328806A}"/>
    <cellStyle name="60% - Accent6 6 2" xfId="4920" xr:uid="{C08C2460-0CCD-48A7-A246-CCAEC45DB19A}"/>
    <cellStyle name="60% - Accent6 7" xfId="1142" xr:uid="{551D301E-F7F3-4995-AF86-1842AC9C33EF}"/>
    <cellStyle name="60% - Accent6 8" xfId="1143" xr:uid="{E7221766-2EA5-40BD-A6FA-D2E1F4C3A886}"/>
    <cellStyle name="60% - Accent6 9" xfId="1144" xr:uid="{4EDDFB2B-5A4F-44DB-8F11-866213DC2DA7}"/>
    <cellStyle name="60% - Akzent1" xfId="1145" xr:uid="{BE1F865F-DA9D-45A8-AF8F-B534F8420223}"/>
    <cellStyle name="60% - Akzent2" xfId="1146" xr:uid="{EB3EF0D6-1026-4291-8C22-AC89496EA46E}"/>
    <cellStyle name="60% - Akzent3" xfId="1147" xr:uid="{A526FE41-CA4A-4251-BC5A-1EF442285931}"/>
    <cellStyle name="60% - Akzent4" xfId="1148" xr:uid="{4885B4BA-F4AC-4345-B006-8C5DC133CA63}"/>
    <cellStyle name="60% - Akzent5" xfId="1149" xr:uid="{B0AC25A5-DC64-4DCC-8D42-BA588D985DA2}"/>
    <cellStyle name="60% - Akzent6" xfId="1150" xr:uid="{54C89E3E-6D75-4FF0-95A2-9BB6BB6B7150}"/>
    <cellStyle name="60% - Cor4 2" xfId="1151" xr:uid="{2C78D29F-FFD9-4306-9DA7-9121442A12D7}"/>
    <cellStyle name="Accent1" xfId="21" builtinId="29" customBuiltin="1"/>
    <cellStyle name="Accent1 10" xfId="1152" xr:uid="{BECFE3EE-BA2D-401E-8A47-90FEF508A1AF}"/>
    <cellStyle name="Accent1 11" xfId="1153" xr:uid="{8CD9D57D-2EC4-428E-9EE2-2D3D9EB7A0F5}"/>
    <cellStyle name="Accent1 12" xfId="1154" xr:uid="{1EC1CBC1-FE37-4B11-B51F-A08ABD92022D}"/>
    <cellStyle name="Accent1 13" xfId="1155" xr:uid="{6150AFD7-C3CE-4E6C-9A31-96500074E3FA}"/>
    <cellStyle name="Accent1 14" xfId="1156" xr:uid="{2B2902DD-E8D9-4AC6-B247-3F83BE76B6C2}"/>
    <cellStyle name="Accent1 15" xfId="1157" xr:uid="{B3076E5F-3D60-48EA-A1C2-B0EE03DF82D3}"/>
    <cellStyle name="Accent1 16" xfId="1158" xr:uid="{662431E1-9A2A-41F4-940A-3A1218AA7BB5}"/>
    <cellStyle name="Accent1 17" xfId="1159" xr:uid="{17907F7C-FC58-4069-A8D5-922B020D344F}"/>
    <cellStyle name="Accent1 18" xfId="1160" xr:uid="{E79C219C-C559-462C-AB43-F188C882FAEB}"/>
    <cellStyle name="Accent1 19" xfId="1161" xr:uid="{1C798846-01FE-4F21-89B2-ABB5AC5A7348}"/>
    <cellStyle name="Accent1 2" xfId="100" xr:uid="{FF196471-3822-4024-9DBE-DB33DF99BF0F}"/>
    <cellStyle name="Accent1 2 10" xfId="3680" xr:uid="{EA4B1FC9-6295-424A-B11B-EE39287B8361}"/>
    <cellStyle name="Accent1 2 11" xfId="4921" xr:uid="{0500C393-DD43-4E4B-A8BA-FB833003AC71}"/>
    <cellStyle name="Accent1 2 2" xfId="3681" xr:uid="{62388F07-9212-40A3-9117-0B1CD64D7BF6}"/>
    <cellStyle name="Accent1 2 3" xfId="3682" xr:uid="{57BD809C-93D6-4462-A507-60A00CC6A09E}"/>
    <cellStyle name="Accent1 2 4" xfId="3683" xr:uid="{F7B3F3FF-077F-4C96-8D41-979FF5635C6F}"/>
    <cellStyle name="Accent1 2 5" xfId="3684" xr:uid="{C23A1859-2E71-4DFA-A107-B190C35340F7}"/>
    <cellStyle name="Accent1 2 6" xfId="3685" xr:uid="{8EA05E97-1A2F-4C7F-9736-040FD1D7E5FA}"/>
    <cellStyle name="Accent1 2 7" xfId="3686" xr:uid="{98DE476B-51C0-47A2-9FDB-792CBA9BD587}"/>
    <cellStyle name="Accent1 2 8" xfId="3687" xr:uid="{39850CB8-525F-412B-96AF-2405BC7767CE}"/>
    <cellStyle name="Accent1 2 9" xfId="3688" xr:uid="{DE90B22B-B104-4422-BD68-1F074777948B}"/>
    <cellStyle name="Accent1 20" xfId="1162" xr:uid="{C4CE4E69-93BD-4B0E-BCBE-F5499B6EDAD9}"/>
    <cellStyle name="Accent1 21" xfId="1163" xr:uid="{88318B9D-4D6D-4AEA-B23D-A659FB636FF7}"/>
    <cellStyle name="Accent1 22" xfId="1164" xr:uid="{0AD0D4AB-6DF4-4E08-933A-8D6295D0C60A}"/>
    <cellStyle name="Accent1 23" xfId="1165" xr:uid="{CEC9F77D-B5E2-46C7-895E-DD624119CC6F}"/>
    <cellStyle name="Accent1 24" xfId="1166" xr:uid="{41A47692-43AD-4406-B3D1-ED19B5C03741}"/>
    <cellStyle name="Accent1 25" xfId="1167" xr:uid="{2799BCD4-74D5-4FA6-9775-2CA5B987468D}"/>
    <cellStyle name="Accent1 26" xfId="1168" xr:uid="{04368599-01B0-417B-B30F-14F6B6032DC0}"/>
    <cellStyle name="Accent1 27" xfId="1169" xr:uid="{ADB86C3F-EA8C-4DA6-99B1-56669385B837}"/>
    <cellStyle name="Accent1 28" xfId="1170" xr:uid="{69086250-6212-4A6D-9A49-D1AF6168504D}"/>
    <cellStyle name="Accent1 29" xfId="1171" xr:uid="{1E2AC568-C783-4E87-B646-1D352507A3AC}"/>
    <cellStyle name="Accent1 3" xfId="101" xr:uid="{79BFF239-9700-4EB6-B053-F194419E2180}"/>
    <cellStyle name="Accent1 3 2" xfId="1172" xr:uid="{0120BC1C-3E8D-434D-A6AF-23FC20E436D7}"/>
    <cellStyle name="Accent1 3 2 2" xfId="4922" xr:uid="{C2E57BE5-61DD-4CA5-A966-8BC38A20B78A}"/>
    <cellStyle name="Accent1 3 3" xfId="3689" xr:uid="{D531FA8A-D328-443E-B0EC-56B35E28CE25}"/>
    <cellStyle name="Accent1 3 4" xfId="58308" xr:uid="{A398EAAB-1DB5-4E55-A3EF-313C8049AC97}"/>
    <cellStyle name="Accent1 30" xfId="1173" xr:uid="{06B9211F-9509-4B9D-89A5-B077DB7429AB}"/>
    <cellStyle name="Accent1 31" xfId="1174" xr:uid="{92AD6613-95F5-4065-9185-FE97F7E42833}"/>
    <cellStyle name="Accent1 32" xfId="1175" xr:uid="{0670ACC0-AAE9-4A54-9756-E18FD98B5927}"/>
    <cellStyle name="Accent1 33" xfId="1176" xr:uid="{2CB8156B-5201-4371-BD75-5A30EEE74AFC}"/>
    <cellStyle name="Accent1 34" xfId="1177" xr:uid="{1409DB6F-92C5-415E-AC72-395E8356ED27}"/>
    <cellStyle name="Accent1 35" xfId="1178" xr:uid="{CD086058-D4E7-4E2E-84D6-3C0D5A20EC86}"/>
    <cellStyle name="Accent1 36" xfId="1179" xr:uid="{6EF0B0C1-7E13-45FD-ACBC-6B121B19F9D5}"/>
    <cellStyle name="Accent1 37" xfId="1180" xr:uid="{B542BCC9-8359-4FEA-AE63-A6603856277E}"/>
    <cellStyle name="Accent1 38" xfId="1181" xr:uid="{066FB9F0-B72F-4857-A8A3-C83B3BEB6F1A}"/>
    <cellStyle name="Accent1 39" xfId="1182" xr:uid="{80354732-5762-46D1-95DC-B57A4832C45C}"/>
    <cellStyle name="Accent1 4" xfId="1183" xr:uid="{46677413-A9CF-485D-A2EC-153610075B07}"/>
    <cellStyle name="Accent1 4 2" xfId="4923" xr:uid="{1FC758A2-1B7F-4E7E-AF4B-DBDA9A6D9FBB}"/>
    <cellStyle name="Accent1 40" xfId="1184" xr:uid="{76A929BD-68F5-47F2-B1A3-E5C9397E6EBA}"/>
    <cellStyle name="Accent1 41" xfId="1185" xr:uid="{3010D7F4-3220-4477-8F8A-FEAF58831EFB}"/>
    <cellStyle name="Accent1 42" xfId="1186" xr:uid="{DF3F7302-508B-49DB-91C1-37947480CA9D}"/>
    <cellStyle name="Accent1 43" xfId="1187" xr:uid="{BC88664B-FD9B-417F-8B2F-0C508D0EA6B5}"/>
    <cellStyle name="Accent1 5" xfId="1188" xr:uid="{D88CD484-1D12-4BB1-BC32-9034DE44A865}"/>
    <cellStyle name="Accent1 5 2" xfId="4924" xr:uid="{ECA58850-F56D-4AE5-939F-D8945C87791B}"/>
    <cellStyle name="Accent1 6" xfId="1189" xr:uid="{CD355020-E608-4F34-86FA-5683CD9C7556}"/>
    <cellStyle name="Accent1 6 2" xfId="4925" xr:uid="{2F48AE82-DF8E-4882-9EC3-8D718E8ED90F}"/>
    <cellStyle name="Accent1 7" xfId="1190" xr:uid="{D6FC91B7-7F01-4337-ACF9-004191D362BD}"/>
    <cellStyle name="Accent1 8" xfId="1191" xr:uid="{DDB3A109-AFEE-4D46-B5A1-A8C2D88ECC3A}"/>
    <cellStyle name="Accent1 9" xfId="1192" xr:uid="{32750C69-4CE6-4EAC-A994-F8CCCA1114FB}"/>
    <cellStyle name="Accent2" xfId="24" builtinId="33" customBuiltin="1"/>
    <cellStyle name="Accent2 10" xfId="1193" xr:uid="{0D91EF3F-3BAB-4A8B-86CD-C47B5823F068}"/>
    <cellStyle name="Accent2 11" xfId="1194" xr:uid="{F53D1AD5-9B58-455A-8034-E511E76E149F}"/>
    <cellStyle name="Accent2 12" xfId="1195" xr:uid="{C6CD9E1D-5FD3-447B-864F-277BFE945C66}"/>
    <cellStyle name="Accent2 13" xfId="1196" xr:uid="{A1070BE4-94FD-4AD2-9892-D572507838A9}"/>
    <cellStyle name="Accent2 14" xfId="1197" xr:uid="{1A7F082F-B77E-4D9A-A760-5335BB2038A0}"/>
    <cellStyle name="Accent2 15" xfId="1198" xr:uid="{2EBDBCE4-1A1E-4484-8E21-6D1E32DD1C83}"/>
    <cellStyle name="Accent2 16" xfId="1199" xr:uid="{72FDC748-073B-4653-8117-D52D10CCDA17}"/>
    <cellStyle name="Accent2 17" xfId="1200" xr:uid="{44F7E9AF-3FFF-41E7-BD47-1FDA22DE9465}"/>
    <cellStyle name="Accent2 18" xfId="1201" xr:uid="{A28BDB6C-6464-4A56-B43E-69715D8ADA7F}"/>
    <cellStyle name="Accent2 19" xfId="1202" xr:uid="{4F9C9C18-04C5-4923-88E0-F3955608D496}"/>
    <cellStyle name="Accent2 2" xfId="102" xr:uid="{D67F4A73-8CAD-43DC-AC0C-58A041284928}"/>
    <cellStyle name="Accent2 2 10" xfId="3690" xr:uid="{1F4D673D-2034-41E0-B49C-AB2058859B18}"/>
    <cellStyle name="Accent2 2 11" xfId="4926" xr:uid="{9102C114-2299-4E22-887B-E69CD8BE4CB5}"/>
    <cellStyle name="Accent2 2 2" xfId="3691" xr:uid="{9EA69649-9D1A-49E3-9542-E18D22F9B30D}"/>
    <cellStyle name="Accent2 2 3" xfId="3692" xr:uid="{339732A8-479E-4E83-AD89-0A17008ADF43}"/>
    <cellStyle name="Accent2 2 4" xfId="3693" xr:uid="{C155F893-442D-4DB2-90C9-FEB96C482321}"/>
    <cellStyle name="Accent2 2 5" xfId="3694" xr:uid="{378D5180-4CA6-4293-A52D-E3EF912910AC}"/>
    <cellStyle name="Accent2 2 6" xfId="3695" xr:uid="{37DCF880-CE4C-4E02-A3E1-6F5FE7898C7A}"/>
    <cellStyle name="Accent2 2 7" xfId="3696" xr:uid="{DED7EC1F-D52B-4D95-86AB-F61187DE79AE}"/>
    <cellStyle name="Accent2 2 8" xfId="3697" xr:uid="{9B7403D9-E123-4B05-B475-D8044E099802}"/>
    <cellStyle name="Accent2 2 9" xfId="3698" xr:uid="{69716074-37D8-4723-BEF9-43BD5961977E}"/>
    <cellStyle name="Accent2 20" xfId="1203" xr:uid="{0CC20788-A4CB-4051-8943-80A9513D3F3F}"/>
    <cellStyle name="Accent2 21" xfId="1204" xr:uid="{6234912B-2F75-4DB9-AAD3-BC8D36EB2A85}"/>
    <cellStyle name="Accent2 22" xfId="1205" xr:uid="{F7FEA8E6-5696-4C3B-B5C0-BA7467A2F2F1}"/>
    <cellStyle name="Accent2 23" xfId="1206" xr:uid="{8D8A8F80-324B-40FA-A312-771ECD5A3A3E}"/>
    <cellStyle name="Accent2 24" xfId="1207" xr:uid="{8B2BF9F8-5D5E-4D63-AADC-CF895B29E5A5}"/>
    <cellStyle name="Accent2 25" xfId="1208" xr:uid="{126AEEA1-2EBF-4AE4-9E65-0E5853795714}"/>
    <cellStyle name="Accent2 26" xfId="1209" xr:uid="{4CC6A47D-F6D0-40C6-BD60-C3529C103973}"/>
    <cellStyle name="Accent2 27" xfId="1210" xr:uid="{58CF9E98-F67D-43FC-89D8-C8B88C718ABA}"/>
    <cellStyle name="Accent2 28" xfId="1211" xr:uid="{2BF8FC30-C003-4BF2-953C-74B507F87C17}"/>
    <cellStyle name="Accent2 29" xfId="1212" xr:uid="{6E3F94E4-17A4-4B91-B3D5-0585C9D71F68}"/>
    <cellStyle name="Accent2 3" xfId="103" xr:uid="{D7F7C07C-1E74-496F-A343-1F3936107B50}"/>
    <cellStyle name="Accent2 3 2" xfId="1213" xr:uid="{28C37FE3-2ADE-489C-A9D2-352D0F95B917}"/>
    <cellStyle name="Accent2 3 2 2" xfId="4927" xr:uid="{59D73873-C2B8-458F-8DA3-F8497E09C8BC}"/>
    <cellStyle name="Accent2 3 3" xfId="3699" xr:uid="{A2687348-F961-451F-8D21-FB7B9B877AE2}"/>
    <cellStyle name="Accent2 3 4" xfId="58309" xr:uid="{18C75213-F976-4B7B-A344-F32AC4D0B35E}"/>
    <cellStyle name="Accent2 30" xfId="1214" xr:uid="{2B617492-3D42-4A87-BBDB-330EF14BE638}"/>
    <cellStyle name="Accent2 31" xfId="1215" xr:uid="{9B0FDB54-B9DC-420B-97E5-EEC5341004D4}"/>
    <cellStyle name="Accent2 32" xfId="1216" xr:uid="{1E9EDB24-E223-4A31-82A8-04160EF2D6FC}"/>
    <cellStyle name="Accent2 33" xfId="1217" xr:uid="{0118FE7E-6B68-4983-AAEB-546821DDCBDA}"/>
    <cellStyle name="Accent2 34" xfId="1218" xr:uid="{23C8C458-F853-46BB-BCAA-30AE0B3E9D23}"/>
    <cellStyle name="Accent2 35" xfId="1219" xr:uid="{22C55B55-6B13-4EE9-AA2E-EA5E56BF4AE1}"/>
    <cellStyle name="Accent2 36" xfId="1220" xr:uid="{B9E621F8-9DAC-49E0-A691-1442B8F8A5F3}"/>
    <cellStyle name="Accent2 37" xfId="1221" xr:uid="{284EB257-6CD2-4159-B20B-D26EA83DC45F}"/>
    <cellStyle name="Accent2 38" xfId="1222" xr:uid="{8B5E2879-52FF-4DB1-8557-0B47FBB237B9}"/>
    <cellStyle name="Accent2 39" xfId="1223" xr:uid="{ECD2D6D1-A451-4307-AFCC-4C0005EB1062}"/>
    <cellStyle name="Accent2 4" xfId="1224" xr:uid="{A01367DA-B485-4AAA-8137-61CDC9C2A8B7}"/>
    <cellStyle name="Accent2 4 2" xfId="4928" xr:uid="{B1A0F3E4-43D0-464C-B54C-41671BB2B528}"/>
    <cellStyle name="Accent2 40" xfId="1225" xr:uid="{714B12E2-8B1D-48EB-AC8E-7DC46DF71605}"/>
    <cellStyle name="Accent2 41" xfId="1226" xr:uid="{84B360F7-8505-47A8-814D-8D7CCF9D97ED}"/>
    <cellStyle name="Accent2 42" xfId="1227" xr:uid="{CA536807-6FDA-4676-BAE1-8D379A80BAA2}"/>
    <cellStyle name="Accent2 43" xfId="1228" xr:uid="{3ED893B1-0E59-4FEF-AAAD-DA333FE26B44}"/>
    <cellStyle name="Accent2 5" xfId="1229" xr:uid="{BBBF59C6-9321-4FBB-93F4-491D94C8E306}"/>
    <cellStyle name="Accent2 5 2" xfId="4929" xr:uid="{96328C43-4710-4C3F-BF5F-24EEF11B18AE}"/>
    <cellStyle name="Accent2 6" xfId="1230" xr:uid="{5175EF32-F1E7-48C9-A909-7FB4187D555E}"/>
    <cellStyle name="Accent2 6 2" xfId="4930" xr:uid="{3E01D91E-7BBE-4EED-BE29-01D196CFB251}"/>
    <cellStyle name="Accent2 7" xfId="1231" xr:uid="{18CF6352-3292-4BB5-BD2C-0D9D38DC57F7}"/>
    <cellStyle name="Accent2 8" xfId="1232" xr:uid="{57D01F5E-88FB-402D-AEAA-C792631F1285}"/>
    <cellStyle name="Accent2 9" xfId="1233" xr:uid="{578D375E-B242-415E-BD8B-D32823341AA7}"/>
    <cellStyle name="Accent3" xfId="27" builtinId="37" customBuiltin="1"/>
    <cellStyle name="Accent3 10" xfId="1234" xr:uid="{3906DD41-E6B8-4061-A4C1-F21F3A93DCFF}"/>
    <cellStyle name="Accent3 11" xfId="1235" xr:uid="{1FBCD018-A5E2-41C5-83EC-0FA6FCD156D6}"/>
    <cellStyle name="Accent3 12" xfId="1236" xr:uid="{5DB0F380-A66E-4115-9B1F-2858E0FBD914}"/>
    <cellStyle name="Accent3 13" xfId="1237" xr:uid="{7726F66C-2E9F-4114-A854-990B50E9F864}"/>
    <cellStyle name="Accent3 14" xfId="1238" xr:uid="{5D6F98CB-2F01-4DD0-8E42-91C6F276282F}"/>
    <cellStyle name="Accent3 15" xfId="1239" xr:uid="{32DA6B1F-D297-4DFB-B6A3-0A3F4A9555CC}"/>
    <cellStyle name="Accent3 16" xfId="1240" xr:uid="{292AA653-27C9-4F59-825A-B0024FBF190A}"/>
    <cellStyle name="Accent3 17" xfId="1241" xr:uid="{40D0147F-D207-4BEE-BD33-7340236403E3}"/>
    <cellStyle name="Accent3 18" xfId="1242" xr:uid="{A2B5317A-7A03-4C2D-9407-1B46DAA828E8}"/>
    <cellStyle name="Accent3 19" xfId="1243" xr:uid="{3D83F984-C4A7-43FA-A48D-AD789C7A5DA1}"/>
    <cellStyle name="Accent3 2" xfId="104" xr:uid="{819A3F39-62B8-4B68-9D85-8FB09B3E3A6F}"/>
    <cellStyle name="Accent3 2 10" xfId="3700" xr:uid="{9CD51C66-FF75-4DF2-A29D-90C50F909D98}"/>
    <cellStyle name="Accent3 2 11" xfId="4931" xr:uid="{05E8317F-0AA9-4DD3-8092-FD654755A34D}"/>
    <cellStyle name="Accent3 2 2" xfId="3701" xr:uid="{5699BC0B-41CE-4380-AD77-593BCD4BCC81}"/>
    <cellStyle name="Accent3 2 3" xfId="3702" xr:uid="{FE6D675E-B9BE-43D8-B92D-8CA1CCA568DC}"/>
    <cellStyle name="Accent3 2 4" xfId="3703" xr:uid="{6E220168-D76C-4D8E-9EB2-0EDC0476A357}"/>
    <cellStyle name="Accent3 2 5" xfId="3704" xr:uid="{4370E561-03A5-4AC8-BEE9-553A201DF85D}"/>
    <cellStyle name="Accent3 2 6" xfId="3705" xr:uid="{050DD7DC-E987-4F86-81F1-F8E83AE99831}"/>
    <cellStyle name="Accent3 2 7" xfId="3706" xr:uid="{B8CCA572-61BF-45C8-908D-CAAB31753F85}"/>
    <cellStyle name="Accent3 2 8" xfId="3707" xr:uid="{D814F526-D5F7-4115-B01E-EB3F6B22F1F9}"/>
    <cellStyle name="Accent3 2 9" xfId="3708" xr:uid="{916471A4-89FA-46A6-A938-46C16D60667C}"/>
    <cellStyle name="Accent3 20" xfId="1244" xr:uid="{4B68D950-E4A1-4B76-B751-E45D1D1577CA}"/>
    <cellStyle name="Accent3 21" xfId="1245" xr:uid="{3AA3D974-DF77-4DA3-A2B5-EDDBFB07C29A}"/>
    <cellStyle name="Accent3 22" xfId="1246" xr:uid="{47F067B6-3C01-4166-8C1D-2C30B293132D}"/>
    <cellStyle name="Accent3 23" xfId="1247" xr:uid="{2E98960A-AB44-49F0-B848-8BB9E0B237E0}"/>
    <cellStyle name="Accent3 24" xfId="1248" xr:uid="{9690357D-D36C-4F79-BC67-B91FDC1EEE3A}"/>
    <cellStyle name="Accent3 25" xfId="1249" xr:uid="{E5996DCD-B2CA-4A2E-BA83-5408C458F5B2}"/>
    <cellStyle name="Accent3 26" xfId="1250" xr:uid="{171F2A4A-0686-425B-B6BA-BC097FB2A2BD}"/>
    <cellStyle name="Accent3 27" xfId="1251" xr:uid="{239D3F8B-9B9C-46F4-B71B-6F03B37760A0}"/>
    <cellStyle name="Accent3 28" xfId="1252" xr:uid="{C83447B3-35D9-40CE-8826-36F7C14835DB}"/>
    <cellStyle name="Accent3 29" xfId="1253" xr:uid="{DC18DB3F-F43A-46A3-BAEC-D9E6221D52D9}"/>
    <cellStyle name="Accent3 3" xfId="105" xr:uid="{F49FB0AE-25A0-40BA-A05E-CCAAB1CDC4CB}"/>
    <cellStyle name="Accent3 3 2" xfId="1254" xr:uid="{81861410-45CF-40A0-88FD-B2E14F5E17F2}"/>
    <cellStyle name="Accent3 3 2 2" xfId="4932" xr:uid="{BA3DC0A2-96B2-495E-8E4F-3BF0C1BCB184}"/>
    <cellStyle name="Accent3 3 3" xfId="3709" xr:uid="{1CE61E90-C90C-4BD6-B911-CA57D0AF5BCC}"/>
    <cellStyle name="Accent3 3 4" xfId="58310" xr:uid="{5FB4FC88-8D70-4343-B551-A16DE22CC6F4}"/>
    <cellStyle name="Accent3 30" xfId="1255" xr:uid="{7746B78C-BD6D-4643-8834-DE4C0C799C7A}"/>
    <cellStyle name="Accent3 31" xfId="1256" xr:uid="{55A6A4AA-4BF4-4094-A8E6-DB692E6D4472}"/>
    <cellStyle name="Accent3 32" xfId="1257" xr:uid="{8B501EC4-9A3A-4980-9E58-2687658224F9}"/>
    <cellStyle name="Accent3 33" xfId="1258" xr:uid="{4BA9D22D-206E-448D-AD5B-4C795467668E}"/>
    <cellStyle name="Accent3 34" xfId="1259" xr:uid="{E9585B89-A9A0-48F0-B69E-04F042156E83}"/>
    <cellStyle name="Accent3 35" xfId="1260" xr:uid="{4CA954A8-3DB4-4680-B8FD-D4C0B9AE260A}"/>
    <cellStyle name="Accent3 36" xfId="1261" xr:uid="{D8366916-6DC6-4A57-859D-ED306E6E007A}"/>
    <cellStyle name="Accent3 37" xfId="1262" xr:uid="{E90E1E36-AA58-4A41-83A6-06A2FD9DED17}"/>
    <cellStyle name="Accent3 38" xfId="1263" xr:uid="{F2F6E31C-2A34-4B51-8C81-898A2189F411}"/>
    <cellStyle name="Accent3 39" xfId="1264" xr:uid="{22A6B321-BE75-4C02-A392-F3E9BDE15509}"/>
    <cellStyle name="Accent3 4" xfId="1265" xr:uid="{52C60CFA-D352-4553-A237-9BE117B358FD}"/>
    <cellStyle name="Accent3 4 2" xfId="4933" xr:uid="{017586C5-63C4-4999-8A9A-9E5897D0F02E}"/>
    <cellStyle name="Accent3 40" xfId="1266" xr:uid="{D9FA4A7D-C341-4F43-98A7-BC0D21960974}"/>
    <cellStyle name="Accent3 41" xfId="1267" xr:uid="{93731A8F-93CE-46C6-AFC0-667D7ED4BD8D}"/>
    <cellStyle name="Accent3 42" xfId="1268" xr:uid="{32827BE6-E485-492F-BE1C-9CCEFDBF5901}"/>
    <cellStyle name="Accent3 43" xfId="1269" xr:uid="{88984E63-4B37-40EC-B68F-A370C70BE216}"/>
    <cellStyle name="Accent3 5" xfId="1270" xr:uid="{1BAC2741-94CF-4A95-9A1C-9B2881F1747B}"/>
    <cellStyle name="Accent3 5 2" xfId="4934" xr:uid="{D6BEEFA3-FDF7-4092-8AC6-BFBDB55E1AAA}"/>
    <cellStyle name="Accent3 6" xfId="1271" xr:uid="{B96AC7EE-1384-4AAF-A937-31F741D0D389}"/>
    <cellStyle name="Accent3 6 2" xfId="4935" xr:uid="{C0859ED7-A09C-4B98-8691-57A732D3526B}"/>
    <cellStyle name="Accent3 7" xfId="1272" xr:uid="{DCCFFDA5-06DD-41B7-874A-6EC7AAF9B785}"/>
    <cellStyle name="Accent3 8" xfId="1273" xr:uid="{328D1941-DC39-4483-945D-05BB86655460}"/>
    <cellStyle name="Accent3 9" xfId="1274" xr:uid="{5BDE92A2-A47B-4388-A2F2-39878CBEEE6C}"/>
    <cellStyle name="Accent4" xfId="30" builtinId="41" customBuiltin="1"/>
    <cellStyle name="Accent4 10" xfId="1275" xr:uid="{AC9056A0-ABD3-4D6D-A87E-51953CA8374D}"/>
    <cellStyle name="Accent4 11" xfId="1276" xr:uid="{1694B5D2-0207-4903-9CC6-51A9909C5B23}"/>
    <cellStyle name="Accent4 12" xfId="1277" xr:uid="{DE36C2C8-7EDF-4DCA-B406-333DFC15AC26}"/>
    <cellStyle name="Accent4 13" xfId="1278" xr:uid="{2802863D-6B8C-4028-88C2-0C8215163509}"/>
    <cellStyle name="Accent4 14" xfId="1279" xr:uid="{EF569638-8962-44B7-BDBC-2DB98888AA4E}"/>
    <cellStyle name="Accent4 15" xfId="1280" xr:uid="{1172E417-66CB-4ECF-B874-0512C3872653}"/>
    <cellStyle name="Accent4 16" xfId="1281" xr:uid="{97BB1716-A0E9-4F48-AF0E-94A74D3A3E7A}"/>
    <cellStyle name="Accent4 17" xfId="1282" xr:uid="{9303A020-3C14-427D-BC1C-0706C4167CE3}"/>
    <cellStyle name="Accent4 18" xfId="1283" xr:uid="{C586273B-BA71-4318-89D8-DF17354FE877}"/>
    <cellStyle name="Accent4 19" xfId="1284" xr:uid="{FFFBEB3B-EB80-48CA-8433-43AB1C7FEBA7}"/>
    <cellStyle name="Accent4 2" xfId="106" xr:uid="{8D629BAE-E783-4477-B6DA-491E0D21B19F}"/>
    <cellStyle name="Accent4 2 10" xfId="3710" xr:uid="{17B453C0-774E-4393-BDB9-51196ED679B9}"/>
    <cellStyle name="Accent4 2 11" xfId="4936" xr:uid="{F1C180B0-9D13-42A5-AFAA-7331399534D0}"/>
    <cellStyle name="Accent4 2 2" xfId="3711" xr:uid="{2A110943-EAB9-4CEF-8D21-663B74EE0F3C}"/>
    <cellStyle name="Accent4 2 3" xfId="3712" xr:uid="{067ED8DB-F9D8-4BDD-9B0D-1208F3E2238F}"/>
    <cellStyle name="Accent4 2 4" xfId="3713" xr:uid="{668B5610-0BC7-49CC-A899-B80E8DC90E24}"/>
    <cellStyle name="Accent4 2 5" xfId="3714" xr:uid="{014377F1-96CE-4422-824D-88B6BCDADC8A}"/>
    <cellStyle name="Accent4 2 6" xfId="3715" xr:uid="{2086BFEC-8C49-4B04-AFBA-AAA771239A76}"/>
    <cellStyle name="Accent4 2 7" xfId="3716" xr:uid="{5EB17280-823D-42C4-AD9D-52FE9D03AD4E}"/>
    <cellStyle name="Accent4 2 8" xfId="3717" xr:uid="{5EAF6020-6C48-4CA6-87AA-074941FFC9DA}"/>
    <cellStyle name="Accent4 2 9" xfId="3718" xr:uid="{259A2601-A05E-4B2D-8F4E-95C6095478DA}"/>
    <cellStyle name="Accent4 20" xfId="1285" xr:uid="{69E79B70-C288-422E-9EFF-2493B4323313}"/>
    <cellStyle name="Accent4 21" xfId="1286" xr:uid="{016EF832-E33E-47A5-9029-77229F37B1C4}"/>
    <cellStyle name="Accent4 22" xfId="1287" xr:uid="{4ECCD345-06A3-4FD6-B855-4B7898119411}"/>
    <cellStyle name="Accent4 23" xfId="1288" xr:uid="{83B3CBB6-98D0-4983-A257-F6FA4A42B770}"/>
    <cellStyle name="Accent4 24" xfId="1289" xr:uid="{15FADE97-3C4A-4EDD-BFA8-13C075DD4B08}"/>
    <cellStyle name="Accent4 25" xfId="1290" xr:uid="{429E8290-4653-4902-B5D8-41C27A3515F2}"/>
    <cellStyle name="Accent4 26" xfId="1291" xr:uid="{A2CDB4A5-A6A4-485D-B8C8-9A0D6F44145A}"/>
    <cellStyle name="Accent4 27" xfId="1292" xr:uid="{EADED48D-67DD-4DA0-8E65-4DF6E6ADFBF3}"/>
    <cellStyle name="Accent4 28" xfId="1293" xr:uid="{C1E68ADD-695A-43EA-9E63-4B47E5F4B208}"/>
    <cellStyle name="Accent4 29" xfId="1294" xr:uid="{C83B6631-2C88-4BE4-BB25-2AC7274B5555}"/>
    <cellStyle name="Accent4 3" xfId="107" xr:uid="{0557CBF1-E1A6-4F07-94C2-DD94D9BBEBD9}"/>
    <cellStyle name="Accent4 3 2" xfId="1295" xr:uid="{26ADA2CC-3E3C-40A4-A28F-4F990668FC91}"/>
    <cellStyle name="Accent4 3 2 2" xfId="4937" xr:uid="{23174C3C-74CC-46AD-8A44-1C44E4B1AD4B}"/>
    <cellStyle name="Accent4 3 3" xfId="3719" xr:uid="{A8DDF208-420E-4AB2-95EE-56D1861CDAA4}"/>
    <cellStyle name="Accent4 3 4" xfId="58311" xr:uid="{CA51EAD4-A480-4BF9-B1C4-01FA538F104A}"/>
    <cellStyle name="Accent4 30" xfId="1296" xr:uid="{F1CE96CA-C3F8-49B1-86C4-4CE6BDA2D5D4}"/>
    <cellStyle name="Accent4 31" xfId="1297" xr:uid="{EB78701A-DCD9-4DE5-B207-5AF4981C3413}"/>
    <cellStyle name="Accent4 32" xfId="1298" xr:uid="{B439F3C9-42A2-457C-BED8-5D7EA9C575BD}"/>
    <cellStyle name="Accent4 33" xfId="1299" xr:uid="{8AD6756E-4E79-4597-A050-6F0759B91244}"/>
    <cellStyle name="Accent4 34" xfId="1300" xr:uid="{24A33EAF-6439-4936-A7C6-17168F6AF06F}"/>
    <cellStyle name="Accent4 35" xfId="1301" xr:uid="{6F1C5C97-BCB4-4832-92B8-13A6AE78715D}"/>
    <cellStyle name="Accent4 36" xfId="1302" xr:uid="{D23F6445-B1DC-406D-9975-D2F0819B7C18}"/>
    <cellStyle name="Accent4 37" xfId="1303" xr:uid="{BA8F3851-5164-4ED6-AAD5-45F0F533B1D1}"/>
    <cellStyle name="Accent4 38" xfId="1304" xr:uid="{D124FC05-EE12-4D86-9649-2474366D5A23}"/>
    <cellStyle name="Accent4 39" xfId="1305" xr:uid="{7C801E03-BD94-4704-B5FD-97161B17FC97}"/>
    <cellStyle name="Accent4 4" xfId="1306" xr:uid="{0AE01008-82A7-4A7B-A153-4C1BC9062456}"/>
    <cellStyle name="Accent4 4 2" xfId="4938" xr:uid="{2B1EAE71-AA88-4AA8-A3AE-BCE50E66243D}"/>
    <cellStyle name="Accent4 40" xfId="1307" xr:uid="{7F97F0B9-B0F6-43C8-8CE8-169AAAE13D92}"/>
    <cellStyle name="Accent4 41" xfId="1308" xr:uid="{FEEA146E-9763-4944-8B4D-B26C41612F94}"/>
    <cellStyle name="Accent4 42" xfId="1309" xr:uid="{3D7A7D01-BBCE-4967-839B-AA53C6F36E8F}"/>
    <cellStyle name="Accent4 43" xfId="1310" xr:uid="{8F3E7A6E-13D8-4E5F-8E05-4626187D056D}"/>
    <cellStyle name="Accent4 5" xfId="1311" xr:uid="{CC5A87D2-9A07-45F2-B9DC-BC3A421F3530}"/>
    <cellStyle name="Accent4 5 2" xfId="4939" xr:uid="{E436E8A9-5917-4CC2-9E0B-797406F0DF1D}"/>
    <cellStyle name="Accent4 6" xfId="1312" xr:uid="{99EBD28B-B309-4608-B11C-7D699F673DC1}"/>
    <cellStyle name="Accent4 6 2" xfId="4940" xr:uid="{E6D1E38C-D1E2-4022-9379-534AF57446FD}"/>
    <cellStyle name="Accent4 7" xfId="1313" xr:uid="{38DF9ED8-DA47-423B-8C7B-15FCEF9C5621}"/>
    <cellStyle name="Accent4 8" xfId="1314" xr:uid="{702A277C-C03D-46D2-9FE6-B8F10D76E61B}"/>
    <cellStyle name="Accent4 9" xfId="1315" xr:uid="{2E32C4F1-F40D-411D-8F66-28BA9B1416A9}"/>
    <cellStyle name="Accent5" xfId="33" builtinId="45" customBuiltin="1"/>
    <cellStyle name="Accent5 10" xfId="1316" xr:uid="{3F206DB0-AB5F-4886-8E14-5F9FCFB66A42}"/>
    <cellStyle name="Accent5 11" xfId="1317" xr:uid="{677CFBC9-871E-42EB-9A45-68A7AE3F9535}"/>
    <cellStyle name="Accent5 12" xfId="1318" xr:uid="{2A06652E-BBE1-4BDF-806A-7A2F7009DC57}"/>
    <cellStyle name="Accent5 13" xfId="1319" xr:uid="{8E23E49D-A07A-4416-8735-49AB491FF78D}"/>
    <cellStyle name="Accent5 14" xfId="1320" xr:uid="{76D3725A-9109-4C3A-ADC3-90B7886A27E7}"/>
    <cellStyle name="Accent5 15" xfId="1321" xr:uid="{61CE5AF3-7250-463E-8CA9-F86B24A01D32}"/>
    <cellStyle name="Accent5 16" xfId="1322" xr:uid="{E9418BE4-AF51-4D64-BC3D-8773158FA905}"/>
    <cellStyle name="Accent5 17" xfId="1323" xr:uid="{6D769BE8-BD71-44C4-ADD0-581BB9DE611F}"/>
    <cellStyle name="Accent5 18" xfId="1324" xr:uid="{FF912F8B-A260-4869-B823-70066864ADE2}"/>
    <cellStyle name="Accent5 19" xfId="1325" xr:uid="{87BCF672-BAD6-4F07-8129-C325EB579654}"/>
    <cellStyle name="Accent5 2" xfId="108" xr:uid="{5A8A5799-4365-4D51-AE00-CD69A6DF9853}"/>
    <cellStyle name="Accent5 2 10" xfId="3720" xr:uid="{6529DD9A-968E-40E9-B549-0F2202C4783A}"/>
    <cellStyle name="Accent5 2 2" xfId="3721" xr:uid="{1D313250-156D-4FDC-AE1C-EE03439BE8BF}"/>
    <cellStyle name="Accent5 2 3" xfId="3722" xr:uid="{A51C1BB8-350D-47E8-9F19-EE1C58B94722}"/>
    <cellStyle name="Accent5 2 4" xfId="3723" xr:uid="{F4F82587-602F-4DEC-8ECC-B8DB48DBC348}"/>
    <cellStyle name="Accent5 2 5" xfId="3724" xr:uid="{A192BE1E-38C2-4E17-832D-9693C4704FF8}"/>
    <cellStyle name="Accent5 2 6" xfId="3725" xr:uid="{DFDB7E3A-7394-4220-991F-3A1D23FCB7E6}"/>
    <cellStyle name="Accent5 2 7" xfId="3726" xr:uid="{3A4F1377-7A2D-4E5E-BC94-278AB9BF351B}"/>
    <cellStyle name="Accent5 2 8" xfId="3727" xr:uid="{31EA3070-CE6A-4D18-A994-DFA82BDCED5E}"/>
    <cellStyle name="Accent5 2 9" xfId="3728" xr:uid="{B4F9FD41-65F1-41A9-848E-DAEBCC40C965}"/>
    <cellStyle name="Accent5 20" xfId="1326" xr:uid="{7AAF7BBD-9802-46AB-8D39-0736F5C2421C}"/>
    <cellStyle name="Accent5 21" xfId="1327" xr:uid="{756C485D-68B1-4288-9645-911CB013441C}"/>
    <cellStyle name="Accent5 22" xfId="1328" xr:uid="{0E291290-ECED-412E-8203-605D6558F7B1}"/>
    <cellStyle name="Accent5 23" xfId="1329" xr:uid="{98B1298F-595B-416F-ABF5-88BADB0F4452}"/>
    <cellStyle name="Accent5 24" xfId="1330" xr:uid="{F3785ECF-F6C2-4B04-B75A-8397FC97164C}"/>
    <cellStyle name="Accent5 25" xfId="1331" xr:uid="{6F936E94-C99E-44BA-92A5-B812F92F5F3E}"/>
    <cellStyle name="Accent5 26" xfId="1332" xr:uid="{ED6196A7-AD6F-402A-81E6-61C82FF2AC3D}"/>
    <cellStyle name="Accent5 27" xfId="1333" xr:uid="{40729D29-609D-4DC7-9680-B7A073DA2D03}"/>
    <cellStyle name="Accent5 28" xfId="1334" xr:uid="{6284E1C6-0D1C-48DA-9AF3-AB26A106A033}"/>
    <cellStyle name="Accent5 29" xfId="1335" xr:uid="{247F4AB3-4E1F-4689-A00B-0D3D97E10E3C}"/>
    <cellStyle name="Accent5 3" xfId="109" xr:uid="{1804C857-8710-4F37-8AEC-1881A844EB95}"/>
    <cellStyle name="Accent5 3 2" xfId="1336" xr:uid="{0F18B0F3-E8B2-4489-8F71-3AE45FD5E62C}"/>
    <cellStyle name="Accent5 30" xfId="1337" xr:uid="{34BD6FD9-26D2-4D8D-BAFC-C8E632C08E70}"/>
    <cellStyle name="Accent5 31" xfId="1338" xr:uid="{1D8CFC11-38CD-4E5E-9EC5-0D05A791ACAF}"/>
    <cellStyle name="Accent5 32" xfId="1339" xr:uid="{446A5C80-88B2-464C-BFD6-D477BB086417}"/>
    <cellStyle name="Accent5 33" xfId="1340" xr:uid="{D4F7B5C3-EB29-43E4-9E8E-8FDDC68D0BF3}"/>
    <cellStyle name="Accent5 34" xfId="1341" xr:uid="{698E031E-714A-46E7-8110-57D54DDFD6FE}"/>
    <cellStyle name="Accent5 35" xfId="1342" xr:uid="{7FAEB7DA-2392-4D7D-8108-6081F4634BBC}"/>
    <cellStyle name="Accent5 36" xfId="1343" xr:uid="{64F05914-5A8B-4D19-BFEC-291A6818D0DA}"/>
    <cellStyle name="Accent5 37" xfId="1344" xr:uid="{C813B075-B992-4EF6-ABB1-34CD32776B3E}"/>
    <cellStyle name="Accent5 38" xfId="1345" xr:uid="{92EBC8EF-7524-49FA-9FE1-4D3AB1C8DDB4}"/>
    <cellStyle name="Accent5 39" xfId="1346" xr:uid="{18A0D382-29E4-4A08-8555-964DFCECA2E3}"/>
    <cellStyle name="Accent5 4" xfId="1347" xr:uid="{333B2506-38D5-40CC-9F9E-1E868C2BB2C8}"/>
    <cellStyle name="Accent5 4 2" xfId="4941" xr:uid="{E0A8CA88-DB24-4636-A5F3-AE30A3646C88}"/>
    <cellStyle name="Accent5 40" xfId="1348" xr:uid="{F370AD65-234F-48A9-8218-3AAD3169F6B7}"/>
    <cellStyle name="Accent5 41" xfId="1349" xr:uid="{2D7D9B9E-7330-4722-93CF-334373F07241}"/>
    <cellStyle name="Accent5 42" xfId="1350" xr:uid="{A4D6C1AA-F3AF-480B-9EAF-4F53B56C92A6}"/>
    <cellStyle name="Accent5 43" xfId="1351" xr:uid="{7118EF1D-6CF5-4578-9D2C-095EEA72BF3B}"/>
    <cellStyle name="Accent5 5" xfId="1352" xr:uid="{61A8B722-DEC1-4166-B483-10A0383237C5}"/>
    <cellStyle name="Accent5 5 2" xfId="4942" xr:uid="{A2DCD180-0FD3-42B5-A823-08F107E4FF46}"/>
    <cellStyle name="Accent5 6" xfId="1353" xr:uid="{267510DB-EC07-4C13-A49E-0C7760680543}"/>
    <cellStyle name="Accent5 6 2" xfId="4943" xr:uid="{1BEB9668-E3E9-4581-86B6-0895791BA7FA}"/>
    <cellStyle name="Accent5 7" xfId="1354" xr:uid="{290D6F43-E1A6-4311-B436-800D6F573AC1}"/>
    <cellStyle name="Accent5 8" xfId="1355" xr:uid="{E282BF5B-0DC5-4BC6-A049-94BF949676C5}"/>
    <cellStyle name="Accent5 9" xfId="1356" xr:uid="{D54DD657-E3BE-4622-B4E0-8C8D0E363E5A}"/>
    <cellStyle name="Accent6" xfId="36" builtinId="49" customBuiltin="1"/>
    <cellStyle name="Accent6 10" xfId="1357" xr:uid="{D0AA3FD4-B3DF-4108-BE56-D3FDB03555CB}"/>
    <cellStyle name="Accent6 11" xfId="1358" xr:uid="{AD75098C-DBC5-4473-B1A5-498E0CE3F67D}"/>
    <cellStyle name="Accent6 12" xfId="1359" xr:uid="{B65B9E7B-A3F4-41F7-AA63-2F14B9A3F4E3}"/>
    <cellStyle name="Accent6 13" xfId="1360" xr:uid="{2B2C1FD0-5E07-44F8-AAE6-06C0D5E296E4}"/>
    <cellStyle name="Accent6 14" xfId="1361" xr:uid="{0739896C-9833-4843-9A2B-EA44E248DEED}"/>
    <cellStyle name="Accent6 15" xfId="1362" xr:uid="{8C48710D-BA8E-41E1-B547-DA49A67A0890}"/>
    <cellStyle name="Accent6 16" xfId="1363" xr:uid="{80BFC7BB-297B-4D9E-A6FA-BE58351F81D5}"/>
    <cellStyle name="Accent6 17" xfId="1364" xr:uid="{F61C0EF1-8AEA-42B6-81C8-D1343761BE9B}"/>
    <cellStyle name="Accent6 18" xfId="1365" xr:uid="{27FB3466-A534-47D2-B75E-44886D31249B}"/>
    <cellStyle name="Accent6 19" xfId="1366" xr:uid="{6182D7B8-65F4-43E1-B0D0-ACE75BDD2FBE}"/>
    <cellStyle name="Accent6 2" xfId="110" xr:uid="{4059C56C-3123-4C84-B9C3-C3DE382545C5}"/>
    <cellStyle name="Accent6 2 10" xfId="3729" xr:uid="{CF0EAD49-3C27-40CB-8528-2CE19194D0C2}"/>
    <cellStyle name="Accent6 2 11" xfId="4944" xr:uid="{FFA68450-F01A-4DE1-B303-479342362CC2}"/>
    <cellStyle name="Accent6 2 2" xfId="3730" xr:uid="{2DE9E5FF-B602-44DD-8500-96EE250515C2}"/>
    <cellStyle name="Accent6 2 3" xfId="3731" xr:uid="{20E9B11C-34A8-42E2-925B-D5DFB66A5BD3}"/>
    <cellStyle name="Accent6 2 4" xfId="3732" xr:uid="{F613A7BA-7275-41C3-96A4-60063BD8FB21}"/>
    <cellStyle name="Accent6 2 5" xfId="3733" xr:uid="{2F52C02C-9EFA-4CE5-A6A7-D2F3D48D36EC}"/>
    <cellStyle name="Accent6 2 6" xfId="3734" xr:uid="{EBFDF19E-5600-4DED-8101-12F2013E72EB}"/>
    <cellStyle name="Accent6 2 7" xfId="3735" xr:uid="{FF2573A5-376B-4D1A-94A1-56434B291D3A}"/>
    <cellStyle name="Accent6 2 8" xfId="3736" xr:uid="{890127C5-FB51-4DEA-B9DF-09C663B2CC96}"/>
    <cellStyle name="Accent6 2 9" xfId="3737" xr:uid="{B37EEFEA-79D7-4FA4-97B4-9A9D1BB80EEA}"/>
    <cellStyle name="Accent6 20" xfId="1367" xr:uid="{4130E1E4-780D-4081-B147-500A6BD9690F}"/>
    <cellStyle name="Accent6 21" xfId="1368" xr:uid="{3BB00380-5B2D-49B3-BA13-7347BAAED8B5}"/>
    <cellStyle name="Accent6 22" xfId="1369" xr:uid="{B89357C2-9648-4DC0-B20A-E28559D42D28}"/>
    <cellStyle name="Accent6 23" xfId="1370" xr:uid="{1253F65C-07BD-4724-8C8E-88B91B001045}"/>
    <cellStyle name="Accent6 24" xfId="1371" xr:uid="{0A179546-E2EB-4200-BF6E-270550D6A442}"/>
    <cellStyle name="Accent6 25" xfId="1372" xr:uid="{71C91E58-59A9-4157-91CE-7A6124744ABC}"/>
    <cellStyle name="Accent6 26" xfId="1373" xr:uid="{C69B9438-4173-4485-89B6-3D53F341BA11}"/>
    <cellStyle name="Accent6 27" xfId="1374" xr:uid="{21756926-583F-4FB2-BA41-5BAA629E9F78}"/>
    <cellStyle name="Accent6 28" xfId="1375" xr:uid="{E58E1304-69AF-434E-A608-2B9C82116060}"/>
    <cellStyle name="Accent6 29" xfId="1376" xr:uid="{FC8CB1D3-FC94-4CD8-85A3-1C11021F8E45}"/>
    <cellStyle name="Accent6 3" xfId="111" xr:uid="{7727C977-7407-4B99-8285-682FE67FE02E}"/>
    <cellStyle name="Accent6 3 2" xfId="1377" xr:uid="{B0C10708-F4F6-4403-B4AA-2D5792AEA4B7}"/>
    <cellStyle name="Accent6 3 2 2" xfId="4945" xr:uid="{4421BF3A-C640-43E2-944E-8FEB94DCE45B}"/>
    <cellStyle name="Accent6 3 3" xfId="3738" xr:uid="{5A58F883-A548-4256-B00E-36F04B1CAFF0}"/>
    <cellStyle name="Accent6 3 4" xfId="58312" xr:uid="{881CC66B-2D43-4CD6-946B-97811B084545}"/>
    <cellStyle name="Accent6 30" xfId="1378" xr:uid="{02C41FEF-3659-4C9F-9118-A9328D19E8A0}"/>
    <cellStyle name="Accent6 31" xfId="1379" xr:uid="{F26B4796-A03A-4912-B771-0E4E0C72FBB8}"/>
    <cellStyle name="Accent6 32" xfId="1380" xr:uid="{FE433DAB-4361-4F9D-B803-F1E4B7A3DB3A}"/>
    <cellStyle name="Accent6 33" xfId="1381" xr:uid="{8ECD4CCA-C0C2-4FC5-806B-57E66C4303FB}"/>
    <cellStyle name="Accent6 34" xfId="1382" xr:uid="{BC41C00A-DD0B-401D-9F08-AA2C124EFD94}"/>
    <cellStyle name="Accent6 35" xfId="1383" xr:uid="{19729C60-5AD9-4660-9B51-AEA06A4241BA}"/>
    <cellStyle name="Accent6 36" xfId="1384" xr:uid="{F23D8E7B-3C1F-44E1-AA28-6E30D679A591}"/>
    <cellStyle name="Accent6 37" xfId="1385" xr:uid="{C43C9FD0-26EF-414B-98FC-EDE53B8461AC}"/>
    <cellStyle name="Accent6 38" xfId="1386" xr:uid="{648EEFD7-2ABB-4DB9-8AFD-3F90935F18DC}"/>
    <cellStyle name="Accent6 39" xfId="1387" xr:uid="{FD105920-0603-4238-9CFA-C6EC40FB7DDA}"/>
    <cellStyle name="Accent6 4" xfId="1388" xr:uid="{1FEBF455-9AD9-49BF-989C-735185D188A8}"/>
    <cellStyle name="Accent6 4 2" xfId="4946" xr:uid="{A8D29034-A3D7-408C-9CD7-8D1F5C7A086C}"/>
    <cellStyle name="Accent6 40" xfId="1389" xr:uid="{9C490457-04E5-49A0-AC16-79FD9D4A30BA}"/>
    <cellStyle name="Accent6 41" xfId="1390" xr:uid="{2D812AEF-D8B5-490A-B966-8FED716DF059}"/>
    <cellStyle name="Accent6 42" xfId="1391" xr:uid="{BC80E347-48E6-4426-A2BD-1A3D35A141C2}"/>
    <cellStyle name="Accent6 43" xfId="1392" xr:uid="{6F4862E6-2719-461D-B901-A8E9AE3C9E02}"/>
    <cellStyle name="Accent6 5" xfId="1393" xr:uid="{6CFC8B09-6E80-44EA-88DF-3C60E23C94DB}"/>
    <cellStyle name="Accent6 5 2" xfId="4947" xr:uid="{BFAA045D-A59D-4CCE-AF72-195B52CDA28E}"/>
    <cellStyle name="Accent6 6" xfId="1394" xr:uid="{25E4C4B9-9A5D-42B7-ABAE-3A92F36DE17F}"/>
    <cellStyle name="Accent6 6 2" xfId="4948" xr:uid="{679AEF33-8BBD-423E-AC5E-E5768E51AA17}"/>
    <cellStyle name="Accent6 7" xfId="1395" xr:uid="{4D714EE3-9B9B-4076-A2B5-BA8584141B22}"/>
    <cellStyle name="Accent6 8" xfId="1396" xr:uid="{7F48D675-86A0-48A9-ADAC-4D821245A5CF}"/>
    <cellStyle name="Accent6 9" xfId="1397" xr:uid="{9E5AC8B3-4093-4BC6-9BA2-64962989E6E6}"/>
    <cellStyle name="AggblueBoldCels" xfId="1398" xr:uid="{91CC975B-2030-49B3-B7CC-DA6316032451}"/>
    <cellStyle name="AggblueCels" xfId="1399" xr:uid="{EBD56A7D-9EB2-49FC-9479-0EF0241C4A94}"/>
    <cellStyle name="AggBoldCells" xfId="1400" xr:uid="{E48422CD-D8C1-46EE-AF0D-D3364384F16E}"/>
    <cellStyle name="AggCels" xfId="1401" xr:uid="{17BF6F8B-5A51-4A16-933C-E713F4F3AF7B}"/>
    <cellStyle name="AggGreen" xfId="1402" xr:uid="{A9C853A2-D8DD-451F-AB55-75296DEE2FD4}"/>
    <cellStyle name="AggGreen12" xfId="1403" xr:uid="{ABE99585-191A-44EC-B6E1-3AE8DF4891CA}"/>
    <cellStyle name="AggOrange" xfId="1404" xr:uid="{64F162B5-8DC7-4499-80BA-7ADC18148527}"/>
    <cellStyle name="AggOrange9" xfId="1405" xr:uid="{A0BFBC38-9356-4EBF-8E0F-38E1B1871863}"/>
    <cellStyle name="AggOrangeLB_2x" xfId="1406" xr:uid="{B6B88BCA-8FB0-4C14-801D-B2BF604BBD11}"/>
    <cellStyle name="AggOrangeLBorder" xfId="1407" xr:uid="{7EAB1957-7431-44F5-8248-F2CAF2A4BE50}"/>
    <cellStyle name="AggOrangeRBorder" xfId="1408" xr:uid="{FBE99F44-B357-4C66-91D1-B5322CF2E3FA}"/>
    <cellStyle name="Akzent1" xfId="1409" xr:uid="{601152DB-1003-4716-92DD-66EA7EE2F40B}"/>
    <cellStyle name="Akzent2" xfId="1410" xr:uid="{B6874087-A2EF-4FA5-93B5-4B6845516B78}"/>
    <cellStyle name="Akzent3" xfId="1411" xr:uid="{E0D08157-55B3-45FD-8727-B2A5BB414A6A}"/>
    <cellStyle name="Akzent4" xfId="1412" xr:uid="{D0EBD7B9-DF29-4E87-900F-019354377F32}"/>
    <cellStyle name="Akzent5" xfId="1413" xr:uid="{8E1C15D7-6902-46AE-9AA3-F3DBF19E272F}"/>
    <cellStyle name="Akzent6" xfId="1414" xr:uid="{E117023F-349C-4B2C-849C-2B1B6AFBECD9}"/>
    <cellStyle name="Ausgabe" xfId="1415" xr:uid="{7B1AFD08-4769-4668-8EFD-A86A48AB39D6}"/>
    <cellStyle name="Bad" xfId="12" builtinId="27" customBuiltin="1"/>
    <cellStyle name="Bad 10" xfId="1416" xr:uid="{1A6DC26A-2B99-4AB5-9D22-2428D42E350C}"/>
    <cellStyle name="Bad 11" xfId="1417" xr:uid="{6069608D-C684-4514-94D6-B8A24EDAFC2B}"/>
    <cellStyle name="Bad 12" xfId="1418" xr:uid="{F1F2CE6B-ADBB-4660-B1DF-5D6DCACC4151}"/>
    <cellStyle name="Bad 13" xfId="1419" xr:uid="{4316992D-E15F-4CEC-9124-A998569E84C8}"/>
    <cellStyle name="Bad 14" xfId="1420" xr:uid="{3B6A1370-0A41-4754-B54E-A5119772C4BF}"/>
    <cellStyle name="Bad 15" xfId="1421" xr:uid="{AC1EF639-B5DA-4BB7-9273-34606B343675}"/>
    <cellStyle name="Bad 16" xfId="1422" xr:uid="{117977A0-842C-4A55-9A35-1E8007F0B4C6}"/>
    <cellStyle name="Bad 17" xfId="1423" xr:uid="{720288DD-B819-4811-8E81-21F55594108C}"/>
    <cellStyle name="Bad 18" xfId="1424" xr:uid="{7F47BDF1-D375-4B3A-AB17-064CD2C5AE9C}"/>
    <cellStyle name="Bad 19" xfId="1425" xr:uid="{1F8ACDCF-8508-46CD-86C8-82AA4AA28551}"/>
    <cellStyle name="Bad 2" xfId="112" xr:uid="{482280A8-BDA1-4597-A852-847C62FB634B}"/>
    <cellStyle name="Bad 2 10" xfId="3739" xr:uid="{9385AC63-2F5A-433D-9000-A9713F4FA53D}"/>
    <cellStyle name="Bad 2 11" xfId="4949" xr:uid="{AA57B33D-C592-4573-9549-EC911C223129}"/>
    <cellStyle name="Bad 2 2" xfId="3740" xr:uid="{CF35507C-BB9B-40D6-956C-4830AE1BF10D}"/>
    <cellStyle name="Bad 2 3" xfId="3741" xr:uid="{AAE5A306-3E25-455F-99CF-2B2DC68A1FBB}"/>
    <cellStyle name="Bad 2 4" xfId="3742" xr:uid="{08BDCBD0-32F2-4A7C-8BBC-791955E40A59}"/>
    <cellStyle name="Bad 2 5" xfId="3743" xr:uid="{13980A9F-6398-4CF9-9D64-D772772D5887}"/>
    <cellStyle name="Bad 2 6" xfId="3744" xr:uid="{3D9C0854-64F0-43C5-B949-0C9DAD9522EB}"/>
    <cellStyle name="Bad 2 7" xfId="3745" xr:uid="{024853F9-647E-4CE7-8BA9-19C54A9FC9F4}"/>
    <cellStyle name="Bad 2 8" xfId="3746" xr:uid="{AF281912-479A-4284-A8A7-CD6703D1EB57}"/>
    <cellStyle name="Bad 2 9" xfId="3747" xr:uid="{CD10947B-4ADC-4418-8842-8E9F56D72834}"/>
    <cellStyle name="Bad 20" xfId="1426" xr:uid="{449F61C9-4A5B-4452-98A3-0482F720E621}"/>
    <cellStyle name="Bad 21" xfId="1427" xr:uid="{35C7D5E0-3FA5-4BFC-9B26-034662C162B0}"/>
    <cellStyle name="Bad 22" xfId="1428" xr:uid="{6355E3B7-9903-49C8-AC6A-A3839FC88A70}"/>
    <cellStyle name="Bad 23" xfId="1429" xr:uid="{78F41549-14CD-4430-851B-652392B2D55A}"/>
    <cellStyle name="Bad 24" xfId="1430" xr:uid="{DB8CEFDB-7A71-4DD1-829F-0E149F18B67F}"/>
    <cellStyle name="Bad 25" xfId="1431" xr:uid="{11FCFCD3-2DAD-4A19-80FF-00033E3AD569}"/>
    <cellStyle name="Bad 26" xfId="1432" xr:uid="{F42172F0-E6AD-4EA9-BBBF-51DC1DEF95EB}"/>
    <cellStyle name="Bad 27" xfId="1433" xr:uid="{64ECA345-68EB-4BEA-AEB2-B4B5E5D57D87}"/>
    <cellStyle name="Bad 28" xfId="1434" xr:uid="{4E70E575-0D5D-4948-B691-5104200B1543}"/>
    <cellStyle name="Bad 29" xfId="1435" xr:uid="{180D6809-394E-4141-A69D-DD9014937947}"/>
    <cellStyle name="Bad 3" xfId="113" xr:uid="{FBA46691-85C5-4EBD-B5D5-A47C7F7771C7}"/>
    <cellStyle name="Bad 3 2" xfId="1436" xr:uid="{EB29A8BF-1471-44B9-BEFC-62B778A0CB07}"/>
    <cellStyle name="Bad 3 2 2" xfId="4950" xr:uid="{C82A5601-3AC9-4456-A77D-EFFABFFE19B8}"/>
    <cellStyle name="Bad 3 3" xfId="3748" xr:uid="{171259E9-135A-4329-AB3D-9780FA734004}"/>
    <cellStyle name="Bad 3 4" xfId="58313" xr:uid="{28FED2F0-192C-4940-B236-DBED04B9DB79}"/>
    <cellStyle name="Bad 30" xfId="1437" xr:uid="{DBB71D47-4DAA-4C09-B168-9AFE487D3D89}"/>
    <cellStyle name="Bad 31" xfId="1438" xr:uid="{AA5D814C-4756-4AAA-8BCD-A5ED594CD1F5}"/>
    <cellStyle name="Bad 32" xfId="1439" xr:uid="{47F188EA-966F-4584-AAA2-2005B0897F27}"/>
    <cellStyle name="Bad 33" xfId="1440" xr:uid="{E783AF23-7ECE-471C-BA0A-1CF301A0449D}"/>
    <cellStyle name="Bad 34" xfId="1441" xr:uid="{B7CBEFC5-F530-4775-86BC-585E3952BE5C}"/>
    <cellStyle name="Bad 35" xfId="1442" xr:uid="{FB90A3A2-7191-4ECE-B3E2-1EE201C38D57}"/>
    <cellStyle name="Bad 36" xfId="1443" xr:uid="{4BE5CF1D-854D-4819-A6A2-E23736CDD074}"/>
    <cellStyle name="Bad 37" xfId="1444" xr:uid="{8DA872AF-B335-433C-B8C3-F1AF83516377}"/>
    <cellStyle name="Bad 38" xfId="1445" xr:uid="{7ADFF10E-92AA-48B8-915E-321969CD3560}"/>
    <cellStyle name="Bad 39" xfId="1446" xr:uid="{FDE78752-5ADF-4970-8D8C-469A1E0F14D0}"/>
    <cellStyle name="Bad 4" xfId="1447" xr:uid="{5320F7CA-8800-4BAE-8148-E5FBB66B1536}"/>
    <cellStyle name="Bad 4 2" xfId="4951" xr:uid="{F6536A80-45AF-4835-8C27-E042BC1F221F}"/>
    <cellStyle name="Bad 40" xfId="1448" xr:uid="{6B68F80D-431C-48C2-9E53-C766ED02EA1D}"/>
    <cellStyle name="Bad 41" xfId="1449" xr:uid="{56D75FC1-55AE-4FC6-A8DB-9F48777E2E3B}"/>
    <cellStyle name="Bad 42" xfId="1450" xr:uid="{8EB3363C-7D69-4A1C-8730-6573EBFBE576}"/>
    <cellStyle name="Bad 43" xfId="1451" xr:uid="{E0CB3BD6-4D64-4A14-9633-412F616A3F85}"/>
    <cellStyle name="Bad 44" xfId="1452" xr:uid="{CD48B601-2062-47AD-9116-AC4154482F05}"/>
    <cellStyle name="Bad 5" xfId="1453" xr:uid="{E2A61329-3896-45B2-B1CB-CE1FDEDD5590}"/>
    <cellStyle name="Bad 5 2" xfId="4952" xr:uid="{439AD5F4-BC6A-4ECB-A659-96B56584A96F}"/>
    <cellStyle name="Bad 6" xfId="1454" xr:uid="{4B372D45-70D5-4E4F-8623-ACB3A07B6B19}"/>
    <cellStyle name="Bad 6 2" xfId="4953" xr:uid="{E4743ED3-1C4B-407F-B7CA-D686741B04F9}"/>
    <cellStyle name="Bad 7" xfId="1455" xr:uid="{8807EFCC-9AFC-4506-B3C3-33A9BF414868}"/>
    <cellStyle name="Bad 8" xfId="1456" xr:uid="{98255FBB-A296-4CB0-9F39-1F12A126DDB7}"/>
    <cellStyle name="Bad 9" xfId="1457" xr:uid="{235E0037-BC36-4CC4-9664-BD861509C5BC}"/>
    <cellStyle name="Berechnung" xfId="1458" xr:uid="{2FC44486-632C-4DAD-99DE-68B26986D2F8}"/>
    <cellStyle name="Bold GHG Numbers (0.00)" xfId="1459" xr:uid="{ADF54ED0-0B6E-4676-A6A1-E828D1BE35A0}"/>
    <cellStyle name="Calculation" xfId="15" builtinId="22" customBuiltin="1"/>
    <cellStyle name="Calculation 10" xfId="1460" xr:uid="{94847A5A-E66C-4BF2-92CA-4C3A8FF0B1D8}"/>
    <cellStyle name="Calculation 11" xfId="1461" xr:uid="{E29F93CE-B3EF-4395-A0F2-91662CA5772F}"/>
    <cellStyle name="Calculation 12" xfId="1462" xr:uid="{98A4A782-675E-4D49-AAAB-74E9B0BEC6CF}"/>
    <cellStyle name="Calculation 13" xfId="1463" xr:uid="{E6CE95A2-1492-478E-A42A-9C89C7AF5A7C}"/>
    <cellStyle name="Calculation 14" xfId="1464" xr:uid="{4A672E1F-0C0F-4DBE-9546-D4E30A799E3D}"/>
    <cellStyle name="Calculation 15" xfId="1465" xr:uid="{862F563F-8C3A-4637-805A-3EB8D46376B1}"/>
    <cellStyle name="Calculation 16" xfId="1466" xr:uid="{38DC6095-7515-46A0-9C75-67F11E38F73E}"/>
    <cellStyle name="Calculation 17" xfId="1467" xr:uid="{4C00938C-491B-4C04-9745-2B6AE84A45DB}"/>
    <cellStyle name="Calculation 18" xfId="1468" xr:uid="{511F106D-97F1-4973-B255-43F5B82B1BD3}"/>
    <cellStyle name="Calculation 19" xfId="1469" xr:uid="{2CE71CEF-4945-429D-91ED-3F8FF2EAB5A2}"/>
    <cellStyle name="Calculation 2" xfId="114" xr:uid="{E4D83FD9-0002-4FC0-A463-E4DFC8B8FE40}"/>
    <cellStyle name="Calculation 2 10" xfId="3749" xr:uid="{2FC678B1-1F25-4047-8F7F-8E44DCFDAAA0}"/>
    <cellStyle name="Calculation 2 11" xfId="4954" xr:uid="{BDB3C03E-64E0-44F6-9EC8-88F9F5B4296B}"/>
    <cellStyle name="Calculation 2 2" xfId="3750" xr:uid="{403C4DC0-7111-485C-BA7F-83AE28954BEA}"/>
    <cellStyle name="Calculation 2 3" xfId="3751" xr:uid="{DF35DF2C-AF96-46C9-B1A0-440166CAC719}"/>
    <cellStyle name="Calculation 2 4" xfId="3752" xr:uid="{35A49438-9F5D-4D03-A06A-B3C6956E1381}"/>
    <cellStyle name="Calculation 2 5" xfId="3753" xr:uid="{E891F46F-3E92-484D-877B-E51B2F39E451}"/>
    <cellStyle name="Calculation 2 6" xfId="3754" xr:uid="{745A91F1-836E-46BE-AF4A-A3A2418D79FD}"/>
    <cellStyle name="Calculation 2 7" xfId="3755" xr:uid="{FB81396F-64AF-43F7-9800-F30D881591DE}"/>
    <cellStyle name="Calculation 2 8" xfId="3756" xr:uid="{1509FC18-98F8-43C3-ACF0-1459B0E56B17}"/>
    <cellStyle name="Calculation 2 9" xfId="3757" xr:uid="{5E0435BD-CF9F-4871-97DA-D06AC4BEEAF3}"/>
    <cellStyle name="Calculation 20" xfId="1470" xr:uid="{5C1C62F0-E81A-47CA-BBE0-806D7C8D1B57}"/>
    <cellStyle name="Calculation 21" xfId="1471" xr:uid="{5437B4E8-6FEF-4F75-A1BA-273B90A53A90}"/>
    <cellStyle name="Calculation 22" xfId="1472" xr:uid="{9C68DE43-9CFA-4027-A107-C4F5D4E471DC}"/>
    <cellStyle name="Calculation 23" xfId="1473" xr:uid="{B18267B8-15E0-4C2D-A8B9-3F583E1A8BDA}"/>
    <cellStyle name="Calculation 24" xfId="1474" xr:uid="{0C8E7626-EC72-4D7B-A18C-289EBF74C0C1}"/>
    <cellStyle name="Calculation 25" xfId="1475" xr:uid="{0A18009C-E9CE-438E-9C52-0D3BD2A3CC14}"/>
    <cellStyle name="Calculation 26" xfId="1476" xr:uid="{E4ABAD98-52EE-401E-90A7-B6F9E999C8A7}"/>
    <cellStyle name="Calculation 27" xfId="1477" xr:uid="{5670D812-64C1-47D0-B58B-BDCAEC742A98}"/>
    <cellStyle name="Calculation 28" xfId="1478" xr:uid="{081D2EF8-0B1A-40D8-A2E6-0F22B983C212}"/>
    <cellStyle name="Calculation 29" xfId="1479" xr:uid="{D305B3BE-6681-476B-A483-C889BC39FCCF}"/>
    <cellStyle name="Calculation 3" xfId="115" xr:uid="{A03C37A9-A72A-4A98-AA04-A370B7163B6C}"/>
    <cellStyle name="Calculation 3 2" xfId="1480" xr:uid="{442A4A3F-BAA4-4D8E-B6C5-CD00F658F5D4}"/>
    <cellStyle name="Calculation 3 2 2" xfId="4955" xr:uid="{34A1F25B-C5B6-480F-8E26-9D8F04392EBD}"/>
    <cellStyle name="Calculation 3 3" xfId="3758" xr:uid="{2CE2C123-41A3-438F-8848-A537A39E09F0}"/>
    <cellStyle name="Calculation 3 4" xfId="58314" xr:uid="{0A329162-629B-43AE-A625-7E7920EAE706}"/>
    <cellStyle name="Calculation 30" xfId="1481" xr:uid="{FB4153D9-62C9-408B-8124-4D3A25BAEA93}"/>
    <cellStyle name="Calculation 31" xfId="1482" xr:uid="{16C20F51-D411-48FF-B7B0-4A27FF86504B}"/>
    <cellStyle name="Calculation 32" xfId="1483" xr:uid="{A926EB2C-53AE-49DC-B1B2-E0A7D66DC30E}"/>
    <cellStyle name="Calculation 33" xfId="1484" xr:uid="{2B8E366E-B9EA-418D-A863-78CC684968B5}"/>
    <cellStyle name="Calculation 34" xfId="1485" xr:uid="{7F41FABC-796B-490B-87FD-79DEA457471A}"/>
    <cellStyle name="Calculation 35" xfId="1486" xr:uid="{9B348340-179D-4D39-9892-52D95995CDA8}"/>
    <cellStyle name="Calculation 36" xfId="1487" xr:uid="{F244B125-878C-4EB0-A933-76CC568CB584}"/>
    <cellStyle name="Calculation 37" xfId="1488" xr:uid="{BF1C8B5A-20E2-4034-B543-52EF426CDFCC}"/>
    <cellStyle name="Calculation 38" xfId="1489" xr:uid="{0FEBD420-1FF2-4DE7-AA08-6BF8DD682E9C}"/>
    <cellStyle name="Calculation 39" xfId="1490" xr:uid="{47277D66-CCB6-4362-AEFC-CBCD7E6F6550}"/>
    <cellStyle name="Calculation 4" xfId="1491" xr:uid="{AAD9F791-088F-4727-8F86-F3934D17CD1D}"/>
    <cellStyle name="Calculation 4 2" xfId="4956" xr:uid="{7DF04295-37A6-46A6-A4E1-748C26BF6A9F}"/>
    <cellStyle name="Calculation 40" xfId="1492" xr:uid="{ADD17D90-6A4F-4EA0-91AF-654F0092DDDC}"/>
    <cellStyle name="Calculation 41" xfId="1493" xr:uid="{9ED70F8C-37B0-4DDA-A904-3AA049128F44}"/>
    <cellStyle name="Calculation 42" xfId="1494" xr:uid="{97D4BC02-DCEA-4BA6-9E24-8293E91E4731}"/>
    <cellStyle name="Calculation 43" xfId="1495" xr:uid="{4E689B96-4E7A-40F7-BB45-26CFCAE47789}"/>
    <cellStyle name="Calculation 5" xfId="1496" xr:uid="{052F04FB-D5B8-4310-B334-3404A6ED0BDA}"/>
    <cellStyle name="Calculation 5 2" xfId="4957" xr:uid="{4FC1F69A-1698-48AB-BF9D-6C201CF2428B}"/>
    <cellStyle name="Calculation 6" xfId="1497" xr:uid="{6F78C58F-238F-439A-993F-D0BA68A191EA}"/>
    <cellStyle name="Calculation 6 2" xfId="4958" xr:uid="{65E515AD-ECF2-4130-8721-32923D0CBA4F}"/>
    <cellStyle name="Calculation 7" xfId="1498" xr:uid="{54521FB3-8541-4232-80AA-F0082B06C286}"/>
    <cellStyle name="Calculation 8" xfId="1499" xr:uid="{892BD233-308D-4E08-BC1C-E86E4F17D874}"/>
    <cellStyle name="Calculation 9" xfId="1500" xr:uid="{3553388C-1CA3-4DE9-858A-7C982B25315F}"/>
    <cellStyle name="Check Cell" xfId="17" builtinId="23" customBuiltin="1"/>
    <cellStyle name="Check Cell 10" xfId="1501" xr:uid="{CFF10F35-B4AF-4D14-A332-46D2A8AC8B61}"/>
    <cellStyle name="Check Cell 11" xfId="1502" xr:uid="{D451C58E-9F76-4917-ABD7-A972CD3CA52D}"/>
    <cellStyle name="Check Cell 12" xfId="1503" xr:uid="{45B022AA-2E38-47AF-94C9-AA493E2F1265}"/>
    <cellStyle name="Check Cell 13" xfId="1504" xr:uid="{E82E013C-BC9F-4BD1-83CD-0C6878C2B397}"/>
    <cellStyle name="Check Cell 14" xfId="1505" xr:uid="{F8F294D0-3CD5-4795-BF90-35688BC1FCB1}"/>
    <cellStyle name="Check Cell 15" xfId="1506" xr:uid="{8A3B0016-9565-451D-B4E6-5A90FAF017C1}"/>
    <cellStyle name="Check Cell 16" xfId="1507" xr:uid="{4882860A-A14C-45B4-8F14-3AF696EDA3E5}"/>
    <cellStyle name="Check Cell 17" xfId="1508" xr:uid="{EBB16A97-A422-445F-A0B3-D35886E83ECD}"/>
    <cellStyle name="Check Cell 18" xfId="1509" xr:uid="{BA9F455F-1C93-4D5F-9A61-7448A903AFAC}"/>
    <cellStyle name="Check Cell 19" xfId="1510" xr:uid="{EECC8488-4785-40A2-8072-ADAEB1729B55}"/>
    <cellStyle name="Check Cell 2" xfId="116" xr:uid="{FAAE30B5-8174-40D9-8D36-8AF29DBA5768}"/>
    <cellStyle name="Check Cell 2 10" xfId="3759" xr:uid="{113227E2-D80A-424C-87CF-AEF36A350FC0}"/>
    <cellStyle name="Check Cell 2 2" xfId="3760" xr:uid="{8AEC6AA5-0C9D-4DAD-98DA-AD2851AE9DBA}"/>
    <cellStyle name="Check Cell 2 3" xfId="3761" xr:uid="{871D908A-9170-4C2C-97FD-C289E1CD2CE8}"/>
    <cellStyle name="Check Cell 2 4" xfId="3762" xr:uid="{62892E1D-E120-4A94-A362-4CC9EC77882C}"/>
    <cellStyle name="Check Cell 2 5" xfId="3763" xr:uid="{AE27DB34-2663-416C-88CB-76FC9B963FD0}"/>
    <cellStyle name="Check Cell 2 6" xfId="3764" xr:uid="{AD5F4A53-0D07-45A5-AD5C-40C28ABE2636}"/>
    <cellStyle name="Check Cell 2 7" xfId="3765" xr:uid="{99445910-9697-429E-8294-78A48A82231F}"/>
    <cellStyle name="Check Cell 2 8" xfId="3766" xr:uid="{8EEAAF17-00FF-45DD-A961-B2262A886797}"/>
    <cellStyle name="Check Cell 2 9" xfId="3767" xr:uid="{E7EB6316-3F6C-4776-9D69-D9414C5FA038}"/>
    <cellStyle name="Check Cell 20" xfId="1511" xr:uid="{96B42E13-F28C-45E9-88DF-1ADE970C04C4}"/>
    <cellStyle name="Check Cell 21" xfId="1512" xr:uid="{6F10970C-EE91-49DB-8F4A-BBF1DA82C62B}"/>
    <cellStyle name="Check Cell 22" xfId="1513" xr:uid="{B6F42EA3-89BB-43D9-BA45-4BB5B067EE65}"/>
    <cellStyle name="Check Cell 23" xfId="1514" xr:uid="{B5AD86BD-E52F-4A0B-8482-33F18CF68F1E}"/>
    <cellStyle name="Check Cell 24" xfId="1515" xr:uid="{BA62AA0E-718F-4D23-9E67-97B93F6918D8}"/>
    <cellStyle name="Check Cell 25" xfId="1516" xr:uid="{B53FCEAD-AE33-405D-9A69-822611894710}"/>
    <cellStyle name="Check Cell 26" xfId="1517" xr:uid="{7843C85B-B0C8-4B1A-8B8D-41CF48E3EA80}"/>
    <cellStyle name="Check Cell 27" xfId="1518" xr:uid="{EFADF3D1-94D6-47D1-845E-AA26E21C5FD7}"/>
    <cellStyle name="Check Cell 28" xfId="1519" xr:uid="{D63FB3C6-1980-4182-B15B-F536D91CD8D4}"/>
    <cellStyle name="Check Cell 29" xfId="1520" xr:uid="{9C38E47F-3719-4EBE-8789-1E87F3FCC95A}"/>
    <cellStyle name="Check Cell 3" xfId="117" xr:uid="{D30FC349-307B-4E59-BCE6-96F4E06D5E4A}"/>
    <cellStyle name="Check Cell 3 2" xfId="1521" xr:uid="{35ADC704-A52E-42FE-87DA-1E053EC1D26B}"/>
    <cellStyle name="Check Cell 30" xfId="1522" xr:uid="{FBA12800-7F46-4F17-BD11-1D06BC679EF1}"/>
    <cellStyle name="Check Cell 31" xfId="1523" xr:uid="{436B930D-537D-4931-BD28-241E8F67A210}"/>
    <cellStyle name="Check Cell 32" xfId="1524" xr:uid="{3F34F36E-168E-4A0D-B616-7D8B781465FB}"/>
    <cellStyle name="Check Cell 33" xfId="1525" xr:uid="{08FA005B-6803-42CB-9682-8AE47CF57718}"/>
    <cellStyle name="Check Cell 34" xfId="1526" xr:uid="{8425935D-413F-4A03-B0E5-195854827D03}"/>
    <cellStyle name="Check Cell 35" xfId="1527" xr:uid="{BCF8EF9B-8AC5-4CAF-A534-F7E804B7FD4F}"/>
    <cellStyle name="Check Cell 36" xfId="1528" xr:uid="{DFB7BDAC-FC86-4FFA-84DF-56F2076934D4}"/>
    <cellStyle name="Check Cell 37" xfId="1529" xr:uid="{779CD222-E697-410E-A3D8-E78935EFCC68}"/>
    <cellStyle name="Check Cell 38" xfId="1530" xr:uid="{8E8E2992-FDFA-41A3-A8D0-41AB95615049}"/>
    <cellStyle name="Check Cell 39" xfId="1531" xr:uid="{5FC00D88-5939-447C-938F-B73AAAEA6A31}"/>
    <cellStyle name="Check Cell 4" xfId="1532" xr:uid="{9D886F66-44C9-461F-836C-A2554B725620}"/>
    <cellStyle name="Check Cell 4 2" xfId="4959" xr:uid="{727FBEB3-A10E-43EB-B668-BFF9EDB54FFC}"/>
    <cellStyle name="Check Cell 40" xfId="1533" xr:uid="{1B350EEE-6249-4695-B8E2-3322F4B146C3}"/>
    <cellStyle name="Check Cell 41" xfId="1534" xr:uid="{E238FBAD-63F9-4107-9DFB-76ACC3C163D5}"/>
    <cellStyle name="Check Cell 42" xfId="1535" xr:uid="{1CC5525B-4392-437D-841E-699BC0D615B2}"/>
    <cellStyle name="Check Cell 43" xfId="1536" xr:uid="{EDEBFBAE-70F5-4CA9-BE49-30153FCC5B33}"/>
    <cellStyle name="Check Cell 5" xfId="1537" xr:uid="{0F038F12-1945-47F5-B966-21CA1A81E847}"/>
    <cellStyle name="Check Cell 5 2" xfId="4960" xr:uid="{4B8DD5E3-AB82-4754-AA76-2B24B7C04427}"/>
    <cellStyle name="Check Cell 6" xfId="1538" xr:uid="{1725E123-4D6E-4DD3-89EC-95EF8239B737}"/>
    <cellStyle name="Check Cell 6 2" xfId="4961" xr:uid="{81037852-CC21-4FCB-8859-B9CD7A4D2F8E}"/>
    <cellStyle name="Check Cell 7" xfId="1539" xr:uid="{26AF1F59-615E-4269-85A1-355AB4298EEB}"/>
    <cellStyle name="Check Cell 8" xfId="1540" xr:uid="{23E05414-C552-4E2A-80CE-28DE7A370F03}"/>
    <cellStyle name="Check Cell 9" xfId="1541" xr:uid="{5D8E8053-8CB8-4F15-9857-BE146AC962A4}"/>
    <cellStyle name="coin" xfId="321" xr:uid="{AE432D2F-263C-4546-B4D9-1CD6A42F175E}"/>
    <cellStyle name="Comma [0] 2 10" xfId="3768" xr:uid="{5196EAF6-9D86-4030-8459-6EDB8D9A11C4}"/>
    <cellStyle name="Comma [0] 2 10 2" xfId="22690" xr:uid="{1CD5099D-C528-4BA3-8D1F-3A299E96AE23}"/>
    <cellStyle name="Comma [0] 2 10 3" xfId="40542" xr:uid="{1EDF3F28-8BF9-4CE7-A1B2-EE6E4F11B520}"/>
    <cellStyle name="Comma [0] 2 10 4" xfId="58315" xr:uid="{2E507C9A-20DE-4E4D-99A1-28B24F80B391}"/>
    <cellStyle name="Comma [0] 2 2" xfId="3769" xr:uid="{4CA32FB8-0192-4E7E-8B12-12714FB6F992}"/>
    <cellStyle name="Comma [0] 2 2 2" xfId="22691" xr:uid="{2053367B-45B6-4D1C-9DD2-F970BA4454DF}"/>
    <cellStyle name="Comma [0] 2 2 3" xfId="40543" xr:uid="{10F5BDCB-D114-40CE-8CE0-2AC633392DFB}"/>
    <cellStyle name="Comma [0] 2 2 4" xfId="58316" xr:uid="{4A51691A-94B0-4B10-A730-2D6187BF05F7}"/>
    <cellStyle name="Comma [0] 2 3" xfId="3770" xr:uid="{7185E496-FCE9-4657-852A-1D911393D437}"/>
    <cellStyle name="Comma [0] 2 3 2" xfId="22692" xr:uid="{B08A353D-F4B3-4560-BB5E-309FE0AB3A6E}"/>
    <cellStyle name="Comma [0] 2 3 3" xfId="40544" xr:uid="{6764654C-7D1E-4A92-A7C7-B2E8691C43BA}"/>
    <cellStyle name="Comma [0] 2 3 4" xfId="58317" xr:uid="{723F0142-0F83-4FCD-9325-3697F73C031B}"/>
    <cellStyle name="Comma [0] 2 4" xfId="3771" xr:uid="{C606F1B9-86AE-4626-98EE-8114ECA643A5}"/>
    <cellStyle name="Comma [0] 2 4 2" xfId="22693" xr:uid="{8E8BF923-FF7A-4577-82EA-E8FB19EEDFF3}"/>
    <cellStyle name="Comma [0] 2 4 3" xfId="40545" xr:uid="{DF17345F-C280-46C6-95ED-E8FF58CBA8D3}"/>
    <cellStyle name="Comma [0] 2 4 4" xfId="58318" xr:uid="{E2D10286-7BAC-43CC-96C6-3B726ED9CF4D}"/>
    <cellStyle name="Comma [0] 2 5" xfId="3772" xr:uid="{997492B4-C724-4025-8CF0-B77DF82B53E2}"/>
    <cellStyle name="Comma [0] 2 5 2" xfId="22694" xr:uid="{3C5AEF94-F371-41F8-AA03-0CBF85D66FEB}"/>
    <cellStyle name="Comma [0] 2 5 3" xfId="40546" xr:uid="{5267A5A7-A062-4B02-87B2-2EDD3AF7A948}"/>
    <cellStyle name="Comma [0] 2 5 4" xfId="58319" xr:uid="{406C3A2F-F5C6-457B-AE67-045EB8C2EBBA}"/>
    <cellStyle name="Comma [0] 2 6" xfId="3773" xr:uid="{7F787AE3-18AA-4D5B-B2FC-38F3DFBE50D8}"/>
    <cellStyle name="Comma [0] 2 6 2" xfId="22695" xr:uid="{6915D0E3-A9F3-40ED-975B-8E450EE49DE9}"/>
    <cellStyle name="Comma [0] 2 6 3" xfId="40547" xr:uid="{07622B77-FED6-4113-9DAD-D14DA4D2F62E}"/>
    <cellStyle name="Comma [0] 2 6 4" xfId="58320" xr:uid="{E5BCB790-786D-46BE-8B07-90BAEA9F4CBF}"/>
    <cellStyle name="Comma [0] 2 7" xfId="3774" xr:uid="{1B6888D7-56BD-4384-A850-4EADB8308FEC}"/>
    <cellStyle name="Comma [0] 2 7 2" xfId="22696" xr:uid="{11BF35BB-0CC7-4DCD-90C2-9A97AD35EB4B}"/>
    <cellStyle name="Comma [0] 2 7 3" xfId="40548" xr:uid="{28474B97-E422-4443-920D-2005CEC4CD3C}"/>
    <cellStyle name="Comma [0] 2 7 4" xfId="58321" xr:uid="{38FCE1CA-10F5-40C5-A08C-009091088558}"/>
    <cellStyle name="Comma [0] 2 8" xfId="3775" xr:uid="{285BD4C2-37DC-4F9F-9114-3E4C2A6827C1}"/>
    <cellStyle name="Comma [0] 2 8 2" xfId="22697" xr:uid="{B425A22C-2F10-4EF7-BB65-DD40EF6DFD08}"/>
    <cellStyle name="Comma [0] 2 8 3" xfId="40549" xr:uid="{979798CC-AA91-416E-BD1D-9B83C884A36F}"/>
    <cellStyle name="Comma [0] 2 8 4" xfId="58322" xr:uid="{9EDDFEA5-87FA-4C7B-9CDB-6899017FF1E3}"/>
    <cellStyle name="Comma [0] 2 9" xfId="3776" xr:uid="{0CE18C92-50C5-45EC-AE7E-FE703B40F1BE}"/>
    <cellStyle name="Comma [0] 2 9 2" xfId="22698" xr:uid="{E0406F39-896D-4175-84BB-CFE49B474580}"/>
    <cellStyle name="Comma [0] 2 9 3" xfId="40550" xr:uid="{3F443B61-133D-44D5-84F0-79E90DBA0B26}"/>
    <cellStyle name="Comma [0] 2 9 4" xfId="58323" xr:uid="{E111C1D5-BBAE-4623-A72D-353C9742C90D}"/>
    <cellStyle name="Comma 10" xfId="3777" xr:uid="{01BE457A-C556-4605-9332-8BAAA2EAE351}"/>
    <cellStyle name="Comma 10 10" xfId="4962" xr:uid="{19DA7BF3-DC82-4DBF-82C4-70FEBDB04E7D}"/>
    <cellStyle name="Comma 10 10 2" xfId="4963" xr:uid="{AE938C2C-AF1A-4108-ADDB-AF3BD818DCCE}"/>
    <cellStyle name="Comma 10 10 2 2" xfId="23031" xr:uid="{11CD390A-8894-49D4-985A-6B7A1F32000C}"/>
    <cellStyle name="Comma 10 10 2 3" xfId="40882" xr:uid="{B228B929-C6F1-469D-A08B-248AF8601363}"/>
    <cellStyle name="Comma 10 10 3" xfId="4964" xr:uid="{1FF52C9F-CAB6-467E-8D52-9124C22F3199}"/>
    <cellStyle name="Comma 10 10 3 2" xfId="23032" xr:uid="{F07949F8-1CB0-4BFC-A13D-99FDF54124E3}"/>
    <cellStyle name="Comma 10 10 3 3" xfId="40883" xr:uid="{FC4C2F07-C77E-4565-A80A-F8523A83A156}"/>
    <cellStyle name="Comma 10 10 4" xfId="23030" xr:uid="{FB8EDF24-6658-4679-A984-5F89D81A1858}"/>
    <cellStyle name="Comma 10 10 5" xfId="40881" xr:uid="{8AAB180B-3B5C-4207-9021-9DC93A577452}"/>
    <cellStyle name="Comma 10 11" xfId="4965" xr:uid="{ED72447F-AD66-4DBA-8C4F-5C357AE06B5A}"/>
    <cellStyle name="Comma 10 11 2" xfId="23033" xr:uid="{25EDB38C-01D8-4E0A-9A90-25E05CF88C3C}"/>
    <cellStyle name="Comma 10 11 3" xfId="40884" xr:uid="{6EAA93FC-5189-4B95-AC88-2A49F9A82704}"/>
    <cellStyle name="Comma 10 12" xfId="4966" xr:uid="{1D24A01D-4DFB-4C63-A2A5-45B687A9B11C}"/>
    <cellStyle name="Comma 10 12 2" xfId="23034" xr:uid="{EF07EE34-828D-4690-9E93-7072EA7E3CC8}"/>
    <cellStyle name="Comma 10 12 3" xfId="40885" xr:uid="{E839BFCB-F303-47CD-8AD9-7F2433BE5B14}"/>
    <cellStyle name="Comma 10 13" xfId="22699" xr:uid="{5408EFCF-56DC-4315-91BE-4ABD1DC84ADC}"/>
    <cellStyle name="Comma 10 14" xfId="40551" xr:uid="{FCD3ECE8-2B08-4177-9D72-4D3CE836AFBB}"/>
    <cellStyle name="Comma 10 15" xfId="58324" xr:uid="{6FBA74B5-26E2-449A-9C00-ADA3BDC1E20B}"/>
    <cellStyle name="Comma 10 2" xfId="3778" xr:uid="{69A449A8-1E33-42C8-BFA1-EF2ECD62A075}"/>
    <cellStyle name="Comma 10 2 10" xfId="3779" xr:uid="{7284E4D9-C241-4C60-A344-051F31381A2B}"/>
    <cellStyle name="Comma 10 2 10 2" xfId="22701" xr:uid="{273ED3B1-6754-4A15-B365-45D86B795C74}"/>
    <cellStyle name="Comma 10 2 10 3" xfId="40553" xr:uid="{4E7CE6DB-FDFB-4EAC-B875-D8D320E8067F}"/>
    <cellStyle name="Comma 10 2 10 4" xfId="58326" xr:uid="{8085F6B9-ACDC-4720-871B-C9E3AB24868C}"/>
    <cellStyle name="Comma 10 2 11" xfId="3780" xr:uid="{5175C247-61D0-4B85-8451-C008E26ED17C}"/>
    <cellStyle name="Comma 10 2 11 2" xfId="22702" xr:uid="{B174C6EA-3300-43C4-8853-D27B02AD6486}"/>
    <cellStyle name="Comma 10 2 11 3" xfId="40554" xr:uid="{0A6E895E-20AC-4A32-BCF9-DAB01B9CC234}"/>
    <cellStyle name="Comma 10 2 11 4" xfId="58327" xr:uid="{C70FCC67-39AB-4872-AFE2-1733297C5CCC}"/>
    <cellStyle name="Comma 10 2 12" xfId="3781" xr:uid="{B6EE9B21-FDE5-4506-AC05-D6B4E080629B}"/>
    <cellStyle name="Comma 10 2 12 2" xfId="22703" xr:uid="{6438E50B-8C75-4F71-9D2A-96F1EAADE096}"/>
    <cellStyle name="Comma 10 2 12 3" xfId="40555" xr:uid="{DB383349-B050-4605-89B0-959C38A216DC}"/>
    <cellStyle name="Comma 10 2 12 4" xfId="58328" xr:uid="{204D8788-243D-4A11-AE3A-016F52E51F19}"/>
    <cellStyle name="Comma 10 2 13" xfId="3782" xr:uid="{03796814-4119-4767-BDC4-058DA3E5040B}"/>
    <cellStyle name="Comma 10 2 13 2" xfId="22704" xr:uid="{ECA0D032-1094-4D7F-A24D-09C48C381BF0}"/>
    <cellStyle name="Comma 10 2 13 3" xfId="40556" xr:uid="{21D78306-A057-4576-A7B4-C36D61B9190E}"/>
    <cellStyle name="Comma 10 2 13 4" xfId="58329" xr:uid="{B5FEE5E0-58D0-486F-8145-BFD407A8BC6F}"/>
    <cellStyle name="Comma 10 2 14" xfId="3783" xr:uid="{ED3DE3BC-CB0E-4B9C-B4AA-A26A1F6A6929}"/>
    <cellStyle name="Comma 10 2 14 2" xfId="22705" xr:uid="{18B7256E-10A9-42B8-B53B-7D5B9E118E0E}"/>
    <cellStyle name="Comma 10 2 14 3" xfId="40557" xr:uid="{4012AD10-8D02-458A-B036-42A0250EB601}"/>
    <cellStyle name="Comma 10 2 14 4" xfId="58330" xr:uid="{7DABBE36-3C6D-49B5-8198-21813CE7CD64}"/>
    <cellStyle name="Comma 10 2 15" xfId="3784" xr:uid="{7F70412D-02A6-4ADC-A814-FFAD44FB71A5}"/>
    <cellStyle name="Comma 10 2 15 2" xfId="22706" xr:uid="{36E6C7C5-CA82-47FB-82A7-39B0A3ECB99F}"/>
    <cellStyle name="Comma 10 2 15 3" xfId="40558" xr:uid="{D956C6C1-9ABB-4224-A9DD-D34E077BCF19}"/>
    <cellStyle name="Comma 10 2 15 4" xfId="58331" xr:uid="{EB664238-88E1-48C7-8456-2BDF7E320388}"/>
    <cellStyle name="Comma 10 2 16" xfId="3785" xr:uid="{30FB3461-2774-4DFA-A53F-23E84037EBD8}"/>
    <cellStyle name="Comma 10 2 16 2" xfId="22707" xr:uid="{EFBE30C0-8117-431D-9C3C-60E8DE27FABA}"/>
    <cellStyle name="Comma 10 2 16 3" xfId="40559" xr:uid="{5E6D3A5F-6F21-4573-AD9B-D9DB9F3B1A8B}"/>
    <cellStyle name="Comma 10 2 16 4" xfId="58332" xr:uid="{5331BFC7-81A3-4F14-A0F9-BC7D6A7A9A67}"/>
    <cellStyle name="Comma 10 2 17" xfId="3786" xr:uid="{B4E64973-6A94-4F9A-8250-9F0C88AD8F51}"/>
    <cellStyle name="Comma 10 2 17 2" xfId="22708" xr:uid="{78AFC887-ABDC-42F6-8ECF-2451272BD24D}"/>
    <cellStyle name="Comma 10 2 17 3" xfId="40560" xr:uid="{0FBFFA78-ACF7-4374-B474-54095A68D568}"/>
    <cellStyle name="Comma 10 2 17 4" xfId="58333" xr:uid="{A986EC30-4EA2-46E3-98E5-38A130E15336}"/>
    <cellStyle name="Comma 10 2 18" xfId="22700" xr:uid="{53A10E42-7FD1-40C3-A0FF-43F1E864A82B}"/>
    <cellStyle name="Comma 10 2 19" xfId="40552" xr:uid="{5AC0D738-948F-4329-A9F2-25682661A547}"/>
    <cellStyle name="Comma 10 2 2" xfId="3787" xr:uid="{87F5F871-9CB0-46BE-B730-40636F44EC46}"/>
    <cellStyle name="Comma 10 2 2 2" xfId="22709" xr:uid="{688CA102-81C0-4976-9EA6-5D054E34D398}"/>
    <cellStyle name="Comma 10 2 2 3" xfId="40561" xr:uid="{8C645529-FDED-436A-953D-D06CAA43B5B0}"/>
    <cellStyle name="Comma 10 2 2 4" xfId="58334" xr:uid="{2253D445-B209-45DB-9E60-4D28487BCB27}"/>
    <cellStyle name="Comma 10 2 20" xfId="58325" xr:uid="{9770F7C0-2733-4AF8-84A3-14E9C16908A5}"/>
    <cellStyle name="Comma 10 2 3" xfId="3788" xr:uid="{066F2331-DE6B-41EF-967F-60C9CE7EF46B}"/>
    <cellStyle name="Comma 10 2 3 2" xfId="22710" xr:uid="{C7FACEB9-0081-4EAF-A9C1-56599A3B8A05}"/>
    <cellStyle name="Comma 10 2 3 3" xfId="40562" xr:uid="{FDD57C48-9726-48F8-84B9-CD2A92B96080}"/>
    <cellStyle name="Comma 10 2 3 4" xfId="58335" xr:uid="{95C57632-C9EF-45FD-BA32-2CAFD74D5CA0}"/>
    <cellStyle name="Comma 10 2 4" xfId="3789" xr:uid="{101F1F02-43C3-453C-8310-CED2838A689C}"/>
    <cellStyle name="Comma 10 2 4 2" xfId="22711" xr:uid="{1140599A-9D27-4A7B-878F-BF7C40F8B4F9}"/>
    <cellStyle name="Comma 10 2 4 3" xfId="40563" xr:uid="{F3DFF825-B189-4447-BF77-BFB557C9C9BC}"/>
    <cellStyle name="Comma 10 2 4 4" xfId="58336" xr:uid="{D6FD9AAD-3795-4138-95F4-DD30F0D6B5FF}"/>
    <cellStyle name="Comma 10 2 5" xfId="3790" xr:uid="{EA69EF13-D756-403B-BE6C-AE5271B1B65C}"/>
    <cellStyle name="Comma 10 2 5 2" xfId="22712" xr:uid="{8BB9C6C1-2B5C-4557-90D9-3B3632DE5107}"/>
    <cellStyle name="Comma 10 2 5 3" xfId="40564" xr:uid="{A092F1EF-5C21-49B7-8652-94C3FA708172}"/>
    <cellStyle name="Comma 10 2 5 4" xfId="58337" xr:uid="{612F8CD9-5BE4-4CDF-98E3-3759A724B27E}"/>
    <cellStyle name="Comma 10 2 6" xfId="3791" xr:uid="{3ADB5F3B-43C9-413B-BAFD-E82E227047F5}"/>
    <cellStyle name="Comma 10 2 6 2" xfId="22713" xr:uid="{E440CF75-ADD7-4733-A511-015717496139}"/>
    <cellStyle name="Comma 10 2 6 3" xfId="40565" xr:uid="{FC27A7FF-92BE-404B-90A0-A366112E8A43}"/>
    <cellStyle name="Comma 10 2 6 4" xfId="58338" xr:uid="{36C1ED70-DE12-421C-AD6D-D5440A6CAE91}"/>
    <cellStyle name="Comma 10 2 7" xfId="3792" xr:uid="{EF15B568-6D25-4D42-AAF5-89025CCD2778}"/>
    <cellStyle name="Comma 10 2 7 2" xfId="22714" xr:uid="{1D564968-AE08-4AB7-AA16-D01E8C234F00}"/>
    <cellStyle name="Comma 10 2 7 3" xfId="40566" xr:uid="{C9D6AB4A-DB1A-4D3A-9336-B1A1D7E2EC53}"/>
    <cellStyle name="Comma 10 2 7 4" xfId="58339" xr:uid="{E61F0A59-0EAC-464F-ABB0-E05D162C8D75}"/>
    <cellStyle name="Comma 10 2 8" xfId="3793" xr:uid="{5E03CE62-6685-457C-A0A9-A31B1136570A}"/>
    <cellStyle name="Comma 10 2 8 2" xfId="22715" xr:uid="{5945990D-C190-4305-A3F8-D44A749D4279}"/>
    <cellStyle name="Comma 10 2 8 3" xfId="40567" xr:uid="{74A3A89A-B314-45CA-ACE7-8CCAF7B3F4DF}"/>
    <cellStyle name="Comma 10 2 8 4" xfId="58340" xr:uid="{FDCA5CB3-F989-4D49-81DA-C795BE96F62F}"/>
    <cellStyle name="Comma 10 2 9" xfId="3794" xr:uid="{116B7FD2-455B-47E4-8546-F5E6DF58FF54}"/>
    <cellStyle name="Comma 10 2 9 2" xfId="22716" xr:uid="{7EB46ED6-655F-43BC-8498-C3480D722354}"/>
    <cellStyle name="Comma 10 2 9 3" xfId="40568" xr:uid="{C429BD10-6D63-4CD1-AA60-98471A00F40D}"/>
    <cellStyle name="Comma 10 2 9 4" xfId="58341" xr:uid="{27171ABC-3B42-45E0-94C4-63DCBC558006}"/>
    <cellStyle name="Comma 10 3" xfId="3795" xr:uid="{BCFEF23F-2B2D-4434-8255-D5B4CAF4C16B}"/>
    <cellStyle name="Comma 10 3 10" xfId="3796" xr:uid="{49E3E8B6-B2F1-4324-8736-90AFE29E035D}"/>
    <cellStyle name="Comma 10 3 10 2" xfId="22718" xr:uid="{BAD04861-0C04-4E23-987A-03990796DC40}"/>
    <cellStyle name="Comma 10 3 10 3" xfId="40570" xr:uid="{D5148553-5F7D-42D9-A5D7-B33C41F96316}"/>
    <cellStyle name="Comma 10 3 10 4" xfId="58343" xr:uid="{9160F9CF-DE0C-41B2-A587-B920A1D7EE17}"/>
    <cellStyle name="Comma 10 3 11" xfId="3797" xr:uid="{A7C50F7E-E46E-439E-BE6C-36374C0688F8}"/>
    <cellStyle name="Comma 10 3 11 2" xfId="22719" xr:uid="{340344CB-D6E4-4914-B0C0-7EFAA6ED9EF5}"/>
    <cellStyle name="Comma 10 3 11 3" xfId="40571" xr:uid="{C9B23D9D-FC2E-495C-A073-3CF5C11B959E}"/>
    <cellStyle name="Comma 10 3 11 4" xfId="58344" xr:uid="{D5AA80A3-2B43-44DE-8A27-B72A215B6F67}"/>
    <cellStyle name="Comma 10 3 12" xfId="3798" xr:uid="{A39E403E-1B05-451D-88A5-C2938F56678F}"/>
    <cellStyle name="Comma 10 3 12 2" xfId="22720" xr:uid="{27481ED6-F7AC-47A7-99B3-C76D3FD83D9E}"/>
    <cellStyle name="Comma 10 3 12 3" xfId="40572" xr:uid="{F27D0794-71F4-4D2A-B7A3-9D7E462C2449}"/>
    <cellStyle name="Comma 10 3 12 4" xfId="58345" xr:uid="{86DBF2EC-7D9D-4838-A65D-D11DB9D13659}"/>
    <cellStyle name="Comma 10 3 13" xfId="3799" xr:uid="{437D97DC-8142-422A-BAB8-5A84345C44BB}"/>
    <cellStyle name="Comma 10 3 13 2" xfId="22721" xr:uid="{4B5CD0A4-20E2-4238-A834-598B30F50DF9}"/>
    <cellStyle name="Comma 10 3 13 3" xfId="40573" xr:uid="{332BEE4D-7D10-4872-8392-62338899CCDA}"/>
    <cellStyle name="Comma 10 3 13 4" xfId="58346" xr:uid="{0DB9FE30-0624-4995-932A-6CF159204585}"/>
    <cellStyle name="Comma 10 3 14" xfId="3800" xr:uid="{629E7D98-6A26-4F36-953D-6857FA507D4C}"/>
    <cellStyle name="Comma 10 3 14 2" xfId="22722" xr:uid="{ED5EA6DE-D225-4BBF-927D-018AC7021FFA}"/>
    <cellStyle name="Comma 10 3 14 3" xfId="40574" xr:uid="{9AE6FF79-9F26-4DBC-8D8E-E15D3751748B}"/>
    <cellStyle name="Comma 10 3 14 4" xfId="58347" xr:uid="{187D3F73-3B7E-4480-81BB-33F1A2CE19C1}"/>
    <cellStyle name="Comma 10 3 15" xfId="3801" xr:uid="{D239E241-F547-4BE0-B8C0-883A5E0AFFA0}"/>
    <cellStyle name="Comma 10 3 15 2" xfId="22723" xr:uid="{9DBF60A2-6ABB-4AB1-A71C-66A989A7C35E}"/>
    <cellStyle name="Comma 10 3 15 3" xfId="40575" xr:uid="{1531D210-DDFE-45F2-A386-EFB0E586AB49}"/>
    <cellStyle name="Comma 10 3 15 4" xfId="58348" xr:uid="{BDF6E59E-0445-4ED7-91C5-6B7CC684BB64}"/>
    <cellStyle name="Comma 10 3 16" xfId="3802" xr:uid="{97EB5439-E111-4D39-B004-06DEDAA20C2B}"/>
    <cellStyle name="Comma 10 3 16 2" xfId="22724" xr:uid="{9176F6FB-275E-4EA5-AAEF-3B5BF7D3D706}"/>
    <cellStyle name="Comma 10 3 16 3" xfId="40576" xr:uid="{97DEA1B7-E84E-4C09-BB85-C4EA03A406D9}"/>
    <cellStyle name="Comma 10 3 16 4" xfId="58349" xr:uid="{2F16A3B1-9662-4BE8-85C2-1111E7952486}"/>
    <cellStyle name="Comma 10 3 17" xfId="3803" xr:uid="{39C6BD04-06C4-48C4-B712-1E276E96BD20}"/>
    <cellStyle name="Comma 10 3 17 2" xfId="22725" xr:uid="{F7F50CE6-B6FE-4EF4-A627-42689274A082}"/>
    <cellStyle name="Comma 10 3 17 3" xfId="40577" xr:uid="{106F1ACC-E0F9-4D96-88E0-B23FEEAB2A80}"/>
    <cellStyle name="Comma 10 3 17 4" xfId="58350" xr:uid="{AA94888D-6AE8-487B-BFF8-F65C3C4209E1}"/>
    <cellStyle name="Comma 10 3 18" xfId="22717" xr:uid="{89B73007-EE73-4916-B799-70EAA37F48C0}"/>
    <cellStyle name="Comma 10 3 19" xfId="40569" xr:uid="{B8A7AFD7-D282-4187-A987-2E1B3AA575A9}"/>
    <cellStyle name="Comma 10 3 2" xfId="3804" xr:uid="{D5B6CE8C-E0DF-4618-A5B7-F9B852249CC9}"/>
    <cellStyle name="Comma 10 3 2 2" xfId="22726" xr:uid="{3D9447BD-D22C-4ED7-ADF4-84362C309431}"/>
    <cellStyle name="Comma 10 3 2 3" xfId="40578" xr:uid="{2B9192CD-8B04-4589-8A00-2D82613A2783}"/>
    <cellStyle name="Comma 10 3 2 4" xfId="58351" xr:uid="{A141596B-D2B2-43CF-B2E5-08E6913B9160}"/>
    <cellStyle name="Comma 10 3 20" xfId="58342" xr:uid="{4DFF2E3F-DD37-4726-B75C-803130F6DB31}"/>
    <cellStyle name="Comma 10 3 3" xfId="3805" xr:uid="{93F185AD-DCE3-4C19-8CB8-CC2D42A59C95}"/>
    <cellStyle name="Comma 10 3 3 2" xfId="22727" xr:uid="{C2F5D55C-6473-4107-8240-2894937FA39D}"/>
    <cellStyle name="Comma 10 3 3 3" xfId="40579" xr:uid="{2F1B1029-9489-46F6-AE49-1AE8CB946905}"/>
    <cellStyle name="Comma 10 3 3 4" xfId="58352" xr:uid="{C9F18894-B534-40DE-A7E9-021C53E703AA}"/>
    <cellStyle name="Comma 10 3 4" xfId="3806" xr:uid="{E8A280EC-7CBB-469B-8083-57E57536D629}"/>
    <cellStyle name="Comma 10 3 4 2" xfId="22728" xr:uid="{817D6794-91A9-4C2E-897E-CB6E7C951F9A}"/>
    <cellStyle name="Comma 10 3 4 3" xfId="40580" xr:uid="{DAD6E462-8361-4FBF-8C32-E9AA2C00BC42}"/>
    <cellStyle name="Comma 10 3 4 4" xfId="58353" xr:uid="{1AF3E641-36DD-4C1A-B783-3103CC1362C7}"/>
    <cellStyle name="Comma 10 3 5" xfId="3807" xr:uid="{73E35536-4C40-40F2-9055-23528BA69D40}"/>
    <cellStyle name="Comma 10 3 5 2" xfId="22729" xr:uid="{EF56D9A4-AE3D-4A6F-9F4C-8B13102AC78F}"/>
    <cellStyle name="Comma 10 3 5 3" xfId="40581" xr:uid="{2C4F1102-065D-4786-84ED-A5D0954C2B2D}"/>
    <cellStyle name="Comma 10 3 5 4" xfId="58354" xr:uid="{9C9BDAB7-81D3-44CF-9260-E51EAB3F1167}"/>
    <cellStyle name="Comma 10 3 6" xfId="3808" xr:uid="{800E24EC-077C-4BD9-A959-75FE361E5A14}"/>
    <cellStyle name="Comma 10 3 6 2" xfId="22730" xr:uid="{DF54957E-6D8D-441C-B3EE-6278A92992E2}"/>
    <cellStyle name="Comma 10 3 6 3" xfId="40582" xr:uid="{E392629F-06BE-4AE7-82E5-A7953FD44F1B}"/>
    <cellStyle name="Comma 10 3 6 4" xfId="58355" xr:uid="{7B746AC8-610C-4D52-9D84-2513A8C66824}"/>
    <cellStyle name="Comma 10 3 7" xfId="3809" xr:uid="{A455CB6C-2605-4DFC-8C03-F4057FA4158A}"/>
    <cellStyle name="Comma 10 3 7 2" xfId="22731" xr:uid="{223022EB-F7D6-4663-9387-B4F614D318D1}"/>
    <cellStyle name="Comma 10 3 7 3" xfId="40583" xr:uid="{58EC654C-A26E-4559-875A-09022ADFA5E8}"/>
    <cellStyle name="Comma 10 3 7 4" xfId="58356" xr:uid="{FF9ED07B-1508-4B91-8109-B09E5E8E5F93}"/>
    <cellStyle name="Comma 10 3 8" xfId="3810" xr:uid="{EAEE9786-28DC-4961-877D-4FB9A4684711}"/>
    <cellStyle name="Comma 10 3 8 2" xfId="22732" xr:uid="{82CE5985-17B3-412F-A5E6-94AFCB665A03}"/>
    <cellStyle name="Comma 10 3 8 3" xfId="40584" xr:uid="{2CDCF928-032A-4A87-9992-F0F9254E5C25}"/>
    <cellStyle name="Comma 10 3 8 4" xfId="58357" xr:uid="{A51A4E88-1E20-4C83-8FDC-DEA3D5E28200}"/>
    <cellStyle name="Comma 10 3 9" xfId="3811" xr:uid="{BF2A678F-CE5B-4FFB-BAC1-55DADC679972}"/>
    <cellStyle name="Comma 10 3 9 2" xfId="22733" xr:uid="{1F2B2D74-D177-4B16-B270-D6B92D0BB8FA}"/>
    <cellStyle name="Comma 10 3 9 3" xfId="40585" xr:uid="{CE2114E7-17E8-4CF6-A230-676AFF2BBB7F}"/>
    <cellStyle name="Comma 10 3 9 4" xfId="58358" xr:uid="{AF4F3A9D-9F18-442A-9222-6B384AC54D6E}"/>
    <cellStyle name="Comma 10 4" xfId="3812" xr:uid="{8F0DD3C2-7F72-405A-A8DB-5DE61A3D3853}"/>
    <cellStyle name="Comma 10 4 10" xfId="3813" xr:uid="{B6EB4E62-C384-4283-ABFB-8C123633BE99}"/>
    <cellStyle name="Comma 10 4 10 2" xfId="22735" xr:uid="{D477A018-530F-4CEB-8422-971EA4042D15}"/>
    <cellStyle name="Comma 10 4 10 3" xfId="40587" xr:uid="{2285B007-D1E6-4B3E-9636-12462827D9A0}"/>
    <cellStyle name="Comma 10 4 10 4" xfId="58360" xr:uid="{20DC0D16-6268-4581-AD57-EA57AF7A4FAB}"/>
    <cellStyle name="Comma 10 4 11" xfId="3814" xr:uid="{9D5C5771-7197-4071-BFF4-5EB76D391AAA}"/>
    <cellStyle name="Comma 10 4 11 2" xfId="22736" xr:uid="{942EFB9D-AEAF-4DC9-8DE8-119ACFEEDD18}"/>
    <cellStyle name="Comma 10 4 11 3" xfId="40588" xr:uid="{34B94D88-8521-43C9-B9A8-54E810041A61}"/>
    <cellStyle name="Comma 10 4 11 4" xfId="58361" xr:uid="{CFB0D9E7-3EAA-4D61-AF0D-091006ED81D5}"/>
    <cellStyle name="Comma 10 4 12" xfId="3815" xr:uid="{C2C6CD4A-E4FE-417D-832E-F6BE5B4FC8DB}"/>
    <cellStyle name="Comma 10 4 12 2" xfId="22737" xr:uid="{DC75CACA-D81C-4CFD-AD71-013C3AE7218B}"/>
    <cellStyle name="Comma 10 4 12 3" xfId="40589" xr:uid="{2E9DC8CE-75A8-4434-A458-D485E20EA3B4}"/>
    <cellStyle name="Comma 10 4 12 4" xfId="58362" xr:uid="{ADE59DB2-E7A4-49ED-BF21-8D30D0104AA8}"/>
    <cellStyle name="Comma 10 4 13" xfId="3816" xr:uid="{BACD3DE9-9686-4B2D-A87C-F31E1CCD420A}"/>
    <cellStyle name="Comma 10 4 13 2" xfId="22738" xr:uid="{4475BAE4-1D75-4A3A-AE3A-28C91E3CDB1B}"/>
    <cellStyle name="Comma 10 4 13 3" xfId="40590" xr:uid="{78723547-2717-4F42-BA5A-408544856C9D}"/>
    <cellStyle name="Comma 10 4 13 4" xfId="58363" xr:uid="{2640686D-2381-4601-AFCE-CBB785993C56}"/>
    <cellStyle name="Comma 10 4 14" xfId="3817" xr:uid="{2F6177C5-B132-46C1-B68C-EDF97A335C6B}"/>
    <cellStyle name="Comma 10 4 14 2" xfId="22739" xr:uid="{96DB1F95-5697-4B3F-A798-2ABD0DAAB9EE}"/>
    <cellStyle name="Comma 10 4 14 3" xfId="40591" xr:uid="{815D019A-114F-4D92-B987-2FE007419C19}"/>
    <cellStyle name="Comma 10 4 14 4" xfId="58364" xr:uid="{BAC73B7B-131B-4B06-B6AB-1D6EF00DBE8D}"/>
    <cellStyle name="Comma 10 4 15" xfId="3818" xr:uid="{6CB1CE63-8540-4B48-B952-DC31F119BC4B}"/>
    <cellStyle name="Comma 10 4 15 2" xfId="22740" xr:uid="{01EA0BE4-BFFD-413C-8AE8-B47223EA45F9}"/>
    <cellStyle name="Comma 10 4 15 3" xfId="40592" xr:uid="{F8807DB8-E30C-4B85-9BCB-01734D69722F}"/>
    <cellStyle name="Comma 10 4 15 4" xfId="58365" xr:uid="{F012A90A-0A67-46F6-9813-B5AC8E36E1BB}"/>
    <cellStyle name="Comma 10 4 16" xfId="3819" xr:uid="{8D298CEF-7951-4CEC-9CAF-BB0F0621968A}"/>
    <cellStyle name="Comma 10 4 16 2" xfId="22741" xr:uid="{510EC385-3150-4F75-9B61-70F67B33D962}"/>
    <cellStyle name="Comma 10 4 16 3" xfId="40593" xr:uid="{72A9028F-1DDA-4432-B824-076E92275A8D}"/>
    <cellStyle name="Comma 10 4 16 4" xfId="58366" xr:uid="{62DB30D3-CD7A-4DDF-9EEF-A3D7F7DF34D6}"/>
    <cellStyle name="Comma 10 4 17" xfId="3820" xr:uid="{E5D57C1F-B44A-4DF1-B1C1-C2EDEDF86300}"/>
    <cellStyle name="Comma 10 4 17 2" xfId="22742" xr:uid="{D5AD58A2-5B2C-42BD-BFD1-F21B28B1E92D}"/>
    <cellStyle name="Comma 10 4 17 3" xfId="40594" xr:uid="{B9E276C6-5EF5-4036-8915-867D34C3D32F}"/>
    <cellStyle name="Comma 10 4 17 4" xfId="58367" xr:uid="{617DFF64-A010-44A2-99A8-AEB9EA52FE7C}"/>
    <cellStyle name="Comma 10 4 18" xfId="22734" xr:uid="{CD22E450-0001-4393-9B25-3C35D33DACFF}"/>
    <cellStyle name="Comma 10 4 19" xfId="40586" xr:uid="{AE5E9093-354D-4F87-845B-48BDDD49B37A}"/>
    <cellStyle name="Comma 10 4 2" xfId="3821" xr:uid="{6F387F98-6B21-4627-998E-7BB999298F4B}"/>
    <cellStyle name="Comma 10 4 2 2" xfId="22743" xr:uid="{4137FD9D-B27E-44D8-9763-CE85212FDC82}"/>
    <cellStyle name="Comma 10 4 2 3" xfId="40595" xr:uid="{FEF70233-F79F-4E87-9A71-DA3803E13369}"/>
    <cellStyle name="Comma 10 4 2 4" xfId="58368" xr:uid="{29E86285-0ADB-470C-8F91-83F3AA2D33F4}"/>
    <cellStyle name="Comma 10 4 20" xfId="58359" xr:uid="{5744F7E7-FAFA-42D6-8BFA-31146ED85130}"/>
    <cellStyle name="Comma 10 4 3" xfId="3822" xr:uid="{5CB3E638-F173-4890-A09B-AD3A424DD51B}"/>
    <cellStyle name="Comma 10 4 3 2" xfId="22744" xr:uid="{0917E9B9-6012-4F42-8F91-96C0480A49B9}"/>
    <cellStyle name="Comma 10 4 3 3" xfId="40596" xr:uid="{76656D85-BF9D-49C8-BF1B-1CD9253DAC8C}"/>
    <cellStyle name="Comma 10 4 3 4" xfId="58369" xr:uid="{A0116F64-A619-4540-91BC-91420E24EFF8}"/>
    <cellStyle name="Comma 10 4 4" xfId="3823" xr:uid="{64C83B40-991E-4472-8B08-82B49533B6B1}"/>
    <cellStyle name="Comma 10 4 4 2" xfId="22745" xr:uid="{FF8276B8-D7FB-43B9-AE4C-BD3315DEC226}"/>
    <cellStyle name="Comma 10 4 4 3" xfId="40597" xr:uid="{2BEEF154-B578-45D2-95E0-9272C5F57631}"/>
    <cellStyle name="Comma 10 4 4 4" xfId="58370" xr:uid="{7972F735-255B-416C-A277-70798C670279}"/>
    <cellStyle name="Comma 10 4 5" xfId="3824" xr:uid="{34EA0905-D24D-4B0F-81ED-ABD1F3187F67}"/>
    <cellStyle name="Comma 10 4 5 2" xfId="22746" xr:uid="{EC99A5BA-2CF6-4A57-9218-6018A305A4C4}"/>
    <cellStyle name="Comma 10 4 5 3" xfId="40598" xr:uid="{9D764D88-3C11-4241-8442-2EAA9EC249F4}"/>
    <cellStyle name="Comma 10 4 5 4" xfId="58371" xr:uid="{6FD9DFAA-DA60-4532-B64A-15AF16A47CAB}"/>
    <cellStyle name="Comma 10 4 6" xfId="3825" xr:uid="{C33C846E-441E-420A-9F8A-015FC8FC9FE0}"/>
    <cellStyle name="Comma 10 4 6 2" xfId="22747" xr:uid="{2060F740-B4CF-424B-9A85-52F9D9D4BFB4}"/>
    <cellStyle name="Comma 10 4 6 3" xfId="40599" xr:uid="{F4B3774A-6FE4-4856-94EF-F54CF176DF67}"/>
    <cellStyle name="Comma 10 4 6 4" xfId="58372" xr:uid="{B49B606B-F3B1-4F96-839A-E455E333FB1B}"/>
    <cellStyle name="Comma 10 4 7" xfId="3826" xr:uid="{CA1B0B5D-CF03-4926-9334-7AEAC216A727}"/>
    <cellStyle name="Comma 10 4 7 2" xfId="22748" xr:uid="{95D601A1-F02F-4565-9D1C-A56457CF5F1B}"/>
    <cellStyle name="Comma 10 4 7 3" xfId="40600" xr:uid="{75F30A41-610C-4325-BA0F-D981C65B2F94}"/>
    <cellStyle name="Comma 10 4 7 4" xfId="58373" xr:uid="{AE8A1B84-261C-4C48-A275-FB8E68687CD2}"/>
    <cellStyle name="Comma 10 4 8" xfId="3827" xr:uid="{EA948EE9-6CDA-4717-A979-81CFE1B810E5}"/>
    <cellStyle name="Comma 10 4 8 2" xfId="22749" xr:uid="{BB3F5071-F92C-4A30-B913-0B5F22C02897}"/>
    <cellStyle name="Comma 10 4 8 3" xfId="40601" xr:uid="{19188717-D76E-4A94-8613-B6E684734898}"/>
    <cellStyle name="Comma 10 4 8 4" xfId="58374" xr:uid="{F0FB421C-BECE-4142-9964-1075253A9FAF}"/>
    <cellStyle name="Comma 10 4 9" xfId="3828" xr:uid="{8977BF63-CAF4-4447-A8B4-5D76B40566BC}"/>
    <cellStyle name="Comma 10 4 9 2" xfId="22750" xr:uid="{06676D30-73A6-4922-A1ED-9BD3811A5A2F}"/>
    <cellStyle name="Comma 10 4 9 3" xfId="40602" xr:uid="{F68F0CF4-189B-45A5-9159-F47498EDF37A}"/>
    <cellStyle name="Comma 10 4 9 4" xfId="58375" xr:uid="{1BCB9941-4220-41BF-8A39-A9F29B3FA6C1}"/>
    <cellStyle name="Comma 10 5" xfId="3829" xr:uid="{E58A856B-090F-4612-AFB4-BBCDCB3A6001}"/>
    <cellStyle name="Comma 10 5 10" xfId="3830" xr:uid="{F3E2E9BB-C1B5-4573-A5D2-C61B22CD7E06}"/>
    <cellStyle name="Comma 10 5 10 2" xfId="22752" xr:uid="{9C1F60C7-3BEF-42A0-A7C7-36023576072A}"/>
    <cellStyle name="Comma 10 5 10 3" xfId="40604" xr:uid="{DD1D3801-8179-4E2F-832C-E96F5D3DFCE9}"/>
    <cellStyle name="Comma 10 5 10 4" xfId="58377" xr:uid="{43AE4868-7A9C-49B8-B454-93DEE569F64D}"/>
    <cellStyle name="Comma 10 5 11" xfId="3831" xr:uid="{E3F80248-78D9-49CD-BF8B-54E65ADE7BAD}"/>
    <cellStyle name="Comma 10 5 11 2" xfId="22753" xr:uid="{8F9CA1F3-01AC-4702-9A0F-D3CBC5C2452F}"/>
    <cellStyle name="Comma 10 5 11 3" xfId="40605" xr:uid="{D033156B-09DF-4D76-8D37-87596B6933A5}"/>
    <cellStyle name="Comma 10 5 11 4" xfId="58378" xr:uid="{CA3E6930-48ED-4FCA-9E27-15FDF789A98E}"/>
    <cellStyle name="Comma 10 5 12" xfId="3832" xr:uid="{7FC65A41-1406-439E-854A-939D472A3FAF}"/>
    <cellStyle name="Comma 10 5 12 2" xfId="22754" xr:uid="{D116250C-015D-4CAD-9A76-8FA2F117F9F0}"/>
    <cellStyle name="Comma 10 5 12 3" xfId="40606" xr:uid="{45377903-FAA6-41B8-90FE-DB4CB819DF86}"/>
    <cellStyle name="Comma 10 5 12 4" xfId="58379" xr:uid="{B1C72215-1D49-4DA3-A582-43CC8A00AB43}"/>
    <cellStyle name="Comma 10 5 13" xfId="3833" xr:uid="{0322F9B9-90B1-40D4-B1A7-1E9FA747ADED}"/>
    <cellStyle name="Comma 10 5 13 2" xfId="22755" xr:uid="{8EFD2349-000F-4822-97A0-6D5D385D1138}"/>
    <cellStyle name="Comma 10 5 13 3" xfId="40607" xr:uid="{B7533265-5FF4-4CD9-B0D6-7DDADE3EA106}"/>
    <cellStyle name="Comma 10 5 13 4" xfId="58380" xr:uid="{A49E87EE-8A7B-42E6-984E-C1F7AC6BFC29}"/>
    <cellStyle name="Comma 10 5 14" xfId="3834" xr:uid="{C436B00B-FEEC-4E65-97B7-278EB211CFA3}"/>
    <cellStyle name="Comma 10 5 14 2" xfId="22756" xr:uid="{44AB01BC-6227-4D4D-BE88-74281A235DE8}"/>
    <cellStyle name="Comma 10 5 14 3" xfId="40608" xr:uid="{20454255-3E8C-4D41-95DA-BB3078D472C1}"/>
    <cellStyle name="Comma 10 5 14 4" xfId="58381" xr:uid="{A9FB117A-EB0E-4C95-9B19-C3B6AA8FC34B}"/>
    <cellStyle name="Comma 10 5 15" xfId="3835" xr:uid="{CC2E677C-787C-433D-8EA3-76875C7FA3B6}"/>
    <cellStyle name="Comma 10 5 15 2" xfId="22757" xr:uid="{FC0C2B07-338D-45E6-AC31-0A725BD518D5}"/>
    <cellStyle name="Comma 10 5 15 3" xfId="40609" xr:uid="{F7A1ED62-F270-4CDF-A30E-31642D0CE783}"/>
    <cellStyle name="Comma 10 5 15 4" xfId="58382" xr:uid="{AD9D5CF1-1680-4B45-B86B-BD1E9A07222D}"/>
    <cellStyle name="Comma 10 5 16" xfId="3836" xr:uid="{F76035E5-EF53-48A1-AC93-5822B06DAC05}"/>
    <cellStyle name="Comma 10 5 16 2" xfId="22758" xr:uid="{DF45B7DF-9271-4E35-B42B-C19E2808DA4F}"/>
    <cellStyle name="Comma 10 5 16 3" xfId="40610" xr:uid="{AA3A9825-9558-4E77-AB94-C4878C8D95D4}"/>
    <cellStyle name="Comma 10 5 16 4" xfId="58383" xr:uid="{AC8AF569-BB20-4339-ADEE-C254495E9A5F}"/>
    <cellStyle name="Comma 10 5 17" xfId="3837" xr:uid="{D4911333-EB08-43C6-82BF-378C03935CAE}"/>
    <cellStyle name="Comma 10 5 17 2" xfId="22759" xr:uid="{943D882F-4ACE-4465-90C5-8BA6C430117F}"/>
    <cellStyle name="Comma 10 5 17 3" xfId="40611" xr:uid="{22653E0A-2941-42F4-95A5-1292F7518AAA}"/>
    <cellStyle name="Comma 10 5 17 4" xfId="58384" xr:uid="{0BDC4C3F-B35F-40D6-9C2E-2EBE9C1FB4BB}"/>
    <cellStyle name="Comma 10 5 18" xfId="22751" xr:uid="{E235FAC9-C315-4845-90A0-A5ED91BDDF64}"/>
    <cellStyle name="Comma 10 5 19" xfId="40603" xr:uid="{3D087C46-A72F-4340-BCE4-172E094AF11F}"/>
    <cellStyle name="Comma 10 5 2" xfId="3838" xr:uid="{626982DB-0F29-4C5D-8394-DDE0D5E0205E}"/>
    <cellStyle name="Comma 10 5 2 2" xfId="22760" xr:uid="{2AB51DED-168B-45FB-9AC8-12D76C92854E}"/>
    <cellStyle name="Comma 10 5 2 3" xfId="40612" xr:uid="{DE0BBA82-8CB4-464C-8EC8-5EF658127984}"/>
    <cellStyle name="Comma 10 5 2 4" xfId="58385" xr:uid="{B3F71677-4B1A-494F-8E8D-60EB53D78F35}"/>
    <cellStyle name="Comma 10 5 20" xfId="58376" xr:uid="{14939B1E-0B6A-40E9-B770-6420DC4BF534}"/>
    <cellStyle name="Comma 10 5 3" xfId="3839" xr:uid="{C9F4E913-4235-4576-A457-B524F379C3C7}"/>
    <cellStyle name="Comma 10 5 3 2" xfId="22761" xr:uid="{9362CCDC-557B-441E-A011-7A796C2F2E35}"/>
    <cellStyle name="Comma 10 5 3 3" xfId="40613" xr:uid="{C2927AC8-EF58-432D-A2B8-FC2503F1A1BB}"/>
    <cellStyle name="Comma 10 5 3 4" xfId="58386" xr:uid="{945ACF7D-D1EC-40AD-B561-38D3F5D16A1B}"/>
    <cellStyle name="Comma 10 5 4" xfId="3840" xr:uid="{5CD20D81-B854-45D0-ADD5-469850564518}"/>
    <cellStyle name="Comma 10 5 4 2" xfId="22762" xr:uid="{F355AC0E-FDDE-4446-8E13-782C876B20AD}"/>
    <cellStyle name="Comma 10 5 4 3" xfId="40614" xr:uid="{2333F761-0AB7-4E23-9243-DD50609C2FF5}"/>
    <cellStyle name="Comma 10 5 4 4" xfId="58387" xr:uid="{BDCCFE00-034E-4357-A2AD-340C38BED0EC}"/>
    <cellStyle name="Comma 10 5 5" xfId="3841" xr:uid="{CC6671DA-38FA-4AC9-BCAD-865256B317DD}"/>
    <cellStyle name="Comma 10 5 5 2" xfId="22763" xr:uid="{C9DFB620-FDDA-43B3-B68B-6E53EC8A6DD9}"/>
    <cellStyle name="Comma 10 5 5 3" xfId="40615" xr:uid="{16E4424D-E509-4E2E-952B-6A824233D343}"/>
    <cellStyle name="Comma 10 5 5 4" xfId="58388" xr:uid="{7DC6ED0D-8C39-4F32-9763-7A77B505A862}"/>
    <cellStyle name="Comma 10 5 6" xfId="3842" xr:uid="{D3B13E85-2B6A-480C-871A-E7C230321F32}"/>
    <cellStyle name="Comma 10 5 6 2" xfId="22764" xr:uid="{0F7464FA-4B25-4CDC-B3B6-AD512E46F21E}"/>
    <cellStyle name="Comma 10 5 6 3" xfId="40616" xr:uid="{F59763FB-0C78-4155-984F-0707A394A178}"/>
    <cellStyle name="Comma 10 5 6 4" xfId="58389" xr:uid="{B4793B08-F254-42D8-A46B-EEB52DA665FE}"/>
    <cellStyle name="Comma 10 5 7" xfId="3843" xr:uid="{F183E259-1334-4F03-99F0-7AEA33D8C07F}"/>
    <cellStyle name="Comma 10 5 7 2" xfId="22765" xr:uid="{41F2EDD9-F56E-442F-84D3-E75542138BD3}"/>
    <cellStyle name="Comma 10 5 7 3" xfId="40617" xr:uid="{57D8B67B-F8B0-4426-BB41-C5EB17592CD6}"/>
    <cellStyle name="Comma 10 5 7 4" xfId="58390" xr:uid="{FB9F6240-DE0C-4B88-9E36-6634A3D57501}"/>
    <cellStyle name="Comma 10 5 8" xfId="3844" xr:uid="{983D9253-827B-4E5B-BDB2-0563019EA129}"/>
    <cellStyle name="Comma 10 5 8 2" xfId="22766" xr:uid="{731F14CA-94BC-4ADE-B6CB-AD18E216EE28}"/>
    <cellStyle name="Comma 10 5 8 3" xfId="40618" xr:uid="{929BF1AE-30AC-4F84-BB9C-189B0A97D5DC}"/>
    <cellStyle name="Comma 10 5 8 4" xfId="58391" xr:uid="{0F5A3284-7256-4119-8FFF-FD06BB85BF46}"/>
    <cellStyle name="Comma 10 5 9" xfId="3845" xr:uid="{5781067C-B2DA-4F59-96F9-6E6C72CB4E19}"/>
    <cellStyle name="Comma 10 5 9 2" xfId="22767" xr:uid="{AA77B464-F662-4E02-B1A5-982F6DF08594}"/>
    <cellStyle name="Comma 10 5 9 3" xfId="40619" xr:uid="{425FEAEE-FD5A-41AA-9BB9-1449B8B3394D}"/>
    <cellStyle name="Comma 10 5 9 4" xfId="58392" xr:uid="{840381D5-189E-45BD-8AAB-1EA88E2C06CD}"/>
    <cellStyle name="Comma 10 6" xfId="3846" xr:uid="{0983DD30-54E3-4DD3-BD9A-281A93FDD2E4}"/>
    <cellStyle name="Comma 10 6 10" xfId="3847" xr:uid="{B65A3F38-7615-4CAD-83E8-6FCA65BCEEA4}"/>
    <cellStyle name="Comma 10 6 10 2" xfId="22769" xr:uid="{B1159062-65CB-47D2-9695-7F6B032F4747}"/>
    <cellStyle name="Comma 10 6 10 3" xfId="40621" xr:uid="{4B036F75-218F-45A6-B5AB-149BB813CF21}"/>
    <cellStyle name="Comma 10 6 10 4" xfId="58394" xr:uid="{29F45DA0-6FFF-42DB-90BD-AA91954831EF}"/>
    <cellStyle name="Comma 10 6 11" xfId="3848" xr:uid="{DC4BFDE9-26BA-40B8-AA49-EB8DEB642DC7}"/>
    <cellStyle name="Comma 10 6 11 2" xfId="22770" xr:uid="{D8D927C4-9D1F-4296-9F58-F7346F293904}"/>
    <cellStyle name="Comma 10 6 11 3" xfId="40622" xr:uid="{637B4634-01B1-4F34-9C86-29F3B5B4BE81}"/>
    <cellStyle name="Comma 10 6 11 4" xfId="58395" xr:uid="{A5EA1D97-5A77-4F9B-9108-66B51F5ED2B0}"/>
    <cellStyle name="Comma 10 6 12" xfId="3849" xr:uid="{5C9F6591-3491-4125-A28D-F4B63DEED3B0}"/>
    <cellStyle name="Comma 10 6 12 2" xfId="22771" xr:uid="{069E28A1-1452-4332-BCA0-294049D03D68}"/>
    <cellStyle name="Comma 10 6 12 3" xfId="40623" xr:uid="{A930BEFC-E704-45DB-91EB-A02E0E4B2ADA}"/>
    <cellStyle name="Comma 10 6 12 4" xfId="58396" xr:uid="{B494EE45-C1EB-43D7-A828-A4286C884DE9}"/>
    <cellStyle name="Comma 10 6 13" xfId="3850" xr:uid="{89EDF44F-76D7-49EF-876B-B2C2CB289E50}"/>
    <cellStyle name="Comma 10 6 13 2" xfId="22772" xr:uid="{6AF06319-7C9B-4F85-94E8-3E3755DC6823}"/>
    <cellStyle name="Comma 10 6 13 3" xfId="40624" xr:uid="{34D31B88-9813-4042-B95E-9FB764519D4D}"/>
    <cellStyle name="Comma 10 6 13 4" xfId="58397" xr:uid="{5B7C24A3-E88B-4DC6-9C04-DF6D785F7F35}"/>
    <cellStyle name="Comma 10 6 14" xfId="3851" xr:uid="{D5717BFA-0E3E-4CF5-8D74-A975050A13E7}"/>
    <cellStyle name="Comma 10 6 14 2" xfId="22773" xr:uid="{70D78626-7BE8-4C03-B34A-F497DC0CBC16}"/>
    <cellStyle name="Comma 10 6 14 3" xfId="40625" xr:uid="{7B9CEFB1-8CF6-486F-B869-E3418158D23F}"/>
    <cellStyle name="Comma 10 6 14 4" xfId="58398" xr:uid="{354B80CF-E4DA-4057-BD7C-0D568A95962D}"/>
    <cellStyle name="Comma 10 6 15" xfId="3852" xr:uid="{E39AA303-EFAD-4774-8EFD-150D9DAD510F}"/>
    <cellStyle name="Comma 10 6 15 2" xfId="22774" xr:uid="{B0828B1F-00AA-466B-9C32-97D00EBC7793}"/>
    <cellStyle name="Comma 10 6 15 3" xfId="40626" xr:uid="{34E4E647-7044-4F99-957E-C1B3DB7AC58C}"/>
    <cellStyle name="Comma 10 6 15 4" xfId="58399" xr:uid="{8B8517D4-77F8-4BF2-B4F9-01B022CDB4F7}"/>
    <cellStyle name="Comma 10 6 16" xfId="3853" xr:uid="{9DCDD48C-206A-4312-98C0-CCD1E3366DBC}"/>
    <cellStyle name="Comma 10 6 16 2" xfId="22775" xr:uid="{88EF8AB6-698E-43DB-9D99-C5246D1C74A4}"/>
    <cellStyle name="Comma 10 6 16 3" xfId="40627" xr:uid="{1415403F-D664-4EE4-BA15-8C32045452FB}"/>
    <cellStyle name="Comma 10 6 16 4" xfId="58400" xr:uid="{EE9BB8D0-A4C8-4797-8E71-7512E263FADD}"/>
    <cellStyle name="Comma 10 6 17" xfId="3854" xr:uid="{31A13EDE-7016-457C-A4E0-72B9B2ACDBCB}"/>
    <cellStyle name="Comma 10 6 17 2" xfId="22776" xr:uid="{95532E99-3C62-4F58-8011-746D0E3DE2C7}"/>
    <cellStyle name="Comma 10 6 17 3" xfId="40628" xr:uid="{52E74FF3-EA4D-4AC4-A569-A2D1056BBDAA}"/>
    <cellStyle name="Comma 10 6 17 4" xfId="58401" xr:uid="{4EF80DF7-D706-4009-B2A1-4A4D32A3FA5A}"/>
    <cellStyle name="Comma 10 6 18" xfId="22768" xr:uid="{590EDF84-A639-4FD5-AF00-BA67FB5806F2}"/>
    <cellStyle name="Comma 10 6 19" xfId="40620" xr:uid="{61F7763F-0622-429A-BB0F-4899D576FDAB}"/>
    <cellStyle name="Comma 10 6 2" xfId="3855" xr:uid="{DF5E1BCC-FA8B-4DA3-9375-B7A14C394F8D}"/>
    <cellStyle name="Comma 10 6 2 2" xfId="22777" xr:uid="{B2678392-73FF-4EEA-810C-1444789F380A}"/>
    <cellStyle name="Comma 10 6 2 3" xfId="40629" xr:uid="{67C3C066-4E5C-4AE5-842F-84CCECAADFF3}"/>
    <cellStyle name="Comma 10 6 2 4" xfId="58402" xr:uid="{EE8B71CB-7DA6-4838-9204-01DAC8E3F38B}"/>
    <cellStyle name="Comma 10 6 20" xfId="58393" xr:uid="{8D7416C5-C243-497A-8C0B-B1782A610D11}"/>
    <cellStyle name="Comma 10 6 3" xfId="3856" xr:uid="{186A1E36-6C17-4CD5-AAC6-C85BFE5ADB81}"/>
    <cellStyle name="Comma 10 6 3 2" xfId="22778" xr:uid="{B198E6E3-9BEE-41D8-9308-229329F0938C}"/>
    <cellStyle name="Comma 10 6 3 3" xfId="40630" xr:uid="{FA272177-6782-4B4B-B376-95330D38780E}"/>
    <cellStyle name="Comma 10 6 3 4" xfId="58403" xr:uid="{5C17CC92-D822-46BA-9ECA-98C1ED059592}"/>
    <cellStyle name="Comma 10 6 4" xfId="3857" xr:uid="{44E48133-71CD-4266-8FF7-08E0904FEB99}"/>
    <cellStyle name="Comma 10 6 4 2" xfId="22779" xr:uid="{F72026C1-2219-4BA9-AA38-EE5256AEF041}"/>
    <cellStyle name="Comma 10 6 4 3" xfId="40631" xr:uid="{C9AD0877-9CE8-46B0-9081-6738CCFBA18F}"/>
    <cellStyle name="Comma 10 6 4 4" xfId="58404" xr:uid="{BB34B897-1BBF-48D5-8B9B-F86F0900D255}"/>
    <cellStyle name="Comma 10 6 5" xfId="3858" xr:uid="{9DBE6DE9-B4E3-4578-BB17-D1EEDE6CC89E}"/>
    <cellStyle name="Comma 10 6 5 2" xfId="22780" xr:uid="{38304566-B91E-4177-AD2B-4B13D357FC56}"/>
    <cellStyle name="Comma 10 6 5 3" xfId="40632" xr:uid="{EE5E5AE5-27C8-43FB-8602-80EA2B9563AB}"/>
    <cellStyle name="Comma 10 6 5 4" xfId="58405" xr:uid="{1A55967B-6D2E-4ECB-8159-597856F97202}"/>
    <cellStyle name="Comma 10 6 6" xfId="3859" xr:uid="{7B29F88D-9FE1-40A3-A747-AF6F2F30A3F5}"/>
    <cellStyle name="Comma 10 6 6 2" xfId="22781" xr:uid="{5602BCB8-67B4-43CB-9A81-C517305B1684}"/>
    <cellStyle name="Comma 10 6 6 3" xfId="40633" xr:uid="{7A627B09-0A6C-4BBB-8691-6D9C83FA9A2F}"/>
    <cellStyle name="Comma 10 6 6 4" xfId="58406" xr:uid="{2285A4E2-AB53-454C-A0DC-8D6104A26081}"/>
    <cellStyle name="Comma 10 6 7" xfId="3860" xr:uid="{F676752F-B658-4466-AF75-03CB0DD0422B}"/>
    <cellStyle name="Comma 10 6 7 2" xfId="22782" xr:uid="{55B92FF3-ADC7-4D0D-9240-D2081180046E}"/>
    <cellStyle name="Comma 10 6 7 3" xfId="40634" xr:uid="{2BD2A65E-4AFF-4370-B509-15B4C9E11803}"/>
    <cellStyle name="Comma 10 6 7 4" xfId="58407" xr:uid="{C1AFF130-F7B8-44C1-8CD4-127CA64D462B}"/>
    <cellStyle name="Comma 10 6 8" xfId="3861" xr:uid="{EF560D21-D45D-495C-A33E-55508F1DE789}"/>
    <cellStyle name="Comma 10 6 8 2" xfId="22783" xr:uid="{32822D38-8244-469E-9915-53C08B929802}"/>
    <cellStyle name="Comma 10 6 8 3" xfId="40635" xr:uid="{026D8341-0231-4A98-909E-97D2D6D6ECC0}"/>
    <cellStyle name="Comma 10 6 8 4" xfId="58408" xr:uid="{2C1DD89A-027E-4D80-BB34-1A8444A30370}"/>
    <cellStyle name="Comma 10 6 9" xfId="3862" xr:uid="{B15B88DF-0D2D-4102-8908-BC5ED7E45176}"/>
    <cellStyle name="Comma 10 6 9 2" xfId="22784" xr:uid="{88D7B6E9-E564-4E45-BAB1-4A8CB16A94B5}"/>
    <cellStyle name="Comma 10 6 9 3" xfId="40636" xr:uid="{CEFE28F4-1EB5-4553-B3F6-8A2A178AE85F}"/>
    <cellStyle name="Comma 10 6 9 4" xfId="58409" xr:uid="{59DB9148-4CE0-4626-9F77-56BD951A07EE}"/>
    <cellStyle name="Comma 10 7" xfId="3863" xr:uid="{109A488C-D6F0-42F9-A91A-DBF0BC9A603A}"/>
    <cellStyle name="Comma 10 7 10" xfId="3864" xr:uid="{2FB23C36-0BAF-468E-93D9-17048DA1C3E9}"/>
    <cellStyle name="Comma 10 7 10 2" xfId="22786" xr:uid="{43C86FA6-0E8F-43DF-B04B-D6DE4FDDBBA2}"/>
    <cellStyle name="Comma 10 7 10 3" xfId="40638" xr:uid="{6E824435-0388-454E-98D6-589037B23249}"/>
    <cellStyle name="Comma 10 7 10 4" xfId="58411" xr:uid="{E2EF5895-43B9-4E51-8322-D8498ADA4B25}"/>
    <cellStyle name="Comma 10 7 11" xfId="3865" xr:uid="{E5D5B98D-4E9F-4726-8659-C056E81C84B3}"/>
    <cellStyle name="Comma 10 7 11 2" xfId="22787" xr:uid="{6944F12F-E8A5-4227-8585-B678BE872263}"/>
    <cellStyle name="Comma 10 7 11 3" xfId="40639" xr:uid="{B568A843-6CDF-4E3D-9985-50B672B00E9B}"/>
    <cellStyle name="Comma 10 7 11 4" xfId="58412" xr:uid="{AA5DD722-735D-47ED-8C47-09F99F52735F}"/>
    <cellStyle name="Comma 10 7 12" xfId="3866" xr:uid="{A3A9C0DC-D2CE-4B65-AAD4-7A4994B140EA}"/>
    <cellStyle name="Comma 10 7 12 2" xfId="22788" xr:uid="{8A6173F6-78BB-4D83-B5EB-5072BD97C5CC}"/>
    <cellStyle name="Comma 10 7 12 3" xfId="40640" xr:uid="{31724BCB-E33F-45CB-9C69-19B8107DE092}"/>
    <cellStyle name="Comma 10 7 12 4" xfId="58413" xr:uid="{87737B47-8FF0-4193-8A7F-68C55A6EE665}"/>
    <cellStyle name="Comma 10 7 13" xfId="3867" xr:uid="{890CF053-4CEF-47CE-B12B-5767B69DB83B}"/>
    <cellStyle name="Comma 10 7 13 2" xfId="22789" xr:uid="{D86CB294-A9AC-4BD2-8D20-61D0E45B33B9}"/>
    <cellStyle name="Comma 10 7 13 3" xfId="40641" xr:uid="{68CA1820-A249-4EF8-8C1D-ADBA6D13DF70}"/>
    <cellStyle name="Comma 10 7 13 4" xfId="58414" xr:uid="{64EBFB3E-F963-4843-AB3E-811B030DBF19}"/>
    <cellStyle name="Comma 10 7 14" xfId="3868" xr:uid="{8AB184CC-F37C-4C58-9337-B92FD168530D}"/>
    <cellStyle name="Comma 10 7 14 2" xfId="22790" xr:uid="{08B42538-6322-49AE-AF99-A20E4430E621}"/>
    <cellStyle name="Comma 10 7 14 3" xfId="40642" xr:uid="{7E963854-297C-48AD-B64B-5EB6FA650281}"/>
    <cellStyle name="Comma 10 7 14 4" xfId="58415" xr:uid="{9BD79411-42A4-4792-B321-AA35F00CD87F}"/>
    <cellStyle name="Comma 10 7 15" xfId="3869" xr:uid="{9F791131-5456-4B21-98BC-0B853771362D}"/>
    <cellStyle name="Comma 10 7 15 2" xfId="22791" xr:uid="{EB4FC602-92F3-4192-ACB9-2CD0E59FEB1D}"/>
    <cellStyle name="Comma 10 7 15 3" xfId="40643" xr:uid="{DD9DC644-5784-4F0C-AE8B-5F13D93F0BCF}"/>
    <cellStyle name="Comma 10 7 15 4" xfId="58416" xr:uid="{86261148-6DFC-4CB3-A43A-B988763332FD}"/>
    <cellStyle name="Comma 10 7 16" xfId="3870" xr:uid="{6CBED517-65BA-497C-AB0D-40788B00B47E}"/>
    <cellStyle name="Comma 10 7 16 2" xfId="22792" xr:uid="{8079E190-F1A9-4D67-AF65-A03DB0DD1F18}"/>
    <cellStyle name="Comma 10 7 16 3" xfId="40644" xr:uid="{C61AB935-5E14-4BA4-A8D9-8D6C72992320}"/>
    <cellStyle name="Comma 10 7 16 4" xfId="58417" xr:uid="{A56AF6DD-4DCC-42BC-8D58-0D9F6E6688CF}"/>
    <cellStyle name="Comma 10 7 17" xfId="3871" xr:uid="{BC4454CE-6F1E-4611-ACC2-7EEE3C600417}"/>
    <cellStyle name="Comma 10 7 17 2" xfId="22793" xr:uid="{53838A36-4FAC-4B03-B66F-5528B81C58FC}"/>
    <cellStyle name="Comma 10 7 17 3" xfId="40645" xr:uid="{9FF789AB-0D9E-409A-8C7A-12DC45184339}"/>
    <cellStyle name="Comma 10 7 17 4" xfId="58418" xr:uid="{2CAA4CD3-B1D2-4581-B2BF-75575ADB2606}"/>
    <cellStyle name="Comma 10 7 18" xfId="22785" xr:uid="{7ECEA99A-05E8-4F65-B12E-A2657DA9FB25}"/>
    <cellStyle name="Comma 10 7 19" xfId="40637" xr:uid="{424DF90D-D8B3-4251-A978-D81E3F003F84}"/>
    <cellStyle name="Comma 10 7 2" xfId="3872" xr:uid="{4A610B1A-E061-4999-9630-D699EC6B223F}"/>
    <cellStyle name="Comma 10 7 2 2" xfId="22794" xr:uid="{45BE0BBB-A7C8-4C0D-B1D8-288992586168}"/>
    <cellStyle name="Comma 10 7 2 3" xfId="40646" xr:uid="{ADD1C957-4E9C-4E23-8396-F7FC4196DC9A}"/>
    <cellStyle name="Comma 10 7 2 4" xfId="58419" xr:uid="{E7B220F2-6B81-4306-8C98-5D738DE84C19}"/>
    <cellStyle name="Comma 10 7 20" xfId="58410" xr:uid="{0B87AF35-97B3-4E12-AD59-48C491F7A10E}"/>
    <cellStyle name="Comma 10 7 3" xfId="3873" xr:uid="{6D0A5B04-EF26-45DF-9408-3D3DFA9DC494}"/>
    <cellStyle name="Comma 10 7 3 2" xfId="22795" xr:uid="{421BF5C3-CD0F-4DB1-9FB1-F38787A2D680}"/>
    <cellStyle name="Comma 10 7 3 3" xfId="40647" xr:uid="{6E6F9D21-7120-4DD3-A8D9-184E1923B42C}"/>
    <cellStyle name="Comma 10 7 3 4" xfId="58420" xr:uid="{03E1D0A0-FF3E-45CC-9198-B8023F182ADF}"/>
    <cellStyle name="Comma 10 7 4" xfId="3874" xr:uid="{8605F804-8BA5-4EE4-8B93-C0C848ED6B54}"/>
    <cellStyle name="Comma 10 7 4 2" xfId="22796" xr:uid="{8DD40F64-AA34-41F0-83F4-67D602158FF4}"/>
    <cellStyle name="Comma 10 7 4 3" xfId="40648" xr:uid="{67F8FECD-6C14-4361-977B-7D237EC88BA3}"/>
    <cellStyle name="Comma 10 7 4 4" xfId="58421" xr:uid="{C0D2A0AA-F1FC-4728-A7A3-5D2D1CFEA37A}"/>
    <cellStyle name="Comma 10 7 5" xfId="3875" xr:uid="{35314F5A-7B7D-45A5-B858-FA59B7036BD5}"/>
    <cellStyle name="Comma 10 7 5 2" xfId="22797" xr:uid="{AA419B37-25CF-4A86-9305-7368547FAB1F}"/>
    <cellStyle name="Comma 10 7 5 3" xfId="40649" xr:uid="{7317B97C-A079-468A-802F-62E79744523F}"/>
    <cellStyle name="Comma 10 7 5 4" xfId="58422" xr:uid="{A28A33F1-E0FF-4D8A-88E8-F07439E2E093}"/>
    <cellStyle name="Comma 10 7 6" xfId="3876" xr:uid="{6728CACD-530E-4023-A809-92B29F512DDB}"/>
    <cellStyle name="Comma 10 7 6 2" xfId="22798" xr:uid="{A75969C3-7B9E-4883-8C53-1B3916B2589A}"/>
    <cellStyle name="Comma 10 7 6 3" xfId="40650" xr:uid="{68EA5474-0F38-4117-947C-16F8709936AF}"/>
    <cellStyle name="Comma 10 7 6 4" xfId="58423" xr:uid="{A55D0B0A-00B6-4A1E-B385-F62093CAEB07}"/>
    <cellStyle name="Comma 10 7 7" xfId="3877" xr:uid="{D2341A83-6C66-4285-BB75-393A90159390}"/>
    <cellStyle name="Comma 10 7 7 2" xfId="22799" xr:uid="{6AC2F649-EAF1-401C-8713-50D19879D03E}"/>
    <cellStyle name="Comma 10 7 7 3" xfId="40651" xr:uid="{3AF9B683-9D9D-43D4-BDBD-3858FF762036}"/>
    <cellStyle name="Comma 10 7 7 4" xfId="58424" xr:uid="{9FD42696-249C-48AA-BC8B-B11700B0E807}"/>
    <cellStyle name="Comma 10 7 8" xfId="3878" xr:uid="{3453B98F-9C56-44BD-A9B4-A8DEF2061536}"/>
    <cellStyle name="Comma 10 7 8 2" xfId="22800" xr:uid="{69987B66-A7E5-4763-91E0-3DCD0FA35756}"/>
    <cellStyle name="Comma 10 7 8 3" xfId="40652" xr:uid="{23246D50-1E05-49A1-8A17-495EFC0A3F18}"/>
    <cellStyle name="Comma 10 7 8 4" xfId="58425" xr:uid="{6778A0FC-573A-40C7-8892-70F8ABBA37D9}"/>
    <cellStyle name="Comma 10 7 9" xfId="3879" xr:uid="{E7088BCB-443D-4D12-8F2F-F305DBEB56DD}"/>
    <cellStyle name="Comma 10 7 9 2" xfId="22801" xr:uid="{9B84A36B-FEFC-450E-9CA5-A31399C51F8E}"/>
    <cellStyle name="Comma 10 7 9 3" xfId="40653" xr:uid="{26EB6715-640F-429E-9751-3702622AF446}"/>
    <cellStyle name="Comma 10 7 9 4" xfId="58426" xr:uid="{FFE6518A-4915-48C2-8C53-321C5AA438FE}"/>
    <cellStyle name="Comma 10 8" xfId="3880" xr:uid="{C25EC1F7-8220-4A2D-BC21-AB6BA6A8A4DA}"/>
    <cellStyle name="Comma 10 8 10" xfId="3881" xr:uid="{ABD949AB-0BD7-4E04-8E24-F4316324D76B}"/>
    <cellStyle name="Comma 10 8 10 2" xfId="22803" xr:uid="{160A30BA-FFA4-423A-B038-181B0581C07F}"/>
    <cellStyle name="Comma 10 8 10 3" xfId="40655" xr:uid="{8146A3DE-AF35-4F41-B2A6-5CC7FF433B1A}"/>
    <cellStyle name="Comma 10 8 10 4" xfId="58428" xr:uid="{F1D2E03C-1609-4058-9908-A221413EE4FD}"/>
    <cellStyle name="Comma 10 8 11" xfId="3882" xr:uid="{D48B4346-4241-4DDD-B6CB-20F776443F31}"/>
    <cellStyle name="Comma 10 8 11 2" xfId="22804" xr:uid="{E0776FDF-6E4E-4A67-BD54-78A8638C3005}"/>
    <cellStyle name="Comma 10 8 11 3" xfId="40656" xr:uid="{304DD428-6075-4114-9A95-2623BAD5FD95}"/>
    <cellStyle name="Comma 10 8 11 4" xfId="58429" xr:uid="{6EAC0D8E-E8EC-4E13-99B2-C5CE43C15663}"/>
    <cellStyle name="Comma 10 8 12" xfId="3883" xr:uid="{96AC43BB-DF3D-49DF-A8B5-3435DDF72316}"/>
    <cellStyle name="Comma 10 8 12 2" xfId="22805" xr:uid="{92091266-B920-483A-B975-0383EC525366}"/>
    <cellStyle name="Comma 10 8 12 3" xfId="40657" xr:uid="{C7F82567-BEAB-443E-AFB1-52ECEA263B79}"/>
    <cellStyle name="Comma 10 8 12 4" xfId="58430" xr:uid="{2880339D-B269-48D8-B57F-682E6CB1D88E}"/>
    <cellStyle name="Comma 10 8 13" xfId="3884" xr:uid="{84EA4FC3-9516-4919-AB95-9ED56AC4DA25}"/>
    <cellStyle name="Comma 10 8 13 2" xfId="22806" xr:uid="{356A31B5-86A4-47F7-8944-2309A48855E3}"/>
    <cellStyle name="Comma 10 8 13 3" xfId="40658" xr:uid="{868E79ED-DD83-4317-8F74-D287DF6D7507}"/>
    <cellStyle name="Comma 10 8 13 4" xfId="58431" xr:uid="{66FDCAAA-05D1-4457-999C-67BEC6A1FFEE}"/>
    <cellStyle name="Comma 10 8 14" xfId="3885" xr:uid="{57795E2A-3918-416B-82EC-5CA1471913F6}"/>
    <cellStyle name="Comma 10 8 14 2" xfId="22807" xr:uid="{AE769781-62AA-4ED4-AF5B-7F7C16342363}"/>
    <cellStyle name="Comma 10 8 14 3" xfId="40659" xr:uid="{9592828A-8586-4306-BC7E-8C0E7B211571}"/>
    <cellStyle name="Comma 10 8 14 4" xfId="58432" xr:uid="{FB6819BB-0541-4C00-B51A-BD53B4563C08}"/>
    <cellStyle name="Comma 10 8 15" xfId="3886" xr:uid="{50DDC2BE-DFC9-4C5B-B83A-FD736493A25C}"/>
    <cellStyle name="Comma 10 8 15 2" xfId="22808" xr:uid="{CE9DC3A9-F51A-4A38-BA7E-5F9FA43D1625}"/>
    <cellStyle name="Comma 10 8 15 3" xfId="40660" xr:uid="{DFAFA763-71B4-4DA6-B0BC-BA8114AE615A}"/>
    <cellStyle name="Comma 10 8 15 4" xfId="58433" xr:uid="{A42853F1-A4CE-4083-9037-FC3688A4A1D5}"/>
    <cellStyle name="Comma 10 8 16" xfId="3887" xr:uid="{FDF26E03-66D8-400C-BD4B-7429C49C9D30}"/>
    <cellStyle name="Comma 10 8 16 2" xfId="22809" xr:uid="{0F5B81C4-2575-4AB8-9335-095012EE1DC7}"/>
    <cellStyle name="Comma 10 8 16 3" xfId="40661" xr:uid="{E437A219-3AE3-41E0-B91B-6996FF68929F}"/>
    <cellStyle name="Comma 10 8 16 4" xfId="58434" xr:uid="{ADEBEEA9-5E26-4DDD-A37A-63A88C3925B4}"/>
    <cellStyle name="Comma 10 8 17" xfId="3888" xr:uid="{9AAA0842-71EF-4586-A23D-D4341EDBAE05}"/>
    <cellStyle name="Comma 10 8 17 2" xfId="22810" xr:uid="{02EC627F-34EE-48C8-ADC6-90FBA6B77F02}"/>
    <cellStyle name="Comma 10 8 17 3" xfId="40662" xr:uid="{11D89081-A385-4950-9F41-15EDF71DC9D0}"/>
    <cellStyle name="Comma 10 8 17 4" xfId="58435" xr:uid="{D16F698D-46E6-4404-9735-EF42BB44754E}"/>
    <cellStyle name="Comma 10 8 18" xfId="22802" xr:uid="{C235EF65-F280-4BBD-AE9C-6028A74856C9}"/>
    <cellStyle name="Comma 10 8 19" xfId="40654" xr:uid="{49423ED0-197B-4E38-B75F-D05D48E46D65}"/>
    <cellStyle name="Comma 10 8 2" xfId="3889" xr:uid="{99EDD3BE-D1E7-4E43-B65B-7A5ED48FEE75}"/>
    <cellStyle name="Comma 10 8 2 2" xfId="22811" xr:uid="{18FAFF16-979B-45EB-A586-BE5259D95E22}"/>
    <cellStyle name="Comma 10 8 2 3" xfId="40663" xr:uid="{6F33910E-AD5E-4619-992D-D9FC7B3B283E}"/>
    <cellStyle name="Comma 10 8 2 4" xfId="58436" xr:uid="{4E26BC95-AF08-4583-8659-B3ECFBABB587}"/>
    <cellStyle name="Comma 10 8 20" xfId="58427" xr:uid="{88AEC7B9-6543-412B-95D7-26FD8CC65E6D}"/>
    <cellStyle name="Comma 10 8 3" xfId="3890" xr:uid="{E1DBE2C1-49D3-49CA-BE19-1B80E5FBA4DC}"/>
    <cellStyle name="Comma 10 8 3 2" xfId="22812" xr:uid="{61AF712D-C9ED-4707-AAAE-9E9C55D1CBC4}"/>
    <cellStyle name="Comma 10 8 3 3" xfId="40664" xr:uid="{2C8BDD65-0F4F-41C8-9AAA-E846A281217E}"/>
    <cellStyle name="Comma 10 8 3 4" xfId="58437" xr:uid="{BD6CD418-DD40-4459-AE81-4602CF69A770}"/>
    <cellStyle name="Comma 10 8 4" xfId="3891" xr:uid="{8651275C-6C56-48CF-888D-6B4B8A404C63}"/>
    <cellStyle name="Comma 10 8 4 2" xfId="22813" xr:uid="{1AC67E29-3AAD-4D5E-9F08-5844723F3C27}"/>
    <cellStyle name="Comma 10 8 4 3" xfId="40665" xr:uid="{B73FCFF1-E3E4-490A-B8E4-D61259CE1686}"/>
    <cellStyle name="Comma 10 8 4 4" xfId="58438" xr:uid="{77A8A3E6-1FF2-4542-9019-533D8D249CE5}"/>
    <cellStyle name="Comma 10 8 5" xfId="3892" xr:uid="{12F7E71F-F13A-4055-B4A2-189365178A16}"/>
    <cellStyle name="Comma 10 8 5 2" xfId="22814" xr:uid="{B0663F14-5254-4389-8634-D7A02D9FA95A}"/>
    <cellStyle name="Comma 10 8 5 3" xfId="40666" xr:uid="{675B52E7-A5A8-475B-9EB8-8A5696460F81}"/>
    <cellStyle name="Comma 10 8 5 4" xfId="58439" xr:uid="{40AEC620-A093-4340-8660-DAE13533E826}"/>
    <cellStyle name="Comma 10 8 6" xfId="3893" xr:uid="{8A3CB245-AC16-4627-83E3-69664E329E89}"/>
    <cellStyle name="Comma 10 8 6 2" xfId="22815" xr:uid="{797A531E-C3B5-4BB0-BBD7-DBDC33EA722A}"/>
    <cellStyle name="Comma 10 8 6 3" xfId="40667" xr:uid="{56FF24B7-8E93-4E1F-AF59-A52FE77041D2}"/>
    <cellStyle name="Comma 10 8 6 4" xfId="58440" xr:uid="{0192C6CD-98F1-4F77-B9EE-B2088BBC7A4B}"/>
    <cellStyle name="Comma 10 8 7" xfId="3894" xr:uid="{BB7E592A-E64E-49FA-9C35-BDD061B3106D}"/>
    <cellStyle name="Comma 10 8 7 2" xfId="22816" xr:uid="{7C8CCC99-7484-409D-BC8E-135B5CCA4BE0}"/>
    <cellStyle name="Comma 10 8 7 3" xfId="40668" xr:uid="{14711D29-E08D-4FDE-ABFE-8FC42E72FFEB}"/>
    <cellStyle name="Comma 10 8 7 4" xfId="58441" xr:uid="{39AB9774-8AED-48D8-9E90-C2EF9BDCAEDC}"/>
    <cellStyle name="Comma 10 8 8" xfId="3895" xr:uid="{1F65ECAB-9BC7-4B63-A1B6-AFB7CED22EF9}"/>
    <cellStyle name="Comma 10 8 8 2" xfId="22817" xr:uid="{71C32660-DA37-4E1B-BE5C-B572A08BAB51}"/>
    <cellStyle name="Comma 10 8 8 3" xfId="40669" xr:uid="{BE1F26A4-6122-4CED-A75A-87AB1DB5EE4E}"/>
    <cellStyle name="Comma 10 8 8 4" xfId="58442" xr:uid="{6D62EA9C-E265-4773-96ED-0BFA3661E866}"/>
    <cellStyle name="Comma 10 8 9" xfId="3896" xr:uid="{9E24FD95-EBF7-47E0-BDF2-C33B59FA32F5}"/>
    <cellStyle name="Comma 10 8 9 2" xfId="22818" xr:uid="{8CD77D0D-F151-4ECB-A0AD-404772232281}"/>
    <cellStyle name="Comma 10 8 9 3" xfId="40670" xr:uid="{0EE6A93A-E9F8-478F-9C8E-58C54D8AF691}"/>
    <cellStyle name="Comma 10 8 9 4" xfId="58443" xr:uid="{A271E381-5E87-48D0-8E94-F07F82FF146A}"/>
    <cellStyle name="Comma 10 9" xfId="4967" xr:uid="{6752F28D-2EC9-4E94-A7EF-D67D8BE354B1}"/>
    <cellStyle name="Comma 10 9 2" xfId="23035" xr:uid="{49B4B072-B06C-4E58-B41B-AC4E84A231FF}"/>
    <cellStyle name="Comma 10 9 3" xfId="40886" xr:uid="{005B375C-7600-43C0-A759-D9EFA57DDCAC}"/>
    <cellStyle name="Comma 11" xfId="3897" xr:uid="{7DB54A6D-B277-4BF5-BD91-523AF06C74FC}"/>
    <cellStyle name="Comma 11 2" xfId="22819" xr:uid="{6BAEAD85-66B3-4760-B036-89B3FADC35A0}"/>
    <cellStyle name="Comma 11 2 2" xfId="58445" xr:uid="{07DBB66C-63E2-488B-A300-0E8EA0D7CAE3}"/>
    <cellStyle name="Comma 11 3" xfId="40671" xr:uid="{4696E6A6-4768-445F-9C73-7509C26344F0}"/>
    <cellStyle name="Comma 11 4" xfId="58444" xr:uid="{FD21771C-C143-4695-84FC-9773D6D64364}"/>
    <cellStyle name="Comma 12" xfId="3898" xr:uid="{874F593B-64FB-40FC-9F1B-5C24E784D9FF}"/>
    <cellStyle name="Comma 12 2" xfId="22820" xr:uid="{BCF64AEA-46F0-49A7-802F-26917305BD71}"/>
    <cellStyle name="Comma 12 2 2" xfId="58447" xr:uid="{12B13841-EF0E-4C11-9EA2-9E47F5CEEEAF}"/>
    <cellStyle name="Comma 12 3" xfId="40672" xr:uid="{D530F80D-C52B-46B1-9457-D411653E6EF2}"/>
    <cellStyle name="Comma 12 4" xfId="58446" xr:uid="{08E23141-17E0-45EF-B22D-68A348A26387}"/>
    <cellStyle name="Comma 13" xfId="3899" xr:uid="{389EED3C-DD55-4E58-9926-F029E01A956F}"/>
    <cellStyle name="Comma 13 2" xfId="22821" xr:uid="{3A953701-48DC-41E0-A723-65905267096C}"/>
    <cellStyle name="Comma 13 2 2" xfId="58449" xr:uid="{A49703DD-B0DC-4F8A-B83D-B58A71FBB248}"/>
    <cellStyle name="Comma 13 3" xfId="40673" xr:uid="{0355A527-E6EB-424B-B903-0DF19B8E315A}"/>
    <cellStyle name="Comma 13 4" xfId="58448" xr:uid="{441BFADF-7A4C-4F11-9CBA-A0D5728FC310}"/>
    <cellStyle name="Comma 14" xfId="1542" xr:uid="{F8DE0B0F-2B8C-4DBA-AE7B-F77604D97CF9}"/>
    <cellStyle name="Comma 14 2" xfId="3900" xr:uid="{F99B9358-73BB-4CE3-9960-B3FAF11283C3}"/>
    <cellStyle name="Comma 14 2 2" xfId="22822" xr:uid="{EB18EFD7-ACC0-415A-B6B9-C1897D23DE00}"/>
    <cellStyle name="Comma 14 2 3" xfId="40674" xr:uid="{F0232470-CB0D-4BE1-AD5A-68B99511E6F5}"/>
    <cellStyle name="Comma 14 2 4" xfId="58451" xr:uid="{3480195E-DCB2-4D2B-AC67-3B0E40519C24}"/>
    <cellStyle name="Comma 14 3" xfId="58452" xr:uid="{C477544C-4BC9-4A98-A794-8494573E59AA}"/>
    <cellStyle name="Comma 14 4" xfId="58450" xr:uid="{1857AA51-4DB1-4D1B-B70D-EDAE4AAD988A}"/>
    <cellStyle name="Comma 15" xfId="3901" xr:uid="{1F575F70-1E8D-4BF0-81D9-AFCA71F731C7}"/>
    <cellStyle name="Comma 15 2" xfId="22823" xr:uid="{6D50FB24-86AF-4A1E-8533-A1DB44D61633}"/>
    <cellStyle name="Comma 15 2 2" xfId="58454" xr:uid="{EFB5CCC6-E13F-4479-8313-A738865D9E0C}"/>
    <cellStyle name="Comma 15 3" xfId="40675" xr:uid="{F72D9A95-DDF7-4D1E-93B1-6946D21B6202}"/>
    <cellStyle name="Comma 15 4" xfId="58453" xr:uid="{F59D44F7-0DA2-49C4-B7A6-DD0EBF6051A4}"/>
    <cellStyle name="Comma 16" xfId="3902" xr:uid="{9B4BCFE4-59F2-4A1E-8657-5E95E3F5B802}"/>
    <cellStyle name="Comma 16 2" xfId="22824" xr:uid="{23921E92-A94F-45E9-9364-D1F77A5AD614}"/>
    <cellStyle name="Comma 16 2 2" xfId="58456" xr:uid="{24EF6E8F-3045-4434-ADF4-DC8EB1F7F33C}"/>
    <cellStyle name="Comma 16 3" xfId="40676" xr:uid="{35729BA1-7916-4BA8-9046-FB1DC899E7EF}"/>
    <cellStyle name="Comma 16 4" xfId="58455" xr:uid="{597F784C-739D-4F16-BDB2-B3C2BEA9B70F}"/>
    <cellStyle name="Comma 17" xfId="3903" xr:uid="{C20E2794-FC62-4C7C-9245-DFCC79F7C512}"/>
    <cellStyle name="Comma 17 2" xfId="22825" xr:uid="{75C1F4BB-7B61-4D27-8190-DA64BD9D8FAF}"/>
    <cellStyle name="Comma 17 2 2" xfId="58458" xr:uid="{2D1F81B4-A8E7-4581-9894-8BBC1C37093C}"/>
    <cellStyle name="Comma 17 3" xfId="40677" xr:uid="{35D93582-E880-4588-B8EF-AE148202CF04}"/>
    <cellStyle name="Comma 17 4" xfId="58457" xr:uid="{1CAB86A0-113D-4F92-9EFF-A08572E66F57}"/>
    <cellStyle name="Comma 18" xfId="3904" xr:uid="{4657D27C-17A7-4632-8079-32455C6F1985}"/>
    <cellStyle name="Comma 18 2" xfId="22826" xr:uid="{EE6F9CF2-3703-4228-A9D6-388C43B73F13}"/>
    <cellStyle name="Comma 18 2 2" xfId="58460" xr:uid="{173B274C-29F1-4E3D-84E9-60F824496E15}"/>
    <cellStyle name="Comma 18 3" xfId="40678" xr:uid="{C565CD91-C8AD-4419-B146-BDF371E4A98B}"/>
    <cellStyle name="Comma 18 4" xfId="58459" xr:uid="{BC4EA3C6-0A01-42E5-B1F9-A44E29A2678E}"/>
    <cellStyle name="Comma 19" xfId="3905" xr:uid="{C8815454-5EC9-4E8F-A99E-864C70B498BE}"/>
    <cellStyle name="Comma 19 2" xfId="22827" xr:uid="{52DB01E2-7357-44A3-AEFE-57818F8ECC70}"/>
    <cellStyle name="Comma 19 2 2" xfId="58462" xr:uid="{E0369D0A-FBA2-4B60-A84F-D7EE3C238C96}"/>
    <cellStyle name="Comma 19 3" xfId="40679" xr:uid="{5C325487-46E9-415C-A0AF-8E497041143E}"/>
    <cellStyle name="Comma 19 4" xfId="58461" xr:uid="{B390B225-FF61-4897-B6A7-788F52D37D0C}"/>
    <cellStyle name="Comma 2" xfId="118" xr:uid="{405926A8-BFC8-45C7-9A89-7D8C4AB10E37}"/>
    <cellStyle name="Comma 2 10" xfId="1543" xr:uid="{AF6E4C7A-2F7A-469A-B998-17E7D2E3BB2F}"/>
    <cellStyle name="Comma 2 10 2" xfId="3906" xr:uid="{A65AA02D-8EBD-4A73-B784-5F4BC5937A49}"/>
    <cellStyle name="Comma 2 10 3" xfId="22608" xr:uid="{D6FA4E24-2C34-4FDB-9D56-CF1E5F376CCE}"/>
    <cellStyle name="Comma 2 10 3 2" xfId="58464" xr:uid="{C12D49BD-C08E-4633-BB5D-BAB9D7C3D85D}"/>
    <cellStyle name="Comma 2 10 4" xfId="40462" xr:uid="{10056521-9202-4528-B932-4143F3715086}"/>
    <cellStyle name="Comma 2 11" xfId="1544" xr:uid="{541516D1-08F5-46E3-832A-4D78C01091A7}"/>
    <cellStyle name="Comma 2 11 2" xfId="3907" xr:uid="{99D0AC86-B7DC-4822-9940-F33BF9D62454}"/>
    <cellStyle name="Comma 2 11 3" xfId="22609" xr:uid="{4E259BC2-63F9-4BDD-B10A-62B1238A93D7}"/>
    <cellStyle name="Comma 2 11 3 2" xfId="58465" xr:uid="{C805E1D8-829D-4FB7-8976-A412BDB3356E}"/>
    <cellStyle name="Comma 2 11 4" xfId="40463" xr:uid="{C600822F-844B-48D4-A2F3-A6C63A68CABD}"/>
    <cellStyle name="Comma 2 12" xfId="1545" xr:uid="{18193087-3635-484F-BFE2-7D1758798EAC}"/>
    <cellStyle name="Comma 2 12 2" xfId="3908" xr:uid="{CD9B2A40-8F09-4721-80AE-A7C7CD3E6E44}"/>
    <cellStyle name="Comma 2 12 3" xfId="22610" xr:uid="{9811A050-8D71-4BF6-94AD-AFDFC1114D0E}"/>
    <cellStyle name="Comma 2 12 3 2" xfId="58466" xr:uid="{47517F9E-683C-4EA9-98EE-84DCDC85B0AC}"/>
    <cellStyle name="Comma 2 12 4" xfId="40464" xr:uid="{FFBC998D-1DF6-444B-8C48-1E78B1EA614B}"/>
    <cellStyle name="Comma 2 13" xfId="1546" xr:uid="{BF97C0EA-6501-4FBF-BDC5-7F82E80958AB}"/>
    <cellStyle name="Comma 2 13 2" xfId="3909" xr:uid="{E7EE04D6-B0DA-4168-A778-FDB79109A95B}"/>
    <cellStyle name="Comma 2 13 3" xfId="22611" xr:uid="{8412F887-ACFE-4739-B286-3A23FED3CEE9}"/>
    <cellStyle name="Comma 2 13 3 2" xfId="58467" xr:uid="{7A2D1141-5DE5-4EA7-9A7C-C36DFF096227}"/>
    <cellStyle name="Comma 2 13 4" xfId="40465" xr:uid="{715F854E-DCF4-4B6F-B472-9B42117ADAB3}"/>
    <cellStyle name="Comma 2 14" xfId="3910" xr:uid="{B478BC7A-5166-4E4E-AF93-B3718D449DF1}"/>
    <cellStyle name="Comma 2 15" xfId="3911" xr:uid="{40E208A4-FDBF-4E70-8F27-5B17B3FB8FD0}"/>
    <cellStyle name="Comma 2 16" xfId="3912" xr:uid="{35B85EF8-CE2A-4C9A-A3FC-E22A6C934E84}"/>
    <cellStyle name="Comma 2 17" xfId="3913" xr:uid="{0DA32FA1-FB82-46FE-A760-42B7ED8F0F05}"/>
    <cellStyle name="Comma 2 17 2" xfId="22828" xr:uid="{40140F9E-70BF-4D96-A320-E9DAF6E08398}"/>
    <cellStyle name="Comma 2 17 2 2" xfId="58469" xr:uid="{F8F7A28A-EC1D-4BDF-884A-3B177BF8F299}"/>
    <cellStyle name="Comma 2 17 3" xfId="40680" xr:uid="{C1A90552-3B34-4C8E-B418-221A104223C7}"/>
    <cellStyle name="Comma 2 17 4" xfId="58468" xr:uid="{DDA33D83-DF00-4815-BFE4-EF55BE3A5EBE}"/>
    <cellStyle name="Comma 2 18" xfId="3914" xr:uid="{4CC6A562-63FB-4ABB-9A45-726BBE35FFA3}"/>
    <cellStyle name="Comma 2 18 2" xfId="22829" xr:uid="{DCA1DDEC-BC75-47A7-9821-A916B21310CD}"/>
    <cellStyle name="Comma 2 18 2 2" xfId="58471" xr:uid="{3915B588-0FB0-4FB2-A04D-030B1854D761}"/>
    <cellStyle name="Comma 2 18 3" xfId="40681" xr:uid="{EEB340AC-B218-411D-B0F6-F7D8F8E3CDC5}"/>
    <cellStyle name="Comma 2 18 4" xfId="58470" xr:uid="{BD17AF20-6AE0-413E-9FE0-2EC81A56A096}"/>
    <cellStyle name="Comma 2 19" xfId="3915" xr:uid="{B98D8664-B40D-462B-BAA1-1AF8E101F104}"/>
    <cellStyle name="Comma 2 19 2" xfId="3916" xr:uid="{734ACCAB-ECAF-4C23-9CBD-4663982FD6F1}"/>
    <cellStyle name="Comma 2 19 2 2" xfId="22831" xr:uid="{26F2AA9A-2D54-4D0D-B18E-61B3324AF998}"/>
    <cellStyle name="Comma 2 19 2 2 2" xfId="58474" xr:uid="{4617FC3D-E6DA-44C2-BDB2-5DD560DA6E7D}"/>
    <cellStyle name="Comma 2 19 2 3" xfId="40683" xr:uid="{FAE719FE-A036-4DC5-B0A3-01809BB87C16}"/>
    <cellStyle name="Comma 2 19 2 4" xfId="58473" xr:uid="{46B0A1CC-A4D6-4E93-BEF8-102FC40AE03D}"/>
    <cellStyle name="Comma 2 19 3" xfId="4968" xr:uid="{DA7B32E0-4FC6-4324-BA97-A678A3AA78FF}"/>
    <cellStyle name="Comma 2 19 3 2" xfId="4969" xr:uid="{EBB2C02F-0AF3-4FC3-92F6-4319FEDF64F6}"/>
    <cellStyle name="Comma 2 19 3 2 2" xfId="23037" xr:uid="{DC4983C5-642C-40DC-BF1C-E359AB0F7C52}"/>
    <cellStyle name="Comma 2 19 3 2 3" xfId="40888" xr:uid="{91DDB616-8CCC-4FF7-92AE-A012C520B4A2}"/>
    <cellStyle name="Comma 2 19 3 3" xfId="4970" xr:uid="{A5B9D11F-CF6B-4716-9504-3A411512FAF0}"/>
    <cellStyle name="Comma 2 19 3 3 2" xfId="23038" xr:uid="{5B703C6F-9B7E-4A0D-9101-387E0205EC37}"/>
    <cellStyle name="Comma 2 19 3 3 3" xfId="40889" xr:uid="{985356A7-FFB6-41C4-9E8F-0227C2D9A800}"/>
    <cellStyle name="Comma 2 19 3 4" xfId="23036" xr:uid="{722DB892-4089-467B-B602-08CA2341956E}"/>
    <cellStyle name="Comma 2 19 3 5" xfId="40887" xr:uid="{4CA7F04A-2EDF-4FF8-A673-189B53E02EC0}"/>
    <cellStyle name="Comma 2 19 3 6" xfId="58475" xr:uid="{AB2E7A3B-E97E-4507-B8D4-36DD3EA0FFA2}"/>
    <cellStyle name="Comma 2 19 4" xfId="4971" xr:uid="{FEA0F800-1EC6-440C-AD82-05433874A314}"/>
    <cellStyle name="Comma 2 19 4 2" xfId="23039" xr:uid="{B0723938-A890-4420-92F0-469B050245C0}"/>
    <cellStyle name="Comma 2 19 4 3" xfId="40890" xr:uid="{6CA5C3DA-DFF1-410F-9A2B-C0BACB61748D}"/>
    <cellStyle name="Comma 2 19 5" xfId="4972" xr:uid="{0FF378F9-8968-4459-864C-B3F5B6FDABF4}"/>
    <cellStyle name="Comma 2 19 5 2" xfId="23040" xr:uid="{47EA3433-5927-40FE-8120-935792CF7D11}"/>
    <cellStyle name="Comma 2 19 5 3" xfId="40891" xr:uid="{B22FC995-5DA2-40FF-8894-34A10D88DB73}"/>
    <cellStyle name="Comma 2 19 6" xfId="22830" xr:uid="{A00E3649-989B-4BBF-B536-D16A666355F5}"/>
    <cellStyle name="Comma 2 19 7" xfId="40682" xr:uid="{3D14247A-092D-4836-9F0D-574E17E905F8}"/>
    <cellStyle name="Comma 2 19 8" xfId="58472" xr:uid="{B17FB363-DD3A-4F62-AB6F-2CA4070BDB25}"/>
    <cellStyle name="Comma 2 2" xfId="119" xr:uid="{77326B4D-7239-4C1A-A8BB-AAE1E3F955CD}"/>
    <cellStyle name="Comma 2 2 10" xfId="40388" xr:uid="{786D7B37-84AB-4534-9815-4FB7756EFF42}"/>
    <cellStyle name="Comma 2 2 2" xfId="120" xr:uid="{0902DB73-945B-404F-9A8E-E4318B0EFC58}"/>
    <cellStyle name="Comma 2 2 2 2" xfId="121" xr:uid="{2A86A684-38B8-42AE-98FB-D213DAA18DCF}"/>
    <cellStyle name="Comma 2 2 2 2 2" xfId="22536" xr:uid="{930C6F94-7844-4FE2-8440-761DE6FEF98F}"/>
    <cellStyle name="Comma 2 2 2 2 3" xfId="40390" xr:uid="{CFDF7AA6-297B-4568-A1C9-2E99E03BDCE4}"/>
    <cellStyle name="Comma 2 2 2 2 4" xfId="58476" xr:uid="{69D61802-2D61-49DF-8A27-6607899135C6}"/>
    <cellStyle name="Comma 2 2 2 3" xfId="122" xr:uid="{8B457EA5-0D52-4C16-A009-EB220A9D45D8}"/>
    <cellStyle name="Comma 2 2 2 3 2" xfId="22537" xr:uid="{781C1666-270A-4443-86DF-FBBE35A21B89}"/>
    <cellStyle name="Comma 2 2 2 3 3" xfId="40391" xr:uid="{D99A86E5-4108-479A-BDD3-078C66B511A6}"/>
    <cellStyle name="Comma 2 2 2 3 4" xfId="58477" xr:uid="{5E2F1BAC-16FE-42FC-9C4A-D8C35F125DFD}"/>
    <cellStyle name="Comma 2 2 2 4" xfId="1547" xr:uid="{76926214-0E99-4E28-9301-4328315C32DE}"/>
    <cellStyle name="Comma 2 2 2 4 2" xfId="1548" xr:uid="{37EAF46C-D4F9-404A-BDAF-242097CB2F48}"/>
    <cellStyle name="Comma 2 2 2 4 2 2" xfId="22613" xr:uid="{73C08B35-D995-41D6-B56A-29E0F24BA6B6}"/>
    <cellStyle name="Comma 2 2 2 4 2 3" xfId="40467" xr:uid="{F713BD1C-22DE-44CD-AC5E-5D5D7AB517A4}"/>
    <cellStyle name="Comma 2 2 2 4 2 4" xfId="58479" xr:uid="{C55D075F-6265-4476-8126-6DAD3B680F32}"/>
    <cellStyle name="Comma 2 2 2 4 3" xfId="1549" xr:uid="{B4AD18E0-5406-4AB7-B628-E84F3F97334F}"/>
    <cellStyle name="Comma 2 2 2 4 3 2" xfId="22614" xr:uid="{FAC11C1E-C417-4205-9EE9-832C948CA1EA}"/>
    <cellStyle name="Comma 2 2 2 4 3 3" xfId="40468" xr:uid="{E5AC5556-0B03-4F44-81D6-E1C95FECB6CE}"/>
    <cellStyle name="Comma 2 2 2 4 3 4" xfId="58480" xr:uid="{562B5379-0E7F-442A-9B9F-497E6901BC0A}"/>
    <cellStyle name="Comma 2 2 2 4 4" xfId="22612" xr:uid="{A8C29202-0AB6-46B8-87BF-5FD61B0E3A98}"/>
    <cellStyle name="Comma 2 2 2 4 5" xfId="40466" xr:uid="{4035BCD8-5416-496A-930F-127EA9662E9C}"/>
    <cellStyle name="Comma 2 2 2 4 6" xfId="58478" xr:uid="{E04E5E87-35E3-4DAE-82A2-20E66BB46531}"/>
    <cellStyle name="Comma 2 2 2 5" xfId="1550" xr:uid="{F9EB3D5D-96EF-41DB-A25F-7F37D6A00FA7}"/>
    <cellStyle name="Comma 2 2 2 5 2" xfId="22615" xr:uid="{4363D66B-975A-40B5-B3CA-A92C031567BD}"/>
    <cellStyle name="Comma 2 2 2 5 3" xfId="40469" xr:uid="{8DA85DF6-7BEE-4202-98C6-6407A4D05B0A}"/>
    <cellStyle name="Comma 2 2 2 5 4" xfId="58481" xr:uid="{2B8EDAE2-2D4E-4EFE-A01E-5CE2BDA8E34F}"/>
    <cellStyle name="Comma 2 2 2 6" xfId="3918" xr:uid="{F061FE34-80F1-4680-9AFE-EC4CCB053552}"/>
    <cellStyle name="Comma 2 2 2 7" xfId="22535" xr:uid="{BABA1F90-DD45-4C8B-ADA9-955BEE221321}"/>
    <cellStyle name="Comma 2 2 2 7 2" xfId="58482" xr:uid="{3B4F35A3-A5CE-4DC1-B696-8F3593A4985D}"/>
    <cellStyle name="Comma 2 2 2 8" xfId="40389" xr:uid="{B7CBB47A-79EF-4234-A67A-D07C952B9C8E}"/>
    <cellStyle name="Comma 2 2 3" xfId="123" xr:uid="{EF6B1197-5278-4F75-B99F-ADAB27B8B370}"/>
    <cellStyle name="Comma 2 2 3 2" xfId="124" xr:uid="{D5C69F18-05D5-4973-9157-629E2D76378A}"/>
    <cellStyle name="Comma 2 2 3 2 2" xfId="22539" xr:uid="{3B2767B8-2B5F-42F8-8D40-1F374057CB0A}"/>
    <cellStyle name="Comma 2 2 3 2 3" xfId="40393" xr:uid="{C4612A18-FD9F-4719-80DA-F35FCD624447}"/>
    <cellStyle name="Comma 2 2 3 2 4" xfId="58484" xr:uid="{F98E7ED8-08ED-4AD7-B1E0-91A901B18B12}"/>
    <cellStyle name="Comma 2 2 3 3" xfId="125" xr:uid="{2E2C3B74-7220-4B15-8CAB-262607A22670}"/>
    <cellStyle name="Comma 2 2 3 3 2" xfId="22540" xr:uid="{561BC1FF-3A61-4B3F-B6C2-282B44FE2E1F}"/>
    <cellStyle name="Comma 2 2 3 3 3" xfId="40394" xr:uid="{EC020EC0-E1EB-4961-806D-5F5709382C5C}"/>
    <cellStyle name="Comma 2 2 3 3 4" xfId="58485" xr:uid="{70D02A00-81D2-4AB2-8D8D-1B1ADEDD6E74}"/>
    <cellStyle name="Comma 2 2 3 4" xfId="345" xr:uid="{D98B3A0F-242B-4590-A992-813F865A4055}"/>
    <cellStyle name="Comma 2 2 3 4 2" xfId="1551" xr:uid="{4CAF6586-5CFE-4046-90FA-9B460A09584A}"/>
    <cellStyle name="Comma 2 2 3 4 2 2" xfId="22616" xr:uid="{1F28ED00-1F6E-40CD-B379-A9C2D5709365}"/>
    <cellStyle name="Comma 2 2 3 4 2 3" xfId="40470" xr:uid="{E837DE1F-6071-4CC6-B4FD-019D865FC854}"/>
    <cellStyle name="Comma 2 2 3 4 2 4" xfId="58487" xr:uid="{2592CCC3-1741-47DB-862F-789AFE3C8DC3}"/>
    <cellStyle name="Comma 2 2 3 4 3" xfId="22579" xr:uid="{8B191C37-857B-47E4-98C1-E86D266598D4}"/>
    <cellStyle name="Comma 2 2 3 4 4" xfId="40433" xr:uid="{2FE4F843-8144-46FF-977E-106B997A1755}"/>
    <cellStyle name="Comma 2 2 3 4 5" xfId="58486" xr:uid="{34036BA6-4BA0-438C-92A5-E96FF4B862A7}"/>
    <cellStyle name="Comma 2 2 3 5" xfId="3919" xr:uid="{61FFBF9B-4142-4BBA-9C81-D44DA5BBEDBF}"/>
    <cellStyle name="Comma 2 2 3 5 2" xfId="22832" xr:uid="{62644137-1BBE-44E1-88E1-9EBD528B43A0}"/>
    <cellStyle name="Comma 2 2 3 5 3" xfId="40684" xr:uid="{9B7C5850-BABB-466D-8B55-3B2E814E5D3C}"/>
    <cellStyle name="Comma 2 2 3 5 4" xfId="58488" xr:uid="{89BEFCB0-0F2D-42F5-82FF-E44C7D8A2267}"/>
    <cellStyle name="Comma 2 2 3 6" xfId="22538" xr:uid="{0D207166-9026-41A2-926E-9590DC57536E}"/>
    <cellStyle name="Comma 2 2 3 6 2" xfId="58489" xr:uid="{E48E69F6-989E-4B1C-8B5B-7CDA9253E0FD}"/>
    <cellStyle name="Comma 2 2 3 7" xfId="40392" xr:uid="{85AA338B-3923-4BB6-AF7D-30C1EBC1B59C}"/>
    <cellStyle name="Comma 2 2 3 8" xfId="58483" xr:uid="{87059123-F82E-48B2-86B0-4146D8F66A4D}"/>
    <cellStyle name="Comma 2 2 4" xfId="126" xr:uid="{529AD842-198A-412F-9A41-6F7C46C413A8}"/>
    <cellStyle name="Comma 2 2 4 2" xfId="1552" xr:uid="{F65695D6-C676-4653-BEC7-C5F160BA6DD6}"/>
    <cellStyle name="Comma 2 2 4 2 2" xfId="22617" xr:uid="{3ED98D99-1097-4D05-BA4C-85C94612CCE9}"/>
    <cellStyle name="Comma 2 2 4 2 3" xfId="40471" xr:uid="{04658578-57FF-4BB7-B8D4-597BCE72E516}"/>
    <cellStyle name="Comma 2 2 4 2 4" xfId="58491" xr:uid="{06399C88-0264-45E8-A961-5A25B88148B1}"/>
    <cellStyle name="Comma 2 2 4 3" xfId="22541" xr:uid="{2BF1876A-ACD4-4BA3-97AD-9E4AE4FDE308}"/>
    <cellStyle name="Comma 2 2 4 4" xfId="40395" xr:uid="{2AA22118-7A8B-44DC-9F0C-A2703650B3F8}"/>
    <cellStyle name="Comma 2 2 4 5" xfId="58490" xr:uid="{C21CB85B-7215-42E0-9AB5-70AEBA88C63A}"/>
    <cellStyle name="Comma 2 2 5" xfId="127" xr:uid="{E6FE5995-8D37-4564-AD52-7674A7E56CB1}"/>
    <cellStyle name="Comma 2 2 5 2" xfId="22542" xr:uid="{A6DD7A8C-D995-4E1F-AD29-D1FA1383792E}"/>
    <cellStyle name="Comma 2 2 5 3" xfId="40396" xr:uid="{1582A578-013D-4646-8913-8421EDC33A65}"/>
    <cellStyle name="Comma 2 2 5 4" xfId="58492" xr:uid="{F9FD6519-1C97-4838-99A7-BF6B8909DA38}"/>
    <cellStyle name="Comma 2 2 6" xfId="344" xr:uid="{78F1E6B4-9272-4169-9F72-CBB2373B6FE0}"/>
    <cellStyle name="Comma 2 2 6 2" xfId="1553" xr:uid="{D7FE8C28-6662-4CB2-B466-3BF54C920805}"/>
    <cellStyle name="Comma 2 2 6 2 2" xfId="22618" xr:uid="{47837236-73E7-4B42-9E67-0087F098F50E}"/>
    <cellStyle name="Comma 2 2 6 2 3" xfId="40472" xr:uid="{FFC2F6B2-5ED0-4C6D-AC2A-80CEF89DEE47}"/>
    <cellStyle name="Comma 2 2 6 2 4" xfId="58494" xr:uid="{37F1F696-5AAD-4128-A7E2-8E16843CB224}"/>
    <cellStyle name="Comma 2 2 6 3" xfId="1554" xr:uid="{B335211A-3A63-4611-948D-8BEDC925832C}"/>
    <cellStyle name="Comma 2 2 6 3 2" xfId="22619" xr:uid="{96B28CAB-D254-4BC7-877F-106DE69F97EA}"/>
    <cellStyle name="Comma 2 2 6 3 3" xfId="40473" xr:uid="{EDC8ED84-D631-4872-86D5-1546A5FB4BC3}"/>
    <cellStyle name="Comma 2 2 6 3 4" xfId="58495" xr:uid="{DCC88AD1-6C0A-4E65-887B-87F9F7B93405}"/>
    <cellStyle name="Comma 2 2 6 4" xfId="22578" xr:uid="{6EB55594-449C-42A2-A13F-0FBF7D307F61}"/>
    <cellStyle name="Comma 2 2 6 5" xfId="40432" xr:uid="{DD34FC72-FBE1-417A-A694-0CF735D951E6}"/>
    <cellStyle name="Comma 2 2 6 6" xfId="58493" xr:uid="{F6D1EEE0-685C-4954-8497-DF0257867CC8}"/>
    <cellStyle name="Comma 2 2 7" xfId="1555" xr:uid="{841185B8-6CDF-4ACE-AF64-9BF6A98AFB6E}"/>
    <cellStyle name="Comma 2 2 7 2" xfId="22620" xr:uid="{4F1B58A7-FA88-4813-9CE9-A967DC501D1B}"/>
    <cellStyle name="Comma 2 2 7 3" xfId="40474" xr:uid="{01E2668F-ADED-4CB9-853A-0E4135FD0A37}"/>
    <cellStyle name="Comma 2 2 7 4" xfId="58496" xr:uid="{E59F23B4-FEE2-4B58-9ACD-2D8B35D6BB9C}"/>
    <cellStyle name="Comma 2 2 8" xfId="3917" xr:uid="{C3AA2EF2-5EDA-4A1E-B2A9-2595EA5A7B3E}"/>
    <cellStyle name="Comma 2 2 9" xfId="22534" xr:uid="{D14E8EEC-4977-43F0-92EB-5AFABFF958D7}"/>
    <cellStyle name="Comma 2 20" xfId="3920" xr:uid="{F08FA36C-46A5-42E7-AA30-14790F1CE256}"/>
    <cellStyle name="Comma 2 20 2" xfId="22833" xr:uid="{578F5A26-63D1-4D8C-AD8E-17A62B94DA32}"/>
    <cellStyle name="Comma 2 20 2 2" xfId="58498" xr:uid="{F49768F1-8FC2-40B2-85C9-47FE533B0414}"/>
    <cellStyle name="Comma 2 20 3" xfId="40685" xr:uid="{1C8E8DEC-7BB4-4F7F-9CC9-4A416118A568}"/>
    <cellStyle name="Comma 2 20 4" xfId="58497" xr:uid="{E2BA3CCF-C002-47DB-8AB0-CDB79C5FBCB3}"/>
    <cellStyle name="Comma 2 21" xfId="3921" xr:uid="{64083E65-0A61-4ABE-9BD6-87430118BF12}"/>
    <cellStyle name="Comma 2 21 2" xfId="22834" xr:uid="{7DCC9A60-2965-4B69-A901-428F81F7478D}"/>
    <cellStyle name="Comma 2 21 2 2" xfId="58500" xr:uid="{CEC7E407-2716-49C3-99A7-D05EF30711E8}"/>
    <cellStyle name="Comma 2 21 3" xfId="40686" xr:uid="{376F1654-D5CD-41A8-B3B8-7D8DDCF5145E}"/>
    <cellStyle name="Comma 2 21 4" xfId="58499" xr:uid="{3C805F37-FCEB-43B4-AE6E-ED478110855D}"/>
    <cellStyle name="Comma 2 22" xfId="22533" xr:uid="{7D5C14E3-8888-45A2-A362-9004BA7EE9CC}"/>
    <cellStyle name="Comma 2 23" xfId="40387" xr:uid="{8324B407-CC2E-4A0C-823C-1EA76314D12D}"/>
    <cellStyle name="Comma 2 24" xfId="58463" xr:uid="{A7E32D93-7CC5-432A-8E82-6EC0DA730C2D}"/>
    <cellStyle name="Comma 2 3" xfId="128" xr:uid="{F3D62795-09CA-43C6-AE3A-6B13587895C6}"/>
    <cellStyle name="Comma 2 3 2" xfId="129" xr:uid="{BDB10DC5-89FF-472E-AB69-9EE329F87457}"/>
    <cellStyle name="Comma 2 3 2 2" xfId="130" xr:uid="{9441239B-7481-42A3-909D-18196629E0E4}"/>
    <cellStyle name="Comma 2 3 2 2 2" xfId="22545" xr:uid="{739C562D-8981-4B44-B1B6-9D49A75669A8}"/>
    <cellStyle name="Comma 2 3 2 2 3" xfId="40399" xr:uid="{C1636E38-3B4D-4D8A-BB4A-A0C727B9C843}"/>
    <cellStyle name="Comma 2 3 2 2 4" xfId="58502" xr:uid="{108ACA80-C95B-4ADF-BF83-0C903DAE3B34}"/>
    <cellStyle name="Comma 2 3 2 3" xfId="131" xr:uid="{BB666047-36CF-4B14-BCD6-B93EB42FEE48}"/>
    <cellStyle name="Comma 2 3 2 3 2" xfId="22546" xr:uid="{95CB3103-2773-4106-B36A-170C8C8538E9}"/>
    <cellStyle name="Comma 2 3 2 3 3" xfId="40400" xr:uid="{B0D0BFE9-AE24-412A-B5A5-0EB854BB344E}"/>
    <cellStyle name="Comma 2 3 2 3 4" xfId="58503" xr:uid="{B4C925F8-25A4-463A-9C7F-1BF8646E3150}"/>
    <cellStyle name="Comma 2 3 2 4" xfId="347" xr:uid="{9468A597-A0FF-4A6C-9E9D-B7F58A30CA49}"/>
    <cellStyle name="Comma 2 3 2 4 2" xfId="1557" xr:uid="{0B284235-4EBB-461C-8F46-35C2B0E5F856}"/>
    <cellStyle name="Comma 2 3 2 4 2 2" xfId="22622" xr:uid="{93E6D147-D1F9-4D2C-A968-D119131ECDD0}"/>
    <cellStyle name="Comma 2 3 2 4 2 3" xfId="40476" xr:uid="{C86907CF-9AEC-4820-88B0-8BF46A8BF8BF}"/>
    <cellStyle name="Comma 2 3 2 4 2 4" xfId="58505" xr:uid="{58C4B9D4-467D-48BB-89CA-B935253DB58C}"/>
    <cellStyle name="Comma 2 3 2 4 3" xfId="1558" xr:uid="{022C1417-73B5-4599-84A8-F4D7DF5846E9}"/>
    <cellStyle name="Comma 2 3 2 4 3 2" xfId="22623" xr:uid="{8279042B-09B7-4E00-9FFE-203D8F79F928}"/>
    <cellStyle name="Comma 2 3 2 4 3 3" xfId="40477" xr:uid="{50A270EF-61A5-4080-AAF0-10E3A03A8A08}"/>
    <cellStyle name="Comma 2 3 2 4 3 4" xfId="58506" xr:uid="{C3576F09-F94B-41F7-955D-CFC1CEB460FD}"/>
    <cellStyle name="Comma 2 3 2 4 4" xfId="1556" xr:uid="{28536673-51EE-45ED-9735-948CF01054FD}"/>
    <cellStyle name="Comma 2 3 2 4 4 2" xfId="22621" xr:uid="{E0824ED8-B947-43F3-AD89-26E8EE9BEB53}"/>
    <cellStyle name="Comma 2 3 2 4 4 3" xfId="40475" xr:uid="{19769AA8-7CED-4B81-B91E-0C9F2794A079}"/>
    <cellStyle name="Comma 2 3 2 4 4 4" xfId="58507" xr:uid="{E0A43DFC-E4A2-44AB-AC9B-CB178C73DB6B}"/>
    <cellStyle name="Comma 2 3 2 4 5" xfId="22581" xr:uid="{A67B35FA-2087-4FD7-8F95-3EC6D1C3296C}"/>
    <cellStyle name="Comma 2 3 2 4 6" xfId="40435" xr:uid="{E97FA70F-AFBB-4187-9D25-ADC7FCECD1AF}"/>
    <cellStyle name="Comma 2 3 2 4 7" xfId="58504" xr:uid="{E703B405-6AE6-4AE8-833C-F91225EFF2E1}"/>
    <cellStyle name="Comma 2 3 2 5" xfId="1559" xr:uid="{568238B7-265D-45E2-8D0D-B98C5C7413B2}"/>
    <cellStyle name="Comma 2 3 2 5 2" xfId="22624" xr:uid="{EE241D8E-1429-434C-A910-B0F8221E0112}"/>
    <cellStyle name="Comma 2 3 2 5 3" xfId="40478" xr:uid="{B291D634-BE27-4D03-BB9C-EE009FC16323}"/>
    <cellStyle name="Comma 2 3 2 5 4" xfId="58508" xr:uid="{A66CBE5A-8302-4FF9-BF99-9C7C0F52D2CE}"/>
    <cellStyle name="Comma 2 3 2 6" xfId="4973" xr:uid="{7FFE5C80-DFAE-476A-B630-8CF8139FEA71}"/>
    <cellStyle name="Comma 2 3 2 7" xfId="22544" xr:uid="{9E0728FA-F83C-473D-86A9-CE43A764782C}"/>
    <cellStyle name="Comma 2 3 2 8" xfId="40398" xr:uid="{A64ECF35-6CDB-40FD-9D19-E18ABC3C2DC8}"/>
    <cellStyle name="Comma 2 3 2 9" xfId="58501" xr:uid="{B85ECC89-0B65-4194-980A-3063F6AE43AB}"/>
    <cellStyle name="Comma 2 3 3" xfId="132" xr:uid="{34A7AE69-1BFB-41DF-8651-191EA34FE13F}"/>
    <cellStyle name="Comma 2 3 3 2" xfId="133" xr:uid="{2404D31C-2236-4EFF-B1BA-8CD91B4AF9E8}"/>
    <cellStyle name="Comma 2 3 3 2 2" xfId="22548" xr:uid="{67B59DF2-6346-4D30-9AA8-D1AE641BF294}"/>
    <cellStyle name="Comma 2 3 3 2 3" xfId="40402" xr:uid="{D3D69134-4FF0-44F1-AB75-6237642311B4}"/>
    <cellStyle name="Comma 2 3 3 2 4" xfId="58510" xr:uid="{9749D572-1C0A-429F-A058-CB963AAB4FC2}"/>
    <cellStyle name="Comma 2 3 3 3" xfId="134" xr:uid="{67DD5448-9086-4E5E-B7AD-9300E8699745}"/>
    <cellStyle name="Comma 2 3 3 3 2" xfId="22549" xr:uid="{A073A8C6-4653-4831-8E63-5AA9D17AABAE}"/>
    <cellStyle name="Comma 2 3 3 3 3" xfId="40403" xr:uid="{6D109F00-C5DE-4E27-835F-AD74CD31A287}"/>
    <cellStyle name="Comma 2 3 3 3 4" xfId="58511" xr:uid="{8F0B2831-2E32-4DBA-A818-1DE75E6B1527}"/>
    <cellStyle name="Comma 2 3 3 4" xfId="348" xr:uid="{5EB204BA-5451-43EB-844A-015D6184E647}"/>
    <cellStyle name="Comma 2 3 3 4 2" xfId="1560" xr:uid="{9C839449-9B03-4047-9631-B20A1B8C2095}"/>
    <cellStyle name="Comma 2 3 3 4 2 2" xfId="22625" xr:uid="{D50A84AD-162F-4A9D-A7AB-3EC0199B300E}"/>
    <cellStyle name="Comma 2 3 3 4 2 3" xfId="40479" xr:uid="{AD946E55-5695-4916-84A2-B9428064EC6F}"/>
    <cellStyle name="Comma 2 3 3 4 2 4" xfId="58513" xr:uid="{C42D35B0-1664-4F53-A0D8-E493D615CC0A}"/>
    <cellStyle name="Comma 2 3 3 4 3" xfId="22582" xr:uid="{0DFAD418-4A58-4773-B781-9ACCFBE1EE5C}"/>
    <cellStyle name="Comma 2 3 3 4 4" xfId="40436" xr:uid="{D584AC6B-8BE7-467A-A4B0-69BFB6F37E87}"/>
    <cellStyle name="Comma 2 3 3 4 5" xfId="58512" xr:uid="{67CBDBB7-C455-4879-A167-D030F4A0C9C5}"/>
    <cellStyle name="Comma 2 3 3 5" xfId="22547" xr:uid="{2D701E7B-45CB-4104-8B76-354F21985B73}"/>
    <cellStyle name="Comma 2 3 3 6" xfId="40401" xr:uid="{9058066B-FAF1-40AD-9452-902EA0BACA92}"/>
    <cellStyle name="Comma 2 3 3 7" xfId="58509" xr:uid="{947D200C-1017-4165-9B51-314B4DFCE561}"/>
    <cellStyle name="Comma 2 3 4" xfId="135" xr:uid="{FB9A514C-A7A4-4761-BECF-6D802289321F}"/>
    <cellStyle name="Comma 2 3 4 2" xfId="1561" xr:uid="{97DDD3DD-1D42-4C83-A275-5768D3B585EA}"/>
    <cellStyle name="Comma 2 3 4 2 2" xfId="22626" xr:uid="{D507028E-71C5-4DB6-933A-42938B5677FD}"/>
    <cellStyle name="Comma 2 3 4 2 3" xfId="40480" xr:uid="{F9B12D72-B4B8-483B-9F9F-67CD1D484B81}"/>
    <cellStyle name="Comma 2 3 4 2 4" xfId="58515" xr:uid="{E5BCF15D-4C81-4CFF-9F33-075125279962}"/>
    <cellStyle name="Comma 2 3 4 3" xfId="22550" xr:uid="{AF51DE04-BF7B-4A3F-8AFA-B0095329C79F}"/>
    <cellStyle name="Comma 2 3 4 4" xfId="40404" xr:uid="{E64F4338-6052-45AE-BB90-87644FAB67E4}"/>
    <cellStyle name="Comma 2 3 4 5" xfId="58514" xr:uid="{09C93BAB-05E4-4DD5-93A0-675D6D2EF446}"/>
    <cellStyle name="Comma 2 3 5" xfId="136" xr:uid="{C22325F0-865C-4896-A513-4428DF24B337}"/>
    <cellStyle name="Comma 2 3 5 2" xfId="22551" xr:uid="{55A77E98-872B-4748-B196-6FB1845ACA40}"/>
    <cellStyle name="Comma 2 3 5 3" xfId="40405" xr:uid="{F8CC22FE-9852-4CF1-8BD1-C36AEBD787C9}"/>
    <cellStyle name="Comma 2 3 5 4" xfId="58516" xr:uid="{9BFE137C-6D38-4B28-8954-751DE1B1BB58}"/>
    <cellStyle name="Comma 2 3 6" xfId="346" xr:uid="{F37C19AA-FBF9-4EFC-AE95-CF0E53BC3CD6}"/>
    <cellStyle name="Comma 2 3 6 2" xfId="1562" xr:uid="{85A1F1EA-4081-499B-A0F0-9D63E72C1AE6}"/>
    <cellStyle name="Comma 2 3 6 2 2" xfId="22627" xr:uid="{28E267E6-D48E-4EF5-BB5F-63AC96870476}"/>
    <cellStyle name="Comma 2 3 6 2 3" xfId="40481" xr:uid="{3C408D8B-5A83-4591-BDCB-4312BF6EDB96}"/>
    <cellStyle name="Comma 2 3 6 2 4" xfId="58518" xr:uid="{84CE30BD-3EED-4C9D-B25E-0B7CD5AAAFB8}"/>
    <cellStyle name="Comma 2 3 6 3" xfId="22580" xr:uid="{97E7D533-4697-4AAA-A929-0DCF0B952474}"/>
    <cellStyle name="Comma 2 3 6 4" xfId="40434" xr:uid="{3A0083E8-37F1-4DA5-ADF0-F46EB0207EF3}"/>
    <cellStyle name="Comma 2 3 6 5" xfId="58517" xr:uid="{20F9DAA2-58FD-4277-8F0E-B42E752BA022}"/>
    <cellStyle name="Comma 2 3 7" xfId="3922" xr:uid="{2DE67AD1-7D4C-4E5A-8BF1-F2D9F1B95288}"/>
    <cellStyle name="Comma 2 3 8" xfId="22543" xr:uid="{79B176BD-8362-4382-B70C-5B2C5CFBD3BA}"/>
    <cellStyle name="Comma 2 3 9" xfId="40397" xr:uid="{B52460AD-FB32-4E8A-A35D-2D99065E6AAC}"/>
    <cellStyle name="Comma 2 4" xfId="137" xr:uid="{57E7A539-3A7F-4FCB-9C83-302EEB7EE1EA}"/>
    <cellStyle name="Comma 2 4 2" xfId="138" xr:uid="{D10048FD-27AE-4A54-BB9B-6F5257A0E8E6}"/>
    <cellStyle name="Comma 2 4 2 2" xfId="4974" xr:uid="{61EFFE5C-8FAB-4472-9CCC-DA0DE6C03790}"/>
    <cellStyle name="Comma 2 4 2 3" xfId="22553" xr:uid="{C887B6D1-1CF6-4AB4-993D-B6F56EBFEA8B}"/>
    <cellStyle name="Comma 2 4 2 4" xfId="40407" xr:uid="{3B40B87D-059D-458E-8944-98C88B7DB378}"/>
    <cellStyle name="Comma 2 4 2 5" xfId="58519" xr:uid="{6AB1A322-11F9-4F22-9DEA-C8874FC2BB82}"/>
    <cellStyle name="Comma 2 4 3" xfId="139" xr:uid="{C81AFDB6-079F-4FDF-B884-7F7367429CC7}"/>
    <cellStyle name="Comma 2 4 3 2" xfId="4975" xr:uid="{05D5CB02-F68C-45C9-9E06-608760C3AF58}"/>
    <cellStyle name="Comma 2 4 3 2 2" xfId="23041" xr:uid="{79222F1F-F7F1-4486-A332-6295E26EA5D3}"/>
    <cellStyle name="Comma 2 4 3 2 3" xfId="40892" xr:uid="{DD663A5B-4F2A-416A-9DA7-9E941324280F}"/>
    <cellStyle name="Comma 2 4 3 3" xfId="22554" xr:uid="{64A541B8-2AED-46FF-84C2-3CF2519E8F53}"/>
    <cellStyle name="Comma 2 4 3 4" xfId="40408" xr:uid="{2153E542-3A66-421B-A2A3-EC3F149F8A62}"/>
    <cellStyle name="Comma 2 4 3 5" xfId="58520" xr:uid="{B73740B4-903F-4A49-A06C-7487B629EE65}"/>
    <cellStyle name="Comma 2 4 4" xfId="349" xr:uid="{41AF995C-B436-405C-B04E-27FE6F3D695F}"/>
    <cellStyle name="Comma 2 4 4 2" xfId="1564" xr:uid="{7F3F90A6-E743-445D-A3A1-FF073222FE9D}"/>
    <cellStyle name="Comma 2 4 4 2 2" xfId="22629" xr:uid="{C87C3CED-B6F8-414F-BBFB-8CCB75C7D38A}"/>
    <cellStyle name="Comma 2 4 4 2 3" xfId="40483" xr:uid="{03A83FAA-8CAF-436F-AA95-4D44A2EE0505}"/>
    <cellStyle name="Comma 2 4 4 2 4" xfId="58522" xr:uid="{ADCE0A93-C81D-4F08-B2C1-CB21B0B6E8AD}"/>
    <cellStyle name="Comma 2 4 4 3" xfId="1565" xr:uid="{7BAE9527-F9AF-4D3F-97F3-8387BFAF64A3}"/>
    <cellStyle name="Comma 2 4 4 3 2" xfId="22630" xr:uid="{95954982-A855-4457-BC13-1EA8AA3ECE77}"/>
    <cellStyle name="Comma 2 4 4 3 3" xfId="40484" xr:uid="{58A1E5D8-9328-4D67-8D5E-5A5CB7A2AD4E}"/>
    <cellStyle name="Comma 2 4 4 3 4" xfId="58523" xr:uid="{32077570-2886-4402-AEED-D4459369AC7A}"/>
    <cellStyle name="Comma 2 4 4 4" xfId="1563" xr:uid="{B852FA47-BEA5-4347-B7C6-4643DED6A181}"/>
    <cellStyle name="Comma 2 4 4 4 2" xfId="22628" xr:uid="{1E9AF400-28C5-48B3-88FE-BF68A43A1822}"/>
    <cellStyle name="Comma 2 4 4 4 3" xfId="40482" xr:uid="{09AC961B-307F-462E-8312-124449E35724}"/>
    <cellStyle name="Comma 2 4 4 4 4" xfId="58524" xr:uid="{5CF665B5-DECF-4F3E-A046-C6B00DDA6160}"/>
    <cellStyle name="Comma 2 4 4 5" xfId="22583" xr:uid="{9A07DBB3-DBDF-4D17-A820-7F79E357082D}"/>
    <cellStyle name="Comma 2 4 4 6" xfId="40437" xr:uid="{76514924-4439-4BAF-826F-CFD4697F7541}"/>
    <cellStyle name="Comma 2 4 4 7" xfId="58521" xr:uid="{2B1150E9-78FF-4017-BEA0-9E352B2ABC50}"/>
    <cellStyle name="Comma 2 4 5" xfId="1566" xr:uid="{A15D6BFF-865C-4093-84C2-323792C4548A}"/>
    <cellStyle name="Comma 2 4 5 2" xfId="22631" xr:uid="{6C562D39-6ACC-41D4-A1F2-45ECDB84F233}"/>
    <cellStyle name="Comma 2 4 5 3" xfId="40485" xr:uid="{CC8B1E02-E629-4768-9E75-DF82B893A240}"/>
    <cellStyle name="Comma 2 4 5 4" xfId="58525" xr:uid="{C89D158F-10E9-4A86-88F3-D3464DC397DF}"/>
    <cellStyle name="Comma 2 4 6" xfId="3923" xr:uid="{4C2FDE30-2072-426E-884E-E824AEA26B02}"/>
    <cellStyle name="Comma 2 4 6 2" xfId="4976" xr:uid="{3DF9EEC6-EAAE-4CCD-B103-173BDC9E4EC4}"/>
    <cellStyle name="Comma 2 4 6 2 2" xfId="23042" xr:uid="{7C8F7C3D-F234-49C5-8901-E037D5F5CD4D}"/>
    <cellStyle name="Comma 2 4 6 2 3" xfId="40893" xr:uid="{0C2BC9CB-DD6E-4EF8-926B-B258B6B8D633}"/>
    <cellStyle name="Comma 2 4 7" xfId="22552" xr:uid="{8D497FD0-0921-407F-967D-67E7F80FC98C}"/>
    <cellStyle name="Comma 2 4 7 2" xfId="58526" xr:uid="{C822A481-45E7-4DBC-B6A0-08F0EBABCE21}"/>
    <cellStyle name="Comma 2 4 8" xfId="40406" xr:uid="{2C2E40D9-39C6-4F44-A083-5A701E04BC6D}"/>
    <cellStyle name="Comma 2 5" xfId="140" xr:uid="{E6E57689-3590-4A66-B4BF-A4058B31F839}"/>
    <cellStyle name="Comma 2 5 2" xfId="141" xr:uid="{ED93AEA4-88FB-4A88-BF80-4E306DBE69F6}"/>
    <cellStyle name="Comma 2 5 2 2" xfId="22556" xr:uid="{B5548A64-C837-4E0E-B6E8-5DF47C2C7931}"/>
    <cellStyle name="Comma 2 5 2 3" xfId="40410" xr:uid="{1966D976-0585-4E57-AAB4-620552B8F856}"/>
    <cellStyle name="Comma 2 5 2 4" xfId="58527" xr:uid="{80FBCE69-4171-47BB-989D-B99C8E02C098}"/>
    <cellStyle name="Comma 2 5 3" xfId="142" xr:uid="{424C7C11-22DE-4AB6-9D85-28FB7B0195DA}"/>
    <cellStyle name="Comma 2 5 3 2" xfId="22557" xr:uid="{0F851D45-54B2-4D53-AA21-B64B658D2E17}"/>
    <cellStyle name="Comma 2 5 3 3" xfId="40411" xr:uid="{3341C40C-0EBE-40CE-8B92-63686AB57D78}"/>
    <cellStyle name="Comma 2 5 3 4" xfId="58528" xr:uid="{97F4CD9F-709B-4703-824D-F60F58BE3FA6}"/>
    <cellStyle name="Comma 2 5 4" xfId="350" xr:uid="{BC98D181-FABD-4417-8CA7-14CEC2A0FFF7}"/>
    <cellStyle name="Comma 2 5 4 2" xfId="1567" xr:uid="{DF9FB459-34FE-4AE0-B1C1-69021E0AC637}"/>
    <cellStyle name="Comma 2 5 4 2 2" xfId="22632" xr:uid="{BAA933F3-1ABB-44E5-9084-A13856C6F884}"/>
    <cellStyle name="Comma 2 5 4 2 3" xfId="40486" xr:uid="{84ECCBF1-7600-4871-8A43-5B89411A1D97}"/>
    <cellStyle name="Comma 2 5 4 2 4" xfId="58530" xr:uid="{A0FDF9BA-E445-42D3-B2C8-69080645656D}"/>
    <cellStyle name="Comma 2 5 4 3" xfId="22584" xr:uid="{EB097410-F52D-4157-A59E-92012FEF653A}"/>
    <cellStyle name="Comma 2 5 4 4" xfId="40438" xr:uid="{A467284D-16C2-4AAA-84E2-F0D89FC2F7AE}"/>
    <cellStyle name="Comma 2 5 4 5" xfId="58529" xr:uid="{CADC2FA7-7BEA-4810-ACDE-F8643F055580}"/>
    <cellStyle name="Comma 2 5 5" xfId="3924" xr:uid="{046230A3-E93E-474D-82E1-0570000A16D2}"/>
    <cellStyle name="Comma 2 5 6" xfId="22555" xr:uid="{BDFBA671-E68A-4435-A9C7-94B1100F2A48}"/>
    <cellStyle name="Comma 2 5 6 2" xfId="58531" xr:uid="{4C337E77-346D-4FB2-812C-105799480313}"/>
    <cellStyle name="Comma 2 5 7" xfId="40409" xr:uid="{18153876-8E7F-4203-B7E5-77EB083CF7F4}"/>
    <cellStyle name="Comma 2 6" xfId="143" xr:uid="{802224CE-F32B-43C5-9046-B65E0E2C397C}"/>
    <cellStyle name="Comma 2 6 2" xfId="351" xr:uid="{0E42EC95-851D-4CFC-AEF1-290907CEF19B}"/>
    <cellStyle name="Comma 2 6 2 2" xfId="1568" xr:uid="{4F6E773E-3F3F-42C3-B9EA-E044D9A7AB0E}"/>
    <cellStyle name="Comma 2 6 2 2 2" xfId="22633" xr:uid="{0D1FB651-8AE0-489E-BADA-26D8C4D06C3B}"/>
    <cellStyle name="Comma 2 6 2 2 3" xfId="40487" xr:uid="{F54F83E3-B3C8-46A3-8829-E95E33896DB4}"/>
    <cellStyle name="Comma 2 6 2 2 4" xfId="58533" xr:uid="{744072F4-5342-466A-AF1B-F15ADCB8B651}"/>
    <cellStyle name="Comma 2 6 2 3" xfId="22585" xr:uid="{6E80AA0E-B01A-4625-89DD-1B2638FC3E79}"/>
    <cellStyle name="Comma 2 6 2 4" xfId="40439" xr:uid="{D13DC6F5-ED71-4022-B8C8-40F7BD27F038}"/>
    <cellStyle name="Comma 2 6 2 5" xfId="58532" xr:uid="{D7E724E5-2112-4A28-AF04-F1D735A2FA3A}"/>
    <cellStyle name="Comma 2 6 3" xfId="3925" xr:uid="{755E92BB-DE04-4681-A746-F54DCF4E1C06}"/>
    <cellStyle name="Comma 2 6 4" xfId="22558" xr:uid="{185001D3-BD82-4DB1-A077-44049F82FD45}"/>
    <cellStyle name="Comma 2 6 4 2" xfId="58534" xr:uid="{4DF22C13-42B8-405E-8145-66D06FCE9292}"/>
    <cellStyle name="Comma 2 6 5" xfId="40412" xr:uid="{C528865C-94EA-40EB-A1A0-ADB68C58C2D9}"/>
    <cellStyle name="Comma 2 7" xfId="144" xr:uid="{AEA3E1E6-6629-4822-949A-B72F3EF4A937}"/>
    <cellStyle name="Comma 2 7 2" xfId="352" xr:uid="{FDF26B03-4B3A-42A2-835F-806AB98A2780}"/>
    <cellStyle name="Comma 2 7 2 2" xfId="1569" xr:uid="{A708F6D6-8FCB-4B51-9CC3-4AAB3328D1CC}"/>
    <cellStyle name="Comma 2 7 2 2 2" xfId="22634" xr:uid="{7475E5FB-DF56-4E04-AD0D-A5C5444B29AA}"/>
    <cellStyle name="Comma 2 7 2 2 3" xfId="40488" xr:uid="{BDD1F7CF-AAAE-4373-BFA1-FFC64A6BBA94}"/>
    <cellStyle name="Comma 2 7 2 2 4" xfId="58536" xr:uid="{381FC073-0EAC-4127-BBFD-3E87E3CD5E1C}"/>
    <cellStyle name="Comma 2 7 2 3" xfId="22586" xr:uid="{E0DF984D-4415-495B-9288-4B004CEF3874}"/>
    <cellStyle name="Comma 2 7 2 4" xfId="40440" xr:uid="{139B7E88-2A27-4F6B-8AF8-52126F89A582}"/>
    <cellStyle name="Comma 2 7 2 5" xfId="58535" xr:uid="{41292B9C-D4A0-44E3-BB77-A1E310AFA37D}"/>
    <cellStyle name="Comma 2 7 3" xfId="3926" xr:uid="{2BC01A40-C34B-4BFD-B818-0098C5C60C33}"/>
    <cellStyle name="Comma 2 7 4" xfId="22559" xr:uid="{2C71F82E-D59B-4A9A-BF84-31C8B09636AB}"/>
    <cellStyle name="Comma 2 7 4 2" xfId="58537" xr:uid="{D01ABB57-7FF8-463D-8789-8A587E955CBE}"/>
    <cellStyle name="Comma 2 7 5" xfId="40413" xr:uid="{88F28DE9-2247-41D1-BF23-A0FA3534050D}"/>
    <cellStyle name="Comma 2 8" xfId="343" xr:uid="{A82AC56F-561B-4AD2-9D5D-5FCA9DFFB80C}"/>
    <cellStyle name="Comma 2 8 2" xfId="1571" xr:uid="{1432675E-1857-4E20-A4B6-D4768927850E}"/>
    <cellStyle name="Comma 2 8 2 2" xfId="22636" xr:uid="{D8D1D464-494E-4C20-B24A-5038CD5AF607}"/>
    <cellStyle name="Comma 2 8 2 3" xfId="40490" xr:uid="{11FBF320-597B-4036-BABD-70C8F54564CC}"/>
    <cellStyle name="Comma 2 8 2 4" xfId="58538" xr:uid="{0C64987F-F36E-4C26-804E-22254B9CEEE9}"/>
    <cellStyle name="Comma 2 8 3" xfId="1572" xr:uid="{2057E7B1-49AD-465E-A044-3CBE73CBCA96}"/>
    <cellStyle name="Comma 2 8 3 2" xfId="22637" xr:uid="{D4A78231-5921-417C-AAB7-EF7F5D1D6980}"/>
    <cellStyle name="Comma 2 8 3 3" xfId="40491" xr:uid="{575883E1-A40D-4D6B-AC1E-B2B6410A7B8C}"/>
    <cellStyle name="Comma 2 8 3 4" xfId="58539" xr:uid="{D35E0CDD-2157-428B-8030-7C95BBFBB387}"/>
    <cellStyle name="Comma 2 8 4" xfId="1570" xr:uid="{3114FE89-147A-4FA3-974C-6A007E1FE3E4}"/>
    <cellStyle name="Comma 2 8 4 2" xfId="4977" xr:uid="{C9F0E044-2BF7-40E6-BAA2-9CF9DE775A00}"/>
    <cellStyle name="Comma 2 8 4 3" xfId="22635" xr:uid="{D43F7C12-33EB-4C24-93FE-F42D705A975C}"/>
    <cellStyle name="Comma 2 8 4 4" xfId="40489" xr:uid="{7E28EE05-CB6D-430F-B307-25463060C75B}"/>
    <cellStyle name="Comma 2 8 4 5" xfId="58540" xr:uid="{39FA2FAA-03A1-46F0-BB09-ADCDC3DEE565}"/>
    <cellStyle name="Comma 2 8 5" xfId="3927" xr:uid="{6252258E-9A72-45D4-BBDF-7B56B76C207E}"/>
    <cellStyle name="Comma 2 8 6" xfId="22577" xr:uid="{D53F8D16-23D6-4B5F-9A12-B886ADFFC349}"/>
    <cellStyle name="Comma 2 8 6 2" xfId="58541" xr:uid="{5CF0C669-B274-423B-BE7E-9C2D321D21C3}"/>
    <cellStyle name="Comma 2 8 7" xfId="40431" xr:uid="{AD2F9969-B30E-4A11-9379-9B0C7F46D297}"/>
    <cellStyle name="Comma 2 9" xfId="1573" xr:uid="{21FB6BF8-F08A-41FD-9954-593E6C4770D6}"/>
    <cellStyle name="Comma 2 9 2" xfId="3928" xr:uid="{BD49E81B-950D-4237-9818-83EC29255A2E}"/>
    <cellStyle name="Comma 2 9 2 2" xfId="4979" xr:uid="{F59FE044-6083-469D-B7BE-474285B8231E}"/>
    <cellStyle name="Comma 2 9 2 2 2" xfId="23044" xr:uid="{305B0D57-0103-472B-A121-D273BCC2AF20}"/>
    <cellStyle name="Comma 2 9 2 2 3" xfId="40895" xr:uid="{0BAF7DD9-E7C5-47C1-9299-CF71C93B71F6}"/>
    <cellStyle name="Comma 2 9 3" xfId="4980" xr:uid="{C0D1C311-003F-4B9B-A10D-5020FAC9F9A3}"/>
    <cellStyle name="Comma 2 9 3 2" xfId="58542" xr:uid="{A5D76B7E-4A6A-4033-A27C-C4040CB4FB62}"/>
    <cellStyle name="Comma 2 9 4" xfId="4978" xr:uid="{05DCD8E6-DFFC-47EE-BFD2-FDB1140D5800}"/>
    <cellStyle name="Comma 2 9 4 2" xfId="23043" xr:uid="{0FBF9B22-49E9-4B62-BF43-360770277371}"/>
    <cellStyle name="Comma 2 9 4 3" xfId="40894" xr:uid="{BEFFBBAE-8F59-4AFC-B936-8D5A9529C877}"/>
    <cellStyle name="Comma 2 9 5" xfId="22638" xr:uid="{BA68B013-7B2A-4605-AB58-270FE5CB2BB2}"/>
    <cellStyle name="Comma 2 9 6" xfId="40492" xr:uid="{6CE8FBC4-8328-4D89-B632-7962E1B896A4}"/>
    <cellStyle name="Comma 2_PrimaryEnergyPrices_TIMES" xfId="4981" xr:uid="{F8F9E9F4-1218-4DAE-90B0-068562F5EBE0}"/>
    <cellStyle name="Comma 3" xfId="1574" xr:uid="{8C287D27-CBF3-4C3D-92BD-660C80E9653A}"/>
    <cellStyle name="Comma 3 10" xfId="3930" xr:uid="{4B23F4AA-8E1F-44EA-9208-E250E0AD27A5}"/>
    <cellStyle name="Comma 3 10 2" xfId="22836" xr:uid="{0F78CC34-9D9A-4751-A150-96E1A291CE04}"/>
    <cellStyle name="Comma 3 10 2 2" xfId="58545" xr:uid="{593C76A0-2E6F-486A-B1A4-22E9EBBF3397}"/>
    <cellStyle name="Comma 3 10 3" xfId="40688" xr:uid="{1450AE36-E2D2-4F06-9839-0084C7FC1FA8}"/>
    <cellStyle name="Comma 3 10 4" xfId="58544" xr:uid="{A99195B7-B47C-4DCC-867E-BDEC5D8746C5}"/>
    <cellStyle name="Comma 3 11" xfId="3929" xr:uid="{84B615E6-A429-4707-ADBE-0007A9F9033A}"/>
    <cellStyle name="Comma 3 11 2" xfId="22835" xr:uid="{A85D7C86-253C-47E3-844D-BCBF5270380E}"/>
    <cellStyle name="Comma 3 11 3" xfId="40687" xr:uid="{54BF8A09-639A-4F45-9E1C-757ECBE082B9}"/>
    <cellStyle name="Comma 3 11 4" xfId="58546" xr:uid="{C797D048-55C6-42FC-BF41-C41FA86BCF82}"/>
    <cellStyle name="Comma 3 12" xfId="58547" xr:uid="{D6C8FD84-9F92-487B-B32C-50586EBD20E6}"/>
    <cellStyle name="Comma 3 13" xfId="58543" xr:uid="{03B04DE9-A51E-4C83-9D8E-B2738E292570}"/>
    <cellStyle name="Comma 3 2" xfId="1575" xr:uid="{6A062396-BD4C-4FC6-B6E8-F04A398425ED}"/>
    <cellStyle name="Comma 3 2 2" xfId="1576" xr:uid="{ED8E7077-E442-4654-B210-790AFE01C2AA}"/>
    <cellStyle name="Comma 3 2 2 2" xfId="4982" xr:uid="{EE9AF924-6256-4B6B-BCA0-2398ED230729}"/>
    <cellStyle name="Comma 3 2 2 2 2" xfId="23045" xr:uid="{5FEF8414-D81C-4C64-83F9-9283651E7EFF}"/>
    <cellStyle name="Comma 3 2 2 2 3" xfId="40896" xr:uid="{661ABCC9-02A7-4D40-AE11-2E502E697B1D}"/>
    <cellStyle name="Comma 3 2 2 3" xfId="22639" xr:uid="{B3DCEC26-D1BC-4311-B5CC-D8A2D856420D}"/>
    <cellStyle name="Comma 3 2 2 4" xfId="40493" xr:uid="{5A6CAE9F-EDA5-4A1D-81E7-8F14E532CAD4}"/>
    <cellStyle name="Comma 3 2 2 5" xfId="58549" xr:uid="{C05C1635-953B-404E-B3A4-D8170064519A}"/>
    <cellStyle name="Comma 3 2 3" xfId="3931" xr:uid="{C3C259B8-2615-4EF7-8037-C83BAABF9DAC}"/>
    <cellStyle name="Comma 3 2 3 2" xfId="22837" xr:uid="{429722AC-A63D-4996-BACE-C09A832FB62B}"/>
    <cellStyle name="Comma 3 2 3 3" xfId="40689" xr:uid="{BB92078A-B4C8-458C-BB69-353A9BC94D23}"/>
    <cellStyle name="Comma 3 2 3 4" xfId="58550" xr:uid="{6ACF1272-9C02-42A3-B41A-E6ED7C1ED48D}"/>
    <cellStyle name="Comma 3 2 4" xfId="58551" xr:uid="{DBCE84D5-12AE-4B37-8889-FA0B8102F747}"/>
    <cellStyle name="Comma 3 2 5" xfId="58548" xr:uid="{04D213FC-D1E2-4191-A3F6-2201E4BBB707}"/>
    <cellStyle name="Comma 3 3" xfId="1577" xr:uid="{88B2E4D7-635D-4F53-96D2-471E16BB480E}"/>
    <cellStyle name="Comma 3 3 2" xfId="3932" xr:uid="{9688436E-343A-4372-955B-D8ABEC75836C}"/>
    <cellStyle name="Comma 3 3 2 2" xfId="4984" xr:uid="{B8D598A8-B256-4EAD-982E-8828513D23EA}"/>
    <cellStyle name="Comma 3 3 2 2 2" xfId="23047" xr:uid="{4A8046EC-5B6F-422A-919A-D92361D6D753}"/>
    <cellStyle name="Comma 3 3 2 2 3" xfId="40898" xr:uid="{5EEB4CA8-EFEB-456E-8208-E9BF3450D969}"/>
    <cellStyle name="Comma 3 3 2 3" xfId="22838" xr:uid="{01A88A24-3A25-43D6-AB7A-AE297F461766}"/>
    <cellStyle name="Comma 3 3 2 4" xfId="40690" xr:uid="{7B267B19-7560-485A-9977-110760BCF9E5}"/>
    <cellStyle name="Comma 3 3 2 5" xfId="58553" xr:uid="{C1F7D3C6-14FE-4761-900C-0841E62620AD}"/>
    <cellStyle name="Comma 3 3 3" xfId="4985" xr:uid="{5E664CFD-0846-4507-B3A2-75F8713CD49B}"/>
    <cellStyle name="Comma 3 3 3 2" xfId="23048" xr:uid="{970983CB-E92F-4F2F-9450-F91D7F6B933A}"/>
    <cellStyle name="Comma 3 3 3 3" xfId="40899" xr:uid="{E1E9516B-6A2E-419A-B9BE-24C1F5406749}"/>
    <cellStyle name="Comma 3 3 3 4" xfId="58554" xr:uid="{D4B97041-905E-4DC6-8856-B634EDD3A25E}"/>
    <cellStyle name="Comma 3 3 4" xfId="4983" xr:uid="{F696BF21-03A6-4468-AE6A-E225287F25E1}"/>
    <cellStyle name="Comma 3 3 4 2" xfId="23046" xr:uid="{9B4B4851-2D8E-4242-A8E3-69CB59A6B435}"/>
    <cellStyle name="Comma 3 3 4 3" xfId="40897" xr:uid="{9A7EF7EF-66F8-4ED4-A72D-DDB643C42DE1}"/>
    <cellStyle name="Comma 3 3 4 4" xfId="58555" xr:uid="{AEB94788-B5ED-4520-8339-CD91C955487F}"/>
    <cellStyle name="Comma 3 3 5" xfId="22640" xr:uid="{33037E2B-49FE-40B7-95A9-EB2F3D58BD58}"/>
    <cellStyle name="Comma 3 3 6" xfId="40494" xr:uid="{02D9BE43-6A98-4A19-AEAA-09BC7A7FFF48}"/>
    <cellStyle name="Comma 3 3 7" xfId="58552" xr:uid="{197BDE06-0039-4A56-A908-BD1B1EC5A75F}"/>
    <cellStyle name="Comma 3 4" xfId="1578" xr:uid="{E97444DA-74A6-4B5D-AACE-3E9F2AB7CF99}"/>
    <cellStyle name="Comma 3 4 2" xfId="3933" xr:uid="{7847B306-D394-4DA1-8217-1BB693ACDABF}"/>
    <cellStyle name="Comma 3 4 2 2" xfId="22839" xr:uid="{2BD51E55-C911-4AB1-AFB9-F614F4492510}"/>
    <cellStyle name="Comma 3 4 2 3" xfId="40691" xr:uid="{6AD3DCC2-D572-40C4-8A76-5A9DD2A16DC4}"/>
    <cellStyle name="Comma 3 4 2 4" xfId="58557" xr:uid="{48786DF6-6500-4C69-8071-5A4219429408}"/>
    <cellStyle name="Comma 3 4 3" xfId="22641" xr:uid="{4C1CD716-CC82-4D40-9253-D677B0C40C86}"/>
    <cellStyle name="Comma 3 4 4" xfId="40495" xr:uid="{B3D1351A-316C-4F4C-A0DD-56AF06596B26}"/>
    <cellStyle name="Comma 3 4 5" xfId="58556" xr:uid="{06ED1E5A-69BC-4029-BA61-A8333668D914}"/>
    <cellStyle name="Comma 3 5" xfId="3934" xr:uid="{553FA832-B2AD-4854-BEED-D639DEB38EAF}"/>
    <cellStyle name="Comma 3 5 2" xfId="22840" xr:uid="{E795F120-9330-40E7-BF1C-F3BE61E19289}"/>
    <cellStyle name="Comma 3 5 3" xfId="40692" xr:uid="{F97F2CE6-4EB2-4AAE-8E36-859A9BE8592A}"/>
    <cellStyle name="Comma 3 5 4" xfId="58558" xr:uid="{9626D644-A6C0-4CB5-8996-858C64F9D5D0}"/>
    <cellStyle name="Comma 3 6" xfId="3935" xr:uid="{4ABF6C94-CE1A-4FBE-8C5F-59161B3683F9}"/>
    <cellStyle name="Comma 3 6 2" xfId="22841" xr:uid="{3AC96BB6-8761-4D40-B1A1-0BB41C0918ED}"/>
    <cellStyle name="Comma 3 6 3" xfId="40693" xr:uid="{CC22B069-8C31-4FC7-9E1D-6F4DDDE838A2}"/>
    <cellStyle name="Comma 3 6 4" xfId="58559" xr:uid="{FF36D96C-1E7D-469E-A928-77FF51A03973}"/>
    <cellStyle name="Comma 3 7" xfId="3936" xr:uid="{E60F919F-5493-46B4-A322-B661FEAF62A8}"/>
    <cellStyle name="Comma 3 7 2" xfId="22842" xr:uid="{84E2B6FC-44E3-4267-A25C-0720164E7978}"/>
    <cellStyle name="Comma 3 7 3" xfId="40694" xr:uid="{09552EBE-8AA7-44E5-905D-C0E1B92DC1AA}"/>
    <cellStyle name="Comma 3 7 4" xfId="58560" xr:uid="{1F7772DC-4D02-4A67-B027-C100967B71AE}"/>
    <cellStyle name="Comma 3 8" xfId="3937" xr:uid="{4D51CB8B-D32A-422C-B298-2A82F4E71B2C}"/>
    <cellStyle name="Comma 3 8 2" xfId="22843" xr:uid="{43249A37-4D10-4F5B-8607-DFAAB3509A93}"/>
    <cellStyle name="Comma 3 8 3" xfId="40695" xr:uid="{6C6EC0AB-D12E-412E-8AF8-66171300BC9A}"/>
    <cellStyle name="Comma 3 8 4" xfId="58561" xr:uid="{2E218F8F-A8E2-4A81-9FEA-642F1F11F7B4}"/>
    <cellStyle name="Comma 3 9" xfId="3938" xr:uid="{E2D60877-9B3C-4826-A49F-C20769786E50}"/>
    <cellStyle name="Comma 3 9 2" xfId="22844" xr:uid="{48910AD6-5E42-4DDE-80E7-C0350EF2D521}"/>
    <cellStyle name="Comma 3 9 3" xfId="40696" xr:uid="{26880073-4C4E-4C56-B561-30E4E2ACA199}"/>
    <cellStyle name="Comma 3 9 4" xfId="58562" xr:uid="{EE42AF4F-7450-41D8-AD03-2A33A3D23822}"/>
    <cellStyle name="Comma 4" xfId="1579" xr:uid="{18CEA2F8-21EC-43A6-8DF9-52C75A59DDB7}"/>
    <cellStyle name="Comma 4 10" xfId="22642" xr:uid="{3D193497-6E14-489D-BEFF-86DAD1EFD089}"/>
    <cellStyle name="Comma 4 10 2" xfId="58564" xr:uid="{427281C6-CAF1-4C92-AA88-017D47A90A51}"/>
    <cellStyle name="Comma 4 11" xfId="40496" xr:uid="{6FDDD037-4901-407C-B587-44E71E61EFFC}"/>
    <cellStyle name="Comma 4 12" xfId="58563" xr:uid="{1F71FD20-AF73-4917-AC88-1B22F2326AFC}"/>
    <cellStyle name="Comma 4 2" xfId="1580" xr:uid="{6223266F-6641-4B95-9B38-96F7F21A84E2}"/>
    <cellStyle name="Comma 4 2 2" xfId="3940" xr:uid="{83EA3FC5-C33C-4DB4-8144-F3957A53F8EA}"/>
    <cellStyle name="Comma 4 2 2 2" xfId="22846" xr:uid="{C622CB7F-E4FB-492F-BE8C-D50B2481F9B7}"/>
    <cellStyle name="Comma 4 2 2 3" xfId="40698" xr:uid="{B524E852-6053-49E5-ACA6-5AD1573B1369}"/>
    <cellStyle name="Comma 4 2 2 4" xfId="58566" xr:uid="{C2D7F494-0700-4934-9DF5-547C5372D769}"/>
    <cellStyle name="Comma 4 2 3" xfId="58567" xr:uid="{9047D729-5193-44DA-BF26-767D5FBBDB70}"/>
    <cellStyle name="Comma 4 2 4" xfId="58565" xr:uid="{D304CF28-EB5B-4640-955E-52C7CB0D6C95}"/>
    <cellStyle name="Comma 4 3" xfId="3941" xr:uid="{09FD716D-E4D3-4666-A44D-1D1A4ECF2700}"/>
    <cellStyle name="Comma 4 3 2" xfId="22847" xr:uid="{73A7EAF7-BD29-4E4B-82E8-BE20EBDF02E7}"/>
    <cellStyle name="Comma 4 3 3" xfId="40699" xr:uid="{52FBEA1C-174F-4D62-9C88-CD1CE53FB6F0}"/>
    <cellStyle name="Comma 4 3 4" xfId="58568" xr:uid="{A70CF5F7-8006-47D2-B423-89778E7164D1}"/>
    <cellStyle name="Comma 4 4" xfId="3942" xr:uid="{27AAB5CE-B60F-492D-86BE-8E9FBAF9188F}"/>
    <cellStyle name="Comma 4 4 2" xfId="22848" xr:uid="{BE0721E2-289F-4A9B-A976-0114312CD6DA}"/>
    <cellStyle name="Comma 4 4 3" xfId="40700" xr:uid="{45863DCA-CA3F-4991-9F73-3C121B7693FF}"/>
    <cellStyle name="Comma 4 4 4" xfId="58569" xr:uid="{FC16002E-DDB1-4BEA-B889-8555C57F8BE4}"/>
    <cellStyle name="Comma 4 5" xfId="3943" xr:uid="{C2001E0F-9DE4-492F-93F4-D025B85E1AAE}"/>
    <cellStyle name="Comma 4 5 2" xfId="22849" xr:uid="{C97B2E8E-4514-4DB5-9466-D876C178132C}"/>
    <cellStyle name="Comma 4 5 3" xfId="40701" xr:uid="{64734519-6D98-4819-8610-C8492DC3E1BB}"/>
    <cellStyle name="Comma 4 5 4" xfId="58570" xr:uid="{389FEC42-8049-4A0F-889D-CDFD2C8BE175}"/>
    <cellStyle name="Comma 4 6" xfId="3944" xr:uid="{68341022-A5AC-40FA-BB05-609F1B7CDECE}"/>
    <cellStyle name="Comma 4 6 2" xfId="22850" xr:uid="{B42E827E-9158-4C4E-82D1-4ECA4EAA02DA}"/>
    <cellStyle name="Comma 4 6 3" xfId="40702" xr:uid="{A67456AA-00E3-4BB8-A6CF-5D3E9269389E}"/>
    <cellStyle name="Comma 4 6 4" xfId="58571" xr:uid="{B8E8A2B6-5053-4047-ABF8-DC22EB39B481}"/>
    <cellStyle name="Comma 4 7" xfId="3945" xr:uid="{C816B792-583F-439B-9C0B-6DDF49232A44}"/>
    <cellStyle name="Comma 4 7 2" xfId="22851" xr:uid="{56F90F9D-A15E-4538-88D1-4FD3A6F8F926}"/>
    <cellStyle name="Comma 4 7 3" xfId="40703" xr:uid="{765A52CD-D30A-4869-ACE1-C4311100408D}"/>
    <cellStyle name="Comma 4 7 4" xfId="58572" xr:uid="{DFAD2F63-DE29-4962-BF44-12E408C3491A}"/>
    <cellStyle name="Comma 4 8" xfId="3946" xr:uid="{FF74F9CD-5779-4911-817E-AA90695E8000}"/>
    <cellStyle name="Comma 4 8 2" xfId="22852" xr:uid="{C019E565-BEF7-4039-8661-45216BD10A2D}"/>
    <cellStyle name="Comma 4 8 3" xfId="40704" xr:uid="{A0478663-CCAA-4F21-84CA-CD437CDF3D6A}"/>
    <cellStyle name="Comma 4 8 4" xfId="58573" xr:uid="{C7B30BF7-0930-4479-A071-3FC57F1882AE}"/>
    <cellStyle name="Comma 4 9" xfId="3939" xr:uid="{DAD0C92F-82D1-4F44-A322-BD4407B5B73F}"/>
    <cellStyle name="Comma 4 9 2" xfId="22845" xr:uid="{F0825761-164A-4025-8983-9C15731222C9}"/>
    <cellStyle name="Comma 4 9 3" xfId="40697" xr:uid="{D0DF2CF9-D8BE-4AD5-B924-9D7A84D9C338}"/>
    <cellStyle name="Comma 4 9 4" xfId="58574" xr:uid="{D6F1B73C-5D50-44FB-ADB1-B4339D4191CF}"/>
    <cellStyle name="Comma 5" xfId="3947" xr:uid="{A45DB8B4-CF4E-40A2-8FF9-925C6F23F552}"/>
    <cellStyle name="Comma 5 10" xfId="40705" xr:uid="{AC76AEC9-F3A8-4758-8254-5A528014EFC8}"/>
    <cellStyle name="Comma 5 11" xfId="58575" xr:uid="{C98375F1-A2A3-45EB-9915-50F9BEE2FDE3}"/>
    <cellStyle name="Comma 5 2" xfId="1581" xr:uid="{E0A22ECF-18EB-4D73-943A-181E63B6BD79}"/>
    <cellStyle name="Comma 5 2 2" xfId="22643" xr:uid="{7F0E674B-388F-4C49-835A-CA87A5DD7188}"/>
    <cellStyle name="Comma 5 2 3" xfId="40497" xr:uid="{D7B4605C-5449-44D7-A71A-3C5CE14BB368}"/>
    <cellStyle name="Comma 5 2 4" xfId="58576" xr:uid="{C06D2A5A-57F1-4151-A699-7990FD4AFFB9}"/>
    <cellStyle name="Comma 5 3" xfId="1582" xr:uid="{CC6C6295-9736-4C02-9434-6AC8BAB5C1FF}"/>
    <cellStyle name="Comma 5 3 2" xfId="1583" xr:uid="{0F75290D-87CC-4244-8A42-D4D52181B906}"/>
    <cellStyle name="Comma 5 3 2 2" xfId="22645" xr:uid="{C67D00AE-EA15-4B69-BE6F-E857385B160C}"/>
    <cellStyle name="Comma 5 3 2 3" xfId="40499" xr:uid="{B2D9DC58-0C5C-4401-A7C6-ED7386B5132F}"/>
    <cellStyle name="Comma 5 3 2 4" xfId="58578" xr:uid="{A88542F3-37FF-40B3-B2ED-BF44F689FF33}"/>
    <cellStyle name="Comma 5 3 3" xfId="22644" xr:uid="{A1868F1F-15DA-48E8-96F7-3EFD083CB1A3}"/>
    <cellStyle name="Comma 5 3 4" xfId="40498" xr:uid="{2A74554C-DAEC-49E0-83B5-6CF61DB820AA}"/>
    <cellStyle name="Comma 5 3 5" xfId="58577" xr:uid="{C3FDFB5B-9274-498D-A0B1-0BC21F866600}"/>
    <cellStyle name="Comma 5 4" xfId="3948" xr:uid="{95DC097C-EAD2-4EAC-A212-DC5423E0D3D8}"/>
    <cellStyle name="Comma 5 4 2" xfId="22854" xr:uid="{4A096A09-FCCA-461C-922B-3B766ECEAE24}"/>
    <cellStyle name="Comma 5 4 3" xfId="40706" xr:uid="{3608BDF7-6921-48B8-A35D-0BCB44517C46}"/>
    <cellStyle name="Comma 5 4 4" xfId="58579" xr:uid="{362F901F-3A98-4FD5-8FFF-E03FBD390F1B}"/>
    <cellStyle name="Comma 5 5" xfId="3949" xr:uid="{65D45422-627F-4F69-A852-CD5C46780F94}"/>
    <cellStyle name="Comma 5 5 2" xfId="22855" xr:uid="{5A32469F-E0D2-48B3-A5DC-CB8303D6A32A}"/>
    <cellStyle name="Comma 5 5 3" xfId="40707" xr:uid="{6B201381-C11F-44A0-8E2A-6DD8C65B1B8E}"/>
    <cellStyle name="Comma 5 5 4" xfId="58580" xr:uid="{BDE02C8E-FEAD-4CC1-982F-A03FCB2445FF}"/>
    <cellStyle name="Comma 5 6" xfId="3950" xr:uid="{0AAA5264-7B5A-4C85-A8D0-936BEC441888}"/>
    <cellStyle name="Comma 5 6 2" xfId="22856" xr:uid="{95C0898A-5E77-40BD-954D-18824193EB3F}"/>
    <cellStyle name="Comma 5 6 3" xfId="40708" xr:uid="{D99AFED3-DCBF-456F-8B3E-6B894A10AEE2}"/>
    <cellStyle name="Comma 5 6 4" xfId="58581" xr:uid="{EE74B66C-E1BC-4339-B75D-3D469710B13E}"/>
    <cellStyle name="Comma 5 7" xfId="3951" xr:uid="{255CB97C-5E1D-4784-BBE6-9F4DC2428AFF}"/>
    <cellStyle name="Comma 5 7 2" xfId="22857" xr:uid="{3302D1D6-1B23-4E18-8D29-01B2D92FA053}"/>
    <cellStyle name="Comma 5 7 3" xfId="40709" xr:uid="{E2F88482-8866-49B8-A5B9-3EE9C97DC681}"/>
    <cellStyle name="Comma 5 7 4" xfId="58582" xr:uid="{1DF053D6-2A01-45B3-A198-96A715DEB7F2}"/>
    <cellStyle name="Comma 5 8" xfId="3952" xr:uid="{EC168877-6FFA-4835-A1EA-1409E0CAF026}"/>
    <cellStyle name="Comma 5 8 2" xfId="22858" xr:uid="{54551BC4-8A19-4435-BBA5-5A5BB41261E3}"/>
    <cellStyle name="Comma 5 8 3" xfId="40710" xr:uid="{530AEE5E-0CAA-4AE4-A756-FAEC0D1536D8}"/>
    <cellStyle name="Comma 5 8 4" xfId="58583" xr:uid="{FFC36AE0-F790-4161-B4B7-61B4701E8A86}"/>
    <cellStyle name="Comma 5 9" xfId="22853" xr:uid="{EFD597EB-8A9A-4C4E-95EF-03B1472EFF00}"/>
    <cellStyle name="Comma 6" xfId="3953" xr:uid="{04874E5E-EC6B-4D9E-B2C5-22BFA3E57B43}"/>
    <cellStyle name="Comma 6 10" xfId="40711" xr:uid="{427972EC-6472-45A9-99DD-8D64E8CF169D}"/>
    <cellStyle name="Comma 6 11" xfId="58584" xr:uid="{21BF1C48-45AD-413D-A3CF-965BDAF8F9B7}"/>
    <cellStyle name="Comma 6 2" xfId="3954" xr:uid="{73D05059-5673-4464-A86B-6D095CEB4ED4}"/>
    <cellStyle name="Comma 6 2 2" xfId="22860" xr:uid="{AA12CFC4-27D8-486C-AD2B-0323455047B2}"/>
    <cellStyle name="Comma 6 2 3" xfId="40712" xr:uid="{589D1D69-3A6C-49F1-8CAC-4869535936D6}"/>
    <cellStyle name="Comma 6 2 4" xfId="58585" xr:uid="{37071DE7-B3A7-4E00-A573-EC2E2BB5FBAC}"/>
    <cellStyle name="Comma 6 3" xfId="3955" xr:uid="{C6064023-4F7D-4F39-B78C-19151981C54B}"/>
    <cellStyle name="Comma 6 3 2" xfId="22861" xr:uid="{130547B5-CA19-4C09-B170-E4C67B57E3D2}"/>
    <cellStyle name="Comma 6 3 3" xfId="40713" xr:uid="{4EE1475B-8232-4204-A5C9-CA02A6551C84}"/>
    <cellStyle name="Comma 6 3 4" xfId="58586" xr:uid="{AB293D69-7242-48DC-9D4C-24978186A91E}"/>
    <cellStyle name="Comma 6 4" xfId="3956" xr:uid="{871FBB09-A977-4948-9E2B-A8694DE7DDA2}"/>
    <cellStyle name="Comma 6 4 2" xfId="22862" xr:uid="{A3873300-F654-48DC-8448-753A95AF5C4C}"/>
    <cellStyle name="Comma 6 4 3" xfId="40714" xr:uid="{38E609CA-A07A-4C56-BB01-F4B0C860A942}"/>
    <cellStyle name="Comma 6 4 4" xfId="58587" xr:uid="{6C721E05-4028-4BB2-9C75-76682F2255F8}"/>
    <cellStyle name="Comma 6 5" xfId="3957" xr:uid="{5DAA104A-9DED-4174-8825-EE4CAFC3DA2F}"/>
    <cellStyle name="Comma 6 5 2" xfId="22863" xr:uid="{365A86D8-0AEF-4A5B-9518-921800C6555D}"/>
    <cellStyle name="Comma 6 5 3" xfId="40715" xr:uid="{5E506B0E-A6C4-4B07-8184-73B398624FC2}"/>
    <cellStyle name="Comma 6 5 4" xfId="58588" xr:uid="{C289FD7E-88E5-4307-80F7-ABE2B99B2771}"/>
    <cellStyle name="Comma 6 6" xfId="3958" xr:uid="{C1A720D6-1584-4856-8E05-CE947E187823}"/>
    <cellStyle name="Comma 6 6 2" xfId="22864" xr:uid="{D0E0AC52-D0B8-4617-BC2A-00FD9C9D1136}"/>
    <cellStyle name="Comma 6 6 3" xfId="40716" xr:uid="{A134FBE5-7618-492F-A627-3BBFD7E0601A}"/>
    <cellStyle name="Comma 6 6 4" xfId="58589" xr:uid="{117E6D3B-0571-4619-A715-4AC9F2434755}"/>
    <cellStyle name="Comma 6 7" xfId="3959" xr:uid="{D8DDEB11-FD71-426A-9C39-46665C8912FF}"/>
    <cellStyle name="Comma 6 7 2" xfId="22865" xr:uid="{9C6909C1-980A-405A-9F53-24C3925FAE14}"/>
    <cellStyle name="Comma 6 7 3" xfId="40717" xr:uid="{A9B3318A-BDAA-48F7-BEF2-B4A3A886F712}"/>
    <cellStyle name="Comma 6 7 4" xfId="58590" xr:uid="{A49A2EFD-FA28-4F8E-A650-0F3BB7B00762}"/>
    <cellStyle name="Comma 6 8" xfId="3960" xr:uid="{9948EF3F-F632-455A-AC22-0AC1F4275781}"/>
    <cellStyle name="Comma 6 8 2" xfId="22866" xr:uid="{5889DE5E-6CA6-4261-9D1D-343F4451BD6F}"/>
    <cellStyle name="Comma 6 8 3" xfId="40718" xr:uid="{B3E573B0-43F7-4667-B00F-19141E6403B0}"/>
    <cellStyle name="Comma 6 8 4" xfId="58591" xr:uid="{9E5565A1-0DDD-4C70-93EC-CF24342E1A4C}"/>
    <cellStyle name="Comma 6 9" xfId="22859" xr:uid="{16BAEC13-578B-4995-865A-E630676BC64D}"/>
    <cellStyle name="Comma 7" xfId="3961" xr:uid="{30315CC2-2D50-4820-AA27-10C2D8076F22}"/>
    <cellStyle name="Comma 7 10" xfId="3962" xr:uid="{BE32353A-BAA1-4630-A3BE-423855EA9A3F}"/>
    <cellStyle name="Comma 7 10 2" xfId="22867" xr:uid="{13E02D94-CE63-4112-B99C-B7B582E48246}"/>
    <cellStyle name="Comma 7 10 3" xfId="40719" xr:uid="{C92DDF0D-4305-4A3F-BDE0-FFF04084159D}"/>
    <cellStyle name="Comma 7 10 4" xfId="58592" xr:uid="{ADB2D49F-F808-48A4-BBB1-668813B60114}"/>
    <cellStyle name="Comma 7 11" xfId="3963" xr:uid="{84DEFC11-52EC-4258-9125-E4801D65F325}"/>
    <cellStyle name="Comma 7 11 2" xfId="22868" xr:uid="{8F90E361-47A8-4649-B97C-0C7397393297}"/>
    <cellStyle name="Comma 7 11 2 2" xfId="58594" xr:uid="{64F80463-C338-48A4-9FD8-D2694193D522}"/>
    <cellStyle name="Comma 7 11 3" xfId="40720" xr:uid="{97088609-4B79-4302-8B22-7C48F0F9B9D8}"/>
    <cellStyle name="Comma 7 11 4" xfId="58593" xr:uid="{E05F27D2-8706-45DA-A66D-3936F94C62DD}"/>
    <cellStyle name="Comma 7 12" xfId="3964" xr:uid="{95177208-93CC-4BD9-A890-B5A4B1E10CA6}"/>
    <cellStyle name="Comma 7 12 2" xfId="22869" xr:uid="{FA9F0396-088E-4B46-A1DB-37AE3C3C6B78}"/>
    <cellStyle name="Comma 7 12 3" xfId="40721" xr:uid="{03398A23-B68A-4FDA-9D63-5B45FC767463}"/>
    <cellStyle name="Comma 7 12 4" xfId="58595" xr:uid="{52F63F22-76AB-4382-BF86-C7F5BC351EF3}"/>
    <cellStyle name="Comma 7 13" xfId="3965" xr:uid="{7CC7C625-CDD9-4FA0-903F-C6F93B5826EA}"/>
    <cellStyle name="Comma 7 13 2" xfId="22870" xr:uid="{209B1C7B-91A8-4BEC-9923-1FDB2D1F6382}"/>
    <cellStyle name="Comma 7 13 3" xfId="40722" xr:uid="{CA050970-C0C7-4DCC-BBE1-641BDD3B7C00}"/>
    <cellStyle name="Comma 7 13 4" xfId="58596" xr:uid="{B45821D5-CC3F-470E-8DF9-23BE5A9F0D76}"/>
    <cellStyle name="Comma 7 14" xfId="3966" xr:uid="{C09F6F39-0A50-414F-8EC1-52EDBC47E98E}"/>
    <cellStyle name="Comma 7 14 2" xfId="22871" xr:uid="{79B12700-45CB-4BD4-A5CF-D7AB7623D458}"/>
    <cellStyle name="Comma 7 14 3" xfId="40723" xr:uid="{A43AF3F9-2C2D-49D1-9826-6B8110867938}"/>
    <cellStyle name="Comma 7 14 4" xfId="58597" xr:uid="{5B5212F3-5136-462E-94E4-FC585915BC54}"/>
    <cellStyle name="Comma 7 15" xfId="3967" xr:uid="{BB967916-9125-4433-948F-22275A8462EA}"/>
    <cellStyle name="Comma 7 15 2" xfId="22872" xr:uid="{E2BC9315-1523-4D24-A10D-63C366C4A05A}"/>
    <cellStyle name="Comma 7 15 3" xfId="40724" xr:uid="{570DEB54-4293-4A5E-BEE4-0CE9075FCD21}"/>
    <cellStyle name="Comma 7 15 4" xfId="58598" xr:uid="{10F9D8CB-2764-42CA-94A0-3D1F79B3BA21}"/>
    <cellStyle name="Comma 7 16" xfId="3968" xr:uid="{1F13B102-BE2C-493B-A59A-91E2D885D375}"/>
    <cellStyle name="Comma 7 16 2" xfId="22873" xr:uid="{9CE439CE-F98D-4D45-93F2-3272E275AA28}"/>
    <cellStyle name="Comma 7 16 2 2" xfId="58600" xr:uid="{923CFFFA-2907-44E5-B2F8-962142E9D8A2}"/>
    <cellStyle name="Comma 7 16 3" xfId="40725" xr:uid="{986B3A73-CE75-4B6B-81E2-1075A1EA9CE8}"/>
    <cellStyle name="Comma 7 16 4" xfId="58599" xr:uid="{E4FCE07E-287D-4EA4-967E-A35F8A0F271E}"/>
    <cellStyle name="Comma 7 17" xfId="3969" xr:uid="{1A2D7B7D-44EC-4446-8D4B-C600C60FD137}"/>
    <cellStyle name="Comma 7 17 2" xfId="22874" xr:uid="{264A2B0E-AA4E-4853-B02E-42D704AC88FB}"/>
    <cellStyle name="Comma 7 17 2 2" xfId="58602" xr:uid="{BFD990F6-1092-4A9D-9411-CC8D78A85692}"/>
    <cellStyle name="Comma 7 17 3" xfId="40726" xr:uid="{B3CCA412-7708-442C-8441-4741F0B0E101}"/>
    <cellStyle name="Comma 7 17 4" xfId="58601" xr:uid="{593CE0BA-E67C-4192-B170-747AB69AB286}"/>
    <cellStyle name="Comma 7 18" xfId="3970" xr:uid="{C3D0238C-A45D-4DD0-A317-795B3DDA8888}"/>
    <cellStyle name="Comma 7 18 2" xfId="22875" xr:uid="{EF906201-F964-4BFA-A11A-4CD8D6CDF61F}"/>
    <cellStyle name="Comma 7 18 2 2" xfId="58604" xr:uid="{31187C89-9433-4B01-87E2-AAA1CBAFB949}"/>
    <cellStyle name="Comma 7 18 3" xfId="40727" xr:uid="{966FEAD3-CFC3-41CC-95D7-0E4E19A694BC}"/>
    <cellStyle name="Comma 7 18 4" xfId="58603" xr:uid="{372C6C6A-440D-4A3D-8262-D7566B9383BD}"/>
    <cellStyle name="Comma 7 19" xfId="3971" xr:uid="{E7A236EA-36F9-471F-9F45-C4842DE6536A}"/>
    <cellStyle name="Comma 7 19 2" xfId="22876" xr:uid="{DCE50FA6-359F-4958-AE4A-850668EBBD82}"/>
    <cellStyle name="Comma 7 19 2 2" xfId="58606" xr:uid="{E1A78630-B08C-493A-A6A4-B8EEB7D99945}"/>
    <cellStyle name="Comma 7 19 3" xfId="40728" xr:uid="{6D03D91F-BE9A-4B06-95AE-8251ACFB728C}"/>
    <cellStyle name="Comma 7 19 4" xfId="58605" xr:uid="{6752E1D4-FE38-4724-8077-8EB88DAD62EF}"/>
    <cellStyle name="Comma 7 2" xfId="3972" xr:uid="{FE150323-4599-4A45-84AF-F53F8967948F}"/>
    <cellStyle name="Comma 7 2 2" xfId="22877" xr:uid="{6B5B6863-6A54-43B2-8888-EC9725156CE5}"/>
    <cellStyle name="Comma 7 2 3" xfId="40729" xr:uid="{664EBD15-F7A4-4410-845F-17EB9AC45ED3}"/>
    <cellStyle name="Comma 7 2 4" xfId="58607" xr:uid="{4811F7B3-942E-4045-8FF3-4E0AF1C8C290}"/>
    <cellStyle name="Comma 7 20" xfId="3973" xr:uid="{43AF84B7-FA45-45A0-A3F6-2C170D0EF3B3}"/>
    <cellStyle name="Comma 7 20 2" xfId="22878" xr:uid="{48B750D4-D002-4A3C-9DD1-54DFE96FDC41}"/>
    <cellStyle name="Comma 7 20 2 2" xfId="58609" xr:uid="{EC8C813B-E0BD-474D-99DF-A29000DBDBE1}"/>
    <cellStyle name="Comma 7 20 3" xfId="40730" xr:uid="{BE7B750F-844A-403A-B8F5-2C4EF75A83B4}"/>
    <cellStyle name="Comma 7 20 4" xfId="58608" xr:uid="{BC88C171-B0F7-473B-BC34-B5D05B9689E7}"/>
    <cellStyle name="Comma 7 21" xfId="3974" xr:uid="{7AD7A9B6-189A-4619-A47D-ADFBF4ABC03F}"/>
    <cellStyle name="Comma 7 21 2" xfId="22879" xr:uid="{67E94B7C-2618-45F6-8652-F2B18EDCE8DE}"/>
    <cellStyle name="Comma 7 21 2 2" xfId="58611" xr:uid="{ED7607F4-A0F2-4A67-9388-3181139450EF}"/>
    <cellStyle name="Comma 7 21 3" xfId="40731" xr:uid="{5E7B3048-21C6-4E18-B0D8-6724D1B72578}"/>
    <cellStyle name="Comma 7 21 4" xfId="58610" xr:uid="{ED4A1CEC-284B-4220-AEE4-69AE16034588}"/>
    <cellStyle name="Comma 7 3" xfId="3975" xr:uid="{EAA08E2D-62D4-4538-BEFF-6E30BDB16C9F}"/>
    <cellStyle name="Comma 7 3 10" xfId="3976" xr:uid="{5A649D9F-CDAD-4EC8-8FDF-A2321E352333}"/>
    <cellStyle name="Comma 7 3 10 2" xfId="22881" xr:uid="{D93CF8A5-E3CD-4F36-9980-014B328990FE}"/>
    <cellStyle name="Comma 7 3 10 3" xfId="40733" xr:uid="{C7A1D3A4-4B71-4A23-B3EE-A514DFE67F9E}"/>
    <cellStyle name="Comma 7 3 10 4" xfId="58613" xr:uid="{2C191E2D-02C4-413E-9047-941F7EA718EF}"/>
    <cellStyle name="Comma 7 3 11" xfId="3977" xr:uid="{554AE307-D613-4E24-8953-4BB9AA90D9A5}"/>
    <cellStyle name="Comma 7 3 11 2" xfId="22882" xr:uid="{5DF85532-164A-4E0E-BE4A-D403739D4C15}"/>
    <cellStyle name="Comma 7 3 11 3" xfId="40734" xr:uid="{50341F76-F077-46AE-A32C-63D7E2F1412F}"/>
    <cellStyle name="Comma 7 3 11 4" xfId="58614" xr:uid="{CBF1E92B-05F3-4FDE-B28B-213CD60AF7D4}"/>
    <cellStyle name="Comma 7 3 12" xfId="3978" xr:uid="{7482CB58-5BD3-4A3C-8E1A-97F90A50D7D9}"/>
    <cellStyle name="Comma 7 3 12 2" xfId="22883" xr:uid="{9212707C-CBE9-4775-98AB-8086774B6DE3}"/>
    <cellStyle name="Comma 7 3 12 3" xfId="40735" xr:uid="{89168723-444E-4AC0-8212-C703E63874EF}"/>
    <cellStyle name="Comma 7 3 12 4" xfId="58615" xr:uid="{D4B09F80-5D7A-4391-845C-CF9739DF80F2}"/>
    <cellStyle name="Comma 7 3 13" xfId="3979" xr:uid="{443A1632-444F-47F3-BFBF-5166C6210872}"/>
    <cellStyle name="Comma 7 3 13 2" xfId="22884" xr:uid="{7D48BE83-FE05-4E37-A944-CA8609964463}"/>
    <cellStyle name="Comma 7 3 13 3" xfId="40736" xr:uid="{BB899648-8A0F-4303-BBA4-294635790AA1}"/>
    <cellStyle name="Comma 7 3 13 4" xfId="58616" xr:uid="{467E990F-E28F-4955-8431-965B5D3407E5}"/>
    <cellStyle name="Comma 7 3 14" xfId="3980" xr:uid="{E9B93331-C86D-4684-971D-612F6559B2F8}"/>
    <cellStyle name="Comma 7 3 14 2" xfId="22885" xr:uid="{F451A1D4-CBFF-4371-B19E-FC680808B0D0}"/>
    <cellStyle name="Comma 7 3 14 3" xfId="40737" xr:uid="{D0BAD5C3-16E5-4A71-A7F8-876F46F1038A}"/>
    <cellStyle name="Comma 7 3 14 4" xfId="58617" xr:uid="{DE889F08-DF38-4D62-B871-65DE58149255}"/>
    <cellStyle name="Comma 7 3 15" xfId="3981" xr:uid="{F53B3A36-91EF-4976-8463-CC866FD3B581}"/>
    <cellStyle name="Comma 7 3 15 2" xfId="22886" xr:uid="{7991CC1E-7822-485C-BADB-7113A0DA6DD3}"/>
    <cellStyle name="Comma 7 3 15 3" xfId="40738" xr:uid="{3CE20746-74D3-42E6-B346-05C6FF7FC9D7}"/>
    <cellStyle name="Comma 7 3 15 4" xfId="58618" xr:uid="{DDF88EBF-B0A1-4150-9CF6-DE8C1A79CB23}"/>
    <cellStyle name="Comma 7 3 16" xfId="22880" xr:uid="{1F9D1D63-CB47-4DA7-A5E9-AC759111DB8D}"/>
    <cellStyle name="Comma 7 3 17" xfId="40732" xr:uid="{0B325F4E-6D3B-46D7-846A-99A2CB9AB92B}"/>
    <cellStyle name="Comma 7 3 18" xfId="58612" xr:uid="{CDC68417-21BF-4664-90A2-B9BCB57109C1}"/>
    <cellStyle name="Comma 7 3 2" xfId="3982" xr:uid="{2744225C-69CF-4081-A835-2940152506AB}"/>
    <cellStyle name="Comma 7 3 2 2" xfId="22887" xr:uid="{1B7631C3-9C26-4F9E-9E6C-91D9775F5971}"/>
    <cellStyle name="Comma 7 3 2 3" xfId="40739" xr:uid="{3D28AC60-16C5-41ED-929F-8DAED115CCE8}"/>
    <cellStyle name="Comma 7 3 2 4" xfId="58619" xr:uid="{54756C9B-55C0-4636-BFB8-026620382AF0}"/>
    <cellStyle name="Comma 7 3 3" xfId="3983" xr:uid="{5D28C36C-C5C7-491E-B104-3771DE9810DB}"/>
    <cellStyle name="Comma 7 3 3 2" xfId="22888" xr:uid="{173F7212-910F-41B7-B836-0725F4E01E0B}"/>
    <cellStyle name="Comma 7 3 3 3" xfId="40740" xr:uid="{5F8FE2D7-EC60-4AE6-A762-19F27BF9827C}"/>
    <cellStyle name="Comma 7 3 3 4" xfId="58620" xr:uid="{A32B5975-9E19-4209-8844-5DE30553A5DB}"/>
    <cellStyle name="Comma 7 3 4" xfId="3984" xr:uid="{C9690D63-FBBD-40FF-B237-16EA43256E7C}"/>
    <cellStyle name="Comma 7 3 4 2" xfId="22889" xr:uid="{FE46302F-B473-4858-A8E7-0B97A036DB50}"/>
    <cellStyle name="Comma 7 3 4 3" xfId="40741" xr:uid="{991F8B5E-2B36-42F4-9791-3249FE2B8B07}"/>
    <cellStyle name="Comma 7 3 4 4" xfId="58621" xr:uid="{F1F81CF2-47DC-4EF9-905F-F09C2DEF5E92}"/>
    <cellStyle name="Comma 7 3 5" xfId="3985" xr:uid="{3E8F31EA-FC08-47B8-AFE6-E0C836456B6A}"/>
    <cellStyle name="Comma 7 3 5 2" xfId="22890" xr:uid="{B276AB78-103A-4B3B-AFB6-9526902985E1}"/>
    <cellStyle name="Comma 7 3 5 3" xfId="40742" xr:uid="{168AB10B-D37C-4D84-A424-ECA16D509195}"/>
    <cellStyle name="Comma 7 3 5 4" xfId="58622" xr:uid="{B0ADA796-E0A4-4129-BE9A-CFB2CFB53311}"/>
    <cellStyle name="Comma 7 3 6" xfId="3986" xr:uid="{214E83F3-8A55-4B04-9D9A-D0E44A7C4B07}"/>
    <cellStyle name="Comma 7 3 6 2" xfId="22891" xr:uid="{BFC9CBAB-0AD9-4190-B33D-FCA971AB8272}"/>
    <cellStyle name="Comma 7 3 6 3" xfId="40743" xr:uid="{76A83BBE-43A7-4BC1-94D2-224A73CEA3C1}"/>
    <cellStyle name="Comma 7 3 6 4" xfId="58623" xr:uid="{3333CD15-4D59-4000-A337-3357B6F3A432}"/>
    <cellStyle name="Comma 7 3 7" xfId="3987" xr:uid="{DD9E9537-845E-4F71-8F41-8747AF218353}"/>
    <cellStyle name="Comma 7 3 7 2" xfId="22892" xr:uid="{C2CC68CE-A1C4-4F0E-9A28-E74CDE862754}"/>
    <cellStyle name="Comma 7 3 7 3" xfId="40744" xr:uid="{2D07E114-9E5B-4049-9379-76A596ACC5A1}"/>
    <cellStyle name="Comma 7 3 7 4" xfId="58624" xr:uid="{422E3C24-1348-4DB0-B8B1-E871AC0A03D6}"/>
    <cellStyle name="Comma 7 3 8" xfId="3988" xr:uid="{D9ED6CC1-14A1-41E2-AF50-ADC6CD51C55C}"/>
    <cellStyle name="Comma 7 3 8 2" xfId="22893" xr:uid="{CE9C8897-E751-4F62-9443-27AA8AAE1563}"/>
    <cellStyle name="Comma 7 3 8 3" xfId="40745" xr:uid="{9D81701D-0B5D-4B65-9303-DF67CCC669E5}"/>
    <cellStyle name="Comma 7 3 8 4" xfId="58625" xr:uid="{A5A5ACC5-ED6F-4B05-BF51-9870905F6E09}"/>
    <cellStyle name="Comma 7 3 9" xfId="3989" xr:uid="{050E4620-7668-4473-A80D-0177F31ACD47}"/>
    <cellStyle name="Comma 7 3 9 2" xfId="22894" xr:uid="{2D43000C-3DC8-4C60-B4F5-1EC313FD89FA}"/>
    <cellStyle name="Comma 7 3 9 3" xfId="40746" xr:uid="{E592DB04-EC11-4951-82AE-7A185F71A8E5}"/>
    <cellStyle name="Comma 7 3 9 4" xfId="58626" xr:uid="{53BF6688-B282-4D00-A1D4-F6B97B4F04BC}"/>
    <cellStyle name="Comma 7 4" xfId="3990" xr:uid="{FF192CA2-89A9-411E-92DD-AAA5707ECA90}"/>
    <cellStyle name="Comma 7 4 2" xfId="22895" xr:uid="{F4613D44-A7BB-4205-8760-8EE09BD4E9D6}"/>
    <cellStyle name="Comma 7 4 3" xfId="40747" xr:uid="{567531ED-31D3-40E8-87D4-196CDA9210BC}"/>
    <cellStyle name="Comma 7 4 4" xfId="58627" xr:uid="{2047CD52-41ED-4E33-B1FE-E41144BB7EC2}"/>
    <cellStyle name="Comma 7 5" xfId="3991" xr:uid="{76CE2088-8078-42E3-A119-0AACDBC10194}"/>
    <cellStyle name="Comma 7 5 2" xfId="22896" xr:uid="{24A5483F-B9AA-4864-9FB6-FA298C221CC5}"/>
    <cellStyle name="Comma 7 5 3" xfId="40748" xr:uid="{BEEC6E0E-0F6E-4652-8685-48B7CB74034E}"/>
    <cellStyle name="Comma 7 5 4" xfId="58628" xr:uid="{C1627FB0-FA54-4208-ADE6-B1E5944002A1}"/>
    <cellStyle name="Comma 7 6" xfId="3992" xr:uid="{E7D9655F-A1CE-4CE5-840B-9D6D03461C60}"/>
    <cellStyle name="Comma 7 6 2" xfId="22897" xr:uid="{151C380C-6935-478F-8D0C-0B1E3951D207}"/>
    <cellStyle name="Comma 7 6 3" xfId="40749" xr:uid="{F42F750C-564C-4A59-BE09-019E7A9455AD}"/>
    <cellStyle name="Comma 7 6 4" xfId="58629" xr:uid="{CF1AD39D-BF22-4E26-863F-DD0672D2A901}"/>
    <cellStyle name="Comma 7 7" xfId="3993" xr:uid="{3085289E-E0A5-4601-9625-AFFB3B87A66F}"/>
    <cellStyle name="Comma 7 7 2" xfId="22898" xr:uid="{393F3C3A-FAB7-46C1-9105-9382B812734E}"/>
    <cellStyle name="Comma 7 7 3" xfId="40750" xr:uid="{6E772354-770C-4BAC-9997-0F4B9695366A}"/>
    <cellStyle name="Comma 7 7 4" xfId="58630" xr:uid="{2B718563-D9D8-4CE4-8C55-9442D993BF7C}"/>
    <cellStyle name="Comma 7 8" xfId="3994" xr:uid="{C8E07365-5A24-4990-89B1-C1E7636A7FDC}"/>
    <cellStyle name="Comma 7 8 2" xfId="22899" xr:uid="{F4C76431-AE3E-4792-AA53-FAE66CA622ED}"/>
    <cellStyle name="Comma 7 8 3" xfId="40751" xr:uid="{16F76E45-96F6-404F-ABA9-1ADE741F901C}"/>
    <cellStyle name="Comma 7 8 4" xfId="58631" xr:uid="{8593F27A-CBE5-4E52-A268-BC74F55AA1A5}"/>
    <cellStyle name="Comma 7 9" xfId="3995" xr:uid="{5B49BC1A-4317-4FF3-99F4-4B62743F5FB9}"/>
    <cellStyle name="Comma 7 9 2" xfId="22900" xr:uid="{0EDF8AF7-C262-4FB2-8D51-3931499AB3B1}"/>
    <cellStyle name="Comma 7 9 3" xfId="40752" xr:uid="{B50B8210-372F-4C72-B49C-999A3E671A4A}"/>
    <cellStyle name="Comma 7 9 4" xfId="58632" xr:uid="{3CBB04BD-3AD4-44FB-9E8E-872ADCB41AC8}"/>
    <cellStyle name="Comma 8" xfId="3996" xr:uid="{A05F2D45-5A0C-417D-9DB0-6D71FF722171}"/>
    <cellStyle name="Comma 8 2" xfId="1584" xr:uid="{BF96F1F8-62A4-414B-B86D-E879AC15160F}"/>
    <cellStyle name="Comma 8 2 2" xfId="1585" xr:uid="{9E5FDF32-65C5-40C2-89DA-87E86CD3C474}"/>
    <cellStyle name="Comma 8 2 2 2" xfId="22647" xr:uid="{02AAEB61-0C63-44A3-897D-22E59CB71CF7}"/>
    <cellStyle name="Comma 8 2 2 3" xfId="40501" xr:uid="{F1D615E4-D4DD-4A85-9495-A79A2A385D27}"/>
    <cellStyle name="Comma 8 2 2 4" xfId="58634" xr:uid="{B3528DC6-4587-4E50-98FF-2755145750D2}"/>
    <cellStyle name="Comma 8 2 3" xfId="22646" xr:uid="{D8538F36-0DE0-4C61-A6E1-7452CD73AFFB}"/>
    <cellStyle name="Comma 8 2 3 2" xfId="58635" xr:uid="{53F0268A-CDFF-40E5-BAD7-04FC8ED2D536}"/>
    <cellStyle name="Comma 8 2 4" xfId="40500" xr:uid="{99344800-B385-4F30-9EF1-220F3CBE7F0F}"/>
    <cellStyle name="Comma 8 2 5" xfId="58633" xr:uid="{85A930C2-AEB4-45B5-8B28-7939C701D628}"/>
    <cellStyle name="Comma 8 3" xfId="3997" xr:uid="{4FB2A487-2FAF-4D0B-BA7C-07E2AF07F8A3}"/>
    <cellStyle name="Comma 8 3 2" xfId="22901" xr:uid="{A026F437-339D-4515-8D9B-FAADE398BFAD}"/>
    <cellStyle name="Comma 8 3 2 2" xfId="58637" xr:uid="{B0A94820-E081-4BF4-BCCC-68B9987B6505}"/>
    <cellStyle name="Comma 8 3 3" xfId="40753" xr:uid="{85940A4D-5346-41C2-A783-762CE1C85D22}"/>
    <cellStyle name="Comma 8 3 4" xfId="58636" xr:uid="{FC1B3AB9-2DE6-4B97-B3C3-606C8D979E10}"/>
    <cellStyle name="Comma 8 4" xfId="3998" xr:uid="{C53FB555-B6C7-42A9-B53C-476A082C74F1}"/>
    <cellStyle name="Comma 8 4 2" xfId="22902" xr:uid="{A1F279AD-73B6-4201-8C3B-031BB635C58F}"/>
    <cellStyle name="Comma 8 4 2 2" xfId="58639" xr:uid="{54985E51-D329-47D8-9A13-17D5FD0A3267}"/>
    <cellStyle name="Comma 8 4 3" xfId="40754" xr:uid="{415C9935-CD2E-4147-89F0-CD90200C9273}"/>
    <cellStyle name="Comma 8 4 4" xfId="58638" xr:uid="{20BBDA23-C726-4816-A970-CE411EA49E56}"/>
    <cellStyle name="Comma 8 5" xfId="3999" xr:uid="{C3282DB3-D880-44E0-9A12-FDB290F15D4B}"/>
    <cellStyle name="Comma 8 5 2" xfId="22903" xr:uid="{812C5106-037A-4C35-8829-D0C6948AC35A}"/>
    <cellStyle name="Comma 8 5 2 2" xfId="58641" xr:uid="{26923B52-9BAC-4F8C-AB68-A1C1ADEF4470}"/>
    <cellStyle name="Comma 8 5 3" xfId="40755" xr:uid="{AB1F0337-91A3-4B92-89F3-6C3BBE1CA263}"/>
    <cellStyle name="Comma 8 5 4" xfId="58640" xr:uid="{01860FD5-6894-4FAC-AE26-2A5EFB7E5DAD}"/>
    <cellStyle name="Comma 8 6" xfId="4000" xr:uid="{DB1AB5D2-3E54-43F7-8231-A5D3544768CB}"/>
    <cellStyle name="Comma 8 6 2" xfId="22904" xr:uid="{CC8A4054-304A-41BE-A8C6-A751AB610E1F}"/>
    <cellStyle name="Comma 8 6 2 2" xfId="58643" xr:uid="{94BE9689-8F06-4D31-9595-374BE22AC95A}"/>
    <cellStyle name="Comma 8 6 3" xfId="40756" xr:uid="{29776271-C51E-440E-8E9E-014DECB49BFC}"/>
    <cellStyle name="Comma 8 6 4" xfId="58642" xr:uid="{21E16CAF-DF69-4589-BF6B-2FA52638128E}"/>
    <cellStyle name="Comma 8 7" xfId="4001" xr:uid="{BA8CB232-4199-47FF-AF36-06EF2DAB67D4}"/>
    <cellStyle name="Comma 8 7 2" xfId="22905" xr:uid="{96B16C6E-3EC0-4388-BF56-E97914F31044}"/>
    <cellStyle name="Comma 8 7 2 2" xfId="58645" xr:uid="{BB1D3244-2CAE-43C6-B23E-BAD9E8BD8ED3}"/>
    <cellStyle name="Comma 8 7 3" xfId="40757" xr:uid="{06871FD0-F0A8-4BC6-9778-5C3B168FD0AD}"/>
    <cellStyle name="Comma 8 7 4" xfId="58644" xr:uid="{FECC5703-0B2B-4F7F-AAF7-CB440CB61345}"/>
    <cellStyle name="Comma 8 8" xfId="4002" xr:uid="{6EADB948-DC0F-4EB0-8714-C7C0B0923C4D}"/>
    <cellStyle name="Comma 8 8 2" xfId="22906" xr:uid="{98649E30-F614-4EE5-A096-E90223DB78BB}"/>
    <cellStyle name="Comma 8 8 2 2" xfId="58647" xr:uid="{38B70BD7-A74D-4FC5-8CCE-65A57DB72EC6}"/>
    <cellStyle name="Comma 8 8 3" xfId="40758" xr:uid="{C9C9761E-0801-4072-99CA-F071FDDBB888}"/>
    <cellStyle name="Comma 8 8 4" xfId="58646" xr:uid="{926A87B0-8D4A-4294-8FF5-335E633E12D8}"/>
    <cellStyle name="Comma 9" xfId="4003" xr:uid="{75B50D69-FFDA-4A5A-8FCA-0467D208490D}"/>
    <cellStyle name="Comma 9 10" xfId="4986" xr:uid="{8CAB0FE4-C65D-45F1-ACB2-195BD86F577B}"/>
    <cellStyle name="Comma 9 10 2" xfId="23049" xr:uid="{2F435171-9D1C-47ED-B52E-6D8449A61881}"/>
    <cellStyle name="Comma 9 10 3" xfId="40900" xr:uid="{C78EF44F-F329-4629-9499-EE359F56D683}"/>
    <cellStyle name="Comma 9 11" xfId="22907" xr:uid="{B6E96081-8F7C-4344-B36C-A656895044B0}"/>
    <cellStyle name="Comma 9 12" xfId="40759" xr:uid="{14EFD523-EBB2-4AEE-8196-108EAF65A393}"/>
    <cellStyle name="Comma 9 13" xfId="58648" xr:uid="{1AFE7C91-C3B4-4EF9-BFC0-AB5F7A2B9B91}"/>
    <cellStyle name="Comma 9 2" xfId="4004" xr:uid="{D95B1E1D-E4B2-46F0-AC56-E8DB888B4FC0}"/>
    <cellStyle name="Comma 9 2 2" xfId="22908" xr:uid="{EBAAAD40-2AAA-4D08-A84E-25050362BAB2}"/>
    <cellStyle name="Comma 9 2 3" xfId="40760" xr:uid="{3007F5F8-6C42-467A-AECF-FFEFBF905CC5}"/>
    <cellStyle name="Comma 9 2 4" xfId="58649" xr:uid="{55D0A61E-19DD-47D3-AD9F-D46569D43629}"/>
    <cellStyle name="Comma 9 3" xfId="4005" xr:uid="{A8ED6842-46D4-4D61-9860-7E2120C17FA7}"/>
    <cellStyle name="Comma 9 3 2" xfId="22909" xr:uid="{B1092DA2-17E5-469F-8E46-69D5A2EA54F4}"/>
    <cellStyle name="Comma 9 3 3" xfId="40761" xr:uid="{74821747-9B6A-45C4-851C-4C670FFFB1F4}"/>
    <cellStyle name="Comma 9 3 4" xfId="58650" xr:uid="{C53876A2-D5E1-4632-B8A2-B10DECF55418}"/>
    <cellStyle name="Comma 9 4" xfId="4006" xr:uid="{87169861-8757-44C3-B017-168E3F0C49D7}"/>
    <cellStyle name="Comma 9 4 2" xfId="22910" xr:uid="{52504A3A-3C24-4388-88F8-BCE59B8F5F78}"/>
    <cellStyle name="Comma 9 4 3" xfId="40762" xr:uid="{FE32D2EE-5D61-45D7-9FC7-BE7DC826AC50}"/>
    <cellStyle name="Comma 9 4 4" xfId="58651" xr:uid="{2689829F-5999-477C-A48E-9F4D047A8525}"/>
    <cellStyle name="Comma 9 5" xfId="4007" xr:uid="{5838D694-CAD0-4351-BB06-C370B8D48332}"/>
    <cellStyle name="Comma 9 5 2" xfId="22911" xr:uid="{4835026B-52EE-4787-9D9B-A8326029542F}"/>
    <cellStyle name="Comma 9 5 3" xfId="40763" xr:uid="{DB2E91BF-3EB8-445F-AB0F-6C1BF8CFB207}"/>
    <cellStyle name="Comma 9 5 4" xfId="58652" xr:uid="{CE096CF9-0CE1-45E8-9599-C220D643B141}"/>
    <cellStyle name="Comma 9 6" xfId="4008" xr:uid="{28605B5D-99AD-41D0-90B2-F02924708C46}"/>
    <cellStyle name="Comma 9 6 2" xfId="22912" xr:uid="{D44D00D8-97AD-410F-8B66-948FAA943084}"/>
    <cellStyle name="Comma 9 6 3" xfId="40764" xr:uid="{34AC7164-A57C-445F-B4AF-32C1862853F7}"/>
    <cellStyle name="Comma 9 6 4" xfId="58653" xr:uid="{3FA58FD4-5BB1-4748-8805-6693230BFF19}"/>
    <cellStyle name="Comma 9 7" xfId="4009" xr:uid="{5F068FBD-1D06-4979-A2B4-BA43840038C2}"/>
    <cellStyle name="Comma 9 7 2" xfId="22913" xr:uid="{C04BBB02-AE27-4732-AE75-019109366AA1}"/>
    <cellStyle name="Comma 9 7 3" xfId="40765" xr:uid="{05E0DDC8-954C-4DAF-9B90-D465506638EB}"/>
    <cellStyle name="Comma 9 7 4" xfId="58654" xr:uid="{4C5FABC8-E3F5-4F49-A920-24A152AC1962}"/>
    <cellStyle name="Comma 9 8" xfId="4010" xr:uid="{3606873C-4017-429F-B193-981426F8F1D0}"/>
    <cellStyle name="Comma 9 8 2" xfId="22914" xr:uid="{1DD7B469-226A-4DFD-AA9D-300FD287EF3F}"/>
    <cellStyle name="Comma 9 8 3" xfId="40766" xr:uid="{0F15E9D4-75A4-4723-B17C-3B0B84E4FC1B}"/>
    <cellStyle name="Comma 9 8 4" xfId="58655" xr:uid="{F7394820-4BA6-476D-9BA6-BBCB15AF5307}"/>
    <cellStyle name="Comma 9 9" xfId="4011" xr:uid="{308C4018-1146-41A1-90EF-C7F19599B2A0}"/>
    <cellStyle name="Comma 9 9 2" xfId="22915" xr:uid="{A638C9CD-2FAD-4B51-AF5A-38294CA539F2}"/>
    <cellStyle name="Comma 9 9 3" xfId="40767" xr:uid="{129088B2-17D4-4B3C-B351-69B162FFD07B}"/>
    <cellStyle name="Comma 9 9 4" xfId="58656" xr:uid="{ECEED57F-3E30-44F9-9868-7A0C4BD7471D}"/>
    <cellStyle name="Constants" xfId="1586" xr:uid="{6B3E739C-5AB4-46FD-B53C-A6DD570340D0}"/>
    <cellStyle name="Currency 2" xfId="54" xr:uid="{2C09014C-831E-4CEE-99BC-C0A001F791A4}"/>
    <cellStyle name="Currency 2 2" xfId="4012" xr:uid="{FB759C27-07AE-4E95-94A6-318CCE846FC6}"/>
    <cellStyle name="Currency 2 2 2" xfId="22916" xr:uid="{A810667B-B542-4C13-BBF0-A2750F510A8A}"/>
    <cellStyle name="Currency 2 2 3" xfId="40768" xr:uid="{C1410814-40B9-413D-97BA-83615415EEA4}"/>
    <cellStyle name="Currency 2 2 4" xfId="58658" xr:uid="{F27715AE-2D1F-4210-8489-3F950C22E953}"/>
    <cellStyle name="Currency 2 3" xfId="4987" xr:uid="{C4420152-6B11-471B-9FB2-1F93AFA07123}"/>
    <cellStyle name="Currency 2 4" xfId="1587" xr:uid="{DFD276B2-9244-42FA-A321-A4B3A3E3B4B9}"/>
    <cellStyle name="Currency 2 5" xfId="22529" xr:uid="{590C74C3-140B-425C-B566-0A587273BD1B}"/>
    <cellStyle name="Currency 2 6" xfId="40383" xr:uid="{2C350287-8C18-4C31-A365-80D21DA4F6D5}"/>
    <cellStyle name="Currency 2 7" xfId="58657" xr:uid="{7CD6AEFB-5255-4436-875B-E0CC542689F9}"/>
    <cellStyle name="CustomCellsOrange" xfId="1588" xr:uid="{6D28F31D-8A2F-4448-8607-0DF755EF9F63}"/>
    <cellStyle name="CustomizationCells" xfId="1589" xr:uid="{DB1D9AC4-334C-4688-BD88-06A3D9032591}"/>
    <cellStyle name="CustomizationGreenCells" xfId="1590" xr:uid="{0E9F298D-AE41-456F-90E4-E1D718D35B69}"/>
    <cellStyle name="DocBox_EmptyRow" xfId="1591" xr:uid="{8DD24989-F29C-4C15-9F66-F6D08F34FB27}"/>
    <cellStyle name="donn_normal" xfId="322" xr:uid="{3C91365A-6EEA-4A95-85A3-0C1B44C21A77}"/>
    <cellStyle name="Eingabe" xfId="1592" xr:uid="{5457E59C-3074-4F4D-A08A-251FF0B0B12C}"/>
    <cellStyle name="Empty_B_border" xfId="1593" xr:uid="{0856A3AB-1B1D-49DB-B5B9-0447C7F07DB2}"/>
    <cellStyle name="ent_col_ser" xfId="323" xr:uid="{C63B8BDC-2390-4AB3-BF18-3360588ECAA6}"/>
    <cellStyle name="entete_source" xfId="324" xr:uid="{06E5DB1C-04D5-4D9A-9ADF-B0EE4813EF9F}"/>
    <cellStyle name="Ergebnis" xfId="1594" xr:uid="{899859CB-2D20-46F4-A5AF-C4B4142448A2}"/>
    <cellStyle name="Erklärender Text" xfId="1595" xr:uid="{B2965787-5B66-4886-8C6A-1C88E0009475}"/>
    <cellStyle name="Estilo 1" xfId="1596" xr:uid="{F7F85ADB-EA75-494C-A260-5E72998A673B}"/>
    <cellStyle name="Estilo 1 2" xfId="58659" xr:uid="{FC527704-FE53-4C22-A6DE-89C333D74E06}"/>
    <cellStyle name="Euro" xfId="145" xr:uid="{842CF445-1915-4287-9570-EAC60E56D15A}"/>
    <cellStyle name="Euro 10" xfId="1598" xr:uid="{045614E5-9E98-45A8-A1FB-48E622C523BF}"/>
    <cellStyle name="Euro 10 2" xfId="1599" xr:uid="{15E5FC0B-7B50-4B8C-A87F-C098FD0F9B1D}"/>
    <cellStyle name="Euro 11" xfId="1600" xr:uid="{03BCDE9F-CF58-4DC0-904F-29714AB958CE}"/>
    <cellStyle name="Euro 11 2" xfId="1601" xr:uid="{313BCBF8-2843-4BA1-A469-E5390B5F7615}"/>
    <cellStyle name="Euro 12" xfId="1602" xr:uid="{4B1D8B2E-6EA3-4EE6-A057-B5D24F4EBEF7}"/>
    <cellStyle name="Euro 13" xfId="1603" xr:uid="{B09EE88D-4899-461C-AD13-C49FA1B9B24E}"/>
    <cellStyle name="Euro 14" xfId="1604" xr:uid="{BFCD5445-3372-4E2A-B955-567CF6010CAE}"/>
    <cellStyle name="Euro 15" xfId="1605" xr:uid="{AFADF859-20F1-4F52-9621-DC7D9A85A452}"/>
    <cellStyle name="Euro 16" xfId="1606" xr:uid="{543D1CB6-2F54-4844-90CA-6B6106D89A54}"/>
    <cellStyle name="Euro 17" xfId="1607" xr:uid="{318F86D0-6832-4A45-B556-7B163614F280}"/>
    <cellStyle name="Euro 18" xfId="1608" xr:uid="{38137ABA-A821-4585-8666-B1DA91AA9F1A}"/>
    <cellStyle name="Euro 19" xfId="1609" xr:uid="{C52E51E5-7878-49A0-93CF-CE4E2AC465B4}"/>
    <cellStyle name="Euro 2" xfId="146" xr:uid="{1A63E29F-29E6-490F-9604-21AE6ADD6E02}"/>
    <cellStyle name="Euro 2 2" xfId="147" xr:uid="{32C6845D-1933-41A3-A33B-BCEC42C22CC5}"/>
    <cellStyle name="Euro 2 2 2" xfId="148" xr:uid="{B3570213-092C-4554-901A-1AFFC0F6878F}"/>
    <cellStyle name="Euro 2 2 2 2" xfId="4988" xr:uid="{E51D8524-CD5F-4A02-B34F-62458343ACA2}"/>
    <cellStyle name="Euro 2 2 3" xfId="149" xr:uid="{C49D74DD-C30C-4627-B2EF-06BDB6FC12F4}"/>
    <cellStyle name="Euro 2 2 4" xfId="353" xr:uid="{5D91CAD0-9FEF-48AC-B341-CE8C9E1F5209}"/>
    <cellStyle name="Euro 2 2 4 2" xfId="1612" xr:uid="{360C55C5-E88A-4329-AF63-9773709B13A0}"/>
    <cellStyle name="Euro 2 2 4 3" xfId="58660" xr:uid="{91257C50-940B-4EB5-96FE-6214C1EE1ED6}"/>
    <cellStyle name="Euro 2 2 5" xfId="1613" xr:uid="{A69D9C59-6D81-4444-AC96-BBF93BE68504}"/>
    <cellStyle name="Euro 2 2 6" xfId="1611" xr:uid="{3ECDB571-4F6E-4DD5-89D3-A34FBEDF66CA}"/>
    <cellStyle name="Euro 2 3" xfId="1614" xr:uid="{FC58AF90-4925-4EC3-B4C8-CDD8C4276A8A}"/>
    <cellStyle name="Euro 2 3 2" xfId="4989" xr:uid="{001340CB-7FBF-4DBD-ABA1-7C0B6CFC29D0}"/>
    <cellStyle name="Euro 2 4" xfId="1615" xr:uid="{BDA357FF-048D-468D-A88D-67B4DD2196CF}"/>
    <cellStyle name="Euro 2 4 2" xfId="4990" xr:uid="{8BA66A54-C3E1-4491-86C7-2747EC963BE3}"/>
    <cellStyle name="Euro 2 4 2 2" xfId="4991" xr:uid="{980E8325-FB86-4FB5-ABE1-18DF59CA2353}"/>
    <cellStyle name="Euro 2 4 3" xfId="4992" xr:uid="{303A2D5F-4874-475D-A8A7-DA64D45FEB8D}"/>
    <cellStyle name="Euro 2 4 3 2" xfId="4993" xr:uid="{AB9E0933-A702-4501-B6D8-32C4F722BA2C}"/>
    <cellStyle name="Euro 2 4 3 3" xfId="4994" xr:uid="{19C634E5-CAB4-4869-A088-7A5C13C33FD8}"/>
    <cellStyle name="Euro 2 4 4" xfId="4995" xr:uid="{8CFC22A8-9EDD-48CD-AB4A-1FDE849638C8}"/>
    <cellStyle name="Euro 2 5" xfId="1616" xr:uid="{350A2F84-75A3-424A-81DB-D7D5086754A3}"/>
    <cellStyle name="Euro 2 6" xfId="1617" xr:uid="{71ECDEE7-223E-47A8-9CE0-46015737D050}"/>
    <cellStyle name="Euro 2 7" xfId="1610" xr:uid="{60162744-4CDF-4811-ABBC-881EE9F32F2F}"/>
    <cellStyle name="Euro 2 8" xfId="58661" xr:uid="{A7045C4A-8B6B-485D-81DC-B3C0F15FC305}"/>
    <cellStyle name="Euro 20" xfId="1618" xr:uid="{742D0D76-50AB-4071-A39D-3B2E2E6EBBAA}"/>
    <cellStyle name="Euro 21" xfId="1619" xr:uid="{B4EF6471-6D73-438B-9CFB-9A535566168E}"/>
    <cellStyle name="Euro 22" xfId="1620" xr:uid="{1B59AA83-0770-4BF3-BD5C-52B04032C660}"/>
    <cellStyle name="Euro 23" xfId="1621" xr:uid="{288DAC0E-B5F5-456C-B808-E30E319864E7}"/>
    <cellStyle name="Euro 24" xfId="1622" xr:uid="{6764CCC4-E42C-4FD6-9E3D-2E43A7AEBBC5}"/>
    <cellStyle name="Euro 25" xfId="1623" xr:uid="{0C235833-7F87-4D17-9FB9-E991320EB4D8}"/>
    <cellStyle name="Euro 26" xfId="1624" xr:uid="{F6BA0228-2889-44F2-B4BC-A58A561F9F66}"/>
    <cellStyle name="Euro 27" xfId="1625" xr:uid="{6FE3B75B-2377-45E8-97DA-6FFFDA717471}"/>
    <cellStyle name="Euro 28" xfId="1626" xr:uid="{FFFEA1CA-7FB1-4CD0-9927-9F361BECF8EC}"/>
    <cellStyle name="Euro 29" xfId="1627" xr:uid="{EB340C42-A499-4213-8BB1-83EDE49FF62B}"/>
    <cellStyle name="Euro 3" xfId="150" xr:uid="{538EDEFA-B8E7-4316-9837-2FC8A8CE373D}"/>
    <cellStyle name="Euro 3 2" xfId="151" xr:uid="{50F5EC50-550F-4210-AA35-45330D6D495D}"/>
    <cellStyle name="Euro 3 2 2" xfId="1629" xr:uid="{C7B1BA86-65DF-4582-947A-42A8E14F5751}"/>
    <cellStyle name="Euro 3 2 2 2" xfId="4996" xr:uid="{CDCF0076-A57B-426D-9FD9-81D4B0D533C1}"/>
    <cellStyle name="Euro 3 3" xfId="152" xr:uid="{7BCD2D55-DB20-42D5-9EAB-D426A3F4433D}"/>
    <cellStyle name="Euro 3 3 2" xfId="153" xr:uid="{B07B0EB5-1FEA-4016-B82E-61E8BD5B7C37}"/>
    <cellStyle name="Euro 3 3 3" xfId="154" xr:uid="{32C1B703-BDCA-48BD-BA57-595E6D815015}"/>
    <cellStyle name="Euro 3 3 4" xfId="354" xr:uid="{665996EA-7D49-4BFF-A38A-C1D627182521}"/>
    <cellStyle name="Euro 3 3 4 2" xfId="1630" xr:uid="{E82D8B26-41E4-4D89-9D44-9A9F2B775E09}"/>
    <cellStyle name="Euro 3 3 5" xfId="4997" xr:uid="{DD12FB26-2B68-4498-A05E-613DA7B402DE}"/>
    <cellStyle name="Euro 3 4" xfId="155" xr:uid="{3363FA8A-63A7-4C3E-8996-54867C2F0C42}"/>
    <cellStyle name="Euro 3 4 2" xfId="4998" xr:uid="{2B852DC0-34BF-4D47-BF9E-AEBAAE5E6EC3}"/>
    <cellStyle name="Euro 3 5" xfId="1631" xr:uid="{6E1FB157-9289-4371-9FAF-F685EACE8938}"/>
    <cellStyle name="Euro 3 5 2" xfId="5000" xr:uid="{53D344AB-5BE4-4C37-8EEC-1CD82F7E9B26}"/>
    <cellStyle name="Euro 3 5 3" xfId="4999" xr:uid="{637F76A8-10B7-48BC-A0DE-611831294D1D}"/>
    <cellStyle name="Euro 3 6" xfId="1632" xr:uid="{97B6F863-74FD-44C7-9132-BC0F031A2B07}"/>
    <cellStyle name="Euro 3 7" xfId="1633" xr:uid="{B1E50F42-9778-4827-976A-916BE4F789DF}"/>
    <cellStyle name="Euro 3 8" xfId="1628" xr:uid="{4795F4BA-264E-467F-9D39-3B5D9E83A0F5}"/>
    <cellStyle name="Euro 3 9" xfId="4013" xr:uid="{8E465F60-3A3B-4A8D-BC68-CC8D47CD073D}"/>
    <cellStyle name="Euro 3_PrimaryEnergyPrices_TIMES" xfId="1634" xr:uid="{D87908D5-BDF2-4108-9511-DDB284AF1FDA}"/>
    <cellStyle name="Euro 30" xfId="1635" xr:uid="{AED7691C-0836-456B-BF74-8873A5FD2DB6}"/>
    <cellStyle name="Euro 31" xfId="1636" xr:uid="{6A90D385-E2D8-4FCD-9909-3A3254DBBC69}"/>
    <cellStyle name="Euro 32" xfId="1637" xr:uid="{06F1BDFC-519A-4B1E-808B-43B56FB8A96D}"/>
    <cellStyle name="Euro 33" xfId="1638" xr:uid="{BB50E8CC-067A-4235-9479-D2AB633EC167}"/>
    <cellStyle name="Euro 34" xfId="1639" xr:uid="{AB6E5BB1-C031-4381-BB2D-1BD6F3047F99}"/>
    <cellStyle name="Euro 35" xfId="1640" xr:uid="{BCAF254E-1989-4341-AAEB-49BEF973C7BF}"/>
    <cellStyle name="Euro 36" xfId="1641" xr:uid="{EBB45DF5-E160-4404-A0AD-7B476D4B5221}"/>
    <cellStyle name="Euro 37" xfId="1642" xr:uid="{3852CC90-F75F-497C-82F9-CB66F027D1A7}"/>
    <cellStyle name="Euro 38" xfId="1643" xr:uid="{BF0D035B-8CBB-47A2-9008-8C3E900EA70B}"/>
    <cellStyle name="Euro 39" xfId="1644" xr:uid="{50A84B2E-AF21-4C76-A525-F9B23A7A711A}"/>
    <cellStyle name="Euro 4" xfId="156" xr:uid="{1411DE35-79E3-402F-9E18-5226C3C83563}"/>
    <cellStyle name="Euro 4 2" xfId="157" xr:uid="{04C95D13-AF27-464B-AB7E-BF0B6E8D9B82}"/>
    <cellStyle name="Euro 4 2 2" xfId="1645" xr:uid="{18692D10-13E0-4F1B-885D-2055FBC563FA}"/>
    <cellStyle name="Euro 4 2 2 2" xfId="5001" xr:uid="{B8E592D7-E9A9-4BE7-88BA-F2248BB85071}"/>
    <cellStyle name="Euro 4 3" xfId="158" xr:uid="{7400416A-EFC7-46C9-B556-8160BA2BB584}"/>
    <cellStyle name="Euro 4 3 2" xfId="159" xr:uid="{3F8CA002-4932-4009-8384-797C172DBB85}"/>
    <cellStyle name="Euro 4 3 3" xfId="160" xr:uid="{053F556C-D847-49F9-BF20-459D4C73114B}"/>
    <cellStyle name="Euro 4 3 4" xfId="355" xr:uid="{53BFA6B8-E1B9-46EA-8E31-D38DD9C291C8}"/>
    <cellStyle name="Euro 4 3 4 2" xfId="1646" xr:uid="{8D9B2ECB-7ACB-451A-B7BC-A992EFF1D50D}"/>
    <cellStyle name="Euro 4 3 5" xfId="5002" xr:uid="{716DCDAC-5DEA-4FED-804A-BCD5DA16DCB5}"/>
    <cellStyle name="Euro 4 4" xfId="161" xr:uid="{FD38C12C-9FC1-4272-98E9-F9E840F55DE9}"/>
    <cellStyle name="Euro 4 4 2" xfId="4014" xr:uid="{4DD4B6C6-EAB8-46B7-AA8D-30225923C691}"/>
    <cellStyle name="Euro 4 4 2 2" xfId="5003" xr:uid="{A932B1E9-81D5-4EDA-AC82-22EFD117B2B2}"/>
    <cellStyle name="Euro 4 4 3" xfId="58662" xr:uid="{E8DF5582-4EB0-4D1B-ACAE-0F560618687A}"/>
    <cellStyle name="Euro 4 5" xfId="1647" xr:uid="{5A056C0B-DF47-4447-87BF-56D4B4982DD8}"/>
    <cellStyle name="Euro 40" xfId="1648" xr:uid="{33DC2715-3CF4-423F-9F52-BCE451CCD4D0}"/>
    <cellStyle name="Euro 41" xfId="1649" xr:uid="{486721EE-2A67-4D73-8DE2-A07D8797128B}"/>
    <cellStyle name="Euro 42" xfId="1650" xr:uid="{FA13F64B-C066-447D-8303-3E345B1AAC4C}"/>
    <cellStyle name="Euro 43" xfId="1651" xr:uid="{11FBF42E-FB5F-48AE-9A29-D219147644D3}"/>
    <cellStyle name="Euro 44" xfId="1652" xr:uid="{E945838F-F1FB-4C1F-A8DF-46F5293CDA7C}"/>
    <cellStyle name="Euro 45" xfId="1653" xr:uid="{AE214829-2DE8-4C59-BD19-91D708C9B520}"/>
    <cellStyle name="Euro 46" xfId="1654" xr:uid="{2375C66B-0DB6-441C-8742-15D6D4ED523D}"/>
    <cellStyle name="Euro 47" xfId="1655" xr:uid="{C99691A5-F95C-4CE4-8F88-AFFC68818EF8}"/>
    <cellStyle name="Euro 48" xfId="1656" xr:uid="{20F0255D-D2B0-4AA9-9424-C35A17C40A1C}"/>
    <cellStyle name="Euro 48 2" xfId="1657" xr:uid="{37D8C463-5332-49B4-B5B5-D5207B4BA7BB}"/>
    <cellStyle name="Euro 49" xfId="1658" xr:uid="{17E8E8E3-EF41-487A-B33C-07F07814CB07}"/>
    <cellStyle name="Euro 49 2" xfId="1659" xr:uid="{13F77EA8-2F27-4ACE-AD38-DBCDDF917445}"/>
    <cellStyle name="Euro 5" xfId="162" xr:uid="{BEC3A447-DE5A-4706-BCB6-3E54F33BA9BB}"/>
    <cellStyle name="Euro 5 2" xfId="163" xr:uid="{334260B1-5BB6-4AE8-AC00-77DED6B86C08}"/>
    <cellStyle name="Euro 5 2 2" xfId="5004" xr:uid="{184582F9-6AD4-4ED0-8EBA-DD7CF60DCC4D}"/>
    <cellStyle name="Euro 5 3" xfId="164" xr:uid="{B29EEAEB-2D2D-4857-944A-E4ACD857FE7A}"/>
    <cellStyle name="Euro 5 3 2" xfId="5005" xr:uid="{3E06D6BE-4032-4C5C-A000-279DC43F5E85}"/>
    <cellStyle name="Euro 5 4" xfId="356" xr:uid="{C8F34D9E-4248-40A3-87A7-8004590E6A62}"/>
    <cellStyle name="Euro 5 4 2" xfId="1660" xr:uid="{CED7113A-0F36-4B14-9B8C-3C80A35EA03B}"/>
    <cellStyle name="Euro 50" xfId="1661" xr:uid="{9841132E-863B-488A-B3BE-B0762E40AD1F}"/>
    <cellStyle name="Euro 50 2" xfId="1662" xr:uid="{6AB1F8D6-A911-4C9B-9E5F-C9DE6DEBF702}"/>
    <cellStyle name="Euro 51" xfId="1663" xr:uid="{AA2F8C75-5B94-4535-9CF5-D41B35B5A4A3}"/>
    <cellStyle name="Euro 51 2" xfId="1664" xr:uid="{646DB445-1C0A-4CBF-875E-A09D2B2CF3DD}"/>
    <cellStyle name="Euro 52" xfId="1665" xr:uid="{8CFB4E6A-DE94-4088-BC53-F42FD2B6F468}"/>
    <cellStyle name="Euro 52 2" xfId="1666" xr:uid="{6B253C0B-3C7C-462C-AA67-208ABEEBE210}"/>
    <cellStyle name="Euro 53" xfId="1667" xr:uid="{126B2CEE-2744-425F-8819-22ACB79EAB1F}"/>
    <cellStyle name="Euro 53 2" xfId="1668" xr:uid="{8B55CB77-0AB8-465B-B376-AB7F69D03A3C}"/>
    <cellStyle name="Euro 54" xfId="1669" xr:uid="{10FA0D77-9152-4662-A1BB-6290DE638B1A}"/>
    <cellStyle name="Euro 54 2" xfId="1670" xr:uid="{62546B64-9253-4C3F-A40C-22A60EED3100}"/>
    <cellStyle name="Euro 55" xfId="1671" xr:uid="{EA6CCDC3-8472-4F03-8219-F03EDDCBEE18}"/>
    <cellStyle name="Euro 55 2" xfId="1672" xr:uid="{7D0AEE88-F858-4CA2-B53C-ED9D17E85955}"/>
    <cellStyle name="Euro 56" xfId="1673" xr:uid="{B8DE5912-78B0-426F-99DC-8D287B18FFC9}"/>
    <cellStyle name="Euro 56 2" xfId="1674" xr:uid="{44C47698-8834-4843-9E7F-7C0D4F085F5A}"/>
    <cellStyle name="Euro 57" xfId="1675" xr:uid="{937037D6-BC66-4449-9DFD-001393355863}"/>
    <cellStyle name="Euro 58" xfId="1676" xr:uid="{F45F2236-FB58-404A-B339-BB4C98BC12CE}"/>
    <cellStyle name="Euro 58 2" xfId="5006" xr:uid="{BD6DFF6E-F01A-444D-AB93-EF78CD8546BF}"/>
    <cellStyle name="Euro 58 2 2" xfId="5007" xr:uid="{BE887F55-AD6D-4D5F-8DDA-9795FF18C6E7}"/>
    <cellStyle name="Euro 58 3" xfId="5008" xr:uid="{3EF4A075-481B-4B3A-8BDD-5D4AA2E24B98}"/>
    <cellStyle name="Euro 58 3 2" xfId="5009" xr:uid="{04F2B7CE-C0E1-47D9-A9FE-5DECBA45B8D9}"/>
    <cellStyle name="Euro 58 3 3" xfId="5010" xr:uid="{65CF33A1-8B1E-4476-A381-A75EE92D68CC}"/>
    <cellStyle name="Euro 58 4" xfId="5011" xr:uid="{2A57668D-0A6E-4091-AA6B-802D2E637D22}"/>
    <cellStyle name="Euro 58 5" xfId="5012" xr:uid="{B6ECF3B5-DC10-4A49-9023-5030654582DD}"/>
    <cellStyle name="Euro 59" xfId="1677" xr:uid="{CFB194CC-B829-42BD-A237-0D9CF2E3AFEB}"/>
    <cellStyle name="Euro 6" xfId="165" xr:uid="{72C2F8F4-EF81-4211-BEE3-8324A1945416}"/>
    <cellStyle name="Euro 6 2" xfId="1678" xr:uid="{DD785977-1D3C-4CBD-B20B-E6B45B39B9DF}"/>
    <cellStyle name="Euro 6 2 2" xfId="5013" xr:uid="{890BBCD0-6093-4371-881A-7B2AF3A1BCEA}"/>
    <cellStyle name="Euro 6 3" xfId="1679" xr:uid="{6E9CC557-1C5C-49CE-91B5-F130EC41E17B}"/>
    <cellStyle name="Euro 6 3 2" xfId="5014" xr:uid="{BE31B680-215F-4152-B8D3-17C96EFC659E}"/>
    <cellStyle name="Euro 6 4" xfId="4015" xr:uid="{CC92E9D3-DA59-4C5F-8627-D1FA94049D2C}"/>
    <cellStyle name="Euro 6 5" xfId="58663" xr:uid="{137079AC-5041-4988-8C7A-8C49266A24E0}"/>
    <cellStyle name="Euro 60" xfId="1597" xr:uid="{A489D781-172A-4122-AAAC-FF588C2AAC10}"/>
    <cellStyle name="Euro 7" xfId="1680" xr:uid="{841B2BB5-AA50-4ECD-A289-EDCF6287B994}"/>
    <cellStyle name="Euro 7 2" xfId="1681" xr:uid="{91B7FF39-6010-46A9-B059-6C4FD497C24E}"/>
    <cellStyle name="Euro 7 3" xfId="1682" xr:uid="{BE75897B-4BEC-401E-AE43-F93B1C279218}"/>
    <cellStyle name="Euro 7 3 2" xfId="5015" xr:uid="{7D355303-DA09-4040-9C9E-FD011CDBF82C}"/>
    <cellStyle name="Euro 7 4" xfId="5016" xr:uid="{3EEF1B83-AB05-414A-B050-78B378716E5E}"/>
    <cellStyle name="Euro 8" xfId="1683" xr:uid="{B12E2C83-3F4A-4967-AE24-B5F16ED8073A}"/>
    <cellStyle name="Euro 8 2" xfId="1684" xr:uid="{B84742B1-BD28-4112-89A3-F640B157CCC5}"/>
    <cellStyle name="Euro 9" xfId="1685" xr:uid="{C4FEC6C7-D9D1-41E9-94A8-E3D94293ADF4}"/>
    <cellStyle name="Euro 9 2" xfId="1686" xr:uid="{C7C51501-BF87-4051-A172-209CC8A13F46}"/>
    <cellStyle name="Euro_Potentials in TIMES" xfId="1687" xr:uid="{CF2D25CB-DEC6-4BBF-8B93-B6DAAE2FE305}"/>
    <cellStyle name="Explanatory Text" xfId="19" builtinId="53" customBuiltin="1"/>
    <cellStyle name="Explanatory Text 10" xfId="1688" xr:uid="{8298C49C-A616-43AB-B835-4984CF7D8121}"/>
    <cellStyle name="Explanatory Text 11" xfId="1689" xr:uid="{52D4D478-B872-46A0-B83A-4207D449E701}"/>
    <cellStyle name="Explanatory Text 12" xfId="1690" xr:uid="{68F94B0A-E169-43F8-85AB-08D7AAD6F638}"/>
    <cellStyle name="Explanatory Text 13" xfId="1691" xr:uid="{7F04379E-50C2-44A5-AA75-2ED435AEDD85}"/>
    <cellStyle name="Explanatory Text 14" xfId="1692" xr:uid="{53B0E224-E7B5-4611-AA5B-50EE83223D43}"/>
    <cellStyle name="Explanatory Text 15" xfId="1693" xr:uid="{22151225-2F46-4619-BD34-1252171CA808}"/>
    <cellStyle name="Explanatory Text 16" xfId="1694" xr:uid="{69E7E72C-2705-4803-972E-37654C02126F}"/>
    <cellStyle name="Explanatory Text 17" xfId="1695" xr:uid="{8E6C619F-D3B1-42E8-964B-E611EBD0FCDE}"/>
    <cellStyle name="Explanatory Text 18" xfId="1696" xr:uid="{A16563A5-D6AF-4451-A050-C562F9DFAF43}"/>
    <cellStyle name="Explanatory Text 19" xfId="1697" xr:uid="{F69D3346-ED55-4A16-9957-402D37D22267}"/>
    <cellStyle name="Explanatory Text 2" xfId="166" xr:uid="{22ECD52C-F59A-4F96-A99E-32D3395E7FD9}"/>
    <cellStyle name="Explanatory Text 2 10" xfId="4016" xr:uid="{8CE22C12-2832-4709-AC0F-404D4347C492}"/>
    <cellStyle name="Explanatory Text 2 2" xfId="4017" xr:uid="{7FFFC6F9-9462-46D8-BD29-9E044F42D74E}"/>
    <cellStyle name="Explanatory Text 2 3" xfId="4018" xr:uid="{3A1F8B22-0097-45AF-8666-E998E4880DAB}"/>
    <cellStyle name="Explanatory Text 2 4" xfId="4019" xr:uid="{3C35F4EF-7537-4AE7-A9D4-1243CC473D0D}"/>
    <cellStyle name="Explanatory Text 2 5" xfId="4020" xr:uid="{EBF2DA80-0A66-4ECA-B3F3-60A73530352C}"/>
    <cellStyle name="Explanatory Text 2 6" xfId="4021" xr:uid="{12E43D9B-325A-4234-BA8E-8C19395D0D45}"/>
    <cellStyle name="Explanatory Text 2 7" xfId="4022" xr:uid="{FEAC7AFA-8081-47C1-A5F7-C14411D98B3B}"/>
    <cellStyle name="Explanatory Text 2 8" xfId="4023" xr:uid="{E0030E1C-F6AC-465F-9802-6829BDA0038C}"/>
    <cellStyle name="Explanatory Text 2 9" xfId="4024" xr:uid="{0F8D3DC2-7931-4335-AD6D-31016683E25C}"/>
    <cellStyle name="Explanatory Text 20" xfId="1698" xr:uid="{2F5B7E85-4B81-497C-91AB-C02743FDEE8A}"/>
    <cellStyle name="Explanatory Text 21" xfId="1699" xr:uid="{FBDD750A-E186-4F8A-8F3E-C2D516F22F7A}"/>
    <cellStyle name="Explanatory Text 22" xfId="1700" xr:uid="{53AE92A9-DB4A-4D84-B63C-EB12A085FF54}"/>
    <cellStyle name="Explanatory Text 23" xfId="1701" xr:uid="{17971A44-F6FD-46C8-BB8F-F2E7E8CC9120}"/>
    <cellStyle name="Explanatory Text 24" xfId="1702" xr:uid="{E1EC33EC-BB8A-43AA-9161-4526B65F7C94}"/>
    <cellStyle name="Explanatory Text 25" xfId="1703" xr:uid="{167DFD1B-4C90-4E2D-BE84-D3ED3F0845AD}"/>
    <cellStyle name="Explanatory Text 26" xfId="1704" xr:uid="{49DC5637-4701-4DD4-BF3C-5819DCB2E36C}"/>
    <cellStyle name="Explanatory Text 27" xfId="1705" xr:uid="{3803B3CA-904C-4884-9F1A-076024B641D7}"/>
    <cellStyle name="Explanatory Text 28" xfId="1706" xr:uid="{8E4FDBBD-AA41-4667-8C0E-4F3DE4A70964}"/>
    <cellStyle name="Explanatory Text 29" xfId="1707" xr:uid="{46F9B0E3-A0DD-48B1-B5E2-744469C5E424}"/>
    <cellStyle name="Explanatory Text 3" xfId="167" xr:uid="{C74ECEC9-003D-459F-9BD8-55B663DAC744}"/>
    <cellStyle name="Explanatory Text 3 2" xfId="1708" xr:uid="{5237FF07-E530-4BAD-80D7-A6BFCF018927}"/>
    <cellStyle name="Explanatory Text 30" xfId="1709" xr:uid="{7E17C4F2-4045-4755-928F-E249DC9BC24F}"/>
    <cellStyle name="Explanatory Text 31" xfId="1710" xr:uid="{7914C0E5-7A3A-4C28-A29A-7284084889C8}"/>
    <cellStyle name="Explanatory Text 32" xfId="1711" xr:uid="{6F776C9C-FD83-4762-BF2B-82DEC23ED3EF}"/>
    <cellStyle name="Explanatory Text 33" xfId="1712" xr:uid="{F084D900-E7B6-4A49-9D77-65CCACF2FBC8}"/>
    <cellStyle name="Explanatory Text 34" xfId="1713" xr:uid="{914D987C-73AF-4388-AE23-37B8169DC327}"/>
    <cellStyle name="Explanatory Text 35" xfId="1714" xr:uid="{089B586E-DEE9-45D5-9A24-411C6BAC24BD}"/>
    <cellStyle name="Explanatory Text 36" xfId="1715" xr:uid="{864BD8DA-CF4A-434E-9E02-DDF34527B900}"/>
    <cellStyle name="Explanatory Text 37" xfId="1716" xr:uid="{2F5F6D33-4BDB-427C-8C19-316DDB2A0E86}"/>
    <cellStyle name="Explanatory Text 38" xfId="1717" xr:uid="{931A3AD8-EE26-48CC-B5E1-1BD9EDEA23A0}"/>
    <cellStyle name="Explanatory Text 39" xfId="1718" xr:uid="{505061D7-0516-4A22-ABDD-3FB6010728BB}"/>
    <cellStyle name="Explanatory Text 4" xfId="1719" xr:uid="{0DBB0287-EB24-4601-9E77-BAD3AE46EF36}"/>
    <cellStyle name="Explanatory Text 4 2" xfId="5017" xr:uid="{78FCAC31-79F2-4095-ACC2-46B77C2F3358}"/>
    <cellStyle name="Explanatory Text 40" xfId="1720" xr:uid="{439ABF6A-556E-4B84-9FFB-4BC121FA49D4}"/>
    <cellStyle name="Explanatory Text 41" xfId="1721" xr:uid="{1D463673-10D8-4A11-9E2F-0AD3404EE0E2}"/>
    <cellStyle name="Explanatory Text 42" xfId="1722" xr:uid="{04328C70-6747-4264-8824-867EB30F1059}"/>
    <cellStyle name="Explanatory Text 43" xfId="1723" xr:uid="{32A6736D-965C-4F7E-A57E-EE538FB0D4B9}"/>
    <cellStyle name="Explanatory Text 5" xfId="1724" xr:uid="{76300F4A-A8ED-4EB9-9F16-2E861ADA78B8}"/>
    <cellStyle name="Explanatory Text 5 2" xfId="5018" xr:uid="{C352BFD4-2B42-45F6-BAD2-75E2F59D198C}"/>
    <cellStyle name="Explanatory Text 6" xfId="1725" xr:uid="{A5E9B79A-D329-48B2-B977-2444FEBED927}"/>
    <cellStyle name="Explanatory Text 6 2" xfId="5019" xr:uid="{9646BA4C-5DB2-4EC1-8F4E-66D97F5383AB}"/>
    <cellStyle name="Explanatory Text 7" xfId="1726" xr:uid="{45B2A0D0-D9BF-4D41-8A17-D5C9870341E5}"/>
    <cellStyle name="Explanatory Text 8" xfId="1727" xr:uid="{CAAD5A7D-0941-4A31-9C4D-FBF77D667372}"/>
    <cellStyle name="Explanatory Text 9" xfId="1728" xr:uid="{CD0BD4FD-2C9F-45B1-80E6-B192EB282D35}"/>
    <cellStyle name="Float" xfId="168" xr:uid="{4264B27F-B44A-414B-B5ED-BF6BB083C9D7}"/>
    <cellStyle name="Float 2" xfId="169" xr:uid="{05AB0762-3697-4144-8B13-3CC40819A30D}"/>
    <cellStyle name="Float 2 2" xfId="4025" xr:uid="{9393BF28-E486-43E1-8146-35BF0DB5AED4}"/>
    <cellStyle name="Float 3" xfId="1730" xr:uid="{BEB6A0AE-A892-4ABA-B1DC-B476B4C6E573}"/>
    <cellStyle name="Float 3 2" xfId="4026" xr:uid="{F3661394-A5E9-4D30-8003-23C8438F4205}"/>
    <cellStyle name="Float 3 3" xfId="58664" xr:uid="{CD6ED942-B457-4BAF-BB9D-23F4A247DC69}"/>
    <cellStyle name="Float 4" xfId="1729" xr:uid="{8FB4B1AC-30C3-4F8B-BC60-4F3AFCD22E77}"/>
    <cellStyle name="Good" xfId="11" builtinId="26" customBuiltin="1"/>
    <cellStyle name="Good 10" xfId="1731" xr:uid="{5198D3D5-EF1B-4C94-9D7A-3FA7BE30406D}"/>
    <cellStyle name="Good 11" xfId="1732" xr:uid="{8606D3A4-1F7D-490F-B475-7559C9C1030E}"/>
    <cellStyle name="Good 12" xfId="1733" xr:uid="{E32E66FC-6AE8-4E53-9122-0AF2B850180C}"/>
    <cellStyle name="Good 13" xfId="1734" xr:uid="{3CAB3CE3-114A-4130-8411-F527F52410C9}"/>
    <cellStyle name="Good 14" xfId="1735" xr:uid="{B3074E51-0456-45EA-903F-A4654DDBF0F0}"/>
    <cellStyle name="Good 15" xfId="1736" xr:uid="{37F48170-04FD-4E08-A9D6-23F502DF428C}"/>
    <cellStyle name="Good 16" xfId="1737" xr:uid="{C3B094F8-5D2C-4560-8295-85E631812EA2}"/>
    <cellStyle name="Good 17" xfId="1738" xr:uid="{117D71C7-8910-420B-AC73-E62BB4281DC7}"/>
    <cellStyle name="Good 18" xfId="1739" xr:uid="{624817A3-CC96-4B68-85CC-4E162ECAF308}"/>
    <cellStyle name="Good 19" xfId="1740" xr:uid="{10532C04-BE7A-4624-A385-CBDB45874CE5}"/>
    <cellStyle name="Good 2" xfId="170" xr:uid="{770D0142-0681-4F66-B29C-E4328DBB9EBA}"/>
    <cellStyle name="Good 2 10" xfId="4027" xr:uid="{6F664C26-648E-4252-98D4-4437FBAE502F}"/>
    <cellStyle name="Good 2 11" xfId="5020" xr:uid="{9BF3677D-9B97-4B3B-AFA1-E2DD1875E845}"/>
    <cellStyle name="Good 2 12" xfId="5021" xr:uid="{D76025E1-4845-4CB2-A5C8-C0D281B8EADB}"/>
    <cellStyle name="Good 2 2" xfId="1741" xr:uid="{338EB024-AD7E-4BD5-87D0-061E2201D232}"/>
    <cellStyle name="Good 2 2 2" xfId="4028" xr:uid="{9F19C5E9-7845-469D-8081-2AF3DDE0A886}"/>
    <cellStyle name="Good 2 2 2 2" xfId="5022" xr:uid="{99B94757-709C-427E-9D03-839C32623602}"/>
    <cellStyle name="Good 2 2 3" xfId="58665" xr:uid="{90E88964-51A5-4E22-8C05-9451ED164B0C}"/>
    <cellStyle name="Good 2 3" xfId="1742" xr:uid="{80E80E0B-1971-4D59-BD5A-F459DCAEF229}"/>
    <cellStyle name="Good 2 3 2" xfId="4029" xr:uid="{47286E90-46A6-4ADF-853B-FA7DA6C9C476}"/>
    <cellStyle name="Good 2 3 3" xfId="58666" xr:uid="{A4817586-0609-4A0F-86C6-40C6EA8A3369}"/>
    <cellStyle name="Good 2 4" xfId="4030" xr:uid="{14A87391-C84E-48CA-8BD4-8CA244688F3F}"/>
    <cellStyle name="Good 2 5" xfId="4031" xr:uid="{6C5EDB2D-7607-40A1-AB71-B37B46AA2A82}"/>
    <cellStyle name="Good 2 6" xfId="4032" xr:uid="{0C21B13A-54FF-49DD-9E81-8D0136F93DC9}"/>
    <cellStyle name="Good 2 7" xfId="4033" xr:uid="{D09C8D5A-742C-4E30-AE7D-3D47121B7004}"/>
    <cellStyle name="Good 2 8" xfId="4034" xr:uid="{69ECED1C-F076-47E8-AB49-38AC7F8BF0E4}"/>
    <cellStyle name="Good 2 9" xfId="4035" xr:uid="{FFC7FEDD-87F9-426F-A208-97CDC502B3CF}"/>
    <cellStyle name="Good 20" xfId="1743" xr:uid="{773C1FFB-D334-4AC4-B316-684DAA526441}"/>
    <cellStyle name="Good 21" xfId="1744" xr:uid="{8AC5CB60-0962-4EC0-89E4-6957060AB04E}"/>
    <cellStyle name="Good 22" xfId="1745" xr:uid="{E2AE06AD-9CC2-440B-8F54-9B312603182C}"/>
    <cellStyle name="Good 23" xfId="1746" xr:uid="{CA865BDC-BD5C-41C9-9555-B82111943918}"/>
    <cellStyle name="Good 24" xfId="1747" xr:uid="{DA0DE203-A9AA-4F98-98D0-5CAA683299CC}"/>
    <cellStyle name="Good 25" xfId="1748" xr:uid="{7D917CD6-4714-4FD2-BACA-9DF97B5DF62B}"/>
    <cellStyle name="Good 26" xfId="1749" xr:uid="{AFA99886-B91A-40AD-9E06-67A5AB3D9B82}"/>
    <cellStyle name="Good 27" xfId="1750" xr:uid="{7BB1E094-FB3D-4C9B-8583-4177ACCE06A5}"/>
    <cellStyle name="Good 28" xfId="1751" xr:uid="{6E14FF42-C851-4E8B-938A-603000C2E544}"/>
    <cellStyle name="Good 29" xfId="1752" xr:uid="{6DE0E220-B773-42E3-B436-B2C17DE16DE1}"/>
    <cellStyle name="Good 3" xfId="171" xr:uid="{3A56801A-1D28-4ADD-9D02-956F06BF53F2}"/>
    <cellStyle name="Good 3 2" xfId="1753" xr:uid="{1635E582-D08E-4424-95DF-670EEAB17523}"/>
    <cellStyle name="Good 3 2 2" xfId="5023" xr:uid="{75BD6543-417F-448B-B2B7-E1540F0C00AD}"/>
    <cellStyle name="Good 3 3" xfId="4036" xr:uid="{54689E27-699A-41F5-B658-4F75C233EF10}"/>
    <cellStyle name="Good 3 4" xfId="58667" xr:uid="{4B2471E3-B166-436F-9272-AC8A96830890}"/>
    <cellStyle name="Good 30" xfId="1754" xr:uid="{B59D1F30-4BD2-4F8B-9C7C-E5F381284DF1}"/>
    <cellStyle name="Good 31" xfId="1755" xr:uid="{C31816AA-A6B9-40C6-9B4E-166974437AB4}"/>
    <cellStyle name="Good 32" xfId="1756" xr:uid="{695325C9-02CB-4259-B298-9A6E547B9FE0}"/>
    <cellStyle name="Good 33" xfId="1757" xr:uid="{1C7DE6D1-04E4-4B73-B457-B842C3C3E7F5}"/>
    <cellStyle name="Good 34" xfId="1758" xr:uid="{24CBF318-957F-4E6A-8771-2B749D148BB1}"/>
    <cellStyle name="Good 35" xfId="1759" xr:uid="{DF4CF94B-E9EE-4190-8D7A-6BB213A0A1A4}"/>
    <cellStyle name="Good 36" xfId="1760" xr:uid="{80292D85-64A0-4A24-890E-D253C74F01E4}"/>
    <cellStyle name="Good 37" xfId="1761" xr:uid="{8ED4FD2D-5E94-44A7-A005-DCC8384432BD}"/>
    <cellStyle name="Good 38" xfId="1762" xr:uid="{377871FD-CA2A-4825-ACEC-B20A439912CE}"/>
    <cellStyle name="Good 39" xfId="1763" xr:uid="{F119DA7E-9E3C-4F58-AC6A-1661C90A0B44}"/>
    <cellStyle name="Good 4" xfId="1764" xr:uid="{A1D485AD-D528-4EF5-8948-566913179431}"/>
    <cellStyle name="Good 4 2" xfId="5024" xr:uid="{63DE87F1-D292-42D8-8844-027CA034FB6F}"/>
    <cellStyle name="Good 40" xfId="1765" xr:uid="{A64D3B92-1D76-430C-B882-69B896640E36}"/>
    <cellStyle name="Good 41" xfId="1766" xr:uid="{8C829070-B5C7-4658-83CF-47964027591B}"/>
    <cellStyle name="Good 42" xfId="1767" xr:uid="{19D2351F-0BFA-45C8-B930-7C341ECFE50C}"/>
    <cellStyle name="Good 5" xfId="1768" xr:uid="{67E329BB-B88F-4BAB-B1C2-07603554DEF5}"/>
    <cellStyle name="Good 5 2" xfId="5025" xr:uid="{8EE92B1F-F0A2-4360-A033-C86E5E9B383C}"/>
    <cellStyle name="Good 6" xfId="1769" xr:uid="{E945797A-3CD3-4A9F-87D0-0ABACE790537}"/>
    <cellStyle name="Good 6 2" xfId="5026" xr:uid="{AA981333-0BEE-4EC2-A422-0F073C7C6051}"/>
    <cellStyle name="Good 7" xfId="1770" xr:uid="{90B5162E-BDF8-49B9-BBFA-D07D5AF59F67}"/>
    <cellStyle name="Good 8" xfId="1771" xr:uid="{42BC8A86-7D7D-4D98-A2C6-C69EEFB5B957}"/>
    <cellStyle name="Good 9" xfId="1772" xr:uid="{10A669E0-68AD-4F98-A00A-76996BD0F836}"/>
    <cellStyle name="Gut" xfId="1773" xr:uid="{E8D67430-9A42-4990-A54A-FD7CE46F16EE}"/>
    <cellStyle name="Heading 1" xfId="7" builtinId="16" customBuiltin="1"/>
    <cellStyle name="Heading 1 10" xfId="1774" xr:uid="{3BEAC069-C464-4EA7-A2CD-EB738D978F08}"/>
    <cellStyle name="Heading 1 11" xfId="1775" xr:uid="{A0A32E4B-96AD-429F-88A2-33D3A07B8200}"/>
    <cellStyle name="Heading 1 12" xfId="1776" xr:uid="{909E1203-9E6A-4607-B7E2-847BB773EA7D}"/>
    <cellStyle name="Heading 1 13" xfId="1777" xr:uid="{B86596A4-BF54-4560-B378-271A4CD39058}"/>
    <cellStyle name="Heading 1 14" xfId="1778" xr:uid="{47EA6F86-F4EC-4786-AB4B-0BE5454C523A}"/>
    <cellStyle name="Heading 1 15" xfId="1779" xr:uid="{DBD6C883-260B-4F20-9369-6CA250DA4713}"/>
    <cellStyle name="Heading 1 16" xfId="1780" xr:uid="{8E35D56A-9A1D-4F97-989B-58C660C51C4D}"/>
    <cellStyle name="Heading 1 17" xfId="1781" xr:uid="{40407641-ECE6-4BB3-BE85-31B13DF7EA28}"/>
    <cellStyle name="Heading 1 18" xfId="1782" xr:uid="{EBB54D00-29EA-420D-AD86-5DA2145DDA6F}"/>
    <cellStyle name="Heading 1 19" xfId="1783" xr:uid="{81947592-9715-4B1E-8EC6-A9B45128E0C6}"/>
    <cellStyle name="Heading 1 2" xfId="172" xr:uid="{320C686C-DFD7-4770-BBF4-9CEDDF8D248A}"/>
    <cellStyle name="Heading 1 2 10" xfId="4037" xr:uid="{3D9C0CA6-5A61-49A6-84B9-389AFD40221A}"/>
    <cellStyle name="Heading 1 2 11" xfId="5027" xr:uid="{410DC0E6-08F9-4216-AFB9-F1B5D37691E7}"/>
    <cellStyle name="Heading 1 2 2" xfId="4038" xr:uid="{66FFDFA4-61EB-4001-8EFB-7AF5C73E6596}"/>
    <cellStyle name="Heading 1 2 3" xfId="4039" xr:uid="{B8E5B85C-842C-489C-BF07-E7C62D239788}"/>
    <cellStyle name="Heading 1 2 4" xfId="4040" xr:uid="{BFB57D0A-53B9-4CAA-9C95-5B48FF3DBB63}"/>
    <cellStyle name="Heading 1 2 5" xfId="4041" xr:uid="{3651724B-B8D6-443A-8B13-B02A7B0378F5}"/>
    <cellStyle name="Heading 1 2 6" xfId="4042" xr:uid="{9CB7F4FE-7B19-4BB0-B6AC-CE5B28B6D1EE}"/>
    <cellStyle name="Heading 1 2 7" xfId="4043" xr:uid="{FF60316A-9A70-4311-A5CF-0E010D2784B7}"/>
    <cellStyle name="Heading 1 2 8" xfId="4044" xr:uid="{F9A9684C-1FF3-4F56-AB79-9F40F51CB460}"/>
    <cellStyle name="Heading 1 2 9" xfId="4045" xr:uid="{8F32FE90-252D-4B66-9348-EA2EB5530960}"/>
    <cellStyle name="Heading 1 20" xfId="1784" xr:uid="{0BE7D615-2A12-49BA-8492-C821AB5136E9}"/>
    <cellStyle name="Heading 1 21" xfId="1785" xr:uid="{E3615DD8-46E7-4D09-8BB5-5FF73C030C6B}"/>
    <cellStyle name="Heading 1 22" xfId="1786" xr:uid="{017FB8B6-77E0-4249-8F20-24E9CABDC04B}"/>
    <cellStyle name="Heading 1 23" xfId="1787" xr:uid="{9647884A-B1CC-405B-BE05-5A6E2322F4F3}"/>
    <cellStyle name="Heading 1 24" xfId="1788" xr:uid="{CEC78A89-20BC-4838-9A7F-A5F4D1CB4F10}"/>
    <cellStyle name="Heading 1 25" xfId="1789" xr:uid="{0AA196D4-E73C-4F2B-AD47-CF95DB729DE3}"/>
    <cellStyle name="Heading 1 26" xfId="1790" xr:uid="{8D493849-BBE8-4D56-8C31-83F1DDDEDB85}"/>
    <cellStyle name="Heading 1 27" xfId="1791" xr:uid="{5A814CF7-2CF6-4F8C-8667-6FF1E1F11BBD}"/>
    <cellStyle name="Heading 1 28" xfId="1792" xr:uid="{D491B2AC-F9DD-4EB2-8795-22D87B1638F8}"/>
    <cellStyle name="Heading 1 29" xfId="1793" xr:uid="{2E20E574-36EA-41FB-9591-02271B66194F}"/>
    <cellStyle name="Heading 1 3" xfId="173" xr:uid="{D9625139-9ACF-4092-8B6C-4B3B60705A67}"/>
    <cellStyle name="Heading 1 3 2" xfId="1794" xr:uid="{EF7490E7-91EA-4FFF-82BA-40B1584FB01D}"/>
    <cellStyle name="Heading 1 3 2 2" xfId="5028" xr:uid="{DDC70BFB-5F04-4340-836D-72FA0FCE5F54}"/>
    <cellStyle name="Heading 1 3 3" xfId="4046" xr:uid="{65C74301-1EEF-4855-9B4B-5647E4640784}"/>
    <cellStyle name="Heading 1 3 4" xfId="58668" xr:uid="{FF4F3687-0058-438B-815D-F16C394881F9}"/>
    <cellStyle name="Heading 1 30" xfId="1795" xr:uid="{161925C8-49A0-49BD-9AEB-4DF6482FA898}"/>
    <cellStyle name="Heading 1 31" xfId="1796" xr:uid="{27547451-5E49-4482-96CB-F646960CAB9D}"/>
    <cellStyle name="Heading 1 32" xfId="1797" xr:uid="{8BBDEA7D-3214-4D3C-9153-87249A23ABB5}"/>
    <cellStyle name="Heading 1 33" xfId="1798" xr:uid="{F80500D5-07A6-4EAF-8834-C3A968DC150B}"/>
    <cellStyle name="Heading 1 34" xfId="1799" xr:uid="{E4AD95A8-AB5F-44B0-BF84-FACF7C64ADFB}"/>
    <cellStyle name="Heading 1 35" xfId="1800" xr:uid="{B89A9E29-EE46-493C-A37F-7D93031EDAB2}"/>
    <cellStyle name="Heading 1 36" xfId="1801" xr:uid="{C3F815A8-5C2E-49F3-BC84-F82B6056E7F1}"/>
    <cellStyle name="Heading 1 37" xfId="1802" xr:uid="{422D8C70-AAB7-4607-948B-3D6AE9C51CE5}"/>
    <cellStyle name="Heading 1 38" xfId="1803" xr:uid="{6076DD60-DCB5-4328-B463-60A95896A600}"/>
    <cellStyle name="Heading 1 39" xfId="1804" xr:uid="{E8448948-7FDD-403E-B076-9DC2F4FD3AB5}"/>
    <cellStyle name="Heading 1 4" xfId="1805" xr:uid="{41888081-A1C2-4354-9E6E-88F0B27DE852}"/>
    <cellStyle name="Heading 1 4 2" xfId="5029" xr:uid="{C41E2F46-0B9D-456C-ADF5-2E397CD13670}"/>
    <cellStyle name="Heading 1 40" xfId="1806" xr:uid="{46B31756-A410-4EF2-886F-A3C9557D1D96}"/>
    <cellStyle name="Heading 1 41" xfId="1807" xr:uid="{AB777135-F742-4791-81F3-291EC00DFBB7}"/>
    <cellStyle name="Heading 1 5" xfId="1808" xr:uid="{FE4E6033-D41D-404B-8255-8D31E2CDB5AD}"/>
    <cellStyle name="Heading 1 5 2" xfId="5030" xr:uid="{DB64D0E2-19B2-4C29-A7AF-6681F4106B27}"/>
    <cellStyle name="Heading 1 6" xfId="1809" xr:uid="{5593F056-6011-48C4-83FB-8D08FA9C4605}"/>
    <cellStyle name="Heading 1 6 2" xfId="5031" xr:uid="{28E669AD-EA86-4023-8DBE-C03160CD22D6}"/>
    <cellStyle name="Heading 1 7" xfId="1810" xr:uid="{3F94AB39-AD89-4F73-B67C-E4A3BD983CE0}"/>
    <cellStyle name="Heading 1 8" xfId="1811" xr:uid="{549A8FCD-CCF1-4B8F-BB92-97FA9B7FE754}"/>
    <cellStyle name="Heading 1 9" xfId="1812" xr:uid="{940884AE-B6D4-49ED-A5CC-9EB82DC649CC}"/>
    <cellStyle name="Heading 2" xfId="8" builtinId="17" customBuiltin="1"/>
    <cellStyle name="Heading 2 10" xfId="1813" xr:uid="{4151E513-23E1-40AD-ADFE-57BF9D21D2F5}"/>
    <cellStyle name="Heading 2 11" xfId="1814" xr:uid="{BB05C12C-31F2-4AD2-AB12-B713A4A66999}"/>
    <cellStyle name="Heading 2 12" xfId="1815" xr:uid="{1FFB781C-8859-4BD1-9BD2-7971524B921B}"/>
    <cellStyle name="Heading 2 13" xfId="1816" xr:uid="{A1D7C93D-DCCC-439E-9A78-E2F8DCBCE2E1}"/>
    <cellStyle name="Heading 2 14" xfId="1817" xr:uid="{39C0158E-1F10-4BB8-A317-011BD4889090}"/>
    <cellStyle name="Heading 2 15" xfId="1818" xr:uid="{A53B9440-027D-48E5-9C11-019F582BBABA}"/>
    <cellStyle name="Heading 2 16" xfId="1819" xr:uid="{E237DC05-F696-4813-98B4-D0F069266A0B}"/>
    <cellStyle name="Heading 2 17" xfId="1820" xr:uid="{3D358F89-A63B-4F4C-A601-4E9A469FEB38}"/>
    <cellStyle name="Heading 2 18" xfId="1821" xr:uid="{38B26EB9-549B-49EB-8075-DEAC48C853F0}"/>
    <cellStyle name="Heading 2 19" xfId="1822" xr:uid="{7CE43C51-1610-451B-B18D-2ABC5FFF9167}"/>
    <cellStyle name="Heading 2 2" xfId="174" xr:uid="{77344491-F42D-435B-936C-C5D83C739DBB}"/>
    <cellStyle name="Heading 2 2 10" xfId="4047" xr:uid="{B21D82A1-2465-4EC0-B316-1DCEA06DDF90}"/>
    <cellStyle name="Heading 2 2 11" xfId="5032" xr:uid="{8EBEC53C-DF2B-42FE-8415-45BF12685ED0}"/>
    <cellStyle name="Heading 2 2 2" xfId="4048" xr:uid="{01BB18C5-E732-49DF-A610-671E46DCD49D}"/>
    <cellStyle name="Heading 2 2 3" xfId="4049" xr:uid="{5031CCD0-82A8-49ED-A6A6-ADFA1466F009}"/>
    <cellStyle name="Heading 2 2 4" xfId="4050" xr:uid="{44B5EEFE-DFEC-4622-B1F8-6B4F3C680518}"/>
    <cellStyle name="Heading 2 2 5" xfId="4051" xr:uid="{0993039A-D799-472F-9CAD-EA9278C01151}"/>
    <cellStyle name="Heading 2 2 6" xfId="4052" xr:uid="{2D1363B0-36BC-4142-915D-B050754FB7CC}"/>
    <cellStyle name="Heading 2 2 7" xfId="4053" xr:uid="{A9CF0E8C-DB5E-4F6C-95D8-BDB80083F0BB}"/>
    <cellStyle name="Heading 2 2 8" xfId="4054" xr:uid="{70D51F78-A4AB-4569-9610-C77A02AEBA19}"/>
    <cellStyle name="Heading 2 2 9" xfId="4055" xr:uid="{A9A61530-1CAE-46ED-85CE-06BBFD924760}"/>
    <cellStyle name="Heading 2 20" xfId="1823" xr:uid="{EB1F38A8-2717-45A2-9E25-45C45A51CBF7}"/>
    <cellStyle name="Heading 2 21" xfId="1824" xr:uid="{63A29150-F8D1-4842-A8A9-8649DA3F12DA}"/>
    <cellStyle name="Heading 2 22" xfId="1825" xr:uid="{B70EBE68-0952-478B-AEC1-4D80DFFAE650}"/>
    <cellStyle name="Heading 2 23" xfId="1826" xr:uid="{F47651A3-F8F0-4D10-ABBF-432EF7F92D51}"/>
    <cellStyle name="Heading 2 24" xfId="1827" xr:uid="{BDF998C0-839C-4FD5-8C06-F1AF843D62A8}"/>
    <cellStyle name="Heading 2 25" xfId="1828" xr:uid="{6EBFB0D2-AC66-48B0-994F-818DDD2DD720}"/>
    <cellStyle name="Heading 2 26" xfId="1829" xr:uid="{7A714D3F-39E5-4B7D-BFF0-5FF503CE7691}"/>
    <cellStyle name="Heading 2 27" xfId="1830" xr:uid="{B150C99B-EE7D-41E8-AB13-3111C04D7B7D}"/>
    <cellStyle name="Heading 2 28" xfId="1831" xr:uid="{C91A3CA9-9533-419D-B5F5-2BAB28DDE807}"/>
    <cellStyle name="Heading 2 29" xfId="1832" xr:uid="{065B8898-9CBE-492F-9DED-65B0BFA741BB}"/>
    <cellStyle name="Heading 2 3" xfId="175" xr:uid="{8F92259F-3D76-41B5-8CC6-CF9535EFD881}"/>
    <cellStyle name="Heading 2 3 2" xfId="1833" xr:uid="{9A0A64E4-A3EE-420A-80EC-65AF8A5DD958}"/>
    <cellStyle name="Heading 2 3 2 2" xfId="5033" xr:uid="{CD00638D-DDB7-4969-A8ED-B2AB544C138F}"/>
    <cellStyle name="Heading 2 3 3" xfId="4056" xr:uid="{7B471B12-45F6-49FC-AFAA-89F1D3AB5573}"/>
    <cellStyle name="Heading 2 3 4" xfId="58669" xr:uid="{9E3194DF-0018-47D4-B612-2BDD034E32C0}"/>
    <cellStyle name="Heading 2 30" xfId="1834" xr:uid="{8176514E-A54B-4243-BBF7-30BE1C908B3E}"/>
    <cellStyle name="Heading 2 31" xfId="1835" xr:uid="{9E3DEDE4-BB3F-483F-9D15-F0F34D41F5E4}"/>
    <cellStyle name="Heading 2 32" xfId="1836" xr:uid="{0D048774-D2C7-4C00-88F2-692D50C01E29}"/>
    <cellStyle name="Heading 2 33" xfId="1837" xr:uid="{E0680565-112B-42A3-ABE5-4307752FED54}"/>
    <cellStyle name="Heading 2 34" xfId="1838" xr:uid="{5D3DD740-0361-4680-93F5-2AAE05F01A95}"/>
    <cellStyle name="Heading 2 35" xfId="1839" xr:uid="{B7F433B6-7F8F-4329-A764-E67FC559A820}"/>
    <cellStyle name="Heading 2 36" xfId="1840" xr:uid="{5FED7CCE-EB13-4BE4-BD40-CDB64B4D136D}"/>
    <cellStyle name="Heading 2 37" xfId="1841" xr:uid="{E6036802-8DFD-414F-870F-4F3533B4891A}"/>
    <cellStyle name="Heading 2 38" xfId="1842" xr:uid="{B11BCC0B-2B39-43F1-9952-63E1C202F830}"/>
    <cellStyle name="Heading 2 39" xfId="1843" xr:uid="{763A14E0-BEE2-491A-A416-12B7CF9D5237}"/>
    <cellStyle name="Heading 2 4" xfId="1844" xr:uid="{8F639D0E-5A89-451F-B4D6-F852B3A446FA}"/>
    <cellStyle name="Heading 2 4 2" xfId="5034" xr:uid="{ED1D03F4-C4EB-4787-BC47-E3E39620C3FF}"/>
    <cellStyle name="Heading 2 40" xfId="1845" xr:uid="{B200129B-99BB-4BCE-9576-79AD664D30D1}"/>
    <cellStyle name="Heading 2 41" xfId="1846" xr:uid="{568AC1C8-ECCA-423F-8770-104AF1CF990A}"/>
    <cellStyle name="Heading 2 5" xfId="1847" xr:uid="{8585FFCB-5553-4A99-9929-88D3011E18D5}"/>
    <cellStyle name="Heading 2 5 2" xfId="5035" xr:uid="{589856B2-E7C9-4920-9E71-6A9543260A79}"/>
    <cellStyle name="Heading 2 6" xfId="1848" xr:uid="{F8977512-15EF-40E5-A7FC-D4CA02668B8E}"/>
    <cellStyle name="Heading 2 6 2" xfId="5036" xr:uid="{1A6F4D36-CEB3-4476-AB69-1329637FF2DA}"/>
    <cellStyle name="Heading 2 7" xfId="1849" xr:uid="{61AE53AF-0493-4DB3-AAC8-D2DAD42ED2C1}"/>
    <cellStyle name="Heading 2 8" xfId="1850" xr:uid="{39C42EA4-C0EF-47D0-9417-73AB3F7FD47B}"/>
    <cellStyle name="Heading 2 9" xfId="1851" xr:uid="{56FB1D58-4CF0-4C47-A227-BE9DF9972399}"/>
    <cellStyle name="Heading 3" xfId="9" builtinId="18" customBuiltin="1"/>
    <cellStyle name="Heading 3 10" xfId="1852" xr:uid="{E3AC3FFD-7D9A-4363-887C-479F267F7E6A}"/>
    <cellStyle name="Heading 3 11" xfId="1853" xr:uid="{1A534C95-1093-495F-A87C-E98DE2FA1F25}"/>
    <cellStyle name="Heading 3 12" xfId="1854" xr:uid="{BB722311-F457-4EC1-96DF-36F9AB27D6BA}"/>
    <cellStyle name="Heading 3 13" xfId="1855" xr:uid="{26A42A77-7759-4ECC-9634-3D23B56B72E7}"/>
    <cellStyle name="Heading 3 14" xfId="1856" xr:uid="{224CEEBF-67B3-4AA5-B50C-A51B7D7413DB}"/>
    <cellStyle name="Heading 3 15" xfId="1857" xr:uid="{3014909A-E786-4D4A-897D-E4E9A3A19214}"/>
    <cellStyle name="Heading 3 16" xfId="1858" xr:uid="{39A4D2BB-EA7F-48D4-902F-51EBE2ABD110}"/>
    <cellStyle name="Heading 3 17" xfId="1859" xr:uid="{53296E44-8952-4E83-9169-6DC6EDE544CA}"/>
    <cellStyle name="Heading 3 18" xfId="1860" xr:uid="{3C93B42F-3BD4-49C9-95BE-A22F5152770D}"/>
    <cellStyle name="Heading 3 19" xfId="1861" xr:uid="{019917AE-9327-4FE1-840F-977D5D78826B}"/>
    <cellStyle name="Heading 3 2" xfId="176" xr:uid="{E6A892F4-6988-4C87-BD1D-4499963633C3}"/>
    <cellStyle name="Heading 3 2 10" xfId="4057" xr:uid="{2D548BB3-3DA3-4DD9-806A-A753A07A7F3A}"/>
    <cellStyle name="Heading 3 2 11" xfId="5037" xr:uid="{875ED2E8-2116-4D4C-89C0-8CC8D9B3E119}"/>
    <cellStyle name="Heading 3 2 2" xfId="4058" xr:uid="{AF497FCE-5C1E-40CA-B7DB-63AF6627E4CE}"/>
    <cellStyle name="Heading 3 2 3" xfId="4059" xr:uid="{17919C94-8F72-4561-AEEB-915CCD3F98EF}"/>
    <cellStyle name="Heading 3 2 4" xfId="4060" xr:uid="{7C0FE96C-CC6B-479A-9E40-FA9083664849}"/>
    <cellStyle name="Heading 3 2 5" xfId="4061" xr:uid="{2F6ACBFD-5F0D-4553-8214-44FF8DF9CF71}"/>
    <cellStyle name="Heading 3 2 6" xfId="4062" xr:uid="{AC859B94-6423-43A9-9394-5341A074FE0F}"/>
    <cellStyle name="Heading 3 2 7" xfId="4063" xr:uid="{573CECBE-7070-43A3-95B6-A64AAEF0B281}"/>
    <cellStyle name="Heading 3 2 8" xfId="4064" xr:uid="{1553593B-1B2D-4DDC-9BB7-F1F8C8263027}"/>
    <cellStyle name="Heading 3 2 9" xfId="4065" xr:uid="{B324A3C3-FBBD-4B3F-9806-710AC19C80E2}"/>
    <cellStyle name="Heading 3 20" xfId="1862" xr:uid="{9DEB4988-C2EC-4C56-84D4-C0866032B9B2}"/>
    <cellStyle name="Heading 3 21" xfId="1863" xr:uid="{63723B51-A9DC-4D52-B2D5-9FC1FD44CB3B}"/>
    <cellStyle name="Heading 3 22" xfId="1864" xr:uid="{6CF0C400-10B4-4AE2-BCCD-5E01A87BE3D4}"/>
    <cellStyle name="Heading 3 23" xfId="1865" xr:uid="{A5FFBF13-551B-49D3-BBFB-073B8794DC88}"/>
    <cellStyle name="Heading 3 24" xfId="1866" xr:uid="{9C21FB5B-9442-473A-957F-E25A114888B4}"/>
    <cellStyle name="Heading 3 25" xfId="1867" xr:uid="{9C895F17-71C6-4A2A-9A07-0E1DA50BE38A}"/>
    <cellStyle name="Heading 3 26" xfId="1868" xr:uid="{91863CEF-6AC9-48F2-9DFD-1DBE5C456BDC}"/>
    <cellStyle name="Heading 3 27" xfId="1869" xr:uid="{87FE796B-0EB3-485A-A408-D457424CF7F2}"/>
    <cellStyle name="Heading 3 28" xfId="1870" xr:uid="{100EA50A-14DE-4335-B713-E11391EED40D}"/>
    <cellStyle name="Heading 3 29" xfId="1871" xr:uid="{58FB0F84-ACD4-4D8E-82BF-EED558EB7407}"/>
    <cellStyle name="Heading 3 3" xfId="177" xr:uid="{0B5211DB-280C-433E-B3FD-B552D5B7650B}"/>
    <cellStyle name="Heading 3 3 2" xfId="1872" xr:uid="{98094625-447C-4746-88B2-0ECCC085B903}"/>
    <cellStyle name="Heading 3 3 2 2" xfId="5038" xr:uid="{343CEF7D-CEF3-400A-8B4B-E8F2529EF27F}"/>
    <cellStyle name="Heading 3 3 3" xfId="4066" xr:uid="{55379CB6-0DAF-4CA6-8B72-25D4C7A1CFA3}"/>
    <cellStyle name="Heading 3 3 4" xfId="58670" xr:uid="{0DE497A4-0ABE-4BA7-9E6F-F52449821492}"/>
    <cellStyle name="Heading 3 30" xfId="1873" xr:uid="{57BF12CF-145B-4D80-A7C4-F995D889D9CA}"/>
    <cellStyle name="Heading 3 31" xfId="1874" xr:uid="{72AAF2F8-9A1D-4E47-8202-8022B03C31BF}"/>
    <cellStyle name="Heading 3 32" xfId="1875" xr:uid="{D3DBCDC5-B5DA-48F9-8CBF-17061837AD52}"/>
    <cellStyle name="Heading 3 33" xfId="1876" xr:uid="{1D38AC9D-0895-42BC-98BB-C6ADBBFDCA66}"/>
    <cellStyle name="Heading 3 34" xfId="1877" xr:uid="{3F07BEE1-984E-436D-A851-0088D58CE03D}"/>
    <cellStyle name="Heading 3 35" xfId="1878" xr:uid="{36D9F810-A294-4184-B213-1D0B95AB5584}"/>
    <cellStyle name="Heading 3 36" xfId="1879" xr:uid="{FE76A9D6-F337-48BD-9A64-7F793F904D46}"/>
    <cellStyle name="Heading 3 37" xfId="1880" xr:uid="{1C82D996-E8CD-4B2B-ACDB-F6B3C11F2A32}"/>
    <cellStyle name="Heading 3 38" xfId="1881" xr:uid="{C3A83341-3A65-4442-BCDB-2F34FFDBE292}"/>
    <cellStyle name="Heading 3 39" xfId="1882" xr:uid="{CC8E733D-3E68-4036-8AE7-37032647E58F}"/>
    <cellStyle name="Heading 3 4" xfId="1883" xr:uid="{3DBEF473-700D-4B7E-991B-85A9F4B07C7C}"/>
    <cellStyle name="Heading 3 4 2" xfId="5039" xr:uid="{8A1C4DE6-4718-44ED-840F-F756382004C9}"/>
    <cellStyle name="Heading 3 40" xfId="1884" xr:uid="{AFB334EE-7A1B-4E4B-BE61-3E6FA59315FF}"/>
    <cellStyle name="Heading 3 41" xfId="1885" xr:uid="{462373F2-E930-4566-8FCD-AE7A583FE650}"/>
    <cellStyle name="Heading 3 5" xfId="1886" xr:uid="{3AFD4AB9-D352-431E-9A1A-E0B22F8554F6}"/>
    <cellStyle name="Heading 3 5 2" xfId="5040" xr:uid="{53D28B76-0C9A-4463-893F-6E1403AC1EF3}"/>
    <cellStyle name="Heading 3 6" xfId="1887" xr:uid="{ED5F01CE-569E-4168-826F-E53734BEE935}"/>
    <cellStyle name="Heading 3 6 2" xfId="5041" xr:uid="{693AEC23-1F4D-4B79-9FC4-56FA6676B793}"/>
    <cellStyle name="Heading 3 7" xfId="1888" xr:uid="{99A91D0C-2A14-4F97-AF47-98EC852EC10A}"/>
    <cellStyle name="Heading 3 8" xfId="1889" xr:uid="{E91D6A72-C9AF-4F2E-A074-536F4C990772}"/>
    <cellStyle name="Heading 3 9" xfId="1890" xr:uid="{44A8B378-C4A7-451D-B253-2687BED54DF5}"/>
    <cellStyle name="Heading 4" xfId="10" builtinId="19" customBuiltin="1"/>
    <cellStyle name="Heading 4 10" xfId="1891" xr:uid="{55FB4E9C-2D46-48A1-8AA6-49D3EB4E3031}"/>
    <cellStyle name="Heading 4 11" xfId="1892" xr:uid="{4041FE4F-7841-402B-B746-5FEFDF23017F}"/>
    <cellStyle name="Heading 4 12" xfId="1893" xr:uid="{A615035D-6177-442A-9055-09AEBDEF2491}"/>
    <cellStyle name="Heading 4 13" xfId="1894" xr:uid="{2C0A9B63-93DA-4055-B3F4-5A2121DBD840}"/>
    <cellStyle name="Heading 4 14" xfId="1895" xr:uid="{0138DE65-3585-4067-866B-B353EB906F4B}"/>
    <cellStyle name="Heading 4 15" xfId="1896" xr:uid="{143A5C1F-428A-408C-88C3-A368F79AEA0F}"/>
    <cellStyle name="Heading 4 16" xfId="1897" xr:uid="{32155257-BA97-4B45-BE3B-D12BA720ACC4}"/>
    <cellStyle name="Heading 4 17" xfId="1898" xr:uid="{84ED4EF5-75DF-4617-B469-5F3508B85AA3}"/>
    <cellStyle name="Heading 4 18" xfId="1899" xr:uid="{4DF88D8F-5CAD-447D-B1EA-AEC40E2C8942}"/>
    <cellStyle name="Heading 4 19" xfId="1900" xr:uid="{73E95910-F632-4AEF-AF48-E9C1401AF161}"/>
    <cellStyle name="Heading 4 2" xfId="178" xr:uid="{8B4422F2-861C-40E2-A73D-CE557BF89DDE}"/>
    <cellStyle name="Heading 4 2 10" xfId="4067" xr:uid="{82562EF2-3C81-4FFE-A681-EFD342B3E2A3}"/>
    <cellStyle name="Heading 4 2 11" xfId="5042" xr:uid="{308C0C39-9838-48C8-86C9-1A0B36899CFA}"/>
    <cellStyle name="Heading 4 2 2" xfId="4068" xr:uid="{DA8EB0B5-9AC6-488A-B5C1-630FC22D5BE4}"/>
    <cellStyle name="Heading 4 2 3" xfId="4069" xr:uid="{C2AA8549-13B5-44A1-A6C3-C151CE58491F}"/>
    <cellStyle name="Heading 4 2 4" xfId="4070" xr:uid="{9B676168-31B3-4739-8440-9641DC114393}"/>
    <cellStyle name="Heading 4 2 5" xfId="4071" xr:uid="{3D00FF28-EE99-43BA-9043-975B713C5E53}"/>
    <cellStyle name="Heading 4 2 6" xfId="4072" xr:uid="{988A486E-87F6-4072-BD68-036FC2C950E1}"/>
    <cellStyle name="Heading 4 2 7" xfId="4073" xr:uid="{19B1F4BA-927F-4EB7-B735-D34A14094C0D}"/>
    <cellStyle name="Heading 4 2 8" xfId="4074" xr:uid="{AC75B6E7-114B-4D33-A0C2-7CA09DB6924D}"/>
    <cellStyle name="Heading 4 2 9" xfId="4075" xr:uid="{4FE1A859-D3D6-4CC1-B3B5-5636292DF5E6}"/>
    <cellStyle name="Heading 4 20" xfId="1901" xr:uid="{F90D0EB4-0419-41AE-BB52-1CF970D61003}"/>
    <cellStyle name="Heading 4 21" xfId="1902" xr:uid="{C8F9896D-7685-4D80-AC25-8DBCF4D875F5}"/>
    <cellStyle name="Heading 4 22" xfId="1903" xr:uid="{8A8A11E2-0A7A-4EB8-A73D-DFA6EBB6EC1D}"/>
    <cellStyle name="Heading 4 23" xfId="1904" xr:uid="{FEBC84CC-AD16-4C2F-A232-3D3C85A0984C}"/>
    <cellStyle name="Heading 4 24" xfId="1905" xr:uid="{0253E389-11A3-4BBB-81C6-6EA399B79A17}"/>
    <cellStyle name="Heading 4 25" xfId="1906" xr:uid="{CFB91A48-9600-4B12-A6D2-909F75F23592}"/>
    <cellStyle name="Heading 4 26" xfId="1907" xr:uid="{8B66EC7A-BF3D-402E-9847-EC69787F08D4}"/>
    <cellStyle name="Heading 4 27" xfId="1908" xr:uid="{A455712D-7628-483F-A526-58DE4A23623A}"/>
    <cellStyle name="Heading 4 28" xfId="1909" xr:uid="{617C8F0F-C61C-4B6A-9C0C-589893579B76}"/>
    <cellStyle name="Heading 4 29" xfId="1910" xr:uid="{F2E061F7-222E-4F5C-9EF9-7178462637EE}"/>
    <cellStyle name="Heading 4 3" xfId="179" xr:uid="{B582841E-C61F-4C7F-BAD2-E204C4763E5B}"/>
    <cellStyle name="Heading 4 3 2" xfId="1911" xr:uid="{3ADD8B20-1A65-4FE1-8FB8-34CC3C103706}"/>
    <cellStyle name="Heading 4 3 2 2" xfId="5043" xr:uid="{B5AF087D-BFA7-4654-99D5-64C476954CBB}"/>
    <cellStyle name="Heading 4 3 3" xfId="4076" xr:uid="{4D5665D6-EE4B-4032-8F6C-9EE3D3A518AA}"/>
    <cellStyle name="Heading 4 3 4" xfId="58671" xr:uid="{BC839999-B618-439B-8C68-D92F3CC62798}"/>
    <cellStyle name="Heading 4 30" xfId="1912" xr:uid="{893832AF-442E-478C-9636-4722EF07179C}"/>
    <cellStyle name="Heading 4 31" xfId="1913" xr:uid="{8AB833E9-18BE-4964-A642-AB0C7EF902A9}"/>
    <cellStyle name="Heading 4 32" xfId="1914" xr:uid="{71E54A89-35C4-4D83-8EB1-5EE0B77590B0}"/>
    <cellStyle name="Heading 4 33" xfId="1915" xr:uid="{359B697D-7A74-449F-B67E-B2D04B41E012}"/>
    <cellStyle name="Heading 4 34" xfId="1916" xr:uid="{56F92917-441E-4218-81AC-763321F20C2D}"/>
    <cellStyle name="Heading 4 35" xfId="1917" xr:uid="{4136E16D-6C99-49B8-BD8B-776019DA0A4A}"/>
    <cellStyle name="Heading 4 36" xfId="1918" xr:uid="{F1257C7D-BA9C-4E24-B08A-781E3790DB93}"/>
    <cellStyle name="Heading 4 37" xfId="1919" xr:uid="{B9058579-79E6-4251-9263-2B5E33FC9AB6}"/>
    <cellStyle name="Heading 4 38" xfId="1920" xr:uid="{FAFD5D63-8826-4154-90C1-C008776812AD}"/>
    <cellStyle name="Heading 4 39" xfId="1921" xr:uid="{A9FC71D8-F2A4-4296-90F4-30E48CE52C4D}"/>
    <cellStyle name="Heading 4 4" xfId="1922" xr:uid="{306234C6-23BA-4557-AED4-21BA3253E58A}"/>
    <cellStyle name="Heading 4 4 2" xfId="5044" xr:uid="{521F61FE-EFBA-40E9-8CE0-DFC502DF800A}"/>
    <cellStyle name="Heading 4 40" xfId="1923" xr:uid="{E72AAB26-E624-4FC7-B743-8A9294D657E0}"/>
    <cellStyle name="Heading 4 41" xfId="1924" xr:uid="{FE5E6D3D-6589-49FF-8FB5-6A67C2245277}"/>
    <cellStyle name="Heading 4 5" xfId="1925" xr:uid="{3414B5B1-9848-48B7-8E96-57AE9A6B5A2E}"/>
    <cellStyle name="Heading 4 5 2" xfId="5045" xr:uid="{8FC8907D-1FD0-4524-A0E6-98B9B047D77F}"/>
    <cellStyle name="Heading 4 6" xfId="1926" xr:uid="{47AB0705-6168-49B4-983F-0024926951D4}"/>
    <cellStyle name="Heading 4 6 2" xfId="5046" xr:uid="{43F35929-1521-4246-8EA2-8B632BB19100}"/>
    <cellStyle name="Heading 4 7" xfId="1927" xr:uid="{A75DD10B-F212-4586-BCEB-CAF7D3901B19}"/>
    <cellStyle name="Heading 4 8" xfId="1928" xr:uid="{783AED2E-09FF-4601-9999-DD806357FAA2}"/>
    <cellStyle name="Heading 4 9" xfId="1929" xr:uid="{38220AAE-EE07-4A2A-AE79-5F06E7120E34}"/>
    <cellStyle name="Headline" xfId="1930" xr:uid="{5EF7F7CD-4C43-4353-9189-45A2A69F10FC}"/>
    <cellStyle name="Hyperlink" xfId="6" builtinId="8"/>
    <cellStyle name="Hyperlink 2" xfId="1931" xr:uid="{DFC73878-4D0B-47B3-A61E-7F1137CAF1C7}"/>
    <cellStyle name="Hyperlink 2 2" xfId="58673" xr:uid="{1AFFCB87-B467-4DFC-8B55-3D299F844A91}"/>
    <cellStyle name="Hyperlink 2 3" xfId="58672" xr:uid="{71501134-9BBE-4D47-924F-C098E43B01AD}"/>
    <cellStyle name="Hyperlink 3" xfId="5047" xr:uid="{5A532379-9C77-4AEC-BA69-422297F8F9A0}"/>
    <cellStyle name="Input" xfId="13" builtinId="20" customBuiltin="1"/>
    <cellStyle name="Input 10 2" xfId="1932" xr:uid="{68D5B24A-CFB1-46E7-834A-DF32FAE84E73}"/>
    <cellStyle name="Input 11 2" xfId="1933" xr:uid="{67535654-CFF5-4CF6-9E42-1AF3B125A294}"/>
    <cellStyle name="Input 12 2" xfId="1934" xr:uid="{DC1ABC36-C1FD-47F2-A570-CB77A518B9AB}"/>
    <cellStyle name="Input 13 2" xfId="1935" xr:uid="{8CA4AE07-0244-4F42-AE30-C8A234A50D74}"/>
    <cellStyle name="Input 14 2" xfId="1936" xr:uid="{F3C85E97-6BFE-45A7-B174-AB020ED7F8C4}"/>
    <cellStyle name="Input 15 2" xfId="1937" xr:uid="{0B926B69-6092-4587-8808-849F1CDB3416}"/>
    <cellStyle name="Input 16 2" xfId="1938" xr:uid="{A2A1710C-BFFC-4AF3-9370-ADB0816E1D1D}"/>
    <cellStyle name="Input 17 2" xfId="1939" xr:uid="{AA6DD364-1415-41AF-8FA8-69A270734032}"/>
    <cellStyle name="Input 18 2" xfId="1940" xr:uid="{2889DCAC-42B2-418B-8A4F-598926C30422}"/>
    <cellStyle name="Input 19 2" xfId="1941" xr:uid="{987A58EE-E27B-44B0-81DB-FBC10C92C7E5}"/>
    <cellStyle name="Input 2" xfId="180" xr:uid="{581034ED-0D47-46BB-B2CE-D07CDB19F981}"/>
    <cellStyle name="Input 2 10" xfId="4077" xr:uid="{63BA345E-ECCC-492A-BEB5-FC0F7D1ABE2E}"/>
    <cellStyle name="Input 2 11" xfId="5048" xr:uid="{FF9B0666-0791-408C-AAAA-FCC70E12C8DA}"/>
    <cellStyle name="Input 2 12" xfId="5049" xr:uid="{77478833-2365-45EB-B3BA-FE8A81CA763E}"/>
    <cellStyle name="Input 2 2" xfId="1942" xr:uid="{5384C09F-656A-4DD9-BF92-3C3789DB9B02}"/>
    <cellStyle name="Input 2 2 2" xfId="4078" xr:uid="{9BA90583-BCB3-4C55-A8E4-B6EEF58EA795}"/>
    <cellStyle name="Input 2 2 3" xfId="58674" xr:uid="{3D216E35-C0F0-4425-9CFA-C96E2CFFABD1}"/>
    <cellStyle name="Input 2 3" xfId="1943" xr:uid="{8459743F-AFBD-46DB-89DE-AE8F2962E5FC}"/>
    <cellStyle name="Input 2 3 2" xfId="4079" xr:uid="{A38CED55-7962-4CAB-B568-2F423C8A3F1A}"/>
    <cellStyle name="Input 2 3 2 2" xfId="5050" xr:uid="{199F0D1C-2547-487B-879F-24A9E78062FF}"/>
    <cellStyle name="Input 2 3 3" xfId="58675" xr:uid="{269EC988-D0C4-42EA-98D0-1013B06976E2}"/>
    <cellStyle name="Input 2 4" xfId="4080" xr:uid="{D8B9A48F-FC52-4ADE-9CC4-2A3C8F1BC4D2}"/>
    <cellStyle name="Input 2 5" xfId="4081" xr:uid="{0BD4EDB3-3D4C-4A41-AEB2-A9F50C0C9C4D}"/>
    <cellStyle name="Input 2 6" xfId="4082" xr:uid="{71B78BBC-5713-44AE-A506-CE73FB4F2293}"/>
    <cellStyle name="Input 2 7" xfId="4083" xr:uid="{026DCFD3-9CD9-44D2-AAA5-211390B6B0D0}"/>
    <cellStyle name="Input 2 8" xfId="4084" xr:uid="{7520B016-9996-49D9-856E-C0A575B8B606}"/>
    <cellStyle name="Input 2 9" xfId="4085" xr:uid="{EF392243-2183-45BC-8C3F-07CD41C145D0}"/>
    <cellStyle name="Input 2_PrimaryEnergyPrices_TIMES" xfId="1944" xr:uid="{76FA3DB7-6803-4006-924F-14D5C65B78CD}"/>
    <cellStyle name="Input 20 2" xfId="1945" xr:uid="{5D8F859B-B24D-40A8-A0FC-784AF1941179}"/>
    <cellStyle name="Input 21 2" xfId="1946" xr:uid="{0284D91C-18F9-47AE-8287-36DEFA2FC34E}"/>
    <cellStyle name="Input 22 2" xfId="1947" xr:uid="{5267F9DB-CEDF-46E0-AF7E-57751B046318}"/>
    <cellStyle name="Input 23 2" xfId="1948" xr:uid="{9A349584-7DB8-4119-B14C-1D58480C3E98}"/>
    <cellStyle name="Input 24 2" xfId="1949" xr:uid="{661159B8-DB01-4851-AC3F-154281F5B02D}"/>
    <cellStyle name="Input 25 2" xfId="1950" xr:uid="{0C23B6B4-F81B-4284-947F-3C99A80EB2C2}"/>
    <cellStyle name="Input 26 2" xfId="1951" xr:uid="{3889D78A-1A7E-424A-9B60-75085275B529}"/>
    <cellStyle name="Input 27 2" xfId="1952" xr:uid="{1B285EF7-9ACD-41E6-835D-2B0DFBAF708E}"/>
    <cellStyle name="Input 28 2" xfId="1953" xr:uid="{EE62FE52-17CB-4A1A-83F3-D7AF460705F5}"/>
    <cellStyle name="Input 29 2" xfId="1954" xr:uid="{8988FA4C-7799-4937-97DD-922277013563}"/>
    <cellStyle name="Input 3" xfId="181" xr:uid="{13C57D4B-3960-4FA9-AB45-AD8BF154AA26}"/>
    <cellStyle name="Input 3 2" xfId="1955" xr:uid="{7D82A79C-95E4-4821-BAF7-13719C306F4F}"/>
    <cellStyle name="Input 3 3" xfId="1956" xr:uid="{FA00B112-4900-4636-9E8E-AC49DD2798EE}"/>
    <cellStyle name="Input 3 3 2" xfId="5051" xr:uid="{E7D4F60E-E991-4894-A06F-5979A43928DD}"/>
    <cellStyle name="Input 3 4" xfId="4086" xr:uid="{43059DF9-01F0-4E34-BBDC-47A97AAF64A1}"/>
    <cellStyle name="Input 3 5" xfId="58676" xr:uid="{5E9360C1-F80A-4308-9B11-D900D77DF190}"/>
    <cellStyle name="Input 30 2" xfId="1957" xr:uid="{AF7E0B9A-4EA3-4EA6-8D02-7FAE6F98D314}"/>
    <cellStyle name="Input 31 2" xfId="1958" xr:uid="{B02D4161-3A88-48AA-AEBF-FD1C2CAF24A0}"/>
    <cellStyle name="Input 32 2" xfId="1959" xr:uid="{BFFD204C-F64A-4096-B5B6-CDDF40B065EE}"/>
    <cellStyle name="Input 33 2" xfId="1960" xr:uid="{D2171757-00DF-42AF-9214-93AA25A8E8A6}"/>
    <cellStyle name="Input 34" xfId="1961" xr:uid="{FCF10ABE-7141-4869-8617-B680CEFB48CB}"/>
    <cellStyle name="Input 34 2" xfId="1962" xr:uid="{E4961898-FD5F-46AC-8215-E852ACD142F3}"/>
    <cellStyle name="Input 34_ELC_final" xfId="1963" xr:uid="{59B855DE-ABD3-4CE0-A8D6-218C0120B8C7}"/>
    <cellStyle name="Input 35" xfId="1964" xr:uid="{213272EF-E227-4176-8224-03911A7C1DCF}"/>
    <cellStyle name="Input 36" xfId="1965" xr:uid="{E1C1537E-D324-4414-BA9C-D442B6171C47}"/>
    <cellStyle name="Input 37" xfId="1966" xr:uid="{FEED03D2-5721-4684-85E4-113934C653D6}"/>
    <cellStyle name="Input 38" xfId="1967" xr:uid="{33F82EB4-4D7E-46E6-BC10-6211FBC1219F}"/>
    <cellStyle name="Input 39" xfId="1968" xr:uid="{D3CEAEEF-5AAE-414A-808D-486D476503BC}"/>
    <cellStyle name="Input 4" xfId="5052" xr:uid="{C2D9BD64-27C8-48BE-9106-554D1C0C6F6E}"/>
    <cellStyle name="Input 4 2" xfId="1969" xr:uid="{E6CA50CB-AFD7-4AA1-A61E-A6119A6A1D15}"/>
    <cellStyle name="Input 40" xfId="1970" xr:uid="{D60942F4-23B8-46CA-9D1E-68AA9D515E70}"/>
    <cellStyle name="Input 5" xfId="5053" xr:uid="{F96AC21F-C181-499A-BC2B-DA38298B75CC}"/>
    <cellStyle name="Input 5 2" xfId="1971" xr:uid="{810CDBD6-9D00-471B-8CDE-965BF078170E}"/>
    <cellStyle name="Input 6" xfId="5054" xr:uid="{2DF714B3-023E-4C3D-9600-1566A4AE34A3}"/>
    <cellStyle name="Input 6 2" xfId="1972" xr:uid="{E7A1B305-01A7-4471-8398-9F33784659A6}"/>
    <cellStyle name="Input 7 2" xfId="1973" xr:uid="{54AC9FC9-9670-49E8-8A83-D9D6471E8EBA}"/>
    <cellStyle name="Input 8 2" xfId="1974" xr:uid="{D5D64DD3-E42C-460E-BF1A-A222D09A6CA6}"/>
    <cellStyle name="Input 9 2" xfId="1975" xr:uid="{1BDFBFB8-A850-4045-8767-5C7039E17B5C}"/>
    <cellStyle name="InputCells" xfId="1976" xr:uid="{E2FD5381-43C2-4090-9846-FEA95630D99A}"/>
    <cellStyle name="InputCells12" xfId="1977" xr:uid="{BB7E83C0-AD44-4261-9CC7-C1147C010506}"/>
    <cellStyle name="IntCells" xfId="1978" xr:uid="{8468C7DA-522E-4CC5-A083-7C9DB522BC8A}"/>
    <cellStyle name="ligne_titre_0" xfId="325" xr:uid="{9E32965F-E175-4966-B26E-956BBC297C77}"/>
    <cellStyle name="Linked Cell" xfId="16" builtinId="24" customBuiltin="1"/>
    <cellStyle name="Linked Cell 10" xfId="1979" xr:uid="{0983F3B6-1900-4FA5-A386-9D0CCC0C3EAB}"/>
    <cellStyle name="Linked Cell 11" xfId="1980" xr:uid="{3D605E75-636B-4403-B4FC-FC54DEDF02E7}"/>
    <cellStyle name="Linked Cell 12" xfId="1981" xr:uid="{062FA701-5792-47B0-BEA6-7C3ECC362A8D}"/>
    <cellStyle name="Linked Cell 13" xfId="1982" xr:uid="{25791C42-FEA3-4F48-BE68-548777F586A7}"/>
    <cellStyle name="Linked Cell 14" xfId="1983" xr:uid="{A7472E09-ADBC-425C-8D96-FA857CA8967B}"/>
    <cellStyle name="Linked Cell 15" xfId="1984" xr:uid="{58819D57-A526-4DA6-A441-FD3668EDEAC0}"/>
    <cellStyle name="Linked Cell 16" xfId="1985" xr:uid="{B4EB0938-314F-4276-8873-FBC42A3F8986}"/>
    <cellStyle name="Linked Cell 17" xfId="1986" xr:uid="{76CB21DD-4347-46DD-9DC0-7857D6999BD1}"/>
    <cellStyle name="Linked Cell 18" xfId="1987" xr:uid="{195BE676-5433-4024-AC4D-8092FD164044}"/>
    <cellStyle name="Linked Cell 19" xfId="1988" xr:uid="{51768112-9005-499B-9488-F6BB1A3B50FA}"/>
    <cellStyle name="Linked Cell 2" xfId="182" xr:uid="{058C47CB-065B-49C1-B37B-72AE45BD6315}"/>
    <cellStyle name="Linked Cell 2 10" xfId="4087" xr:uid="{73DF5183-7702-44A1-84C5-8E1037F06E67}"/>
    <cellStyle name="Linked Cell 2 11" xfId="5055" xr:uid="{F8ED114A-CBF1-496E-932B-F1FDD3C3D1CC}"/>
    <cellStyle name="Linked Cell 2 2" xfId="4088" xr:uid="{4E9E7F36-124B-411F-B793-A38BBDD21F9A}"/>
    <cellStyle name="Linked Cell 2 3" xfId="4089" xr:uid="{F5203BDE-195E-4FFE-8E13-9C44554ABD0E}"/>
    <cellStyle name="Linked Cell 2 4" xfId="4090" xr:uid="{5135A431-5FDB-4936-BBAB-AB0935B34C30}"/>
    <cellStyle name="Linked Cell 2 5" xfId="4091" xr:uid="{2D3EA088-CFD3-4221-9A14-EBAC3011DE35}"/>
    <cellStyle name="Linked Cell 2 6" xfId="4092" xr:uid="{D5F51D87-FD77-40BF-B24F-DEE6C0C79569}"/>
    <cellStyle name="Linked Cell 2 7" xfId="4093" xr:uid="{2B603E39-7873-4454-8EF2-0E4C6782941E}"/>
    <cellStyle name="Linked Cell 2 8" xfId="4094" xr:uid="{1B544010-1BFF-4210-9F64-A2ACDCD94D90}"/>
    <cellStyle name="Linked Cell 2 9" xfId="4095" xr:uid="{677822D1-967B-4879-99E3-E1BAC7E00F36}"/>
    <cellStyle name="Linked Cell 20" xfId="1989" xr:uid="{F040D519-B05A-4056-A9E1-E22DFF6DC324}"/>
    <cellStyle name="Linked Cell 21" xfId="1990" xr:uid="{874F98E6-1488-445C-9EFB-7527D996A67E}"/>
    <cellStyle name="Linked Cell 22" xfId="1991" xr:uid="{E4353C4D-4510-4C06-92C3-486B9F450EBC}"/>
    <cellStyle name="Linked Cell 23" xfId="1992" xr:uid="{398537E4-D29A-4CDE-8089-EA182D3DF0EB}"/>
    <cellStyle name="Linked Cell 24" xfId="1993" xr:uid="{DBD994A9-BDC4-4F75-800E-35CA73281E04}"/>
    <cellStyle name="Linked Cell 25" xfId="1994" xr:uid="{25C60186-B07E-475E-88EB-6E0C60D72A33}"/>
    <cellStyle name="Linked Cell 26" xfId="1995" xr:uid="{F864D7A9-C31A-4786-8E35-19138939FC95}"/>
    <cellStyle name="Linked Cell 27" xfId="1996" xr:uid="{3672A593-9BCC-4634-B1F1-B6AA600940EB}"/>
    <cellStyle name="Linked Cell 28" xfId="1997" xr:uid="{47766CBF-E336-4575-A5F4-2675E7F6A110}"/>
    <cellStyle name="Linked Cell 29" xfId="1998" xr:uid="{6A9FF7D6-463B-4BBA-ADE1-F1348AE9E2EC}"/>
    <cellStyle name="Linked Cell 3" xfId="183" xr:uid="{F81B529F-9B24-4A26-AC91-01D096CF32B6}"/>
    <cellStyle name="Linked Cell 3 2" xfId="1999" xr:uid="{4217C2ED-7398-4BB3-8815-3C8D7A9C8007}"/>
    <cellStyle name="Linked Cell 3 2 2" xfId="5056" xr:uid="{F752B5F4-6DA5-4C9B-9E08-8117C7C0BAA7}"/>
    <cellStyle name="Linked Cell 3 3" xfId="4096" xr:uid="{BC961542-120E-4683-B66E-F11BA2464D75}"/>
    <cellStyle name="Linked Cell 3 4" xfId="58677" xr:uid="{EF9B2BAA-77F0-4D96-B02D-AA7B4A2B2384}"/>
    <cellStyle name="Linked Cell 30" xfId="2000" xr:uid="{0B7199D5-5FA4-4E4A-B168-4C98E7716474}"/>
    <cellStyle name="Linked Cell 31" xfId="2001" xr:uid="{B203FAB5-2E5B-445A-8D41-078B2578F7D2}"/>
    <cellStyle name="Linked Cell 32" xfId="2002" xr:uid="{0E980AB6-05FA-437A-86C2-D05BD1774F5D}"/>
    <cellStyle name="Linked Cell 33" xfId="2003" xr:uid="{57B52EF1-1C2F-42BE-9FC9-3F7439C888BF}"/>
    <cellStyle name="Linked Cell 34" xfId="2004" xr:uid="{CA6F4507-4F4B-4E3F-87E7-4BC596F1E9CB}"/>
    <cellStyle name="Linked Cell 35" xfId="2005" xr:uid="{9ADEA0F4-F3DE-4578-B48A-8126B68683F8}"/>
    <cellStyle name="Linked Cell 36" xfId="2006" xr:uid="{8D677AF1-F6D3-46E1-A3C6-D427233C8EAC}"/>
    <cellStyle name="Linked Cell 37" xfId="2007" xr:uid="{4173A9E6-A963-44C3-8C35-BC36DC0E093F}"/>
    <cellStyle name="Linked Cell 38" xfId="2008" xr:uid="{4AA8BA7E-D0D7-4E94-BA4C-3860617E720C}"/>
    <cellStyle name="Linked Cell 39" xfId="2009" xr:uid="{5D692A46-D357-40B7-B805-04CE28A276B3}"/>
    <cellStyle name="Linked Cell 4" xfId="2010" xr:uid="{0C0632E8-D37E-419C-AA81-11DCE9BE11F1}"/>
    <cellStyle name="Linked Cell 4 2" xfId="5057" xr:uid="{73134049-5EDD-46D9-A3CD-F22E8BE99418}"/>
    <cellStyle name="Linked Cell 40" xfId="2011" xr:uid="{B54AD874-DD1B-4515-9657-0DF3D23F9EDF}"/>
    <cellStyle name="Linked Cell 41" xfId="2012" xr:uid="{BEA4EB4F-18D0-4472-B610-7F9ABDE4FABB}"/>
    <cellStyle name="Linked Cell 5" xfId="2013" xr:uid="{01FEE279-2CC8-4C43-8134-37DD49962BFB}"/>
    <cellStyle name="Linked Cell 5 2" xfId="5058" xr:uid="{467E5522-9680-43C7-A883-1BDAE42584FF}"/>
    <cellStyle name="Linked Cell 6" xfId="2014" xr:uid="{852D9465-A7D0-4373-845F-C64C26B651C2}"/>
    <cellStyle name="Linked Cell 6 2" xfId="5059" xr:uid="{42A5C61A-3C5F-4719-A65B-6C3A4D48AB0A}"/>
    <cellStyle name="Linked Cell 7" xfId="2015" xr:uid="{D2454DBC-0862-4108-8A39-4A09476B5E69}"/>
    <cellStyle name="Linked Cell 8" xfId="2016" xr:uid="{ECC7B12B-84E3-4234-93F5-A30875669AD4}"/>
    <cellStyle name="Linked Cell 9" xfId="2017" xr:uid="{F1FF2238-19D4-45B3-B4A5-B356D4556E44}"/>
    <cellStyle name="Migliaia_Oil&amp;Gas IFE ARC POLITO" xfId="4097" xr:uid="{6569614E-2C70-48EA-B913-45D65EB88F04}"/>
    <cellStyle name="Neutral 10" xfId="2018" xr:uid="{D4DE496E-4C3E-40D2-B603-D4A1CBDA89E0}"/>
    <cellStyle name="Neutral 11" xfId="2019" xr:uid="{BC705457-F09C-4D2B-96CA-9EF3FFE9F7C7}"/>
    <cellStyle name="Neutral 12" xfId="2020" xr:uid="{AFB1F011-9887-4F77-ACB1-4A8C57A8745B}"/>
    <cellStyle name="Neutral 13" xfId="2021" xr:uid="{BD68C3F6-E078-441A-91AC-1D86F5922FDD}"/>
    <cellStyle name="Neutral 14" xfId="2022" xr:uid="{F678DB8C-5D47-4326-834E-E5AD9859EEAF}"/>
    <cellStyle name="Neutral 15" xfId="2023" xr:uid="{DBC87FA8-6AF2-4316-932B-2EBFA05CCD20}"/>
    <cellStyle name="Neutral 16" xfId="2024" xr:uid="{2CED4FDB-21A5-448A-B40A-CCE83174D09F}"/>
    <cellStyle name="Neutral 17" xfId="2025" xr:uid="{C140C2C9-597F-43A1-8C5D-76AAC46C0C45}"/>
    <cellStyle name="Neutral 18" xfId="2026" xr:uid="{49E8D635-B1F6-4819-96DA-B3F0F67C53D6}"/>
    <cellStyle name="Neutral 19" xfId="2027" xr:uid="{36793A30-946E-4A7B-AD24-6FFFBA349EB7}"/>
    <cellStyle name="Neutral 2" xfId="184" xr:uid="{4DA85B33-F719-46F1-991B-56D2C4633A7D}"/>
    <cellStyle name="Neutral 2 10" xfId="4098" xr:uid="{5645BCFE-F277-44D1-BA9C-AC3DEEAD024A}"/>
    <cellStyle name="Neutral 2 11" xfId="5060" xr:uid="{1FC94A34-A35F-4295-B741-2254CBAE0846}"/>
    <cellStyle name="Neutral 2 12" xfId="58238" xr:uid="{637D4545-13CD-409A-8BA8-89B0EDA433DE}"/>
    <cellStyle name="Neutral 2 2" xfId="4099" xr:uid="{73E8E492-1912-48A0-B618-BDBDA5105992}"/>
    <cellStyle name="Neutral 2 3" xfId="4100" xr:uid="{7FDC6537-346E-4AAF-B181-213C478242E6}"/>
    <cellStyle name="Neutral 2 4" xfId="4101" xr:uid="{1CB4CCA6-1EB1-4F8C-BAD4-91298C588D69}"/>
    <cellStyle name="Neutral 2 5" xfId="4102" xr:uid="{B061BD4F-0CD2-4FD1-A9C7-E3B1F99E6EFA}"/>
    <cellStyle name="Neutral 2 6" xfId="4103" xr:uid="{B997192E-43A0-49AE-BFC0-9A328A0CBBDF}"/>
    <cellStyle name="Neutral 2 7" xfId="4104" xr:uid="{7EBB88AB-ADBB-4CE6-A0BB-832F2106F589}"/>
    <cellStyle name="Neutral 2 8" xfId="4105" xr:uid="{679F0C7A-57AE-423B-B489-DC3A81070223}"/>
    <cellStyle name="Neutral 2 9" xfId="4106" xr:uid="{899BA434-3C2F-4885-9D32-2757481D913B}"/>
    <cellStyle name="Neutral 20" xfId="2028" xr:uid="{F643C3B3-7777-46A8-B4C2-8C85F8CAAAE1}"/>
    <cellStyle name="Neutral 21" xfId="2029" xr:uid="{9B4EC5F6-2B10-4C41-842F-1FA1DB9BDEB2}"/>
    <cellStyle name="Neutral 22" xfId="2030" xr:uid="{6A4EBBD6-A58A-42DD-803A-D0A2E61209B3}"/>
    <cellStyle name="Neutral 23" xfId="2031" xr:uid="{15F0ECEF-DA0B-4A2B-A39A-73EBB7642575}"/>
    <cellStyle name="Neutral 24" xfId="2032" xr:uid="{13788466-4C18-4BCD-AE79-071BD649B1F3}"/>
    <cellStyle name="Neutral 25" xfId="2033" xr:uid="{CAC9F089-5F4D-445E-9A37-71E7A7567075}"/>
    <cellStyle name="Neutral 26" xfId="2034" xr:uid="{137B9893-924B-46A0-997F-91A6CDF99157}"/>
    <cellStyle name="Neutral 27" xfId="2035" xr:uid="{6EAB9844-0E3F-4D7A-875E-C41C54028722}"/>
    <cellStyle name="Neutral 28" xfId="2036" xr:uid="{C6C5D7CA-960E-4DDE-902B-939E10F0E318}"/>
    <cellStyle name="Neutral 29" xfId="2037" xr:uid="{2031FC7E-EBBA-4985-AFC1-0C18C039FEFA}"/>
    <cellStyle name="Neutral 3" xfId="185" xr:uid="{3901025B-EEFE-4D83-85DF-DF40F056A80A}"/>
    <cellStyle name="Neutral 3 2" xfId="2039" xr:uid="{A9E66699-0079-4926-9759-A3821094FE41}"/>
    <cellStyle name="Neutral 3 2 2" xfId="5061" xr:uid="{B6477127-490C-48AD-ABE2-CDF9DD7327A9}"/>
    <cellStyle name="Neutral 3 3" xfId="2040" xr:uid="{E5ABFC11-69E5-4C8C-9D33-A9254B8B33F1}"/>
    <cellStyle name="Neutral 3 3 2" xfId="5062" xr:uid="{04679C72-2397-4710-BE64-DAA14300FD67}"/>
    <cellStyle name="Neutral 3 4" xfId="2041" xr:uid="{05C6684A-A22A-4A3A-A7B4-47FB591C5A81}"/>
    <cellStyle name="Neutral 3 5" xfId="2038" xr:uid="{2FBEE6C5-5645-4156-9C60-3BD1ED7E567C}"/>
    <cellStyle name="Neutral 3 6" xfId="4107" xr:uid="{9B077BB7-05E8-42F4-A949-949D5EA8516F}"/>
    <cellStyle name="Neutral 3 7" xfId="58678" xr:uid="{2EEFA470-D030-40D8-A11E-F944DB54EA5F}"/>
    <cellStyle name="Neutral 30" xfId="2042" xr:uid="{41026747-ECED-4008-9873-0290760F4B95}"/>
    <cellStyle name="Neutral 31" xfId="2043" xr:uid="{9EF841BB-601F-4CF8-96A8-C271AB7E02FE}"/>
    <cellStyle name="Neutral 32" xfId="2044" xr:uid="{66BCB6C5-2CAE-49E1-A4A3-4657BB0A36CB}"/>
    <cellStyle name="Neutral 33" xfId="2045" xr:uid="{33012360-5B4D-45EC-8F8C-0858CFD6F0E0}"/>
    <cellStyle name="Neutral 34" xfId="2046" xr:uid="{C0E2D37A-613F-42EB-9538-CCBC4185D852}"/>
    <cellStyle name="Neutral 35" xfId="2047" xr:uid="{B7233B03-5D2A-47C9-BC16-8D03F32407F3}"/>
    <cellStyle name="Neutral 36" xfId="2048" xr:uid="{57383E66-A5E2-4933-8432-C8382CD6D0B4}"/>
    <cellStyle name="Neutral 37" xfId="2049" xr:uid="{3BDBB687-24C3-41DA-ACA7-410AF9EC91DD}"/>
    <cellStyle name="Neutral 38" xfId="2050" xr:uid="{2F2EE320-F0E2-4921-BBCB-4916AA50CE87}"/>
    <cellStyle name="Neutral 39" xfId="2051" xr:uid="{11EE12CE-4AE5-4784-8CCE-43D93BB627AA}"/>
    <cellStyle name="Neutral 4" xfId="2052" xr:uid="{2174F327-2749-45F4-8FA4-24E99C98067B}"/>
    <cellStyle name="Neutral 4 2" xfId="2053" xr:uid="{9DFA5E97-D91A-47AC-A2BC-C45297DDCFD0}"/>
    <cellStyle name="Neutral 4 3" xfId="5063" xr:uid="{C3058F3A-20F3-4501-A421-CFF6DF9C15CC}"/>
    <cellStyle name="Neutral 40" xfId="2054" xr:uid="{50BC8A73-0903-4D32-9861-6F2C483706E9}"/>
    <cellStyle name="Neutral 41" xfId="2055" xr:uid="{24D5CFCE-94CB-484C-B72F-D80BFDF43B0E}"/>
    <cellStyle name="Neutral 42" xfId="2056" xr:uid="{AF08FA83-F240-4759-82F5-3960D937611A}"/>
    <cellStyle name="Neutral 43" xfId="2057" xr:uid="{C9FB2F50-8B69-45BA-B951-2394839E85D2}"/>
    <cellStyle name="Neutral 44" xfId="41" xr:uid="{718462AF-C34D-4BDC-8359-E3BDF1A330E1}"/>
    <cellStyle name="Neutral 5" xfId="2058" xr:uid="{BBDF58C8-2637-4653-AA0E-1CBADEAD5330}"/>
    <cellStyle name="Neutral 5 2" xfId="5064" xr:uid="{869B47A6-9AB3-4217-A02D-BEBF171FA7A3}"/>
    <cellStyle name="Neutral 6" xfId="2059" xr:uid="{B6F6206C-E906-4EBB-B8AF-710BD91544A8}"/>
    <cellStyle name="Neutral 6 2" xfId="5065" xr:uid="{2749E84A-F578-4887-8C2D-910AD5CDEFE6}"/>
    <cellStyle name="Neutral 7" xfId="2060" xr:uid="{63E23C8A-86AF-49F2-A544-5C284DD84ACA}"/>
    <cellStyle name="Neutral 8" xfId="2061" xr:uid="{2EA6B1A3-D56F-46AF-AB93-7EF3074EBF66}"/>
    <cellStyle name="Neutral 9" xfId="2062" xr:uid="{B346456D-AC40-4E40-B441-EDCD85F0513B}"/>
    <cellStyle name="Normal" xfId="0" builtinId="0"/>
    <cellStyle name="Normal 10" xfId="1" xr:uid="{00000000-0005-0000-0000-000001000000}"/>
    <cellStyle name="Normal 10 2" xfId="186" xr:uid="{B20C95F6-A522-4764-877C-8B9ABF1862A6}"/>
    <cellStyle name="Normal 10 2 2" xfId="357" xr:uid="{92F70127-A3D8-487F-9673-A88ABDF33BD6}"/>
    <cellStyle name="Normal 10 2 2 2" xfId="2064" xr:uid="{06301EBA-9409-4BE9-A38B-2F8F3667BE91}"/>
    <cellStyle name="Normal 10 2 2 2 2" xfId="5067" xr:uid="{CD6B75AE-DFD6-4C4F-B5F2-3D8481885C4E}"/>
    <cellStyle name="Normal 10 2 2 3" xfId="22587" xr:uid="{B977D867-8D60-408A-9EBF-9D935BA59FC3}"/>
    <cellStyle name="Normal 10 2 2 3 2" xfId="58680" xr:uid="{EC993B79-B131-444F-9D55-DCC8012A29DB}"/>
    <cellStyle name="Normal 10 2 2 4" xfId="40441" xr:uid="{53C89B5A-40B8-47B2-A108-24B10EE19E27}"/>
    <cellStyle name="Normal 10 2 2 5" xfId="58679" xr:uid="{5A54F798-9290-47BC-A375-8F732E730AC6}"/>
    <cellStyle name="Normal 10 2 3" xfId="2063" xr:uid="{1DD6D7F4-C7F6-4D16-A422-90BC33CB9E43}"/>
    <cellStyle name="Normal 10 2 3 2" xfId="22648" xr:uid="{2E324ADB-CCDF-4D9E-B4E2-5D85A3C55B9F}"/>
    <cellStyle name="Normal 10 2 3 2 2" xfId="58682" xr:uid="{3A39CDF6-D9D8-4A13-8C19-1EC664BACE62}"/>
    <cellStyle name="Normal 10 2 3 3" xfId="40502" xr:uid="{C2DC3EC6-53AC-44CC-A467-585766C01AD7}"/>
    <cellStyle name="Normal 10 2 3 4" xfId="58681" xr:uid="{1826AF86-A3C0-497A-8F72-BE9003B1322B}"/>
    <cellStyle name="Normal 10 2 4" xfId="4108" xr:uid="{88DE5D96-EFAF-4CF2-98C6-E607B42D5670}"/>
    <cellStyle name="Normal 10 2 5" xfId="5066" xr:uid="{C2B1413B-A373-45C3-99D7-23AEFA608E3B}"/>
    <cellStyle name="Normal 10 2 5 2" xfId="23050" xr:uid="{2E79D3BA-7B65-426A-A3F1-421FC1F53DEB}"/>
    <cellStyle name="Normal 10 2 5 2 2" xfId="58684" xr:uid="{1E6BA817-75E2-41FE-805A-7A44D8CBAC75}"/>
    <cellStyle name="Normal 10 2 5 3" xfId="40901" xr:uid="{D29B59F1-A0E6-4A4C-8126-8C25605DE042}"/>
    <cellStyle name="Normal 10 2 5 4" xfId="58683" xr:uid="{7D848BF0-F5F4-40C8-8B0A-509750B86E9A}"/>
    <cellStyle name="Normal 10 2 6" xfId="22560" xr:uid="{E8EA7B17-EA39-4A1F-83EE-39026BAF066E}"/>
    <cellStyle name="Normal 10 2 6 2" xfId="58685" xr:uid="{BFD9B6A3-2CBD-4CA0-B215-6BB3B03D9319}"/>
    <cellStyle name="Normal 10 2 7" xfId="40414" xr:uid="{C559905C-46BD-47E3-B688-27E39F0D7C50}"/>
    <cellStyle name="Normal 10 2 7 2" xfId="58686" xr:uid="{6A27B1ED-9606-4AED-AAA0-4E996253B966}"/>
    <cellStyle name="Normal 10 3" xfId="319" xr:uid="{1CD33925-1570-4D20-A529-77A815E044F2}"/>
    <cellStyle name="Normal 10 4" xfId="4109" xr:uid="{3AC3FE64-5E5E-4E4C-9A8A-B87108E3C9BE}"/>
    <cellStyle name="Normal 10 5" xfId="4110" xr:uid="{109FAC56-4850-4EAE-B3DE-1FA6E0DDD101}"/>
    <cellStyle name="Normal 10 6" xfId="4111" xr:uid="{E2D76A63-9911-4152-AD87-3BEFF8E06680}"/>
    <cellStyle name="Normal 10 7" xfId="4112" xr:uid="{EC6D550F-C9FC-4EDE-B750-676A11AB8FB7}"/>
    <cellStyle name="Normal 10 8" xfId="4113" xr:uid="{0672EE8F-9244-4CD3-AD22-D7B7B3BEE686}"/>
    <cellStyle name="Normal 10 9" xfId="4114" xr:uid="{269C118E-819D-4B78-9142-18CF480B743A}"/>
    <cellStyle name="Normal 11" xfId="187" xr:uid="{EE53CE10-13E6-4ED9-9A91-EFB2AE5AE6D6}"/>
    <cellStyle name="Normal 11 2" xfId="188" xr:uid="{500E851A-C11B-4E3A-B5C8-EA87EDD2682F}"/>
    <cellStyle name="Normal 11 2 2" xfId="2065" xr:uid="{C6CEB153-6297-44E7-86F5-DB1DA3DC6B2D}"/>
    <cellStyle name="Normal 11 2 2 2" xfId="5068" xr:uid="{C9BBAACF-F6D5-4877-93AE-D1FA2C619A3B}"/>
    <cellStyle name="Normal 11 3" xfId="189" xr:uid="{49417BDD-EF5E-471F-ACCE-D2C51A2EDEFD}"/>
    <cellStyle name="Normal 11 4" xfId="358" xr:uid="{45DC7CBB-C6BC-44FD-B25F-4761A9D20A81}"/>
    <cellStyle name="Normal 11 4 2" xfId="2066" xr:uid="{D7072F65-BF2A-4CB8-84BE-FBB023E8D4A6}"/>
    <cellStyle name="Normal 11 5" xfId="2067" xr:uid="{99F7C9BD-8ED4-48EF-9D03-F0F87C39D314}"/>
    <cellStyle name="Normal 11 5 2" xfId="4115" xr:uid="{F387A48D-BE97-4239-9FF0-2DC8ADECEF39}"/>
    <cellStyle name="Normal 11 5 3" xfId="5069" xr:uid="{340C862A-9FF4-44DD-A45B-41E967B64893}"/>
    <cellStyle name="Normal 11 5 3 2" xfId="23051" xr:uid="{698B3BE0-3EB3-49A2-A8E0-9F588ECB826C}"/>
    <cellStyle name="Normal 11 5 3 3" xfId="40902" xr:uid="{72394955-7DF9-4332-931C-861254ECD1F4}"/>
    <cellStyle name="Normal 11 5 3 4" xfId="58687" xr:uid="{1A0A3588-2822-4773-96A1-BB5FF66F7E0D}"/>
    <cellStyle name="Normal 11 5 4" xfId="22649" xr:uid="{FD2FE366-FFEE-4646-8D96-D7D4EDA1CE9D}"/>
    <cellStyle name="Normal 11 5 4 2" xfId="58688" xr:uid="{5864BFB7-15DE-44A5-8713-A59413DC9B23}"/>
    <cellStyle name="Normal 11 5 5" xfId="40503" xr:uid="{61F931C7-B86A-460A-AE4C-EBEFE6641B1B}"/>
    <cellStyle name="Normal 11 6" xfId="4116" xr:uid="{563B1992-B1E7-4595-8792-07A98B792A8B}"/>
    <cellStyle name="Normal 11 7" xfId="4117" xr:uid="{3C5F52EE-E6F2-447B-B254-5C011658F374}"/>
    <cellStyle name="Normal 11 8" xfId="4118" xr:uid="{FEE9616C-6FAD-425E-80A8-A018B14AE2A0}"/>
    <cellStyle name="Normal 12" xfId="63" xr:uid="{C05E5BA0-EFA4-4B41-861B-2A7F1CEDD63E}"/>
    <cellStyle name="Normal 12 2" xfId="4119" xr:uid="{8FDBE5E2-4714-4C77-A1D9-D9B5425F6144}"/>
    <cellStyle name="Normal 12 3" xfId="4120" xr:uid="{49024DC2-49C0-4605-829F-5DBBA73BCB02}"/>
    <cellStyle name="Normal 12 4" xfId="4121" xr:uid="{C1B2BF31-55EC-4571-ABDC-E974AEB9E86E}"/>
    <cellStyle name="Normal 12 5" xfId="4122" xr:uid="{023B8605-F3E8-4BC7-9E9B-6557BCEB8550}"/>
    <cellStyle name="Normal 12 6" xfId="4123" xr:uid="{FE3F9DC2-B527-4C88-8FB8-E50CE1036D34}"/>
    <cellStyle name="Normal 12 7" xfId="4124" xr:uid="{2A10E5B1-3AFD-4D35-AA41-07F5FCE18964}"/>
    <cellStyle name="Normal 12 8" xfId="4125" xr:uid="{619D50BB-713A-4EEF-87CC-BCDDF2A3F9C6}"/>
    <cellStyle name="Normal 13" xfId="339" xr:uid="{9EC26541-5906-4C96-9028-99795308F315}"/>
    <cellStyle name="Normal 13 10" xfId="4126" xr:uid="{E5F093B8-8F66-403A-A83D-EFE79182978F}"/>
    <cellStyle name="Normal 13 10 2" xfId="5070" xr:uid="{164A0DD1-4867-4A9D-894A-EA10FE4A88E6}"/>
    <cellStyle name="Normal 13 10 2 2" xfId="23052" xr:uid="{F6BD9B3F-CC72-4F13-A694-0884227372C5}"/>
    <cellStyle name="Normal 13 10 2 3" xfId="40903" xr:uid="{1BAF903F-8BB1-4FF2-8310-F1BF8F84DCEA}"/>
    <cellStyle name="Normal 13 10 2 4" xfId="58690" xr:uid="{CF62CAE6-8870-4FA1-B4AD-628CD4F196C8}"/>
    <cellStyle name="Normal 13 10 3" xfId="22917" xr:uid="{A03BE416-9074-40C9-9716-BC7D4A4B889B}"/>
    <cellStyle name="Normal 13 10 4" xfId="40769" xr:uid="{0DF64B5B-3FC7-4B85-BB39-45506B2D9280}"/>
    <cellStyle name="Normal 13 10 5" xfId="58689" xr:uid="{D013F94B-13BD-4B8C-BEF6-620A353BF9C6}"/>
    <cellStyle name="Normal 13 11" xfId="4127" xr:uid="{E7B3E89B-5FC5-4685-B198-6A1E8C9FC433}"/>
    <cellStyle name="Normal 13 11 2" xfId="5071" xr:uid="{AF7134DC-8141-4AE0-9D8D-D01398C3ADDF}"/>
    <cellStyle name="Normal 13 11 2 2" xfId="23053" xr:uid="{6DEB3C15-CEC4-4B6F-8B25-19EB36052CDE}"/>
    <cellStyle name="Normal 13 11 2 3" xfId="40904" xr:uid="{763968C8-FBCD-43EF-9839-7EEBC47C3C4F}"/>
    <cellStyle name="Normal 13 11 2 4" xfId="58692" xr:uid="{5DBFE09A-E331-4408-83BD-B895DF82224F}"/>
    <cellStyle name="Normal 13 11 3" xfId="22918" xr:uid="{01B49DD1-1612-4160-B327-0CFD8E3D5CD9}"/>
    <cellStyle name="Normal 13 11 4" xfId="40770" xr:uid="{DD46E979-27C3-4686-BD57-3306C602B294}"/>
    <cellStyle name="Normal 13 11 5" xfId="58691" xr:uid="{66991EAF-0168-4684-AF49-69D596D27B87}"/>
    <cellStyle name="Normal 13 12" xfId="4128" xr:uid="{75E2BE88-ACC0-461A-B655-A1DD9CEA31C5}"/>
    <cellStyle name="Normal 13 12 2" xfId="58693" xr:uid="{633E877C-67E2-41A9-AE18-CD93B9D94249}"/>
    <cellStyle name="Normal 13 13" xfId="4129" xr:uid="{764A875E-6562-4C80-9D8E-4777ED97AAB1}"/>
    <cellStyle name="Normal 13 13 2" xfId="5072" xr:uid="{80F459C7-EF47-4631-83E2-C11C1D1D5083}"/>
    <cellStyle name="Normal 13 13 2 2" xfId="23054" xr:uid="{11C57798-2CE2-4D9A-9DA7-063036037000}"/>
    <cellStyle name="Normal 13 13 2 3" xfId="40905" xr:uid="{D21947F3-8FE1-4537-ABE4-C108F74F4C40}"/>
    <cellStyle name="Normal 13 13 2 4" xfId="58695" xr:uid="{C1464934-F6FB-4D52-BB45-BF54E24B6960}"/>
    <cellStyle name="Normal 13 13 3" xfId="22919" xr:uid="{F189B4E4-E14B-43F6-8271-427075FAAD37}"/>
    <cellStyle name="Normal 13 13 4" xfId="40771" xr:uid="{062FEAAA-5557-4097-9627-78CA511A948B}"/>
    <cellStyle name="Normal 13 13 5" xfId="58694" xr:uid="{7A1BFB29-CB18-4D5A-AA28-0B768B888096}"/>
    <cellStyle name="Normal 13 14" xfId="4130" xr:uid="{CABA5F15-DDDC-4A33-8D0B-19029F1A2930}"/>
    <cellStyle name="Normal 13 14 2" xfId="5073" xr:uid="{9788592C-AE75-45B9-AA28-94D74B6C2164}"/>
    <cellStyle name="Normal 13 14 2 2" xfId="23055" xr:uid="{B36730DF-7F8E-4291-9EA8-C688059ACC98}"/>
    <cellStyle name="Normal 13 14 2 3" xfId="40906" xr:uid="{2300A784-C2DA-4EB0-B0E7-0FB6FD361B1C}"/>
    <cellStyle name="Normal 13 14 2 4" xfId="58697" xr:uid="{6E47EBD0-E4A9-4A47-A165-713563B6C8EA}"/>
    <cellStyle name="Normal 13 14 3" xfId="22920" xr:uid="{72E488F1-88AD-4A37-BAC4-EC28EC4FE0C7}"/>
    <cellStyle name="Normal 13 14 4" xfId="40772" xr:uid="{EEFA0EDA-88E2-4DD4-AFE6-D50321E950F3}"/>
    <cellStyle name="Normal 13 14 5" xfId="58696" xr:uid="{C76C4884-3952-4664-AAB8-73BDBBF7051F}"/>
    <cellStyle name="Normal 13 15" xfId="4131" xr:uid="{86471366-7B08-4792-871F-F1B00291BB5C}"/>
    <cellStyle name="Normal 13 15 2" xfId="5074" xr:uid="{0D722BA9-A19B-474D-B94C-C6A6CD65BC98}"/>
    <cellStyle name="Normal 13 15 2 2" xfId="23056" xr:uid="{35279213-4A98-43B3-92EE-53868DC789F8}"/>
    <cellStyle name="Normal 13 15 2 3" xfId="40907" xr:uid="{8C3FBCC1-5C73-4033-866D-162B657205D4}"/>
    <cellStyle name="Normal 13 15 2 4" xfId="58699" xr:uid="{0FF3A48F-B59E-462A-827D-9D0E22818D9E}"/>
    <cellStyle name="Normal 13 15 3" xfId="22921" xr:uid="{63862368-BEC0-40C3-AC01-0A90DDB4FD91}"/>
    <cellStyle name="Normal 13 15 4" xfId="40773" xr:uid="{8AF51CCE-AC7D-4530-8684-5A94357C7642}"/>
    <cellStyle name="Normal 13 15 5" xfId="58698" xr:uid="{B87E8083-76DA-42D4-AC92-D5207E013A34}"/>
    <cellStyle name="Normal 13 16" xfId="4132" xr:uid="{2096FCE9-B3AA-4A18-AD1A-CF37010DEB3F}"/>
    <cellStyle name="Normal 13 16 2" xfId="5075" xr:uid="{F4AAE58B-9BD3-4483-A016-623A8B429BD9}"/>
    <cellStyle name="Normal 13 16 2 2" xfId="23057" xr:uid="{A8ECC637-A78D-4B2B-95F0-E087185923B5}"/>
    <cellStyle name="Normal 13 16 2 3" xfId="40908" xr:uid="{59CE97AB-68D4-4423-BD9E-89716582C406}"/>
    <cellStyle name="Normal 13 16 2 4" xfId="58701" xr:uid="{C1F70C07-A9AA-4ECF-B4AF-DA3AB3634B44}"/>
    <cellStyle name="Normal 13 16 3" xfId="22922" xr:uid="{66228F8E-DC4C-4903-BAFB-AB8D96021453}"/>
    <cellStyle name="Normal 13 16 4" xfId="40774" xr:uid="{D7833EEA-39D6-4756-BE33-C9D476D9CCED}"/>
    <cellStyle name="Normal 13 16 5" xfId="58700" xr:uid="{D350BF37-A1AC-43C5-A5C5-1A3C54BA3758}"/>
    <cellStyle name="Normal 13 17" xfId="4133" xr:uid="{D484C717-0004-4484-8226-3785A9AD1DC9}"/>
    <cellStyle name="Normal 13 17 2" xfId="58702" xr:uid="{FC3A77ED-6823-461B-B0FC-9D032F10580C}"/>
    <cellStyle name="Normal 13 18" xfId="4134" xr:uid="{D956B1A9-AE47-427C-AA8C-7F7869CD9CD3}"/>
    <cellStyle name="Normal 13 18 2" xfId="58703" xr:uid="{49D948E2-99D8-45F2-9FDB-9C7AD536F1E6}"/>
    <cellStyle name="Normal 13 19" xfId="4135" xr:uid="{74BD0AB5-7CF4-42E6-8C4B-664853A29055}"/>
    <cellStyle name="Normal 13 19 2" xfId="58704" xr:uid="{24736B31-AC00-4561-9F32-1C76B78921D0}"/>
    <cellStyle name="Normal 13 2" xfId="2069" xr:uid="{C71101A8-948B-4396-87CC-A0E09D098E6E}"/>
    <cellStyle name="Normal 13 2 10" xfId="58706" xr:uid="{DC9E4288-7778-493F-91D1-6AB4054A4565}"/>
    <cellStyle name="Normal 13 2 11" xfId="58705" xr:uid="{482C5B6E-293B-4B2F-80F6-1F3D6197B96C}"/>
    <cellStyle name="Normal 13 2 2" xfId="4137" xr:uid="{2CB51A4C-191D-423A-AAB1-FDFEDF9CB19B}"/>
    <cellStyle name="Normal 13 2 2 2" xfId="5076" xr:uid="{2307DF91-9125-479B-B4B0-FF02C12856F9}"/>
    <cellStyle name="Normal 13 2 2 2 2" xfId="23058" xr:uid="{149EC6F7-8996-4507-814A-72A8DF25289D}"/>
    <cellStyle name="Normal 13 2 2 2 3" xfId="40909" xr:uid="{DF661129-14F4-4B1F-B547-35AE2DF73426}"/>
    <cellStyle name="Normal 13 2 2 2 4" xfId="58708" xr:uid="{887A243E-EFCE-4D69-8A5C-3DFD5158790A}"/>
    <cellStyle name="Normal 13 2 2 3" xfId="22923" xr:uid="{50BDE010-1DAE-431D-942F-B10865044DF7}"/>
    <cellStyle name="Normal 13 2 2 4" xfId="40775" xr:uid="{2BF5D0AC-F8E3-41C2-8879-9F67F4552039}"/>
    <cellStyle name="Normal 13 2 2 5" xfId="58707" xr:uid="{EB7BF7C8-E71B-4A21-9A13-528496D23707}"/>
    <cellStyle name="Normal 13 2 3" xfId="4138" xr:uid="{E3B9E62C-5FEF-46D2-88D5-C4362127D3E4}"/>
    <cellStyle name="Normal 13 2 3 2" xfId="5077" xr:uid="{B0FBD915-97FB-478E-A7C0-C32A4AADDECD}"/>
    <cellStyle name="Normal 13 2 3 2 2" xfId="23059" xr:uid="{D8186DDB-3E52-4BF9-8634-096A7894204B}"/>
    <cellStyle name="Normal 13 2 3 2 3" xfId="40910" xr:uid="{69320BBA-670A-4CFC-A02E-4B5291793C40}"/>
    <cellStyle name="Normal 13 2 3 2 4" xfId="58710" xr:uid="{A03B950D-087D-44A9-B4DC-B58BD2D6B771}"/>
    <cellStyle name="Normal 13 2 3 3" xfId="22924" xr:uid="{6CA80F78-A796-469A-B1FC-C2DA17A10105}"/>
    <cellStyle name="Normal 13 2 3 4" xfId="40776" xr:uid="{8E398CDF-FB50-4FDC-B7BD-D5A8D40EA487}"/>
    <cellStyle name="Normal 13 2 3 5" xfId="58709" xr:uid="{44C73F57-CA6C-430A-A7E5-37598AE539E6}"/>
    <cellStyle name="Normal 13 2 4" xfId="4139" xr:uid="{23581DF8-43ED-46A1-9B9C-8460FEE0A5FD}"/>
    <cellStyle name="Normal 13 2 4 2" xfId="5078" xr:uid="{604AD994-3D0A-4374-A906-1A20E2DC3B5A}"/>
    <cellStyle name="Normal 13 2 4 2 2" xfId="23060" xr:uid="{9F0CD51E-302C-4253-BA69-FDA8C75358FB}"/>
    <cellStyle name="Normal 13 2 4 2 3" xfId="40911" xr:uid="{69CB80DA-27F7-45D5-B065-127B461BD77F}"/>
    <cellStyle name="Normal 13 2 4 2 4" xfId="58712" xr:uid="{71359898-786D-4B75-9972-13B423287FC5}"/>
    <cellStyle name="Normal 13 2 4 3" xfId="22925" xr:uid="{D58808D7-8377-45CF-A286-EEEAD1100404}"/>
    <cellStyle name="Normal 13 2 4 4" xfId="40777" xr:uid="{393998AB-3DAA-4326-B2C8-E3BE26B2CF45}"/>
    <cellStyle name="Normal 13 2 4 5" xfId="58711" xr:uid="{A4905000-6EBF-4981-9B30-D1F9FFAA7B41}"/>
    <cellStyle name="Normal 13 2 5" xfId="4140" xr:uid="{613A0ACC-A341-4365-A9AB-F7BF120598AF}"/>
    <cellStyle name="Normal 13 2 5 2" xfId="5079" xr:uid="{9E8F30BE-1A4D-4BA5-8CB0-D3799E6C14AD}"/>
    <cellStyle name="Normal 13 2 5 2 2" xfId="23061" xr:uid="{EB49EDD4-8B64-4590-9157-69348B1D00CF}"/>
    <cellStyle name="Normal 13 2 5 2 3" xfId="40912" xr:uid="{B1BD1386-45E0-464C-A843-DA25662E887D}"/>
    <cellStyle name="Normal 13 2 5 2 4" xfId="58714" xr:uid="{791C5AE7-E7E3-4034-915B-5E862F641F8B}"/>
    <cellStyle name="Normal 13 2 5 3" xfId="22926" xr:uid="{30505AB0-1785-4EED-9CF2-3865A53B1800}"/>
    <cellStyle name="Normal 13 2 5 4" xfId="40778" xr:uid="{53C71A02-786A-4FEE-B52C-B4EE0417CEB3}"/>
    <cellStyle name="Normal 13 2 5 5" xfId="58713" xr:uid="{0992A271-8DFB-4806-83F2-4144B93FB926}"/>
    <cellStyle name="Normal 13 2 6" xfId="4141" xr:uid="{F6106D9D-5F2F-4124-B0E6-C25B366BFA63}"/>
    <cellStyle name="Normal 13 2 6 2" xfId="5080" xr:uid="{23E817BC-8F83-45E5-BBEC-D326F38CEC29}"/>
    <cellStyle name="Normal 13 2 6 2 2" xfId="23062" xr:uid="{63642A51-5018-40CD-8604-9DFB9952F76D}"/>
    <cellStyle name="Normal 13 2 6 2 3" xfId="40913" xr:uid="{1D3710B0-FC7C-4E9F-8781-F1E24A152FBF}"/>
    <cellStyle name="Normal 13 2 6 2 4" xfId="58716" xr:uid="{72F95B95-D2C8-4AA0-A8A9-B1A72825226D}"/>
    <cellStyle name="Normal 13 2 6 3" xfId="22927" xr:uid="{B9E01DB2-7018-4FF8-91D6-3F6414CE5D58}"/>
    <cellStyle name="Normal 13 2 6 4" xfId="40779" xr:uid="{2438ABF6-7341-42CC-8C57-980B30A66422}"/>
    <cellStyle name="Normal 13 2 6 5" xfId="58715" xr:uid="{347A4D4B-E947-4B06-B8E0-E73CAB1DFB5E}"/>
    <cellStyle name="Normal 13 2 7" xfId="4142" xr:uid="{4C1E1AE5-3D66-46FD-B0C7-A64F03413101}"/>
    <cellStyle name="Normal 13 2 7 2" xfId="5081" xr:uid="{5D912367-07C6-42C7-B88A-6263B3B543EF}"/>
    <cellStyle name="Normal 13 2 7 2 2" xfId="23063" xr:uid="{052E3490-CB48-4D0E-94B3-64670EB25465}"/>
    <cellStyle name="Normal 13 2 7 2 3" xfId="40914" xr:uid="{AFBB77AB-06BC-4CAD-8FBA-BE7A8990D73F}"/>
    <cellStyle name="Normal 13 2 7 2 4" xfId="58718" xr:uid="{28B2E774-5807-42A6-B2CA-827C8A287BFF}"/>
    <cellStyle name="Normal 13 2 7 3" xfId="22928" xr:uid="{996C7C0D-D57C-4FCA-841C-A18637391375}"/>
    <cellStyle name="Normal 13 2 7 4" xfId="40780" xr:uid="{B4E2E6EB-4353-4E1F-852C-07D41C24B0E8}"/>
    <cellStyle name="Normal 13 2 7 5" xfId="58717" xr:uid="{CC4E7E3F-F004-4064-8F01-7666B0CAEE89}"/>
    <cellStyle name="Normal 13 2 8" xfId="4143" xr:uid="{1C5FECE0-C63F-457E-A00B-EBC6C5775003}"/>
    <cellStyle name="Normal 13 2 8 2" xfId="5082" xr:uid="{3EA07335-F701-4069-8BEC-8B0067A64007}"/>
    <cellStyle name="Normal 13 2 8 2 2" xfId="23064" xr:uid="{DB8BDD1C-5911-43AF-B89F-98EC2AE9C1F6}"/>
    <cellStyle name="Normal 13 2 8 2 3" xfId="40915" xr:uid="{1313E946-56E1-4F46-A227-44E8B7127A7D}"/>
    <cellStyle name="Normal 13 2 8 2 4" xfId="58720" xr:uid="{E36711DA-2033-4502-96BA-D5C5E9076DC5}"/>
    <cellStyle name="Normal 13 2 8 3" xfId="22929" xr:uid="{1CA7C676-E30A-42B0-9BCC-AC01E1E2DFE5}"/>
    <cellStyle name="Normal 13 2 8 4" xfId="40781" xr:uid="{3F69030B-9E60-4FAA-9436-D8BC7E9587EF}"/>
    <cellStyle name="Normal 13 2 8 5" xfId="58719" xr:uid="{0150A89A-D2EE-4CB1-B641-72418202733C}"/>
    <cellStyle name="Normal 13 2 9" xfId="4136" xr:uid="{EAB26B77-C6E0-4AD8-A5D5-72DCBD46E43E}"/>
    <cellStyle name="Normal 13 2 9 2" xfId="58721" xr:uid="{1738B56D-9C40-458E-BD36-5595FC40BD76}"/>
    <cellStyle name="Normal 13 20" xfId="4144" xr:uid="{B2392ED8-26CD-4B6A-9E91-7E59D28FEAF8}"/>
    <cellStyle name="Normal 13 20 2" xfId="58722" xr:uid="{160519FB-6B34-4968-8F1F-D10E5BA576E8}"/>
    <cellStyle name="Normal 13 21" xfId="4145" xr:uid="{9C7EADE1-E51D-48DD-8EBC-1D91AA0F347B}"/>
    <cellStyle name="Normal 13 21 2" xfId="58723" xr:uid="{C2BDA75E-3B18-4528-AB79-7A39A3FF702A}"/>
    <cellStyle name="Normal 13 22" xfId="4146" xr:uid="{6FB4A4FE-8655-4E5B-9E1E-D670C1E3EB40}"/>
    <cellStyle name="Normal 13 22 2" xfId="58724" xr:uid="{BAB4CBD3-A5CD-4F91-AD98-7E9ABE9C5A29}"/>
    <cellStyle name="Normal 13 23" xfId="4147" xr:uid="{BB8EAF44-364D-4A37-AD0A-FFC095C68BE1}"/>
    <cellStyle name="Normal 13 24" xfId="4148" xr:uid="{1E3DD30F-09C2-493B-AC3B-7179A1F52FA1}"/>
    <cellStyle name="Normal 13 25" xfId="4149" xr:uid="{1816BF80-99E1-45A8-B5A4-013BE1CAB9B4}"/>
    <cellStyle name="Normal 13 26" xfId="4150" xr:uid="{5BA4F299-3F0D-4514-9B10-4E3770CA25C2}"/>
    <cellStyle name="Normal 13 27" xfId="4151" xr:uid="{74CF2FA1-4877-490D-8180-F4E8D405426B}"/>
    <cellStyle name="Normal 13 28" xfId="4152" xr:uid="{C2BE23C3-4B27-4525-837D-6EC4546E1777}"/>
    <cellStyle name="Normal 13 29" xfId="4153" xr:uid="{7A8508ED-F808-445B-9528-C60E0E74DE55}"/>
    <cellStyle name="Normal 13 3" xfId="2070" xr:uid="{F811F7C9-A233-4713-ACF5-C852E5CDEFF4}"/>
    <cellStyle name="Normal 13 3 2" xfId="4154" xr:uid="{F9FD31E5-ECB7-4A94-9772-155DF0C30BA9}"/>
    <cellStyle name="Normal 13 3 2 2" xfId="5083" xr:uid="{5CB2251A-71C5-40A0-9980-233EF9EEF126}"/>
    <cellStyle name="Normal 13 3 2 2 2" xfId="23065" xr:uid="{94B986C1-DAE8-4FBB-BB23-9AE11EA93FCE}"/>
    <cellStyle name="Normal 13 3 2 2 3" xfId="40916" xr:uid="{0B6C9263-5CDA-4759-B9CD-6FFA16473E29}"/>
    <cellStyle name="Normal 13 3 2 2 4" xfId="58727" xr:uid="{4E4671C7-4381-40D2-AB1A-95C5F2E97850}"/>
    <cellStyle name="Normal 13 3 2 3" xfId="22930" xr:uid="{086ACD4C-AAE3-4281-946F-5BD539098D76}"/>
    <cellStyle name="Normal 13 3 2 4" xfId="40782" xr:uid="{68F31824-F0B7-4345-9917-23E937B88E13}"/>
    <cellStyle name="Normal 13 3 2 5" xfId="58726" xr:uid="{DB18BDF7-A80A-45D0-9D52-46DAEFA75C54}"/>
    <cellStyle name="Normal 13 3 3" xfId="58728" xr:uid="{92B8F890-54C6-4ADC-8CCB-4112A0759032}"/>
    <cellStyle name="Normal 13 3 4" xfId="58725" xr:uid="{9E242F35-B375-4A65-B572-328BEB7ED73F}"/>
    <cellStyle name="Normal 13 30" xfId="4155" xr:uid="{7030DF25-4403-42B8-B9D0-099E8BA27D2B}"/>
    <cellStyle name="Normal 13 31" xfId="4156" xr:uid="{8B993741-C79A-4A72-94B0-2C95332786AE}"/>
    <cellStyle name="Normal 13 32" xfId="4157" xr:uid="{4ED655B7-965E-432C-8D92-CF546B2604BD}"/>
    <cellStyle name="Normal 13 33" xfId="4158" xr:uid="{E36C9399-6B3E-47EC-9C14-72E7D22D0E7F}"/>
    <cellStyle name="Normal 13 34" xfId="4159" xr:uid="{FD484B11-2929-41F4-87F1-80153A0C9B3E}"/>
    <cellStyle name="Normal 13 35" xfId="4160" xr:uid="{370DF789-E884-40BC-A7D7-82AC0B5DEC89}"/>
    <cellStyle name="Normal 13 36" xfId="4161" xr:uid="{D5B695B7-5BB3-4822-8619-E1C95ECB5663}"/>
    <cellStyle name="Normal 13 37" xfId="4162" xr:uid="{43AD9AAC-CE88-4926-A51D-9CAB782B35DB}"/>
    <cellStyle name="Normal 13 38" xfId="4163" xr:uid="{4B97A655-7DA3-48BC-888A-AA1217EC81F4}"/>
    <cellStyle name="Normal 13 39" xfId="22573" xr:uid="{93C7E9D1-D746-444D-8F83-2F8FD876586A}"/>
    <cellStyle name="Normal 13 39 2" xfId="58729" xr:uid="{41DFFF96-0424-432C-9B6D-12F2A4345F83}"/>
    <cellStyle name="Normal 13 4" xfId="2068" xr:uid="{66B308E0-AB33-4D9B-A1F9-969F801FFCEF}"/>
    <cellStyle name="Normal 13 4 2" xfId="4164" xr:uid="{0525E1B9-10AC-4AF6-AF54-40DA8F03C758}"/>
    <cellStyle name="Normal 13 4 2 2" xfId="22931" xr:uid="{C2199A17-D50C-4B82-8FCB-5704AA9BA65C}"/>
    <cellStyle name="Normal 13 4 2 2 2" xfId="58732" xr:uid="{1FB758C5-3123-4A6E-94CA-8ACD1EBC51A4}"/>
    <cellStyle name="Normal 13 4 2 3" xfId="40783" xr:uid="{C009E8C4-0D9A-48E4-A94C-B0E9EF79F12E}"/>
    <cellStyle name="Normal 13 4 2 4" xfId="58731" xr:uid="{36544082-F3B5-4EC2-B6BA-A964E8ED3765}"/>
    <cellStyle name="Normal 13 4 3" xfId="5084" xr:uid="{F677AF7D-F4F9-4496-92F8-F9DE4E8F099E}"/>
    <cellStyle name="Normal 13 4 3 2" xfId="23066" xr:uid="{B9E4D68B-53F4-4102-A2F4-3DA3EA36453D}"/>
    <cellStyle name="Normal 13 4 3 3" xfId="40917" xr:uid="{07A7071C-2669-4DF6-B8D9-D2FDBAECA777}"/>
    <cellStyle name="Normal 13 4 3 4" xfId="58733" xr:uid="{19321058-CE85-4405-8E39-80FF5A9F6C02}"/>
    <cellStyle name="Normal 13 4 4" xfId="22650" xr:uid="{61F45B48-02EB-461C-B4D4-C2A8A2F00324}"/>
    <cellStyle name="Normal 13 4 5" xfId="40504" xr:uid="{B766F605-059A-4887-B6CA-B4453BC6FC40}"/>
    <cellStyle name="Normal 13 4 6" xfId="58730" xr:uid="{FF7F061C-3AF1-4140-AB4F-E4DCBF66DA34}"/>
    <cellStyle name="Normal 13 40" xfId="40427" xr:uid="{C2090760-34B1-452E-B6DE-A2FD0BA6E890}"/>
    <cellStyle name="Normal 13 5" xfId="4165" xr:uid="{926A3FCD-A965-4FD3-ABB5-DECEC1387251}"/>
    <cellStyle name="Normal 13 5 2" xfId="58734" xr:uid="{33047FE1-95D6-40AC-B1A7-DDC2F032349B}"/>
    <cellStyle name="Normal 13 6" xfId="4166" xr:uid="{10BDFCF0-3BEA-4E25-BBC0-03C0D5DF1F5A}"/>
    <cellStyle name="Normal 13 6 2" xfId="58735" xr:uid="{457147A6-DE15-4E0F-BEDC-3256F42792DD}"/>
    <cellStyle name="Normal 13 7" xfId="4167" xr:uid="{670F12FE-C127-440B-A728-604CFE723E7E}"/>
    <cellStyle name="Normal 13 7 2" xfId="58736" xr:uid="{1BA57C7B-8900-4FBB-AC47-5241DBDDFC02}"/>
    <cellStyle name="Normal 13 8" xfId="4168" xr:uid="{1459FE1E-C411-4C78-B5EB-3E903DD2A8FA}"/>
    <cellStyle name="Normal 13 8 2" xfId="58737" xr:uid="{D30FBEC3-9722-4B67-A4B8-DBECDBD861C7}"/>
    <cellStyle name="Normal 13 9" xfId="4169" xr:uid="{52147A32-84AA-4ECD-AAA9-D083CAA98F32}"/>
    <cellStyle name="Normal 13 9 2" xfId="5085" xr:uid="{1F3A98F5-628C-45D1-B560-700A20BF4662}"/>
    <cellStyle name="Normal 13 9 2 2" xfId="23067" xr:uid="{3AC21382-5E84-411B-A06A-7B918541A953}"/>
    <cellStyle name="Normal 13 9 2 3" xfId="40918" xr:uid="{31EFFAED-5B76-40B0-87BE-A38AE570BFD6}"/>
    <cellStyle name="Normal 13 9 2 4" xfId="58739" xr:uid="{E342C417-AFB0-41D7-84E5-409B55EC1D6B}"/>
    <cellStyle name="Normal 13 9 3" xfId="22932" xr:uid="{8B7AB88D-DA9F-4BD2-B60E-6A58488C98CB}"/>
    <cellStyle name="Normal 13 9 4" xfId="40784" xr:uid="{95EBC56A-C344-4A37-9009-D1B3C620881A}"/>
    <cellStyle name="Normal 13 9 5" xfId="58738" xr:uid="{5516CE34-D7F5-4CA3-8A1F-2FA3313840E4}"/>
    <cellStyle name="Normal 14" xfId="341" xr:uid="{665DA409-90DF-4CCF-9EA6-F3B1CED69374}"/>
    <cellStyle name="Normal 14 10" xfId="4171" xr:uid="{26B77288-C08A-4902-940C-BC2CC1B74FCC}"/>
    <cellStyle name="Normal 14 10 2" xfId="5086" xr:uid="{F1470C00-F2A5-4DD0-9CA5-11FD7A4213A6}"/>
    <cellStyle name="Normal 14 10 2 2" xfId="23068" xr:uid="{AE1BBF24-E114-4197-98DE-AE2DEC9DD24D}"/>
    <cellStyle name="Normal 14 10 2 3" xfId="40919" xr:uid="{5E795E0A-6C3C-4035-AD6B-2430184D7F7A}"/>
    <cellStyle name="Normal 14 10 2 4" xfId="58741" xr:uid="{8A0E7173-1E6C-48F1-AD94-97A4834DB097}"/>
    <cellStyle name="Normal 14 10 3" xfId="22933" xr:uid="{6C432222-A9B7-4D15-99F8-A51C417257DE}"/>
    <cellStyle name="Normal 14 10 4" xfId="40785" xr:uid="{DBB6537A-AD07-4BDA-83AB-CDCCAE8E4573}"/>
    <cellStyle name="Normal 14 10 5" xfId="58740" xr:uid="{02272661-724B-4949-9634-7BE27DA4F155}"/>
    <cellStyle name="Normal 14 11" xfId="4172" xr:uid="{916C1E7C-7984-4FEB-BC9F-E462CD6DD83C}"/>
    <cellStyle name="Normal 14 11 2" xfId="5087" xr:uid="{5A4FB4D8-FEDA-481D-A66D-0DFEFE2122E6}"/>
    <cellStyle name="Normal 14 11 2 2" xfId="23069" xr:uid="{2762B5FB-048B-45B8-9935-26D40B01CE2A}"/>
    <cellStyle name="Normal 14 11 2 3" xfId="40920" xr:uid="{038E1140-5AC6-4DA6-81D4-DBFF84E3CFC4}"/>
    <cellStyle name="Normal 14 11 2 4" xfId="58743" xr:uid="{4D17A181-8C8A-404A-A2AC-0A4FF9C72DF0}"/>
    <cellStyle name="Normal 14 11 3" xfId="22934" xr:uid="{00B14918-58D6-4F8F-B429-8E79863F3D29}"/>
    <cellStyle name="Normal 14 11 4" xfId="40786" xr:uid="{0F7A94DA-7376-4F15-BE30-C71BFD0E50CB}"/>
    <cellStyle name="Normal 14 11 5" xfId="58742" xr:uid="{572DAFBB-7A7B-44FF-92B7-C020C226B920}"/>
    <cellStyle name="Normal 14 12" xfId="4173" xr:uid="{61C1EEFC-B6C8-4AFA-9066-CC50D962FFD1}"/>
    <cellStyle name="Normal 14 12 2" xfId="5088" xr:uid="{524F3C6E-6DEB-40D5-B4AA-B6BDACD31E1B}"/>
    <cellStyle name="Normal 14 12 2 2" xfId="23070" xr:uid="{9714A772-5557-4AD8-B7B7-0B07E4308DE0}"/>
    <cellStyle name="Normal 14 12 2 3" xfId="40921" xr:uid="{067CFF18-24DB-45FC-9EF1-F021B87F61B5}"/>
    <cellStyle name="Normal 14 12 2 4" xfId="58745" xr:uid="{CAD2891E-B7AB-4915-A935-417F892F60FF}"/>
    <cellStyle name="Normal 14 12 3" xfId="22935" xr:uid="{4CB836DA-F623-4127-9B7F-FFDB8D18D425}"/>
    <cellStyle name="Normal 14 12 4" xfId="40787" xr:uid="{83FE833C-16F6-4671-A8DE-AFD9F8FA4A82}"/>
    <cellStyle name="Normal 14 12 5" xfId="58744" xr:uid="{BEE5F7A4-CC7C-4AC1-908A-4457FBAA8B4D}"/>
    <cellStyle name="Normal 14 13" xfId="4174" xr:uid="{BBA951E9-C7C8-4D0B-AD7B-3B8E4B5599A2}"/>
    <cellStyle name="Normal 14 13 2" xfId="5089" xr:uid="{DBF44359-58FB-4F5C-8D91-AC372CCFC470}"/>
    <cellStyle name="Normal 14 13 2 2" xfId="23071" xr:uid="{93D16169-8C08-4A88-A067-C5C0235545C3}"/>
    <cellStyle name="Normal 14 13 2 3" xfId="40922" xr:uid="{10A255F6-5A0B-4511-AD26-C15008689E9E}"/>
    <cellStyle name="Normal 14 13 2 4" xfId="58747" xr:uid="{C33BCBC3-433D-4AFB-BB70-18254F705DDD}"/>
    <cellStyle name="Normal 14 13 3" xfId="22936" xr:uid="{146FB79F-F8B5-4054-B1B3-6AA5553E6D28}"/>
    <cellStyle name="Normal 14 13 4" xfId="40788" xr:uid="{B1C1C076-3017-4C14-877E-665200485F18}"/>
    <cellStyle name="Normal 14 13 5" xfId="58746" xr:uid="{F4830674-5BEC-49CD-86A3-2FF4AA3DC1B3}"/>
    <cellStyle name="Normal 14 14" xfId="4175" xr:uid="{644F2613-B7AD-4253-BDAC-3199ED987793}"/>
    <cellStyle name="Normal 14 14 2" xfId="5090" xr:uid="{A4E14C72-301C-411B-9988-3D1442F8BAC6}"/>
    <cellStyle name="Normal 14 14 2 2" xfId="23072" xr:uid="{71790D7E-EC1A-4727-B810-D658C74ABA37}"/>
    <cellStyle name="Normal 14 14 2 3" xfId="40923" xr:uid="{A1B3AB05-FF36-43A7-94C3-060CF9EAE110}"/>
    <cellStyle name="Normal 14 14 2 4" xfId="58749" xr:uid="{C7FD8FA3-787A-4047-AEA8-6BE6AB11ABDA}"/>
    <cellStyle name="Normal 14 14 3" xfId="22937" xr:uid="{4D13F8B6-9273-4954-8155-495E9B46065C}"/>
    <cellStyle name="Normal 14 14 4" xfId="40789" xr:uid="{371F3F81-B065-44E5-92A0-39603F926EEA}"/>
    <cellStyle name="Normal 14 14 5" xfId="58748" xr:uid="{2FEE5EB5-9989-4219-A4CF-348317F69B3E}"/>
    <cellStyle name="Normal 14 15" xfId="4176" xr:uid="{B21FB34C-9465-44D4-B56E-CE0C2B909A98}"/>
    <cellStyle name="Normal 14 15 2" xfId="5091" xr:uid="{4EAD4EE5-E10B-42D3-A4A3-C6EBF58D9E4B}"/>
    <cellStyle name="Normal 14 15 2 2" xfId="23073" xr:uid="{C3B81D72-2440-4489-8EC3-757105768AF1}"/>
    <cellStyle name="Normal 14 15 2 3" xfId="40924" xr:uid="{B4A68785-346F-4A2D-8897-10DB51C7D06A}"/>
    <cellStyle name="Normal 14 15 2 4" xfId="58751" xr:uid="{9EF23326-E4E1-46D1-B53D-18EB0A56106E}"/>
    <cellStyle name="Normal 14 15 3" xfId="22938" xr:uid="{E49D366A-2627-409C-BB86-35B6EB59BDF2}"/>
    <cellStyle name="Normal 14 15 4" xfId="40790" xr:uid="{8F40346B-79D1-4376-AFAD-2607BDEEF58D}"/>
    <cellStyle name="Normal 14 15 5" xfId="58750" xr:uid="{1F77EB67-6D0E-4FE8-B2BB-F8C438E40F6D}"/>
    <cellStyle name="Normal 14 16" xfId="4170" xr:uid="{4F287FC7-65C4-4CFC-B6FA-600413D06B41}"/>
    <cellStyle name="Normal 14 17" xfId="22575" xr:uid="{C939C8FC-B9E3-4620-9958-602213CC1C5E}"/>
    <cellStyle name="Normal 14 17 2" xfId="58752" xr:uid="{D3C82BEB-52A3-4D09-B499-F742446EEDE0}"/>
    <cellStyle name="Normal 14 18" xfId="40429" xr:uid="{60F3381C-C834-4DF1-9243-EC833B201042}"/>
    <cellStyle name="Normal 14 2" xfId="2072" xr:uid="{9B7C8F7B-9661-4617-BF8F-8B77BF8103A8}"/>
    <cellStyle name="Normal 14 2 10" xfId="58753" xr:uid="{4DF9A3F6-4370-4E4B-8C53-79BEA0C1ACA1}"/>
    <cellStyle name="Normal 14 2 2" xfId="4178" xr:uid="{BBC970A6-9AF7-4A5C-A4D0-924EB4764914}"/>
    <cellStyle name="Normal 14 2 3" xfId="4179" xr:uid="{9B18FDFA-E8BC-4F2A-A598-1AEB4FBE4E54}"/>
    <cellStyle name="Normal 14 2 4" xfId="4180" xr:uid="{4BE24397-5D89-4DA3-A5A2-C84CFC2BF7B7}"/>
    <cellStyle name="Normal 14 2 5" xfId="4181" xr:uid="{210A0614-E6AF-4D48-9E42-61EE10BF45CE}"/>
    <cellStyle name="Normal 14 2 6" xfId="4182" xr:uid="{2A097D18-7162-40B1-9FAE-862F6AFB6B2E}"/>
    <cellStyle name="Normal 14 2 7" xfId="4183" xr:uid="{42A9AE3F-9D82-4746-892D-6B97FB8F27F6}"/>
    <cellStyle name="Normal 14 2 8" xfId="4177" xr:uid="{23CBB2D4-0D30-447A-B638-9E000D71FF63}"/>
    <cellStyle name="Normal 14 2 8 2" xfId="5092" xr:uid="{EADBD5D3-5A22-4A4E-99BD-CD3ABF18A8EF}"/>
    <cellStyle name="Normal 14 2 8 2 2" xfId="23074" xr:uid="{124AD637-1BFA-45FE-B46A-1FB999C983E3}"/>
    <cellStyle name="Normal 14 2 8 2 3" xfId="40925" xr:uid="{E5075729-4BAF-41F5-9041-0CAB3F649B52}"/>
    <cellStyle name="Normal 14 2 8 2 4" xfId="58755" xr:uid="{EE8AD0D7-2F8D-4628-A984-F6D88CF16E5F}"/>
    <cellStyle name="Normal 14 2 8 3" xfId="22939" xr:uid="{73B19B53-5465-4FF2-8BCD-B011B6A40268}"/>
    <cellStyle name="Normal 14 2 8 4" xfId="40791" xr:uid="{242FF6DC-8405-43BD-B856-A0B6B8B6E964}"/>
    <cellStyle name="Normal 14 2 8 5" xfId="58754" xr:uid="{1C3FB117-D6F4-4D2B-BCC0-221C2E593A7A}"/>
    <cellStyle name="Normal 14 2 9" xfId="58756" xr:uid="{77C96086-18B4-4A0A-9B9D-F3A4DD89CBAA}"/>
    <cellStyle name="Normal 14 3" xfId="2071" xr:uid="{C92E9535-8F9E-41B7-A7CF-FFEF05B2DF79}"/>
    <cellStyle name="Normal 14 4" xfId="4184" xr:uid="{2030A284-C095-4E04-B1A6-0D2FCFF28957}"/>
    <cellStyle name="Normal 14 4 2" xfId="5093" xr:uid="{3994B992-5374-497B-8A0B-13FB74E28476}"/>
    <cellStyle name="Normal 14 4 2 2" xfId="23075" xr:uid="{C372CD60-0F5A-4978-9836-1BEBEA6C85FB}"/>
    <cellStyle name="Normal 14 4 2 3" xfId="40926" xr:uid="{AC875434-51E7-4103-9691-0F1548AB3409}"/>
    <cellStyle name="Normal 14 4 2 4" xfId="58758" xr:uid="{271536E9-8B58-4F0C-ACED-9698BE4331F1}"/>
    <cellStyle name="Normal 14 4 3" xfId="22940" xr:uid="{07F187B8-6297-406C-8188-C4C9A3B04FA2}"/>
    <cellStyle name="Normal 14 4 4" xfId="40792" xr:uid="{94F91AE4-B672-4F32-88FA-719F47FE9E5D}"/>
    <cellStyle name="Normal 14 4 5" xfId="58757" xr:uid="{2CD60FA4-D769-4823-B104-00C424007215}"/>
    <cellStyle name="Normal 14 5" xfId="4185" xr:uid="{2EA7E80E-2C03-4260-B6C9-3C27B20ABB3D}"/>
    <cellStyle name="Normal 14 5 2" xfId="5094" xr:uid="{4C128147-E9B2-4EFD-9D6F-04A63023A6E3}"/>
    <cellStyle name="Normal 14 5 2 2" xfId="23076" xr:uid="{C2333E01-DE69-4F8C-8B6D-6D5D8E867175}"/>
    <cellStyle name="Normal 14 5 2 3" xfId="40927" xr:uid="{6082EDB7-052B-4907-A848-3E63F9CA2F6F}"/>
    <cellStyle name="Normal 14 5 2 4" xfId="58760" xr:uid="{4E028F24-0F4B-468F-8C68-4E20FFD31128}"/>
    <cellStyle name="Normal 14 5 3" xfId="22941" xr:uid="{165F680A-FC10-4621-BE1E-275309644F85}"/>
    <cellStyle name="Normal 14 5 4" xfId="40793" xr:uid="{9661E8AA-834A-4B84-AEF3-7C42B9EEFAF3}"/>
    <cellStyle name="Normal 14 5 5" xfId="58759" xr:uid="{8FCB4156-48ED-4127-BBEE-1B5B0C7E2823}"/>
    <cellStyle name="Normal 14 6" xfId="4186" xr:uid="{1A47E330-3D73-44C2-A16D-EE663B43DD6E}"/>
    <cellStyle name="Normal 14 7" xfId="4187" xr:uid="{C370E49A-5C17-43AA-8520-B0B0A9542496}"/>
    <cellStyle name="Normal 14 8" xfId="4188" xr:uid="{7550EA13-D5F0-4945-9AD3-59BD01B48587}"/>
    <cellStyle name="Normal 14 9" xfId="4189" xr:uid="{C9AA4B36-CEA0-4F44-8904-FA53E3AB6E43}"/>
    <cellStyle name="Normal 15" xfId="2073" xr:uid="{DFE8BFAF-1374-471A-A4EB-E4972EE7F1DC}"/>
    <cellStyle name="Normal 15 2" xfId="2074" xr:uid="{83B05292-F5BF-4A35-A0D5-D6324D52B980}"/>
    <cellStyle name="Normal 15 2 2" xfId="4191" xr:uid="{4BA9B036-0BED-4DB3-AA9D-2784620AF458}"/>
    <cellStyle name="Normal 15 2 3" xfId="58761" xr:uid="{D211B42F-8A4F-4B8B-B9DE-8727176CBAF5}"/>
    <cellStyle name="Normal 15 3" xfId="4192" xr:uid="{47B4364C-69DA-4D49-925B-81ECDF75FDEF}"/>
    <cellStyle name="Normal 15 4" xfId="4193" xr:uid="{1A53DF93-5705-4469-AE6A-3C78ED79A11A}"/>
    <cellStyle name="Normal 15 5" xfId="4194" xr:uid="{A928C1FE-C89F-454F-B925-D4C7EA1E6AA4}"/>
    <cellStyle name="Normal 15 6" xfId="4195" xr:uid="{BD6EE289-921A-4C6C-B808-EB1056959FAA}"/>
    <cellStyle name="Normal 15 7" xfId="4190" xr:uid="{45C2E827-BD0F-4436-8B6E-ECC9B6E7BEEB}"/>
    <cellStyle name="Normal 16" xfId="2075" xr:uid="{975E5037-424E-4961-B8CA-88EEE7416EC8}"/>
    <cellStyle name="Normal 16 2" xfId="2076" xr:uid="{9323D599-F2DC-47CB-A947-28321C16F92D}"/>
    <cellStyle name="Normal 16 2 2" xfId="4197" xr:uid="{489B2477-F714-4569-BB17-769B84C8E1F5}"/>
    <cellStyle name="Normal 16 2 3" xfId="58763" xr:uid="{E309A16C-0309-4F0A-8714-86BC268C44AC}"/>
    <cellStyle name="Normal 16 3" xfId="4198" xr:uid="{2834C9E5-F2CD-445F-BE5D-F896829800E3}"/>
    <cellStyle name="Normal 16 4" xfId="4199" xr:uid="{C0E3696E-6C05-42AD-8D64-297864CF1C9D}"/>
    <cellStyle name="Normal 16 5" xfId="4200" xr:uid="{07D9F5D4-F440-48D0-8594-491CFA650150}"/>
    <cellStyle name="Normal 16 6" xfId="4201" xr:uid="{D4B23533-B184-474C-8262-20582E892EA4}"/>
    <cellStyle name="Normal 16 7" xfId="4196" xr:uid="{B363E939-E750-4D21-AB9D-43A923165B13}"/>
    <cellStyle name="Normal 16 7 2" xfId="5095" xr:uid="{589FD7C5-E7CD-4D80-8ACA-7E7EFF9B9053}"/>
    <cellStyle name="Normal 16 7 2 2" xfId="23077" xr:uid="{1A17E347-9B50-4346-9412-54EEA07BCB50}"/>
    <cellStyle name="Normal 16 7 2 3" xfId="40928" xr:uid="{978B0344-E641-4BB3-A1DD-1A04E3EB0F05}"/>
    <cellStyle name="Normal 16 7 2 4" xfId="58765" xr:uid="{4F63686F-20B2-4721-8250-36E40FC5FF4B}"/>
    <cellStyle name="Normal 16 7 3" xfId="22942" xr:uid="{D3B339FA-FED0-4FCA-BB9C-8BEEB37C9C95}"/>
    <cellStyle name="Normal 16 7 4" xfId="40794" xr:uid="{A14E0ED2-9455-488D-9EFE-7450D67A4E6A}"/>
    <cellStyle name="Normal 16 7 5" xfId="58764" xr:uid="{0C2DBECC-ED08-44FE-B851-46218CD9F4B6}"/>
    <cellStyle name="Normal 16 8" xfId="58762" xr:uid="{5B13A952-F591-4FB3-8245-21BC3D598ED7}"/>
    <cellStyle name="Normal 17" xfId="2077" xr:uid="{7E78288B-719F-4FF4-B4B5-743494277464}"/>
    <cellStyle name="Normal 17 10" xfId="4203" xr:uid="{1FBF33F7-CAFA-41AC-B8D9-71F9BF98C0BF}"/>
    <cellStyle name="Normal 17 11" xfId="4204" xr:uid="{D3986FCC-6F70-4A18-8039-7662DE81570A}"/>
    <cellStyle name="Normal 17 12" xfId="4205" xr:uid="{39544A95-F2B5-4958-B830-6D9C51DAC866}"/>
    <cellStyle name="Normal 17 13" xfId="4206" xr:uid="{73CFC589-DA7A-4A42-AE92-4E544D8739EA}"/>
    <cellStyle name="Normal 17 14" xfId="4202" xr:uid="{CB7F2022-D3AC-4AB7-BD9E-7304023C935F}"/>
    <cellStyle name="Normal 17 14 2" xfId="5096" xr:uid="{6EE82439-B03E-4E8C-9C85-E8C85277FC7D}"/>
    <cellStyle name="Normal 17 14 2 2" xfId="23078" xr:uid="{AA9417F0-1617-4203-9104-3C49E4AFA573}"/>
    <cellStyle name="Normal 17 14 2 3" xfId="40929" xr:uid="{407CD806-8AFD-4536-AFD9-17C009400B82}"/>
    <cellStyle name="Normal 17 14 2 4" xfId="58768" xr:uid="{A2A97EF1-17AD-42ED-9CDB-9D73372FF931}"/>
    <cellStyle name="Normal 17 14 3" xfId="22943" xr:uid="{4CC9CA94-7934-4EC4-B814-30A8A33B9F12}"/>
    <cellStyle name="Normal 17 14 4" xfId="40795" xr:uid="{9591832D-1A6B-47FB-9651-6EAAF9F2655F}"/>
    <cellStyle name="Normal 17 14 5" xfId="58767" xr:uid="{5CA0EE73-669C-4E33-B20C-9B49928A3934}"/>
    <cellStyle name="Normal 17 15" xfId="58766" xr:uid="{138E29FF-EEE3-46C8-800B-8AC37448312B}"/>
    <cellStyle name="Normal 17 2" xfId="2078" xr:uid="{FAD77923-9E87-49D4-939E-72DCDD9B4AFF}"/>
    <cellStyle name="Normal 17 2 2" xfId="4207" xr:uid="{FB79B64E-7042-4F08-A819-6B65E030E183}"/>
    <cellStyle name="Normal 17 2 3" xfId="58769" xr:uid="{4205E671-5637-4508-86F0-920F8F835EF9}"/>
    <cellStyle name="Normal 17 3" xfId="4208" xr:uid="{66159C76-BCC8-48B6-A26E-0038A0A7FB5B}"/>
    <cellStyle name="Normal 17 4" xfId="4209" xr:uid="{C75C1690-5025-4390-A2F9-887CD9B59B4E}"/>
    <cellStyle name="Normal 17 5" xfId="4210" xr:uid="{CB8ED706-09E2-4657-90F6-BB0D2B438DD9}"/>
    <cellStyle name="Normal 17 6" xfId="4211" xr:uid="{D6D58012-104A-47E4-A080-5D6F3E217CE8}"/>
    <cellStyle name="Normal 17 7" xfId="4212" xr:uid="{33656137-F8D8-4ABB-A255-76016578767E}"/>
    <cellStyle name="Normal 17 8" xfId="4213" xr:uid="{F1DF90CA-C63A-4C38-B9AF-E95D8666CFE8}"/>
    <cellStyle name="Normal 17 9" xfId="4214" xr:uid="{FCA3CF25-78E7-46F5-8149-42BDD386A77C}"/>
    <cellStyle name="Normal 18" xfId="2079" xr:uid="{D5663120-F20E-482F-9814-ECBF8CECDE71}"/>
    <cellStyle name="Normal 18 2" xfId="2080" xr:uid="{DF4F2282-8C12-4F5A-9AFA-7035736B13C3}"/>
    <cellStyle name="Normal 18 3" xfId="4215" xr:uid="{462C44A9-D3AF-4040-8FDA-6C640021A5FE}"/>
    <cellStyle name="Normal 18 3 2" xfId="5097" xr:uid="{4631E7C8-4258-4EB9-BC9C-BC82E565B786}"/>
    <cellStyle name="Normal 18 3 2 2" xfId="23079" xr:uid="{5613C914-19D1-4B7B-94C6-8192FF42197F}"/>
    <cellStyle name="Normal 18 3 2 3" xfId="40930" xr:uid="{8FD406E9-F6C4-402B-B211-B1341758BE34}"/>
    <cellStyle name="Normal 18 3 2 4" xfId="58772" xr:uid="{04230D20-9A97-4935-81CE-B070F6FDF11E}"/>
    <cellStyle name="Normal 18 3 3" xfId="22944" xr:uid="{85960916-172D-4810-BBEB-2A90D5100464}"/>
    <cellStyle name="Normal 18 3 4" xfId="40796" xr:uid="{B229F32C-724F-4EA0-ACFC-E1BA887C33BD}"/>
    <cellStyle name="Normal 18 3 5" xfId="58771" xr:uid="{44A51895-18E2-45C6-93A5-73A774E3267F}"/>
    <cellStyle name="Normal 18 4" xfId="58773" xr:uid="{A9EFB1AA-5B9F-4C61-85C4-BF6446FFDCAE}"/>
    <cellStyle name="Normal 18 5" xfId="58770" xr:uid="{E90D15E2-2379-4CBB-AFCA-9D780A4C979F}"/>
    <cellStyle name="Normal 19" xfId="2081" xr:uid="{187864B2-AD70-4665-9671-2F54F7198210}"/>
    <cellStyle name="Normal 19 2" xfId="5098" xr:uid="{4E74A446-A265-4FA5-B40C-8F6C1E3C7C86}"/>
    <cellStyle name="Normal 2" xfId="2" xr:uid="{00000000-0005-0000-0000-000002000000}"/>
    <cellStyle name="Normal 2 10" xfId="320" xr:uid="{36D20F6B-83A7-4C74-9741-B22C3B33D0F6}"/>
    <cellStyle name="Normal 2 10 2" xfId="2083" xr:uid="{C2E2DBB3-CE01-4FC5-90F7-4B2EFB28956E}"/>
    <cellStyle name="Normal 2 10 3" xfId="22572" xr:uid="{526586EE-0D90-400A-8F49-FD53C3E49A79}"/>
    <cellStyle name="Normal 2 10 3 2" xfId="58774" xr:uid="{BF599338-2FDD-4FCE-AA92-BDCD840DF1B1}"/>
    <cellStyle name="Normal 2 10 4" xfId="40426" xr:uid="{5749EE62-8DED-470D-B610-9AECA690A915}"/>
    <cellStyle name="Normal 2 10 4 2" xfId="58775" xr:uid="{D737E901-00BB-41CC-82E8-A893BF813225}"/>
    <cellStyle name="Normal 2 11" xfId="2084" xr:uid="{D6892BF7-0518-4A88-9228-28920AF982F0}"/>
    <cellStyle name="Normal 2 12" xfId="2085" xr:uid="{A8C0E31B-98C4-4E5D-8A9B-5297C92416B8}"/>
    <cellStyle name="Normal 2 13" xfId="2086" xr:uid="{F825E465-4AD6-4A90-825C-675C71265DB8}"/>
    <cellStyle name="Normal 2 14" xfId="2087" xr:uid="{58BBD0B4-5DD0-44A0-AB58-89CD90848016}"/>
    <cellStyle name="Normal 2 15" xfId="2088" xr:uid="{E68981D1-ED48-4B74-A5F9-B726D232BF67}"/>
    <cellStyle name="Normal 2 16" xfId="2089" xr:uid="{6C25C2E9-DF87-44BA-9C09-66E9C5A83B3F}"/>
    <cellStyle name="Normal 2 17" xfId="2090" xr:uid="{BEBA9E75-CB69-4D30-A083-05ED4DD15EE3}"/>
    <cellStyle name="Normal 2 18" xfId="2091" xr:uid="{EB4F554E-33F4-45D2-A351-03E0B5F58039}"/>
    <cellStyle name="Normal 2 18 2" xfId="4216" xr:uid="{26E25AB8-220E-4912-9E8E-EC5AD97A2A8B}"/>
    <cellStyle name="Normal 2 18 2 2" xfId="5099" xr:uid="{D678DE21-6C69-4A4A-9BE7-CC58996B5535}"/>
    <cellStyle name="Normal 2 18 2 2 2" xfId="23080" xr:uid="{3B1F1641-F2D1-48E0-BC63-DAD412A72C49}"/>
    <cellStyle name="Normal 2 18 2 2 3" xfId="40931" xr:uid="{B69991F1-1E13-47BE-A35B-76AE91C52EB1}"/>
    <cellStyle name="Normal 2 18 2 2 4" xfId="58778" xr:uid="{304AE36F-BF85-491E-A3AD-6790747FCD07}"/>
    <cellStyle name="Normal 2 18 2 3" xfId="22945" xr:uid="{7E85F506-8CBA-4C3B-A84A-15B3E726B071}"/>
    <cellStyle name="Normal 2 18 2 4" xfId="40797" xr:uid="{64B4AE80-CDBB-41D8-AD7B-BF89456EFD3D}"/>
    <cellStyle name="Normal 2 18 2 5" xfId="58777" xr:uid="{90AED5E5-FDA8-43CA-9CCA-C53F8051303B}"/>
    <cellStyle name="Normal 2 18 3" xfId="5100" xr:uid="{CE4BFC71-69E9-4B26-8AE7-45FBB3D4B331}"/>
    <cellStyle name="Normal 2 18 3 2" xfId="58779" xr:uid="{9A8FEC5F-16D5-45B7-8169-6E63D81DE91A}"/>
    <cellStyle name="Normal 2 18 4" xfId="58776" xr:uid="{54E79B77-9C0D-4BBE-8906-75D2232571D2}"/>
    <cellStyle name="Normal 2 19" xfId="2092" xr:uid="{A37AB65C-DD13-4101-89A3-4AA2F4D20793}"/>
    <cellStyle name="Normal 2 19 2" xfId="5101" xr:uid="{E06B6C3D-64CB-4268-AAAD-253CD00EFC1F}"/>
    <cellStyle name="Normal 2 2" xfId="51" xr:uid="{1114F7E8-6963-45FF-81BF-1F49610B39DE}"/>
    <cellStyle name="Normal 2 2 10" xfId="4218" xr:uid="{07D99B81-EA97-4192-9E3C-A0FD54515F50}"/>
    <cellStyle name="Normal 2 2 10 2" xfId="5102" xr:uid="{16834B80-B27F-4DC9-AAEE-28B9CAAF2532}"/>
    <cellStyle name="Normal 2 2 10 2 2" xfId="23081" xr:uid="{5F7BE4FA-7181-4D04-9D23-D99F7218845D}"/>
    <cellStyle name="Normal 2 2 10 2 3" xfId="40932" xr:uid="{C6F509CF-CF03-4CB3-88B3-B02211F84BDD}"/>
    <cellStyle name="Normal 2 2 10 2 4" xfId="58782" xr:uid="{42752783-C263-495C-8EC8-E9D1727488F3}"/>
    <cellStyle name="Normal 2 2 10 3" xfId="22947" xr:uid="{EA80507D-4922-4A80-A61F-8B5AAF92F577}"/>
    <cellStyle name="Normal 2 2 10 4" xfId="40799" xr:uid="{75DD9316-6214-4F2F-BA6E-E3633B921C5D}"/>
    <cellStyle name="Normal 2 2 10 5" xfId="58781" xr:uid="{BC72BA21-D0FB-48B5-9B90-09BA2F306E5C}"/>
    <cellStyle name="Normal 2 2 11" xfId="4219" xr:uid="{CE732867-84FA-40FB-81F4-A873046EE07C}"/>
    <cellStyle name="Normal 2 2 11 2" xfId="5103" xr:uid="{90EB83CD-103E-4C83-832D-D65CAE193FD4}"/>
    <cellStyle name="Normal 2 2 11 2 2" xfId="23082" xr:uid="{5D4EACEF-8F2E-4E14-A797-A02AC04711D8}"/>
    <cellStyle name="Normal 2 2 11 2 3" xfId="40933" xr:uid="{59EE8A39-5112-4B79-96F9-AB268617FBBC}"/>
    <cellStyle name="Normal 2 2 11 2 4" xfId="58784" xr:uid="{59C3156C-C4FA-40D4-A058-745B488457DD}"/>
    <cellStyle name="Normal 2 2 11 3" xfId="22948" xr:uid="{BE0FDF67-52CE-4DBE-87F2-AB666BB866C0}"/>
    <cellStyle name="Normal 2 2 11 4" xfId="40800" xr:uid="{B63F4F99-5D2D-4B6B-8079-C0015197A1F0}"/>
    <cellStyle name="Normal 2 2 11 5" xfId="58783" xr:uid="{ED083FEF-C56B-400F-BF1B-9CD0370CE647}"/>
    <cellStyle name="Normal 2 2 12" xfId="4220" xr:uid="{886CC055-94FE-4307-BC31-7A15D600BA28}"/>
    <cellStyle name="Normal 2 2 12 2" xfId="5104" xr:uid="{ABD6802C-DA89-48C2-8291-80065BFEB85A}"/>
    <cellStyle name="Normal 2 2 12 2 2" xfId="23083" xr:uid="{E3D529B4-06C9-4202-9226-1A09754CDC96}"/>
    <cellStyle name="Normal 2 2 12 2 3" xfId="40934" xr:uid="{D2F0F5B5-55C4-439A-86AD-5A9DFBAE135B}"/>
    <cellStyle name="Normal 2 2 12 2 4" xfId="58786" xr:uid="{7AA8C058-BF2E-47EA-AE24-559D7FA103D0}"/>
    <cellStyle name="Normal 2 2 12 3" xfId="22949" xr:uid="{5A5B8B00-F322-42D6-86FC-6C4EEE9A3E27}"/>
    <cellStyle name="Normal 2 2 12 4" xfId="40801" xr:uid="{7282C19D-7BC3-4471-B30B-1FA64D7EF2B5}"/>
    <cellStyle name="Normal 2 2 12 5" xfId="58785" xr:uid="{9C83BF9A-BBEC-447A-8066-EE56B6128AED}"/>
    <cellStyle name="Normal 2 2 13" xfId="4221" xr:uid="{317C7153-A816-4AF4-8E4F-34AA2E8739CB}"/>
    <cellStyle name="Normal 2 2 13 2" xfId="5105" xr:uid="{9728F9E7-754B-4313-BD84-2DD97EA27965}"/>
    <cellStyle name="Normal 2 2 13 2 2" xfId="23084" xr:uid="{D43457D5-4CD1-431C-9D15-DDAB1F4A4597}"/>
    <cellStyle name="Normal 2 2 13 2 3" xfId="40935" xr:uid="{6F8827A6-C933-4BE3-9EB7-1449BDCC3D32}"/>
    <cellStyle name="Normal 2 2 13 2 4" xfId="58788" xr:uid="{9B13CF5B-2CD4-43DD-9CBB-AD5BCE53C80D}"/>
    <cellStyle name="Normal 2 2 13 3" xfId="22950" xr:uid="{BBF39DFB-6336-470A-98A0-1517407B87DE}"/>
    <cellStyle name="Normal 2 2 13 4" xfId="40802" xr:uid="{F167546A-CB33-4414-85BD-DF02D6BF7A47}"/>
    <cellStyle name="Normal 2 2 13 5" xfId="58787" xr:uid="{F3E159E1-0F1B-493B-9C29-7E4CFFC1346C}"/>
    <cellStyle name="Normal 2 2 14" xfId="4222" xr:uid="{5D39C39B-A0F5-4BA2-9C71-54E865BFFC2B}"/>
    <cellStyle name="Normal 2 2 15" xfId="4217" xr:uid="{AA960FF3-37B9-409F-9E9B-995B6DBF6406}"/>
    <cellStyle name="Normal 2 2 15 2" xfId="22946" xr:uid="{67EE44E8-7B18-4B98-9E74-63D1F778BE47}"/>
    <cellStyle name="Normal 2 2 15 2 2" xfId="58790" xr:uid="{54F12B10-643A-4C3D-AC3A-0AB47B298A43}"/>
    <cellStyle name="Normal 2 2 15 3" xfId="40798" xr:uid="{6DE4DF76-A000-41C8-88E4-E0A025A21299}"/>
    <cellStyle name="Normal 2 2 15 4" xfId="58789" xr:uid="{8D53F97B-8C42-4BF2-8BE1-F301222E998D}"/>
    <cellStyle name="Normal 2 2 16" xfId="190" xr:uid="{40961FB2-79F2-4400-86FE-5BD79F4C79E4}"/>
    <cellStyle name="Normal 2 2 17" xfId="58780" xr:uid="{3EA74907-A780-4ACE-A1DE-8CFDB907EF2D}"/>
    <cellStyle name="Normal 2 2 2" xfId="191" xr:uid="{43AC41F7-72AA-4385-B421-97E1F9E55768}"/>
    <cellStyle name="Normal 2 2 2 2" xfId="192" xr:uid="{0C0DA84B-243A-4922-BA2E-9977267C2671}"/>
    <cellStyle name="Normal 2 2 2 2 2" xfId="2094" xr:uid="{E4A70947-EC57-4010-822B-EFF4432728A8}"/>
    <cellStyle name="Normal 2 2 2 3" xfId="2095" xr:uid="{C52E9AD6-CCD8-4249-904A-75F61A204881}"/>
    <cellStyle name="Normal 2 2 2 3 2" xfId="5106" xr:uid="{439E9729-FEF3-420D-8B4E-AAB663213BC2}"/>
    <cellStyle name="Normal 2 2 2 3 2 2" xfId="23085" xr:uid="{AA7AAADC-310A-4A4A-92F4-ABBA7AE52151}"/>
    <cellStyle name="Normal 2 2 2 3 2 3" xfId="40936" xr:uid="{00ED88C5-B6A8-4F09-9A05-2085AF6A259A}"/>
    <cellStyle name="Normal 2 2 2 4" xfId="2096" xr:uid="{80B870AB-3E66-4DB5-A591-CFD1231DAB90}"/>
    <cellStyle name="Normal 2 2 2 5" xfId="2093" xr:uid="{AA21A1E6-3A41-47E0-9AFA-80B6421DA5E0}"/>
    <cellStyle name="Normal 2 2 2 5 2" xfId="22652" xr:uid="{98811E74-66F9-4E11-AF02-629AA348F1DF}"/>
    <cellStyle name="Normal 2 2 2 5 2 2" xfId="58793" xr:uid="{DBED3F4B-529C-4883-BDFD-37DE570B09C9}"/>
    <cellStyle name="Normal 2 2 2 5 3" xfId="40506" xr:uid="{E0F27C8E-1D64-4391-A275-BDF16921D913}"/>
    <cellStyle name="Normal 2 2 2 5 4" xfId="58792" xr:uid="{4A48B34A-FDEB-4C6B-9F4D-B243447D7510}"/>
    <cellStyle name="Normal 2 2 2 6" xfId="4223" xr:uid="{3EAC964E-B4B9-423B-B69F-CF2BF16C4AD0}"/>
    <cellStyle name="Normal 2 2 2 6 2" xfId="22951" xr:uid="{4F6FC55D-F583-4F17-A7F6-1626AF8AD035}"/>
    <cellStyle name="Normal 2 2 2 6 2 2" xfId="58795" xr:uid="{00ADFF5D-96AB-4EC3-97BF-894B89DE099C}"/>
    <cellStyle name="Normal 2 2 2 6 3" xfId="40803" xr:uid="{31E0A3F2-83B1-4C4B-9758-7B5D6A036E99}"/>
    <cellStyle name="Normal 2 2 2 6 4" xfId="58794" xr:uid="{206A104C-9C5F-45B6-B7AD-A295DDA220CB}"/>
    <cellStyle name="Normal 2 2 2 7" xfId="58796" xr:uid="{59BC67C0-7908-429F-99E7-65B1860548F6}"/>
    <cellStyle name="Normal 2 2 2 8" xfId="58791" xr:uid="{F7DDEF65-6721-45B7-B01B-9EC3D6FBCC0A}"/>
    <cellStyle name="Normal 2 2 3" xfId="193" xr:uid="{0599D126-8DB8-46B2-98FB-7C3258EB0526}"/>
    <cellStyle name="Normal 2 2 3 2" xfId="4224" xr:uid="{098B5AD0-C05D-4B02-B863-94A02A68ADDD}"/>
    <cellStyle name="Normal 2 2 3 2 2" xfId="5107" xr:uid="{6A89869E-0C44-424A-8880-1D6494F92852}"/>
    <cellStyle name="Normal 2 2 3 2 2 2" xfId="23086" xr:uid="{B5CBC354-60FB-4C4D-92E5-2C74A92C5A51}"/>
    <cellStyle name="Normal 2 2 3 2 2 3" xfId="40937" xr:uid="{8295D1AB-49B4-48FC-B652-EFF322812DC4}"/>
    <cellStyle name="Normal 2 2 3 2 2 4" xfId="58799" xr:uid="{4A21908F-FC3F-44C5-9FB0-16CDBE0AEA89}"/>
    <cellStyle name="Normal 2 2 3 2 3" xfId="22952" xr:uid="{CD9AE0C5-F20A-415C-A9E6-FDF685F24B6B}"/>
    <cellStyle name="Normal 2 2 3 2 4" xfId="40804" xr:uid="{954DC220-3004-4481-A8FA-444EF8FDBA1D}"/>
    <cellStyle name="Normal 2 2 3 2 5" xfId="58798" xr:uid="{A13FB5E2-5170-4F3E-BC23-06285C2BAAC5}"/>
    <cellStyle name="Normal 2 2 3 3" xfId="58800" xr:uid="{5FE97DD6-0603-43BE-BD4E-25E3FD13F9B9}"/>
    <cellStyle name="Normal 2 2 3 4" xfId="58797" xr:uid="{FA501F4B-0F1C-473C-8E42-EAB5C34A0ABD}"/>
    <cellStyle name="Normal 2 2 4" xfId="194" xr:uid="{CD67E441-BCD1-4030-8A7C-EF9D117DC36F}"/>
    <cellStyle name="Normal 2 2 4 2" xfId="2097" xr:uid="{969DF66F-7CEB-4262-AE2A-93F6A67B9E47}"/>
    <cellStyle name="Normal 2 2 4 2 2" xfId="5108" xr:uid="{F3937128-A09C-4714-AD34-20D2D4EEE907}"/>
    <cellStyle name="Normal 2 2 4 2 2 2" xfId="23087" xr:uid="{024A5EEE-BD32-41F3-94BC-47D1A91A1943}"/>
    <cellStyle name="Normal 2 2 4 2 2 3" xfId="40938" xr:uid="{049EB905-BE82-447F-8E8D-3E021E1889A8}"/>
    <cellStyle name="Normal 2 2 4 3" xfId="4225" xr:uid="{182E61F4-413F-4445-A992-7A9CD7B1D08D}"/>
    <cellStyle name="Normal 2 2 4 3 2" xfId="22953" xr:uid="{E05802F6-27DF-41FA-9F46-0262BA01F251}"/>
    <cellStyle name="Normal 2 2 4 3 2 2" xfId="58803" xr:uid="{B211C7CB-1D57-4A56-8067-2B6EFE3610C6}"/>
    <cellStyle name="Normal 2 2 4 3 3" xfId="40805" xr:uid="{EF33E15F-5008-431D-862E-2CA0DE203CFE}"/>
    <cellStyle name="Normal 2 2 4 3 4" xfId="58802" xr:uid="{26267387-D18D-4BED-9399-29889070D7CE}"/>
    <cellStyle name="Normal 2 2 4 4" xfId="58804" xr:uid="{4BAA6CF9-2ADD-45A8-B749-E4EDF17F8A06}"/>
    <cellStyle name="Normal 2 2 4 5" xfId="58801" xr:uid="{9AFEB2B0-A5DE-4FC1-8E36-55629C2DF405}"/>
    <cellStyle name="Normal 2 2 5" xfId="195" xr:uid="{232978B0-DD56-46F9-832B-07F71DC75517}"/>
    <cellStyle name="Normal 2 2 5 2" xfId="2098" xr:uid="{710B2C31-0FB7-44A8-82C9-37D3D413812A}"/>
    <cellStyle name="Normal 2 2 5 2 2" xfId="5109" xr:uid="{3726D89D-C037-46AE-BE3B-3CD94858063D}"/>
    <cellStyle name="Normal 2 2 5 2 2 2" xfId="23088" xr:uid="{C7E914FF-1996-49A2-B523-C52D9667B81B}"/>
    <cellStyle name="Normal 2 2 5 2 2 3" xfId="40939" xr:uid="{5186D3EC-A325-4F06-8A8F-0A01EC4ADFF4}"/>
    <cellStyle name="Normal 2 2 5 2 2 4" xfId="58807" xr:uid="{646D7273-5420-46FC-965F-926C8AE5A6B6}"/>
    <cellStyle name="Normal 2 2 5 2 3" xfId="22653" xr:uid="{D112B190-0D35-40AA-BD1B-E1148E9285C1}"/>
    <cellStyle name="Normal 2 2 5 2 4" xfId="40507" xr:uid="{C3ACE4D0-B412-496F-BB0B-F98BEEC0AEC2}"/>
    <cellStyle name="Normal 2 2 5 2 5" xfId="58806" xr:uid="{4CCF4B50-DE6E-4CF2-B322-00BC883734F0}"/>
    <cellStyle name="Normal 2 2 5 3" xfId="4226" xr:uid="{5FD6E5B7-6CBE-4EDE-9E33-C129FE5F60DA}"/>
    <cellStyle name="Normal 2 2 5 3 2" xfId="22954" xr:uid="{0959CFB7-3791-4E95-861D-B0D1BD0B36B8}"/>
    <cellStyle name="Normal 2 2 5 3 2 2" xfId="58809" xr:uid="{60049F3A-A282-49B3-B5D0-8467BB4251EE}"/>
    <cellStyle name="Normal 2 2 5 3 3" xfId="40806" xr:uid="{EE71C878-5E0C-49A4-B683-0BCEF24A1FF7}"/>
    <cellStyle name="Normal 2 2 5 3 4" xfId="58808" xr:uid="{2BA748FF-71A4-470B-8EB8-37C820EDA731}"/>
    <cellStyle name="Normal 2 2 5 4" xfId="58810" xr:uid="{3EA18AD2-E793-4C89-9D69-983E625E94B5}"/>
    <cellStyle name="Normal 2 2 5 5" xfId="58805" xr:uid="{98624C13-035B-4329-8951-1FBE5AA02DA2}"/>
    <cellStyle name="Normal 2 2 6" xfId="2099" xr:uid="{18808656-30A5-4FAF-9529-AE85E50FFA34}"/>
    <cellStyle name="Normal 2 2 6 2" xfId="4227" xr:uid="{5C957DEC-5237-49D0-8C9D-CA53F8B6CC65}"/>
    <cellStyle name="Normal 2 2 6 2 2" xfId="5111" xr:uid="{B4611B0C-5D96-4D48-A5D7-F3CF5E13EA60}"/>
    <cellStyle name="Normal 2 2 6 2 2 2" xfId="58813" xr:uid="{F839CB43-E40A-4317-9981-CE2083A6C619}"/>
    <cellStyle name="Normal 2 2 6 2 3" xfId="22955" xr:uid="{5DEC8019-949C-48AD-A5FC-3208EA0A170B}"/>
    <cellStyle name="Normal 2 2 6 2 4" xfId="40807" xr:uid="{60EB5C2A-8BBA-487A-8087-55F9DA7E8F90}"/>
    <cellStyle name="Normal 2 2 6 2 5" xfId="58812" xr:uid="{EDFD6765-83FA-4C25-A7BF-D104EF6A4866}"/>
    <cellStyle name="Normal 2 2 6 3" xfId="5110" xr:uid="{8A508A7E-6803-4A47-A212-7E5396A7EB0D}"/>
    <cellStyle name="Normal 2 2 6 3 2" xfId="23089" xr:uid="{1144398A-A4C6-446D-AB7E-7BEF7514843C}"/>
    <cellStyle name="Normal 2 2 6 3 3" xfId="40940" xr:uid="{FF5C37C5-3F15-48C6-BB1A-4048056CEF77}"/>
    <cellStyle name="Normal 2 2 6 3 4" xfId="58814" xr:uid="{9A8C008F-2C49-49DD-A191-09F95255BC3A}"/>
    <cellStyle name="Normal 2 2 6 4" xfId="58811" xr:uid="{6F06439E-4C03-4D29-BDCB-5971B65B8634}"/>
    <cellStyle name="Normal 2 2 7" xfId="2100" xr:uid="{FED1D4CA-0318-4826-9D2C-EA93D9630BEF}"/>
    <cellStyle name="Normal 2 2 7 2" xfId="4228" xr:uid="{FEAA86BD-FC9D-4F5E-B4D7-45EC20CB6600}"/>
    <cellStyle name="Normal 2 2 7 2 2" xfId="22956" xr:uid="{BC451A5E-0BD1-47F0-874E-92D4BBED03E3}"/>
    <cellStyle name="Normal 2 2 7 2 2 2" xfId="58817" xr:uid="{335ECB61-65FF-4489-86F9-EEAD6F3A1EEF}"/>
    <cellStyle name="Normal 2 2 7 2 3" xfId="40808" xr:uid="{F07CC170-95DC-4B94-800E-6F658847E3A7}"/>
    <cellStyle name="Normal 2 2 7 2 4" xfId="58816" xr:uid="{CE42F049-A4D8-43C0-85C4-1ECC5C86BF6B}"/>
    <cellStyle name="Normal 2 2 7 3" xfId="5112" xr:uid="{503A3418-1C11-4B7A-996B-6014DE7417FE}"/>
    <cellStyle name="Normal 2 2 7 3 2" xfId="23090" xr:uid="{7D56EA18-2728-4B9D-A23C-7AC5918A0C7A}"/>
    <cellStyle name="Normal 2 2 7 3 3" xfId="40941" xr:uid="{F6A674D8-D12F-423C-8AC9-F1D4403E7A4C}"/>
    <cellStyle name="Normal 2 2 7 3 4" xfId="58818" xr:uid="{BDD7921A-6C91-4497-9C83-87BB537FB604}"/>
    <cellStyle name="Normal 2 2 7 4" xfId="22654" xr:uid="{DB9867FE-70A2-41C9-A854-464C7FE77A29}"/>
    <cellStyle name="Normal 2 2 7 5" xfId="40508" xr:uid="{EC4B54AC-56C5-4F61-9A9D-2DB53681302A}"/>
    <cellStyle name="Normal 2 2 7 6" xfId="58815" xr:uid="{C1C001B6-B0A0-437F-ABFB-61FBB3BBBC7F}"/>
    <cellStyle name="Normal 2 2 8" xfId="2101" xr:uid="{F4D10FEB-A7C5-4290-AF2B-14FC6EBDCC7E}"/>
    <cellStyle name="Normal 2 2 8 2" xfId="4229" xr:uid="{CC833235-EACB-46CB-BBE5-FD974B7289D0}"/>
    <cellStyle name="Normal 2 2 8 2 2" xfId="22957" xr:uid="{D3F696DE-2057-4231-8E8B-C7C0D771FE95}"/>
    <cellStyle name="Normal 2 2 8 2 2 2" xfId="58821" xr:uid="{924BCD4A-72AB-4C53-8E8B-5106074B8A98}"/>
    <cellStyle name="Normal 2 2 8 2 3" xfId="40809" xr:uid="{E7E8A604-4D61-4F14-8268-3419880F8DCB}"/>
    <cellStyle name="Normal 2 2 8 2 4" xfId="58820" xr:uid="{D61A5639-BDA2-4E6F-8AC0-156C1855A42E}"/>
    <cellStyle name="Normal 2 2 8 3" xfId="5113" xr:uid="{C6BB3514-0D2D-4BA7-892A-A7FB3EE925D7}"/>
    <cellStyle name="Normal 2 2 8 3 2" xfId="23091" xr:uid="{DE6DE981-C144-492F-AA2F-32AC302668D4}"/>
    <cellStyle name="Normal 2 2 8 3 3" xfId="40942" xr:uid="{56AF27F4-5974-4934-899E-8BAA4EBBE8C9}"/>
    <cellStyle name="Normal 2 2 8 3 4" xfId="58822" xr:uid="{6D2E2E14-07BA-46C0-A3AA-DFA7C2241E2C}"/>
    <cellStyle name="Normal 2 2 8 4" xfId="58819" xr:uid="{93BAA1AC-93DB-4838-82B0-D551B2DCE9A1}"/>
    <cellStyle name="Normal 2 2 9" xfId="4230" xr:uid="{FBF60FDA-4517-4ED7-806A-A8A3E5178845}"/>
    <cellStyle name="Normal 2 2 9 2" xfId="5114" xr:uid="{F1AC6862-8D09-4A50-88E6-1AEABA06388D}"/>
    <cellStyle name="Normal 2 2 9 2 2" xfId="23092" xr:uid="{11C3B2DA-D3BC-4CA6-A62E-F7EF7E81F664}"/>
    <cellStyle name="Normal 2 2 9 2 3" xfId="40943" xr:uid="{D11A3D7D-1A91-425E-A152-EF9CB7ADEF50}"/>
    <cellStyle name="Normal 2 2 9 2 4" xfId="58824" xr:uid="{AB86403A-377A-4685-9B27-7828F93AEC67}"/>
    <cellStyle name="Normal 2 2 9 3" xfId="22958" xr:uid="{099B56FD-DFC6-4736-9FBF-5E0B77DBBF20}"/>
    <cellStyle name="Normal 2 2 9 4" xfId="40810" xr:uid="{1F0A61E6-1042-4259-ABDB-804388A9E9CF}"/>
    <cellStyle name="Normal 2 2 9 5" xfId="58823" xr:uid="{09E508F0-594B-48B3-88E0-7A016FC37434}"/>
    <cellStyle name="Normal 2 2_ELC" xfId="2102" xr:uid="{A330B9AB-3E2B-43F4-8990-EA678234D924}"/>
    <cellStyle name="Normal 2 20" xfId="2103" xr:uid="{4DF55D25-9E21-432A-898C-CF30CFAB5D43}"/>
    <cellStyle name="Normal 2 21" xfId="2104" xr:uid="{33B1C423-1C6C-47C9-BCB5-1CC88D0B6A5F}"/>
    <cellStyle name="Normal 2 22" xfId="2105" xr:uid="{FCF96EB9-E953-4F71-99C8-84F82B8ABEB6}"/>
    <cellStyle name="Normal 2 23" xfId="2106" xr:uid="{80FF5C6B-1BDF-418B-AF3B-754F755505BC}"/>
    <cellStyle name="Normal 2 24" xfId="2107" xr:uid="{7CB2B724-BA35-4DA3-86CF-3651BA993EDE}"/>
    <cellStyle name="Normal 2 25" xfId="2108" xr:uid="{5B6B970F-3A59-43A1-A0E2-E47FEEC3B8C1}"/>
    <cellStyle name="Normal 2 26" xfId="2109" xr:uid="{891BBCB4-B7E7-4E12-9C58-7490C93C6846}"/>
    <cellStyle name="Normal 2 27" xfId="2110" xr:uid="{CD6A118C-8BB6-43C9-9D6D-5A940C0A47A2}"/>
    <cellStyle name="Normal 2 28" xfId="2111" xr:uid="{169D13BA-1E42-4A90-933A-F9ECC0C3DA3B}"/>
    <cellStyle name="Normal 2 29" xfId="2112" xr:uid="{CE92FABF-1441-4E24-88E9-88558D322AC6}"/>
    <cellStyle name="Normal 2 3" xfId="196" xr:uid="{F23FBDCA-5342-40DD-8BB2-2D856830F4C8}"/>
    <cellStyle name="Normal 2 3 10" xfId="4231" xr:uid="{F64D9ACE-2002-42F5-9B6F-51A96450FB24}"/>
    <cellStyle name="Normal 2 3 10 2" xfId="5115" xr:uid="{B4F4AE5D-CCA2-437B-A440-99BFACA40714}"/>
    <cellStyle name="Normal 2 3 10 2 2" xfId="23093" xr:uid="{052297EB-1327-4343-BA2C-2576F5F59D84}"/>
    <cellStyle name="Normal 2 3 10 2 3" xfId="40944" xr:uid="{A8240CD1-628C-4EE0-A0A3-0F0A93188D94}"/>
    <cellStyle name="Normal 2 3 10 2 4" xfId="58826" xr:uid="{7D8EFDCB-B72E-4C46-A286-5DBACD2C1BF5}"/>
    <cellStyle name="Normal 2 3 10 3" xfId="22959" xr:uid="{54B4872D-F609-4E19-969E-860758862538}"/>
    <cellStyle name="Normal 2 3 10 4" xfId="40811" xr:uid="{AF1BAC71-A9AA-44EA-B8BB-74B985C5D48F}"/>
    <cellStyle name="Normal 2 3 10 5" xfId="58825" xr:uid="{6BDEF82D-3335-4793-94E5-F67FF6223B50}"/>
    <cellStyle name="Normal 2 3 11" xfId="4232" xr:uid="{1F4180BB-3212-458A-85DB-2B9E4C961D61}"/>
    <cellStyle name="Normal 2 3 11 2" xfId="5116" xr:uid="{24793E5B-9483-4FD6-BA78-4BAAB0A4062C}"/>
    <cellStyle name="Normal 2 3 11 2 2" xfId="23094" xr:uid="{190DC484-8D5C-4FAE-93E9-0369561441E2}"/>
    <cellStyle name="Normal 2 3 11 2 3" xfId="40945" xr:uid="{6AAE3AE2-4CAE-4734-A1E7-82FD53CD46D4}"/>
    <cellStyle name="Normal 2 3 11 2 4" xfId="58828" xr:uid="{FDA45892-450D-4152-825C-1D9091CD25C5}"/>
    <cellStyle name="Normal 2 3 11 3" xfId="22960" xr:uid="{84D15A70-BC7D-4929-AC58-FDF0E232EDC5}"/>
    <cellStyle name="Normal 2 3 11 4" xfId="40812" xr:uid="{3DFAC997-6476-4A42-B0D3-62484004C767}"/>
    <cellStyle name="Normal 2 3 11 5" xfId="58827" xr:uid="{BDB4A1D2-DF27-4D65-B606-33262B700BC7}"/>
    <cellStyle name="Normal 2 3 12" xfId="4233" xr:uid="{D0135B2E-5A13-4E3C-9AD9-FC133AE18186}"/>
    <cellStyle name="Normal 2 3 12 2" xfId="5117" xr:uid="{E53E04CD-C1A5-4F66-BC68-E188D48548C9}"/>
    <cellStyle name="Normal 2 3 12 2 2" xfId="23095" xr:uid="{00A5A15C-7E9D-4689-B292-3F5E732344A4}"/>
    <cellStyle name="Normal 2 3 12 2 3" xfId="40946" xr:uid="{48C8AA0A-A197-4329-BE2E-37E1FB8DBDBF}"/>
    <cellStyle name="Normal 2 3 12 2 4" xfId="58830" xr:uid="{4E30F905-A815-4E9B-B4D3-5574E506F64F}"/>
    <cellStyle name="Normal 2 3 12 3" xfId="22961" xr:uid="{2CF44320-954E-4E04-9FEB-56B318E421E1}"/>
    <cellStyle name="Normal 2 3 12 4" xfId="40813" xr:uid="{2E5527BC-8A34-49DA-8401-C3AD115945E9}"/>
    <cellStyle name="Normal 2 3 12 5" xfId="58829" xr:uid="{5FCB14B7-7CF3-4BB4-B39F-931F509B4871}"/>
    <cellStyle name="Normal 2 3 13" xfId="4234" xr:uid="{584AB756-7189-4125-807B-CB07F782C4CF}"/>
    <cellStyle name="Normal 2 3 13 2" xfId="5118" xr:uid="{21FB6203-FE2C-4D42-8393-1733E7D4CA5D}"/>
    <cellStyle name="Normal 2 3 13 2 2" xfId="23096" xr:uid="{438D3704-3490-4B66-A047-5F1CFAB8D070}"/>
    <cellStyle name="Normal 2 3 13 2 3" xfId="40947" xr:uid="{D2297636-85A9-41E5-8F31-BAF3DBD1E97E}"/>
    <cellStyle name="Normal 2 3 13 2 4" xfId="58832" xr:uid="{12A42EC6-00EA-4AAC-9853-78914948EE76}"/>
    <cellStyle name="Normal 2 3 13 3" xfId="22962" xr:uid="{79A99BFF-CE5F-4911-8B23-DDC687BBA6BF}"/>
    <cellStyle name="Normal 2 3 13 4" xfId="40814" xr:uid="{DABE88A3-681F-459E-9544-EC6532B65229}"/>
    <cellStyle name="Normal 2 3 13 5" xfId="58831" xr:uid="{DDBC1333-29A0-4B69-9023-86A8FC62D958}"/>
    <cellStyle name="Normal 2 3 14" xfId="4235" xr:uid="{BA6A088B-1ED8-48E4-8C80-11C83B2D0E1E}"/>
    <cellStyle name="Normal 2 3 2" xfId="197" xr:uid="{3C78D58D-9F61-4BDB-853D-B4765015EF7C}"/>
    <cellStyle name="Normal 2 3 2 2" xfId="361" xr:uid="{BCEC7EC0-D9E5-48B5-B205-0BDE65C45F7B}"/>
    <cellStyle name="Normal 2 3 2 2 2" xfId="2114" xr:uid="{24E48085-B8F3-4310-985C-ABD071DD2616}"/>
    <cellStyle name="Normal 2 3 2 2 2 2" xfId="22656" xr:uid="{B64588B6-BB7C-4C34-BAB1-0E44BE62E3DD}"/>
    <cellStyle name="Normal 2 3 2 2 2 2 2" xfId="58836" xr:uid="{1130CE71-FDA0-49F2-91A6-B651E7E4D7D2}"/>
    <cellStyle name="Normal 2 3 2 2 2 3" xfId="40510" xr:uid="{2CC079CE-68EA-4422-B826-024D076E0F61}"/>
    <cellStyle name="Normal 2 3 2 2 2 4" xfId="58835" xr:uid="{F847F226-A95E-4D57-ADB6-ECBE35BF3ACB}"/>
    <cellStyle name="Normal 2 3 2 2 3" xfId="4237" xr:uid="{65FF4BE0-4F2F-4E18-A8A5-9CED249EBB3A}"/>
    <cellStyle name="Normal 2 3 2 2 3 2" xfId="22964" xr:uid="{790B1A0D-23A1-4500-9105-DF2BE0354F85}"/>
    <cellStyle name="Normal 2 3 2 2 3 2 2" xfId="58838" xr:uid="{255C02F0-EE73-4AEB-BB93-C42A9248EA42}"/>
    <cellStyle name="Normal 2 3 2 2 3 3" xfId="40816" xr:uid="{EC79A52A-6D7B-45AA-B219-006DA9367173}"/>
    <cellStyle name="Normal 2 3 2 2 3 4" xfId="58837" xr:uid="{110E1907-99A7-42B5-903D-53D5B6CB93BB}"/>
    <cellStyle name="Normal 2 3 2 2 4" xfId="5120" xr:uid="{9CC67BA9-E3F8-47D1-8185-C7524A032337}"/>
    <cellStyle name="Normal 2 3 2 2 4 2" xfId="23098" xr:uid="{BBE321E5-8EAD-4959-B1BA-A90361DEABEB}"/>
    <cellStyle name="Normal 2 3 2 2 4 3" xfId="40949" xr:uid="{3BB3DE98-7086-4248-8255-F00FD9149C8E}"/>
    <cellStyle name="Normal 2 3 2 2 4 4" xfId="58839" xr:uid="{FCDEFA3D-739D-46ED-9C90-11C277D6C7D0}"/>
    <cellStyle name="Normal 2 3 2 2 5" xfId="22590" xr:uid="{F1C60DC3-3767-4637-A873-E56286C35DC9}"/>
    <cellStyle name="Normal 2 3 2 2 6" xfId="40444" xr:uid="{A833CD8D-56A9-4035-8E6F-61D39E16063D}"/>
    <cellStyle name="Normal 2 3 2 2 7" xfId="58834" xr:uid="{F65DF8D4-0BFF-47CA-9D35-767075BAD2F6}"/>
    <cellStyle name="Normal 2 3 2 3" xfId="360" xr:uid="{D1A9D29D-9889-4B6E-9101-5EF8D579C18A}"/>
    <cellStyle name="Normal 2 3 2 3 2" xfId="22589" xr:uid="{B57EF327-9498-4195-8B09-6F63F88147CD}"/>
    <cellStyle name="Normal 2 3 2 3 2 2" xfId="58841" xr:uid="{0CD55B9C-0220-4207-A33B-20FB8451F6E4}"/>
    <cellStyle name="Normal 2 3 2 3 3" xfId="40443" xr:uid="{1033FEB7-1FF6-482C-B6C4-4441C789622A}"/>
    <cellStyle name="Normal 2 3 2 3 4" xfId="58840" xr:uid="{3CF8ED81-2A3E-41CE-9AF1-CC4157B45C29}"/>
    <cellStyle name="Normal 2 3 2 4" xfId="2113" xr:uid="{F671C6FD-C55F-4046-B2BC-F0C1409B6586}"/>
    <cellStyle name="Normal 2 3 2 4 2" xfId="22655" xr:uid="{0522594F-E00B-4893-8DA1-FFC2617A6010}"/>
    <cellStyle name="Normal 2 3 2 4 2 2" xfId="58843" xr:uid="{E5A95C3D-FFA7-438B-98E7-F33DDB45E824}"/>
    <cellStyle name="Normal 2 3 2 4 3" xfId="40509" xr:uid="{C7D6CDD2-A81D-4CB2-A756-F47DC782E989}"/>
    <cellStyle name="Normal 2 3 2 4 4" xfId="58842" xr:uid="{3264FAE4-6CD0-4171-8791-75C48E3B2295}"/>
    <cellStyle name="Normal 2 3 2 5" xfId="4236" xr:uid="{4EFE2C23-266F-4592-B6F1-AEDAE9E3EAA7}"/>
    <cellStyle name="Normal 2 3 2 5 2" xfId="22963" xr:uid="{AE2F532E-56EF-4057-AC44-748E4BB0169B}"/>
    <cellStyle name="Normal 2 3 2 5 2 2" xfId="58845" xr:uid="{05AFB25F-5586-40FA-A2AE-306B6B75F441}"/>
    <cellStyle name="Normal 2 3 2 5 3" xfId="40815" xr:uid="{515E7622-29C0-4509-A706-8635D3798A7A}"/>
    <cellStyle name="Normal 2 3 2 5 4" xfId="58844" xr:uid="{2E458ADA-71C5-4578-AAAC-226FE0A50495}"/>
    <cellStyle name="Normal 2 3 2 6" xfId="5119" xr:uid="{6D71B268-A3DC-4948-870D-06FA3E308BAD}"/>
    <cellStyle name="Normal 2 3 2 6 2" xfId="23097" xr:uid="{A17B6575-6E83-47D0-9972-F4C2035C0C33}"/>
    <cellStyle name="Normal 2 3 2 6 2 2" xfId="58847" xr:uid="{9822C2D2-E849-45D2-8630-E68A28163E55}"/>
    <cellStyle name="Normal 2 3 2 6 3" xfId="40948" xr:uid="{2B0FB9E2-7322-4270-AEB0-ADE0B3C2592D}"/>
    <cellStyle name="Normal 2 3 2 6 4" xfId="58846" xr:uid="{BC29C4D3-43EB-4AAA-AEAA-AA92F3C59BB7}"/>
    <cellStyle name="Normal 2 3 2 7" xfId="22561" xr:uid="{7AE4476E-F5F5-499A-9831-8E18BA1014BE}"/>
    <cellStyle name="Normal 2 3 2 7 2" xfId="58848" xr:uid="{51F765D1-0FE2-4659-B6C1-76FCD7DBC458}"/>
    <cellStyle name="Normal 2 3 2 8" xfId="40415" xr:uid="{A84A4BBE-4415-4C90-990C-4E28F675DE8C}"/>
    <cellStyle name="Normal 2 3 2 9" xfId="58833" xr:uid="{91F2A918-C02E-4484-AE86-B3827EE3E622}"/>
    <cellStyle name="Normal 2 3 3" xfId="198" xr:uid="{A5FD2B6F-DC5A-4C63-AFDF-B1A91C443CBA}"/>
    <cellStyle name="Normal 2 3 3 2" xfId="4238" xr:uid="{CEF3D79C-9938-4641-A366-50269C424E39}"/>
    <cellStyle name="Normal 2 3 3 2 2" xfId="5121" xr:uid="{9CDE53F3-E7B4-438A-80AD-B0E286B36355}"/>
    <cellStyle name="Normal 2 3 3 2 2 2" xfId="23099" xr:uid="{182EE92A-35CC-4C86-B5D2-2737FF5EB6C1}"/>
    <cellStyle name="Normal 2 3 3 2 2 3" xfId="40950" xr:uid="{C835C8D3-32CD-46B2-81E9-148BC1ADF9BB}"/>
    <cellStyle name="Normal 2 3 3 2 2 4" xfId="58851" xr:uid="{0399B5AA-9FAB-4899-9F3E-5135B84EF8DD}"/>
    <cellStyle name="Normal 2 3 3 2 3" xfId="22965" xr:uid="{59FABA99-124A-4BE1-80CF-282786068052}"/>
    <cellStyle name="Normal 2 3 3 2 4" xfId="40817" xr:uid="{036E7909-9EC5-44D1-A156-80D0F1446275}"/>
    <cellStyle name="Normal 2 3 3 2 5" xfId="58850" xr:uid="{EB1D03E4-56AD-4605-89D4-2471C381AB48}"/>
    <cellStyle name="Normal 2 3 3 3" xfId="58852" xr:uid="{73326F6B-B5B3-4F71-8490-6CADA7DA88DB}"/>
    <cellStyle name="Normal 2 3 3 4" xfId="58849" xr:uid="{7AC80825-EDD6-4E0A-ABDD-A12BE48D3772}"/>
    <cellStyle name="Normal 2 3 4" xfId="199" xr:uid="{8BDD6EE3-C776-4FDA-9FC7-1FBEE7305685}"/>
    <cellStyle name="Normal 2 3 4 2" xfId="362" xr:uid="{C806743A-4C28-4D59-9542-678DB2EEBC42}"/>
    <cellStyle name="Normal 2 3 4 2 2" xfId="4240" xr:uid="{620749BB-0DC8-475C-92F4-A0CBA0F4719C}"/>
    <cellStyle name="Normal 2 3 4 2 2 2" xfId="22967" xr:uid="{CCCF2211-4E7E-40F9-A29D-15106308EC04}"/>
    <cellStyle name="Normal 2 3 4 2 2 2 2" xfId="58856" xr:uid="{28413A0B-A72F-4973-9AE8-D52DAD604D41}"/>
    <cellStyle name="Normal 2 3 4 2 2 3" xfId="40819" xr:uid="{90DE44EC-4F39-4C69-B2BD-2FA34CBFB52C}"/>
    <cellStyle name="Normal 2 3 4 2 2 4" xfId="58855" xr:uid="{1AEA638C-DDAF-4B66-8290-3FE37E94E4BC}"/>
    <cellStyle name="Normal 2 3 4 2 3" xfId="22591" xr:uid="{41CE46B3-0CCF-4396-BE06-27EA8B88B4A6}"/>
    <cellStyle name="Normal 2 3 4 2 3 2" xfId="58857" xr:uid="{79BB6E8A-9405-447A-BF96-983AE75CC13A}"/>
    <cellStyle name="Normal 2 3 4 2 4" xfId="40445" xr:uid="{D7C256DA-9F08-4414-A84F-9DF04D19A877}"/>
    <cellStyle name="Normal 2 3 4 2 5" xfId="58854" xr:uid="{7DFB6EE2-8592-4317-81A3-C41C8A9E0107}"/>
    <cellStyle name="Normal 2 3 4 3" xfId="2115" xr:uid="{7D4AEB57-BA23-458E-8446-0452C803D33E}"/>
    <cellStyle name="Normal 2 3 4 3 2" xfId="22657" xr:uid="{41500008-793D-45E5-9A63-5E037489CB15}"/>
    <cellStyle name="Normal 2 3 4 3 2 2" xfId="58859" xr:uid="{05C529EA-DAB2-4A01-944D-14DC3522A8F4}"/>
    <cellStyle name="Normal 2 3 4 3 3" xfId="40511" xr:uid="{0FC21AB9-355F-468F-9ABF-FA39E5FCFB2D}"/>
    <cellStyle name="Normal 2 3 4 3 4" xfId="58858" xr:uid="{7633DC71-8DD5-4AED-B4AD-89031AD5AAAF}"/>
    <cellStyle name="Normal 2 3 4 4" xfId="4239" xr:uid="{328781EB-FBE2-42C3-BAFF-77BBAF8EBD9E}"/>
    <cellStyle name="Normal 2 3 4 4 2" xfId="22966" xr:uid="{3546A5AC-3935-474A-AB39-C21288FC0954}"/>
    <cellStyle name="Normal 2 3 4 4 2 2" xfId="58861" xr:uid="{ED120E3E-FD02-423C-8184-ECFE4EF7B4AC}"/>
    <cellStyle name="Normal 2 3 4 4 3" xfId="40818" xr:uid="{02299245-82B3-4747-8976-89CB6E959AAA}"/>
    <cellStyle name="Normal 2 3 4 4 4" xfId="58860" xr:uid="{5D039CF2-FCF0-45B9-9739-F8C16FE3A738}"/>
    <cellStyle name="Normal 2 3 4 5" xfId="5122" xr:uid="{5C74AAAC-8A45-4D9B-B587-004A3DDC0CAD}"/>
    <cellStyle name="Normal 2 3 4 5 2" xfId="23100" xr:uid="{181CF1F3-F1F4-4E2A-A6C2-2CDC1BD41F6D}"/>
    <cellStyle name="Normal 2 3 4 5 2 2" xfId="58863" xr:uid="{F1127802-C388-4BC4-AB8B-26A5B1F1A836}"/>
    <cellStyle name="Normal 2 3 4 5 3" xfId="40951" xr:uid="{D992E37F-CC2E-40E1-8563-BF5A92DD4A34}"/>
    <cellStyle name="Normal 2 3 4 5 4" xfId="58862" xr:uid="{E74D1264-EFA4-4160-806A-8EA3B053B229}"/>
    <cellStyle name="Normal 2 3 4 6" xfId="22562" xr:uid="{FBA498BC-02A3-45D2-9D23-55BF5FD06BB6}"/>
    <cellStyle name="Normal 2 3 4 6 2" xfId="58864" xr:uid="{A4D29A8E-D2E0-47D2-82D2-8F5658E8D64B}"/>
    <cellStyle name="Normal 2 3 4 7" xfId="40416" xr:uid="{0DEE7D56-870D-4AC4-A8D1-F2A8FE216C1A}"/>
    <cellStyle name="Normal 2 3 4 8" xfId="58853" xr:uid="{4A3B72C3-43A7-4D5C-A3CB-BF84B001230D}"/>
    <cellStyle name="Normal 2 3 5" xfId="363" xr:uid="{DB2BD676-5DF3-4EBC-8B0E-0F115E48E2C0}"/>
    <cellStyle name="Normal 2 3 5 2" xfId="2116" xr:uid="{8AEEEC44-9776-4909-9A22-D082E91095A7}"/>
    <cellStyle name="Normal 2 3 5 2 2" xfId="22658" xr:uid="{A21A335D-48B4-4AAB-82B2-FFA2B476B1AE}"/>
    <cellStyle name="Normal 2 3 5 2 2 2" xfId="58867" xr:uid="{1C76887D-C054-48AF-8D20-23DD1632E78F}"/>
    <cellStyle name="Normal 2 3 5 2 3" xfId="40512" xr:uid="{83080FE5-D0FD-4ABA-9440-828A6BCB2F17}"/>
    <cellStyle name="Normal 2 3 5 2 4" xfId="58866" xr:uid="{A5F6E897-F474-40DB-AB8B-6B6AC430F03D}"/>
    <cellStyle name="Normal 2 3 5 3" xfId="4241" xr:uid="{11E866FD-62AC-4771-9775-4475121AD4E0}"/>
    <cellStyle name="Normal 2 3 5 3 2" xfId="22968" xr:uid="{5D2A29F3-16A6-436A-8770-31C7CF1D19D2}"/>
    <cellStyle name="Normal 2 3 5 3 2 2" xfId="58869" xr:uid="{32BEA43C-F438-4B87-888A-439FAA66186C}"/>
    <cellStyle name="Normal 2 3 5 3 3" xfId="40820" xr:uid="{D093F1D5-CA51-4AFC-8438-81F0BEEA98BB}"/>
    <cellStyle name="Normal 2 3 5 3 4" xfId="58868" xr:uid="{0B91A3D1-BA9D-4FF8-9C14-A69FD6EE1A4B}"/>
    <cellStyle name="Normal 2 3 5 4" xfId="5123" xr:uid="{C480FCC7-4742-48A0-94F0-3F808199B5D5}"/>
    <cellStyle name="Normal 2 3 5 4 2" xfId="23101" xr:uid="{DB10DEB1-95DF-4C9D-8E19-292744ABC857}"/>
    <cellStyle name="Normal 2 3 5 4 3" xfId="40952" xr:uid="{1B7CB32D-8F4F-42C6-B8FE-E6E670416184}"/>
    <cellStyle name="Normal 2 3 5 4 4" xfId="58870" xr:uid="{44FD0B13-54D5-438F-8ABF-DB682B3F39E8}"/>
    <cellStyle name="Normal 2 3 5 5" xfId="22592" xr:uid="{2A51C2FE-02A6-4205-A225-44D225F7A7F2}"/>
    <cellStyle name="Normal 2 3 5 6" xfId="40446" xr:uid="{F7E052E3-9810-4A2D-8CBF-0B37764D0CFD}"/>
    <cellStyle name="Normal 2 3 5 7" xfId="58865" xr:uid="{88034698-856A-4FFE-9E63-6D0615DC3FEE}"/>
    <cellStyle name="Normal 2 3 6" xfId="359" xr:uid="{AB73048C-B6A0-40FE-B2F8-2AD9CB3CA23C}"/>
    <cellStyle name="Normal 2 3 6 2" xfId="2117" xr:uid="{6021C919-389B-4337-89E3-294D050EB9B4}"/>
    <cellStyle name="Normal 2 3 6 2 2" xfId="5124" xr:uid="{38A1BF3A-D596-40B4-B58C-1A295BEEBBE7}"/>
    <cellStyle name="Normal 2 3 6 2 2 2" xfId="23102" xr:uid="{8E22FA22-9622-4688-918D-012ECEAF8072}"/>
    <cellStyle name="Normal 2 3 6 2 2 3" xfId="40953" xr:uid="{2F9B207B-F010-4DC1-AB08-DF25AA418692}"/>
    <cellStyle name="Normal 2 3 6 3" xfId="4242" xr:uid="{8D1C5BD0-59CC-4600-A764-87EE88D5A327}"/>
    <cellStyle name="Normal 2 3 6 3 2" xfId="22969" xr:uid="{A3452ECE-772D-4F19-BAC3-265094766F35}"/>
    <cellStyle name="Normal 2 3 6 3 2 2" xfId="58873" xr:uid="{EF852C38-85EB-46BA-93A5-2F64C0326802}"/>
    <cellStyle name="Normal 2 3 6 3 3" xfId="40821" xr:uid="{EFE9EF04-DFC1-4CC6-A7A9-DF9ED64AEFC4}"/>
    <cellStyle name="Normal 2 3 6 3 4" xfId="58872" xr:uid="{8D0824BE-0C5A-4674-954E-C6C7EB51921E}"/>
    <cellStyle name="Normal 2 3 6 4" xfId="22588" xr:uid="{1AA98400-8A5D-4ECE-B9BA-CDCA28F3F738}"/>
    <cellStyle name="Normal 2 3 6 4 2" xfId="58874" xr:uid="{D88E5A03-3107-4F05-BD5D-EE7962431828}"/>
    <cellStyle name="Normal 2 3 6 5" xfId="40442" xr:uid="{C50DC7B0-481A-4EB7-A2D9-489F11633FF0}"/>
    <cellStyle name="Normal 2 3 6 6" xfId="58871" xr:uid="{C51A8D0C-D619-419A-846E-4CBBBF8D949D}"/>
    <cellStyle name="Normal 2 3 7" xfId="4243" xr:uid="{B96113C4-D88F-4A3B-94FD-33D9FCCBC33C}"/>
    <cellStyle name="Normal 2 3 7 2" xfId="5125" xr:uid="{7BFF953D-07B3-40C9-8E5C-CF9BF26BB3D4}"/>
    <cellStyle name="Normal 2 3 7 2 2" xfId="23103" xr:uid="{B5A12672-EA0E-46D3-B492-34B1D32B39A1}"/>
    <cellStyle name="Normal 2 3 7 2 3" xfId="40954" xr:uid="{6B34333E-E440-418B-8F98-B5719D71DA0B}"/>
    <cellStyle name="Normal 2 3 7 2 4" xfId="58876" xr:uid="{E776C3E8-5574-4A94-BF84-AC56CCC82107}"/>
    <cellStyle name="Normal 2 3 7 3" xfId="22970" xr:uid="{30ADFB43-3556-4C55-B22B-4497344D842D}"/>
    <cellStyle name="Normal 2 3 7 4" xfId="40822" xr:uid="{C6908AD0-1DF1-4EAD-9B6A-A12D766072DA}"/>
    <cellStyle name="Normal 2 3 7 5" xfId="58875" xr:uid="{A83F3616-E1AF-447E-8321-5D6795C59AE3}"/>
    <cellStyle name="Normal 2 3 8" xfId="4244" xr:uid="{7373A25F-81ED-44C0-B125-5D6306B92B36}"/>
    <cellStyle name="Normal 2 3 8 2" xfId="5126" xr:uid="{39640FE3-69DD-4784-BDF2-A2F66FA85F1C}"/>
    <cellStyle name="Normal 2 3 8 2 2" xfId="23104" xr:uid="{57298DB9-0846-46C9-9246-1262788FF614}"/>
    <cellStyle name="Normal 2 3 8 2 3" xfId="40955" xr:uid="{6AF3DEEE-E060-4C55-9718-67AB37AC8C16}"/>
    <cellStyle name="Normal 2 3 8 2 4" xfId="58878" xr:uid="{15EE9787-F07E-46DF-9605-13975D110A0D}"/>
    <cellStyle name="Normal 2 3 8 3" xfId="22971" xr:uid="{B7C51012-3712-4322-821E-548374D7C535}"/>
    <cellStyle name="Normal 2 3 8 4" xfId="40823" xr:uid="{15EFD67B-6392-4728-B3E2-3A093119766A}"/>
    <cellStyle name="Normal 2 3 8 5" xfId="58877" xr:uid="{830EB63D-5937-45BE-815E-7D5898A9CC53}"/>
    <cellStyle name="Normal 2 3 9" xfId="4245" xr:uid="{EA0AD1C7-C6AD-490B-877F-35F39EA5E6A1}"/>
    <cellStyle name="Normal 2 3 9 2" xfId="5127" xr:uid="{8E530314-49FC-4BDD-A46D-CC673D10483C}"/>
    <cellStyle name="Normal 2 3 9 2 2" xfId="23105" xr:uid="{F7A293F2-2029-4C8D-8A63-D994425F039A}"/>
    <cellStyle name="Normal 2 3 9 2 3" xfId="40956" xr:uid="{54F444DE-DCE1-4116-8DA4-B7E3BC2C1110}"/>
    <cellStyle name="Normal 2 3 9 2 4" xfId="58880" xr:uid="{24DE9528-5D9D-43E9-B99B-5A12849067ED}"/>
    <cellStyle name="Normal 2 3 9 3" xfId="22972" xr:uid="{4C6F56DF-BD47-4356-A897-012D9E8A5791}"/>
    <cellStyle name="Normal 2 3 9 4" xfId="40824" xr:uid="{3614D06D-B5D2-4E81-9F51-9176B8D4C9B1}"/>
    <cellStyle name="Normal 2 3 9 5" xfId="58879" xr:uid="{8651066F-217B-4D86-87E1-A823EE6DD78E}"/>
    <cellStyle name="Normal 2 30" xfId="2118" xr:uid="{922A04B6-B245-405D-B724-103565146C81}"/>
    <cellStyle name="Normal 2 31" xfId="2119" xr:uid="{D6CC8EC5-7DCC-4475-975C-8DE90F0241AB}"/>
    <cellStyle name="Normal 2 32" xfId="2120" xr:uid="{C1E017D6-6112-4171-8CB9-2C93BB32A034}"/>
    <cellStyle name="Normal 2 33" xfId="2121" xr:uid="{C2ADF0C6-29BF-420E-AEE2-AC175AFD5C36}"/>
    <cellStyle name="Normal 2 34" xfId="2122" xr:uid="{74A51F34-2A61-4F25-B391-E412D5D144AD}"/>
    <cellStyle name="Normal 2 35" xfId="2123" xr:uid="{8473896D-641C-43EA-BB4F-9812CB1D0362}"/>
    <cellStyle name="Normal 2 36" xfId="2124" xr:uid="{22B0E0EE-9814-4853-AB57-2ACFC4D12412}"/>
    <cellStyle name="Normal 2 37" xfId="2125" xr:uid="{0C9101D7-BD58-4FB4-91D3-B5E4670E34EC}"/>
    <cellStyle name="Normal 2 38" xfId="2126" xr:uid="{C258B88F-ACED-4CEE-9A8E-BBD0A6755DD5}"/>
    <cellStyle name="Normal 2 39" xfId="2127" xr:uid="{C5231392-E2A3-4492-8642-2ADCE5C71580}"/>
    <cellStyle name="Normal 2 4" xfId="200" xr:uid="{AF215CC4-1A45-4398-884D-B9BB28D43D90}"/>
    <cellStyle name="Normal 2 4 10" xfId="4246" xr:uid="{2E586227-A544-4898-ABB2-CCD84B94D297}"/>
    <cellStyle name="Normal 2 4 10 2" xfId="5128" xr:uid="{D952BBE0-0193-4A69-B043-169EDF95422E}"/>
    <cellStyle name="Normal 2 4 10 2 2" xfId="23106" xr:uid="{AD98703A-5376-4D09-BBB6-0F1A31487147}"/>
    <cellStyle name="Normal 2 4 10 2 3" xfId="40957" xr:uid="{F8B8CB78-C0AD-44AF-8E4A-9F1214471FEF}"/>
    <cellStyle name="Normal 2 4 10 2 4" xfId="58882" xr:uid="{B83DC5F9-4298-4DC5-AA21-9206874C9196}"/>
    <cellStyle name="Normal 2 4 10 3" xfId="22973" xr:uid="{51D55852-6636-40F7-BB0E-9AADB8253BDF}"/>
    <cellStyle name="Normal 2 4 10 4" xfId="40825" xr:uid="{57779635-9B57-4E70-8568-25F5D31AD8ED}"/>
    <cellStyle name="Normal 2 4 10 5" xfId="58881" xr:uid="{E9CCE1EF-8F3F-4073-90AE-2797D6FB61F8}"/>
    <cellStyle name="Normal 2 4 11" xfId="4247" xr:uid="{314AB514-3B87-46F0-96EC-05BF64AFBAE6}"/>
    <cellStyle name="Normal 2 4 11 2" xfId="5129" xr:uid="{305E2091-1310-42CA-ABE6-72D39F3BFB69}"/>
    <cellStyle name="Normal 2 4 11 2 2" xfId="23107" xr:uid="{5CD2886C-FE37-4DD2-8572-F2C3D7838D96}"/>
    <cellStyle name="Normal 2 4 11 2 3" xfId="40958" xr:uid="{AA2C50E6-7927-463F-A420-CAB62B410C3B}"/>
    <cellStyle name="Normal 2 4 11 2 4" xfId="58884" xr:uid="{64117E49-23E1-43A8-85BA-C2FEE1CD720A}"/>
    <cellStyle name="Normal 2 4 11 3" xfId="22974" xr:uid="{3BD726B9-7687-483B-9B68-57CC686EE7A0}"/>
    <cellStyle name="Normal 2 4 11 4" xfId="40826" xr:uid="{8FEF5B60-D13F-420E-8F5F-F33153F73479}"/>
    <cellStyle name="Normal 2 4 11 5" xfId="58883" xr:uid="{6207F92E-C8B4-4338-9707-4E09820E297D}"/>
    <cellStyle name="Normal 2 4 12" xfId="4248" xr:uid="{EDB99CD8-8EAF-4938-8DA7-3AC4C7AEDB9E}"/>
    <cellStyle name="Normal 2 4 12 2" xfId="5130" xr:uid="{4DABE6B0-F7E4-4350-84C4-CAE2DC23BC40}"/>
    <cellStyle name="Normal 2 4 12 2 2" xfId="23108" xr:uid="{3F7ED88B-A4C2-4E38-B951-6965B61D07BD}"/>
    <cellStyle name="Normal 2 4 12 2 3" xfId="40959" xr:uid="{DF5F49F7-6B53-4C7E-8109-356618836C20}"/>
    <cellStyle name="Normal 2 4 12 2 4" xfId="58886" xr:uid="{686EC79E-1A01-4BD5-8961-3E0DA7B9103F}"/>
    <cellStyle name="Normal 2 4 12 3" xfId="22975" xr:uid="{AB9D685B-5736-4C9E-89BA-474417224112}"/>
    <cellStyle name="Normal 2 4 12 4" xfId="40827" xr:uid="{299809C3-F4B3-40C3-815A-81D9579B4C47}"/>
    <cellStyle name="Normal 2 4 12 5" xfId="58885" xr:uid="{B63ECAB1-3C7B-4791-A42F-7DCA2BE738B5}"/>
    <cellStyle name="Normal 2 4 13" xfId="4249" xr:uid="{96152EF6-7E34-44E1-AC5E-A8C49B4A3E68}"/>
    <cellStyle name="Normal 2 4 13 2" xfId="5131" xr:uid="{A007AD7A-7559-41E8-A548-ED8002EF0958}"/>
    <cellStyle name="Normal 2 4 13 2 2" xfId="23109" xr:uid="{001643DC-550E-4BB9-A16A-232FC5A890B8}"/>
    <cellStyle name="Normal 2 4 13 2 3" xfId="40960" xr:uid="{BB794C2F-CDD0-4407-AEFC-8602A4DAD5BE}"/>
    <cellStyle name="Normal 2 4 13 2 4" xfId="58888" xr:uid="{79418B8E-0C38-4F7B-A583-40838065F408}"/>
    <cellStyle name="Normal 2 4 13 3" xfId="22976" xr:uid="{88EDA715-4CFA-47A4-ADA6-C3E932434D79}"/>
    <cellStyle name="Normal 2 4 13 4" xfId="40828" xr:uid="{6C6CB554-736D-4CD2-A45D-78C3E37CB38C}"/>
    <cellStyle name="Normal 2 4 13 5" xfId="58887" xr:uid="{572B5E63-07E3-47D5-B823-91EA10095AD6}"/>
    <cellStyle name="Normal 2 4 14" xfId="58889" xr:uid="{135D3046-DEFA-4A25-A78A-90A2C0E7DF45}"/>
    <cellStyle name="Normal 2 4 2" xfId="201" xr:uid="{52F2B8DD-0C1C-4FCC-8C82-DA7EF7B7A866}"/>
    <cellStyle name="Normal 2 4 2 2" xfId="4250" xr:uid="{FE318F6D-847A-4102-8B24-1BB20651B851}"/>
    <cellStyle name="Normal 2 4 2 2 2" xfId="5132" xr:uid="{6C8228E6-E4E4-4C9C-B74D-4BFB809D7A66}"/>
    <cellStyle name="Normal 2 4 2 2 2 2" xfId="23110" xr:uid="{FC5A236D-2CDD-40C6-BF69-1F05BF8F2A40}"/>
    <cellStyle name="Normal 2 4 2 2 2 3" xfId="40961" xr:uid="{DED90AA6-9336-440D-90D6-F403CA658BDC}"/>
    <cellStyle name="Normal 2 4 2 2 2 4" xfId="58892" xr:uid="{25036B01-A90C-46EF-AE49-730B1BC68A03}"/>
    <cellStyle name="Normal 2 4 2 2 3" xfId="22977" xr:uid="{77EDFD6D-03D3-420A-9A8E-518FA3C0C5E3}"/>
    <cellStyle name="Normal 2 4 2 2 4" xfId="40829" xr:uid="{3DE76A7B-3DC3-444F-B710-B35D41F61203}"/>
    <cellStyle name="Normal 2 4 2 2 5" xfId="58891" xr:uid="{3401609E-952D-43B1-A7F4-ED23D6597014}"/>
    <cellStyle name="Normal 2 4 2 3" xfId="58893" xr:uid="{B0537B81-CCC4-4CCD-8EE0-2A5E0B88D3A4}"/>
    <cellStyle name="Normal 2 4 2 4" xfId="58890" xr:uid="{8D040107-D47A-4809-9235-F9CF4BDAF05E}"/>
    <cellStyle name="Normal 2 4 3" xfId="202" xr:uid="{7324D638-19F2-4683-8359-C1325A2FC910}"/>
    <cellStyle name="Normal 2 4 3 2" xfId="4251" xr:uid="{471D5C46-ECCA-4BCE-9A13-7DB7BE3C3C31}"/>
    <cellStyle name="Normal 2 4 3 2 2" xfId="5133" xr:uid="{99A061A3-7EF0-441F-B66F-BCC7118AD0B3}"/>
    <cellStyle name="Normal 2 4 3 2 2 2" xfId="23111" xr:uid="{FF8BC85B-67BC-4568-B142-62FE5D894051}"/>
    <cellStyle name="Normal 2 4 3 2 2 3" xfId="40962" xr:uid="{17790418-0CD0-469B-9199-E387A9621AD1}"/>
    <cellStyle name="Normal 2 4 3 2 2 4" xfId="58896" xr:uid="{A023B5BB-743F-4A04-82F9-453F3E11F2C0}"/>
    <cellStyle name="Normal 2 4 3 2 3" xfId="22978" xr:uid="{E6C7B41B-7E62-456D-A1EF-D8168CA66645}"/>
    <cellStyle name="Normal 2 4 3 2 4" xfId="40830" xr:uid="{7021EEB4-8DC5-4F6D-9095-99E0F45DFF56}"/>
    <cellStyle name="Normal 2 4 3 2 5" xfId="58895" xr:uid="{15F98D55-ECE6-4559-AC89-B7158126939C}"/>
    <cellStyle name="Normal 2 4 3 3" xfId="58897" xr:uid="{752EFC9C-8EB1-4336-92A4-03C81E72FF4B}"/>
    <cellStyle name="Normal 2 4 3 4" xfId="58894" xr:uid="{ABD2D3D8-8FB0-4196-AFDF-80DE5074A95F}"/>
    <cellStyle name="Normal 2 4 4" xfId="2128" xr:uid="{2E22ADFB-F293-48D3-94E4-BA2507BF540E}"/>
    <cellStyle name="Normal 2 4 4 2" xfId="4252" xr:uid="{ED6A4CA8-565B-43C6-B9CB-8B523E84665C}"/>
    <cellStyle name="Normal 2 4 4 2 2" xfId="5134" xr:uid="{A85A120C-D48F-4F8E-9D73-EB45173F507D}"/>
    <cellStyle name="Normal 2 4 4 2 2 2" xfId="23112" xr:uid="{3C05E46D-BF72-4DC9-B021-5EF16268CB84}"/>
    <cellStyle name="Normal 2 4 4 2 2 3" xfId="40963" xr:uid="{A8989FC0-A0B0-49EA-B9F4-BFEEE2617BE3}"/>
    <cellStyle name="Normal 2 4 4 2 2 4" xfId="58900" xr:uid="{7E937B6D-DF2B-49C8-A006-B44AC16D3C9E}"/>
    <cellStyle name="Normal 2 4 4 2 3" xfId="22979" xr:uid="{002745ED-CEAC-4C99-A105-59A751A9A931}"/>
    <cellStyle name="Normal 2 4 4 2 4" xfId="40831" xr:uid="{BA681B5C-2DCD-4B4E-90AC-A5378220A809}"/>
    <cellStyle name="Normal 2 4 4 2 5" xfId="58899" xr:uid="{E614131F-ABB2-43D6-832A-D4CAF5C63AA0}"/>
    <cellStyle name="Normal 2 4 4 3" xfId="58901" xr:uid="{62B3B51D-FC1E-4144-8810-3F63DAD97F93}"/>
    <cellStyle name="Normal 2 4 4 4" xfId="58898" xr:uid="{18A063D8-E534-4EC4-8D19-023C4ACAFD39}"/>
    <cellStyle name="Normal 2 4 5" xfId="2129" xr:uid="{5E936098-C596-446C-A4B0-863DC6696616}"/>
    <cellStyle name="Normal 2 4 5 2" xfId="4253" xr:uid="{D5501041-4D56-4953-BBBC-D10A63CB9F1E}"/>
    <cellStyle name="Normal 2 4 5 2 2" xfId="22980" xr:uid="{09C3C34C-45DE-40AE-AC1D-CCB70ED8359D}"/>
    <cellStyle name="Normal 2 4 5 2 2 2" xfId="58904" xr:uid="{0C709734-B025-4574-8E9E-B9E93974DE45}"/>
    <cellStyle name="Normal 2 4 5 2 3" xfId="40832" xr:uid="{8DA821A6-DEEE-4DE8-9B3A-E9FC799461A3}"/>
    <cellStyle name="Normal 2 4 5 2 4" xfId="58903" xr:uid="{91AB1FBF-A606-4A7A-B81A-B915DFDB5807}"/>
    <cellStyle name="Normal 2 4 5 3" xfId="5135" xr:uid="{DD92379E-7BA8-4703-B669-7B6B702E9B4A}"/>
    <cellStyle name="Normal 2 4 5 3 2" xfId="23113" xr:uid="{A7B9034D-7EDF-4BC6-A501-D28374648FD2}"/>
    <cellStyle name="Normal 2 4 5 3 3" xfId="40964" xr:uid="{EE9F0EEB-2465-49FD-941F-2A14F385E8C0}"/>
    <cellStyle name="Normal 2 4 5 3 4" xfId="58905" xr:uid="{947C279E-E0B4-4E6C-A3C7-A049B7709B82}"/>
    <cellStyle name="Normal 2 4 5 4" xfId="22659" xr:uid="{314A3CBC-7C61-40C4-9E1A-74D4289A7896}"/>
    <cellStyle name="Normal 2 4 5 5" xfId="40513" xr:uid="{689CCA12-AC4B-456A-83FC-D6DB6FBAF071}"/>
    <cellStyle name="Normal 2 4 5 6" xfId="58902" xr:uid="{48995881-2676-40E7-9F81-34EAEE602532}"/>
    <cellStyle name="Normal 2 4 6" xfId="4254" xr:uid="{E9A41A9B-2F71-440A-AFF9-902EB1DE9C1C}"/>
    <cellStyle name="Normal 2 4 6 2" xfId="5136" xr:uid="{CFEDFD93-4666-4354-A263-4058F7029844}"/>
    <cellStyle name="Normal 2 4 6 2 2" xfId="23114" xr:uid="{FAA3C243-A44E-4D0D-9A50-C24A7F8DE958}"/>
    <cellStyle name="Normal 2 4 6 2 3" xfId="40965" xr:uid="{F0CDB7B8-57CB-47FC-AB05-7F655F172BFC}"/>
    <cellStyle name="Normal 2 4 6 2 4" xfId="58907" xr:uid="{58F7A05C-EF8D-45B6-9F62-5A46C718D631}"/>
    <cellStyle name="Normal 2 4 6 3" xfId="22981" xr:uid="{F340D935-F7A0-40D1-8259-BABA94D159F4}"/>
    <cellStyle name="Normal 2 4 6 4" xfId="40833" xr:uid="{3293C801-7B04-4354-A632-5A0A87AC7766}"/>
    <cellStyle name="Normal 2 4 6 5" xfId="58906" xr:uid="{B46876F9-A97E-4B11-86CA-7010ED12E103}"/>
    <cellStyle name="Normal 2 4 7" xfId="4255" xr:uid="{FACB5A15-F553-48C5-97D0-AED147980612}"/>
    <cellStyle name="Normal 2 4 7 2" xfId="5137" xr:uid="{38AF23E1-8A64-45A3-9EBE-23A2F2FEE07D}"/>
    <cellStyle name="Normal 2 4 7 2 2" xfId="23115" xr:uid="{C3193C9E-2AD4-42B2-8E4E-852D00B53DC6}"/>
    <cellStyle name="Normal 2 4 7 2 3" xfId="40966" xr:uid="{8CBC566F-1B30-4A2E-B284-0BCA50FECB5A}"/>
    <cellStyle name="Normal 2 4 7 2 4" xfId="58909" xr:uid="{E3609B78-BD42-4794-8B13-CE6849FE7DD0}"/>
    <cellStyle name="Normal 2 4 7 3" xfId="22982" xr:uid="{C804B20C-B7CC-48F7-B856-9E9928983C86}"/>
    <cellStyle name="Normal 2 4 7 4" xfId="40834" xr:uid="{BF414FD2-0181-42E0-B464-4D36A2A2CED8}"/>
    <cellStyle name="Normal 2 4 7 5" xfId="58908" xr:uid="{ECE06481-9204-48C8-A6DB-AE438DFAC83A}"/>
    <cellStyle name="Normal 2 4 8" xfId="4256" xr:uid="{994D6B49-3BBB-4D87-B490-13F4C59BE080}"/>
    <cellStyle name="Normal 2 4 8 2" xfId="5138" xr:uid="{13B616C7-8E9A-42B8-899B-6F113019FE3C}"/>
    <cellStyle name="Normal 2 4 8 2 2" xfId="23116" xr:uid="{54A4632E-3788-44E4-9347-8A5FC33EE266}"/>
    <cellStyle name="Normal 2 4 8 2 3" xfId="40967" xr:uid="{16D2C80B-6B55-4494-B055-99E3FAFD6EE1}"/>
    <cellStyle name="Normal 2 4 8 2 4" xfId="58911" xr:uid="{FCC96771-A99B-474A-AC7C-93A6B69EA8BC}"/>
    <cellStyle name="Normal 2 4 8 3" xfId="22983" xr:uid="{5B182C0D-1180-4CF2-A832-E2E51DD1347B}"/>
    <cellStyle name="Normal 2 4 8 4" xfId="40835" xr:uid="{D99A9A22-F6E1-4B1E-A3B3-67B88FEB5E78}"/>
    <cellStyle name="Normal 2 4 8 5" xfId="58910" xr:uid="{78B85A3B-B253-42EA-941B-63C4AB0D946C}"/>
    <cellStyle name="Normal 2 4 9" xfId="4257" xr:uid="{0028AC55-3F38-46A8-9860-F56534687446}"/>
    <cellStyle name="Normal 2 4 9 2" xfId="5139" xr:uid="{9CA268E4-2EBB-4BDA-9581-F63109A0CF03}"/>
    <cellStyle name="Normal 2 4 9 2 2" xfId="23117" xr:uid="{98270E31-DA3A-4011-93C6-D06F35401B68}"/>
    <cellStyle name="Normal 2 4 9 2 3" xfId="40968" xr:uid="{9CB99CEF-D1B5-429E-9178-6F06737DCD90}"/>
    <cellStyle name="Normal 2 4 9 2 4" xfId="58913" xr:uid="{CF04A7A4-CF13-40FE-9E59-B601352C5BF2}"/>
    <cellStyle name="Normal 2 4 9 3" xfId="22984" xr:uid="{24243EBC-E2D7-4316-98A4-4BAC10F0123B}"/>
    <cellStyle name="Normal 2 4 9 4" xfId="40836" xr:uid="{4D324E45-D2DD-4F2D-9093-8C60FD01ECDC}"/>
    <cellStyle name="Normal 2 4 9 5" xfId="58912" xr:uid="{E598DB94-7A06-46A3-A59D-B796DCEE7E19}"/>
    <cellStyle name="Normal 2 40" xfId="2130" xr:uid="{36C57442-6495-4CB6-9064-0E8F7F5766C2}"/>
    <cellStyle name="Normal 2 41" xfId="2131" xr:uid="{C92DEE20-C3B8-414A-8D19-D23607EBEE67}"/>
    <cellStyle name="Normal 2 42" xfId="2132" xr:uid="{38F793E7-62BD-49AC-89D0-32A24D3FA582}"/>
    <cellStyle name="Normal 2 43" xfId="2133" xr:uid="{E6D666D5-9173-4BD5-AEB4-B5C0EA803CD0}"/>
    <cellStyle name="Normal 2 44" xfId="2134" xr:uid="{7A82571A-8A3F-48BD-A89C-BF1A744376B0}"/>
    <cellStyle name="Normal 2 45" xfId="2135" xr:uid="{FA4F4454-7431-4002-9880-33FA333904E9}"/>
    <cellStyle name="Normal 2 45 2" xfId="5140" xr:uid="{029E653F-0659-4A37-AEDB-2F805853C2DE}"/>
    <cellStyle name="Normal 2 45 2 2" xfId="58915" xr:uid="{D4B8FFC9-0CBF-4B6F-91CC-B58DC1DA3370}"/>
    <cellStyle name="Normal 2 45 3" xfId="22660" xr:uid="{F2EA0FEC-3D2F-45D4-9A1C-330CF7D59489}"/>
    <cellStyle name="Normal 2 45 4" xfId="40514" xr:uid="{AEC05D6C-0FD7-4D11-90D1-8DBD825C0B21}"/>
    <cellStyle name="Normal 2 45 5" xfId="58914" xr:uid="{AB19B587-4CAB-4A84-A1D0-E0ADB9229C15}"/>
    <cellStyle name="Normal 2 46" xfId="2082" xr:uid="{513086DC-A992-4026-B060-A5393DBFCA3A}"/>
    <cellStyle name="Normal 2 46 2" xfId="22651" xr:uid="{A846DAF4-920A-4689-8059-D44432E14908}"/>
    <cellStyle name="Normal 2 46 2 2" xfId="58917" xr:uid="{88001860-7552-41FA-9631-CB76A750E315}"/>
    <cellStyle name="Normal 2 46 3" xfId="40505" xr:uid="{EC502336-33EC-40C0-B2A4-910B808F16F3}"/>
    <cellStyle name="Normal 2 46 4" xfId="58916" xr:uid="{185BA92C-0F12-4FFA-9073-030C3C896D74}"/>
    <cellStyle name="Normal 2 47" xfId="60" xr:uid="{8C317068-91E1-42A0-B67D-A3264CAB2DB0}"/>
    <cellStyle name="Normal 2 47 2" xfId="22531" xr:uid="{5E82A34F-5ECC-4E83-8C44-CF874E6F8FE0}"/>
    <cellStyle name="Normal 2 47 2 2" xfId="58919" xr:uid="{C6B7FF3E-1377-4D6E-9E6B-980EB2358FF4}"/>
    <cellStyle name="Normal 2 47 3" xfId="40385" xr:uid="{1A998A5D-DCCC-40A2-89FE-62B267A5C632}"/>
    <cellStyle name="Normal 2 47 4" xfId="58918" xr:uid="{C659B86B-8767-4BDE-81B7-F94C81AC1053}"/>
    <cellStyle name="Normal 2 48" xfId="50" xr:uid="{A3A17745-8592-4443-A081-46E35A28F438}"/>
    <cellStyle name="Normal 2 48 2" xfId="58921" xr:uid="{838C6D50-53A0-4305-910A-4D6EACFA922D}"/>
    <cellStyle name="Normal 2 48 3" xfId="58920" xr:uid="{7E37DD32-E57A-433A-8501-A54626F8A77E}"/>
    <cellStyle name="Normal 2 49" xfId="22496" xr:uid="{6DE664DE-D215-4F09-ACF6-02D18FEA18D3}"/>
    <cellStyle name="Normal 2 49 2" xfId="58922" xr:uid="{E05750FE-2B2E-40A0-8C86-712FF6BBF24D}"/>
    <cellStyle name="Normal 2 5" xfId="203" xr:uid="{67B142A6-DF5C-4259-BD72-25CC13C0C0CE}"/>
    <cellStyle name="Normal 2 5 10" xfId="2136" xr:uid="{8ABB0A01-08A1-472D-81C0-6FC710B458B2}"/>
    <cellStyle name="Normal 2 5 11" xfId="2137" xr:uid="{511404AF-7038-4082-BE7E-BBA15116B52C}"/>
    <cellStyle name="Normal 2 5 12" xfId="2138" xr:uid="{48949BCF-794C-423D-8F69-05B49EAB8E3D}"/>
    <cellStyle name="Normal 2 5 13" xfId="2139" xr:uid="{101E5384-6115-4CF2-AAE5-FBA7DBFAE5E7}"/>
    <cellStyle name="Normal 2 5 14" xfId="2140" xr:uid="{46281CFC-ADBE-452B-BE9F-6DDBD6B227D2}"/>
    <cellStyle name="Normal 2 5 15" xfId="2141" xr:uid="{4C1B66DC-40E6-40D6-8C79-C67CA825F324}"/>
    <cellStyle name="Normal 2 5 16" xfId="2142" xr:uid="{BB8A9350-AF68-4B6B-960D-7BAD21202755}"/>
    <cellStyle name="Normal 2 5 17" xfId="58923" xr:uid="{525B8F69-B49A-408D-9C43-931B6BC973B2}"/>
    <cellStyle name="Normal 2 5 2" xfId="204" xr:uid="{BA7FDF16-56C8-4C03-9DE2-D6183451D2AC}"/>
    <cellStyle name="Normal 2 5 2 2" xfId="364" xr:uid="{589B1D12-4868-48FF-A9CF-32130A2EB108}"/>
    <cellStyle name="Normal 2 5 2 2 2" xfId="2144" xr:uid="{668ED567-4EF5-44E4-A569-892604937366}"/>
    <cellStyle name="Normal 2 5 2 2 3" xfId="22593" xr:uid="{5E0AFA54-E521-4434-9A53-672A4DB80D97}"/>
    <cellStyle name="Normal 2 5 2 2 3 2" xfId="58926" xr:uid="{058380D5-8596-4692-96E4-E8A9362C3198}"/>
    <cellStyle name="Normal 2 5 2 2 4" xfId="40447" xr:uid="{8DE139FC-C5EF-42CD-9B5B-5AC0D2F0171A}"/>
    <cellStyle name="Normal 2 5 2 2 5" xfId="58925" xr:uid="{E3891CA8-7756-4C8D-B73F-8FBBC92B471B}"/>
    <cellStyle name="Normal 2 5 2 3" xfId="2143" xr:uid="{8AFC08B7-6A16-4B5F-87AF-8A6FE77BB18C}"/>
    <cellStyle name="Normal 2 5 2 3 2" xfId="22661" xr:uid="{28FAEB47-B631-4EE5-879A-F17B9E27C86B}"/>
    <cellStyle name="Normal 2 5 2 3 2 2" xfId="58928" xr:uid="{12FD5778-1E38-4A7D-A5FB-E4AC26507B05}"/>
    <cellStyle name="Normal 2 5 2 3 3" xfId="40515" xr:uid="{6BD73FF5-4576-4BCE-BBCA-2851E4E24E5A}"/>
    <cellStyle name="Normal 2 5 2 3 4" xfId="58927" xr:uid="{9F72E936-D53C-443B-8756-666098A3CA37}"/>
    <cellStyle name="Normal 2 5 2 4" xfId="4258" xr:uid="{81F60561-C4AF-4C48-8124-16349435D25C}"/>
    <cellStyle name="Normal 2 5 2 4 2" xfId="22985" xr:uid="{6571E682-2E34-4E34-95C9-21C0E70D3C0F}"/>
    <cellStyle name="Normal 2 5 2 4 2 2" xfId="58930" xr:uid="{5F8918FE-A27E-4A0D-9B71-DEF1045F86F8}"/>
    <cellStyle name="Normal 2 5 2 4 3" xfId="40837" xr:uid="{184217F3-C28E-4872-AD33-7F326C0BEEF1}"/>
    <cellStyle name="Normal 2 5 2 4 4" xfId="58929" xr:uid="{5BE84C61-AC1A-4622-9F9F-09E1DFE76134}"/>
    <cellStyle name="Normal 2 5 2 5" xfId="5141" xr:uid="{1C218EA1-0387-4B8F-A730-2A3C7A57954E}"/>
    <cellStyle name="Normal 2 5 2 5 2" xfId="23118" xr:uid="{0C532F83-AEE7-465B-87ED-5188B7EBB4E6}"/>
    <cellStyle name="Normal 2 5 2 5 2 2" xfId="58932" xr:uid="{6E6521E3-C0CC-48A6-8AD5-942C9DA4E844}"/>
    <cellStyle name="Normal 2 5 2 5 3" xfId="40969" xr:uid="{AD684FBD-6510-401A-8B6B-09209BDBD387}"/>
    <cellStyle name="Normal 2 5 2 5 4" xfId="58931" xr:uid="{C2D36C44-A5FC-443F-B39A-DB68A3D122E0}"/>
    <cellStyle name="Normal 2 5 2 6" xfId="22563" xr:uid="{E84EABEF-81AC-4352-904D-2000EFE4760C}"/>
    <cellStyle name="Normal 2 5 2 6 2" xfId="58933" xr:uid="{3C4BB05C-CBF0-4053-82D8-A8A14E3F7506}"/>
    <cellStyle name="Normal 2 5 2 7" xfId="40417" xr:uid="{A44C02F3-1241-4B76-AA5B-9ED08F208F62}"/>
    <cellStyle name="Normal 2 5 2 8" xfId="58924" xr:uid="{F3E46FE4-5C80-46DB-8232-4B68105F972D}"/>
    <cellStyle name="Normal 2 5 3" xfId="2145" xr:uid="{83823333-C172-48C7-8E59-4D195D3FB30D}"/>
    <cellStyle name="Normal 2 5 4" xfId="2146" xr:uid="{1F0AA7F6-1881-4FB5-9B01-D9FDEC12399D}"/>
    <cellStyle name="Normal 2 5 5" xfId="2147" xr:uid="{2191B8A1-182D-4C8C-B88A-548E34444928}"/>
    <cellStyle name="Normal 2 5 6" xfId="2148" xr:uid="{A1E10FA5-602C-49FD-9417-7334B43B3083}"/>
    <cellStyle name="Normal 2 5 7" xfId="2149" xr:uid="{AC2417D6-9660-4D59-B273-5499F1633A55}"/>
    <cellStyle name="Normal 2 5 8" xfId="2150" xr:uid="{1B2A8238-53AD-490E-A704-C70B054A7824}"/>
    <cellStyle name="Normal 2 5 9" xfId="2151" xr:uid="{22E180F9-BA61-484A-8EF1-33A130E57E23}"/>
    <cellStyle name="Normal 2 50" xfId="22511" xr:uid="{E5F30E92-D1AE-4EBC-B11D-5459166669B3}"/>
    <cellStyle name="Normal 2 51" xfId="22503" xr:uid="{812696C4-F7B8-4F85-A868-A3BAC935746D}"/>
    <cellStyle name="Normal 2 52" xfId="22500" xr:uid="{D74AD60B-AB2E-4FD1-827F-B8EB3A8A204A}"/>
    <cellStyle name="Normal 2 53" xfId="22506" xr:uid="{9DCDC6FC-4AEE-4413-8AD0-1D37927EC8F1}"/>
    <cellStyle name="Normal 2 54" xfId="22502" xr:uid="{CF5A9C56-7B79-4274-8C3A-569E957A380D}"/>
    <cellStyle name="Normal 2 55" xfId="22527" xr:uid="{BE7E5041-3F0B-47C2-B997-DB0066E793B0}"/>
    <cellStyle name="Normal 2 56" xfId="23027" xr:uid="{40582BA4-5414-4AA7-A2C3-979626B9D44C}"/>
    <cellStyle name="Normal 2 57" xfId="40381" xr:uid="{C452ED39-2CE4-4D87-AE48-3FEE04174364}"/>
    <cellStyle name="Normal 2 6" xfId="205" xr:uid="{7D4A1F7A-13E6-4452-B55A-A77419BCED1B}"/>
    <cellStyle name="Normal 2 6 10" xfId="2153" xr:uid="{CEBEFE35-D101-4C83-B5B5-49B5699E5BC3}"/>
    <cellStyle name="Normal 2 6 11" xfId="2154" xr:uid="{07DBF85C-615A-4170-8BEB-A127059E1DD3}"/>
    <cellStyle name="Normal 2 6 12" xfId="2155" xr:uid="{120CDFFC-2472-4089-B283-AC27B36D17C9}"/>
    <cellStyle name="Normal 2 6 13" xfId="2156" xr:uid="{0EA99FD0-1B36-4ED5-812D-436257555C32}"/>
    <cellStyle name="Normal 2 6 14" xfId="2157" xr:uid="{D47713DA-564B-48A9-8ECC-3D1215AF49E1}"/>
    <cellStyle name="Normal 2 6 15" xfId="2158" xr:uid="{A4FF5BAF-92F9-48DF-99FD-B9E80E28B88D}"/>
    <cellStyle name="Normal 2 6 16" xfId="2159" xr:uid="{B8FCD5F6-0028-4852-8C21-2C2FB4304A36}"/>
    <cellStyle name="Normal 2 6 17" xfId="2152" xr:uid="{6FC56A91-3EFA-4A1C-885D-F5F86E89E996}"/>
    <cellStyle name="Normal 2 6 17 2" xfId="22662" xr:uid="{02A4C08D-A10B-46F7-9ADD-1124DEB146BE}"/>
    <cellStyle name="Normal 2 6 17 2 2" xfId="58935" xr:uid="{ABD176FF-80DC-4C26-B002-6377EC67679C}"/>
    <cellStyle name="Normal 2 6 17 3" xfId="40516" xr:uid="{FB3DB371-D925-466E-A672-278473FB496A}"/>
    <cellStyle name="Normal 2 6 17 4" xfId="58934" xr:uid="{08D6B432-4586-40D0-B468-D61C0A45B8E9}"/>
    <cellStyle name="Normal 2 6 18" xfId="5142" xr:uid="{E40CC4B4-1A6D-4B46-A339-1CAA4E135DAF}"/>
    <cellStyle name="Normal 2 6 18 2" xfId="23119" xr:uid="{2CDE85E4-DB14-4540-9E60-61464271806B}"/>
    <cellStyle name="Normal 2 6 18 2 2" xfId="58937" xr:uid="{5B679AB8-4E30-4A97-B712-C22CFB5BB6F6}"/>
    <cellStyle name="Normal 2 6 18 3" xfId="40970" xr:uid="{2AB5E35A-4594-4A6C-B4A5-DF2FC8E7B51C}"/>
    <cellStyle name="Normal 2 6 18 4" xfId="58936" xr:uid="{E1844749-3614-4BA4-A3E3-C33E09FB70F1}"/>
    <cellStyle name="Normal 2 6 19" xfId="22564" xr:uid="{28D9BD13-8BF5-4BF2-BBCC-69883D2C2FAB}"/>
    <cellStyle name="Normal 2 6 19 2" xfId="58938" xr:uid="{4138163E-F5D1-4187-8A46-71AF41B252EA}"/>
    <cellStyle name="Normal 2 6 2" xfId="366" xr:uid="{64ACC740-51CE-4A80-90AF-7A0984CFF728}"/>
    <cellStyle name="Normal 2 6 2 2" xfId="2161" xr:uid="{20AC10E3-30BB-4B93-A78F-018F8783208B}"/>
    <cellStyle name="Normal 2 6 2 3" xfId="2160" xr:uid="{98074EA2-7667-47AC-A971-444F4D992AB5}"/>
    <cellStyle name="Normal 2 6 2 3 2" xfId="22663" xr:uid="{1BBCDEBE-FB08-4D77-BBB8-69F313D5D15C}"/>
    <cellStyle name="Normal 2 6 2 3 2 2" xfId="58941" xr:uid="{54432220-81FF-4FD6-A150-CFF4EB92C5F1}"/>
    <cellStyle name="Normal 2 6 2 3 3" xfId="40517" xr:uid="{50F325BB-5F1C-4462-A4B9-9E3416A0C55D}"/>
    <cellStyle name="Normal 2 6 2 3 4" xfId="58940" xr:uid="{AA0A397C-4E5B-4C7B-8917-8D2B7FE171B1}"/>
    <cellStyle name="Normal 2 6 2 4" xfId="4259" xr:uid="{C49E9DFD-437F-442D-9BC5-23E1830F6255}"/>
    <cellStyle name="Normal 2 6 2 4 2" xfId="22986" xr:uid="{2E285B95-6F22-481E-91E9-AEC6D2C9E0F6}"/>
    <cellStyle name="Normal 2 6 2 4 2 2" xfId="58943" xr:uid="{AF46A644-A098-4A01-91BA-AA62F95FADF3}"/>
    <cellStyle name="Normal 2 6 2 4 3" xfId="40838" xr:uid="{53F42DA5-1EB1-4579-A0F7-D02903530724}"/>
    <cellStyle name="Normal 2 6 2 4 4" xfId="58942" xr:uid="{78C524BF-CFA7-4814-BC3D-A3CFE02079E9}"/>
    <cellStyle name="Normal 2 6 2 5" xfId="5143" xr:uid="{395E57BB-DCA2-4626-AB96-521A88CD44E5}"/>
    <cellStyle name="Normal 2 6 2 5 2" xfId="23120" xr:uid="{191B3938-DFDD-4D3A-A7AC-FA227572D8A1}"/>
    <cellStyle name="Normal 2 6 2 5 3" xfId="40971" xr:uid="{96606E55-DAF3-4C4C-92F5-FCF3B9FFCEFD}"/>
    <cellStyle name="Normal 2 6 2 5 4" xfId="58944" xr:uid="{AC240559-AD4B-4FF0-A43C-6A0593E47667}"/>
    <cellStyle name="Normal 2 6 2 6" xfId="22595" xr:uid="{674134F2-485D-4C93-99BA-947CB06229E0}"/>
    <cellStyle name="Normal 2 6 2 7" xfId="40449" xr:uid="{6CECC454-FFA5-4B6A-AA00-727123AF097D}"/>
    <cellStyle name="Normal 2 6 2 8" xfId="58939" xr:uid="{3D2FD370-483D-4B49-8236-DAD6EA1D4A04}"/>
    <cellStyle name="Normal 2 6 20" xfId="40418" xr:uid="{EF3959D8-5A51-450C-BC36-8342380AF98B}"/>
    <cellStyle name="Normal 2 6 3" xfId="365" xr:uid="{2A4C05DF-FCED-437F-B9D9-ACC7AD9FB29C}"/>
    <cellStyle name="Normal 2 6 3 2" xfId="2162" xr:uid="{1BBE1DDD-CC01-4012-A1E6-F59D64D635D4}"/>
    <cellStyle name="Normal 2 6 3 3" xfId="22594" xr:uid="{3FDB113F-F91C-4130-9FF3-CCBA25E5B7F8}"/>
    <cellStyle name="Normal 2 6 3 3 2" xfId="58946" xr:uid="{A40F52EF-8550-4863-9DCA-E1B6429DE079}"/>
    <cellStyle name="Normal 2 6 3 4" xfId="40448" xr:uid="{F6E2D196-34BB-4164-86FF-13F8B96362EA}"/>
    <cellStyle name="Normal 2 6 3 5" xfId="58945" xr:uid="{839BDB0B-8CDE-4599-9F3A-F1A831AAD248}"/>
    <cellStyle name="Normal 2 6 4" xfId="2163" xr:uid="{91D4904C-39A8-49B1-BB7A-A1FD0AC6920C}"/>
    <cellStyle name="Normal 2 6 5" xfId="2164" xr:uid="{AEDECB3B-CB78-4727-AB89-7186650CC7E5}"/>
    <cellStyle name="Normal 2 6 6" xfId="2165" xr:uid="{51601CD0-CCAF-4DC1-A116-3089609FF093}"/>
    <cellStyle name="Normal 2 6 7" xfId="2166" xr:uid="{7D48B09E-AFA2-48A4-B2B8-9E58E40A057C}"/>
    <cellStyle name="Normal 2 6 8" xfId="2167" xr:uid="{CC899C07-CD21-4DE0-9499-5C540BB5C579}"/>
    <cellStyle name="Normal 2 6 9" xfId="2168" xr:uid="{1ED1BFAB-7827-430E-98F6-AC851B647E30}"/>
    <cellStyle name="Normal 2 7" xfId="206" xr:uid="{89CFC9DA-3C58-4955-BC5F-2371B347AFD5}"/>
    <cellStyle name="Normal 2 7 2" xfId="4260" xr:uid="{B716C883-A596-434E-81FB-C69864D2AE62}"/>
    <cellStyle name="Normal 2 8" xfId="207" xr:uid="{BFA464C4-1D1C-4A90-A7DD-B5418547ACA6}"/>
    <cellStyle name="Normal 2 8 2" xfId="208" xr:uid="{81D80600-926B-46B2-BCB6-C30CF8C2A70F}"/>
    <cellStyle name="Normal 2 8 3" xfId="209" xr:uid="{3C363019-2F7C-4DDC-AD1F-73DACB1FD7F3}"/>
    <cellStyle name="Normal 2 8 4" xfId="367" xr:uid="{7CA2776C-D0E3-4D05-80FE-7AE363180A0A}"/>
    <cellStyle name="Normal 2 8 4 2" xfId="2169" xr:uid="{740EFA87-7A93-4F02-8013-1DE19A84BABC}"/>
    <cellStyle name="Normal 2 9" xfId="318" xr:uid="{35230484-C729-4BEC-9960-B997B7D52927}"/>
    <cellStyle name="Normal 2 9 2" xfId="368" xr:uid="{13ABDA55-2CC5-4068-9351-3CFB07CCB14E}"/>
    <cellStyle name="Normal 2 9 2 2" xfId="2171" xr:uid="{D00156C5-9CB8-4182-A487-79B450A43B06}"/>
    <cellStyle name="Normal 2 9 2 3" xfId="22596" xr:uid="{024E5A56-DC0F-446D-97A1-CDE14E1B3A6E}"/>
    <cellStyle name="Normal 2 9 2 3 2" xfId="58948" xr:uid="{6D2D157A-53C6-4A26-9EB8-1D46F086D89E}"/>
    <cellStyle name="Normal 2 9 2 4" xfId="40450" xr:uid="{788EDD3C-F6D6-47AB-916D-E682DF631266}"/>
    <cellStyle name="Normal 2 9 2 5" xfId="58947" xr:uid="{4B2FCD27-3A09-4D4A-AEB0-72027D0EA25A}"/>
    <cellStyle name="Normal 2 9 3" xfId="2170" xr:uid="{D79729C4-D96F-486A-B8DF-DCF874265196}"/>
    <cellStyle name="Normal 2 9 3 2" xfId="22664" xr:uid="{91218521-C8AB-44BF-B852-93573B85E123}"/>
    <cellStyle name="Normal 2 9 3 2 2" xfId="58950" xr:uid="{1A9F1BBD-D902-4838-B449-BDA4BDC16E2A}"/>
    <cellStyle name="Normal 2 9 3 3" xfId="40518" xr:uid="{6EBCCC9C-555E-4A32-B518-4D7C8BBA6AE5}"/>
    <cellStyle name="Normal 2 9 3 4" xfId="58949" xr:uid="{2AE692A1-BDAF-4D75-8920-FC68ABEFB246}"/>
    <cellStyle name="Normal 2 9 4" xfId="5144" xr:uid="{8B52A273-A0E3-43CD-96CA-DD416CD85509}"/>
    <cellStyle name="Normal 2 9 4 2" xfId="23121" xr:uid="{F4242D3E-921E-4DB4-8D48-F02F8FF38D6A}"/>
    <cellStyle name="Normal 2 9 4 3" xfId="40972" xr:uid="{8CD07AA0-6E04-44EB-B4F0-55D644EDB5FA}"/>
    <cellStyle name="Normal 2 9 4 4" xfId="58951" xr:uid="{75BB4801-BDB9-4323-AD6D-17C48974148C}"/>
    <cellStyle name="Normal 2 9 5" xfId="22571" xr:uid="{FB9AEF53-C201-443D-B981-0EC3DFF6A203}"/>
    <cellStyle name="Normal 2 9 5 2" xfId="58952" xr:uid="{9627F201-042D-48F5-B72F-96B81F695F41}"/>
    <cellStyle name="Normal 2 9 6" xfId="40425" xr:uid="{80366947-0E9C-4FCB-A959-53B5E5B237E6}"/>
    <cellStyle name="Normal 2_ELC" xfId="5145" xr:uid="{29D36887-F61E-4AC4-AB28-E3C7277A1DB4}"/>
    <cellStyle name="Normal 20" xfId="2172" xr:uid="{370047A0-B038-491E-9CFE-1599A63B332C}"/>
    <cellStyle name="Normal 20 2" xfId="2173" xr:uid="{020380DA-FA8F-4BCD-B95D-F3E1D4F47938}"/>
    <cellStyle name="Normal 20 3" xfId="4261" xr:uid="{C17634C2-1009-4B2A-B350-6ED5599F1D94}"/>
    <cellStyle name="Normal 20 4" xfId="58953" xr:uid="{FB5CE15C-0C5F-4EA0-BB44-862D74237338}"/>
    <cellStyle name="Normal 21" xfId="2174" xr:uid="{B52D0A40-5FDE-481E-8D99-79EE5B7D1433}"/>
    <cellStyle name="Normal 21 2" xfId="2175" xr:uid="{BD9A5EE0-886C-4846-9802-BAEB00A1D46B}"/>
    <cellStyle name="Normal 21 2 2" xfId="5146" xr:uid="{5614F34E-B9E2-48FF-91F0-D2893B4C92A5}"/>
    <cellStyle name="Normal 21 3" xfId="4262" xr:uid="{B368FC10-70E1-40C1-87A5-A5906C7F9AEC}"/>
    <cellStyle name="Normal 21 4" xfId="58954" xr:uid="{7BC6FCB1-C76F-4FC4-9A1B-4B3DB050860F}"/>
    <cellStyle name="Normal 21_Scen_XBase" xfId="2176" xr:uid="{F98183D0-6FEA-4C4A-9EE2-11407CC5E434}"/>
    <cellStyle name="Normal 22" xfId="2177" xr:uid="{8CB39366-7FA2-4429-AE73-2A1630001A69}"/>
    <cellStyle name="Normal 22 2" xfId="5147" xr:uid="{0F2B1FFB-763C-43C6-9B71-13FBE4201F1A}"/>
    <cellStyle name="Normal 23" xfId="2178" xr:uid="{F0BC8085-9459-477A-8F32-0CCCC1298AEE}"/>
    <cellStyle name="Normal 23 2" xfId="2179" xr:uid="{7CD05017-1636-4767-82A3-6EB19D1B2BCD}"/>
    <cellStyle name="Normal 23 3" xfId="2180" xr:uid="{96DFFDD1-50FE-473D-AD18-D4A01E92AD37}"/>
    <cellStyle name="Normal 24" xfId="2181" xr:uid="{79A1B5A3-D723-47C8-AF48-6D7A3ECDC694}"/>
    <cellStyle name="Normal 24 10" xfId="2182" xr:uid="{802231E1-4F39-48F6-B0AF-EE64E94AE950}"/>
    <cellStyle name="Normal 24 11" xfId="2183" xr:uid="{1ACF13DB-A810-4A2C-9857-590210BFBF5B}"/>
    <cellStyle name="Normal 24 12" xfId="2184" xr:uid="{8D1106AF-6C7F-4B75-9833-13082E552F0C}"/>
    <cellStyle name="Normal 24 13" xfId="2185" xr:uid="{F59B80E0-BA5A-4421-9265-456B148F382D}"/>
    <cellStyle name="Normal 24 14" xfId="2186" xr:uid="{3B2F5CD1-983E-4349-9F54-101E915A4C5E}"/>
    <cellStyle name="Normal 24 15" xfId="2187" xr:uid="{2037E502-14A3-4DE8-B8E5-6CD333052432}"/>
    <cellStyle name="Normal 24 16" xfId="2188" xr:uid="{9AF114B9-5093-4543-A46A-810CF0908A7A}"/>
    <cellStyle name="Normal 24 17" xfId="2189" xr:uid="{666B6D78-0B7F-43BC-921F-8EFCB660BF2B}"/>
    <cellStyle name="Normal 24 18" xfId="2190" xr:uid="{3293C27A-3B60-4161-99B5-12106B089AF0}"/>
    <cellStyle name="Normal 24 19" xfId="2191" xr:uid="{F59E2862-1261-44D4-9DD5-AEDB4EA94721}"/>
    <cellStyle name="Normal 24 2" xfId="2192" xr:uid="{27E144C5-5D88-4ABF-89D5-4C63A01B554D}"/>
    <cellStyle name="Normal 24 20" xfId="2193" xr:uid="{62853963-75B0-4C2A-B5D1-358B87B57F19}"/>
    <cellStyle name="Normal 24 21" xfId="5148" xr:uid="{C1F43DF7-A40B-4895-980E-88EDF6E27D7D}"/>
    <cellStyle name="Normal 24 22" xfId="5149" xr:uid="{74C95877-CEDD-4D34-8F3A-83B8F4825848}"/>
    <cellStyle name="Normal 24 3" xfId="2194" xr:uid="{7051E9AD-F5FE-4658-9727-53A33D31B0B3}"/>
    <cellStyle name="Normal 24 4" xfId="2195" xr:uid="{8FBBA68E-4F9C-483F-8501-BF3BF01A6868}"/>
    <cellStyle name="Normal 24 5" xfId="2196" xr:uid="{F581EB99-2327-4A0F-A978-69BE634D3BAE}"/>
    <cellStyle name="Normal 24 6" xfId="2197" xr:uid="{A2DA657F-F23F-49E3-BAA9-F5BE575704F6}"/>
    <cellStyle name="Normal 24 7" xfId="2198" xr:uid="{93F1D02F-B1EB-4458-8EFB-52F30E198C55}"/>
    <cellStyle name="Normal 24 8" xfId="2199" xr:uid="{E403EB93-5FF8-461A-A92A-3C23B3E86CCB}"/>
    <cellStyle name="Normal 24 9" xfId="2200" xr:uid="{D4540FC0-5512-4482-AE63-54B100F2B38E}"/>
    <cellStyle name="Normal 25" xfId="2201" xr:uid="{30C08CFB-F373-4230-9EAB-E49C1F61EAB6}"/>
    <cellStyle name="Normal 25 2" xfId="5151" xr:uid="{D1BE2FA2-E258-4E49-8121-B54346BF649D}"/>
    <cellStyle name="Normal 25 3" xfId="5152" xr:uid="{4C19FFF7-15A0-48EB-844E-5CA30FE4EDD1}"/>
    <cellStyle name="Normal 25 4" xfId="5150" xr:uid="{5902B8E6-D509-4A06-9A31-14B67A519769}"/>
    <cellStyle name="Normal 26" xfId="2202" xr:uid="{B7DA4F48-69D8-40AA-907D-AAE5617D1CF9}"/>
    <cellStyle name="Normal 26 2" xfId="2203" xr:uid="{1273A4FF-90DC-46AD-B746-B111223BF904}"/>
    <cellStyle name="Normal 26 3" xfId="58955" xr:uid="{682B9FB2-598A-4520-8A72-F5AB6028188F}"/>
    <cellStyle name="Normal 27" xfId="2204" xr:uid="{283CB2F9-2B72-406D-AD38-05D2967D62B1}"/>
    <cellStyle name="Normal 27 2" xfId="2205" xr:uid="{53760063-A991-4F2B-B4C5-FDD150C7FADA}"/>
    <cellStyle name="Normal 28" xfId="2206" xr:uid="{D0A18197-E3F4-4005-9E1B-0EED2EE544CC}"/>
    <cellStyle name="Normal 29" xfId="2207" xr:uid="{87E5196E-B800-4166-96AC-292701B20484}"/>
    <cellStyle name="Normal 3" xfId="3" xr:uid="{00000000-0005-0000-0000-000003000000}"/>
    <cellStyle name="Normal 3 10" xfId="2208" xr:uid="{FE315D3E-4D1A-42D8-B55F-CA577B68B3E1}"/>
    <cellStyle name="Normal 3 11" xfId="2209" xr:uid="{C82B6F2A-7E52-4764-8985-02DA84E09061}"/>
    <cellStyle name="Normal 3 12" xfId="2210" xr:uid="{850504F6-78B7-47C8-BA63-7E9EE0C3F6C9}"/>
    <cellStyle name="Normal 3 13" xfId="2211" xr:uid="{A3690355-2F11-4958-BF96-50D149A6CD20}"/>
    <cellStyle name="Normal 3 14" xfId="2212" xr:uid="{5F160470-694A-4AC4-8D83-421EA31F9779}"/>
    <cellStyle name="Normal 3 15" xfId="2213" xr:uid="{7B41ED3B-8B15-4EC4-BB97-0CD29DCA3890}"/>
    <cellStyle name="Normal 3 16" xfId="2214" xr:uid="{B9E646F2-AF5A-4372-824D-B4A0049A84B6}"/>
    <cellStyle name="Normal 3 17" xfId="2215" xr:uid="{F21D5163-34BC-42C9-BB9D-637B7618B87A}"/>
    <cellStyle name="Normal 3 18" xfId="2216" xr:uid="{2574B53E-8BE8-4D4E-A1A4-5A35BC4DB428}"/>
    <cellStyle name="Normal 3 19" xfId="2217" xr:uid="{B24D17C7-C779-4134-BC17-335E3E1462A0}"/>
    <cellStyle name="Normal 3 2" xfId="210" xr:uid="{65CFB919-45CA-4D80-BF69-ECB5E7A290A2}"/>
    <cellStyle name="Normal 3 2 10" xfId="4264" xr:uid="{D5D591C8-25D7-4F6D-8353-06FDA5DC777D}"/>
    <cellStyle name="Normal 3 2 11" xfId="4263" xr:uid="{47595300-CBE2-418E-B956-A5D64CA16822}"/>
    <cellStyle name="Normal 3 2 11 2" xfId="22987" xr:uid="{7ACF3336-A31A-4BC3-A7D1-95CB3B87A72B}"/>
    <cellStyle name="Normal 3 2 11 2 2" xfId="58958" xr:uid="{56385FF7-F7AF-46D1-A093-A85C51409BE2}"/>
    <cellStyle name="Normal 3 2 11 3" xfId="40839" xr:uid="{D1FB13B6-107E-416D-9FE5-CD04DE28A7FC}"/>
    <cellStyle name="Normal 3 2 11 4" xfId="58957" xr:uid="{8DB11239-48DA-4C9E-9B9E-611296404832}"/>
    <cellStyle name="Normal 3 2 12" xfId="58959" xr:uid="{A8E70C1A-B8E1-4303-B495-BE5F56EC9A4B}"/>
    <cellStyle name="Normal 3 2 13" xfId="58956" xr:uid="{588C7DD3-8DAA-4F9B-85B3-0DA0FD2960BF}"/>
    <cellStyle name="Normal 3 2 2" xfId="211" xr:uid="{B9F5660B-FBE1-4A0A-BDD2-E6AEA49B79B9}"/>
    <cellStyle name="Normal 3 2 2 2" xfId="2219" xr:uid="{CF41C771-33E8-4DFD-A53C-69E8AC26A306}"/>
    <cellStyle name="Normal 3 2 2 2 2" xfId="5153" xr:uid="{FDA123D8-C15A-438B-9F41-4E064B38F787}"/>
    <cellStyle name="Normal 3 2 2 3" xfId="2220" xr:uid="{8C273DB9-4625-4C3A-8F53-C25EB9C06417}"/>
    <cellStyle name="Normal 3 2 2 4" xfId="2218" xr:uid="{40F034CC-92E9-4B82-89AC-DF9267ED98CE}"/>
    <cellStyle name="Normal 3 2 2 4 2" xfId="22665" xr:uid="{3CEAA708-E033-4CCC-9A0F-66BE426FBA42}"/>
    <cellStyle name="Normal 3 2 2 4 2 2" xfId="58961" xr:uid="{9F39BAB8-A860-44BF-AF73-B0E921E0746F}"/>
    <cellStyle name="Normal 3 2 2 4 3" xfId="40519" xr:uid="{EC1EB262-1DB7-434D-8E79-89889920C28D}"/>
    <cellStyle name="Normal 3 2 2 4 4" xfId="58960" xr:uid="{A979AE5D-AFD3-417D-93DD-5E8747F56DAD}"/>
    <cellStyle name="Normal 3 2 3" xfId="2221" xr:uid="{D592267D-E25E-447E-AAD2-50668B39DA1D}"/>
    <cellStyle name="Normal 3 2 3 2" xfId="4265" xr:uid="{CE4A6C7C-391E-4FA3-B763-3B8E507D261C}"/>
    <cellStyle name="Normal 3 2 3 3" xfId="5154" xr:uid="{F6121421-61F1-4BFD-AF51-DA78DD6F6A2E}"/>
    <cellStyle name="Normal 3 2 3 3 2" xfId="23122" xr:uid="{29903BB5-DF52-4444-8D9C-86D450521D3A}"/>
    <cellStyle name="Normal 3 2 3 3 3" xfId="40973" xr:uid="{B71D6AFE-6DBF-4820-808B-6F7580EA5EE7}"/>
    <cellStyle name="Normal 3 2 3 3 4" xfId="58962" xr:uid="{C4DEA628-98B4-4FBE-805A-BBC05ECC6491}"/>
    <cellStyle name="Normal 3 2 3 4" xfId="22666" xr:uid="{B2CB91F6-A156-4F1F-B06B-4462F5A9F0E9}"/>
    <cellStyle name="Normal 3 2 3 4 2" xfId="58963" xr:uid="{931A13FE-9CCE-4B72-B1E4-99BB00BA41CE}"/>
    <cellStyle name="Normal 3 2 3 5" xfId="40520" xr:uid="{086C0F45-6BA8-4610-8D3A-0D034323E2D9}"/>
    <cellStyle name="Normal 3 2 4" xfId="2222" xr:uid="{F0AEDC8F-07C8-4892-AF94-308CF14C3709}"/>
    <cellStyle name="Normal 3 2 4 2" xfId="4266" xr:uid="{BD29CE39-1487-4994-9B3B-97ADB13F4883}"/>
    <cellStyle name="Normal 3 2 4 3" xfId="58964" xr:uid="{C9E35C03-5A1E-4426-A405-A880061B7256}"/>
    <cellStyle name="Normal 3 2 5" xfId="4267" xr:uid="{9F6A0484-F5E4-4F64-A522-7EE763585118}"/>
    <cellStyle name="Normal 3 2 6" xfId="4268" xr:uid="{4C564AA5-AD27-4391-A1B1-38FDBBF887CA}"/>
    <cellStyle name="Normal 3 2 7" xfId="4269" xr:uid="{80253741-8669-4B60-8F6A-88E00B4F565B}"/>
    <cellStyle name="Normal 3 2 8" xfId="4270" xr:uid="{F519096D-A52A-4869-B19F-B8CCA461040D}"/>
    <cellStyle name="Normal 3 2 9" xfId="4271" xr:uid="{01D921F0-6186-4230-9BF7-78C5E3FCD07B}"/>
    <cellStyle name="Normal 3 2 9 2" xfId="4272" xr:uid="{82859527-008C-4E10-AB89-CF4A2CC53B88}"/>
    <cellStyle name="Normal 3 2 9 2 2" xfId="5155" xr:uid="{5E527322-2EC8-49D8-A3F3-447E88E8912F}"/>
    <cellStyle name="Normal 3 2 9 2 2 2" xfId="23123" xr:uid="{A18D407F-82CD-4346-BCC7-F245779AEBA2}"/>
    <cellStyle name="Normal 3 2 9 2 2 3" xfId="40974" xr:uid="{A3BD03CB-1D93-438E-82D3-CC4CD6516BA2}"/>
    <cellStyle name="Normal 3 2 9 2 2 4" xfId="58966" xr:uid="{BD54C56B-6550-4005-921D-AEC2D64027AF}"/>
    <cellStyle name="Normal 3 2 9 2 3" xfId="22988" xr:uid="{C1F6972A-2B59-41E0-AC54-0B115589CF5C}"/>
    <cellStyle name="Normal 3 2 9 2 4" xfId="40840" xr:uid="{EAB1F9AC-7ED4-4C0A-AED2-7E6BF59C2743}"/>
    <cellStyle name="Normal 3 2 9 2 5" xfId="58965" xr:uid="{0C784FC7-4AB8-4FBC-8A4E-80BEE2FCE7B5}"/>
    <cellStyle name="Normal 3 2_ELC" xfId="2223" xr:uid="{AAADACAD-6A5A-4B30-8C41-FD912C7B63AE}"/>
    <cellStyle name="Normal 3 20" xfId="2224" xr:uid="{CE9D8537-4FF7-4621-A4AE-CCD96EC738FD}"/>
    <cellStyle name="Normal 3 21" xfId="2225" xr:uid="{8E5A0675-F990-4A57-92B0-561D7AB435DD}"/>
    <cellStyle name="Normal 3 22" xfId="2226" xr:uid="{E294FED3-A452-4016-AFF0-25553BD47B84}"/>
    <cellStyle name="Normal 3 23" xfId="2227" xr:uid="{F34F2922-D0CB-4A21-8EDC-A2FFDD1914BE}"/>
    <cellStyle name="Normal 3 24" xfId="2228" xr:uid="{D08FECCD-9CD3-4370-BF34-42DF209E9460}"/>
    <cellStyle name="Normal 3 25" xfId="2229" xr:uid="{BC338274-A033-4A3E-95DB-5913F3EC20D5}"/>
    <cellStyle name="Normal 3 26" xfId="2230" xr:uid="{6268C0C7-DAE4-41A9-9C3E-72E3CD4DEED1}"/>
    <cellStyle name="Normal 3 27" xfId="2231" xr:uid="{126F7909-0B08-40C0-B706-BE24C947B13E}"/>
    <cellStyle name="Normal 3 28" xfId="2232" xr:uid="{B82E9F99-4789-42E2-846F-84E8F4574ED7}"/>
    <cellStyle name="Normal 3 29" xfId="2233" xr:uid="{4A1203D2-E60D-417F-BA34-288946736DF2}"/>
    <cellStyle name="Normal 3 29 2" xfId="5156" xr:uid="{DBB5582F-3E49-4776-91AB-F2B07E3D6760}"/>
    <cellStyle name="Normal 3 3" xfId="212" xr:uid="{318D6CF6-7311-4C4C-B06E-122F06150E5F}"/>
    <cellStyle name="Normal 3 3 2" xfId="213" xr:uid="{E7FC7FB4-3EA1-41F4-AB56-6D2FF923D6F2}"/>
    <cellStyle name="Normal 3 3 2 2" xfId="4273" xr:uid="{6330A7D1-1703-424E-96D8-7BD159C5D93B}"/>
    <cellStyle name="Normal 3 3 2 3" xfId="58967" xr:uid="{6C274C38-30E5-4C6B-8025-5FBE5ABDB405}"/>
    <cellStyle name="Normal 3 3 3" xfId="4274" xr:uid="{4CB7BC5B-5687-4FD0-B078-B5B121960BA5}"/>
    <cellStyle name="Normal 3 3 4" xfId="4275" xr:uid="{A1082494-46EE-4FAD-9AF4-62D4B7136BB5}"/>
    <cellStyle name="Normal 3 3 5" xfId="4276" xr:uid="{59769A13-BE94-44C2-A6AE-D944532CF8DF}"/>
    <cellStyle name="Normal 3 3 6" xfId="4277" xr:uid="{D973C249-3D61-4AC1-AFBF-9C5F9B742EAF}"/>
    <cellStyle name="Normal 3 3 7" xfId="4278" xr:uid="{DFAA6D9F-D36C-41E2-8F44-BAE578A1F926}"/>
    <cellStyle name="Normal 3 3 8" xfId="4279" xr:uid="{ED3D17DC-9BEE-4E57-AA56-321CD0481E81}"/>
    <cellStyle name="Normal 3 3 9" xfId="4280" xr:uid="{35FF5C50-E49F-4A74-9BC2-B35D83492F01}"/>
    <cellStyle name="Normal 3 30" xfId="5157" xr:uid="{4CEB400E-C1CE-4D17-B87B-A6D2B3A4F710}"/>
    <cellStyle name="Normal 3 30 2" xfId="5158" xr:uid="{EFEF8DC1-B400-42E7-BD77-09F1107C444F}"/>
    <cellStyle name="Normal 3 30 3" xfId="58968" xr:uid="{19ED1EEA-3425-4FBC-AF44-B064E3CABBA1}"/>
    <cellStyle name="Normal 3 31" xfId="5159" xr:uid="{7A7036E7-C81D-409F-8118-99FBC6E27AA1}"/>
    <cellStyle name="Normal 3 31 2" xfId="5160" xr:uid="{4DEB78A6-01A0-4A42-9CCE-BF5465C92C1D}"/>
    <cellStyle name="Normal 3 32" xfId="5161" xr:uid="{03212065-39D9-4B6F-B733-7C168D977408}"/>
    <cellStyle name="Normal 3 33" xfId="5162" xr:uid="{A7595CDF-FBA0-447E-ABA7-9FEC034AFFAE}"/>
    <cellStyle name="Normal 3 34" xfId="5163" xr:uid="{0A569BB7-D45C-4240-80AC-276868948AD7}"/>
    <cellStyle name="Normal 3 35" xfId="5164" xr:uid="{C0BB7773-181D-41A6-8FCC-EF7273EA2CF2}"/>
    <cellStyle name="Normal 3 36" xfId="5165" xr:uid="{760AD5F1-85A7-46B7-9677-1317F2880C78}"/>
    <cellStyle name="Normal 3 37" xfId="62" xr:uid="{C82E1583-4FDF-462A-A0F3-B02A82471781}"/>
    <cellStyle name="Normal 3 37 2" xfId="22532" xr:uid="{77E12EE3-3ECC-40FD-8A49-C3435C7EAFE1}"/>
    <cellStyle name="Normal 3 37 3" xfId="40386" xr:uid="{7AC2F145-D612-4F18-A47B-4F023D4AB77A}"/>
    <cellStyle name="Normal 3 38" xfId="52" xr:uid="{D9CE5614-DEA6-435E-9828-87E22FBC9300}"/>
    <cellStyle name="Normal 3 39" xfId="22497" xr:uid="{EA9898BF-958E-475A-95F7-0CED07DEE265}"/>
    <cellStyle name="Normal 3 4" xfId="214" xr:uid="{F9C7D0AF-0F58-4991-9509-FF5E0E59157F}"/>
    <cellStyle name="Normal 3 4 2" xfId="215" xr:uid="{2121CCD5-1013-4D92-8D39-D7A00363D78D}"/>
    <cellStyle name="Normal 3 4 3" xfId="216" xr:uid="{D47AD785-8868-4CD0-AA26-FD1617F14DFF}"/>
    <cellStyle name="Normal 3 4 4" xfId="369" xr:uid="{1C188A41-19CD-4160-B821-083EC74F6274}"/>
    <cellStyle name="Normal 3 4 4 2" xfId="2234" xr:uid="{5C29BD64-3BA0-4BFA-B854-9EE46C8094E2}"/>
    <cellStyle name="Normal 3 4 4 2 2" xfId="5166" xr:uid="{E09F8523-E860-459B-A1CB-E87C14FC57E3}"/>
    <cellStyle name="Normal 3 4 4 3" xfId="4281" xr:uid="{12DB93D2-1732-47D4-9290-C174254611C6}"/>
    <cellStyle name="Normal 3 4 5" xfId="4282" xr:uid="{BC870BAF-CBEA-4AE2-9B3C-D9D4E2CD4CC3}"/>
    <cellStyle name="Normal 3 4 6" xfId="4283" xr:uid="{C3B26177-ABFE-48DA-887E-33A69453406B}"/>
    <cellStyle name="Normal 3 4 7" xfId="4284" xr:uid="{C6F1D0FD-99F2-4494-BEEB-CEFAFE04EBD9}"/>
    <cellStyle name="Normal 3 4 8" xfId="4285" xr:uid="{D1CC46C4-12F8-4DA8-A119-54B135D1263E}"/>
    <cellStyle name="Normal 3 40" xfId="22510" xr:uid="{B2AC726A-27B1-40A8-9A9E-D11E7BEB4087}"/>
    <cellStyle name="Normal 3 41" xfId="22498" xr:uid="{C5C22EEB-8592-4814-9523-1B386261730C}"/>
    <cellStyle name="Normal 3 42" xfId="22508" xr:uid="{E96F5606-0987-431C-9DA0-83C71B72C207}"/>
    <cellStyle name="Normal 3 43" xfId="22501" xr:uid="{75FC7894-E41E-45C5-A71D-7265DCF18FD9}"/>
    <cellStyle name="Normal 3 44" xfId="22505" xr:uid="{9E272C04-2C9C-4AC9-AF8B-967CEFD6E310}"/>
    <cellStyle name="Normal 3 45" xfId="22528" xr:uid="{05AAEE14-A691-4C2A-AC2B-D1239CB401CF}"/>
    <cellStyle name="Normal 3 46" xfId="22688" xr:uid="{A161D799-E545-4760-A814-37741A532E45}"/>
    <cellStyle name="Normal 3 47" xfId="40382" xr:uid="{E992AEB9-5EAA-4D41-97CE-211F6B49EDAA}"/>
    <cellStyle name="Normal 3 5" xfId="217" xr:uid="{4A87925B-C806-4F33-9CD3-FE90A9A664AB}"/>
    <cellStyle name="Normal 3 5 2" xfId="2236" xr:uid="{41FFCEB1-3D25-455D-8EA3-C9D359A09E5A}"/>
    <cellStyle name="Normal 3 5 3" xfId="2237" xr:uid="{9FE36979-9DF0-4904-9886-A8B5011BC03C}"/>
    <cellStyle name="Normal 3 5 3 2" xfId="4286" xr:uid="{6A0B14B0-451D-4153-B3A1-0ACD38074D3B}"/>
    <cellStyle name="Normal 3 5 3 3" xfId="58969" xr:uid="{7FE356F7-2E8A-486B-A16B-C9BA22D21B6B}"/>
    <cellStyle name="Normal 3 5 4" xfId="2235" xr:uid="{51A1DA82-1553-4DEE-BC41-885868EFD746}"/>
    <cellStyle name="Normal 3 5 4 2" xfId="4287" xr:uid="{229BACFA-CDF7-4F2D-9196-F6079DBC4AE0}"/>
    <cellStyle name="Normal 3 5 4 3" xfId="22667" xr:uid="{C15FE736-9F94-4156-BB04-E3D3FB704262}"/>
    <cellStyle name="Normal 3 5 4 3 2" xfId="58970" xr:uid="{1FF6E52C-7CA1-42AE-A07B-DCEFEF6B9779}"/>
    <cellStyle name="Normal 3 5 4 4" xfId="40521" xr:uid="{3581857F-2096-49C8-8CF9-736501154FC4}"/>
    <cellStyle name="Normal 3 5 4 4 2" xfId="58971" xr:uid="{398E9698-1EA4-4A48-87F9-E4DF3DAF6CE6}"/>
    <cellStyle name="Normal 3 5 5" xfId="4288" xr:uid="{A3C38793-D979-4ED2-B871-65E34A524D93}"/>
    <cellStyle name="Normal 3 5 6" xfId="4289" xr:uid="{8BC03265-1449-4B52-BB8C-2904AF2FDFCB}"/>
    <cellStyle name="Normal 3 5 7" xfId="4290" xr:uid="{6A880714-421A-40AB-BA83-5B7F9E8FE635}"/>
    <cellStyle name="Normal 3 5 8" xfId="4291" xr:uid="{2EB13103-61BD-4510-98E2-9DC76A5DAAA9}"/>
    <cellStyle name="Normal 3 5 9" xfId="58972" xr:uid="{8DECE212-88B7-4813-BE88-5AA9E592E4D5}"/>
    <cellStyle name="Normal 3 6" xfId="218" xr:uid="{45404C9F-73BD-4A91-B034-4301FB66EF09}"/>
    <cellStyle name="Normal 3 6 2" xfId="2239" xr:uid="{C6861CB2-4B0F-452D-932A-95F6193133A5}"/>
    <cellStyle name="Normal 3 6 3" xfId="2238" xr:uid="{5E5E879C-7C20-467E-96C2-31D67B9016B6}"/>
    <cellStyle name="Normal 3 7" xfId="2240" xr:uid="{3D318586-7B68-4A77-9ED6-F7B112E39F0B}"/>
    <cellStyle name="Normal 3 7 2" xfId="2241" xr:uid="{C0A56CFC-4D92-4202-AD8C-F9D4CC1CFCCC}"/>
    <cellStyle name="Normal 3 7 3" xfId="5168" xr:uid="{4E9075C5-D562-4889-A89F-C2F3F29C0185}"/>
    <cellStyle name="Normal 3 7 4" xfId="5167" xr:uid="{24814A6A-2665-4744-B3C7-D99DFC8B61B2}"/>
    <cellStyle name="Normal 3 7 4 2" xfId="23124" xr:uid="{58173966-7754-4818-BFE0-CCF916B8A3F3}"/>
    <cellStyle name="Normal 3 7 4 3" xfId="40975" xr:uid="{49B1DCDE-8816-42F2-A914-E55A12C1D8B7}"/>
    <cellStyle name="Normal 3 8" xfId="2242" xr:uid="{41BCCCCA-842C-4A98-8E55-2552D0ADF5BB}"/>
    <cellStyle name="Normal 3 9" xfId="2243" xr:uid="{20237FFB-E6C6-4EC2-AC28-2BD42E359F71}"/>
    <cellStyle name="Normal 3_PrimaryEnergyPrices_TIMES" xfId="5169" xr:uid="{538CCFCC-DDE5-4FF0-944A-25B72594C704}"/>
    <cellStyle name="Normal 30" xfId="2244" xr:uid="{B826DC93-6F5E-4A4F-A158-859DADCC78BC}"/>
    <cellStyle name="Normal 31" xfId="2245" xr:uid="{9378E68A-45D9-43D6-98D4-E25DFF2D4ADE}"/>
    <cellStyle name="Normal 31 2" xfId="2246" xr:uid="{F56040D3-F375-49FD-9C35-237AAA0DDE90}"/>
    <cellStyle name="Normal 31 3" xfId="5171" xr:uid="{511538DE-6196-46F6-888E-8218A0C1FF3B}"/>
    <cellStyle name="Normal 31 4" xfId="5172" xr:uid="{81F8CDAE-4E29-45FF-825D-718887436267}"/>
    <cellStyle name="Normal 31 5" xfId="5173" xr:uid="{9A9AE3F0-E51F-4BA7-84EC-2A45AEC39C76}"/>
    <cellStyle name="Normal 31 6" xfId="5170" xr:uid="{B6DB26C7-D0DC-4D31-AEFA-167F8E9E8DC0}"/>
    <cellStyle name="Normal 32" xfId="2247" xr:uid="{683EDB79-A6E8-4270-B2E2-B383A15FA549}"/>
    <cellStyle name="Normal 32 2" xfId="2248" xr:uid="{96D07702-6E53-4F07-AA89-DB73FDA50174}"/>
    <cellStyle name="Normal 33" xfId="2249" xr:uid="{65912AB1-A2B9-4D0A-BFB5-6859BD9D99CE}"/>
    <cellStyle name="Normal 33 10" xfId="2250" xr:uid="{5C31AD3F-AE24-47C3-B123-9DF7FDD2F9D9}"/>
    <cellStyle name="Normal 33 11" xfId="2251" xr:uid="{DC8B9024-0052-40C5-8DA7-6535FB9D37E1}"/>
    <cellStyle name="Normal 33 12" xfId="2252" xr:uid="{F4420B40-562B-4CF3-B14D-25123823CD0F}"/>
    <cellStyle name="Normal 33 13" xfId="2253" xr:uid="{9517CFB5-850B-44AB-AA7E-FCFE220D19BA}"/>
    <cellStyle name="Normal 33 2" xfId="2254" xr:uid="{FCB22D28-6057-4CF7-BE7F-0011006C007D}"/>
    <cellStyle name="Normal 33 3" xfId="2255" xr:uid="{F3641E74-224E-4A43-8AD2-504AA9901C75}"/>
    <cellStyle name="Normal 33 4" xfId="2256" xr:uid="{3F07E413-24CD-438D-A339-8CE6C2FE7B94}"/>
    <cellStyle name="Normal 33 5" xfId="2257" xr:uid="{696C8499-2F4F-42D6-B3C2-6241D83AA836}"/>
    <cellStyle name="Normal 33 6" xfId="2258" xr:uid="{C5428585-8ECA-4756-9BE6-B414B34159E5}"/>
    <cellStyle name="Normal 33 7" xfId="2259" xr:uid="{4D91C928-4F62-499F-A502-A66286C94C70}"/>
    <cellStyle name="Normal 33 8" xfId="2260" xr:uid="{4DD1EB96-9A1C-42A8-A647-DD85967FE871}"/>
    <cellStyle name="Normal 33 9" xfId="2261" xr:uid="{CC3A5E11-FA48-4856-B181-C37A8422CCBB}"/>
    <cellStyle name="Normal 33_Scen_XBase" xfId="2262" xr:uid="{603DF404-1F49-47B4-BCCD-106AA0721D8A}"/>
    <cellStyle name="Normal 34" xfId="2263" xr:uid="{BB27D53A-120D-4B47-974C-8BCEC57E93CE}"/>
    <cellStyle name="Normal 34 2" xfId="5174" xr:uid="{44306463-AD8D-4C65-A870-9710CF48693A}"/>
    <cellStyle name="Normal 35" xfId="5175" xr:uid="{AD45694A-7EC3-4D4C-838C-4B8C00FFB7F3}"/>
    <cellStyle name="Normal 35 2" xfId="58974" xr:uid="{7179F21B-5946-4E53-BD25-BA0FAA41101E}"/>
    <cellStyle name="Normal 35 3" xfId="58973" xr:uid="{CC9345E7-335A-4D5D-A1DF-437800D897BB}"/>
    <cellStyle name="Normal 36" xfId="5176" xr:uid="{244CB5B6-5420-4A7C-98DF-1FBFC84D8F44}"/>
    <cellStyle name="Normal 36 2" xfId="58976" xr:uid="{7FDFDF6D-C344-4136-99F3-18EC65D26D19}"/>
    <cellStyle name="Normal 36 3" xfId="58975" xr:uid="{2D0429FA-26DF-45C9-883C-EDBC026169AC}"/>
    <cellStyle name="Normal 37" xfId="5177" xr:uid="{0C577C17-641E-47CC-A0E1-FC15E33D0502}"/>
    <cellStyle name="Normal 37 2" xfId="58978" xr:uid="{E27696FD-47A3-4DE7-818D-11ED7793811D}"/>
    <cellStyle name="Normal 37 3" xfId="58977" xr:uid="{98737A5F-9F33-453F-8605-4528B29DD23D}"/>
    <cellStyle name="Normal 38" xfId="4833" xr:uid="{7578E166-BF29-4330-BA8D-C417931870CF}"/>
    <cellStyle name="Normal 38 2" xfId="23028" xr:uid="{D87D737E-DF15-465B-A251-F723E15DE3C3}"/>
    <cellStyle name="Normal 38 3" xfId="40879" xr:uid="{7F2AC8ED-FE78-444C-8888-3A8377C27182}"/>
    <cellStyle name="Normal 38 4" xfId="58979" xr:uid="{5EDDCE05-8A7D-4930-88F0-8ED4F8909D30}"/>
    <cellStyle name="Normal 39" xfId="58" xr:uid="{F559D83C-F63A-49B7-A871-ACB63A89075D}"/>
    <cellStyle name="Normal 39 2" xfId="22495" xr:uid="{2F013122-0299-4630-8A71-E3C2B14E0526}"/>
    <cellStyle name="Normal 4" xfId="4" xr:uid="{00000000-0005-0000-0000-000004000000}"/>
    <cellStyle name="Normal 4 10" xfId="2265" xr:uid="{DEB05248-E20D-4035-B08F-863E3E43DCA8}"/>
    <cellStyle name="Normal 4 10 2" xfId="4292" xr:uid="{07063355-E038-4EB1-838F-145F0138D0C5}"/>
    <cellStyle name="Normal 4 10 3" xfId="58980" xr:uid="{947F3771-BC33-4902-B851-8031FD0317C2}"/>
    <cellStyle name="Normal 4 11" xfId="2264" xr:uid="{F956ABFE-6745-464F-B489-715A4DBC9AE4}"/>
    <cellStyle name="Normal 4 11 2" xfId="4293" xr:uid="{A33678C6-AADA-4AAA-8F90-502B632EF0FC}"/>
    <cellStyle name="Normal 4 11 3" xfId="58981" xr:uid="{10DBA190-06EA-4D85-BA43-81E303466DBB}"/>
    <cellStyle name="Normal 4 12" xfId="4294" xr:uid="{FD70B91B-3356-46BC-9FBF-DF486C419844}"/>
    <cellStyle name="Normal 4 13" xfId="5178" xr:uid="{AE99F096-CF48-4CFE-BAC7-77341B635D9B}"/>
    <cellStyle name="Normal 4 13 2" xfId="5179" xr:uid="{08AF7DBC-A4A3-4E95-B2F2-013D0BF439B5}"/>
    <cellStyle name="Normal 4 13 2 2" xfId="5180" xr:uid="{7FFFFE9B-DE2F-435B-9168-89517DEEC70A}"/>
    <cellStyle name="Normal 4 13 2 3" xfId="5181" xr:uid="{4B64F302-6658-42E2-805A-7CF464699930}"/>
    <cellStyle name="Normal 4 13 2 3 2" xfId="5182" xr:uid="{C7B8310F-A42C-4494-B7D7-7DA8FBABEB17}"/>
    <cellStyle name="Normal 4 13 2 3 3" xfId="5183" xr:uid="{25848C85-21E6-4B38-8819-E5C0CEEFA4F0}"/>
    <cellStyle name="Normal 4 13 2 4" xfId="5184" xr:uid="{181AD7AE-0281-4907-A2DA-BE86753CCA5E}"/>
    <cellStyle name="Normal 4 13 2 5" xfId="5185" xr:uid="{D2BB815E-A870-4122-AA49-9557B0FC2164}"/>
    <cellStyle name="Normal 4 13 3" xfId="58982" xr:uid="{C60F70DC-A3C3-4E22-83AC-A7E491F45ACF}"/>
    <cellStyle name="Normal 4 14" xfId="219" xr:uid="{BED9E39D-C248-4059-AA60-24D40926615A}"/>
    <cellStyle name="Normal 4 2" xfId="220" xr:uid="{48F85539-2CC1-4175-B4F9-82CECC60FE6E}"/>
    <cellStyle name="Normal 4 2 10" xfId="4295" xr:uid="{1D3F97EE-5963-4539-8ED0-968FF5DEA016}"/>
    <cellStyle name="Normal 4 2 10 2" xfId="22989" xr:uid="{65EC7F4B-45DD-409C-B090-4BE53D41FB5C}"/>
    <cellStyle name="Normal 4 2 10 2 2" xfId="58985" xr:uid="{7ED3D39B-0D84-400E-BF7B-C6D626DD2C33}"/>
    <cellStyle name="Normal 4 2 10 3" xfId="40841" xr:uid="{50A7CCFF-7E1A-4AC5-BD50-84CE0C954313}"/>
    <cellStyle name="Normal 4 2 10 4" xfId="58984" xr:uid="{39289F81-150B-4488-988A-63AD407CD61F}"/>
    <cellStyle name="Normal 4 2 11" xfId="58986" xr:uid="{1491B732-F14E-4A7A-8650-97ACE98F6D3D}"/>
    <cellStyle name="Normal 4 2 12" xfId="58983" xr:uid="{D79022E2-3781-42C6-BAAD-4650EB98D7DC}"/>
    <cellStyle name="Normal 4 2 2" xfId="2267" xr:uid="{4253A591-FDB5-425B-9CE4-605F8AF747B0}"/>
    <cellStyle name="Normal 4 2 2 10" xfId="4296" xr:uid="{B55EBE75-48F5-48EB-A501-0975080048BD}"/>
    <cellStyle name="Normal 4 2 2 10 2" xfId="5186" xr:uid="{87DA44EF-5A78-45BB-9FF5-527FE91012F3}"/>
    <cellStyle name="Normal 4 2 2 10 2 2" xfId="23125" xr:uid="{19502894-B8B9-4EDB-A1FB-018C36E4ED77}"/>
    <cellStyle name="Normal 4 2 2 10 2 3" xfId="40976" xr:uid="{49F28197-8238-426C-BF6B-FF1C850E1BAB}"/>
    <cellStyle name="Normal 4 2 2 10 2 4" xfId="58988" xr:uid="{F1916663-1008-4DD3-881C-E52A3754C79B}"/>
    <cellStyle name="Normal 4 2 2 10 3" xfId="22990" xr:uid="{767D9488-8CF8-4B6D-88CC-46251B6DE2D5}"/>
    <cellStyle name="Normal 4 2 2 10 4" xfId="40842" xr:uid="{529F810F-0EBF-44C6-BAE8-1F15CEA27498}"/>
    <cellStyle name="Normal 4 2 2 10 5" xfId="58987" xr:uid="{08C148E6-CCC2-432D-B335-9A91F2437871}"/>
    <cellStyle name="Normal 4 2 2 11" xfId="4297" xr:uid="{1402DC9D-273F-4816-A7B7-7BC9F9F26C5B}"/>
    <cellStyle name="Normal 4 2 2 11 2" xfId="5187" xr:uid="{92A5BF02-A872-4634-BE9F-7BE54F33033B}"/>
    <cellStyle name="Normal 4 2 2 11 2 2" xfId="23126" xr:uid="{76095C36-C958-4524-B404-B4F0609249E1}"/>
    <cellStyle name="Normal 4 2 2 11 2 3" xfId="40977" xr:uid="{314D01F0-7221-47DF-8898-D95E835DAC0C}"/>
    <cellStyle name="Normal 4 2 2 11 2 4" xfId="58990" xr:uid="{88FF833C-DE5A-4C3C-9991-8E48FA262E17}"/>
    <cellStyle name="Normal 4 2 2 11 3" xfId="22991" xr:uid="{3DCE600C-5682-4E56-9E72-C8D31600069E}"/>
    <cellStyle name="Normal 4 2 2 11 4" xfId="40843" xr:uid="{F74E7AB5-09C0-429C-868E-39665E75EEFF}"/>
    <cellStyle name="Normal 4 2 2 11 5" xfId="58989" xr:uid="{94D556F0-B8FC-42DB-929F-BB38C07ACE17}"/>
    <cellStyle name="Normal 4 2 2 12" xfId="4298" xr:uid="{DCCA9715-D250-4F46-80C7-548B7D7DFE10}"/>
    <cellStyle name="Normal 4 2 2 12 2" xfId="5188" xr:uid="{BCB2E3B1-C9FF-4124-9FAE-E55DA8783274}"/>
    <cellStyle name="Normal 4 2 2 12 2 2" xfId="23127" xr:uid="{882101C6-4660-479C-B6E3-3A97A742785C}"/>
    <cellStyle name="Normal 4 2 2 12 2 3" xfId="40978" xr:uid="{19989C0D-B073-456D-8AA0-507D6389F93E}"/>
    <cellStyle name="Normal 4 2 2 12 2 4" xfId="58992" xr:uid="{BEE4DE79-2DBD-4B95-B8C2-E3DC371735EE}"/>
    <cellStyle name="Normal 4 2 2 12 3" xfId="22992" xr:uid="{2A16B4F0-D402-465E-BE30-F3C810D3E847}"/>
    <cellStyle name="Normal 4 2 2 12 4" xfId="40844" xr:uid="{74B12569-8836-48B2-89E9-88F0C8D3F691}"/>
    <cellStyle name="Normal 4 2 2 12 5" xfId="58991" xr:uid="{A772003F-4E09-4E32-B40A-4BCF3DCA691A}"/>
    <cellStyle name="Normal 4 2 2 13" xfId="4299" xr:uid="{22F4ED4F-23EA-4F46-A849-79F353C9F9B1}"/>
    <cellStyle name="Normal 4 2 2 13 2" xfId="5189" xr:uid="{B907EAA7-5828-42E0-8A78-BCC52FAAECD4}"/>
    <cellStyle name="Normal 4 2 2 13 2 2" xfId="23128" xr:uid="{70DBC44E-8181-4B9D-9404-894A9E055436}"/>
    <cellStyle name="Normal 4 2 2 13 2 3" xfId="40979" xr:uid="{A3296EAE-0254-48B3-A72B-EA1B0F0EC1BC}"/>
    <cellStyle name="Normal 4 2 2 13 2 4" xfId="58994" xr:uid="{EE8C2A51-D592-4F41-A6E3-44D4F8D4DDE4}"/>
    <cellStyle name="Normal 4 2 2 13 3" xfId="22993" xr:uid="{CD1614FB-17E5-45FD-82EA-F19A785B4553}"/>
    <cellStyle name="Normal 4 2 2 13 4" xfId="40845" xr:uid="{28977DDB-A8BF-4974-862F-5CD0A925D55F}"/>
    <cellStyle name="Normal 4 2 2 13 5" xfId="58993" xr:uid="{7BFB1E3A-D740-4EE2-AABB-5E61D7E2E079}"/>
    <cellStyle name="Normal 4 2 2 14" xfId="22668" xr:uid="{98323608-24BE-4BF6-BB48-2BCB9011740B}"/>
    <cellStyle name="Normal 4 2 2 14 2" xfId="58995" xr:uid="{B6885280-30EF-49EE-A4D8-81A9D5BABF6A}"/>
    <cellStyle name="Normal 4 2 2 15" xfId="40522" xr:uid="{7D22DB18-A9E3-4A47-B97A-3DEAB387BEDD}"/>
    <cellStyle name="Normal 4 2 2 2" xfId="2268" xr:uid="{B23A3082-C07F-4D24-86E4-152FFDCE8CC2}"/>
    <cellStyle name="Normal 4 2 2 2 10" xfId="4301" xr:uid="{834F167D-AE37-448C-85A5-3938928FAE69}"/>
    <cellStyle name="Normal 4 2 2 2 11" xfId="4302" xr:uid="{271BD39E-B75D-44DB-9D12-60290119CC0A}"/>
    <cellStyle name="Normal 4 2 2 2 12" xfId="4303" xr:uid="{469A1D52-B89E-4F08-AE5E-3A2DEDEB3353}"/>
    <cellStyle name="Normal 4 2 2 2 13" xfId="4304" xr:uid="{93B97767-D6EE-46F4-A935-ACCE043F69A9}"/>
    <cellStyle name="Normal 4 2 2 2 14" xfId="4300" xr:uid="{101CAB5E-B9F4-4DDA-8B75-BF2B96B2808E}"/>
    <cellStyle name="Normal 4 2 2 2 14 2" xfId="22994" xr:uid="{83681A5C-5AC4-41D1-94C5-6A197B42F7F7}"/>
    <cellStyle name="Normal 4 2 2 2 14 2 2" xfId="58998" xr:uid="{60960ADA-48E7-4456-8EED-0FEA35E2B79A}"/>
    <cellStyle name="Normal 4 2 2 2 14 3" xfId="40846" xr:uid="{9F4C0FAE-6047-4A13-A8C5-365F4A5D9E80}"/>
    <cellStyle name="Normal 4 2 2 2 14 4" xfId="58997" xr:uid="{CC91D5E4-C9FD-436F-940D-51E2DF293A4C}"/>
    <cellStyle name="Normal 4 2 2 2 15" xfId="5190" xr:uid="{3E8444F1-4177-4C86-9EC8-F944423AF280}"/>
    <cellStyle name="Normal 4 2 2 2 15 2" xfId="23129" xr:uid="{EE0AB097-D98F-49F3-9507-F3096BC0661D}"/>
    <cellStyle name="Normal 4 2 2 2 15 3" xfId="40980" xr:uid="{0F1AD923-8806-4417-B2E7-16285E6592F9}"/>
    <cellStyle name="Normal 4 2 2 2 16" xfId="58996" xr:uid="{CE35544C-7D12-41AD-ABC8-823D0692BD94}"/>
    <cellStyle name="Normal 4 2 2 2 2" xfId="4305" xr:uid="{ACFA6B15-B7DE-42C7-878D-C0F88E0DA329}"/>
    <cellStyle name="Normal 4 2 2 2 3" xfId="4306" xr:uid="{6C1CAED2-6CB2-4056-90D8-7784587DD3A3}"/>
    <cellStyle name="Normal 4 2 2 2 4" xfId="4307" xr:uid="{2615DAF8-F915-4BE7-BA7F-58787A26B923}"/>
    <cellStyle name="Normal 4 2 2 2 5" xfId="4308" xr:uid="{DC75B476-923B-4B0A-A938-1C2A967B68C1}"/>
    <cellStyle name="Normal 4 2 2 2 6" xfId="4309" xr:uid="{08597105-D95C-4207-9ABF-973B60F21B8C}"/>
    <cellStyle name="Normal 4 2 2 2 7" xfId="4310" xr:uid="{0640B71B-F2E1-4A5A-81C1-52192577C6B8}"/>
    <cellStyle name="Normal 4 2 2 2 8" xfId="4311" xr:uid="{ADF7B300-0B1A-434C-A3BB-EAD53D6BE5FB}"/>
    <cellStyle name="Normal 4 2 2 2 9" xfId="4312" xr:uid="{DBED3472-711B-4189-8B05-0B14F3B23351}"/>
    <cellStyle name="Normal 4 2 2 3" xfId="4313" xr:uid="{4430273F-7E0C-4490-9B91-04345AF9DEBE}"/>
    <cellStyle name="Normal 4 2 2 3 2" xfId="5191" xr:uid="{B6BB2B1F-C975-4EFD-8D35-88A1489414C3}"/>
    <cellStyle name="Normal 4 2 2 3 2 2" xfId="23130" xr:uid="{C90BFD7B-854E-4D61-A7F0-BECCB9B326E4}"/>
    <cellStyle name="Normal 4 2 2 3 2 3" xfId="40981" xr:uid="{6329CDC4-E53D-4A48-8C4C-4DC83DF44028}"/>
    <cellStyle name="Normal 4 2 2 3 2 4" xfId="59000" xr:uid="{EB29F3FD-64B2-4047-BB5C-9161D09100CF}"/>
    <cellStyle name="Normal 4 2 2 3 3" xfId="22995" xr:uid="{CDBC7EAA-63FB-4BD3-A756-7636E9CB7C47}"/>
    <cellStyle name="Normal 4 2 2 3 4" xfId="40847" xr:uid="{D2BC043F-F9F0-443A-84F9-4BF7AB08ABA9}"/>
    <cellStyle name="Normal 4 2 2 3 5" xfId="58999" xr:uid="{EF11E430-225C-4F69-9085-B5EE443D0122}"/>
    <cellStyle name="Normal 4 2 2 4" xfId="4314" xr:uid="{15B3F2A6-94E3-4A16-BCE2-0F079DC3B078}"/>
    <cellStyle name="Normal 4 2 2 4 2" xfId="5192" xr:uid="{C1489E17-2004-4DEC-B193-69D4B8399983}"/>
    <cellStyle name="Normal 4 2 2 4 2 2" xfId="23131" xr:uid="{71F642D6-4DEA-4DD4-A9CA-E6AE38EA28A4}"/>
    <cellStyle name="Normal 4 2 2 4 2 3" xfId="40982" xr:uid="{737D4448-AE36-498E-9F79-54BD344C42BE}"/>
    <cellStyle name="Normal 4 2 2 4 2 4" xfId="59002" xr:uid="{46E52305-0269-4984-9772-7545F320BC2F}"/>
    <cellStyle name="Normal 4 2 2 4 3" xfId="22996" xr:uid="{680B6C05-FA19-48BF-BE0B-4987E59D4E5A}"/>
    <cellStyle name="Normal 4 2 2 4 4" xfId="40848" xr:uid="{382F73EA-C224-4AE0-BAFE-3F531DA7B947}"/>
    <cellStyle name="Normal 4 2 2 4 5" xfId="59001" xr:uid="{4760D164-2A64-485E-AD9D-C9C772117B1B}"/>
    <cellStyle name="Normal 4 2 2 5" xfId="4315" xr:uid="{62A4526C-BC6F-47F7-BFBB-02E79F8CE582}"/>
    <cellStyle name="Normal 4 2 2 5 2" xfId="5193" xr:uid="{D4F732F5-7AC6-42AF-9769-97450CB6DA33}"/>
    <cellStyle name="Normal 4 2 2 5 2 2" xfId="23132" xr:uid="{F74461D4-E126-42BE-AAB7-96329E7CA210}"/>
    <cellStyle name="Normal 4 2 2 5 2 3" xfId="40983" xr:uid="{72FDE421-FD2C-413D-890A-B5D66FFAF904}"/>
    <cellStyle name="Normal 4 2 2 5 2 4" xfId="59004" xr:uid="{9F8CA32D-6953-4CCF-B71C-59ED4DC7B694}"/>
    <cellStyle name="Normal 4 2 2 5 3" xfId="22997" xr:uid="{FA1BA330-0EAA-4BF4-8FF9-31514752EC10}"/>
    <cellStyle name="Normal 4 2 2 5 4" xfId="40849" xr:uid="{C32580AB-09F6-49C3-AF7C-D321045145CE}"/>
    <cellStyle name="Normal 4 2 2 5 5" xfId="59003" xr:uid="{7D7AA831-DA49-4B0B-BB2C-F16638E5E4CF}"/>
    <cellStyle name="Normal 4 2 2 6" xfId="4316" xr:uid="{7E19D068-DC9F-4E06-B934-788780C2E151}"/>
    <cellStyle name="Normal 4 2 2 6 2" xfId="5194" xr:uid="{EC27E311-452A-4832-97CD-7C53F06F31D8}"/>
    <cellStyle name="Normal 4 2 2 6 2 2" xfId="23133" xr:uid="{C38DCEF0-FA7E-4433-B63F-99AB839169E3}"/>
    <cellStyle name="Normal 4 2 2 6 2 3" xfId="40984" xr:uid="{7D6BC98F-B01D-41A2-ACF8-6F8B297A1C99}"/>
    <cellStyle name="Normal 4 2 2 6 2 4" xfId="59006" xr:uid="{84B2862E-3C1E-4F4B-9EE8-44D8259BB557}"/>
    <cellStyle name="Normal 4 2 2 6 3" xfId="22998" xr:uid="{3EDC6DDF-F738-47C5-8E32-FBAE31F33594}"/>
    <cellStyle name="Normal 4 2 2 6 4" xfId="40850" xr:uid="{1C0CBD1C-129F-4CA5-BB01-1462F949D024}"/>
    <cellStyle name="Normal 4 2 2 6 5" xfId="59005" xr:uid="{022A14C9-4653-4F63-AD46-458DE07D6017}"/>
    <cellStyle name="Normal 4 2 2 7" xfId="4317" xr:uid="{5F26013E-269F-41FD-B5B5-DC6875135998}"/>
    <cellStyle name="Normal 4 2 2 7 2" xfId="5195" xr:uid="{8A8A5DCF-A1EE-4C89-BFAE-09F39B1F8913}"/>
    <cellStyle name="Normal 4 2 2 7 2 2" xfId="23134" xr:uid="{FD26B77B-F5EE-47B4-AAA7-61CCF8544D55}"/>
    <cellStyle name="Normal 4 2 2 7 2 3" xfId="40985" xr:uid="{635F517F-8A75-4E2C-97B1-F62AC32C9455}"/>
    <cellStyle name="Normal 4 2 2 7 2 4" xfId="59008" xr:uid="{748D682B-F7E9-45C4-9EB3-63F4CC4D7FEF}"/>
    <cellStyle name="Normal 4 2 2 7 3" xfId="22999" xr:uid="{487D35EC-B186-4E7E-BB40-DE35BFC0C051}"/>
    <cellStyle name="Normal 4 2 2 7 4" xfId="40851" xr:uid="{266145FB-9B4F-47B6-9F1D-A29E5BAA5F4C}"/>
    <cellStyle name="Normal 4 2 2 7 5" xfId="59007" xr:uid="{76057675-AF8D-4BA8-9D88-A428B0218A60}"/>
    <cellStyle name="Normal 4 2 2 8" xfId="4318" xr:uid="{7392E9CC-4481-4A84-911C-EC37B1317665}"/>
    <cellStyle name="Normal 4 2 2 8 2" xfId="5196" xr:uid="{4F2DAF46-7B62-466B-A670-8E856B5A75FE}"/>
    <cellStyle name="Normal 4 2 2 8 2 2" xfId="23135" xr:uid="{B33E08D4-D908-4B07-817F-D47A18056F1D}"/>
    <cellStyle name="Normal 4 2 2 8 2 3" xfId="40986" xr:uid="{FB8C6240-685E-4DFB-A74A-765EACBA9586}"/>
    <cellStyle name="Normal 4 2 2 8 2 4" xfId="59010" xr:uid="{F0BB3045-735B-4352-845E-28572B93A065}"/>
    <cellStyle name="Normal 4 2 2 8 3" xfId="23000" xr:uid="{7152A3C6-8578-4E8B-8AD1-B44A30E378CC}"/>
    <cellStyle name="Normal 4 2 2 8 4" xfId="40852" xr:uid="{531B2A04-E59A-4523-85F5-67AADDD9A97E}"/>
    <cellStyle name="Normal 4 2 2 8 5" xfId="59009" xr:uid="{54A4E3E5-5369-42F5-B72B-2B1E7192862F}"/>
    <cellStyle name="Normal 4 2 2 9" xfId="4319" xr:uid="{A53BADA3-8ACC-4609-B49A-A0425E7A1AE3}"/>
    <cellStyle name="Normal 4 2 2 9 2" xfId="5197" xr:uid="{85825342-C451-40E1-AC99-6E6C6077043F}"/>
    <cellStyle name="Normal 4 2 2 9 2 2" xfId="23136" xr:uid="{C7558D45-B82B-4C6F-8EB0-B54B9A46829A}"/>
    <cellStyle name="Normal 4 2 2 9 2 3" xfId="40987" xr:uid="{B865FEDD-A281-4301-AFB1-1FB018C1938D}"/>
    <cellStyle name="Normal 4 2 2 9 2 4" xfId="59012" xr:uid="{D9EFD798-8C66-420B-8854-D8BB065EDA83}"/>
    <cellStyle name="Normal 4 2 2 9 3" xfId="23001" xr:uid="{2788DAE2-3BDA-41BC-AFAE-0C1500FCC029}"/>
    <cellStyle name="Normal 4 2 2 9 4" xfId="40853" xr:uid="{6144A2FC-0415-4AF6-8381-23F6A215C466}"/>
    <cellStyle name="Normal 4 2 2 9 5" xfId="59011" xr:uid="{73F3A228-1840-4B44-9DBA-8F864523EDCE}"/>
    <cellStyle name="Normal 4 2 3" xfId="2269" xr:uid="{C3F6D627-282E-4E65-A043-523DC051164E}"/>
    <cellStyle name="Normal 4 2 3 2" xfId="2270" xr:uid="{A0481321-9879-4693-9391-E9082973EF8F}"/>
    <cellStyle name="Normal 4 2 3 2 2" xfId="5199" xr:uid="{4D8FACEE-0C16-4077-B21A-18F67E83662B}"/>
    <cellStyle name="Normal 4 2 3 2 2 2" xfId="59014" xr:uid="{2D02EB38-88DF-475F-A504-FD9E8E0B3205}"/>
    <cellStyle name="Normal 4 2 3 2 3" xfId="22669" xr:uid="{3A9D7CBB-7474-4B78-A6F9-A041A4EBABEF}"/>
    <cellStyle name="Normal 4 2 3 2 4" xfId="40523" xr:uid="{0F94DE3B-2DE1-4029-88D0-16DC26781605}"/>
    <cellStyle name="Normal 4 2 3 2 5" xfId="59013" xr:uid="{24E4C764-B37A-40B5-8372-7E10597D6C27}"/>
    <cellStyle name="Normal 4 2 3 3" xfId="4320" xr:uid="{65866F56-FBAA-4C2A-8571-2C3203DB21F3}"/>
    <cellStyle name="Normal 4 2 3 4" xfId="5198" xr:uid="{8EA2D2FF-ABFD-4DA9-B50E-C00D32A33464}"/>
    <cellStyle name="Normal 4 2 3 4 2" xfId="23137" xr:uid="{0E753929-9342-4A07-83D0-E082441EDC9A}"/>
    <cellStyle name="Normal 4 2 3 4 3" xfId="40988" xr:uid="{06E7A94F-AE69-48AD-934B-24906DD3C071}"/>
    <cellStyle name="Normal 4 2 3 4 4" xfId="59015" xr:uid="{7F320B14-2373-4DC6-A3C0-5ED15BFC52BA}"/>
    <cellStyle name="Normal 4 2 4" xfId="2266" xr:uid="{3E8D000D-B70A-461F-B0BA-9AD5679DA662}"/>
    <cellStyle name="Normal 4 2 5" xfId="4321" xr:uid="{3A69B21F-E4FE-41C2-8967-64709CA52659}"/>
    <cellStyle name="Normal 4 2 6" xfId="4322" xr:uid="{4CE009F7-5DF4-4327-8C6A-19D919B2ACA1}"/>
    <cellStyle name="Normal 4 2 7" xfId="4323" xr:uid="{04688566-BC4B-40CA-BA77-AE92EF613D22}"/>
    <cellStyle name="Normal 4 2 8" xfId="4324" xr:uid="{7BB79850-5E90-43FC-A88C-661ED617A77C}"/>
    <cellStyle name="Normal 4 2 9" xfId="4325" xr:uid="{C857AA6E-80AC-48E3-9FD2-3BD39B2E543B}"/>
    <cellStyle name="Normal 4 2_Scen_XBase" xfId="2271" xr:uid="{5B1BE2D5-FB5A-4FF2-83D8-723932437FEE}"/>
    <cellStyle name="Normal 4 3" xfId="221" xr:uid="{C8D8B447-9BA4-4539-933A-E7727FA63820}"/>
    <cellStyle name="Normal 4 3 10" xfId="22565" xr:uid="{FA581EA0-61AA-44D9-82F8-0199A07074D6}"/>
    <cellStyle name="Normal 4 3 10 2" xfId="59016" xr:uid="{AB44BEAB-F49F-405A-A285-BE93B1D9A72E}"/>
    <cellStyle name="Normal 4 3 11" xfId="40419" xr:uid="{8195C395-A920-43B7-8C28-251D84F0B289}"/>
    <cellStyle name="Normal 4 3 11 2" xfId="59017" xr:uid="{6DE4E951-78CE-4C09-8C1E-F7A827603DDB}"/>
    <cellStyle name="Normal 4 3 2" xfId="222" xr:uid="{D5674F98-8397-4CF4-BF2C-65E234A3676E}"/>
    <cellStyle name="Normal 4 3 2 2" xfId="2273" xr:uid="{8E5E924A-3D54-407D-9DB2-B88D21E433E8}"/>
    <cellStyle name="Normal 4 3 2 3" xfId="59018" xr:uid="{72B37BA4-9338-4448-BB21-05CCB17AC103}"/>
    <cellStyle name="Normal 4 3 3" xfId="372" xr:uid="{62718C43-4735-4E76-BFEA-89035B276014}"/>
    <cellStyle name="Normal 4 3 3 2" xfId="2274" xr:uid="{F479E3FA-767D-4632-9933-00589CA08D2C}"/>
    <cellStyle name="Normal 4 3 3 2 2" xfId="5202" xr:uid="{375591D5-35EE-43ED-825A-0C04DBA9D5A1}"/>
    <cellStyle name="Normal 4 3 3 2 2 2" xfId="59020" xr:uid="{8D3C57EE-5DD2-4209-A07B-89EBFACD9838}"/>
    <cellStyle name="Normal 4 3 3 2 3" xfId="22670" xr:uid="{B952F30C-E9EC-4E93-9ED0-1DD71155ED2E}"/>
    <cellStyle name="Normal 4 3 3 2 4" xfId="40524" xr:uid="{9222ED93-BE29-4D74-A81D-F99AD9246B2B}"/>
    <cellStyle name="Normal 4 3 3 2 5" xfId="59019" xr:uid="{6D9302F3-45F8-46E7-B218-DD0B5FFFF096}"/>
    <cellStyle name="Normal 4 3 3 3" xfId="4326" xr:uid="{F8374D2A-4898-4A49-89DB-34745354C058}"/>
    <cellStyle name="Normal 4 3 3 4" xfId="5201" xr:uid="{5B72BF7B-810C-447D-AFC7-6EC03326AAC8}"/>
    <cellStyle name="Normal 4 3 3 4 2" xfId="23139" xr:uid="{30B7C314-DB3F-4E86-B8EE-3FDC1D8BB406}"/>
    <cellStyle name="Normal 4 3 3 4 3" xfId="40990" xr:uid="{17BC0870-EC7A-4EB4-9B8A-40E3C6D0799C}"/>
    <cellStyle name="Normal 4 3 3 4 4" xfId="59021" xr:uid="{9E6CE21A-7CA7-4525-8E44-B64EA11816F8}"/>
    <cellStyle name="Normal 4 3 3 5" xfId="22599" xr:uid="{042E6127-EA8D-448E-805C-27C456DA5DAA}"/>
    <cellStyle name="Normal 4 3 3 5 2" xfId="59022" xr:uid="{DB2614C8-3E3A-47E6-8C18-B264DFB87A8C}"/>
    <cellStyle name="Normal 4 3 3 6" xfId="40453" xr:uid="{DA4C30EB-1C4B-4FE2-8FA3-1B2184F131F2}"/>
    <cellStyle name="Normal 4 3 4" xfId="371" xr:uid="{249092B4-82FA-4AA6-8A2F-2DA4E5FED16E}"/>
    <cellStyle name="Normal 4 3 4 2" xfId="2275" xr:uid="{8428F9F7-9222-44BE-A5EB-1175A5041BF6}"/>
    <cellStyle name="Normal 4 3 4 2 2" xfId="5203" xr:uid="{D92A3533-7AB1-40CF-BD95-F68AE93E4330}"/>
    <cellStyle name="Normal 4 3 4 3" xfId="4327" xr:uid="{6EAEFBE3-D426-49B5-9DAB-1A6B408F6974}"/>
    <cellStyle name="Normal 4 3 4 4" xfId="22598" xr:uid="{5AB87007-3C33-44DB-9BE5-180F0CBC492C}"/>
    <cellStyle name="Normal 4 3 4 4 2" xfId="59023" xr:uid="{945AE60E-18CD-4E78-ACF1-DEB8C3A6E1C0}"/>
    <cellStyle name="Normal 4 3 4 5" xfId="40452" xr:uid="{C1A90A34-19CD-435F-9109-1B99AF657A03}"/>
    <cellStyle name="Normal 4 3 4 5 2" xfId="59024" xr:uid="{E50A759E-FE9B-44BF-886A-79D15E9DF5AC}"/>
    <cellStyle name="Normal 4 3 5" xfId="2276" xr:uid="{5CB15878-CE96-47F6-B3A3-FB1F05141873}"/>
    <cellStyle name="Normal 4 3 5 2" xfId="4328" xr:uid="{160C3406-D8C6-4915-8BA8-6822B2A6D17A}"/>
    <cellStyle name="Normal 4 3 5 3" xfId="22671" xr:uid="{90E467E9-5AB1-44EC-8D03-05739EAC4B25}"/>
    <cellStyle name="Normal 4 3 5 3 2" xfId="59025" xr:uid="{025D8603-86D8-47AF-AE09-710A50D29BA4}"/>
    <cellStyle name="Normal 4 3 5 4" xfId="40525" xr:uid="{B47C6FE7-309B-4FCA-B9F1-F61A4CEA25F2}"/>
    <cellStyle name="Normal 4 3 5 4 2" xfId="59026" xr:uid="{5C8E8961-DAC1-495A-BCF3-835CF85F78A9}"/>
    <cellStyle name="Normal 4 3 6" xfId="2272" xr:uid="{3506E149-1FC4-489C-92D3-99B13FA988D4}"/>
    <cellStyle name="Normal 4 3 7" xfId="4329" xr:uid="{81A09CDC-795B-4C8E-9328-AC98B3A22A7D}"/>
    <cellStyle name="Normal 4 3 8" xfId="4330" xr:uid="{6661D1F2-CA4A-4718-8499-E550535C12CD}"/>
    <cellStyle name="Normal 4 3 9" xfId="5200" xr:uid="{DA2526C3-8D51-42A1-BB76-BE99E2A86D3C}"/>
    <cellStyle name="Normal 4 3 9 2" xfId="23138" xr:uid="{2E8A4742-25DC-4B0B-9153-257251904A00}"/>
    <cellStyle name="Normal 4 3 9 2 2" xfId="59028" xr:uid="{144A2DD6-A6EA-4D5F-9194-1AFC7A91AC8C}"/>
    <cellStyle name="Normal 4 3 9 3" xfId="40989" xr:uid="{8DD59CBB-2656-4CB1-9551-5D48BFA55D70}"/>
    <cellStyle name="Normal 4 3 9 4" xfId="59027" xr:uid="{41F6354F-EEC3-45EA-AC82-F1C59D7360F0}"/>
    <cellStyle name="Normal 4 3_Scen_XBase" xfId="2277" xr:uid="{9A026984-9F95-4EF6-AED9-10168921B3AE}"/>
    <cellStyle name="Normal 4 4" xfId="223" xr:uid="{2AF1B0F5-EBE6-49E9-AA63-4F5D13DC88E7}"/>
    <cellStyle name="Normal 4 4 2" xfId="2279" xr:uid="{306C697C-2374-457C-9456-081793E587B7}"/>
    <cellStyle name="Normal 4 4 3" xfId="2280" xr:uid="{4257B0E8-DD0A-4983-9973-3D990265F28C}"/>
    <cellStyle name="Normal 4 4 3 2" xfId="4331" xr:uid="{2EFB0CB3-BE79-4398-A78A-69508420D915}"/>
    <cellStyle name="Normal 4 4 3 3" xfId="59029" xr:uid="{397BE7D5-8E6A-433F-B57D-D6C88F4C3BCF}"/>
    <cellStyle name="Normal 4 4 4" xfId="2278" xr:uid="{3515EE4D-B724-4F7A-BBDC-354E02B2CAFC}"/>
    <cellStyle name="Normal 4 4 5" xfId="4332" xr:uid="{E6E3A92F-F2B0-4516-BDAD-2FA58D5C04D6}"/>
    <cellStyle name="Normal 4 4 6" xfId="4333" xr:uid="{DBA5389E-63F6-485F-8D8C-32CE0D9664E9}"/>
    <cellStyle name="Normal 4 4 7" xfId="4334" xr:uid="{3B2A2E2E-318B-44A5-A56C-0D5ABDFA7A5A}"/>
    <cellStyle name="Normal 4 4 8" xfId="4335" xr:uid="{B92C7187-6CB9-4C7A-A85C-E10B1067A64A}"/>
    <cellStyle name="Normal 4 4 9" xfId="59030" xr:uid="{8FA1FF5A-FBE3-44E6-BDF5-30A351EB4AE7}"/>
    <cellStyle name="Normal 4 5" xfId="224" xr:uid="{932322B8-8905-41E9-BBF4-E5803807E9DA}"/>
    <cellStyle name="Normal 4 5 10" xfId="22566" xr:uid="{008545A2-9437-46CA-BAF9-9C010BA7B32F}"/>
    <cellStyle name="Normal 4 5 10 2" xfId="59031" xr:uid="{5E5A7880-04C1-448F-A45A-6505AEBCDCCF}"/>
    <cellStyle name="Normal 4 5 11" xfId="40420" xr:uid="{F50C614A-DB24-4F60-94B1-EFB68B77DC7B}"/>
    <cellStyle name="Normal 4 5 11 2" xfId="59032" xr:uid="{A2F1258B-970C-4CE0-B17D-3C50167A9D42}"/>
    <cellStyle name="Normal 4 5 2" xfId="373" xr:uid="{EA6B6345-DA6D-4CCD-B31E-C93E77A1225A}"/>
    <cellStyle name="Normal 4 5 2 2" xfId="2282" xr:uid="{3A3CD68B-3853-4962-9ABD-3C8E20FEF62C}"/>
    <cellStyle name="Normal 4 5 2 3" xfId="22600" xr:uid="{BC892E8E-39FE-4002-91CA-0B5BFF0744C8}"/>
    <cellStyle name="Normal 4 5 2 3 2" xfId="59033" xr:uid="{7966A25D-90C6-4C6D-9D48-561A66C26888}"/>
    <cellStyle name="Normal 4 5 2 4" xfId="40454" xr:uid="{6E3E3EC4-E0FF-4745-9719-9DBABEC763C2}"/>
    <cellStyle name="Normal 4 5 2 4 2" xfId="59034" xr:uid="{775A9D1E-4782-4407-90DC-C189A8C3DE74}"/>
    <cellStyle name="Normal 4 5 3" xfId="2281" xr:uid="{A578C791-8D2E-4E95-9094-621BE66C97E9}"/>
    <cellStyle name="Normal 4 5 3 2" xfId="4336" xr:uid="{B8C02B2D-0243-41B7-A8A1-ACDBABB2C336}"/>
    <cellStyle name="Normal 4 5 3 3" xfId="22672" xr:uid="{438DF3DD-197C-49EA-ACBA-0530F558997E}"/>
    <cellStyle name="Normal 4 5 3 3 2" xfId="59035" xr:uid="{B25E35F6-1831-4BBE-BD87-34A6A1A77E53}"/>
    <cellStyle name="Normal 4 5 3 4" xfId="40526" xr:uid="{B94E69C0-789F-41ED-8805-FFA2B10EC247}"/>
    <cellStyle name="Normal 4 5 3 4 2" xfId="59036" xr:uid="{1250DDAF-9D3C-4658-BECD-FB7950EBB42C}"/>
    <cellStyle name="Normal 4 5 4" xfId="4337" xr:uid="{408ED684-B53E-4578-BB24-B3569837B18C}"/>
    <cellStyle name="Normal 4 5 5" xfId="4338" xr:uid="{9B99E3B1-1380-45EC-B36D-F70F428CA494}"/>
    <cellStyle name="Normal 4 5 6" xfId="4339" xr:uid="{2B59A370-4838-4A49-9B9D-14A69B660F16}"/>
    <cellStyle name="Normal 4 5 7" xfId="4340" xr:uid="{B6431EE3-116B-4707-9DB2-2E56394DFF43}"/>
    <cellStyle name="Normal 4 5 8" xfId="4341" xr:uid="{5D5B7872-867B-4271-ABD0-360F8339A7EE}"/>
    <cellStyle name="Normal 4 5 9" xfId="5204" xr:uid="{A8FA167D-431B-4658-ABBA-1050D254723B}"/>
    <cellStyle name="Normal 4 5 9 2" xfId="23140" xr:uid="{A71363AF-3432-4A14-A099-FB9B44F81077}"/>
    <cellStyle name="Normal 4 5 9 2 2" xfId="59038" xr:uid="{42C22E23-3733-45EA-88C0-0AD9471C80B3}"/>
    <cellStyle name="Normal 4 5 9 3" xfId="40991" xr:uid="{BF3DB6A6-63AA-4A20-86AE-2BFD7610749A}"/>
    <cellStyle name="Normal 4 5 9 4" xfId="59037" xr:uid="{F369237A-DD08-45B4-93EB-7AD2182375A4}"/>
    <cellStyle name="Normal 4 6" xfId="225" xr:uid="{7D670E7D-20A0-477E-BCE4-F82E907ECB81}"/>
    <cellStyle name="Normal 4 6 2" xfId="374" xr:uid="{3E51671C-3611-4F41-BAE7-DC65909AC3CC}"/>
    <cellStyle name="Normal 4 6 2 2" xfId="2284" xr:uid="{E0459688-C108-4FB2-B638-E542DD789FC6}"/>
    <cellStyle name="Normal 4 6 2 3" xfId="22601" xr:uid="{C972E1D7-BF74-4B6C-BBB3-8AC60CFDE328}"/>
    <cellStyle name="Normal 4 6 2 3 2" xfId="59040" xr:uid="{1F0ADEA1-9DD4-4C8E-9963-0A405210BE41}"/>
    <cellStyle name="Normal 4 6 2 4" xfId="40455" xr:uid="{C2973E8D-915E-4A38-933F-85BF360BABCB}"/>
    <cellStyle name="Normal 4 6 2 5" xfId="59039" xr:uid="{7AB25B20-5005-4AF6-B7B0-0423EFFEDB2A}"/>
    <cellStyle name="Normal 4 6 3" xfId="2285" xr:uid="{D81080EA-FDDD-47C1-B2BF-7045694DCD4F}"/>
    <cellStyle name="Normal 4 6 4" xfId="2283" xr:uid="{006570A6-B04F-4513-97F4-548C5E230CC0}"/>
    <cellStyle name="Normal 4 6 4 2" xfId="22673" xr:uid="{934DCA05-E864-4209-8E97-264E8578D62A}"/>
    <cellStyle name="Normal 4 6 4 2 2" xfId="59042" xr:uid="{3E7692BE-6C94-4529-B5C4-1DFF117C01EC}"/>
    <cellStyle name="Normal 4 6 4 3" xfId="40527" xr:uid="{B374FA0A-A7FA-46EE-A66B-43B3E1B55EDE}"/>
    <cellStyle name="Normal 4 6 4 4" xfId="59041" xr:uid="{8F563330-128E-4A53-9AC9-6FD13BD88652}"/>
    <cellStyle name="Normal 4 6 5" xfId="5205" xr:uid="{AFAD6611-ACFA-47C3-8A63-40772C58133C}"/>
    <cellStyle name="Normal 4 6 5 2" xfId="23141" xr:uid="{3A9E1F47-6B98-46A2-AD85-7EEAD1019988}"/>
    <cellStyle name="Normal 4 6 5 2 2" xfId="59044" xr:uid="{6939E662-D2DD-4C53-8AE7-607483C66C18}"/>
    <cellStyle name="Normal 4 6 5 3" xfId="40992" xr:uid="{BFF24BAF-3940-4C70-86C0-75FCB44A4ADE}"/>
    <cellStyle name="Normal 4 6 5 4" xfId="59043" xr:uid="{936EF338-BA54-406C-A4CB-D15D5D99D134}"/>
    <cellStyle name="Normal 4 6 6" xfId="22567" xr:uid="{CA620765-5DB6-4AC0-9112-6C91071CC110}"/>
    <cellStyle name="Normal 4 6 6 2" xfId="59045" xr:uid="{4924BA97-9A36-4618-AB17-CEA9676B2BDD}"/>
    <cellStyle name="Normal 4 6 7" xfId="40421" xr:uid="{583A60A3-9C64-461F-B310-CD14DE40D32B}"/>
    <cellStyle name="Normal 4 6 7 2" xfId="59046" xr:uid="{2282E455-1D92-4A36-B103-6EA5B02321EC}"/>
    <cellStyle name="Normal 4 7" xfId="375" xr:uid="{867D3DBC-163B-406D-BE3C-D348D2FDC402}"/>
    <cellStyle name="Normal 4 7 2" xfId="2286" xr:uid="{6DE7CC45-5690-48BD-A6FA-096006BE78DE}"/>
    <cellStyle name="Normal 4 7 2 2" xfId="5207" xr:uid="{11ADE91E-67C8-4413-BB69-53098F3CEBC9}"/>
    <cellStyle name="Normal 4 7 2 2 2" xfId="59048" xr:uid="{2CD72E33-345F-4204-BEE4-BE6A3BCA7D3B}"/>
    <cellStyle name="Normal 4 7 2 3" xfId="22674" xr:uid="{308CEF9B-E558-4A1E-8AFD-4A61D17D6790}"/>
    <cellStyle name="Normal 4 7 2 4" xfId="40528" xr:uid="{109A87CC-4303-4F36-8AEF-3FA0234A5751}"/>
    <cellStyle name="Normal 4 7 2 5" xfId="59047" xr:uid="{3187E50E-F084-460E-87D8-CF4CF4945D5E}"/>
    <cellStyle name="Normal 4 7 3" xfId="4342" xr:uid="{8D897CC7-B195-441B-802A-1B679CEC93AC}"/>
    <cellStyle name="Normal 4 7 4" xfId="5206" xr:uid="{2C7D699C-1589-4A7D-BCC5-80AFF322569B}"/>
    <cellStyle name="Normal 4 7 4 2" xfId="23142" xr:uid="{058A0A96-64F6-4CA5-97AE-0C73FA3456E2}"/>
    <cellStyle name="Normal 4 7 4 3" xfId="40993" xr:uid="{C627EBE0-E516-48A3-B734-481DE107E0CD}"/>
    <cellStyle name="Normal 4 7 4 4" xfId="59049" xr:uid="{84C27933-4BC8-4A0D-9A90-A9194B663991}"/>
    <cellStyle name="Normal 4 7 5" xfId="22602" xr:uid="{5EE43AC9-E9EC-4E83-8745-2A6C4CA846DC}"/>
    <cellStyle name="Normal 4 7 5 2" xfId="59050" xr:uid="{BCC6A50B-2B9C-4671-B9E4-5322278F248F}"/>
    <cellStyle name="Normal 4 7 6" xfId="40456" xr:uid="{5B8E82D5-320F-43E0-9131-74EB93CE13FE}"/>
    <cellStyle name="Normal 4 8" xfId="370" xr:uid="{5186F4BE-067E-47DA-8DCB-F8F3C1868866}"/>
    <cellStyle name="Normal 4 8 2" xfId="2287" xr:uid="{51EF4BC7-9192-43E8-B5F4-2AE5B30A33D1}"/>
    <cellStyle name="Normal 4 8 2 2" xfId="5209" xr:uid="{1458D953-DCAD-46D7-94B5-467289F9EB22}"/>
    <cellStyle name="Normal 4 8 3" xfId="4343" xr:uid="{A531090B-1C50-4D47-81E1-6BE8B71188A7}"/>
    <cellStyle name="Normal 4 8 4" xfId="5208" xr:uid="{FF62D049-70FA-445E-A97C-03FD47D368D4}"/>
    <cellStyle name="Normal 4 8 4 2" xfId="23143" xr:uid="{C6814874-4BB6-4556-895D-65FC055A2D2E}"/>
    <cellStyle name="Normal 4 8 4 3" xfId="40994" xr:uid="{0662BF50-B9CD-4251-B344-716C088612DF}"/>
    <cellStyle name="Normal 4 8 4 4" xfId="59051" xr:uid="{68C9D130-95F0-47BA-9E5D-BFB078AAB7A4}"/>
    <cellStyle name="Normal 4 8 5" xfId="22597" xr:uid="{98236210-8FDA-4A83-A118-A5CB842A633E}"/>
    <cellStyle name="Normal 4 8 5 2" xfId="59052" xr:uid="{7A26E8F1-5630-462A-BF4E-E179EE2A5FFE}"/>
    <cellStyle name="Normal 4 8 6" xfId="40451" xr:uid="{56BBCA08-F1C3-4F14-B767-35AD89AB622C}"/>
    <cellStyle name="Normal 4 9" xfId="2288" xr:uid="{31B6DE03-F845-4FDF-8B77-AC9C5897822A}"/>
    <cellStyle name="Normal 4 9 2" xfId="4344" xr:uid="{496ECB63-A462-402F-B4CC-53D6F143AED2}"/>
    <cellStyle name="Normal 4 9 3" xfId="5210" xr:uid="{0E14BCFB-5720-4F63-9354-EBD270AE3FCC}"/>
    <cellStyle name="Normal 4 9 3 2" xfId="23144" xr:uid="{737D72CA-2CF6-40FB-BD96-1C8E108896DE}"/>
    <cellStyle name="Normal 4 9 3 3" xfId="40995" xr:uid="{87091F56-D43D-4A51-849A-D8EEB73747F2}"/>
    <cellStyle name="Normal 4 9 3 4" xfId="59053" xr:uid="{EA36B3BA-2240-4EF7-83A7-22ED004F8C4E}"/>
    <cellStyle name="Normal 4_ELC" xfId="5211" xr:uid="{ADAFADFC-51DF-451A-8F3E-CEDF8358FF25}"/>
    <cellStyle name="Normal 40" xfId="2289" xr:uid="{D0F472D7-BCD5-4C05-979F-AD9D8633D10F}"/>
    <cellStyle name="Normal 41" xfId="39" xr:uid="{8A0742D5-ABA7-48A2-B246-19C62EEA7B6D}"/>
    <cellStyle name="Normal 42" xfId="22513" xr:uid="{22001AFA-E68E-4FDF-B7DF-7DCC29AAB820}"/>
    <cellStyle name="Normal 43" xfId="40367" xr:uid="{08886518-4CE4-44BC-8B46-84BF90BCDC59}"/>
    <cellStyle name="Normal 5" xfId="226" xr:uid="{96B27DFF-CFA1-4D08-8BAF-8A02D221127C}"/>
    <cellStyle name="Normal 5 10" xfId="2291" xr:uid="{E5E64E37-55FE-4F76-873B-75AE11B3944F}"/>
    <cellStyle name="Normal 5 10 2" xfId="4345" xr:uid="{1A08D36B-F0D8-485A-9181-C5E423677012}"/>
    <cellStyle name="Normal 5 10 3" xfId="59055" xr:uid="{F70A8935-676E-4C95-A806-A622C81A3055}"/>
    <cellStyle name="Normal 5 11" xfId="2292" xr:uid="{686FE4D8-E6AD-47FF-95B3-8FA45EA4190C}"/>
    <cellStyle name="Normal 5 11 2" xfId="4346" xr:uid="{FE516946-AB99-4C11-B9A4-52139B2A25AC}"/>
    <cellStyle name="Normal 5 11 3" xfId="59056" xr:uid="{A7D50D1E-7121-450C-B35F-9A0BB2DF6413}"/>
    <cellStyle name="Normal 5 12" xfId="2293" xr:uid="{B0F556C3-3235-4B4C-BA05-A7F9407B180E}"/>
    <cellStyle name="Normal 5 12 2" xfId="4347" xr:uid="{871B9484-94AE-4BE3-AF57-86F6DAD848F5}"/>
    <cellStyle name="Normal 5 12 3" xfId="22676" xr:uid="{DEE09CDA-1996-4BCB-B3DE-424A1E62B757}"/>
    <cellStyle name="Normal 5 12 3 2" xfId="59057" xr:uid="{5DF5FE54-D0D9-42C3-BA7F-604FB76530CA}"/>
    <cellStyle name="Normal 5 12 4" xfId="40530" xr:uid="{41ED7B8B-A2DB-475B-B2E0-C4A7971BEFA4}"/>
    <cellStyle name="Normal 5 12 4 2" xfId="59058" xr:uid="{BE2BA932-409F-4E79-8689-CF0E2FC27D61}"/>
    <cellStyle name="Normal 5 13" xfId="2290" xr:uid="{3B95837C-BB80-495A-8A03-BA4724315732}"/>
    <cellStyle name="Normal 5 13 2" xfId="5212" xr:uid="{BC94499A-CD64-4F48-A00C-4CCD05B64EE0}"/>
    <cellStyle name="Normal 5 13 2 2" xfId="59060" xr:uid="{E7554E0B-E3EF-4C9D-8A67-A2B472D1BBCD}"/>
    <cellStyle name="Normal 5 13 3" xfId="22675" xr:uid="{3505AF37-8D3E-4A9A-96F3-98DBB5B2C424}"/>
    <cellStyle name="Normal 5 13 4" xfId="40529" xr:uid="{6CB14215-2DCB-4CCA-8524-51905F35AAB9}"/>
    <cellStyle name="Normal 5 13 5" xfId="59059" xr:uid="{FBC98044-2D28-4E3F-8CBD-11FBDE591EC6}"/>
    <cellStyle name="Normal 5 14" xfId="5213" xr:uid="{49B1944F-D209-4BEF-B174-41EB3B2C605A}"/>
    <cellStyle name="Normal 5 14 2" xfId="59061" xr:uid="{F798A534-6090-40AA-A916-FC6258B0122D}"/>
    <cellStyle name="Normal 5 15" xfId="59054" xr:uid="{D9E4DA19-B8FA-4031-A7EC-FEFEA5A30C22}"/>
    <cellStyle name="Normal 5 16" xfId="58231" xr:uid="{72054853-FA03-4FB8-B996-06E3855F645B}"/>
    <cellStyle name="Normal 5 2" xfId="227" xr:uid="{3FD6FA83-6287-414B-A14E-18B0AFAEEBCA}"/>
    <cellStyle name="Normal 5 2 10" xfId="5214" xr:uid="{C5BB85DC-81B5-48A4-88FC-C4D433C5875D}"/>
    <cellStyle name="Normal 5 2 10 2" xfId="23145" xr:uid="{3EB47243-96BA-49E4-91AA-1801D2EA6FC5}"/>
    <cellStyle name="Normal 5 2 10 3" xfId="40996" xr:uid="{6A1C2030-59FF-40D9-9F48-78957D2BCDB8}"/>
    <cellStyle name="Normal 5 2 2" xfId="228" xr:uid="{097CCFD4-D443-4D98-80ED-4C46E7E87792}"/>
    <cellStyle name="Normal 5 2 2 10" xfId="4349" xr:uid="{A862D72B-BEF0-4E79-A6EB-729FA2F81706}"/>
    <cellStyle name="Normal 5 2 2 10 2" xfId="5215" xr:uid="{85C62BCC-5F49-4AFC-9B87-810323F89BBF}"/>
    <cellStyle name="Normal 5 2 2 10 2 2" xfId="23146" xr:uid="{40013404-F4F7-4738-B279-234E10CE55E5}"/>
    <cellStyle name="Normal 5 2 2 10 2 3" xfId="40997" xr:uid="{AC4C0915-D403-4EFA-9F57-3104A62E376D}"/>
    <cellStyle name="Normal 5 2 2 10 2 4" xfId="59063" xr:uid="{60A50034-6F0B-4E1D-8EE2-9E326FDB33A3}"/>
    <cellStyle name="Normal 5 2 2 10 3" xfId="23002" xr:uid="{E151A84E-55F7-48D8-838E-A6B275494DF2}"/>
    <cellStyle name="Normal 5 2 2 10 4" xfId="40854" xr:uid="{19F308B9-390C-4E88-8339-179E897526CB}"/>
    <cellStyle name="Normal 5 2 2 10 5" xfId="59062" xr:uid="{FCC6C5CE-33AC-4A48-8825-96F9C15BF9C5}"/>
    <cellStyle name="Normal 5 2 2 11" xfId="4350" xr:uid="{C79DDA7C-2109-4F20-B6BD-DDD82692539B}"/>
    <cellStyle name="Normal 5 2 2 11 2" xfId="5216" xr:uid="{1ECA3039-A682-4CBE-B23A-5F5C74BC44EE}"/>
    <cellStyle name="Normal 5 2 2 11 2 2" xfId="23147" xr:uid="{9E844059-E184-44EC-A76D-AB7F0F26FD48}"/>
    <cellStyle name="Normal 5 2 2 11 2 3" xfId="40998" xr:uid="{52B4BAD2-88D1-42D5-A7FD-88E4EAF91745}"/>
    <cellStyle name="Normal 5 2 2 11 2 4" xfId="59065" xr:uid="{B2A03F8E-F4BF-486F-8A45-66F0CCF0A555}"/>
    <cellStyle name="Normal 5 2 2 11 3" xfId="23003" xr:uid="{DC919120-B22C-43CB-82F5-474DFBAB6728}"/>
    <cellStyle name="Normal 5 2 2 11 4" xfId="40855" xr:uid="{0FA31285-D23D-44FB-A448-6FFA3D438B3D}"/>
    <cellStyle name="Normal 5 2 2 11 5" xfId="59064" xr:uid="{C1BFD9CC-ACD9-4132-BEAF-AC83D7D4D6AC}"/>
    <cellStyle name="Normal 5 2 2 12" xfId="4351" xr:uid="{A4B0608F-3B99-4288-A780-BB5E055250F9}"/>
    <cellStyle name="Normal 5 2 2 12 2" xfId="5217" xr:uid="{8CA2F120-D136-498F-9FC7-E657A7F6543E}"/>
    <cellStyle name="Normal 5 2 2 12 2 2" xfId="23148" xr:uid="{E6228EDD-8066-4EC5-95E1-6C609054C368}"/>
    <cellStyle name="Normal 5 2 2 12 2 3" xfId="40999" xr:uid="{D2B4BCB9-3F1A-4C06-B7A2-AF6B18FC399A}"/>
    <cellStyle name="Normal 5 2 2 12 2 4" xfId="59067" xr:uid="{C73763E9-C3ED-4F88-8373-4FB55C3DC8BF}"/>
    <cellStyle name="Normal 5 2 2 12 3" xfId="23004" xr:uid="{CA80170F-42B5-4EF5-9EAD-0CCE6E562BBA}"/>
    <cellStyle name="Normal 5 2 2 12 4" xfId="40856" xr:uid="{A25F4409-011F-494D-94E2-CFFEF703862D}"/>
    <cellStyle name="Normal 5 2 2 12 5" xfId="59066" xr:uid="{62FC7FEA-0B07-4402-97B6-35BEFBEF6152}"/>
    <cellStyle name="Normal 5 2 2 13" xfId="4352" xr:uid="{A617C81A-E9F9-4E5E-9065-B9F510B32743}"/>
    <cellStyle name="Normal 5 2 2 13 2" xfId="5218" xr:uid="{59AE6FB7-DF99-4ED5-A474-B8DC903AD48D}"/>
    <cellStyle name="Normal 5 2 2 13 2 2" xfId="23149" xr:uid="{7EF99C50-1AE3-4AE8-B7A3-D8063A651BAF}"/>
    <cellStyle name="Normal 5 2 2 13 2 3" xfId="41000" xr:uid="{13A8AF1D-2900-42DF-8455-0922B1F2039F}"/>
    <cellStyle name="Normal 5 2 2 13 2 4" xfId="59069" xr:uid="{969AC92E-291D-46D4-8039-75CB2A239148}"/>
    <cellStyle name="Normal 5 2 2 13 3" xfId="23005" xr:uid="{29B6EA13-9855-498B-BA17-BAE4A76734B1}"/>
    <cellStyle name="Normal 5 2 2 13 4" xfId="40857" xr:uid="{C60F95AD-A129-4714-AF50-84F6CE7A634D}"/>
    <cellStyle name="Normal 5 2 2 13 5" xfId="59068" xr:uid="{47AEC0AB-9ECC-416B-A0E0-D87EFABE0556}"/>
    <cellStyle name="Normal 5 2 2 14" xfId="4348" xr:uid="{CC74897D-4747-4F08-B2A7-9E2A18AC8D66}"/>
    <cellStyle name="Normal 5 2 2 15" xfId="59070" xr:uid="{CDD26B93-D5CC-4198-A607-2B47A74406D9}"/>
    <cellStyle name="Normal 5 2 2 2" xfId="2295" xr:uid="{58D00977-02AB-4A02-A7A4-DD49DB282649}"/>
    <cellStyle name="Normal 5 2 2 2 10" xfId="4354" xr:uid="{4C21A767-CE19-47DE-A1C4-E854A4E402BD}"/>
    <cellStyle name="Normal 5 2 2 2 11" xfId="4355" xr:uid="{B7492A44-9AC2-424A-8626-52862F19C891}"/>
    <cellStyle name="Normal 5 2 2 2 12" xfId="4356" xr:uid="{219F7936-F7CD-42A0-A5D8-F824A8B6C75C}"/>
    <cellStyle name="Normal 5 2 2 2 13" xfId="4357" xr:uid="{4C8375BA-B6E7-4130-9DBA-BAB53908DC8A}"/>
    <cellStyle name="Normal 5 2 2 2 14" xfId="4353" xr:uid="{A520BD28-7580-4AED-A55C-8758BEC9E953}"/>
    <cellStyle name="Normal 5 2 2 2 14 2" xfId="23006" xr:uid="{0BE57F29-648B-4E46-AAE6-4B29E955BF2F}"/>
    <cellStyle name="Normal 5 2 2 2 14 2 2" xfId="59073" xr:uid="{C85EE7E5-9757-46FD-8096-3E79F482B92B}"/>
    <cellStyle name="Normal 5 2 2 2 14 3" xfId="40858" xr:uid="{0C070E33-D517-4A7B-92A2-ADDD326B2926}"/>
    <cellStyle name="Normal 5 2 2 2 14 4" xfId="59072" xr:uid="{2AD973DB-C16F-4592-86F5-4FDA3B05A9E3}"/>
    <cellStyle name="Normal 5 2 2 2 15" xfId="5219" xr:uid="{FD6F0A53-2CCC-4AD7-A4EA-A93D6DA394FF}"/>
    <cellStyle name="Normal 5 2 2 2 15 2" xfId="23150" xr:uid="{20A31198-D38F-4E72-A92A-C5F598FF0EB9}"/>
    <cellStyle name="Normal 5 2 2 2 15 3" xfId="41001" xr:uid="{C4B8BD4C-80B0-4E1E-BE1E-D2F415C9749C}"/>
    <cellStyle name="Normal 5 2 2 2 15 4" xfId="59074" xr:uid="{A697C692-290B-4739-92CD-C826F93AD69A}"/>
    <cellStyle name="Normal 5 2 2 2 16" xfId="59071" xr:uid="{979BED11-CA5D-42C3-9490-79EAB8452580}"/>
    <cellStyle name="Normal 5 2 2 2 2" xfId="4358" xr:uid="{8DD81D1A-434E-4307-B4AC-BC219867C57D}"/>
    <cellStyle name="Normal 5 2 2 2 3" xfId="4359" xr:uid="{8FF41E1D-CAB8-4513-B5C2-85EE5C13F8B3}"/>
    <cellStyle name="Normal 5 2 2 2 4" xfId="4360" xr:uid="{11DDBA27-4256-40C3-A52D-B81F83E7E5D0}"/>
    <cellStyle name="Normal 5 2 2 2 5" xfId="4361" xr:uid="{6928086A-423B-469B-B006-D9196FAAC3F4}"/>
    <cellStyle name="Normal 5 2 2 2 6" xfId="4362" xr:uid="{0737EF6E-39C7-41FC-B41E-902D71CEEC88}"/>
    <cellStyle name="Normal 5 2 2 2 7" xfId="4363" xr:uid="{26986145-E1BC-45C8-BA25-AB6A59D86775}"/>
    <cellStyle name="Normal 5 2 2 2 8" xfId="4364" xr:uid="{B7A57D5B-8F26-4EF3-AEF0-A559DCC944DC}"/>
    <cellStyle name="Normal 5 2 2 2 9" xfId="4365" xr:uid="{48C2B20C-46C5-4EA3-9FA9-5515FAEBA478}"/>
    <cellStyle name="Normal 5 2 2 3" xfId="2294" xr:uid="{50829185-1ECF-4551-8984-8FBCF4B317E1}"/>
    <cellStyle name="Normal 5 2 2 3 2" xfId="4366" xr:uid="{D1A2AC64-5DA9-44A0-8C02-EBCF282E986D}"/>
    <cellStyle name="Normal 5 2 2 3 2 2" xfId="23007" xr:uid="{30B02B2B-7C36-42C5-B726-A36F14EB27FE}"/>
    <cellStyle name="Normal 5 2 2 3 2 2 2" xfId="59077" xr:uid="{07F1E973-9E93-4A04-B8A4-5FBE0198D662}"/>
    <cellStyle name="Normal 5 2 2 3 2 3" xfId="40859" xr:uid="{3486B722-7F18-4D4D-9C77-4D9C779FDDA7}"/>
    <cellStyle name="Normal 5 2 2 3 2 4" xfId="59076" xr:uid="{B1F601CB-D3A3-4215-B953-571573A559A5}"/>
    <cellStyle name="Normal 5 2 2 3 3" xfId="5220" xr:uid="{B663B203-774C-4328-B193-915B60883CEE}"/>
    <cellStyle name="Normal 5 2 2 3 3 2" xfId="23151" xr:uid="{5EF1892B-CFEE-4CF3-810A-FFBFD7EE4B63}"/>
    <cellStyle name="Normal 5 2 2 3 3 3" xfId="41002" xr:uid="{078ABF5D-1ECD-4954-AECB-457A7DA66DFF}"/>
    <cellStyle name="Normal 5 2 2 3 3 4" xfId="59078" xr:uid="{A85FDE45-C1F3-4EC6-9D3A-B09796B64B9B}"/>
    <cellStyle name="Normal 5 2 2 3 4" xfId="22677" xr:uid="{AFBB6D8C-B30B-4CBC-9243-F56D6715F1AF}"/>
    <cellStyle name="Normal 5 2 2 3 5" xfId="40531" xr:uid="{83CBAACE-D8E2-4948-AF2B-792C4F8E2719}"/>
    <cellStyle name="Normal 5 2 2 3 6" xfId="59075" xr:uid="{3AF76BF1-CB5A-49EE-A591-809404C8727A}"/>
    <cellStyle name="Normal 5 2 2 4" xfId="4367" xr:uid="{3DAB04FF-1A48-4280-913C-25531D5DB9B1}"/>
    <cellStyle name="Normal 5 2 2 4 2" xfId="5221" xr:uid="{4B460BDE-F3C6-4696-A5C6-95F9357C77DF}"/>
    <cellStyle name="Normal 5 2 2 4 2 2" xfId="23152" xr:uid="{1F94D27D-EA23-430F-99A4-07D60FCDCFB5}"/>
    <cellStyle name="Normal 5 2 2 4 2 3" xfId="41003" xr:uid="{1EE6B623-C348-4306-A863-3EBC2F4B3248}"/>
    <cellStyle name="Normal 5 2 2 4 2 4" xfId="59080" xr:uid="{20A4E8FE-6D32-45F0-B64D-2502514E53BB}"/>
    <cellStyle name="Normal 5 2 2 4 3" xfId="23008" xr:uid="{34802A2D-7A4B-4F10-861D-D3CE65AFE83B}"/>
    <cellStyle name="Normal 5 2 2 4 4" xfId="40860" xr:uid="{949B8BE5-2577-47E1-88A4-92B294859738}"/>
    <cellStyle name="Normal 5 2 2 4 5" xfId="59079" xr:uid="{CC973725-D0F8-4DB0-9352-79A50A79290B}"/>
    <cellStyle name="Normal 5 2 2 5" xfId="4368" xr:uid="{6C954F9F-1917-40CB-AEEE-1A7802240C2A}"/>
    <cellStyle name="Normal 5 2 2 5 2" xfId="5222" xr:uid="{CBDF5866-98A7-4157-84F7-B0EC58511863}"/>
    <cellStyle name="Normal 5 2 2 5 2 2" xfId="23153" xr:uid="{5F904EE1-FE12-4D98-85B7-ED141F6106DE}"/>
    <cellStyle name="Normal 5 2 2 5 2 3" xfId="41004" xr:uid="{959F3404-2564-4A6A-BA8D-E727957865DA}"/>
    <cellStyle name="Normal 5 2 2 5 2 4" xfId="59082" xr:uid="{4C5E00B0-BA7F-4CAF-9790-6703996DA805}"/>
    <cellStyle name="Normal 5 2 2 5 3" xfId="23009" xr:uid="{252BCB2C-8510-4E18-B3A7-E0125CCD74C8}"/>
    <cellStyle name="Normal 5 2 2 5 4" xfId="40861" xr:uid="{B1F9F574-FEA2-4B2D-A2BA-78AE6FFB3419}"/>
    <cellStyle name="Normal 5 2 2 5 5" xfId="59081" xr:uid="{FCA0D495-87C9-4275-8FB7-A8441E4F8A10}"/>
    <cellStyle name="Normal 5 2 2 6" xfId="4369" xr:uid="{B13777AF-F642-4A38-9879-5B8D5BCF20FB}"/>
    <cellStyle name="Normal 5 2 2 6 2" xfId="5223" xr:uid="{FDC5626E-1CCA-42D8-95D1-00B50E0577DE}"/>
    <cellStyle name="Normal 5 2 2 6 2 2" xfId="23154" xr:uid="{003AE10A-4AFD-4B6C-8C23-11FE3FC72210}"/>
    <cellStyle name="Normal 5 2 2 6 2 3" xfId="41005" xr:uid="{EB6B09A5-99B5-4E55-8418-D5C355507A3A}"/>
    <cellStyle name="Normal 5 2 2 6 2 4" xfId="59084" xr:uid="{5FEDFBF3-F884-4562-8CB3-B1B727134BE5}"/>
    <cellStyle name="Normal 5 2 2 6 3" xfId="23010" xr:uid="{06897753-AFC7-4636-B83A-D082627951E6}"/>
    <cellStyle name="Normal 5 2 2 6 4" xfId="40862" xr:uid="{1514FC16-D91D-458B-AD35-544F2A637C2B}"/>
    <cellStyle name="Normal 5 2 2 6 5" xfId="59083" xr:uid="{29E9AF6A-ED23-472C-93F2-B85C26FAB36B}"/>
    <cellStyle name="Normal 5 2 2 7" xfId="4370" xr:uid="{FF7D897E-7D9C-4D7C-ACCF-8C88008835A3}"/>
    <cellStyle name="Normal 5 2 2 7 2" xfId="5224" xr:uid="{64FB616E-7568-409C-9D57-5CB921C17F0B}"/>
    <cellStyle name="Normal 5 2 2 7 2 2" xfId="23155" xr:uid="{AF16E10D-01DD-4BFF-B416-D554D55C485B}"/>
    <cellStyle name="Normal 5 2 2 7 2 3" xfId="41006" xr:uid="{E328B922-E2F3-463A-AEB1-650C6B244C0E}"/>
    <cellStyle name="Normal 5 2 2 7 2 4" xfId="59086" xr:uid="{F68DD074-5050-4837-98B3-A62443F418F5}"/>
    <cellStyle name="Normal 5 2 2 7 3" xfId="23011" xr:uid="{5D5F656E-6EF3-45E6-909D-1D54000D1D96}"/>
    <cellStyle name="Normal 5 2 2 7 4" xfId="40863" xr:uid="{2FC28FB2-F85E-4513-8C91-646F4757935B}"/>
    <cellStyle name="Normal 5 2 2 7 5" xfId="59085" xr:uid="{B767A450-C0D4-4DA8-B53A-23285EE0BC67}"/>
    <cellStyle name="Normal 5 2 2 8" xfId="4371" xr:uid="{3D1614F9-E301-4626-BDD9-9B4BE485F7EB}"/>
    <cellStyle name="Normal 5 2 2 8 2" xfId="5225" xr:uid="{0ECB007C-703F-4DD8-AFA3-6A643ADEA796}"/>
    <cellStyle name="Normal 5 2 2 8 2 2" xfId="23156" xr:uid="{4828CD9A-FA30-4299-83C4-47A4CBB4D4C8}"/>
    <cellStyle name="Normal 5 2 2 8 2 3" xfId="41007" xr:uid="{6F0A4D8D-0649-4FA8-8FFA-716CA4807242}"/>
    <cellStyle name="Normal 5 2 2 8 2 4" xfId="59088" xr:uid="{569028F6-3A68-497A-B9C4-6CDFD1DE5965}"/>
    <cellStyle name="Normal 5 2 2 8 3" xfId="23012" xr:uid="{72D25DE2-7BB2-4A54-B955-DE1A68879D9F}"/>
    <cellStyle name="Normal 5 2 2 8 4" xfId="40864" xr:uid="{0727B522-4672-485C-990A-ACD8F784DF03}"/>
    <cellStyle name="Normal 5 2 2 8 5" xfId="59087" xr:uid="{B01C1D93-6B34-4ACA-A565-42E9D6AFBEB9}"/>
    <cellStyle name="Normal 5 2 2 9" xfId="4372" xr:uid="{9B7059A4-EF8D-4657-8E8F-C66AB515257B}"/>
    <cellStyle name="Normal 5 2 2 9 2" xfId="5226" xr:uid="{6DD08478-C629-490E-A05F-81CBD8C7B133}"/>
    <cellStyle name="Normal 5 2 2 9 2 2" xfId="23157" xr:uid="{96A549C5-402A-43FF-865E-E88DBD826968}"/>
    <cellStyle name="Normal 5 2 2 9 2 3" xfId="41008" xr:uid="{76821ABD-94F4-4FA5-A234-612C2B26E9E3}"/>
    <cellStyle name="Normal 5 2 2 9 2 4" xfId="59090" xr:uid="{006D8568-132F-445E-AA28-DC5303BB7501}"/>
    <cellStyle name="Normal 5 2 2 9 3" xfId="23013" xr:uid="{F347784D-C764-471A-BF7F-EDD5E4281B9A}"/>
    <cellStyle name="Normal 5 2 2 9 4" xfId="40865" xr:uid="{E66B3EA2-544A-462C-B32C-54A5BDBCB7AF}"/>
    <cellStyle name="Normal 5 2 2 9 5" xfId="59089" xr:uid="{95A7B97A-6339-42DF-B306-FCD6D7685622}"/>
    <cellStyle name="Normal 5 2 3" xfId="2296" xr:uid="{1ECFD0CA-B0EE-48CD-9ABE-04830EF579C7}"/>
    <cellStyle name="Normal 5 2 3 2" xfId="4373" xr:uid="{F6600146-876F-40DD-993C-ADB09AE26E2B}"/>
    <cellStyle name="Normal 5 2 3 3" xfId="5227" xr:uid="{4C5F76B7-6ED5-4D80-952B-F2CBF0C4EB55}"/>
    <cellStyle name="Normal 5 2 3 3 2" xfId="23158" xr:uid="{455BF47E-1A21-4B04-AB5A-97E1352D9DDD}"/>
    <cellStyle name="Normal 5 2 3 3 3" xfId="41009" xr:uid="{25FD73A0-A1E5-4304-931C-70D28C462060}"/>
    <cellStyle name="Normal 5 2 3 3 4" xfId="59091" xr:uid="{E3A6873B-E4A9-40C1-86CC-A0A606F720CC}"/>
    <cellStyle name="Normal 5 2 3 4" xfId="22678" xr:uid="{560C1EF6-F8E8-42E3-A3D5-8AD465361400}"/>
    <cellStyle name="Normal 5 2 3 4 2" xfId="59092" xr:uid="{AF69313F-4D67-40DE-9CA2-4A4FC0E1E02A}"/>
    <cellStyle name="Normal 5 2 3 5" xfId="40532" xr:uid="{22C0D18E-2E14-4606-9EB9-79ACF53536BD}"/>
    <cellStyle name="Normal 5 2 4" xfId="4374" xr:uid="{AF43CCF2-11BD-4452-9105-DAF058307169}"/>
    <cellStyle name="Normal 5 2 5" xfId="4375" xr:uid="{99C4FF8E-5D4C-4789-8DED-AA06510ADAF9}"/>
    <cellStyle name="Normal 5 2 6" xfId="4376" xr:uid="{A2EA6783-FAE5-49D7-ADC3-30772683C84C}"/>
    <cellStyle name="Normal 5 2 7" xfId="4377" xr:uid="{B3D43223-1E7B-44FE-AB39-68ABAD2BD8E2}"/>
    <cellStyle name="Normal 5 2 8" xfId="4378" xr:uid="{16EB0085-FE2F-4AB4-BF03-CAC39150421A}"/>
    <cellStyle name="Normal 5 2 9" xfId="5228" xr:uid="{8BC7B466-B41F-4750-BD43-A1A83E09E701}"/>
    <cellStyle name="Normal 5 3" xfId="229" xr:uid="{38657AD5-1FA2-404E-BED9-DB0D91C3E212}"/>
    <cellStyle name="Normal 5 3 10" xfId="5229" xr:uid="{456A4CDF-7A20-466B-919A-95755D1F9007}"/>
    <cellStyle name="Normal 5 3 10 2" xfId="23159" xr:uid="{8B0DC416-DC1D-4934-970B-8C896760A1DE}"/>
    <cellStyle name="Normal 5 3 10 3" xfId="41010" xr:uid="{979E2E64-60B8-40A6-AC48-4037A459DCEF}"/>
    <cellStyle name="Normal 5 3 10 4" xfId="59093" xr:uid="{89CE021C-EB6D-4533-A554-ACBE0AD11ADB}"/>
    <cellStyle name="Normal 5 3 2" xfId="2297" xr:uid="{F111D7CC-45C0-4BF9-A784-44C2C38ECD4F}"/>
    <cellStyle name="Normal 5 3 2 2" xfId="4380" xr:uid="{6D4D6DAA-C7A0-4464-AC76-BF544DD4D6B1}"/>
    <cellStyle name="Normal 5 3 2 3" xfId="59094" xr:uid="{A05CD6E8-B124-40AF-9F2F-0469E921CA57}"/>
    <cellStyle name="Normal 5 3 3" xfId="2298" xr:uid="{F9FD5277-CA86-4F69-B672-B1F18599ABF3}"/>
    <cellStyle name="Normal 5 3 3 2" xfId="4381" xr:uid="{BE3C3867-307A-4BDA-9713-17BF85D29277}"/>
    <cellStyle name="Normal 5 3 3 3" xfId="5230" xr:uid="{6ADC2DF4-06E0-4A2A-9A6B-08BDABC0BCFA}"/>
    <cellStyle name="Normal 5 3 3 3 2" xfId="23160" xr:uid="{A4B7A570-6CE3-44C1-8776-51132354F52A}"/>
    <cellStyle name="Normal 5 3 3 3 3" xfId="41011" xr:uid="{8F643914-3419-4E85-8082-49CA93040FA8}"/>
    <cellStyle name="Normal 5 3 3 3 4" xfId="59095" xr:uid="{DC8429B3-A14E-4BE1-A6CD-C7E7A9912A6C}"/>
    <cellStyle name="Normal 5 3 3 4" xfId="22679" xr:uid="{D7292C7B-757E-4174-AC7C-0041021E37A9}"/>
    <cellStyle name="Normal 5 3 3 4 2" xfId="59096" xr:uid="{571C2B7F-FDEA-473C-9777-B7938494E523}"/>
    <cellStyle name="Normal 5 3 3 5" xfId="40533" xr:uid="{B393D926-9181-42DC-AB3B-FAD65374F477}"/>
    <cellStyle name="Normal 5 3 4" xfId="4382" xr:uid="{910A01E9-A9E5-43D3-A8F0-E03A835486EE}"/>
    <cellStyle name="Normal 5 3 5" xfId="4383" xr:uid="{636197D9-F065-4B05-BCB6-948F83994753}"/>
    <cellStyle name="Normal 5 3 6" xfId="4384" xr:uid="{C81F0CBE-9F8C-4AA4-A73D-6BD0E4E0EB75}"/>
    <cellStyle name="Normal 5 3 7" xfId="4385" xr:uid="{864FE202-33C4-4518-BAD6-EA0467DA6D55}"/>
    <cellStyle name="Normal 5 3 8" xfId="4386" xr:uid="{2B58D6EC-F1D5-45BE-A4FC-273BD9528433}"/>
    <cellStyle name="Normal 5 3 9" xfId="4379" xr:uid="{5ADA069C-DA5A-4866-81B5-A62126FE3354}"/>
    <cellStyle name="Normal 5 4" xfId="230" xr:uid="{E180180E-F22E-446E-8392-63B09362261A}"/>
    <cellStyle name="Normal 5 4 2" xfId="4387" xr:uid="{DFAFBD42-7583-49CB-91D8-48487AEA4C18}"/>
    <cellStyle name="Normal 5 4 3" xfId="4388" xr:uid="{91081626-DA54-4095-8401-54529B48FC63}"/>
    <cellStyle name="Normal 5 4 4" xfId="4389" xr:uid="{F7B3F0D8-EB96-4AE7-88FB-A17F7D966864}"/>
    <cellStyle name="Normal 5 4 5" xfId="4390" xr:uid="{2F11D7D2-8BDA-426D-AFE8-6969C1FBB0E2}"/>
    <cellStyle name="Normal 5 4 6" xfId="4391" xr:uid="{DEA69D58-49BA-4725-830A-399AC9809580}"/>
    <cellStyle name="Normal 5 4 7" xfId="4392" xr:uid="{D4517D8A-B5F2-49A9-9911-E2245DD950F4}"/>
    <cellStyle name="Normal 5 4 8" xfId="4393" xr:uid="{7DE7F32F-3D47-41F9-B501-2D72E8787C27}"/>
    <cellStyle name="Normal 5 5" xfId="231" xr:uid="{ABDA8613-25F3-4C11-A28F-E031D0CE5B1D}"/>
    <cellStyle name="Normal 5 5 10" xfId="22568" xr:uid="{8E490044-F4E9-4FF9-9BFA-12DEAE324F3E}"/>
    <cellStyle name="Normal 5 5 10 2" xfId="59097" xr:uid="{EBAC1C6A-EA89-44C4-A985-0CE912DBEDCE}"/>
    <cellStyle name="Normal 5 5 11" xfId="40422" xr:uid="{5E50D7B9-BE8B-4021-9439-F30926AD34BD}"/>
    <cellStyle name="Normal 5 5 11 2" xfId="59098" xr:uid="{3506492D-BD0A-4E0E-8AD4-9C9EC5D019AB}"/>
    <cellStyle name="Normal 5 5 2" xfId="377" xr:uid="{F2D2D3EF-4009-4B62-AD0D-9EF2614BF936}"/>
    <cellStyle name="Normal 5 5 2 2" xfId="2300" xr:uid="{3FD7D62D-D78E-4040-961B-0B5D7611D425}"/>
    <cellStyle name="Normal 5 5 2 2 2" xfId="5233" xr:uid="{C7AF0E63-0C6B-437B-AEDB-7C26017F4ED7}"/>
    <cellStyle name="Normal 5 5 2 2 2 2" xfId="59100" xr:uid="{E3029AF1-4BCD-4C00-A1B3-01A0558BDB14}"/>
    <cellStyle name="Normal 5 5 2 2 3" xfId="22681" xr:uid="{EE56A62E-8413-4EA3-B3CC-897063EDB80B}"/>
    <cellStyle name="Normal 5 5 2 2 4" xfId="40535" xr:uid="{02AAE13B-B6A7-4B45-A310-911F20E3060B}"/>
    <cellStyle name="Normal 5 5 2 2 5" xfId="59099" xr:uid="{EF34E353-2D82-4188-82B5-C245482297F4}"/>
    <cellStyle name="Normal 5 5 2 3" xfId="4394" xr:uid="{C05634A0-CE64-48CD-86D1-2BAA7340D85B}"/>
    <cellStyle name="Normal 5 5 2 4" xfId="5232" xr:uid="{E6E4262E-B9AC-4D09-999E-3EB2ED482DDD}"/>
    <cellStyle name="Normal 5 5 2 4 2" xfId="23162" xr:uid="{4BA35CFC-7ADF-47F7-8350-80C56773617B}"/>
    <cellStyle name="Normal 5 5 2 4 3" xfId="41013" xr:uid="{84CAB84D-6E36-4935-AB77-4AB71525A6BE}"/>
    <cellStyle name="Normal 5 5 2 4 4" xfId="59101" xr:uid="{8B17250A-41C1-49E5-B8D1-E7FC35C26C96}"/>
    <cellStyle name="Normal 5 5 2 5" xfId="22604" xr:uid="{39E6D62A-3B74-40C2-AC9D-0EEE4A3E729C}"/>
    <cellStyle name="Normal 5 5 2 5 2" xfId="59102" xr:uid="{D7E3DF67-69F7-40A8-B515-2D909CDC2DE0}"/>
    <cellStyle name="Normal 5 5 2 6" xfId="40458" xr:uid="{71C0386D-E4AA-414C-BFA6-A9B24CFE7072}"/>
    <cellStyle name="Normal 5 5 3" xfId="376" xr:uid="{574B01E0-E415-424C-84BB-7E125419F454}"/>
    <cellStyle name="Normal 5 5 3 2" xfId="2301" xr:uid="{E5EC4CC9-936E-4BD5-9B37-E44C037F6E26}"/>
    <cellStyle name="Normal 5 5 3 3" xfId="22603" xr:uid="{DC55BB01-D73D-484F-B5D2-AABCC92CA117}"/>
    <cellStyle name="Normal 5 5 3 3 2" xfId="59103" xr:uid="{A847A573-436E-4F38-82D2-1DF46BAF6887}"/>
    <cellStyle name="Normal 5 5 3 4" xfId="40457" xr:uid="{B895AC38-B0A4-45DB-8B44-AA25489D041E}"/>
    <cellStyle name="Normal 5 5 3 4 2" xfId="59104" xr:uid="{543CDE45-CB13-4D08-A616-8DB75DC5E0E3}"/>
    <cellStyle name="Normal 5 5 4" xfId="2299" xr:uid="{1CC7C09A-5E6C-4256-8916-4AF61785C017}"/>
    <cellStyle name="Normal 5 5 4 2" xfId="4395" xr:uid="{E25D36BB-B684-4520-92FC-85A1DEE8CDD8}"/>
    <cellStyle name="Normal 5 5 4 3" xfId="22680" xr:uid="{B9445556-77FD-4AB2-9257-C0C3D5BC2DEB}"/>
    <cellStyle name="Normal 5 5 4 3 2" xfId="59105" xr:uid="{DCD2010C-2D2B-46CD-84A7-E352B6999385}"/>
    <cellStyle name="Normal 5 5 4 4" xfId="40534" xr:uid="{CFBE5F09-C8D0-481B-9B2F-33DA11E55635}"/>
    <cellStyle name="Normal 5 5 4 4 2" xfId="59106" xr:uid="{F80B8255-F5DD-480B-B81B-FBB0FB4E3108}"/>
    <cellStyle name="Normal 5 5 5" xfId="4396" xr:uid="{612BAECF-C31F-4926-BC51-726375272C2B}"/>
    <cellStyle name="Normal 5 5 6" xfId="4397" xr:uid="{DFEDAB01-FBFA-4C9C-B29A-5B7A0E0C0912}"/>
    <cellStyle name="Normal 5 5 7" xfId="4398" xr:uid="{7E1C2DF8-0FF7-44A8-B9A6-E2B086B6DA5B}"/>
    <cellStyle name="Normal 5 5 8" xfId="4399" xr:uid="{81830F33-CA39-492B-8122-6A265F8F980F}"/>
    <cellStyle name="Normal 5 5 9" xfId="5231" xr:uid="{923471B7-628F-4C51-9967-B176A6E8AB9E}"/>
    <cellStyle name="Normal 5 5 9 2" xfId="23161" xr:uid="{759F524C-43A7-4E99-94DF-3ACEC10EB179}"/>
    <cellStyle name="Normal 5 5 9 2 2" xfId="59108" xr:uid="{A71EEACF-D68B-4CE9-8D36-0CBCF6CC84D2}"/>
    <cellStyle name="Normal 5 5 9 3" xfId="41012" xr:uid="{AB24F7CC-517D-4104-A563-F86734A4365F}"/>
    <cellStyle name="Normal 5 5 9 4" xfId="59107" xr:uid="{C4CE77C9-E3E3-4F4D-B73C-A6723F4CD5A3}"/>
    <cellStyle name="Normal 5 6" xfId="232" xr:uid="{62C5C1F8-A788-4A8E-8B2E-A3BDA0C280A1}"/>
    <cellStyle name="Normal 5 6 2" xfId="2302" xr:uid="{20A12C78-DEA6-4BC6-9916-9CBB9B086655}"/>
    <cellStyle name="Normal 5 6 3" xfId="59109" xr:uid="{50B36CEF-D52F-4326-AF84-A3D5C2059031}"/>
    <cellStyle name="Normal 5 7" xfId="233" xr:uid="{3F1B2167-29AC-4959-988B-64DCEA8D6A92}"/>
    <cellStyle name="Normal 5 8" xfId="2303" xr:uid="{8ADBC5DA-D876-4455-8AA7-BB0D83582475}"/>
    <cellStyle name="Normal 5 9" xfId="2304" xr:uid="{77601292-485B-47F5-8A42-C525C7F0C50E}"/>
    <cellStyle name="Normal 5_ELC" xfId="5234" xr:uid="{CD9D8AE9-410C-4564-AF82-E85722DFF295}"/>
    <cellStyle name="Normal 50" xfId="2305" xr:uid="{CD8CF974-4A86-4DDE-A961-94E21EF8BBD1}"/>
    <cellStyle name="Normal 51" xfId="2306" xr:uid="{3392F183-977F-425B-AD76-F407671117AA}"/>
    <cellStyle name="Normal 52" xfId="2307" xr:uid="{2AFF61E6-18A7-43D5-BFA6-7C33B6100A0B}"/>
    <cellStyle name="Normal 53" xfId="2308" xr:uid="{D8C0D863-71C1-4E85-BD8B-F1056468C1D3}"/>
    <cellStyle name="Normal 54" xfId="2309" xr:uid="{9896E984-E5F5-49D1-9BE1-EAF71B8AD85D}"/>
    <cellStyle name="Normal 55" xfId="2310" xr:uid="{99574FC5-B054-4788-9757-3C4E87A45919}"/>
    <cellStyle name="Normal 6" xfId="57" xr:uid="{596E45BB-1D13-4C1C-AEDA-F0258CECDFFC}"/>
    <cellStyle name="Normal 6 10" xfId="2311" xr:uid="{C3AC363A-7F9C-4AE9-9BD8-68C18D278C24}"/>
    <cellStyle name="Normal 6 10 2" xfId="4400" xr:uid="{F8C9A60E-A1B4-4675-B57A-2A81058EC4CB}"/>
    <cellStyle name="Normal 6 10 3" xfId="59110" xr:uid="{1DD2091D-4339-4BD0-939E-7A23582FCAF0}"/>
    <cellStyle name="Normal 6 11" xfId="2312" xr:uid="{75BB0A13-D666-4E54-AFBC-45226A06AE39}"/>
    <cellStyle name="Normal 6 12" xfId="2313" xr:uid="{F02294D6-D502-4A5C-BD21-BE9178610B3B}"/>
    <cellStyle name="Normal 6 12 2" xfId="4401" xr:uid="{84FC1702-4EE6-4B74-8BCC-F4DA97843214}"/>
    <cellStyle name="Normal 6 12 3" xfId="59111" xr:uid="{9D669FE2-56EF-493B-93EA-E62959745EB1}"/>
    <cellStyle name="Normal 6 2" xfId="234" xr:uid="{C10C791C-AE17-4923-BBE0-198EE02B8AC4}"/>
    <cellStyle name="Normal 6 2 10" xfId="2314" xr:uid="{29FBDF4E-8A28-4141-883A-7C48A3E4C2D1}"/>
    <cellStyle name="Normal 6 2 11" xfId="2315" xr:uid="{B1C4D3D6-316B-4FD4-B052-A23AF8EB44FB}"/>
    <cellStyle name="Normal 6 2 12" xfId="2316" xr:uid="{27026BAB-CAAB-4E38-95D6-7194FC00A12B}"/>
    <cellStyle name="Normal 6 2 13" xfId="2317" xr:uid="{5456C072-B302-44BD-A073-B2B053B06708}"/>
    <cellStyle name="Normal 6 2 14" xfId="2318" xr:uid="{26DDF304-78F8-4D71-93D8-21B76E9B8CA7}"/>
    <cellStyle name="Normal 6 2 2" xfId="235" xr:uid="{16179500-5E83-414D-A4C4-84FF83C650AB}"/>
    <cellStyle name="Normal 6 2 2 10" xfId="4402" xr:uid="{CA25C3EF-C523-4481-922A-D076FF765AED}"/>
    <cellStyle name="Normal 6 2 2 10 2" xfId="5235" xr:uid="{247F8F33-5A74-4241-9811-9FC342E60DEC}"/>
    <cellStyle name="Normal 6 2 2 10 2 2" xfId="23163" xr:uid="{2D4B009D-BD64-4164-BCD8-B24DF84D14B2}"/>
    <cellStyle name="Normal 6 2 2 10 2 3" xfId="41014" xr:uid="{C7EE850F-4D64-4FC4-B0FA-979865C967A3}"/>
    <cellStyle name="Normal 6 2 2 10 2 4" xfId="59113" xr:uid="{1E0ECEA7-1A7B-454A-92F3-35E06772B10E}"/>
    <cellStyle name="Normal 6 2 2 10 3" xfId="23014" xr:uid="{3C42919A-9353-4850-8F80-9A1B33036CED}"/>
    <cellStyle name="Normal 6 2 2 10 4" xfId="40866" xr:uid="{4F0833F2-1F2E-41F3-BDC3-D8C8DC18D2BD}"/>
    <cellStyle name="Normal 6 2 2 10 5" xfId="59112" xr:uid="{09148C65-05E8-49B9-9C0E-767337CA6208}"/>
    <cellStyle name="Normal 6 2 2 11" xfId="4403" xr:uid="{C888A632-AFAA-4EEE-B63B-C2E6D2363A7B}"/>
    <cellStyle name="Normal 6 2 2 11 2" xfId="5236" xr:uid="{DD2D006A-64B8-4D23-BA69-DD469F971629}"/>
    <cellStyle name="Normal 6 2 2 11 2 2" xfId="23164" xr:uid="{48BF598D-F695-438B-A98E-EB87B307917F}"/>
    <cellStyle name="Normal 6 2 2 11 2 3" xfId="41015" xr:uid="{571FE867-F4AC-408D-90CC-F0DD645B4A1A}"/>
    <cellStyle name="Normal 6 2 2 11 2 4" xfId="59115" xr:uid="{AF4ED6B9-7717-4FA8-9C7B-0A2DA8142817}"/>
    <cellStyle name="Normal 6 2 2 11 3" xfId="23015" xr:uid="{BBE1FC96-90E8-4131-BC12-D4786986CDB8}"/>
    <cellStyle name="Normal 6 2 2 11 4" xfId="40867" xr:uid="{0FBA5845-F774-4BD3-B572-74E0AF45B1E0}"/>
    <cellStyle name="Normal 6 2 2 11 5" xfId="59114" xr:uid="{3D7B9D5F-F8AB-4710-B0C2-8074B61D8D69}"/>
    <cellStyle name="Normal 6 2 2 12" xfId="4404" xr:uid="{CE072384-31E7-466F-839A-441F37AB3C66}"/>
    <cellStyle name="Normal 6 2 2 12 2" xfId="5237" xr:uid="{8DF6C083-7953-4897-8CD4-FDF3C625196D}"/>
    <cellStyle name="Normal 6 2 2 12 2 2" xfId="23165" xr:uid="{DEB8B5D5-E7C2-47E5-BC10-07D68B89EF04}"/>
    <cellStyle name="Normal 6 2 2 12 2 3" xfId="41016" xr:uid="{144775E5-50F0-4F0B-9AB4-6C98DC115BAD}"/>
    <cellStyle name="Normal 6 2 2 12 2 4" xfId="59117" xr:uid="{F302F697-87B1-4C5B-AE1E-DD3EC194BA3B}"/>
    <cellStyle name="Normal 6 2 2 12 3" xfId="23016" xr:uid="{8125135B-41A8-4ACB-A95C-0334329DABAC}"/>
    <cellStyle name="Normal 6 2 2 12 4" xfId="40868" xr:uid="{3B8CF0D0-18EE-4989-85C2-F1631309D585}"/>
    <cellStyle name="Normal 6 2 2 12 5" xfId="59116" xr:uid="{25931A90-DBD1-4283-82B1-BC208BA55E4D}"/>
    <cellStyle name="Normal 6 2 2 13" xfId="4405" xr:uid="{25B933B9-05AB-443D-A5A0-2D30AFC50330}"/>
    <cellStyle name="Normal 6 2 2 13 2" xfId="5238" xr:uid="{6887EC20-A4DE-44D2-AD27-0501DEF141D2}"/>
    <cellStyle name="Normal 6 2 2 13 2 2" xfId="23166" xr:uid="{4AA76FC7-4B3A-4B52-91DA-165098C7D88F}"/>
    <cellStyle name="Normal 6 2 2 13 2 3" xfId="41017" xr:uid="{AF60D9D2-93BD-40FB-A48F-7576B21F3B40}"/>
    <cellStyle name="Normal 6 2 2 13 2 4" xfId="59119" xr:uid="{9CF4FC5B-F8FE-46F9-80D0-84D6ED517B8B}"/>
    <cellStyle name="Normal 6 2 2 13 3" xfId="23017" xr:uid="{F941BF95-F57B-4C70-AA06-10CCA89A2408}"/>
    <cellStyle name="Normal 6 2 2 13 4" xfId="40869" xr:uid="{8EFA7A92-A979-4954-B5A7-71B66DE85223}"/>
    <cellStyle name="Normal 6 2 2 13 5" xfId="59118" xr:uid="{A83D5826-34A9-40DB-AC6F-EDA87F1DEDBE}"/>
    <cellStyle name="Normal 6 2 2 2" xfId="4406" xr:uid="{CD824E9F-5DE0-4C58-80BE-DD785F232ADF}"/>
    <cellStyle name="Normal 6 2 2 2 2" xfId="5239" xr:uid="{C6371768-6DC8-4AA8-A00F-894D753042D3}"/>
    <cellStyle name="Normal 6 2 2 2 2 2" xfId="23167" xr:uid="{8409CF9D-D685-4A9E-BF45-325BE76F3B0D}"/>
    <cellStyle name="Normal 6 2 2 2 2 3" xfId="41018" xr:uid="{055E247B-D966-4109-9BAA-8BD424788CB5}"/>
    <cellStyle name="Normal 6 2 2 2 2 4" xfId="59121" xr:uid="{E9987EA4-6527-40BC-9481-877C63FF0E84}"/>
    <cellStyle name="Normal 6 2 2 2 3" xfId="23018" xr:uid="{A311D75E-DE68-41D5-93C9-0E1A7A4B117E}"/>
    <cellStyle name="Normal 6 2 2 2 4" xfId="40870" xr:uid="{1179E1BC-1EAF-4F22-948F-AECA65ED1C1E}"/>
    <cellStyle name="Normal 6 2 2 2 5" xfId="59120" xr:uid="{6B8DD5FA-BD84-48F4-9D1A-EC5DD06ECF71}"/>
    <cellStyle name="Normal 6 2 2 3" xfId="4407" xr:uid="{6CE1C423-F8E6-4A7D-B810-E7EF6986CB5F}"/>
    <cellStyle name="Normal 6 2 2 3 2" xfId="5240" xr:uid="{2F49DFF5-6943-4FB3-92EF-34C05B9FA2A0}"/>
    <cellStyle name="Normal 6 2 2 3 2 2" xfId="23168" xr:uid="{990CC922-3CE3-48BF-8383-05E107071720}"/>
    <cellStyle name="Normal 6 2 2 3 2 3" xfId="41019" xr:uid="{804A7922-3B47-461E-B3F3-11542ABA59D6}"/>
    <cellStyle name="Normal 6 2 2 3 2 4" xfId="59123" xr:uid="{7C29CB0B-B3F7-4CED-9FC4-E6F04B954A75}"/>
    <cellStyle name="Normal 6 2 2 3 3" xfId="23019" xr:uid="{30E191DA-4ABB-486F-BDB0-C05A6585C646}"/>
    <cellStyle name="Normal 6 2 2 3 4" xfId="40871" xr:uid="{B553DCEB-27D0-4D27-A5FA-DB663BB6D0AE}"/>
    <cellStyle name="Normal 6 2 2 3 5" xfId="59122" xr:uid="{C4F8ACCC-CCEB-435C-90F6-0ED8CD117A96}"/>
    <cellStyle name="Normal 6 2 2 4" xfId="4408" xr:uid="{CC4BC190-CC02-47B7-B818-2498E34C9579}"/>
    <cellStyle name="Normal 6 2 2 4 2" xfId="5241" xr:uid="{D34E828E-C977-4427-8064-83DCF4915540}"/>
    <cellStyle name="Normal 6 2 2 4 2 2" xfId="23169" xr:uid="{6E84FA4C-3F9C-41B8-B220-85CEE66102A3}"/>
    <cellStyle name="Normal 6 2 2 4 2 3" xfId="41020" xr:uid="{C2E1378E-7FCE-4363-AC46-01204982E7EB}"/>
    <cellStyle name="Normal 6 2 2 4 2 4" xfId="59125" xr:uid="{9346E47B-CBE8-46F0-8255-05F767DF6AF9}"/>
    <cellStyle name="Normal 6 2 2 4 3" xfId="23020" xr:uid="{508381EE-6A6B-433E-A064-8E53312A13B6}"/>
    <cellStyle name="Normal 6 2 2 4 4" xfId="40872" xr:uid="{2A0AA47F-5A3E-4AEA-AB0A-D041E65D30CC}"/>
    <cellStyle name="Normal 6 2 2 4 5" xfId="59124" xr:uid="{095C6CF3-06F3-4BEE-8F32-E464FF539BD9}"/>
    <cellStyle name="Normal 6 2 2 5" xfId="4409" xr:uid="{9187A056-4A88-4745-94A6-24E42E7928EA}"/>
    <cellStyle name="Normal 6 2 2 5 2" xfId="5242" xr:uid="{E02468BD-3794-4A2A-B2EF-BB2F3EC9AA58}"/>
    <cellStyle name="Normal 6 2 2 5 2 2" xfId="23170" xr:uid="{AB37785F-C793-4E84-BF38-D5EC7137C6A4}"/>
    <cellStyle name="Normal 6 2 2 5 2 3" xfId="41021" xr:uid="{E88B7F92-A74C-4AA6-936D-4B8C95AD2BBB}"/>
    <cellStyle name="Normal 6 2 2 5 2 4" xfId="59127" xr:uid="{C06501E4-230A-422F-9E3F-747D0C129F1D}"/>
    <cellStyle name="Normal 6 2 2 5 3" xfId="23021" xr:uid="{5AE949F0-BA28-41E1-A60D-2D735F4D9085}"/>
    <cellStyle name="Normal 6 2 2 5 4" xfId="40873" xr:uid="{7F896071-8CE1-482B-A47F-709C78FE209E}"/>
    <cellStyle name="Normal 6 2 2 5 5" xfId="59126" xr:uid="{6D8A9CF9-A23A-4601-A4A7-9912730D9933}"/>
    <cellStyle name="Normal 6 2 2 6" xfId="4410" xr:uid="{646F7808-1355-4C85-ACA9-C040DDF937CD}"/>
    <cellStyle name="Normal 6 2 2 6 2" xfId="5243" xr:uid="{A515681E-1689-4730-B870-AF5D19756C4B}"/>
    <cellStyle name="Normal 6 2 2 6 2 2" xfId="23171" xr:uid="{55BBAD44-A50D-4B37-8446-3E8E50DFC066}"/>
    <cellStyle name="Normal 6 2 2 6 2 3" xfId="41022" xr:uid="{39DB972B-4621-47BC-B5F4-13C0F98CC6AF}"/>
    <cellStyle name="Normal 6 2 2 6 2 4" xfId="59129" xr:uid="{E7791E95-74DB-4A55-9748-CF8CCB003512}"/>
    <cellStyle name="Normal 6 2 2 6 3" xfId="23022" xr:uid="{F31544F5-F024-4BD4-8DFB-F6DC9B6E7F7B}"/>
    <cellStyle name="Normal 6 2 2 6 4" xfId="40874" xr:uid="{41606D47-74D7-44FD-950A-D01F5690F744}"/>
    <cellStyle name="Normal 6 2 2 6 5" xfId="59128" xr:uid="{FA15D48C-0194-4F3A-9048-230DF7B73FA9}"/>
    <cellStyle name="Normal 6 2 2 7" xfId="4411" xr:uid="{5FEC2EA6-E7EC-44F1-A1B7-8ECE042E0B2E}"/>
    <cellStyle name="Normal 6 2 2 7 2" xfId="5244" xr:uid="{ED3E8B6B-0ABB-4FF5-B00F-4DEFBC1FFDA9}"/>
    <cellStyle name="Normal 6 2 2 7 2 2" xfId="23172" xr:uid="{3751E40F-DFCB-4506-928F-8682B2C88AE2}"/>
    <cellStyle name="Normal 6 2 2 7 2 3" xfId="41023" xr:uid="{E4E30C84-100C-44A1-B2F3-D64151DDD0C1}"/>
    <cellStyle name="Normal 6 2 2 7 2 4" xfId="59131" xr:uid="{D3C76F1E-D512-4CB0-A2F4-026B53A52A6E}"/>
    <cellStyle name="Normal 6 2 2 7 3" xfId="23023" xr:uid="{5BF1AA88-BE52-4E6B-9800-D85DA8358913}"/>
    <cellStyle name="Normal 6 2 2 7 4" xfId="40875" xr:uid="{0A011582-6D30-44BB-8348-67057C7E2F09}"/>
    <cellStyle name="Normal 6 2 2 7 5" xfId="59130" xr:uid="{F43E8DB8-800C-4892-99AA-78684F8720E8}"/>
    <cellStyle name="Normal 6 2 2 8" xfId="4412" xr:uid="{9709100E-81C0-4439-88AD-1FFC90696D6A}"/>
    <cellStyle name="Normal 6 2 2 8 2" xfId="5245" xr:uid="{169E263B-3692-4151-8B52-B9919890A084}"/>
    <cellStyle name="Normal 6 2 2 8 2 2" xfId="23173" xr:uid="{F0FF7C2F-B487-41C3-A98F-32E524B928DD}"/>
    <cellStyle name="Normal 6 2 2 8 2 3" xfId="41024" xr:uid="{924B2805-A244-45E1-BC26-7E5EC8F3F1FB}"/>
    <cellStyle name="Normal 6 2 2 8 2 4" xfId="59133" xr:uid="{88D7AAA0-3C01-4442-813A-51ED8FD78AAB}"/>
    <cellStyle name="Normal 6 2 2 8 3" xfId="23024" xr:uid="{2603DADE-F9CA-477A-A646-CE5E63EFA011}"/>
    <cellStyle name="Normal 6 2 2 8 4" xfId="40876" xr:uid="{A216AED0-4488-4322-AB3E-A3977EFD8DFD}"/>
    <cellStyle name="Normal 6 2 2 8 5" xfId="59132" xr:uid="{705E02BC-8B59-454A-917E-D4C266D1EBAD}"/>
    <cellStyle name="Normal 6 2 2 9" xfId="4413" xr:uid="{7501A703-5B28-48DF-8A4C-8956A9BBA169}"/>
    <cellStyle name="Normal 6 2 2 9 2" xfId="5246" xr:uid="{2587A7FE-6239-4FDD-BA13-0661B76A9E56}"/>
    <cellStyle name="Normal 6 2 2 9 2 2" xfId="23174" xr:uid="{391C992C-8991-4BD3-AD00-1D9F976F207E}"/>
    <cellStyle name="Normal 6 2 2 9 2 3" xfId="41025" xr:uid="{7C29C8F7-A97C-48C8-9F1B-EC74C2B674B7}"/>
    <cellStyle name="Normal 6 2 2 9 2 4" xfId="59135" xr:uid="{A9F145E6-694D-4C21-BDF5-D07E7EC648CC}"/>
    <cellStyle name="Normal 6 2 2 9 3" xfId="23025" xr:uid="{E9BAAA8B-F9FD-4135-85C3-9827D369F309}"/>
    <cellStyle name="Normal 6 2 2 9 4" xfId="40877" xr:uid="{E72EDA85-0A53-4AD4-9EC9-952C682FDEC7}"/>
    <cellStyle name="Normal 6 2 2 9 5" xfId="59134" xr:uid="{BBBF0893-5236-4E6A-8C88-55CBD414C0E4}"/>
    <cellStyle name="Normal 6 2 3" xfId="236" xr:uid="{FA30E74D-5E9D-4B9E-B60C-1589FCB7C399}"/>
    <cellStyle name="Normal 6 2 4" xfId="378" xr:uid="{C87AAE6A-ADF2-4A19-AFD3-7B31411E65E4}"/>
    <cellStyle name="Normal 6 2 4 2" xfId="2319" xr:uid="{022BEB7F-CA53-4D58-BE24-DB786FA99447}"/>
    <cellStyle name="Normal 6 2 5" xfId="2320" xr:uid="{9CA6EB7F-4FF2-476E-8F55-CCCFE0A1CD0A}"/>
    <cellStyle name="Normal 6 2 6" xfId="2321" xr:uid="{C0EE00DB-DEAC-46A9-B86E-ED1766A61026}"/>
    <cellStyle name="Normal 6 2 7" xfId="2322" xr:uid="{991BAC96-55C7-4C92-81CB-45041EA20017}"/>
    <cellStyle name="Normal 6 2 8" xfId="2323" xr:uid="{D09B7375-E667-4CCC-8F3F-650130B91FF1}"/>
    <cellStyle name="Normal 6 2 9" xfId="2324" xr:uid="{59C5107D-196E-45F2-BE32-E8ED539DBE04}"/>
    <cellStyle name="Normal 6 3" xfId="237" xr:uid="{0039D4CB-6C3E-4388-84BA-987C3E6C8731}"/>
    <cellStyle name="Normal 6 3 10" xfId="2326" xr:uid="{8DECBE85-309E-4FEF-918E-ABD6D472F90B}"/>
    <cellStyle name="Normal 6 3 11" xfId="2327" xr:uid="{FFEF24F4-335A-4A2D-95BC-BAED481E2F34}"/>
    <cellStyle name="Normal 6 3 12" xfId="2328" xr:uid="{55AED3BA-7CB6-4B72-9D5F-0AC0785BD5F5}"/>
    <cellStyle name="Normal 6 3 13" xfId="2329" xr:uid="{C9146E56-11ED-4816-B005-DF1E911AD17E}"/>
    <cellStyle name="Normal 6 3 14" xfId="2330" xr:uid="{25A7BAA2-8881-432E-A8E0-3D6A83CD136F}"/>
    <cellStyle name="Normal 6 3 15" xfId="2331" xr:uid="{9C855DF6-AAD8-4860-A1EF-157D3C8D5DBF}"/>
    <cellStyle name="Normal 6 3 16" xfId="2332" xr:uid="{7924E3E0-BF32-481C-9B30-6F7C9C02A396}"/>
    <cellStyle name="Normal 6 3 17" xfId="2325" xr:uid="{1405C47D-983F-4850-B9EE-4FB31B41F720}"/>
    <cellStyle name="Normal 6 3 17 2" xfId="22682" xr:uid="{64CD4761-7D1F-4E27-9D3A-434A74C44CB5}"/>
    <cellStyle name="Normal 6 3 17 2 2" xfId="59137" xr:uid="{BAA6D5EA-A4EB-449F-BEC8-0ACF9518E45C}"/>
    <cellStyle name="Normal 6 3 17 3" xfId="40536" xr:uid="{CB69EB97-A2B7-4D74-B9B5-548151A1FAD2}"/>
    <cellStyle name="Normal 6 3 17 4" xfId="59136" xr:uid="{D9DA12A3-CF9B-42A8-92BD-3F4552A86481}"/>
    <cellStyle name="Normal 6 3 18" xfId="59138" xr:uid="{CC96AFBD-3297-424C-B456-DD3F4E77A414}"/>
    <cellStyle name="Normal 6 3 2" xfId="2333" xr:uid="{2B90EA09-4EA6-4A38-86C8-FE4C71BE13E7}"/>
    <cellStyle name="Normal 6 3 3" xfId="2334" xr:uid="{A5F13DEE-304A-4141-90A0-7D5CF242A95F}"/>
    <cellStyle name="Normal 6 3 4" xfId="2335" xr:uid="{1CEA1243-F825-4FDC-83D3-2A99D4B37FCA}"/>
    <cellStyle name="Normal 6 3 5" xfId="2336" xr:uid="{10078DB0-5EB4-4FE1-A7B4-4EB331B887D5}"/>
    <cellStyle name="Normal 6 3 6" xfId="2337" xr:uid="{8549A80F-9080-467D-8AD2-49DADC6166F4}"/>
    <cellStyle name="Normal 6 3 7" xfId="2338" xr:uid="{FE72F319-6042-4003-81EB-84C74806FFF0}"/>
    <cellStyle name="Normal 6 3 8" xfId="2339" xr:uid="{D7BF63A6-C215-4F54-A403-55311FFB7DBA}"/>
    <cellStyle name="Normal 6 3 9" xfId="2340" xr:uid="{DEC12F14-EB68-4ED8-B377-186792822062}"/>
    <cellStyle name="Normal 6 4" xfId="238" xr:uid="{3D81706E-B3AC-427C-BDA1-D3089BE43A71}"/>
    <cellStyle name="Normal 6 4 2" xfId="4414" xr:uid="{A425D45C-7FFE-404D-AD1D-783058AF9691}"/>
    <cellStyle name="Normal 6 4 3" xfId="4415" xr:uid="{0EDB2E88-59B9-4259-98AA-A955B053FCFF}"/>
    <cellStyle name="Normal 6 4 4" xfId="4416" xr:uid="{F453EAA6-5E70-47FD-A883-B42DD142EAFE}"/>
    <cellStyle name="Normal 6 4 5" xfId="4417" xr:uid="{981E4F23-A2A3-4B43-9F9B-21017837F8D2}"/>
    <cellStyle name="Normal 6 4 6" xfId="4418" xr:uid="{53113F73-C177-4B8B-B12F-76C576D18957}"/>
    <cellStyle name="Normal 6 4 7" xfId="4419" xr:uid="{7A494F3E-7877-4A79-B516-4EAE20E1199F}"/>
    <cellStyle name="Normal 6 4 8" xfId="4420" xr:uid="{F8CFFFF1-B775-47A9-B6E8-37FED99444BA}"/>
    <cellStyle name="Normal 6 5" xfId="239" xr:uid="{789C1A07-8F12-406A-88B8-27F2515D9625}"/>
    <cellStyle name="Normal 6 5 2" xfId="4421" xr:uid="{B46BCC54-81D6-4603-824B-CBE340B7B39B}"/>
    <cellStyle name="Normal 6 5 3" xfId="4422" xr:uid="{F16681E4-E8FB-4934-9D9A-42738C50746B}"/>
    <cellStyle name="Normal 6 5 4" xfId="4423" xr:uid="{0AFFB1C7-4DB2-4E83-99BA-086BCE7950E9}"/>
    <cellStyle name="Normal 6 5 5" xfId="4424" xr:uid="{D53D0D25-21C9-4ABA-AC09-1906352E0A81}"/>
    <cellStyle name="Normal 6 5 6" xfId="4425" xr:uid="{7B930149-E274-4E75-A466-4B48677DCD7D}"/>
    <cellStyle name="Normal 6 5 7" xfId="4426" xr:uid="{56711D97-6379-43BE-8203-8B2953B4C51F}"/>
    <cellStyle name="Normal 6 5 8" xfId="4427" xr:uid="{44568571-AB27-4FFE-8F87-B75542BA6AC1}"/>
    <cellStyle name="Normal 6 6" xfId="2341" xr:uid="{068ED2AA-B99F-47C6-9B71-FDA97F7E366F}"/>
    <cellStyle name="Normal 6 7" xfId="2342" xr:uid="{ECF06E6A-A6EC-4C66-AE0A-CBF1A2A36588}"/>
    <cellStyle name="Normal 6 8" xfId="2343" xr:uid="{4DB744FD-176A-4F42-B381-B9997E1A7606}"/>
    <cellStyle name="Normal 6 9" xfId="2344" xr:uid="{F91A9D39-277B-4D0A-99C1-98AA064E8936}"/>
    <cellStyle name="Normal 6_ELC" xfId="2345" xr:uid="{419C2FA0-A1CA-41F7-81A3-3E7B44F49CC5}"/>
    <cellStyle name="Normal 7" xfId="240" xr:uid="{EFA96810-66D5-4394-90F6-19EC8E7D3CD5}"/>
    <cellStyle name="Normal 7 10" xfId="4428" xr:uid="{F87D9875-3E0D-4A0B-ABB0-92AB30B6F61C}"/>
    <cellStyle name="Normal 7 11" xfId="4429" xr:uid="{5DDDC94B-A300-4615-98AE-F752A9859113}"/>
    <cellStyle name="Normal 7 12" xfId="4430" xr:uid="{8C15A18C-9C9B-4B2E-8B76-71D2D61D8A56}"/>
    <cellStyle name="Normal 7 13" xfId="4431" xr:uid="{2140D8A8-D1C1-4C83-99AA-1ACFF7B768BA}"/>
    <cellStyle name="Normal 7 2" xfId="241" xr:uid="{857B3785-A56D-4544-A581-0475693FAD2E}"/>
    <cellStyle name="Normal 7 2 2" xfId="2346" xr:uid="{7EEB5B44-2A5C-4421-AA28-92503D3E4899}"/>
    <cellStyle name="Normal 7 2 3" xfId="2347" xr:uid="{F31FDAFD-4B78-483B-90BE-239870377383}"/>
    <cellStyle name="Normal 7 2 3 2" xfId="4432" xr:uid="{12E722A6-221C-45E8-86CC-1DEFF1660596}"/>
    <cellStyle name="Normal 7 2 3 3" xfId="59139" xr:uid="{9FEB025E-54A2-49EC-AA0C-CF6A94D216B2}"/>
    <cellStyle name="Normal 7 2 4" xfId="4433" xr:uid="{189B5BEB-3ECC-4A84-9522-0D210D521EC5}"/>
    <cellStyle name="Normal 7 2 5" xfId="4434" xr:uid="{1F0DC708-3D8B-4539-8E09-6C45B4EA8B70}"/>
    <cellStyle name="Normal 7 2 6" xfId="4435" xr:uid="{9D1CA9AD-9BE5-41C7-AF15-8222F4E5B109}"/>
    <cellStyle name="Normal 7 2 7" xfId="4436" xr:uid="{FAFF6C31-4146-4B7C-80D2-FE9798BFB140}"/>
    <cellStyle name="Normal 7 2 8" xfId="4437" xr:uid="{D26A0353-1CC0-4897-8855-09D86E4720C2}"/>
    <cellStyle name="Normal 7 2 9" xfId="4438" xr:uid="{36A3286C-C043-4F21-A2DA-36963C3261C7}"/>
    <cellStyle name="Normal 7 2_Scen_XBase" xfId="2348" xr:uid="{59A17C1C-287C-4AA6-9138-F5157105172F}"/>
    <cellStyle name="Normal 7 3" xfId="2349" xr:uid="{5913F0DF-8F84-4F9B-817B-F073F91B0AE6}"/>
    <cellStyle name="Normal 7 3 10" xfId="5247" xr:uid="{142C3D13-46B1-41C7-848E-79B88902B61F}"/>
    <cellStyle name="Normal 7 3 10 2" xfId="23175" xr:uid="{059A3B48-451D-455E-8994-629A4EEBD8C8}"/>
    <cellStyle name="Normal 7 3 10 3" xfId="41026" xr:uid="{0EEF4810-FD75-43BD-B2B4-8F4E56E1A59B}"/>
    <cellStyle name="Normal 7 3 10 4" xfId="59140" xr:uid="{7653739C-38CB-45C1-A98A-F739E4E4D62B}"/>
    <cellStyle name="Normal 7 3 11" xfId="22683" xr:uid="{F0DBD1C1-F4EB-4311-A8D4-473333B08CF2}"/>
    <cellStyle name="Normal 7 3 11 2" xfId="59141" xr:uid="{DD2643E8-A966-498A-AD65-C1EBF676E45D}"/>
    <cellStyle name="Normal 7 3 12" xfId="40537" xr:uid="{74E9D53C-B8BB-4D2E-B94A-9F5B5FCAAF61}"/>
    <cellStyle name="Normal 7 3 2" xfId="4440" xr:uid="{5CB3867B-57B0-4D21-BFA6-73D3C20C2ACC}"/>
    <cellStyle name="Normal 7 3 3" xfId="4441" xr:uid="{DFB0EBD9-C56D-46EE-9360-CF19DCD9A98C}"/>
    <cellStyle name="Normal 7 3 4" xfId="4442" xr:uid="{47555BDD-F07C-42D0-B7BF-251E4E19DFBA}"/>
    <cellStyle name="Normal 7 3 5" xfId="4443" xr:uid="{7540A450-03F9-4F2B-B6FA-DBC5EA044777}"/>
    <cellStyle name="Normal 7 3 6" xfId="4444" xr:uid="{36A1B4D5-C2CD-4ECC-99AB-C8106B17CC79}"/>
    <cellStyle name="Normal 7 3 7" xfId="4445" xr:uid="{9595DD53-8E28-488C-AB26-89BCF9EDF366}"/>
    <cellStyle name="Normal 7 3 8" xfId="4446" xr:uid="{C5385BFF-062E-4E35-B3C9-AEA70E96EBE2}"/>
    <cellStyle name="Normal 7 3 9" xfId="4439" xr:uid="{DB3EED58-F570-49FC-A1E6-B65C962850CC}"/>
    <cellStyle name="Normal 7 4" xfId="2350" xr:uid="{8D636019-BD38-4801-B559-3B608F50D149}"/>
    <cellStyle name="Normal 7 4 10" xfId="5248" xr:uid="{9E174B23-D29B-4EC6-9DA9-95BAD4A2DD87}"/>
    <cellStyle name="Normal 7 4 2" xfId="4447" xr:uid="{DFA30F10-F9E5-4162-A679-7F2474486D50}"/>
    <cellStyle name="Normal 7 4 3" xfId="4448" xr:uid="{D1BA987F-4760-4776-9AF3-1623FA1BB9DA}"/>
    <cellStyle name="Normal 7 4 4" xfId="4449" xr:uid="{6C898B16-292F-4288-A74A-A5FA208B811B}"/>
    <cellStyle name="Normal 7 4 5" xfId="4450" xr:uid="{99D9D3AF-D387-448A-9229-B590CB7314D5}"/>
    <cellStyle name="Normal 7 4 6" xfId="4451" xr:uid="{C5B895F8-F3B5-4D32-A458-C659A2E7F9FB}"/>
    <cellStyle name="Normal 7 4 7" xfId="4452" xr:uid="{7B920A55-54CC-41EC-A5B2-CAAFADE9F9F2}"/>
    <cellStyle name="Normal 7 4 8" xfId="4453" xr:uid="{5253CD5C-332D-4745-B85C-A6D4B3318C91}"/>
    <cellStyle name="Normal 7 4 9" xfId="5249" xr:uid="{C7E557AD-EEF9-4AB6-A677-CD5C799AC3DF}"/>
    <cellStyle name="Normal 7 5" xfId="4454" xr:uid="{6813B9A0-3EBE-4D3A-8A32-2A39F45B7530}"/>
    <cellStyle name="Normal 7 5 10" xfId="5250" xr:uid="{9700FAA1-1C4F-4D8D-AADA-074DE46BB458}"/>
    <cellStyle name="Normal 7 5 2" xfId="4455" xr:uid="{43BFE345-3F8C-47A7-9821-05EF608B1D74}"/>
    <cellStyle name="Normal 7 5 3" xfId="4456" xr:uid="{6F8AF99E-11FF-4BF9-AD9F-F467F2122C21}"/>
    <cellStyle name="Normal 7 5 4" xfId="4457" xr:uid="{FB53A03C-87B2-4D93-BA45-3F300A47BDC2}"/>
    <cellStyle name="Normal 7 5 5" xfId="4458" xr:uid="{9F456ED9-351A-4B53-87DA-93F0653C2CF8}"/>
    <cellStyle name="Normal 7 5 6" xfId="4459" xr:uid="{13889BDF-B6F9-4E5B-B0A4-9FA67E0A8DBC}"/>
    <cellStyle name="Normal 7 5 7" xfId="4460" xr:uid="{23373639-1C91-491A-B71E-224BA4007EAB}"/>
    <cellStyle name="Normal 7 5 8" xfId="4461" xr:uid="{E567F5FB-6C02-4286-8A71-A1BD373CDE8B}"/>
    <cellStyle name="Normal 7 5 9" xfId="5251" xr:uid="{88EDF280-943F-42F0-9BAD-3C9C1CF9BF35}"/>
    <cellStyle name="Normal 7 6" xfId="4462" xr:uid="{A451FB39-CCBB-49BD-A475-D020064EE014}"/>
    <cellStyle name="Normal 7 7" xfId="4463" xr:uid="{8806F891-6113-42EC-A5F3-361F64FBA593}"/>
    <cellStyle name="Normal 7 8" xfId="4464" xr:uid="{E0305B16-B870-40C0-81D9-EF3799757E8A}"/>
    <cellStyle name="Normal 7 9" xfId="4465" xr:uid="{1B160D68-8950-4913-B01C-FDB1DBE5037C}"/>
    <cellStyle name="Normal 8" xfId="242" xr:uid="{08F1A8AE-42D8-4EE7-90CF-2B1C8E7CB4DE}"/>
    <cellStyle name="Normal 8 10" xfId="2351" xr:uid="{EA6E61DD-BA56-4AB0-A919-0FA47C645175}"/>
    <cellStyle name="Normal 8 10 2" xfId="4466" xr:uid="{63121343-4558-4511-95AA-563A294FFBFA}"/>
    <cellStyle name="Normal 8 10 3" xfId="59142" xr:uid="{C76A0DFD-653E-4160-A8DF-2A7B5664B375}"/>
    <cellStyle name="Normal 8 11" xfId="2352" xr:uid="{6EDC8F45-2AAD-4AA5-B718-A669C3929345}"/>
    <cellStyle name="Normal 8 11 2" xfId="4467" xr:uid="{F64A1F68-7236-4A7B-9817-ACE04D456606}"/>
    <cellStyle name="Normal 8 11 3" xfId="5252" xr:uid="{4759509F-4EF5-4128-A96E-F371E5A5FD01}"/>
    <cellStyle name="Normal 8 11 3 2" xfId="23176" xr:uid="{2C051559-34B2-48C3-A503-E2FEE199013E}"/>
    <cellStyle name="Normal 8 11 3 3" xfId="41027" xr:uid="{A1D73DE4-B73D-42FD-814C-9A65F6C536B6}"/>
    <cellStyle name="Normal 8 11 3 4" xfId="59143" xr:uid="{58261EC0-F6A9-48F4-9797-16CBC45E1873}"/>
    <cellStyle name="Normal 8 11 4" xfId="22684" xr:uid="{1284A0A4-7835-4884-B77A-C4A6EDEA4C5B}"/>
    <cellStyle name="Normal 8 11 4 2" xfId="59144" xr:uid="{142AD5CB-28A2-453F-B72F-0EA9CC01AD9E}"/>
    <cellStyle name="Normal 8 11 5" xfId="40538" xr:uid="{C554084F-D728-4D6F-8275-BAC3247E683D}"/>
    <cellStyle name="Normal 8 12" xfId="4468" xr:uid="{77732884-1248-4118-A112-BB7BA2DA583D}"/>
    <cellStyle name="Normal 8 13" xfId="4469" xr:uid="{312F6A34-D1D4-4B70-9267-19B0EC8340D7}"/>
    <cellStyle name="Normal 8 2" xfId="243" xr:uid="{E6F258D7-8F52-42AB-8A90-ED0F1C6247BA}"/>
    <cellStyle name="Normal 8 2 2" xfId="4470" xr:uid="{DF135F32-D426-4277-997A-C5EBE5D849A8}"/>
    <cellStyle name="Normal 8 2 3" xfId="4471" xr:uid="{5AD04FCE-5EF9-40BA-84C2-846D4B24DA9E}"/>
    <cellStyle name="Normal 8 2 4" xfId="4472" xr:uid="{2E291247-D310-4641-90AB-4BE30C546FE5}"/>
    <cellStyle name="Normal 8 2 5" xfId="4473" xr:uid="{4E4CAA1E-C2F6-4674-813A-55994D6D713B}"/>
    <cellStyle name="Normal 8 2 6" xfId="4474" xr:uid="{C06C0A8D-562E-4C23-9755-A6B8A673BA4E}"/>
    <cellStyle name="Normal 8 2 7" xfId="4475" xr:uid="{5298666C-2146-4BBD-A1E3-7F7C67BB632F}"/>
    <cellStyle name="Normal 8 2 8" xfId="4476" xr:uid="{F4D22A59-8016-44D6-8FC7-66637282EC12}"/>
    <cellStyle name="Normal 8 2 9" xfId="4477" xr:uid="{E5BC4C5E-6040-493A-9AFB-973150A2AC34}"/>
    <cellStyle name="Normal 8 3" xfId="2353" xr:uid="{7ECFEEA6-A1AB-4E0A-8E66-444D665FEC86}"/>
    <cellStyle name="Normal 8 3 2" xfId="4478" xr:uid="{446BA12C-9F51-467C-A5F5-65CB336171BC}"/>
    <cellStyle name="Normal 8 3 3" xfId="4479" xr:uid="{5BBDB351-CCB0-4BD3-ADA8-67C00204FF73}"/>
    <cellStyle name="Normal 8 3 4" xfId="4480" xr:uid="{6BB710BD-DD86-4AD9-A995-5A18A5EAEC5E}"/>
    <cellStyle name="Normal 8 3 5" xfId="4481" xr:uid="{B7CC8B2B-7FD7-423E-87FC-FBBDBEE45BAC}"/>
    <cellStyle name="Normal 8 3 6" xfId="4482" xr:uid="{20295A7A-45CE-44D3-8AA0-AE661CC2A409}"/>
    <cellStyle name="Normal 8 3 7" xfId="4483" xr:uid="{41719B9E-2CB7-45EB-89BD-2746097B0217}"/>
    <cellStyle name="Normal 8 3 8" xfId="4484" xr:uid="{9ABFABE2-FD5E-46D1-9B05-75C463671C25}"/>
    <cellStyle name="Normal 8 4" xfId="2354" xr:uid="{81E9EE29-3E8D-4678-B015-EFA2981155FD}"/>
    <cellStyle name="Normal 8 4 2" xfId="4485" xr:uid="{6322CF1F-ED91-4368-8D7A-9C5197E4CD21}"/>
    <cellStyle name="Normal 8 4 3" xfId="4486" xr:uid="{12B91A7A-14B8-46F2-B1CA-A2AE7010A574}"/>
    <cellStyle name="Normal 8 4 4" xfId="4487" xr:uid="{C4F860D5-302C-4E1B-9C2D-1F12B3908234}"/>
    <cellStyle name="Normal 8 4 5" xfId="4488" xr:uid="{F45BEB45-19B9-4E92-B650-F69985C8CC14}"/>
    <cellStyle name="Normal 8 4 6" xfId="4489" xr:uid="{375FA271-DCD1-46CA-940B-962F53EEC150}"/>
    <cellStyle name="Normal 8 4 7" xfId="4490" xr:uid="{00C8AB6B-922B-4DC7-9F3A-1A4ADBBA9BDD}"/>
    <cellStyle name="Normal 8 4 8" xfId="4491" xr:uid="{1FFF87B4-FE99-4F8F-9B87-BAD3F5AD940D}"/>
    <cellStyle name="Normal 8 5" xfId="2355" xr:uid="{71981768-DD53-4A84-9A49-47970A556E2B}"/>
    <cellStyle name="Normal 8 5 2" xfId="4492" xr:uid="{400DE2A5-EADD-4792-A9D3-DD2A8189D218}"/>
    <cellStyle name="Normal 8 5 3" xfId="4493" xr:uid="{D9445614-1F10-455E-BFEA-B35D9C4FC518}"/>
    <cellStyle name="Normal 8 5 4" xfId="4494" xr:uid="{33D3BC4E-2962-4115-8C62-240FB377C9EF}"/>
    <cellStyle name="Normal 8 5 5" xfId="4495" xr:uid="{3B7AFEE7-DA25-4733-8CD0-FA5D0F5D6CC9}"/>
    <cellStyle name="Normal 8 5 6" xfId="4496" xr:uid="{44034518-C2DB-41F3-B6CF-A679545D7EF0}"/>
    <cellStyle name="Normal 8 5 7" xfId="4497" xr:uid="{2A77EDDB-4224-4B5E-87B0-C1FEC473985F}"/>
    <cellStyle name="Normal 8 5 8" xfId="4498" xr:uid="{F761DAB4-FF8B-4072-A50E-65456B632DD7}"/>
    <cellStyle name="Normal 8 6" xfId="2356" xr:uid="{0C7BFC80-1751-4802-9DC2-AF95102B628B}"/>
    <cellStyle name="Normal 8 7" xfId="2357" xr:uid="{97BCB0D8-6373-4FB5-8ABD-E0EC6F71908C}"/>
    <cellStyle name="Normal 8 8" xfId="2358" xr:uid="{683F917E-10F2-4985-91D2-B29CA94267FF}"/>
    <cellStyle name="Normal 8 9" xfId="2359" xr:uid="{397A3BFE-761B-47F1-BCEE-0D24B31EF04B}"/>
    <cellStyle name="Normal 9" xfId="244" xr:uid="{6D7FD24D-B094-49A4-8FE4-ABE3866D801A}"/>
    <cellStyle name="Normal 9 10" xfId="2360" xr:uid="{F6BB9E66-1ACE-480F-9064-C5ABBBC145A4}"/>
    <cellStyle name="Normal 9 10 2" xfId="5254" xr:uid="{06B7EBD4-FA2C-4A4C-A4E6-54D35E4B1360}"/>
    <cellStyle name="Normal 9 10 2 2" xfId="59146" xr:uid="{AFF69483-5139-4569-9A23-F1FDBF3FD2C4}"/>
    <cellStyle name="Normal 9 10 3" xfId="22685" xr:uid="{59F490D8-0BD4-42AF-9CD8-0FBC86A17745}"/>
    <cellStyle name="Normal 9 10 4" xfId="40539" xr:uid="{545C14A1-610D-4F91-A8D9-1BA2ED868E09}"/>
    <cellStyle name="Normal 9 10 5" xfId="59145" xr:uid="{BC1800C3-9BAA-409B-B0B2-D47C76AF7017}"/>
    <cellStyle name="Normal 9 11" xfId="5253" xr:uid="{8158D37E-EEDC-4AF6-A173-7E193FE8AAA4}"/>
    <cellStyle name="Normal 9 11 2" xfId="23177" xr:uid="{18BD1800-16AE-4C49-B404-DAD04DEE49D1}"/>
    <cellStyle name="Normal 9 11 2 2" xfId="59148" xr:uid="{D398BF16-8C62-46C2-BE95-6073361080A1}"/>
    <cellStyle name="Normal 9 11 3" xfId="41028" xr:uid="{3803E55F-9F20-42F5-A7FA-D226AB2D3888}"/>
    <cellStyle name="Normal 9 11 4" xfId="59147" xr:uid="{DA8036A6-6B5B-4839-B45B-EF1C0651DE6B}"/>
    <cellStyle name="Normal 9 12" xfId="22569" xr:uid="{BB1BF239-A546-4168-85E1-C69AAA7C12D4}"/>
    <cellStyle name="Normal 9 12 2" xfId="59149" xr:uid="{335E609C-9B4D-4B8A-9E42-F501663D736F}"/>
    <cellStyle name="Normal 9 13" xfId="40423" xr:uid="{563681D3-DAA6-4FF4-B1A6-5EB315C15E98}"/>
    <cellStyle name="Normal 9 13 2" xfId="59150" xr:uid="{CA34915F-7049-442B-8079-44B4C6AEE6F9}"/>
    <cellStyle name="Normal 9 2" xfId="245" xr:uid="{0D49C91D-E977-4FC7-AC66-7357CF6527CB}"/>
    <cellStyle name="Normal 9 2 2" xfId="380" xr:uid="{802CCB55-B2E6-4C41-8AAD-5C1E7FAD5C1E}"/>
    <cellStyle name="Normal 9 2 2 2" xfId="2362" xr:uid="{A2188722-99B8-4836-A27D-96BC452BEB5A}"/>
    <cellStyle name="Normal 9 2 2 3" xfId="22606" xr:uid="{DD784612-2E9E-4BC2-873E-70929A6289E2}"/>
    <cellStyle name="Normal 9 2 2 3 2" xfId="59152" xr:uid="{F787B83B-F336-4905-9C16-E25487676909}"/>
    <cellStyle name="Normal 9 2 2 4" xfId="40460" xr:uid="{997AA3A2-FF54-4CDA-BBC3-05901A10C74C}"/>
    <cellStyle name="Normal 9 2 2 5" xfId="59151" xr:uid="{4A57F076-7346-4B7D-8148-EF4CA4B1A6B0}"/>
    <cellStyle name="Normal 9 2 3" xfId="2361" xr:uid="{406F1CCF-7B75-4324-BFC1-5B04D60B7E64}"/>
    <cellStyle name="Normal 9 2 3 2" xfId="22686" xr:uid="{ED2941D0-0BF2-4AF3-835B-F5CF5C039033}"/>
    <cellStyle name="Normal 9 2 3 2 2" xfId="59154" xr:uid="{DF0BEF01-30C8-4494-A9A7-4DC0C4ED61FE}"/>
    <cellStyle name="Normal 9 2 3 3" xfId="40540" xr:uid="{6CC35440-C1F6-4242-A786-E90D2810F378}"/>
    <cellStyle name="Normal 9 2 3 4" xfId="59153" xr:uid="{04B0A6F5-4AFE-41F2-BF80-10388D2A7EB9}"/>
    <cellStyle name="Normal 9 2 4" xfId="5255" xr:uid="{F218995D-DEAE-4955-9839-9B27E79E759F}"/>
    <cellStyle name="Normal 9 2 4 2" xfId="23178" xr:uid="{F1A9F96F-65CD-4683-9183-6A744AAC86A9}"/>
    <cellStyle name="Normal 9 2 4 2 2" xfId="59156" xr:uid="{FB0B1E1A-1F06-4E36-B954-7F783476BE6B}"/>
    <cellStyle name="Normal 9 2 4 3" xfId="41029" xr:uid="{79F89173-CAAA-47A7-A01E-BF08FEB3519F}"/>
    <cellStyle name="Normal 9 2 4 4" xfId="59155" xr:uid="{1D557E4B-E1C1-497C-98A4-40758D49AA5B}"/>
    <cellStyle name="Normal 9 2 5" xfId="22570" xr:uid="{085FB8E8-FD17-446A-A1A3-344E4EA84243}"/>
    <cellStyle name="Normal 9 2 5 2" xfId="59157" xr:uid="{BFA7347B-0E90-4DB2-B348-BD2F99957B8F}"/>
    <cellStyle name="Normal 9 2 6" xfId="40424" xr:uid="{47FDBD6B-7D05-4656-B975-3B1FA2B90D29}"/>
    <cellStyle name="Normal 9 2 6 2" xfId="59158" xr:uid="{263BFBAF-4CB3-4C87-B057-EA0A7B2715EA}"/>
    <cellStyle name="Normal 9 3" xfId="379" xr:uid="{D189675B-2CE6-4D2C-BD75-94FC4FAEB587}"/>
    <cellStyle name="Normal 9 3 2" xfId="2363" xr:uid="{9DCF2C62-83C1-4CF4-A8B5-0FB4074DD270}"/>
    <cellStyle name="Normal 9 3 3" xfId="22605" xr:uid="{CDB49B26-62BD-4DBB-B300-6C0B8B1552D4}"/>
    <cellStyle name="Normal 9 3 3 2" xfId="59159" xr:uid="{1E7AA7D3-840C-4864-AB5B-AAE5C200844E}"/>
    <cellStyle name="Normal 9 3 4" xfId="40459" xr:uid="{C925F15F-DC8C-4594-AE16-CD3677C05FFA}"/>
    <cellStyle name="Normal 9 3 4 2" xfId="59160" xr:uid="{10D777AB-B653-4EB5-97A6-31FE65B74784}"/>
    <cellStyle name="Normal 9 4" xfId="2364" xr:uid="{35FA69FC-F4E8-4CB2-B12E-670823446A66}"/>
    <cellStyle name="Normal 9 5" xfId="2365" xr:uid="{78BB0C09-D200-4003-A81D-7CA4BFA7229D}"/>
    <cellStyle name="Normal 9 6" xfId="2366" xr:uid="{B9B22729-363C-4287-BD2B-653D8EF71B9E}"/>
    <cellStyle name="Normal 9 7" xfId="2367" xr:uid="{EAF71728-B0A8-4E95-A6FF-E771962471EB}"/>
    <cellStyle name="Normal 9 8" xfId="2368" xr:uid="{3BF6F190-DB07-4737-8F42-CFA343BD90D7}"/>
    <cellStyle name="Normal 9 9" xfId="2369" xr:uid="{83E6A944-D787-413B-AEDE-906A28D06FAD}"/>
    <cellStyle name="Normal GHG Numbers (0.00)" xfId="2370" xr:uid="{EEFDD331-E272-40ED-8776-D0EB957E52BF}"/>
    <cellStyle name="Normal GHG Textfiels Bold" xfId="2371" xr:uid="{A66DF4A0-813E-4FFA-B423-D6A1AE4DB26C}"/>
    <cellStyle name="Normal GHG whole table" xfId="2372" xr:uid="{4035DFBC-2BEF-4EB8-9857-EC6A3427B35F}"/>
    <cellStyle name="Normal GHG-Shade" xfId="2373" xr:uid="{761DF5D5-C387-4CB6-9CC8-AA1E94E55974}"/>
    <cellStyle name="Normale 2" xfId="56" xr:uid="{17541346-777A-4E8A-ADD9-D9C5D0E1D2C2}"/>
    <cellStyle name="Normale_B2020" xfId="5" xr:uid="{00000000-0005-0000-0000-000005000000}"/>
    <cellStyle name="Note 10" xfId="2374" xr:uid="{6F50B703-823C-438A-AF80-9ECF772D1747}"/>
    <cellStyle name="Note 10 2" xfId="2375" xr:uid="{97CA292E-1FE0-4D1A-9B05-8B29230BEA5D}"/>
    <cellStyle name="Note 10 3" xfId="2376" xr:uid="{E141E1C1-D8F8-4B91-A35D-C3B69863A468}"/>
    <cellStyle name="Note 10 3 2" xfId="2377" xr:uid="{766EB56C-80DD-4FF8-A9A8-D5193AF9D427}"/>
    <cellStyle name="Note 10 3_ELC_final" xfId="2378" xr:uid="{D215BAD5-F215-4B26-B673-0BF1D1FCF42F}"/>
    <cellStyle name="Note 10_ELC_final" xfId="2379" xr:uid="{1366D0D7-8264-4CC8-B340-B66BCFC24155}"/>
    <cellStyle name="Note 11" xfId="2380" xr:uid="{8AB3E81B-68BD-4F46-B983-B0D1C3D58974}"/>
    <cellStyle name="Note 11 2" xfId="2381" xr:uid="{BBAF43F6-DE6E-4FAD-8215-1CC084892A15}"/>
    <cellStyle name="Note 11_ELC_final" xfId="2382" xr:uid="{BE1A2C9A-7F21-4C00-8237-045E3F52A3DF}"/>
    <cellStyle name="Note 12" xfId="2383" xr:uid="{F6EC04ED-0722-48C7-BD3C-74BE2C50ADE6}"/>
    <cellStyle name="Note 12 2" xfId="2384" xr:uid="{3D9DB1F4-DEA8-4DCC-AD57-A043E9634986}"/>
    <cellStyle name="Note 12_ELC_final" xfId="2385" xr:uid="{DB701715-710E-4A62-B4FC-988290DE19E7}"/>
    <cellStyle name="Note 13" xfId="2386" xr:uid="{8A7BA397-C1E2-4C5B-89ED-AE4F61044676}"/>
    <cellStyle name="Note 13 2" xfId="2387" xr:uid="{1E9AC1A7-1169-4D78-9EF4-97D2CD75FD95}"/>
    <cellStyle name="Note 13_ELC_final" xfId="2388" xr:uid="{581D0712-6D85-4581-991C-B1423003E872}"/>
    <cellStyle name="Note 14" xfId="2389" xr:uid="{6F2AE2A7-5D88-4B90-83FB-9238C8B4CC7B}"/>
    <cellStyle name="Note 14 2" xfId="2390" xr:uid="{C4A393F0-BF05-4097-A857-4189BEC7B46E}"/>
    <cellStyle name="Note 14_ELC_final" xfId="2391" xr:uid="{753E4B1F-7794-44AB-893D-C1E3620885E6}"/>
    <cellStyle name="Note 15" xfId="2392" xr:uid="{F48046C8-7885-445E-8958-D68925BAD63E}"/>
    <cellStyle name="Note 15 2" xfId="2393" xr:uid="{5DD3A98D-2E7B-4A43-976E-F5AFF06E3C94}"/>
    <cellStyle name="Note 15_ELC_final" xfId="2394" xr:uid="{9A8E507F-98FF-4017-B7C7-E40B15D07837}"/>
    <cellStyle name="Note 16" xfId="2395" xr:uid="{708A5815-B043-4E46-AF39-61A9C44A8BE7}"/>
    <cellStyle name="Note 16 2" xfId="2396" xr:uid="{3F6D0EEC-6174-42D6-B413-D4C75A7ED32A}"/>
    <cellStyle name="Note 16_ELC_final" xfId="2397" xr:uid="{47523FE2-C9B7-42FD-BD95-B380897A516F}"/>
    <cellStyle name="Note 17" xfId="2398" xr:uid="{0CB93B30-9C95-4F6C-AFCB-3DCC244D5FC3}"/>
    <cellStyle name="Note 17 2" xfId="2399" xr:uid="{60696CF9-DCAE-4F84-81F5-3EBA0DA2A925}"/>
    <cellStyle name="Note 17_ELC_final" xfId="2400" xr:uid="{C88D4F33-D7DD-4F96-906B-594E149951AC}"/>
    <cellStyle name="Note 18" xfId="2401" xr:uid="{54461ABC-97F9-44C0-843E-748D8143C9E3}"/>
    <cellStyle name="Note 18 2" xfId="2402" xr:uid="{40B6B181-0B8F-41B3-9841-8A24580083A2}"/>
    <cellStyle name="Note 18_ELC_final" xfId="2403" xr:uid="{93EEAD5B-7560-4E65-A5D6-A41C5A077D4B}"/>
    <cellStyle name="Note 19" xfId="2404" xr:uid="{3647DF28-63AD-4F71-85C5-E9F8B411B58D}"/>
    <cellStyle name="Note 2" xfId="246" xr:uid="{8F98BFBC-AA4E-4EBA-B769-6A1EFF8C68BE}"/>
    <cellStyle name="Note 2 10" xfId="4499" xr:uid="{CC7D3F8D-3F12-47BF-88C8-2B92F2CA041A}"/>
    <cellStyle name="Note 2 11" xfId="4500" xr:uid="{B80E327F-D58F-4FBC-B214-5A75B06DF779}"/>
    <cellStyle name="Note 2 12" xfId="4501" xr:uid="{74872E5F-D036-4D7E-86A9-5A60980D9900}"/>
    <cellStyle name="Note 2 13" xfId="4502" xr:uid="{7C35EA71-8E30-49B6-8DFE-1DEA87491E8F}"/>
    <cellStyle name="Note 2 14" xfId="4503" xr:uid="{7540C216-7D22-42F1-974A-F1FE17DA013B}"/>
    <cellStyle name="Note 2 15" xfId="4504" xr:uid="{CC946E9C-5106-42A5-8C8A-7E59E51CF308}"/>
    <cellStyle name="Note 2 16" xfId="5256" xr:uid="{81E97B85-D745-44CF-9E75-C6DDE48B3C38}"/>
    <cellStyle name="Note 2 16 2" xfId="59161" xr:uid="{0ECA4DF6-41D2-4F64-8DA7-4368197E7620}"/>
    <cellStyle name="Note 2 17" xfId="58239" xr:uid="{DC27E1A1-B6AE-44FC-8E60-C43AAB120BA7}"/>
    <cellStyle name="Note 2 2" xfId="326" xr:uid="{3E92C0D3-1F2B-4B92-95EE-BE54EAE0DD55}"/>
    <cellStyle name="Note 2 2 2" xfId="2405" xr:uid="{27646033-4E38-493F-B2B1-00CA9ACF7C35}"/>
    <cellStyle name="Note 2 2 2 2" xfId="5257" xr:uid="{09BDB1F5-9089-42B2-8549-F77E36D20F97}"/>
    <cellStyle name="Note 2 3" xfId="2406" xr:uid="{B3A08594-4336-4789-87BC-0A2EE127B606}"/>
    <cellStyle name="Note 2 4" xfId="2407" xr:uid="{1A67AC03-DAF9-40CB-92BC-8C388303BFB1}"/>
    <cellStyle name="Note 2 5" xfId="4505" xr:uid="{E7D41934-FB28-48E8-8BCE-7AC22EA12503}"/>
    <cellStyle name="Note 2 6" xfId="4506" xr:uid="{C0C9740F-44B7-44F6-BE46-E5928A3F4004}"/>
    <cellStyle name="Note 2 7" xfId="4507" xr:uid="{5DF0F508-3302-4EA3-860F-1B29CBA928FA}"/>
    <cellStyle name="Note 2 8" xfId="4508" xr:uid="{39A0137D-B911-42E3-ABC3-E357576AECDF}"/>
    <cellStyle name="Note 2 9" xfId="4509" xr:uid="{12770AA1-9527-4E50-9B50-EFA1DB59AB27}"/>
    <cellStyle name="Note 2_PrimaryEnergyPrices_TIMES" xfId="2408" xr:uid="{A7B483AC-3FE8-4CE8-AF6A-42172C906038}"/>
    <cellStyle name="Note 20" xfId="2409" xr:uid="{36780893-D206-4A92-A3FE-D3ADABE68605}"/>
    <cellStyle name="Note 21" xfId="2410" xr:uid="{7A0EAAB4-B6C8-41F5-AE53-67EE5BA1D5FE}"/>
    <cellStyle name="Note 22" xfId="2411" xr:uid="{8051F27A-CAD1-4896-AF35-BD148EF76E08}"/>
    <cellStyle name="Note 23" xfId="2412" xr:uid="{C15A8B68-A286-420C-8FDF-9C419E34CE2D}"/>
    <cellStyle name="Note 24" xfId="2413" xr:uid="{B7E7D42F-1EC9-41C5-977D-83A787493682}"/>
    <cellStyle name="Note 25" xfId="2414" xr:uid="{2F522B3E-6F45-4612-A0CC-1E4D9D56A727}"/>
    <cellStyle name="Note 26" xfId="2415" xr:uid="{235C22FA-C5E8-4571-A9F5-3B7D597B53D4}"/>
    <cellStyle name="Note 27" xfId="2416" xr:uid="{38B32E4E-EEE5-4743-B791-6557A948B3FF}"/>
    <cellStyle name="Note 28" xfId="2417" xr:uid="{A4030B1C-A1A6-4119-B009-FCD19DFAC306}"/>
    <cellStyle name="Note 29" xfId="2418" xr:uid="{36896901-50C7-4FEB-AF54-A9D4B6E64771}"/>
    <cellStyle name="Note 3" xfId="247" xr:uid="{60CD79CE-249C-409D-A71A-222DE08CBFC0}"/>
    <cellStyle name="Note 3 2" xfId="248" xr:uid="{0F4D83C6-C272-403A-9C93-DDB2BA0C13CB}"/>
    <cellStyle name="Note 3 2 2" xfId="2420" xr:uid="{77EDC9E0-BBF1-4FB7-83B5-5461663E0809}"/>
    <cellStyle name="Note 3 3" xfId="249" xr:uid="{91151DFE-6178-43D6-9D16-8A6CE38E0FAF}"/>
    <cellStyle name="Note 3 4" xfId="381" xr:uid="{E5DB8327-B2E1-4454-9875-EC9227147D60}"/>
    <cellStyle name="Note 3 4 2" xfId="2421" xr:uid="{038E8B5D-CE38-4753-B178-B2AB357B31F8}"/>
    <cellStyle name="Note 3 4 3" xfId="59162" xr:uid="{6233B6A1-C933-41CD-BC8D-13B94193ADBE}"/>
    <cellStyle name="Note 3 5" xfId="2422" xr:uid="{AE015346-70D4-4C93-8C52-DBA245DC4B79}"/>
    <cellStyle name="Note 3 6" xfId="2423" xr:uid="{A30D8E9F-71B9-4FE3-B19C-1D925BB31E12}"/>
    <cellStyle name="Note 3 7" xfId="2419" xr:uid="{69C1D312-9032-47CB-A942-A244922B6CC9}"/>
    <cellStyle name="Note 3_PrimaryEnergyPrices_TIMES" xfId="5258" xr:uid="{424AADA5-220B-4648-8A0E-E7CB7CCB875B}"/>
    <cellStyle name="Note 30" xfId="2424" xr:uid="{A821B1A8-865E-433A-9D63-79C76B18AA4E}"/>
    <cellStyle name="Note 31" xfId="2425" xr:uid="{F2312C8C-3476-41C5-84DA-B5212F00DF70}"/>
    <cellStyle name="Note 32" xfId="2426" xr:uid="{00AC3162-D429-4CC8-B815-B3828C11063B}"/>
    <cellStyle name="Note 33" xfId="2427" xr:uid="{4E2D7CAC-440E-4BD0-8251-5E09F8092A80}"/>
    <cellStyle name="Note 34" xfId="2428" xr:uid="{DF565EC3-3F58-43EC-976F-8CABC07E196B}"/>
    <cellStyle name="Note 35" xfId="2429" xr:uid="{4A9159F5-D3CA-43F4-9A44-76740226E7CC}"/>
    <cellStyle name="Note 36" xfId="2430" xr:uid="{B12C4D95-C863-48B1-BC8B-AE69CB101E37}"/>
    <cellStyle name="Note 37" xfId="2431" xr:uid="{13A090D4-6946-48D7-BDA4-97D227A7B9BF}"/>
    <cellStyle name="Note 38" xfId="2432" xr:uid="{42EEA9D8-FFA9-4A48-B159-4E207FFB2DFA}"/>
    <cellStyle name="Note 39" xfId="2433" xr:uid="{174DCBB1-465F-440E-A37C-A37F442397FB}"/>
    <cellStyle name="Note 4" xfId="2434" xr:uid="{8C2B2167-DD65-4324-8441-37448BF0AD43}"/>
    <cellStyle name="Note 4 2" xfId="2435" xr:uid="{2EAB9740-1EDE-426A-928D-2B5E29B63273}"/>
    <cellStyle name="Note 4 3" xfId="2436" xr:uid="{B22612F5-8200-4A8E-9773-E1A243465020}"/>
    <cellStyle name="Note 4 3 2" xfId="2437" xr:uid="{CB178EA4-3C9F-4EEE-9724-DFEE95A0A7B8}"/>
    <cellStyle name="Note 4 3_ELC_final" xfId="2438" xr:uid="{E7FC38BC-67C2-40CB-B3FB-BFDF8B50C4F6}"/>
    <cellStyle name="Note 4 4" xfId="2439" xr:uid="{4BEA8661-060B-41DD-A565-D2AF5C1BB884}"/>
    <cellStyle name="Note 4_ELC_final" xfId="2440" xr:uid="{75B0EAB4-86DC-4614-9AB4-7864112E855B}"/>
    <cellStyle name="Note 40" xfId="2441" xr:uid="{D45BBBAD-66D2-45BC-BDB0-57C24CD1F44E}"/>
    <cellStyle name="Note 41" xfId="2442" xr:uid="{8AC2714B-1543-415D-829B-258CC34D499E}"/>
    <cellStyle name="Note 42" xfId="5259" xr:uid="{5CBEB74E-4EF4-422F-B01A-6292FDCDB7E6}"/>
    <cellStyle name="Note 43" xfId="43" xr:uid="{8744AE9A-DEE7-49E3-A587-76CB0C7C3922}"/>
    <cellStyle name="Note 44" xfId="42" xr:uid="{C7E64ABF-7A05-4AB0-A2A5-D044545075F9}"/>
    <cellStyle name="Note 45" xfId="22512" xr:uid="{5F833320-11D4-4C18-A0D1-1232A92DCB52}"/>
    <cellStyle name="Note 46" xfId="22504" xr:uid="{0D1A17CC-AE79-402E-A106-572BFECF39EC}"/>
    <cellStyle name="Note 47" xfId="22509" xr:uid="{F674BCB7-E493-4C1D-8978-FC6916896AC6}"/>
    <cellStyle name="Note 48" xfId="22499" xr:uid="{4162B1BC-68D6-4FC7-B535-2B51C155E348}"/>
    <cellStyle name="Note 49" xfId="22507" xr:uid="{D969F125-C98C-4CD8-8A3C-249B2906B7FE}"/>
    <cellStyle name="Note 5" xfId="2443" xr:uid="{250F058D-7AF2-4BC2-81D6-339AAC34B91C}"/>
    <cellStyle name="Note 5 2" xfId="2444" xr:uid="{C0362C0D-EB22-46F5-9360-CC97371F862F}"/>
    <cellStyle name="Note 5 3" xfId="2445" xr:uid="{3A57A6AB-B2C6-45EB-BE47-4816A84254B2}"/>
    <cellStyle name="Note 5 3 2" xfId="2446" xr:uid="{19883C77-AE43-4774-BFE4-C3833837BA42}"/>
    <cellStyle name="Note 5 3_ELC_final" xfId="2447" xr:uid="{15DB9F3F-C87E-4C20-95ED-7919635C69CA}"/>
    <cellStyle name="Note 5 4" xfId="2448" xr:uid="{46D4F8A2-BD1C-4FE0-99F9-DB10D0F012A1}"/>
    <cellStyle name="Note 5_ELC_final" xfId="2449" xr:uid="{85205031-5D21-4DB2-9661-3FA43FCF5FA5}"/>
    <cellStyle name="Note 50" xfId="22514" xr:uid="{8D6F2F70-C9C1-44DE-A2EF-47607E6B25B7}"/>
    <cellStyle name="Note 51" xfId="22689" xr:uid="{A7B8817B-2E57-41D7-9EB9-483B3129D8D6}"/>
    <cellStyle name="Note 52" xfId="40368" xr:uid="{40836868-5CDE-4447-BA5E-7F1FA551C6FF}"/>
    <cellStyle name="Note 6" xfId="2450" xr:uid="{195C05A8-FEE2-4D5C-8988-3F48B87476EA}"/>
    <cellStyle name="Note 6 2" xfId="2451" xr:uid="{5C987F95-56FC-40FD-A681-409C4D60E4F7}"/>
    <cellStyle name="Note 6 3" xfId="2452" xr:uid="{547C60D4-688C-4A87-8485-3570F42E297A}"/>
    <cellStyle name="Note 6 3 2" xfId="2453" xr:uid="{ABFD2FCC-EDDF-4C9D-96B7-066686597274}"/>
    <cellStyle name="Note 6 3_ELC_final" xfId="2454" xr:uid="{4085599C-B051-4603-8905-8AAACA945A2C}"/>
    <cellStyle name="Note 6 4" xfId="2455" xr:uid="{B79A4401-77D5-41AC-B464-96ED2183C09A}"/>
    <cellStyle name="Note 6_ELC_final" xfId="2456" xr:uid="{D1BCB566-D7CF-4BFE-BF41-F8B77269DBB7}"/>
    <cellStyle name="Note 7" xfId="2457" xr:uid="{83BA6702-BA24-45AA-8C1E-FDF557CDC653}"/>
    <cellStyle name="Note 7 2" xfId="2458" xr:uid="{D142372C-8549-44A4-ACBE-5FEFDEBF5A8C}"/>
    <cellStyle name="Note 7 3" xfId="2459" xr:uid="{DA3F6EA4-AA6D-42A1-9B73-79525F961B89}"/>
    <cellStyle name="Note 7 3 2" xfId="2460" xr:uid="{4BD0A0ED-5A66-4E37-AEC4-012484DBA66F}"/>
    <cellStyle name="Note 7 3_ELC_final" xfId="2461" xr:uid="{1D630C6A-72EE-4EDE-98F1-1CEF63FA7A1F}"/>
    <cellStyle name="Note 7 4" xfId="2462" xr:uid="{184E8833-C9FD-48E4-896C-5DFBFA6214DE}"/>
    <cellStyle name="Note 7_ELC_final" xfId="2463" xr:uid="{BA2342EC-04A7-4D62-9D85-BF00E05C89D5}"/>
    <cellStyle name="Note 8" xfId="2464" xr:uid="{D26628C4-CFBE-41AA-B336-622A32D4B09F}"/>
    <cellStyle name="Note 8 2" xfId="2465" xr:uid="{0DF2D705-7C55-45EC-A01A-5602B03FD686}"/>
    <cellStyle name="Note 8 3" xfId="2466" xr:uid="{FAE2BDF9-4166-4CEF-AC22-5940DBC0E57A}"/>
    <cellStyle name="Note 8 3 2" xfId="2467" xr:uid="{6E9E796A-600F-4758-94F1-CE269A29BBCE}"/>
    <cellStyle name="Note 8 3_ELC_final" xfId="2468" xr:uid="{5D1C01CE-983E-4463-9DE0-C206A6013225}"/>
    <cellStyle name="Note 8 4" xfId="2469" xr:uid="{8A013B85-ADEC-4BBC-8B96-01E1A1A34421}"/>
    <cellStyle name="Note 8_ELC_final" xfId="2470" xr:uid="{3208BD8C-36B0-494F-80A0-0D87D200151A}"/>
    <cellStyle name="Note 9" xfId="2471" xr:uid="{E8F1334A-04C9-42E0-9FC3-36F3FDACC4AE}"/>
    <cellStyle name="Note 9 2" xfId="2472" xr:uid="{8EE7CD66-7819-469E-928C-B63641B8FEAD}"/>
    <cellStyle name="Note 9 3" xfId="2473" xr:uid="{07F0958D-B779-42C1-9E22-05468A6C967D}"/>
    <cellStyle name="Note 9 3 2" xfId="2474" xr:uid="{9CEB2D40-1305-43A3-B8C7-12CDB9D360CA}"/>
    <cellStyle name="Note 9 3_ELC_final" xfId="2475" xr:uid="{92F96E2D-8236-4CD7-B998-7C4162B0CDA4}"/>
    <cellStyle name="Note 9 4" xfId="2476" xr:uid="{686FF5E8-B28E-4423-BEA6-615AD93D20BE}"/>
    <cellStyle name="Note 9_ELC_final" xfId="2477" xr:uid="{CF3D834C-6669-430F-AFF6-F20197774DB3}"/>
    <cellStyle name="Notiz" xfId="2478" xr:uid="{4A2BDBC2-78C9-42ED-A47C-280968A1EB9C}"/>
    <cellStyle name="Notiz 2" xfId="2479" xr:uid="{2DCBC4D7-342E-421D-B5BF-9429D4F03F03}"/>
    <cellStyle name="Notiz 3" xfId="2480" xr:uid="{72BEF297-D0E8-479C-A2B1-02DC0CE9301F}"/>
    <cellStyle name="num_note" xfId="327" xr:uid="{5B7FAC51-7677-4038-A8F7-D1B69DF10B4F}"/>
    <cellStyle name="NumberCellStyle" xfId="53" xr:uid="{FD98EBC5-F26F-4681-8D6B-73B43B4945CB}"/>
    <cellStyle name="Nuovo" xfId="250" xr:uid="{6AD012B3-320F-4F3F-86AA-E6E22159B935}"/>
    <cellStyle name="Nuovo 10" xfId="2481" xr:uid="{8CB202CC-0674-4B5E-977B-80E1A3533C7F}"/>
    <cellStyle name="Nuovo 11" xfId="2482" xr:uid="{BF1A6426-FC3A-4F81-A7D2-C2BBF2FA6EFC}"/>
    <cellStyle name="Nuovo 12" xfId="2483" xr:uid="{51C7BFDE-5476-435B-A289-9FEB2AD6D053}"/>
    <cellStyle name="Nuovo 13" xfId="2484" xr:uid="{0CD1E9CC-157F-4473-8772-C9ACC86CCD87}"/>
    <cellStyle name="Nuovo 14" xfId="2485" xr:uid="{D6C778B7-A965-4831-8ED4-25BFFC69CA41}"/>
    <cellStyle name="Nuovo 15" xfId="2486" xr:uid="{3CAE426B-BA4C-4767-913F-347470416957}"/>
    <cellStyle name="Nuovo 16" xfId="2487" xr:uid="{F99B91BF-53F2-490C-B7B5-6803C5DD876F}"/>
    <cellStyle name="Nuovo 17" xfId="2488" xr:uid="{A374208E-33A6-4146-9E9D-75529BDCE7A0}"/>
    <cellStyle name="Nuovo 18" xfId="2489" xr:uid="{E87EB65D-9A36-4A03-AE5B-11736AEC0253}"/>
    <cellStyle name="Nuovo 19" xfId="2490" xr:uid="{95ADF9CC-23D5-4C4D-98B9-B38FCF3E410F}"/>
    <cellStyle name="Nuovo 2" xfId="251" xr:uid="{395DF845-29FD-4780-9781-1CFF29F8BDD5}"/>
    <cellStyle name="Nuovo 20" xfId="2491" xr:uid="{F9E60B89-A1B1-4068-AB64-9C4B0D00F5A7}"/>
    <cellStyle name="Nuovo 21" xfId="2492" xr:uid="{8B9D354C-0FC7-4FDF-8146-718D5CBBACE5}"/>
    <cellStyle name="Nuovo 22" xfId="2493" xr:uid="{1D9C016E-C3EF-4351-AFCC-299BB3A38540}"/>
    <cellStyle name="Nuovo 23" xfId="2494" xr:uid="{78EC1D82-CD7F-4DC6-8EE6-9379548A56AA}"/>
    <cellStyle name="Nuovo 24" xfId="2495" xr:uid="{AF04AF5B-4823-475D-8FEF-F732D1685DBC}"/>
    <cellStyle name="Nuovo 25" xfId="2496" xr:uid="{9D22E831-E298-4D04-8833-6337FFB4B8AA}"/>
    <cellStyle name="Nuovo 26" xfId="2497" xr:uid="{DF1CE46D-5AC4-439B-B13D-FF66D68A37D3}"/>
    <cellStyle name="Nuovo 27" xfId="2498" xr:uid="{6D17219A-E853-4F2C-91FC-F1CABCDB1915}"/>
    <cellStyle name="Nuovo 28" xfId="2499" xr:uid="{747BEBC4-5F1F-4E57-8328-DB59BEBE4B4C}"/>
    <cellStyle name="Nuovo 29" xfId="2500" xr:uid="{511CEC4B-FEC7-4FA7-BA4C-5C78204C6C7F}"/>
    <cellStyle name="Nuovo 3" xfId="252" xr:uid="{FBC3052A-C8E0-421A-BD00-937D98B2477D}"/>
    <cellStyle name="Nuovo 30" xfId="2501" xr:uid="{11ED8E5D-0E03-4E91-BCB5-46C2384BF5C3}"/>
    <cellStyle name="Nuovo 31" xfId="2502" xr:uid="{4979707D-4E01-4F3D-B0E0-B310A9944611}"/>
    <cellStyle name="Nuovo 32" xfId="2503" xr:uid="{CE96074D-1785-4615-B7CF-1FB7318C2777}"/>
    <cellStyle name="Nuovo 33" xfId="2504" xr:uid="{C28005FA-8200-4E22-9B4C-A081D1C94671}"/>
    <cellStyle name="Nuovo 34" xfId="2505" xr:uid="{6DBC6B76-60EF-461B-854C-5B128E5424C5}"/>
    <cellStyle name="Nuovo 35" xfId="2506" xr:uid="{68C22609-0DB8-4B0C-93C0-DF031D9F4FEE}"/>
    <cellStyle name="Nuovo 36" xfId="2507" xr:uid="{793C6D81-F457-4B0F-8C0C-EFF49B044346}"/>
    <cellStyle name="Nuovo 37" xfId="2508" xr:uid="{2F06A146-C503-41E4-82BE-5E8E30003B4B}"/>
    <cellStyle name="Nuovo 38" xfId="2509" xr:uid="{D7496169-31BC-45F9-8608-2818F4FD4672}"/>
    <cellStyle name="Nuovo 38 2" xfId="5260" xr:uid="{BAB78033-4299-462E-A42F-82FB5E483301}"/>
    <cellStyle name="Nuovo 38 2 2" xfId="5261" xr:uid="{D5577364-AAFA-4999-B8C9-589C7FA51554}"/>
    <cellStyle name="Nuovo 38 3" xfId="5262" xr:uid="{209EE62C-F9AB-4725-AFE6-D31451FEBD2B}"/>
    <cellStyle name="Nuovo 38 3 2" xfId="5263" xr:uid="{3DB9275D-AF2E-4519-B34B-ADABFD929C86}"/>
    <cellStyle name="Nuovo 38 3 3" xfId="5264" xr:uid="{E1AFD62C-3C11-4683-9750-7D767830EC3F}"/>
    <cellStyle name="Nuovo 38 4" xfId="5265" xr:uid="{CD87082D-9652-46C1-8696-4D304D86072C}"/>
    <cellStyle name="Nuovo 4" xfId="382" xr:uid="{ED8B0E61-E540-4E49-8047-AA639F08FCFA}"/>
    <cellStyle name="Nuovo 4 2" xfId="2510" xr:uid="{FFE00D8D-0DCD-4CA4-BC37-3631E375A14F}"/>
    <cellStyle name="Nuovo 5" xfId="2511" xr:uid="{C85CC120-1D9B-4F9B-89B4-702A7432D4A6}"/>
    <cellStyle name="Nuovo 6" xfId="2512" xr:uid="{56A6D1A2-1109-4419-AA21-CC785A8B35FF}"/>
    <cellStyle name="Nuovo 7" xfId="2513" xr:uid="{F7184E19-4DB3-44E7-9BAB-C0F111A3B569}"/>
    <cellStyle name="Nuovo 8" xfId="2514" xr:uid="{0B90E11D-2883-4BB2-A31C-993117CD59FE}"/>
    <cellStyle name="Nuovo 9" xfId="2515" xr:uid="{4923B58A-67AD-4459-95BF-92BF256E6A84}"/>
    <cellStyle name="Output" xfId="14" builtinId="21" customBuiltin="1"/>
    <cellStyle name="Output 10" xfId="2516" xr:uid="{519F963C-CE37-4647-BC4B-05DB9E1EDBAE}"/>
    <cellStyle name="Output 11" xfId="2517" xr:uid="{CA84A1E1-C15B-449D-A073-2D8007665F61}"/>
    <cellStyle name="Output 12" xfId="2518" xr:uid="{AFE9C2A6-DEC0-4911-9F3B-2D46C5A3F145}"/>
    <cellStyle name="Output 13" xfId="2519" xr:uid="{B33DC701-BA39-4768-B2CD-C8AC2354A787}"/>
    <cellStyle name="Output 14" xfId="2520" xr:uid="{C6E0925F-3FAF-4663-A57B-F4130229C31B}"/>
    <cellStyle name="Output 15" xfId="2521" xr:uid="{64FD580A-FB5C-4061-A9EE-154BF040C3DD}"/>
    <cellStyle name="Output 16" xfId="2522" xr:uid="{060A5E62-13C2-47DC-9808-AE4CD8C80D5C}"/>
    <cellStyle name="Output 17" xfId="2523" xr:uid="{650B28B5-4C6C-4C2D-A879-A7807A0F8DF1}"/>
    <cellStyle name="Output 18" xfId="2524" xr:uid="{7097FF9E-02A8-4295-BD15-564994801F48}"/>
    <cellStyle name="Output 19" xfId="2525" xr:uid="{912F4452-5911-4A4F-A63C-BFA569CA42AF}"/>
    <cellStyle name="Output 2" xfId="253" xr:uid="{2494EF32-6B17-46E1-8D3B-D1FD93DADB40}"/>
    <cellStyle name="Output 2 10" xfId="4510" xr:uid="{296C33CE-E78E-41D9-BB0C-23000E564872}"/>
    <cellStyle name="Output 2 11" xfId="5266" xr:uid="{4AACE0AE-AFBC-481C-AB9E-FABBE93BD21A}"/>
    <cellStyle name="Output 2 2" xfId="4511" xr:uid="{404A80F4-62C2-45C1-B58B-C8C37FA6C6B1}"/>
    <cellStyle name="Output 2 3" xfId="4512" xr:uid="{99C4A042-F34D-41E2-818D-8352BD9B9A2D}"/>
    <cellStyle name="Output 2 4" xfId="4513" xr:uid="{ADCB400C-176C-4FD4-B4B1-A8CEF486D37A}"/>
    <cellStyle name="Output 2 5" xfId="4514" xr:uid="{22393341-3899-4D36-A7A5-5B3B192F4E58}"/>
    <cellStyle name="Output 2 6" xfId="4515" xr:uid="{ECC54CB2-D8E3-496F-93E1-E0521ABD76FA}"/>
    <cellStyle name="Output 2 7" xfId="4516" xr:uid="{0FD7E6C5-A1CC-4174-96D0-1E90C96AB62F}"/>
    <cellStyle name="Output 2 8" xfId="4517" xr:uid="{7EF32AC0-D8DF-4DD5-ABF0-89C0691C264F}"/>
    <cellStyle name="Output 2 9" xfId="4518" xr:uid="{24176C24-FE09-4AA3-AD11-BB3429FE0AD9}"/>
    <cellStyle name="Output 20" xfId="2526" xr:uid="{B011C326-DF9A-4724-AB5E-19C0BF041B4A}"/>
    <cellStyle name="Output 21" xfId="2527" xr:uid="{59532261-9985-4B40-980D-198477A06E40}"/>
    <cellStyle name="Output 22" xfId="2528" xr:uid="{E089BC8D-9455-4794-B223-50EC9657E75C}"/>
    <cellStyle name="Output 23" xfId="2529" xr:uid="{AC1B6F89-E726-4CBD-8CA7-880211762BA6}"/>
    <cellStyle name="Output 24" xfId="2530" xr:uid="{83ED4106-C093-449C-AF56-E19D7C045003}"/>
    <cellStyle name="Output 25" xfId="2531" xr:uid="{147302D3-0C90-4BC4-A8B6-6B12717D31D6}"/>
    <cellStyle name="Output 26" xfId="2532" xr:uid="{903963B5-EBFB-48BC-ADF6-167B30B3A4ED}"/>
    <cellStyle name="Output 27" xfId="2533" xr:uid="{EED6340E-BE43-43E4-AF18-7429BF3F71C9}"/>
    <cellStyle name="Output 28" xfId="2534" xr:uid="{995EF419-4309-47A9-A672-9A4AAA2675F1}"/>
    <cellStyle name="Output 29" xfId="2535" xr:uid="{95D1C1ED-475E-45BF-B932-2FB5630C18B6}"/>
    <cellStyle name="Output 3" xfId="254" xr:uid="{1C445267-366B-4173-91BC-355441E7B8D2}"/>
    <cellStyle name="Output 3 2" xfId="2536" xr:uid="{7A71AE5D-65FB-40AE-BE86-41152186B9BA}"/>
    <cellStyle name="Output 3 2 2" xfId="5267" xr:uid="{CB70EA03-DBEB-46DF-BC56-34F7650F11EC}"/>
    <cellStyle name="Output 3 3" xfId="4519" xr:uid="{7035695B-E51A-4520-A107-635172A6FB64}"/>
    <cellStyle name="Output 3 4" xfId="59163" xr:uid="{C14FEB23-7841-4116-B039-A0088CA242F5}"/>
    <cellStyle name="Output 30" xfId="2537" xr:uid="{4BAF0CA2-9B46-477C-AE8D-F74FAB45DB20}"/>
    <cellStyle name="Output 31" xfId="2538" xr:uid="{7595E070-151F-4CD4-AF63-4F311FE11BB5}"/>
    <cellStyle name="Output 32" xfId="2539" xr:uid="{50B08700-276C-4841-B9EE-B3F7D2A00254}"/>
    <cellStyle name="Output 33" xfId="2540" xr:uid="{E944074A-7297-4F16-9B34-80CC09AB2737}"/>
    <cellStyle name="Output 34" xfId="2541" xr:uid="{709557F0-BB7E-431D-A65D-5E9D78B72BDC}"/>
    <cellStyle name="Output 35" xfId="2542" xr:uid="{46375630-5C89-46C1-B7A0-BF7D19F64756}"/>
    <cellStyle name="Output 36" xfId="2543" xr:uid="{2113E968-285B-4B7A-9172-15FE903CD660}"/>
    <cellStyle name="Output 37" xfId="2544" xr:uid="{08DB5C10-1AFE-4BFF-A33E-7FE95CCC7440}"/>
    <cellStyle name="Output 38" xfId="2545" xr:uid="{370374B2-CDB0-47FB-BE0D-4812929B3CCB}"/>
    <cellStyle name="Output 39" xfId="2546" xr:uid="{42D062BA-061F-4BA0-82DE-F1D7476D677A}"/>
    <cellStyle name="Output 4" xfId="2547" xr:uid="{54DBC377-F5D8-49C3-B31C-D9B89AEF5724}"/>
    <cellStyle name="Output 4 2" xfId="5268" xr:uid="{F855883D-90A9-4BF5-8A75-7D0E9D66D154}"/>
    <cellStyle name="Output 40" xfId="2548" xr:uid="{20AA6346-3E18-4905-A553-65FDBED954D9}"/>
    <cellStyle name="Output 41" xfId="2549" xr:uid="{8C988F0A-7EDA-4840-AEAC-938FAEFB32E7}"/>
    <cellStyle name="Output 42" xfId="2550" xr:uid="{638F5DD5-6EE5-4608-ABB0-5DEF4BA71D5C}"/>
    <cellStyle name="Output 43" xfId="2551" xr:uid="{416C4C47-B109-4634-BACC-6214FBE3C398}"/>
    <cellStyle name="Output 5" xfId="2552" xr:uid="{5BE10C7B-3D2E-4BA3-B172-65982D239140}"/>
    <cellStyle name="Output 5 2" xfId="5269" xr:uid="{BA4B3658-1CED-4601-8502-EB0F0198A101}"/>
    <cellStyle name="Output 6" xfId="2553" xr:uid="{90B2196A-17C1-484B-A669-34E134C05F68}"/>
    <cellStyle name="Output 6 2" xfId="5270" xr:uid="{919B3764-9CB5-47BF-8187-5D211C4B3962}"/>
    <cellStyle name="Output 7" xfId="2554" xr:uid="{7E4AA6ED-9D67-48EE-8126-CEE4E814EF65}"/>
    <cellStyle name="Output 8" xfId="2555" xr:uid="{12B05832-B9E0-4E52-8EE9-500809287AB8}"/>
    <cellStyle name="Output 9" xfId="2556" xr:uid="{16E5A8C7-6FB0-4A1D-B2F0-F9D74AC731A1}"/>
    <cellStyle name="Pattern" xfId="2557" xr:uid="{990FFD4E-5853-4A81-965B-CD0FA8EBE630}"/>
    <cellStyle name="Percent 10" xfId="4521" xr:uid="{6E67E342-7966-4476-B76B-080EDEE7BB72}"/>
    <cellStyle name="Percent 10 10" xfId="2559" xr:uid="{275926BC-9CAF-4CF1-899C-9A1B5EC59A0D}"/>
    <cellStyle name="Percent 10 11" xfId="2560" xr:uid="{7E5B6157-0149-4BA3-B5CD-C6124D553C60}"/>
    <cellStyle name="Percent 10 11 2" xfId="59164" xr:uid="{3ED5BF71-2067-4360-9ED9-5F023A818CBF}"/>
    <cellStyle name="Percent 10 12" xfId="2561" xr:uid="{C8D8F026-A38F-47BF-9C85-6180B9BD1A91}"/>
    <cellStyle name="Percent 10 12 2" xfId="59165" xr:uid="{92D93B05-F3B1-4CBE-96EB-F4F54B261C05}"/>
    <cellStyle name="Percent 10 13" xfId="2562" xr:uid="{525003E3-EC3D-4D0A-BF60-C00D87C1926C}"/>
    <cellStyle name="Percent 10 13 2" xfId="59166" xr:uid="{D3609E3D-0516-4E03-8B25-28EEBBC5B0C9}"/>
    <cellStyle name="Percent 10 14" xfId="2563" xr:uid="{11EC8995-EAC4-485D-B0C2-994A8A40225D}"/>
    <cellStyle name="Percent 10 14 2" xfId="59167" xr:uid="{ED7012D8-B72C-4BB4-A939-3C6FFD9A2277}"/>
    <cellStyle name="Percent 10 15" xfId="2564" xr:uid="{76C4A58C-6554-4F82-A951-EA488C7BDDC7}"/>
    <cellStyle name="Percent 10 15 2" xfId="59168" xr:uid="{4700968D-FCF5-4764-A00A-41F1F4592F1F}"/>
    <cellStyle name="Percent 10 16" xfId="2565" xr:uid="{D9C17FD2-759A-453F-BF46-701FB7FABEC5}"/>
    <cellStyle name="Percent 10 16 2" xfId="59169" xr:uid="{37C1D071-6C33-4326-AAD9-3135245780DB}"/>
    <cellStyle name="Percent 10 17" xfId="2566" xr:uid="{C2E3FD79-CF2E-4449-94F9-A68D8C4F770E}"/>
    <cellStyle name="Percent 10 17 2" xfId="59170" xr:uid="{CD6E1E6E-4D60-4E73-ABE0-61D5F4818EF1}"/>
    <cellStyle name="Percent 10 18" xfId="2567" xr:uid="{5CCF9742-5DA7-4926-BED4-9A1BBA9CAA9C}"/>
    <cellStyle name="Percent 10 18 2" xfId="59171" xr:uid="{2D4C41C4-C4F6-4814-BE7F-BF7D87D32E7F}"/>
    <cellStyle name="Percent 10 19" xfId="2568" xr:uid="{5AB843A2-FC99-4D1E-87A5-7C2A2CC964D9}"/>
    <cellStyle name="Percent 10 19 2" xfId="59172" xr:uid="{DF01D2DE-4BF7-4D54-876F-67A5836AC4E9}"/>
    <cellStyle name="Percent 10 2" xfId="2569" xr:uid="{4D2CD118-3FB5-4A3B-8CAE-7346C322D6BC}"/>
    <cellStyle name="Percent 10 2 2" xfId="4522" xr:uid="{63A1EAEA-C2F7-45C8-A1E9-3CA1B7DA614F}"/>
    <cellStyle name="Percent 10 2 2 2" xfId="59174" xr:uid="{8B5A8F03-99F5-4BB2-9478-18D0DE0DA622}"/>
    <cellStyle name="Percent 10 2 3" xfId="59175" xr:uid="{724DBCAC-C089-46F6-8B9C-472E4F4E3D5F}"/>
    <cellStyle name="Percent 10 2 4" xfId="59173" xr:uid="{C6091AA2-1B27-4B58-BC04-C33470AB87F9}"/>
    <cellStyle name="Percent 10 20" xfId="2570" xr:uid="{B3A6804E-1480-4A5B-A33C-DE8F035FB0FA}"/>
    <cellStyle name="Percent 10 20 2" xfId="59176" xr:uid="{70D82E32-38D3-4EF6-8309-25CAC8ABE999}"/>
    <cellStyle name="Percent 10 3" xfId="2571" xr:uid="{DE8397C5-ABD7-4E14-8788-6AC88D40A076}"/>
    <cellStyle name="Percent 10 3 2" xfId="4523" xr:uid="{C5FCF30C-057B-4D5A-8314-24A7E83159BB}"/>
    <cellStyle name="Percent 10 3 2 2" xfId="59178" xr:uid="{AD97C454-C9B0-427C-9B34-734753AEAF1D}"/>
    <cellStyle name="Percent 10 3 3" xfId="59179" xr:uid="{1BCBCAB0-E5D1-4368-910D-5420F884F1DD}"/>
    <cellStyle name="Percent 10 3 4" xfId="59177" xr:uid="{4D09D632-7A88-4D7C-940E-B6E935C71B69}"/>
    <cellStyle name="Percent 10 4" xfId="2572" xr:uid="{528D1DDB-F63F-42C1-9112-857D163096A2}"/>
    <cellStyle name="Percent 10 4 2" xfId="4524" xr:uid="{811B3E6C-492E-41DF-9AC9-61BDE9E36D12}"/>
    <cellStyle name="Percent 10 4 2 2" xfId="59181" xr:uid="{A261AA56-6846-4138-922B-F67E09F10AF6}"/>
    <cellStyle name="Percent 10 4 3" xfId="59182" xr:uid="{721D4CE3-D3AB-419A-AC9C-4683BF694BFC}"/>
    <cellStyle name="Percent 10 4 4" xfId="59180" xr:uid="{3A0D01E1-5774-4722-B8F9-BA942A240FD5}"/>
    <cellStyle name="Percent 10 5" xfId="2573" xr:uid="{CC3B36A2-60DE-4BF3-A30B-FE93F5EDB03D}"/>
    <cellStyle name="Percent 10 5 2" xfId="4525" xr:uid="{ABDCAC97-99DD-4735-BF61-C5400EA14BF8}"/>
    <cellStyle name="Percent 10 5 2 2" xfId="59184" xr:uid="{26AD4C68-7591-4445-A98D-41E5E5457082}"/>
    <cellStyle name="Percent 10 5 3" xfId="59185" xr:uid="{C9C9C7DF-A62B-477E-8892-9F49DA631730}"/>
    <cellStyle name="Percent 10 5 4" xfId="59183" xr:uid="{88CB306B-6D29-4334-894B-D0A19FDD028D}"/>
    <cellStyle name="Percent 10 6" xfId="2574" xr:uid="{3C4DBB6B-B5D0-4455-A2B5-94994E5D5D0F}"/>
    <cellStyle name="Percent 10 6 2" xfId="4526" xr:uid="{E13FDBA7-880F-432B-9F38-3FDA7745DD95}"/>
    <cellStyle name="Percent 10 6 2 2" xfId="59187" xr:uid="{C9963839-E245-4575-A71B-04D0CBDED20D}"/>
    <cellStyle name="Percent 10 6 3" xfId="59188" xr:uid="{7DCDA5AA-1F52-4B84-96D9-3715A9B90287}"/>
    <cellStyle name="Percent 10 6 4" xfId="59186" xr:uid="{ADE0C8AE-1A9C-433B-AA72-226328BA7F51}"/>
    <cellStyle name="Percent 10 7" xfId="2575" xr:uid="{A7307112-E50C-4215-AAB9-43D9DDF501F9}"/>
    <cellStyle name="Percent 10 7 2" xfId="2576" xr:uid="{1C1056C3-6ED8-4ECE-BE55-B0BCE17264A2}"/>
    <cellStyle name="Percent 10 7 2 2" xfId="59190" xr:uid="{B67E0DF1-55F8-4DA2-A1C5-79B2076989E5}"/>
    <cellStyle name="Percent 10 7 3" xfId="2577" xr:uid="{E474924A-F082-46BE-A1F7-3510EE72C866}"/>
    <cellStyle name="Percent 10 7 3 2" xfId="59191" xr:uid="{7529156F-446C-4440-9D3B-035BEDC01017}"/>
    <cellStyle name="Percent 10 7 4" xfId="4527" xr:uid="{5154317B-19C1-4F5E-878B-1BC9625BE47C}"/>
    <cellStyle name="Percent 10 7 4 2" xfId="59192" xr:uid="{6FDA5658-39A0-45BC-B8FC-7EF31B461342}"/>
    <cellStyle name="Percent 10 7 5" xfId="59193" xr:uid="{756E53A3-D43D-4DEF-B7E3-C8CF6F1892ED}"/>
    <cellStyle name="Percent 10 7 6" xfId="59189" xr:uid="{2F431C92-87E2-402D-8674-BF113C9E06DE}"/>
    <cellStyle name="Percent 10 8" xfId="2578" xr:uid="{60643B1A-53BF-411F-A066-AF3FA87CF48C}"/>
    <cellStyle name="Percent 10 8 2" xfId="4528" xr:uid="{6060185B-537E-4FA8-A8D3-53A7CC435CE5}"/>
    <cellStyle name="Percent 10 8 2 2" xfId="59195" xr:uid="{38B42D4F-80A6-4683-8174-FC49EB1819BF}"/>
    <cellStyle name="Percent 10 8 3" xfId="59196" xr:uid="{ACE10F42-448D-49B1-91AF-E546439AFBE3}"/>
    <cellStyle name="Percent 10 8 4" xfId="59194" xr:uid="{637A3E6A-2C48-4213-A963-FA69E5C585CC}"/>
    <cellStyle name="Percent 10 9" xfId="2579" xr:uid="{60817AC5-DD00-4E75-8662-4D5805BBE18E}"/>
    <cellStyle name="Percent 10 9 2" xfId="59197" xr:uid="{3C0A6F28-310E-4925-B43A-136875A5255F}"/>
    <cellStyle name="Percent 11" xfId="4529" xr:uid="{9FE45FEB-26B9-4A1D-8D08-4E6F27C4A2D1}"/>
    <cellStyle name="Percent 11 10" xfId="2580" xr:uid="{EBD097EE-DA79-49AF-8B5F-13A09675D476}"/>
    <cellStyle name="Percent 11 10 2" xfId="59199" xr:uid="{7504A3EE-D7EA-4611-A8CA-4B5D407E0137}"/>
    <cellStyle name="Percent 11 11" xfId="59198" xr:uid="{82D14E2B-C977-48E5-B58E-16EE17A5ED21}"/>
    <cellStyle name="Percent 11 2" xfId="2581" xr:uid="{E27234D2-A111-4B4B-A94B-A42D22E73CA2}"/>
    <cellStyle name="Percent 11 2 2" xfId="4530" xr:uid="{71ED58EB-AAB1-4495-8832-0063830EDFE6}"/>
    <cellStyle name="Percent 11 2 2 2" xfId="59201" xr:uid="{4A1ADA96-040D-4CB4-833A-8FF5AA3380DE}"/>
    <cellStyle name="Percent 11 2 3" xfId="59202" xr:uid="{48DB1450-219C-4BE4-970D-A31C03F8BA5B}"/>
    <cellStyle name="Percent 11 2 4" xfId="59200" xr:uid="{7279A58E-E7B5-4E2A-A7BB-272528B8474F}"/>
    <cellStyle name="Percent 11 3" xfId="2582" xr:uid="{72A15881-9F80-482F-A7F5-C49A3267BF05}"/>
    <cellStyle name="Percent 11 3 2" xfId="4531" xr:uid="{AAB2CE0E-8E6D-480B-BB9B-C84479DB5C17}"/>
    <cellStyle name="Percent 11 3 2 2" xfId="59204" xr:uid="{D773FF96-1F99-4683-B1DE-6479EFA3EA36}"/>
    <cellStyle name="Percent 11 3 3" xfId="59205" xr:uid="{E15CDCAD-FE26-4A3D-9045-CD26FD730621}"/>
    <cellStyle name="Percent 11 3 4" xfId="59203" xr:uid="{340B549F-156C-43BE-AA55-D63CD07FA58B}"/>
    <cellStyle name="Percent 11 4" xfId="2583" xr:uid="{A0479BA5-3960-4629-8F70-F358D1206487}"/>
    <cellStyle name="Percent 11 4 2" xfId="4532" xr:uid="{DD38701E-F9B7-4E65-A7FC-26B09FEF1030}"/>
    <cellStyle name="Percent 11 4 2 2" xfId="59207" xr:uid="{A21E426E-775D-41F5-9F78-D65E37B328CF}"/>
    <cellStyle name="Percent 11 4 3" xfId="59208" xr:uid="{BA8BCE46-C213-4879-B3DF-C3E186543627}"/>
    <cellStyle name="Percent 11 4 4" xfId="59206" xr:uid="{088CEB9B-A2E9-4948-A555-F92971625319}"/>
    <cellStyle name="Percent 11 5" xfId="2584" xr:uid="{6A22FCE2-F12B-4A3A-98FC-27DB9D2AD75C}"/>
    <cellStyle name="Percent 11 5 2" xfId="4533" xr:uid="{838DE93A-65F7-4BFC-B6C0-372C3F1C9323}"/>
    <cellStyle name="Percent 11 5 2 2" xfId="59210" xr:uid="{36F17E3D-F384-47FD-A548-5815F6380B66}"/>
    <cellStyle name="Percent 11 5 3" xfId="59211" xr:uid="{6A53DBFD-2797-4359-8C05-0E4AF8BD5ABE}"/>
    <cellStyle name="Percent 11 5 4" xfId="59209" xr:uid="{0F8BCE89-4349-4265-A389-D554E7748754}"/>
    <cellStyle name="Percent 11 6" xfId="2585" xr:uid="{D1DB637F-A668-4D11-9694-4B1B70CCBD00}"/>
    <cellStyle name="Percent 11 6 2" xfId="4534" xr:uid="{12DFC88B-E87D-4A88-AD07-65D36324673C}"/>
    <cellStyle name="Percent 11 6 2 2" xfId="59213" xr:uid="{9AD04D41-61D4-4BC7-9693-D7400C9C3308}"/>
    <cellStyle name="Percent 11 6 3" xfId="59214" xr:uid="{085C69F2-3BEB-486A-99FC-6BB5BC60E8F9}"/>
    <cellStyle name="Percent 11 6 4" xfId="59212" xr:uid="{C37B71A8-708F-4B55-9594-D87F75D2491C}"/>
    <cellStyle name="Percent 11 7" xfId="2586" xr:uid="{F11379CF-FE05-4E15-9A49-D279E9758779}"/>
    <cellStyle name="Percent 11 7 2" xfId="2587" xr:uid="{B7B0549C-5403-491C-B456-F76D2A4AE414}"/>
    <cellStyle name="Percent 11 7 2 2" xfId="59216" xr:uid="{0ECBC808-AE78-4C5D-BD99-15472AB9821D}"/>
    <cellStyle name="Percent 11 7 3" xfId="2588" xr:uid="{A51904FB-A032-43FC-A428-6D725C6DB6E3}"/>
    <cellStyle name="Percent 11 7 3 2" xfId="59217" xr:uid="{BC554801-F3FA-47FF-A135-4A434DA78909}"/>
    <cellStyle name="Percent 11 7 4" xfId="4535" xr:uid="{1E8049B4-E2C5-4CAC-853C-8CDD53095A10}"/>
    <cellStyle name="Percent 11 7 4 2" xfId="59218" xr:uid="{00F7F3CE-2130-44C9-834E-E9B21AAC395F}"/>
    <cellStyle name="Percent 11 7 5" xfId="59219" xr:uid="{3863D3DE-05BC-4426-8C3B-ED2EEC199C88}"/>
    <cellStyle name="Percent 11 7 6" xfId="59215" xr:uid="{D11A9BE6-7B84-4231-8785-0EE01235E27A}"/>
    <cellStyle name="Percent 11 8" xfId="2589" xr:uid="{76AC1756-E55B-4384-B2DD-9EE0E7A1D964}"/>
    <cellStyle name="Percent 11 8 2" xfId="4536" xr:uid="{657E885C-BE5B-41CE-9545-DFDA9DD867C0}"/>
    <cellStyle name="Percent 11 8 2 2" xfId="59221" xr:uid="{BDD497AA-2DED-4ADF-A030-0A48EAF64401}"/>
    <cellStyle name="Percent 11 8 3" xfId="59222" xr:uid="{6E658E78-2358-4E27-A3D3-907160BA74DF}"/>
    <cellStyle name="Percent 11 8 4" xfId="59220" xr:uid="{ED2D1B39-507A-4A7C-8418-DA17384D9CAF}"/>
    <cellStyle name="Percent 11 9" xfId="2590" xr:uid="{FBB44155-2712-4323-9090-3B59FEAEC629}"/>
    <cellStyle name="Percent 11 9 2" xfId="59223" xr:uid="{9D4FD4CD-16A7-4413-9089-97505216AE33}"/>
    <cellStyle name="Percent 12" xfId="4537" xr:uid="{2A4FED46-6422-41FE-B246-C4036BB4EEA0}"/>
    <cellStyle name="Percent 12 10" xfId="2591" xr:uid="{E40278CE-8943-48DC-8839-19BDB192FADB}"/>
    <cellStyle name="Percent 12 10 2" xfId="59225" xr:uid="{F3BAF50C-0AB4-4CCA-AAF2-059D42B637E9}"/>
    <cellStyle name="Percent 12 11" xfId="59224" xr:uid="{D3E1C953-5C4D-42DC-BD5C-8DA63EEC2E82}"/>
    <cellStyle name="Percent 12 2" xfId="2592" xr:uid="{566F5F3D-C8BB-4930-9C0C-A1F9A2DAF932}"/>
    <cellStyle name="Percent 12 2 2" xfId="4538" xr:uid="{4498752F-DD34-464F-9562-64848FD96EF4}"/>
    <cellStyle name="Percent 12 2 2 2" xfId="59227" xr:uid="{D933FE4B-2C87-4307-9222-5A71F1CC78C9}"/>
    <cellStyle name="Percent 12 2 3" xfId="59228" xr:uid="{6C0F806A-7D06-4C98-909D-67C761EBE5F4}"/>
    <cellStyle name="Percent 12 2 4" xfId="59226" xr:uid="{31F088F3-0F33-4C7D-B8B2-B89F3E10BC96}"/>
    <cellStyle name="Percent 12 3" xfId="2593" xr:uid="{A2F65D43-AFCE-4A6D-AD50-56175E8F30CD}"/>
    <cellStyle name="Percent 12 3 2" xfId="4539" xr:uid="{B415024C-AB85-4A72-98A1-3D511C6C5642}"/>
    <cellStyle name="Percent 12 3 2 2" xfId="59230" xr:uid="{72A28589-BF63-4328-A290-E2AB2B8663EE}"/>
    <cellStyle name="Percent 12 3 3" xfId="59231" xr:uid="{859E930D-143C-4237-84DC-F446754182C1}"/>
    <cellStyle name="Percent 12 3 4" xfId="59229" xr:uid="{C4A7BD5C-0A71-4314-9CD1-8623CC7696E8}"/>
    <cellStyle name="Percent 12 4" xfId="2594" xr:uid="{FE858B9B-E05A-4724-BF2C-94B2E5CC70DE}"/>
    <cellStyle name="Percent 12 4 2" xfId="4540" xr:uid="{2CF5C79C-2146-4D71-A7E5-F86214C9BF70}"/>
    <cellStyle name="Percent 12 4 2 2" xfId="59233" xr:uid="{5C937EDA-55DC-4970-AD1A-73EF2130A1F0}"/>
    <cellStyle name="Percent 12 4 3" xfId="59234" xr:uid="{FF6A8A97-1976-45AE-B1E4-8D3754B0E144}"/>
    <cellStyle name="Percent 12 4 4" xfId="59232" xr:uid="{1CF22DC1-3D57-4BFF-92A8-EA2A106DC1A6}"/>
    <cellStyle name="Percent 12 5" xfId="2595" xr:uid="{73993B2F-4F1F-4C49-9ACF-4567D4693782}"/>
    <cellStyle name="Percent 12 5 2" xfId="4541" xr:uid="{7CE02CFB-B42B-4106-9E4E-594386360563}"/>
    <cellStyle name="Percent 12 5 2 2" xfId="59236" xr:uid="{95E728B2-F14E-4ACD-AD9A-35D00040B81A}"/>
    <cellStyle name="Percent 12 5 3" xfId="59237" xr:uid="{10122F8A-8782-43B2-9F8A-FBCF79AA7D1D}"/>
    <cellStyle name="Percent 12 5 4" xfId="59235" xr:uid="{E0B4BC81-7894-4FBF-80A5-9E81F90A2D6A}"/>
    <cellStyle name="Percent 12 6" xfId="2596" xr:uid="{35884836-960B-4526-A30B-2B8CA92B4316}"/>
    <cellStyle name="Percent 12 6 2" xfId="4542" xr:uid="{A3146432-6523-4FCE-8951-5B3F2ACCAE03}"/>
    <cellStyle name="Percent 12 6 2 2" xfId="59239" xr:uid="{A16A553C-A408-44CD-94E5-684FE4E370A2}"/>
    <cellStyle name="Percent 12 6 3" xfId="59240" xr:uid="{607242E8-F858-4AA3-8F75-307F50ACAA8C}"/>
    <cellStyle name="Percent 12 6 4" xfId="59238" xr:uid="{77138D26-A375-4DE1-AD8E-24057F17516D}"/>
    <cellStyle name="Percent 12 7" xfId="2597" xr:uid="{9A8D90AB-1E69-4F05-AF2B-D26DE215693D}"/>
    <cellStyle name="Percent 12 7 2" xfId="2598" xr:uid="{B2E51648-C5A6-4F2B-8EA8-CAF7DB4E9C48}"/>
    <cellStyle name="Percent 12 7 2 2" xfId="59242" xr:uid="{978381BD-3EC8-419F-A8E8-2D054D6688CD}"/>
    <cellStyle name="Percent 12 7 3" xfId="2599" xr:uid="{1386DBB0-D837-4B3F-8F10-3A9D886CC045}"/>
    <cellStyle name="Percent 12 7 3 2" xfId="59243" xr:uid="{E0F48C7A-3F92-4AA2-9307-9EB0B44FCEAE}"/>
    <cellStyle name="Percent 12 7 4" xfId="4543" xr:uid="{9A4CA556-FDC0-4C33-B4A7-5B9B9D8A433B}"/>
    <cellStyle name="Percent 12 7 4 2" xfId="59244" xr:uid="{0A716599-62A8-4BEE-B643-66BDEB5E73AE}"/>
    <cellStyle name="Percent 12 7 5" xfId="59245" xr:uid="{00283CDA-1D22-4D7E-85C7-8B9870A17DF5}"/>
    <cellStyle name="Percent 12 7 6" xfId="59241" xr:uid="{14328976-450F-4394-AC0B-4CBE5026401A}"/>
    <cellStyle name="Percent 12 8" xfId="2600" xr:uid="{D604F74F-BF60-45D5-9E66-DCEAB0089B26}"/>
    <cellStyle name="Percent 12 8 2" xfId="4544" xr:uid="{E13AF6B8-F2D4-46CF-9D0E-0C42F2CC29D3}"/>
    <cellStyle name="Percent 12 8 2 2" xfId="59247" xr:uid="{D2DFE4EA-5383-4BC1-904A-0E4962057E1D}"/>
    <cellStyle name="Percent 12 8 3" xfId="59248" xr:uid="{561DC9EE-5B58-4207-B088-607A20066C6E}"/>
    <cellStyle name="Percent 12 8 4" xfId="59246" xr:uid="{12FAFAAE-8652-4369-8A7A-C15424D270BF}"/>
    <cellStyle name="Percent 12 9" xfId="2601" xr:uid="{87B27502-9D69-45F3-AE29-7495A3C1C608}"/>
    <cellStyle name="Percent 12 9 2" xfId="59249" xr:uid="{1217A17A-D6AB-4F56-A970-F44A7D6AD67F}"/>
    <cellStyle name="Percent 13" xfId="4545" xr:uid="{8FDF0BEA-A573-4D13-884C-F7A4009BB201}"/>
    <cellStyle name="Percent 13 10" xfId="2602" xr:uid="{DE531993-1CAF-414F-A92A-CB94C52340D7}"/>
    <cellStyle name="Percent 13 10 2" xfId="59251" xr:uid="{9CD16321-42DB-46F7-AF46-25F02632196D}"/>
    <cellStyle name="Percent 13 11" xfId="59250" xr:uid="{C0001A0C-4D4F-44B5-A717-5A7A1C6DBFA9}"/>
    <cellStyle name="Percent 13 2" xfId="2603" xr:uid="{E7A005AF-5E98-4DA3-8663-E1003205FA99}"/>
    <cellStyle name="Percent 13 2 2" xfId="4546" xr:uid="{D682C38F-882E-4F8B-8C4A-77CC891DC971}"/>
    <cellStyle name="Percent 13 2 2 2" xfId="59253" xr:uid="{E2171801-5DEE-4502-810F-2329D109278D}"/>
    <cellStyle name="Percent 13 2 3" xfId="59254" xr:uid="{025E8C04-61CF-499A-98B2-A11899026798}"/>
    <cellStyle name="Percent 13 2 4" xfId="59252" xr:uid="{C910A1E9-0ED8-4891-BBCE-23129CE0B678}"/>
    <cellStyle name="Percent 13 3" xfId="2604" xr:uid="{1CCE409D-92C3-41E1-ABD6-68D687F5F631}"/>
    <cellStyle name="Percent 13 3 2" xfId="4547" xr:uid="{BECE0482-C9C6-47AA-8488-A6E4734EE72D}"/>
    <cellStyle name="Percent 13 3 2 2" xfId="59256" xr:uid="{E0029FA0-2306-4D26-81E3-195BA57E5F62}"/>
    <cellStyle name="Percent 13 3 3" xfId="59257" xr:uid="{E788DB66-CA3F-40FA-AEB6-7DB942C2854D}"/>
    <cellStyle name="Percent 13 3 4" xfId="59255" xr:uid="{3C95E63A-18BF-4CD1-9BB7-AD869851B07E}"/>
    <cellStyle name="Percent 13 4" xfId="2605" xr:uid="{B97D0A02-3FE4-4F24-BC6B-FB1E5653F710}"/>
    <cellStyle name="Percent 13 4 2" xfId="4548" xr:uid="{07F4C575-777F-41A7-B6CA-F99F8FE3E552}"/>
    <cellStyle name="Percent 13 4 2 2" xfId="59259" xr:uid="{C2F62521-EA43-4A04-BE5E-0FD81BC7F9EB}"/>
    <cellStyle name="Percent 13 4 3" xfId="59260" xr:uid="{A128C775-030C-4F27-AF28-A7AAC7FC394D}"/>
    <cellStyle name="Percent 13 4 4" xfId="59258" xr:uid="{AF34F70D-1890-46F6-AB95-B8182512A379}"/>
    <cellStyle name="Percent 13 5" xfId="2606" xr:uid="{42AAE7A3-40C5-4D03-A188-8B9FAEBCC125}"/>
    <cellStyle name="Percent 13 5 2" xfId="4549" xr:uid="{881CC166-320F-45C3-AE65-DCFD51BBDA50}"/>
    <cellStyle name="Percent 13 5 2 2" xfId="59262" xr:uid="{42FD485B-E986-454E-825D-2AFF100870FB}"/>
    <cellStyle name="Percent 13 5 3" xfId="59263" xr:uid="{1AD23094-95F3-47F2-8DD5-ABE966B79D3E}"/>
    <cellStyle name="Percent 13 5 4" xfId="59261" xr:uid="{07194433-3C71-44D5-A9FC-96AF14262471}"/>
    <cellStyle name="Percent 13 6" xfId="2607" xr:uid="{F301C187-EE83-48D2-BD59-7B5D462C4663}"/>
    <cellStyle name="Percent 13 6 2" xfId="4550" xr:uid="{2396DE10-542F-4581-9F24-FE1EE6BF2507}"/>
    <cellStyle name="Percent 13 6 2 2" xfId="59265" xr:uid="{D8772D3C-8E72-4C62-9356-F6CCCB57B875}"/>
    <cellStyle name="Percent 13 6 3" xfId="59266" xr:uid="{8F916F44-06C5-42A4-9766-01C7E2293571}"/>
    <cellStyle name="Percent 13 6 4" xfId="59264" xr:uid="{5FA4A996-A555-4FC5-97AC-67EAC8618571}"/>
    <cellStyle name="Percent 13 7" xfId="2608" xr:uid="{1EE06DA1-27D6-4F04-A145-5DB53ADC0C9D}"/>
    <cellStyle name="Percent 13 7 2" xfId="2609" xr:uid="{E08F5DF9-80FE-4F86-B9BD-76814CC34D23}"/>
    <cellStyle name="Percent 13 7 2 2" xfId="59268" xr:uid="{FB9C1F70-827A-47D9-B05F-C3C16C5897DA}"/>
    <cellStyle name="Percent 13 7 3" xfId="2610" xr:uid="{97FAC58C-3DFA-41D2-9004-54FB3AFE2E27}"/>
    <cellStyle name="Percent 13 7 3 2" xfId="59269" xr:uid="{F3EC5BC9-D246-4F9F-B306-5F32C788DDC6}"/>
    <cellStyle name="Percent 13 7 4" xfId="4551" xr:uid="{1AE6885E-9570-43E1-889F-D43E1D34D4FA}"/>
    <cellStyle name="Percent 13 7 4 2" xfId="59270" xr:uid="{50B3B0B2-7647-43F2-B7AA-0D72C95F3C81}"/>
    <cellStyle name="Percent 13 7 5" xfId="59271" xr:uid="{5AB3C886-58FF-4220-B5F6-EE94CD02A050}"/>
    <cellStyle name="Percent 13 7 6" xfId="59267" xr:uid="{07063D1B-C964-4954-B2DA-4909F9BDF061}"/>
    <cellStyle name="Percent 13 8" xfId="2611" xr:uid="{69996A08-9BB5-4BCF-BA02-D0D0B29D8EE6}"/>
    <cellStyle name="Percent 13 8 2" xfId="4552" xr:uid="{9995D655-6944-4031-9B08-27B76C3B01BB}"/>
    <cellStyle name="Percent 13 8 2 2" xfId="59273" xr:uid="{954E9CEC-A3C1-4BE6-A27D-99DF1575FCF7}"/>
    <cellStyle name="Percent 13 8 3" xfId="59274" xr:uid="{FFB9EE26-9340-47BE-B770-F72A7369CD55}"/>
    <cellStyle name="Percent 13 8 4" xfId="59272" xr:uid="{0AE503FE-04EB-4C7D-9415-2B928F4094C8}"/>
    <cellStyle name="Percent 13 9" xfId="2612" xr:uid="{5AB619B4-0FBE-4B2D-8E1A-5CB4F06D981A}"/>
    <cellStyle name="Percent 13 9 2" xfId="59275" xr:uid="{C93194EE-62C1-4BFD-8A37-4CF8ED5F1097}"/>
    <cellStyle name="Percent 14" xfId="4553" xr:uid="{294DDDA7-010F-4070-94A7-ED9C7B2959E7}"/>
    <cellStyle name="Percent 14 10" xfId="2613" xr:uid="{780E68BF-4E8B-41FE-B8AB-A91EF7F459C6}"/>
    <cellStyle name="Percent 14 10 2" xfId="59277" xr:uid="{3B2BB9C1-796E-47C1-B832-8058CA3A3D15}"/>
    <cellStyle name="Percent 14 11" xfId="59276" xr:uid="{BB5B8A5D-26AA-4FA2-AB76-52E2F5FC0A69}"/>
    <cellStyle name="Percent 14 2" xfId="2614" xr:uid="{72BA0645-2B33-4B51-837B-B130304429F6}"/>
    <cellStyle name="Percent 14 2 2" xfId="4554" xr:uid="{D37FEEED-4220-4AC0-9D5B-FD25C9F8646A}"/>
    <cellStyle name="Percent 14 2 2 2" xfId="59279" xr:uid="{6829D73B-5509-465B-857D-E05CED923DB7}"/>
    <cellStyle name="Percent 14 2 3" xfId="59280" xr:uid="{9938E9D2-AD4B-4CDC-960A-B9CF690880E1}"/>
    <cellStyle name="Percent 14 2 4" xfId="59278" xr:uid="{43E292D8-1088-481C-92F1-D1DB1B8E47AB}"/>
    <cellStyle name="Percent 14 3" xfId="2615" xr:uid="{33D8D22C-0A33-4ED7-B6E3-80189FA0B0B5}"/>
    <cellStyle name="Percent 14 3 2" xfId="4555" xr:uid="{DC1D4FEF-DED5-43A1-9BD2-BE69E7EBCFBB}"/>
    <cellStyle name="Percent 14 3 2 2" xfId="59282" xr:uid="{43E9C581-B411-41D3-B52B-48D53897D4E4}"/>
    <cellStyle name="Percent 14 3 3" xfId="59283" xr:uid="{AB84AC4F-583E-4A69-9A35-3AB299F55BAF}"/>
    <cellStyle name="Percent 14 3 4" xfId="59281" xr:uid="{4CA9EDE3-8C69-4DC8-AE95-B9F8E2299EF6}"/>
    <cellStyle name="Percent 14 4" xfId="2616" xr:uid="{F8C537F0-98F0-4A1F-A887-445DC64369C5}"/>
    <cellStyle name="Percent 14 4 2" xfId="4556" xr:uid="{6DEE6B01-B679-4099-BF15-D36DF396BEA6}"/>
    <cellStyle name="Percent 14 4 2 2" xfId="59285" xr:uid="{CD8425B5-3772-4A89-9183-C3892150FA6A}"/>
    <cellStyle name="Percent 14 4 3" xfId="59286" xr:uid="{F2C1F236-FE3B-40D0-9E91-43420B2FCFD5}"/>
    <cellStyle name="Percent 14 4 4" xfId="59284" xr:uid="{8C392A1E-5D30-4899-9E98-96235DB2ABCD}"/>
    <cellStyle name="Percent 14 5" xfId="2617" xr:uid="{17B9C052-1518-42C1-BF9F-8E8A39B4155E}"/>
    <cellStyle name="Percent 14 5 2" xfId="4557" xr:uid="{78C28324-CB5B-49D7-88A9-DF2FACF498A2}"/>
    <cellStyle name="Percent 14 5 2 2" xfId="59288" xr:uid="{B9CC40D9-CFAC-4B28-A2D6-0D890A6F1747}"/>
    <cellStyle name="Percent 14 5 3" xfId="59289" xr:uid="{7F24D0C6-2F8C-4834-A134-F024157BCBDA}"/>
    <cellStyle name="Percent 14 5 4" xfId="59287" xr:uid="{58C719AF-CE47-4B31-9069-5B4E37AB5DB1}"/>
    <cellStyle name="Percent 14 6" xfId="2618" xr:uid="{276A8407-0866-4F12-B226-CD9EBFFBF29E}"/>
    <cellStyle name="Percent 14 6 2" xfId="4558" xr:uid="{91C7ECCC-1BBC-4E8C-802E-98110D3BD43F}"/>
    <cellStyle name="Percent 14 6 2 2" xfId="59291" xr:uid="{9DFCC8BC-5715-425E-ADD8-A5D3584BDA39}"/>
    <cellStyle name="Percent 14 6 3" xfId="59292" xr:uid="{48C6FB61-7BBC-4630-8658-ECFEA35D103F}"/>
    <cellStyle name="Percent 14 6 4" xfId="59290" xr:uid="{7293928F-C820-4CC4-89E8-C61A647CB937}"/>
    <cellStyle name="Percent 14 7" xfId="2619" xr:uid="{1EA8BF4E-1E40-45E2-9EE7-B5521616B976}"/>
    <cellStyle name="Percent 14 7 2" xfId="2620" xr:uid="{441FC637-40E9-4102-A090-837B54BE3BED}"/>
    <cellStyle name="Percent 14 7 2 2" xfId="59294" xr:uid="{08C5378B-77E7-40EE-A981-C4141AE7ED30}"/>
    <cellStyle name="Percent 14 7 3" xfId="2621" xr:uid="{92713782-4C25-4736-9D9A-15F5C2F02F5D}"/>
    <cellStyle name="Percent 14 7 3 2" xfId="59295" xr:uid="{282C045E-07E1-4BD8-8D99-75CAF6EC405F}"/>
    <cellStyle name="Percent 14 7 4" xfId="4559" xr:uid="{8CACFA34-622E-4269-8B5F-CA211D74EC9C}"/>
    <cellStyle name="Percent 14 7 4 2" xfId="59296" xr:uid="{59366136-5C50-4AF6-B59D-46CC6BF7058A}"/>
    <cellStyle name="Percent 14 7 5" xfId="59297" xr:uid="{3A0044A7-56F5-4F22-95A8-3D69E4AAE825}"/>
    <cellStyle name="Percent 14 7 6" xfId="59293" xr:uid="{D9CE81BF-9733-4520-A9A0-72AB6C558D9B}"/>
    <cellStyle name="Percent 14 8" xfId="2622" xr:uid="{E764E017-39A6-417E-9B58-882CB2E204D6}"/>
    <cellStyle name="Percent 14 8 2" xfId="4560" xr:uid="{AC004FFE-18E6-49A2-B5B8-D246CD1D9F95}"/>
    <cellStyle name="Percent 14 8 2 2" xfId="59299" xr:uid="{CF45FDE3-1B52-44A3-9330-6ABF07ECF43D}"/>
    <cellStyle name="Percent 14 8 3" xfId="59300" xr:uid="{A1CFBF36-8B0A-47AF-9A78-94A751E0AAF4}"/>
    <cellStyle name="Percent 14 8 4" xfId="59298" xr:uid="{D9124C58-99DF-4E6B-8368-C4F6C459AFFA}"/>
    <cellStyle name="Percent 14 9" xfId="2623" xr:uid="{673B1E96-BA23-48A5-870E-12F687CB6E13}"/>
    <cellStyle name="Percent 14 9 2" xfId="59301" xr:uid="{C4A53348-450C-4F5B-B595-D577782E08F9}"/>
    <cellStyle name="Percent 15" xfId="2624" xr:uid="{04E47965-5492-451D-A2F2-4C12634B2502}"/>
    <cellStyle name="Percent 15 10" xfId="4562" xr:uid="{43C3924A-9420-45A5-A26B-093F012FDD13}"/>
    <cellStyle name="Percent 15 10 2" xfId="59303" xr:uid="{3780DC72-1B14-4102-A472-FC8A9B10D9C2}"/>
    <cellStyle name="Percent 15 11" xfId="4563" xr:uid="{88F4FEC5-B6C3-47B4-8897-F9665B1FF2D5}"/>
    <cellStyle name="Percent 15 11 2" xfId="59304" xr:uid="{DE6C2A4B-78AB-4A82-A8BD-E23399C65B87}"/>
    <cellStyle name="Percent 15 12" xfId="4564" xr:uid="{37765913-7DC5-4DAE-8FDA-C85432E48B81}"/>
    <cellStyle name="Percent 15 12 2" xfId="59305" xr:uid="{395B6C7F-9B41-45A8-96D3-31615AD756EF}"/>
    <cellStyle name="Percent 15 13" xfId="4565" xr:uid="{DD6FBCA8-8752-4E51-BC42-CE7D230E0F57}"/>
    <cellStyle name="Percent 15 13 2" xfId="59306" xr:uid="{DE2FDE75-700C-4B1C-AD15-8A8FBC1E79D6}"/>
    <cellStyle name="Percent 15 14" xfId="4566" xr:uid="{5000AFE3-02A0-4FDE-A23A-13BADE4C58BE}"/>
    <cellStyle name="Percent 15 14 2" xfId="59307" xr:uid="{F93C3891-54BE-4817-BCAB-0011482A7EA0}"/>
    <cellStyle name="Percent 15 15" xfId="4561" xr:uid="{FC795141-68DE-472A-9787-474D48E0D8D8}"/>
    <cellStyle name="Percent 15 15 2" xfId="59308" xr:uid="{957F7CA7-16DE-4F2E-BD8F-AC31BC5F49E1}"/>
    <cellStyle name="Percent 15 16" xfId="59302" xr:uid="{CB5DA3D9-062C-45DF-88A0-11F876835AE9}"/>
    <cellStyle name="Percent 15 2" xfId="2625" xr:uid="{FA79DB47-DF5C-4597-9071-05087E66897C}"/>
    <cellStyle name="Percent 15 2 2" xfId="4568" xr:uid="{D879154C-1D06-438C-8221-E7F735F8F334}"/>
    <cellStyle name="Percent 15 2 2 2" xfId="5271" xr:uid="{745E2BA5-9BAF-4EB9-BE74-DC1A30F76DD7}"/>
    <cellStyle name="Percent 15 2 2 3" xfId="59310" xr:uid="{C9E4B445-8AA5-4BA9-B2B0-7A1FE4BB3D25}"/>
    <cellStyle name="Percent 15 2 3" xfId="4569" xr:uid="{C92EA287-5857-4DCB-9740-5B578A7312AE}"/>
    <cellStyle name="Percent 15 2 3 2" xfId="5272" xr:uid="{B52896E4-3440-4621-B442-462F1FAA7960}"/>
    <cellStyle name="Percent 15 2 3 3" xfId="59311" xr:uid="{5633334D-EBF2-465F-9DDF-D5A772499EA9}"/>
    <cellStyle name="Percent 15 2 4" xfId="4570" xr:uid="{19E49D02-C4FC-437D-A688-3A224149A025}"/>
    <cellStyle name="Percent 15 2 4 2" xfId="5273" xr:uid="{7811D095-8A0D-4412-A9F1-46ABE42B2F9C}"/>
    <cellStyle name="Percent 15 2 4 3" xfId="59312" xr:uid="{C6C40A59-4AF7-45EE-9BF1-4B90A5F007D2}"/>
    <cellStyle name="Percent 15 2 5" xfId="4571" xr:uid="{0E9FE62B-0936-4BC5-BD1A-AD7943549178}"/>
    <cellStyle name="Percent 15 2 5 2" xfId="5274" xr:uid="{9FD43E08-4F7A-4888-9939-AD8C8EDEBA3C}"/>
    <cellStyle name="Percent 15 2 5 3" xfId="59313" xr:uid="{62C42C63-6504-401E-9D16-C8D043E87F6A}"/>
    <cellStyle name="Percent 15 2 6" xfId="4572" xr:uid="{7B8993A3-0942-404D-AF3B-8174D60550A8}"/>
    <cellStyle name="Percent 15 2 6 2" xfId="5275" xr:uid="{B249803C-7C52-405C-8A90-FA28EECBB5D9}"/>
    <cellStyle name="Percent 15 2 6 3" xfId="59314" xr:uid="{F234B96A-0A4F-4AC5-9D84-ED3A334E94D3}"/>
    <cellStyle name="Percent 15 2 7" xfId="4573" xr:uid="{E95534E3-DF11-45E2-BBA2-32CF788602FF}"/>
    <cellStyle name="Percent 15 2 7 2" xfId="5276" xr:uid="{9DC515C0-4CFE-4939-833F-ABCC6DD46BF5}"/>
    <cellStyle name="Percent 15 2 7 3" xfId="59315" xr:uid="{22EA888E-59E1-439D-BE75-1AF430A2723C}"/>
    <cellStyle name="Percent 15 2 8" xfId="4567" xr:uid="{09CA7616-027B-4E8F-AE7A-0757A4B10E26}"/>
    <cellStyle name="Percent 15 2 8 2" xfId="59316" xr:uid="{53E9C86D-8B0D-4976-886E-74C4811E0BF7}"/>
    <cellStyle name="Percent 15 2 9" xfId="59309" xr:uid="{BD7C9D29-F991-4157-B45B-834EDFAE3255}"/>
    <cellStyle name="Percent 15 3" xfId="2626" xr:uid="{F29FEEB2-E579-450C-B0A0-367BEA32B4B9}"/>
    <cellStyle name="Percent 15 3 2" xfId="5277" xr:uid="{9F040637-2430-48F2-9FD9-E33A1DDE07D4}"/>
    <cellStyle name="Percent 15 3 3" xfId="5278" xr:uid="{1E0E5A2E-B73D-427A-8853-8CA78C580C29}"/>
    <cellStyle name="Percent 15 3 3 2" xfId="5279" xr:uid="{CBB17E6A-E741-47F5-9F7F-293184D24095}"/>
    <cellStyle name="Percent 15 3 4" xfId="59317" xr:uid="{F26CE15C-3E6F-4FDE-802E-3FCF48564D02}"/>
    <cellStyle name="Percent 15 4" xfId="2627" xr:uid="{314A28A6-A125-40A9-A39A-CE42BE10D29D}"/>
    <cellStyle name="Percent 15 4 2" xfId="4574" xr:uid="{66AC8A49-9898-47B3-8F07-F3F0EFECFE4F}"/>
    <cellStyle name="Percent 15 4 2 2" xfId="59319" xr:uid="{34E382C0-3862-4692-91E5-9F16752C0F2D}"/>
    <cellStyle name="Percent 15 4 3" xfId="59320" xr:uid="{7FFFD565-56F6-4F6E-A6D8-B301C96FEB1A}"/>
    <cellStyle name="Percent 15 4 4" xfId="59318" xr:uid="{41E06694-E3FA-4FC5-B921-19594B256A77}"/>
    <cellStyle name="Percent 15 5" xfId="2628" xr:uid="{4E44D801-CE4D-4087-BE3C-75111D1C55ED}"/>
    <cellStyle name="Percent 15 5 2" xfId="5280" xr:uid="{0994B3B7-9DFE-4A83-B850-C8BDEAFE991B}"/>
    <cellStyle name="Percent 15 5 3" xfId="5281" xr:uid="{ABA0FD72-3D8D-4074-986E-42A17C7762EF}"/>
    <cellStyle name="Percent 15 5 3 2" xfId="5282" xr:uid="{2EC58E73-7930-4215-ACCA-06D0795ACEE1}"/>
    <cellStyle name="Percent 15 5 4" xfId="59321" xr:uid="{6E7C6D28-981A-4100-ABD4-EC89CDE64594}"/>
    <cellStyle name="Percent 15 6" xfId="2629" xr:uid="{65B55DA7-1901-4152-B9E5-62B0E6C5E8E9}"/>
    <cellStyle name="Percent 15 6 2" xfId="5283" xr:uid="{E7033059-3D7A-4982-93D2-FA2453D603B5}"/>
    <cellStyle name="Percent 15 6 3" xfId="5284" xr:uid="{2809E595-D3DF-41DA-8FE7-D458E64AA5CB}"/>
    <cellStyle name="Percent 15 6 3 2" xfId="5285" xr:uid="{0537C325-80FE-4F68-8521-0F83D1B9EC5B}"/>
    <cellStyle name="Percent 15 6 4" xfId="59322" xr:uid="{28CD0802-F38B-4BF0-B384-F49DDCD64BEF}"/>
    <cellStyle name="Percent 15 7" xfId="2630" xr:uid="{443FB71A-77C3-4E76-85FE-3A901C9FB68E}"/>
    <cellStyle name="Percent 15 7 2" xfId="2631" xr:uid="{1F0ECBCE-3BDA-4FCE-AB2E-172377286DC1}"/>
    <cellStyle name="Percent 15 7 2 2" xfId="59324" xr:uid="{09057464-179F-4B64-AFCE-EA3CEC5A3D76}"/>
    <cellStyle name="Percent 15 7 3" xfId="2632" xr:uid="{C60AB839-76D8-47ED-BD2C-45E618332BC6}"/>
    <cellStyle name="Percent 15 7 3 2" xfId="59325" xr:uid="{949D7BB6-995F-433D-B948-D391FA0F577E}"/>
    <cellStyle name="Percent 15 7 4" xfId="5286" xr:uid="{204901B5-0586-4270-AFA0-D3D51490CC1F}"/>
    <cellStyle name="Percent 15 7 4 2" xfId="5287" xr:uid="{B5386535-C1E4-443B-A330-1A84B9304BEF}"/>
    <cellStyle name="Percent 15 7 5" xfId="59323" xr:uid="{18C6A402-3B74-4FF5-BB95-A0BD34BDB909}"/>
    <cellStyle name="Percent 15 8" xfId="4575" xr:uid="{42A028BF-2B59-4156-94A0-2E86DF40728A}"/>
    <cellStyle name="Percent 15 8 2" xfId="5288" xr:uid="{43E995E1-55F5-494D-9096-FCA720659F4D}"/>
    <cellStyle name="Percent 15 8 3" xfId="59326" xr:uid="{52923A68-271A-4F8D-A9D9-37FBB06F8E12}"/>
    <cellStyle name="Percent 15 9" xfId="4576" xr:uid="{5D2BE69B-B423-4F85-B641-DE20FBC84925}"/>
    <cellStyle name="Percent 15 9 2" xfId="59327" xr:uid="{C4A8EDAF-2A2E-40B6-9B56-CDEF110C32AE}"/>
    <cellStyle name="Percent 16" xfId="4577" xr:uid="{85DD5C31-2B9D-4D3E-9C15-D6388985873E}"/>
    <cellStyle name="Percent 16 10" xfId="59328" xr:uid="{9E7F6B09-1EA9-4579-A83E-B8BB06983968}"/>
    <cellStyle name="Percent 16 2" xfId="2633" xr:uid="{7EFC3147-77AD-4785-B3EA-1B7A4B41B65B}"/>
    <cellStyle name="Percent 16 2 2" xfId="4578" xr:uid="{E5C50D88-B2B0-40A5-A859-3F58C97A98B6}"/>
    <cellStyle name="Percent 16 2 2 2" xfId="59330" xr:uid="{11454CD0-FAB6-47F2-8D3E-B960164DC8ED}"/>
    <cellStyle name="Percent 16 2 3" xfId="59331" xr:uid="{6D156868-0F18-4702-82A9-C2722EA39325}"/>
    <cellStyle name="Percent 16 2 4" xfId="59329" xr:uid="{ADB0670B-9EF8-4FE0-B79E-5173779623F4}"/>
    <cellStyle name="Percent 16 3" xfId="2634" xr:uid="{7124FBC3-A5F0-49DA-ABB9-96F7990D9A36}"/>
    <cellStyle name="Percent 16 3 10" xfId="4580" xr:uid="{ED30E0A3-22F2-4ABA-86A9-060EECFDD9F6}"/>
    <cellStyle name="Percent 16 3 10 2" xfId="59333" xr:uid="{06805E32-2C90-43D4-A938-FEF5429609D8}"/>
    <cellStyle name="Percent 16 3 11" xfId="4581" xr:uid="{6A624CFD-6B2D-49C5-923A-384C87736891}"/>
    <cellStyle name="Percent 16 3 11 2" xfId="59334" xr:uid="{9FBED994-4250-4429-AE48-007AC5AEB95B}"/>
    <cellStyle name="Percent 16 3 12" xfId="4582" xr:uid="{02314A02-1446-4629-9793-3C01BD0765C2}"/>
    <cellStyle name="Percent 16 3 12 2" xfId="59335" xr:uid="{2F5790B6-D848-4851-8E62-05EC689152DF}"/>
    <cellStyle name="Percent 16 3 13" xfId="4583" xr:uid="{93F19EB0-B7FC-41A3-8B24-DE4240EAFFD5}"/>
    <cellStyle name="Percent 16 3 13 2" xfId="59336" xr:uid="{3149F545-2A83-4D77-AB1A-BEE71947D958}"/>
    <cellStyle name="Percent 16 3 14" xfId="4584" xr:uid="{269462E9-48C3-448D-9AF1-3D7D987408FC}"/>
    <cellStyle name="Percent 16 3 14 2" xfId="59337" xr:uid="{5F3E2409-A746-4FE3-954F-B4EA335B60CF}"/>
    <cellStyle name="Percent 16 3 15" xfId="4585" xr:uid="{5DF085CE-4FD7-4667-AE0D-F5E3BB7C545A}"/>
    <cellStyle name="Percent 16 3 15 2" xfId="59338" xr:uid="{A5241564-8E36-4B93-A98B-E7C6795A5BDB}"/>
    <cellStyle name="Percent 16 3 16" xfId="4586" xr:uid="{A6FB0722-B797-458B-9E88-F8A97305AE0E}"/>
    <cellStyle name="Percent 16 3 16 2" xfId="59339" xr:uid="{600A5D36-6D19-4471-A114-69D9A5C067AA}"/>
    <cellStyle name="Percent 16 3 17" xfId="4587" xr:uid="{D235C548-508C-4A6A-8341-6861BF3FA41B}"/>
    <cellStyle name="Percent 16 3 17 2" xfId="59340" xr:uid="{270BA946-05DE-4105-84BF-0A144BA7D376}"/>
    <cellStyle name="Percent 16 3 18" xfId="4579" xr:uid="{F743F3C9-FAA3-40E0-BC04-7AC47597F534}"/>
    <cellStyle name="Percent 16 3 18 2" xfId="59341" xr:uid="{F7103F32-559F-4DAE-82AA-49B568482636}"/>
    <cellStyle name="Percent 16 3 19" xfId="59342" xr:uid="{ECF9E424-7365-4D83-AF12-4C5951730738}"/>
    <cellStyle name="Percent 16 3 2" xfId="4588" xr:uid="{95ED1E5C-A617-43C4-989C-E685A1EA7B18}"/>
    <cellStyle name="Percent 16 3 2 2" xfId="59343" xr:uid="{7DBDB476-9845-4C77-8BC7-E7FBF7D00777}"/>
    <cellStyle name="Percent 16 3 20" xfId="59332" xr:uid="{570E9FCE-1711-45BB-ADEE-F0AA21298680}"/>
    <cellStyle name="Percent 16 3 3" xfId="4589" xr:uid="{56A3653F-C38D-468E-9A32-8D61F87080DD}"/>
    <cellStyle name="Percent 16 3 3 2" xfId="59344" xr:uid="{37D86B44-8DD7-4D02-8D44-E815698523DA}"/>
    <cellStyle name="Percent 16 3 4" xfId="4590" xr:uid="{04C1474C-DB7D-4C37-973C-5945B3267BEA}"/>
    <cellStyle name="Percent 16 3 4 2" xfId="59345" xr:uid="{9CB71F07-AFAB-4F56-B0E6-0C28155C8951}"/>
    <cellStyle name="Percent 16 3 5" xfId="4591" xr:uid="{6B5EDFA0-7605-4C2C-9153-824B27D82422}"/>
    <cellStyle name="Percent 16 3 5 2" xfId="59346" xr:uid="{D30AAFA3-454E-45D4-925F-86A747F62AEC}"/>
    <cellStyle name="Percent 16 3 6" xfId="4592" xr:uid="{3F6770F1-48B0-4141-857C-4B686A51E460}"/>
    <cellStyle name="Percent 16 3 6 2" xfId="59347" xr:uid="{BB4AD76A-BD18-4F89-91F3-C7B988ACC0D5}"/>
    <cellStyle name="Percent 16 3 7" xfId="4593" xr:uid="{08BC1CE5-C645-4AE5-BEA6-29430191DD16}"/>
    <cellStyle name="Percent 16 3 7 2" xfId="59348" xr:uid="{3181F399-1EA0-47C5-82C1-8062C9776795}"/>
    <cellStyle name="Percent 16 3 8" xfId="4594" xr:uid="{E81150FD-8753-42CF-966C-067ACE9B465D}"/>
    <cellStyle name="Percent 16 3 8 2" xfId="59349" xr:uid="{6A443A93-519D-494D-96FA-659654FD0E28}"/>
    <cellStyle name="Percent 16 3 9" xfId="4595" xr:uid="{6E493959-A96F-4744-ADD8-E091FA6D933A}"/>
    <cellStyle name="Percent 16 3 9 2" xfId="59350" xr:uid="{B50439DC-1ABB-4EE0-89E3-2F735FD78365}"/>
    <cellStyle name="Percent 16 4" xfId="2635" xr:uid="{106E7EF3-5D53-4A2F-9787-3DCA1C295BCD}"/>
    <cellStyle name="Percent 16 4 10" xfId="4597" xr:uid="{F47B8A53-3693-4A65-ABD2-4124DB8BE868}"/>
    <cellStyle name="Percent 16 4 10 2" xfId="59352" xr:uid="{168D2846-B43A-451E-ADD2-A6D7E8311884}"/>
    <cellStyle name="Percent 16 4 11" xfId="4598" xr:uid="{7DE5D408-518C-4AE1-9831-C7B23395A0AB}"/>
    <cellStyle name="Percent 16 4 11 2" xfId="59353" xr:uid="{28D6EE93-EE4A-40E5-8FBC-62192BF7340A}"/>
    <cellStyle name="Percent 16 4 12" xfId="4599" xr:uid="{6F66D94F-7567-4D2A-89B6-BCC358C281D7}"/>
    <cellStyle name="Percent 16 4 12 2" xfId="59354" xr:uid="{9847EE58-3F01-4C69-AE30-ED2E6B66D68F}"/>
    <cellStyle name="Percent 16 4 13" xfId="4600" xr:uid="{8F73C57D-C1C4-46D5-AE15-01A7F4AAB7E1}"/>
    <cellStyle name="Percent 16 4 13 2" xfId="59355" xr:uid="{178D537C-F59A-459A-9F1C-BDBA9AB27809}"/>
    <cellStyle name="Percent 16 4 14" xfId="4601" xr:uid="{2FDA4515-F17E-48E9-8297-10AA01213DED}"/>
    <cellStyle name="Percent 16 4 14 2" xfId="59356" xr:uid="{C305BCE2-4204-45AD-BE99-CC9258E3E03E}"/>
    <cellStyle name="Percent 16 4 15" xfId="4602" xr:uid="{F5456911-7FBA-4DE4-A9DE-505F1C3CD573}"/>
    <cellStyle name="Percent 16 4 15 2" xfId="59357" xr:uid="{914A8DAE-B726-4776-A947-98F17C02AE7B}"/>
    <cellStyle name="Percent 16 4 16" xfId="4603" xr:uid="{C1AF3E8C-8589-4126-8F64-68257B8039F5}"/>
    <cellStyle name="Percent 16 4 16 2" xfId="59358" xr:uid="{A06803C5-3B6A-4BE1-8F7D-D9914C5801B2}"/>
    <cellStyle name="Percent 16 4 17" xfId="4604" xr:uid="{D14C4C3F-1C17-4BAA-AB6B-1904905E2DC0}"/>
    <cellStyle name="Percent 16 4 17 2" xfId="59359" xr:uid="{C5FF10C2-BF94-4D89-9002-745E409EDCA1}"/>
    <cellStyle name="Percent 16 4 18" xfId="4596" xr:uid="{19EE69E0-21A9-4DAA-9E11-350636DF3BC4}"/>
    <cellStyle name="Percent 16 4 18 2" xfId="59360" xr:uid="{C5BAF92F-2A8B-4720-9EBF-59F11E101DC0}"/>
    <cellStyle name="Percent 16 4 19" xfId="59361" xr:uid="{CB68B995-97A1-4A97-9910-C3BFC0C9C4AE}"/>
    <cellStyle name="Percent 16 4 2" xfId="4605" xr:uid="{1A5C3A4D-8948-4CBB-90CA-B2FE9F916151}"/>
    <cellStyle name="Percent 16 4 2 2" xfId="59362" xr:uid="{87EAD112-C37F-46E0-89EE-4E9AF0AF84F6}"/>
    <cellStyle name="Percent 16 4 20" xfId="59351" xr:uid="{9AE62DD7-133D-4331-A5B8-E210B13DF742}"/>
    <cellStyle name="Percent 16 4 3" xfId="4606" xr:uid="{EF47D338-4D7F-4240-851D-A6A58688E6FE}"/>
    <cellStyle name="Percent 16 4 3 2" xfId="59363" xr:uid="{D30E1C90-E3A4-415C-8863-E7DACB5C6E5F}"/>
    <cellStyle name="Percent 16 4 4" xfId="4607" xr:uid="{09BE1525-9B9F-4F5C-824F-D290720C2612}"/>
    <cellStyle name="Percent 16 4 4 2" xfId="59364" xr:uid="{50E9BE59-7A7D-4AE2-9A43-9A477451B93F}"/>
    <cellStyle name="Percent 16 4 5" xfId="4608" xr:uid="{C6005556-E3E1-40B2-97FE-8E293F48BAA9}"/>
    <cellStyle name="Percent 16 4 5 2" xfId="59365" xr:uid="{A062474D-8725-4022-9B44-555DB8E5C355}"/>
    <cellStyle name="Percent 16 4 6" xfId="4609" xr:uid="{6EE68057-4759-4DEE-B869-0C26D4E61D57}"/>
    <cellStyle name="Percent 16 4 6 2" xfId="59366" xr:uid="{ECC371E6-6C3B-448E-9052-A1CB6AF39C2D}"/>
    <cellStyle name="Percent 16 4 7" xfId="4610" xr:uid="{3FE40BB3-B52A-4AB6-B178-0FBBA372B8D4}"/>
    <cellStyle name="Percent 16 4 7 2" xfId="59367" xr:uid="{C408531F-F112-4C46-A43B-D0DEA0D4D221}"/>
    <cellStyle name="Percent 16 4 8" xfId="4611" xr:uid="{8FBFB017-4E7C-4848-9613-7461CBAF7026}"/>
    <cellStyle name="Percent 16 4 8 2" xfId="59368" xr:uid="{0700CCED-B1BB-4D41-BBA1-CEC63F04C5BC}"/>
    <cellStyle name="Percent 16 4 9" xfId="4612" xr:uid="{7F3D2349-0C45-498D-9FFC-845574B3956F}"/>
    <cellStyle name="Percent 16 4 9 2" xfId="59369" xr:uid="{31F29871-A2CC-4AD6-AC79-F0E34C80EA14}"/>
    <cellStyle name="Percent 16 5" xfId="2636" xr:uid="{AD746FBC-61EF-4458-9ADA-FD76D2AFC714}"/>
    <cellStyle name="Percent 16 5 10" xfId="4614" xr:uid="{13D36AA8-D93D-4748-A4AD-644D9022F1C9}"/>
    <cellStyle name="Percent 16 5 10 2" xfId="59371" xr:uid="{739E3634-C2F9-402E-8402-E552F50CB7C0}"/>
    <cellStyle name="Percent 16 5 11" xfId="4615" xr:uid="{AB9DAC04-FB42-412F-9E7E-0C647DB1D725}"/>
    <cellStyle name="Percent 16 5 11 2" xfId="59372" xr:uid="{B0E1F872-A612-4EA6-8F70-B36B658ECE47}"/>
    <cellStyle name="Percent 16 5 12" xfId="4616" xr:uid="{D5F63A7C-96A2-45B3-98DD-59FDBA90C2E1}"/>
    <cellStyle name="Percent 16 5 12 2" xfId="59373" xr:uid="{18BF381A-BEEC-4F6B-AB54-6CB96B1398C5}"/>
    <cellStyle name="Percent 16 5 13" xfId="4617" xr:uid="{72152E1C-FF46-47EA-994C-D01A6AD10D7A}"/>
    <cellStyle name="Percent 16 5 13 2" xfId="59374" xr:uid="{2CA32E95-87E1-447C-BDE9-D0364C2DC57D}"/>
    <cellStyle name="Percent 16 5 14" xfId="4618" xr:uid="{242248A4-AFF7-4DFF-8A78-8D9D6EEA077E}"/>
    <cellStyle name="Percent 16 5 14 2" xfId="59375" xr:uid="{1D51D0ED-EE53-49C2-B7DE-EA2E328CB30F}"/>
    <cellStyle name="Percent 16 5 15" xfId="4619" xr:uid="{8D3A2BC6-1D3E-4A7F-9B98-74B5796789FD}"/>
    <cellStyle name="Percent 16 5 15 2" xfId="59376" xr:uid="{FAD559C0-DDB0-4050-B126-0E5A8F89CE5F}"/>
    <cellStyle name="Percent 16 5 16" xfId="4620" xr:uid="{B375D3C1-B2A1-4E10-9F93-FED257C89F35}"/>
    <cellStyle name="Percent 16 5 16 2" xfId="59377" xr:uid="{0D39FFF0-256D-4F7D-95BB-A5CCFD231FAD}"/>
    <cellStyle name="Percent 16 5 17" xfId="4621" xr:uid="{5EFE00B5-840F-4FA2-933C-C808978FBB95}"/>
    <cellStyle name="Percent 16 5 17 2" xfId="59378" xr:uid="{5B02043B-BC87-49E2-B9B0-63F9FF12F120}"/>
    <cellStyle name="Percent 16 5 18" xfId="4613" xr:uid="{E86113F1-024D-4D77-BE83-C5CB25CB1028}"/>
    <cellStyle name="Percent 16 5 18 2" xfId="59379" xr:uid="{C5771229-160C-43D5-B515-44CD66359F9D}"/>
    <cellStyle name="Percent 16 5 19" xfId="59380" xr:uid="{BE85036B-43C3-4CE6-AD35-51A9F191488F}"/>
    <cellStyle name="Percent 16 5 2" xfId="4622" xr:uid="{4A6E7278-6C22-4A8D-8784-AC01D12DE856}"/>
    <cellStyle name="Percent 16 5 2 2" xfId="59381" xr:uid="{2FDC7CA0-0DB1-452F-9C57-A4324F0FABF5}"/>
    <cellStyle name="Percent 16 5 20" xfId="59370" xr:uid="{EB3AABD7-2520-4A65-832A-FD948F75246F}"/>
    <cellStyle name="Percent 16 5 3" xfId="4623" xr:uid="{4982F606-4CFF-495F-931F-647E99F0DF2B}"/>
    <cellStyle name="Percent 16 5 3 2" xfId="59382" xr:uid="{D8445EA1-5819-42AA-8278-F1C11197711B}"/>
    <cellStyle name="Percent 16 5 4" xfId="4624" xr:uid="{42C46521-37A9-4165-B2EC-56E0E3E9DBFA}"/>
    <cellStyle name="Percent 16 5 4 2" xfId="59383" xr:uid="{2DAB57AF-F27B-4EA7-BE4D-F4994A71CA2F}"/>
    <cellStyle name="Percent 16 5 5" xfId="4625" xr:uid="{EDAFC6E9-B144-41D8-8D9C-D1CAA7AA937B}"/>
    <cellStyle name="Percent 16 5 5 2" xfId="59384" xr:uid="{E0C80FD2-DADC-46B0-9F76-C1BB04F2DF21}"/>
    <cellStyle name="Percent 16 5 6" xfId="4626" xr:uid="{4DC0913C-BE26-4563-922E-502DB19E08A1}"/>
    <cellStyle name="Percent 16 5 6 2" xfId="59385" xr:uid="{D648A6FF-B4B6-40C8-8719-6C3C12B6B26B}"/>
    <cellStyle name="Percent 16 5 7" xfId="4627" xr:uid="{D43BF4AA-0627-4769-BCF1-D26B55980838}"/>
    <cellStyle name="Percent 16 5 7 2" xfId="59386" xr:uid="{ECFCD5E1-04F8-435B-9D14-58F1D43C84E7}"/>
    <cellStyle name="Percent 16 5 8" xfId="4628" xr:uid="{6097C862-7CF3-4A00-B522-8C5F6DF755ED}"/>
    <cellStyle name="Percent 16 5 8 2" xfId="59387" xr:uid="{B49740BC-9076-4101-81E5-EB61B155BC52}"/>
    <cellStyle name="Percent 16 5 9" xfId="4629" xr:uid="{8EEA2ACE-CB38-4353-9D06-C7ABDBAED11B}"/>
    <cellStyle name="Percent 16 5 9 2" xfId="59388" xr:uid="{E030FCE4-1F40-4B3F-9E48-412F326D511D}"/>
    <cellStyle name="Percent 16 6" xfId="2637" xr:uid="{D7D88C09-2644-4328-9FA3-016551E84B38}"/>
    <cellStyle name="Percent 16 6 10" xfId="4631" xr:uid="{59928111-5E65-4A3B-B073-F9AD33AF8524}"/>
    <cellStyle name="Percent 16 6 10 2" xfId="59390" xr:uid="{DF9E373D-25D2-4B6A-82D4-BAC6BDA7733B}"/>
    <cellStyle name="Percent 16 6 11" xfId="4632" xr:uid="{8E53FFD4-7B05-4F02-849A-66D48C42F6AB}"/>
    <cellStyle name="Percent 16 6 11 2" xfId="59391" xr:uid="{483DD21E-F20A-4A32-8EB2-C0C47BAAC6AD}"/>
    <cellStyle name="Percent 16 6 12" xfId="4633" xr:uid="{615915AB-72C5-4D86-B6ED-A8EA11E2EB22}"/>
    <cellStyle name="Percent 16 6 12 2" xfId="59392" xr:uid="{2C0F6D77-5BFA-4559-914C-85BBEA348DE7}"/>
    <cellStyle name="Percent 16 6 13" xfId="4634" xr:uid="{FC11BA8C-5832-4B00-BE6E-941E06B83B2D}"/>
    <cellStyle name="Percent 16 6 13 2" xfId="59393" xr:uid="{5955497E-4B4F-4E08-B249-AF72E5D70A6A}"/>
    <cellStyle name="Percent 16 6 14" xfId="4635" xr:uid="{50DE27ED-7AA7-4274-A9A2-8627B1B97E36}"/>
    <cellStyle name="Percent 16 6 14 2" xfId="59394" xr:uid="{A4855E7C-1E6D-4663-B0B0-8C2EC2C79834}"/>
    <cellStyle name="Percent 16 6 15" xfId="4636" xr:uid="{0559D151-2369-4829-A589-EC0E3EA120A8}"/>
    <cellStyle name="Percent 16 6 15 2" xfId="59395" xr:uid="{C892A056-251E-4819-9473-47095A47F314}"/>
    <cellStyle name="Percent 16 6 16" xfId="4637" xr:uid="{CC4524AC-94E1-43EB-8D63-A48F660460F0}"/>
    <cellStyle name="Percent 16 6 16 2" xfId="59396" xr:uid="{C35EA36D-8899-4617-B4FB-AD3A0D633D29}"/>
    <cellStyle name="Percent 16 6 17" xfId="4638" xr:uid="{5751BE9D-05F3-4957-9696-F0178EE16423}"/>
    <cellStyle name="Percent 16 6 17 2" xfId="59397" xr:uid="{9218CDB1-1959-46D5-9744-60BFEA08A418}"/>
    <cellStyle name="Percent 16 6 18" xfId="4630" xr:uid="{8D3B21B6-428B-4D15-969C-248AA101AEB7}"/>
    <cellStyle name="Percent 16 6 18 2" xfId="59398" xr:uid="{312706DD-2691-4914-8A13-5EC8A554A6EC}"/>
    <cellStyle name="Percent 16 6 19" xfId="59399" xr:uid="{155DF576-7C9F-4683-BB21-521A451404BF}"/>
    <cellStyle name="Percent 16 6 2" xfId="4639" xr:uid="{81A4F3DF-81F9-4E08-9A7D-F60A4501EE2C}"/>
    <cellStyle name="Percent 16 6 2 2" xfId="59400" xr:uid="{7DBEEEFE-8F3E-4263-9DB9-AC8E6980A200}"/>
    <cellStyle name="Percent 16 6 20" xfId="59389" xr:uid="{1C56E858-E8C6-4357-9A3A-ACAE0738ADB1}"/>
    <cellStyle name="Percent 16 6 3" xfId="4640" xr:uid="{E482F350-12A4-409F-BAB3-26781297E7F8}"/>
    <cellStyle name="Percent 16 6 3 2" xfId="59401" xr:uid="{4CA3652D-507E-4566-AF96-2A9ADEC9F6A0}"/>
    <cellStyle name="Percent 16 6 4" xfId="4641" xr:uid="{63768DFA-661F-4C5B-A99E-43B7AFE99A4A}"/>
    <cellStyle name="Percent 16 6 4 2" xfId="59402" xr:uid="{927A898C-F455-4AF8-BB76-3C13F795929B}"/>
    <cellStyle name="Percent 16 6 5" xfId="4642" xr:uid="{716F67CB-4675-410F-8C3D-29F6A3795134}"/>
    <cellStyle name="Percent 16 6 5 2" xfId="59403" xr:uid="{666122DB-F66E-4228-841C-D95DAF0AABA8}"/>
    <cellStyle name="Percent 16 6 6" xfId="4643" xr:uid="{96EF3CE6-2D3A-41E6-836D-8943A23B2C8B}"/>
    <cellStyle name="Percent 16 6 6 2" xfId="59404" xr:uid="{90396F68-33C7-4A71-8EE6-802009E719EE}"/>
    <cellStyle name="Percent 16 6 7" xfId="4644" xr:uid="{7EE5706C-E1DA-4698-B84B-466BCDA5DA9B}"/>
    <cellStyle name="Percent 16 6 7 2" xfId="59405" xr:uid="{F07DAC71-232E-4062-8C33-C856DD3DCF64}"/>
    <cellStyle name="Percent 16 6 8" xfId="4645" xr:uid="{7A73394A-9EE7-4D3F-93EC-B04A6D86B9E7}"/>
    <cellStyle name="Percent 16 6 8 2" xfId="59406" xr:uid="{7DC62829-8DC1-4721-8672-D1158ABC3B2A}"/>
    <cellStyle name="Percent 16 6 9" xfId="4646" xr:uid="{191BD586-2195-4A0F-8DF0-C719A4973E33}"/>
    <cellStyle name="Percent 16 6 9 2" xfId="59407" xr:uid="{33E06496-70B1-4505-BB39-48A52A7B5512}"/>
    <cellStyle name="Percent 16 7" xfId="2638" xr:uid="{776345A1-6179-48A1-B69C-6D8BD1C30B72}"/>
    <cellStyle name="Percent 16 7 10" xfId="4648" xr:uid="{FDA20C85-9E1D-40E5-92B2-9BFBFDEB8884}"/>
    <cellStyle name="Percent 16 7 10 2" xfId="59409" xr:uid="{F7D1771B-BAC6-4268-8015-38E88F9DC493}"/>
    <cellStyle name="Percent 16 7 11" xfId="4649" xr:uid="{C1DDC878-1BDF-4814-973C-1BBA2CB793B5}"/>
    <cellStyle name="Percent 16 7 11 2" xfId="59410" xr:uid="{2ED65D5C-420A-4E4F-8D5D-E673346B2C57}"/>
    <cellStyle name="Percent 16 7 12" xfId="4650" xr:uid="{1A8436D4-6CB6-47FE-92C2-12A8D1AC4D90}"/>
    <cellStyle name="Percent 16 7 12 2" xfId="59411" xr:uid="{D9CDD5C6-3504-4D46-B7A3-1B0684ACC4F7}"/>
    <cellStyle name="Percent 16 7 13" xfId="4651" xr:uid="{F702FC4B-519E-4035-9591-CE935C649E34}"/>
    <cellStyle name="Percent 16 7 13 2" xfId="59412" xr:uid="{1881DAC2-2BA4-4878-9F7C-075676728B3C}"/>
    <cellStyle name="Percent 16 7 14" xfId="4652" xr:uid="{89E2FB3C-3AEE-41D6-8D39-A18099979AD7}"/>
    <cellStyle name="Percent 16 7 14 2" xfId="59413" xr:uid="{826791B4-FFBB-4138-A047-221612156EBD}"/>
    <cellStyle name="Percent 16 7 15" xfId="4653" xr:uid="{D3AA8804-6B7F-437E-8681-270FF874F0E3}"/>
    <cellStyle name="Percent 16 7 15 2" xfId="59414" xr:uid="{200C590F-543A-4977-A0C9-B707BA5D269D}"/>
    <cellStyle name="Percent 16 7 16" xfId="4654" xr:uid="{87919BD4-8370-4169-9669-C6A5C6DF3603}"/>
    <cellStyle name="Percent 16 7 16 2" xfId="59415" xr:uid="{C7AD27DF-87D1-45FE-9F8C-70F205F97BEC}"/>
    <cellStyle name="Percent 16 7 17" xfId="4655" xr:uid="{12CA1C2A-9749-40BE-B6CA-475F8BE120BB}"/>
    <cellStyle name="Percent 16 7 17 2" xfId="59416" xr:uid="{A1772D40-DFD8-4ADC-A6C1-E21CE7BDEBC0}"/>
    <cellStyle name="Percent 16 7 18" xfId="4647" xr:uid="{063763E7-3552-4FE5-B56C-C97CB5D561F0}"/>
    <cellStyle name="Percent 16 7 18 2" xfId="59417" xr:uid="{3049F932-71B8-4BE5-86C1-701443BDF707}"/>
    <cellStyle name="Percent 16 7 19" xfId="59418" xr:uid="{DDF02F43-EC8B-46C4-90C1-6426118EDDFE}"/>
    <cellStyle name="Percent 16 7 2" xfId="2639" xr:uid="{3BDCFECB-3FE4-4853-8F5D-84055F8836A5}"/>
    <cellStyle name="Percent 16 7 2 2" xfId="4656" xr:uid="{8A4D15BF-C236-4D54-9EB4-404416957E42}"/>
    <cellStyle name="Percent 16 7 2 2 2" xfId="59420" xr:uid="{5F8EE69C-99B3-483B-A5EC-5AB88C18A877}"/>
    <cellStyle name="Percent 16 7 2 3" xfId="59421" xr:uid="{1911D200-1811-4138-AF0B-180DEC54B0A9}"/>
    <cellStyle name="Percent 16 7 2 4" xfId="59419" xr:uid="{9ABC7584-EECB-4F02-B92C-22A5DED9DE35}"/>
    <cellStyle name="Percent 16 7 20" xfId="59408" xr:uid="{96CEB887-9B28-471C-8201-785851AF2FEA}"/>
    <cellStyle name="Percent 16 7 3" xfId="2640" xr:uid="{B525745D-9971-4E29-92B1-B08D0A71DC2D}"/>
    <cellStyle name="Percent 16 7 3 2" xfId="4657" xr:uid="{62E77852-0339-4C50-AC5F-CF9B17653D06}"/>
    <cellStyle name="Percent 16 7 3 2 2" xfId="59423" xr:uid="{0BE4AB20-4D84-4AAA-A2F1-F7A2413FBE63}"/>
    <cellStyle name="Percent 16 7 3 3" xfId="59424" xr:uid="{61DC4257-FC28-48DB-949C-E23C8CEB70EB}"/>
    <cellStyle name="Percent 16 7 3 4" xfId="59422" xr:uid="{3EA74AB8-0710-4079-AA79-C4FCFD68A5EE}"/>
    <cellStyle name="Percent 16 7 4" xfId="4658" xr:uid="{9B11CA3C-90CA-4ECF-9BBE-11432BC3796D}"/>
    <cellStyle name="Percent 16 7 4 2" xfId="59425" xr:uid="{0D956CBC-20D1-4886-8D2E-7CE6356B112D}"/>
    <cellStyle name="Percent 16 7 5" xfId="4659" xr:uid="{5389183C-7A49-4F04-83B7-E1A7E3631875}"/>
    <cellStyle name="Percent 16 7 5 2" xfId="59426" xr:uid="{87CEE92E-5B59-41E8-AA09-DCBC33461F02}"/>
    <cellStyle name="Percent 16 7 6" xfId="4660" xr:uid="{376CFF55-28DD-43A3-A4EC-6320F5EA7036}"/>
    <cellStyle name="Percent 16 7 6 2" xfId="59427" xr:uid="{C40A8FC1-032D-425D-9F4B-41DED7519634}"/>
    <cellStyle name="Percent 16 7 7" xfId="4661" xr:uid="{23E24C68-5B86-49D5-B325-28BE0BA032DE}"/>
    <cellStyle name="Percent 16 7 7 2" xfId="59428" xr:uid="{FC6E1F3E-CFE4-4EC3-914E-BC1BF8D76866}"/>
    <cellStyle name="Percent 16 7 8" xfId="4662" xr:uid="{981961B4-A4A6-4F2B-A440-0AF513AD7133}"/>
    <cellStyle name="Percent 16 7 8 2" xfId="59429" xr:uid="{B2EE0F91-1F01-4B84-97F9-535F7CA09545}"/>
    <cellStyle name="Percent 16 7 9" xfId="4663" xr:uid="{F60BED46-21A8-4155-B41D-E18A06E6BA70}"/>
    <cellStyle name="Percent 16 7 9 2" xfId="59430" xr:uid="{C06F34FD-300D-4F5C-BB61-264DCEC67952}"/>
    <cellStyle name="Percent 16 8" xfId="4664" xr:uid="{5B75D248-98B9-4E9D-86C6-A04B1E0C6F5F}"/>
    <cellStyle name="Percent 16 8 10" xfId="4665" xr:uid="{1FF27ACF-7C26-4F5B-94B8-AC04AA72B31E}"/>
    <cellStyle name="Percent 16 8 10 2" xfId="59432" xr:uid="{2617F05A-4B4E-4B5F-B71C-C795E7FB481A}"/>
    <cellStyle name="Percent 16 8 11" xfId="4666" xr:uid="{8F32BE7A-31A1-482B-98C8-3191EFBAE375}"/>
    <cellStyle name="Percent 16 8 11 2" xfId="59433" xr:uid="{1481CF42-04A3-4C33-AD93-3809A19D6600}"/>
    <cellStyle name="Percent 16 8 12" xfId="4667" xr:uid="{80BAECD4-10F7-43D0-97F1-E7420E66DCC5}"/>
    <cellStyle name="Percent 16 8 12 2" xfId="59434" xr:uid="{1932DF20-7325-4436-A5A0-1E895D9D2A20}"/>
    <cellStyle name="Percent 16 8 13" xfId="4668" xr:uid="{EADDE1C0-03D5-4BF5-8386-4CC796A25CF1}"/>
    <cellStyle name="Percent 16 8 13 2" xfId="59435" xr:uid="{F8B34C02-C980-48D1-9561-DBA28D734F3A}"/>
    <cellStyle name="Percent 16 8 14" xfId="4669" xr:uid="{39FDDE54-41D2-467C-9138-9FA2A98AD934}"/>
    <cellStyle name="Percent 16 8 14 2" xfId="59436" xr:uid="{F58A0021-FB17-4356-8847-5883578995C9}"/>
    <cellStyle name="Percent 16 8 15" xfId="4670" xr:uid="{941F03E0-3FCD-4C6A-95FC-8E4E91CB7C55}"/>
    <cellStyle name="Percent 16 8 15 2" xfId="59437" xr:uid="{A752C345-EB5F-44C4-A66C-41ECE3A2E4A1}"/>
    <cellStyle name="Percent 16 8 16" xfId="4671" xr:uid="{5DF197D3-B2B3-42B7-9DF6-EC584B4AD74F}"/>
    <cellStyle name="Percent 16 8 16 2" xfId="59438" xr:uid="{F2191B26-214E-4CBB-BF71-6AC7BD2E6EB2}"/>
    <cellStyle name="Percent 16 8 17" xfId="4672" xr:uid="{D26D49D9-189C-44F8-94CD-E3CE9E3D5899}"/>
    <cellStyle name="Percent 16 8 17 2" xfId="59439" xr:uid="{F61D1658-23C7-4A05-8AB1-973EFF3B822C}"/>
    <cellStyle name="Percent 16 8 18" xfId="59431" xr:uid="{C0076166-15C5-4ECC-9DDE-3A4D518BA90B}"/>
    <cellStyle name="Percent 16 8 2" xfId="4673" xr:uid="{E979CAFA-E8B1-41B1-965F-A0CBEA641EC0}"/>
    <cellStyle name="Percent 16 8 2 2" xfId="59440" xr:uid="{85F6EECE-3CED-411C-91C1-559C91130BE1}"/>
    <cellStyle name="Percent 16 8 3" xfId="4674" xr:uid="{0A62B621-9302-47AA-838B-78985AD6EA99}"/>
    <cellStyle name="Percent 16 8 3 2" xfId="59441" xr:uid="{7F55E6A6-7DBE-4B26-9FC8-34BA958C795E}"/>
    <cellStyle name="Percent 16 8 4" xfId="4675" xr:uid="{F4F4F027-F1D5-4FBF-886E-D278B2376BF5}"/>
    <cellStyle name="Percent 16 8 4 2" xfId="59442" xr:uid="{AFF55D97-564D-423C-BF26-4A45175947DC}"/>
    <cellStyle name="Percent 16 8 5" xfId="4676" xr:uid="{443C03F6-AC71-4C7F-983B-AE6EDBB6B815}"/>
    <cellStyle name="Percent 16 8 5 2" xfId="59443" xr:uid="{15038D06-A33F-4419-AF50-5C55DF72AD11}"/>
    <cellStyle name="Percent 16 8 6" xfId="4677" xr:uid="{07C68726-2466-468E-A15D-A985523A0CB2}"/>
    <cellStyle name="Percent 16 8 6 2" xfId="59444" xr:uid="{3BB2E046-6A7A-412D-B0E1-28741A829C51}"/>
    <cellStyle name="Percent 16 8 7" xfId="4678" xr:uid="{3CDA5FE0-DF0C-4202-9D90-65B1FD6A2595}"/>
    <cellStyle name="Percent 16 8 7 2" xfId="59445" xr:uid="{1E6F5DF7-BAA9-4B12-9586-30C6951ACB20}"/>
    <cellStyle name="Percent 16 8 8" xfId="4679" xr:uid="{30F80379-0980-443F-9B1F-8A6208CE642D}"/>
    <cellStyle name="Percent 16 8 8 2" xfId="59446" xr:uid="{BA397762-9E38-4C7A-952E-E6E8E291898B}"/>
    <cellStyle name="Percent 16 8 9" xfId="4680" xr:uid="{2C333A71-0209-4C88-A205-8A7B62294BA8}"/>
    <cellStyle name="Percent 16 8 9 2" xfId="59447" xr:uid="{EFA934C3-C0A6-419C-8F0F-14582D11D8B8}"/>
    <cellStyle name="Percent 16 9" xfId="4681" xr:uid="{3D419F75-F004-4A25-9FE3-889B57D78825}"/>
    <cellStyle name="Percent 16 9 10" xfId="4682" xr:uid="{BAF1F0F9-D9EC-4E58-98B5-15B424BD3063}"/>
    <cellStyle name="Percent 16 9 10 2" xfId="59449" xr:uid="{3B4FC6DF-22A7-47A2-A3EA-9B23FFAEA1E1}"/>
    <cellStyle name="Percent 16 9 11" xfId="4683" xr:uid="{9E450B0B-CECE-4E98-B90F-E0E117246240}"/>
    <cellStyle name="Percent 16 9 11 2" xfId="59450" xr:uid="{24A50818-A7C7-46A8-AF36-4860BB5B6006}"/>
    <cellStyle name="Percent 16 9 12" xfId="4684" xr:uid="{20C2583D-9910-48D8-AAC5-D75C8C45951E}"/>
    <cellStyle name="Percent 16 9 12 2" xfId="59451" xr:uid="{5069E0C6-C5C2-4240-93E7-25D4DA01CAE1}"/>
    <cellStyle name="Percent 16 9 13" xfId="4685" xr:uid="{3A6A62CB-D97D-456C-9747-11C9C7094412}"/>
    <cellStyle name="Percent 16 9 13 2" xfId="59452" xr:uid="{08FCC306-04A8-43DE-8DE1-73B888C3507B}"/>
    <cellStyle name="Percent 16 9 14" xfId="4686" xr:uid="{222869E4-D7AA-4FF7-AD63-DDF4AA50E8BC}"/>
    <cellStyle name="Percent 16 9 14 2" xfId="59453" xr:uid="{5C0D5CD9-743C-41B1-93E2-E9968236B515}"/>
    <cellStyle name="Percent 16 9 15" xfId="4687" xr:uid="{4AE577C3-97EB-430B-A330-E8B50B59C023}"/>
    <cellStyle name="Percent 16 9 15 2" xfId="59454" xr:uid="{F4B4D557-8E35-4728-8089-63AA2963C79D}"/>
    <cellStyle name="Percent 16 9 16" xfId="4688" xr:uid="{3CDA3F28-0533-4438-A9F6-060E431C9F62}"/>
    <cellStyle name="Percent 16 9 16 2" xfId="59455" xr:uid="{5F9E610E-A414-4B2D-A985-EDBFD785884D}"/>
    <cellStyle name="Percent 16 9 17" xfId="4689" xr:uid="{5AA80008-328F-42DF-BA9B-E656F4B9E549}"/>
    <cellStyle name="Percent 16 9 17 2" xfId="59456" xr:uid="{5B4A794F-57C7-40B3-89B4-DBCBD6743043}"/>
    <cellStyle name="Percent 16 9 18" xfId="59448" xr:uid="{9C731857-2D08-48EA-8AC3-9D7155765CE4}"/>
    <cellStyle name="Percent 16 9 2" xfId="4690" xr:uid="{677648F8-67D5-4551-A495-BF723846D934}"/>
    <cellStyle name="Percent 16 9 2 2" xfId="59457" xr:uid="{FFA0AB3E-8330-4C4F-AB2E-A204D6590D13}"/>
    <cellStyle name="Percent 16 9 3" xfId="4691" xr:uid="{D9CB3FBD-1B23-4A89-A329-30DBD6D9DBF3}"/>
    <cellStyle name="Percent 16 9 3 2" xfId="59458" xr:uid="{07F3A22A-E7EB-477A-8444-1D4E366FD741}"/>
    <cellStyle name="Percent 16 9 4" xfId="4692" xr:uid="{54BCC241-BD16-4DA3-83C0-2DF52E99E0ED}"/>
    <cellStyle name="Percent 16 9 4 2" xfId="59459" xr:uid="{97E880BB-462E-4CCC-AE4E-C7197D4C7FA9}"/>
    <cellStyle name="Percent 16 9 5" xfId="4693" xr:uid="{7104BE81-B66D-4B34-9A24-2625E676FD4E}"/>
    <cellStyle name="Percent 16 9 5 2" xfId="59460" xr:uid="{EA63B443-1596-4F6F-BDC6-4DEF7D742842}"/>
    <cellStyle name="Percent 16 9 6" xfId="4694" xr:uid="{243FD926-E604-421E-89D8-E1EE5C5F50B7}"/>
    <cellStyle name="Percent 16 9 6 2" xfId="59461" xr:uid="{165DD1E8-0D32-430A-8448-12AA259E9F1D}"/>
    <cellStyle name="Percent 16 9 7" xfId="4695" xr:uid="{937757FD-5D11-494E-A32D-482006C60EDF}"/>
    <cellStyle name="Percent 16 9 7 2" xfId="59462" xr:uid="{42CCCE73-E74A-44F5-A5E8-2898F2CAE095}"/>
    <cellStyle name="Percent 16 9 8" xfId="4696" xr:uid="{75533765-CF23-43F4-8C94-EBF7B4BD3F6A}"/>
    <cellStyle name="Percent 16 9 8 2" xfId="59463" xr:uid="{B740E48C-4A5A-4FEA-96D8-F67A4392E837}"/>
    <cellStyle name="Percent 16 9 9" xfId="4697" xr:uid="{0C84D773-EDF3-4E85-AB5A-119DDD01CD32}"/>
    <cellStyle name="Percent 16 9 9 2" xfId="59464" xr:uid="{B0993CC4-C2C3-48C5-939F-DF569C4C4900}"/>
    <cellStyle name="Percent 17" xfId="2641" xr:uid="{ABE63B04-A27C-4B21-BE0C-C21363A3F7D2}"/>
    <cellStyle name="Percent 17 10" xfId="59465" xr:uid="{7D40905F-F567-4E5E-8BE7-ACDDE649E590}"/>
    <cellStyle name="Percent 17 2" xfId="2642" xr:uid="{3C68DB16-5162-4A68-93F1-519047C124D6}"/>
    <cellStyle name="Percent 17 2 2" xfId="5289" xr:uid="{0975AC67-AF3F-4A19-8E51-4E1C4A2EB488}"/>
    <cellStyle name="Percent 17 2 3" xfId="59466" xr:uid="{2A4E2B4C-1414-4543-A446-1037E18AE9C8}"/>
    <cellStyle name="Percent 17 3" xfId="2643" xr:uid="{63725E6A-F041-4030-B432-A7159304C529}"/>
    <cellStyle name="Percent 17 3 2" xfId="59467" xr:uid="{F55A46DE-D0C4-4938-97A6-D02102A55F0D}"/>
    <cellStyle name="Percent 17 4" xfId="2644" xr:uid="{F24A76DE-EF70-45D3-B1F9-1CBBBF3F8A0D}"/>
    <cellStyle name="Percent 17 4 2" xfId="59468" xr:uid="{74125456-D1C8-4EAC-B2B1-B4CC0BEC5FFB}"/>
    <cellStyle name="Percent 17 5" xfId="2645" xr:uid="{00AB22A6-DA1C-4FEF-B971-F96D64255AD3}"/>
    <cellStyle name="Percent 17 5 2" xfId="59469" xr:uid="{C727D5C4-D601-476E-B949-8BBE9517CF53}"/>
    <cellStyle name="Percent 17 6" xfId="2646" xr:uid="{3AB91B91-2166-4628-8FA6-16A4786F098F}"/>
    <cellStyle name="Percent 17 6 2" xfId="59470" xr:uid="{42310079-6309-489B-B199-94D74908122C}"/>
    <cellStyle name="Percent 17 7" xfId="2647" xr:uid="{704F83C1-DF8F-4ECE-95F4-B24E5D92DCF9}"/>
    <cellStyle name="Percent 17 7 2" xfId="2648" xr:uid="{89F48633-B5B8-4A72-B1DB-07D30AFF577B}"/>
    <cellStyle name="Percent 17 7 2 2" xfId="59472" xr:uid="{D4BC317E-423C-41F5-90A6-818D4B42100A}"/>
    <cellStyle name="Percent 17 7 3" xfId="2649" xr:uid="{59F6ED64-9BB2-490F-B9FD-07319730C53B}"/>
    <cellStyle name="Percent 17 7 3 2" xfId="59473" xr:uid="{BD735CB7-DA99-4AC8-BFC8-278CCB72B80F}"/>
    <cellStyle name="Percent 17 7 4" xfId="59471" xr:uid="{B0D4C841-38F4-48C9-B23F-0B5B149181C4}"/>
    <cellStyle name="Percent 17 8" xfId="2650" xr:uid="{1119CDAC-8E82-4D39-9CDA-AE63D98D710B}"/>
    <cellStyle name="Percent 17 8 2" xfId="2651" xr:uid="{F00EFEF3-F66C-49EF-B9C3-B6867E030848}"/>
    <cellStyle name="Percent 17 8 2 2" xfId="59475" xr:uid="{C978138F-DAD2-4877-8DE1-7E1CF4E90021}"/>
    <cellStyle name="Percent 17 8 3" xfId="59474" xr:uid="{5F722B8A-BB74-401B-9F6C-3C44704EA4A1}"/>
    <cellStyle name="Percent 17 9" xfId="5290" xr:uid="{39AEC1A7-2249-4BB5-9297-3002AC27BC63}"/>
    <cellStyle name="Percent 17 9 2" xfId="5291" xr:uid="{53064329-406E-443D-903B-46D384FB7D11}"/>
    <cellStyle name="Percent 17 9 3" xfId="5292" xr:uid="{02FC1F7D-6309-4B7F-A823-02206CD36E26}"/>
    <cellStyle name="Percent 17 9 3 2" xfId="5293" xr:uid="{794F55F8-3440-4201-AD4B-AA602B62A1C2}"/>
    <cellStyle name="Percent 17 9 3 3" xfId="5294" xr:uid="{C50389BE-C1AA-4B3F-AE9C-4FD6D7EE401F}"/>
    <cellStyle name="Percent 17 9 4" xfId="5295" xr:uid="{0F0BB5BB-3EF4-4A89-AB7A-DBFB555DBF9D}"/>
    <cellStyle name="Percent 17 9 5" xfId="5296" xr:uid="{3D0D24E7-D903-4868-B468-DA24150C72EF}"/>
    <cellStyle name="Percent 17 9 6" xfId="59476" xr:uid="{3B79C641-6F3C-480E-8DEB-C34B711766F8}"/>
    <cellStyle name="Percent 18" xfId="4698" xr:uid="{2A2362D2-B8FE-4E1D-8445-9E478CFCD64E}"/>
    <cellStyle name="Percent 18 2" xfId="5298" xr:uid="{C09414B6-DD23-4B13-86A8-E998F7585F97}"/>
    <cellStyle name="Percent 18 2 2" xfId="59478" xr:uid="{921EDFDE-2ED0-44CA-A86B-87D887B32631}"/>
    <cellStyle name="Percent 18 3" xfId="5297" xr:uid="{B9DDD5C6-2EBD-48D4-87E8-130C09FBA976}"/>
    <cellStyle name="Percent 18 4" xfId="59477" xr:uid="{4EDA8E41-F80D-44B9-954F-C67D93BC6308}"/>
    <cellStyle name="Percent 19" xfId="4520" xr:uid="{E2284E34-7260-46F6-A28B-4B41C2668385}"/>
    <cellStyle name="Percent 19 2" xfId="59480" xr:uid="{92FDB47F-3B58-426D-A6FB-BB5395C50094}"/>
    <cellStyle name="Percent 19 3" xfId="59479" xr:uid="{6493F53E-BA07-4750-8B36-327B49CF10DF}"/>
    <cellStyle name="Percent 2" xfId="61" xr:uid="{5D261177-7676-4581-80AB-ECA6329AE50E}"/>
    <cellStyle name="Percent 2 10" xfId="2652" xr:uid="{AF2043F5-77F5-4DD8-8F6A-C5D189E99047}"/>
    <cellStyle name="Percent 2 10 2" xfId="2653" xr:uid="{7F5ECD90-E420-4730-9CEE-4188C6D345BD}"/>
    <cellStyle name="Percent 2 10 2 2" xfId="59482" xr:uid="{4EFA7B37-0F5D-448B-8A6A-4CF343261051}"/>
    <cellStyle name="Percent 2 10 3" xfId="4699" xr:uid="{BD3FCC7E-AAC8-4EFD-982D-99CD68B946CF}"/>
    <cellStyle name="Percent 2 10 3 2" xfId="59483" xr:uid="{3C4AEEA9-23D5-4AC9-8AED-D04BBABC9C7D}"/>
    <cellStyle name="Percent 2 10 4" xfId="4700" xr:uid="{52EBC122-9273-4BD8-904C-BC0D751E441B}"/>
    <cellStyle name="Percent 2 10 4 2" xfId="59484" xr:uid="{0940D913-A84E-41C3-9F3C-9DE493D907DC}"/>
    <cellStyle name="Percent 2 10 5" xfId="4701" xr:uid="{413E1822-B51C-4557-9C1D-92B2FB20A659}"/>
    <cellStyle name="Percent 2 10 5 2" xfId="59485" xr:uid="{D8218443-6653-421A-AC45-285EC60140F8}"/>
    <cellStyle name="Percent 2 10 6" xfId="4702" xr:uid="{102E1607-6E02-4A75-B1DD-44155244B1A0}"/>
    <cellStyle name="Percent 2 10 6 2" xfId="59486" xr:uid="{7AE8FA6E-2A17-40FF-8372-69B306B410E5}"/>
    <cellStyle name="Percent 2 10 7" xfId="4703" xr:uid="{50BE51FF-B7E7-49B1-8144-2497ACC16DDC}"/>
    <cellStyle name="Percent 2 10 7 2" xfId="59487" xr:uid="{193C3075-FCAF-4934-8A9D-56C5CC5415AB}"/>
    <cellStyle name="Percent 2 10 8" xfId="4704" xr:uid="{686E868D-B4E0-4C05-8C3B-21D0CCC33663}"/>
    <cellStyle name="Percent 2 10 8 2" xfId="59488" xr:uid="{4CD06B84-56CD-4FA7-90A3-398AC3483C97}"/>
    <cellStyle name="Percent 2 10 9" xfId="59481" xr:uid="{30E4557F-D62C-4AEB-9AFB-257B5768C351}"/>
    <cellStyle name="Percent 2 11" xfId="2654" xr:uid="{76E0E605-6BC2-4161-AB0C-85BF8A2A52A0}"/>
    <cellStyle name="Percent 2 11 2" xfId="2655" xr:uid="{692E57D5-398A-451C-BA44-9F46DCA9576A}"/>
    <cellStyle name="Percent 2 11 2 2" xfId="59490" xr:uid="{B1E991E3-E07E-4EFB-81F4-E45C691DC3E3}"/>
    <cellStyle name="Percent 2 11 3" xfId="4705" xr:uid="{C8DC1569-9082-45F9-A4D2-C69D787B394D}"/>
    <cellStyle name="Percent 2 11 3 2" xfId="59491" xr:uid="{46BA1EE7-2301-4B00-857F-208340269846}"/>
    <cellStyle name="Percent 2 11 4" xfId="4706" xr:uid="{AE3B5667-2601-4398-9D6B-337ED3A5ABC0}"/>
    <cellStyle name="Percent 2 11 4 2" xfId="59492" xr:uid="{F873D04B-0523-413F-B71E-5F12AC3F92B6}"/>
    <cellStyle name="Percent 2 11 5" xfId="4707" xr:uid="{9EBBC7A7-996F-4B6B-997B-A4E67C07F925}"/>
    <cellStyle name="Percent 2 11 5 2" xfId="59493" xr:uid="{CF780887-4A19-42F9-B828-9D6A39CED9E5}"/>
    <cellStyle name="Percent 2 11 6" xfId="4708" xr:uid="{FFD7950A-06A6-4030-84B3-064B3664C97E}"/>
    <cellStyle name="Percent 2 11 6 2" xfId="59494" xr:uid="{3548C4AF-83DC-4D64-A3A7-A361CA360F08}"/>
    <cellStyle name="Percent 2 11 7" xfId="4709" xr:uid="{020DDA51-4A71-44C0-9599-5FFF0FA6A290}"/>
    <cellStyle name="Percent 2 11 7 2" xfId="59495" xr:uid="{3FAAC380-35E3-4FDA-98B5-CC0CF97B69A6}"/>
    <cellStyle name="Percent 2 11 8" xfId="4710" xr:uid="{4CF1B9FC-57EB-4D45-B6CB-C19B7C27E260}"/>
    <cellStyle name="Percent 2 11 8 2" xfId="59496" xr:uid="{4E514F42-8FF5-4338-BE59-EA54ADB9E2C8}"/>
    <cellStyle name="Percent 2 11 9" xfId="59489" xr:uid="{DF45765C-A22F-49F0-A796-EB6D70DAB4F3}"/>
    <cellStyle name="Percent 2 12" xfId="2656" xr:uid="{4FB694C5-4941-42AB-AAB5-22A34711D06F}"/>
    <cellStyle name="Percent 2 12 2" xfId="59497" xr:uid="{EB5D45FE-AFF2-4EB4-A98D-CA70B92A2598}"/>
    <cellStyle name="Percent 2 13" xfId="2657" xr:uid="{71C96D9B-A45D-4814-AB34-8B5525486E57}"/>
    <cellStyle name="Percent 2 13 2" xfId="59498" xr:uid="{E3EEFC84-EB2B-4C3B-A249-7C6FA1F1D9F3}"/>
    <cellStyle name="Percent 2 14" xfId="2658" xr:uid="{DCFA4056-FFB5-4165-AB99-16ABC5A416F9}"/>
    <cellStyle name="Percent 2 14 2" xfId="59499" xr:uid="{678646D0-F778-405E-BAF3-B7D5B9AFCC62}"/>
    <cellStyle name="Percent 2 15" xfId="2659" xr:uid="{D3A31835-7BCB-4DBF-96D9-D835818EAA22}"/>
    <cellStyle name="Percent 2 15 2" xfId="59500" xr:uid="{E72907B3-0547-4FBC-BFE8-71003569912C}"/>
    <cellStyle name="Percent 2 16" xfId="2660" xr:uid="{390E766A-A317-475E-A10A-FDAE055F6775}"/>
    <cellStyle name="Percent 2 16 2" xfId="59501" xr:uid="{7129A6EA-F5EF-4CF6-9855-D4CD68CB350A}"/>
    <cellStyle name="Percent 2 17" xfId="2661" xr:uid="{148D4B8E-C24A-4674-8CBA-1B34D9E19901}"/>
    <cellStyle name="Percent 2 17 2" xfId="59502" xr:uid="{372C0A92-148F-4776-BA05-F3F7851F2EFB}"/>
    <cellStyle name="Percent 2 18" xfId="2662" xr:uid="{31E8BA80-37F3-4CCE-BE19-AB202C287494}"/>
    <cellStyle name="Percent 2 18 2" xfId="59503" xr:uid="{B07B1C3F-9A87-40CF-AD74-7E0B69F70D5B}"/>
    <cellStyle name="Percent 2 19" xfId="2663" xr:uid="{7A785979-B506-4DF9-A6FC-D9F9E186EB34}"/>
    <cellStyle name="Percent 2 19 2" xfId="59504" xr:uid="{0AEDDC2D-14C9-4E6A-8C24-71896F6E685F}"/>
    <cellStyle name="Percent 2 2" xfId="255" xr:uid="{CBCCA493-DD4F-4EB4-99D4-E6EE286F5352}"/>
    <cellStyle name="Percent 2 2 10" xfId="59505" xr:uid="{19C20128-0421-4250-9EA2-711EF35B1CEE}"/>
    <cellStyle name="Percent 2 2 2" xfId="256" xr:uid="{DD78E472-4FEC-4E35-819F-25C21F18880D}"/>
    <cellStyle name="Percent 2 2 2 2" xfId="59506" xr:uid="{B4027154-2FEA-4928-8EFE-326BC5C19D3B}"/>
    <cellStyle name="Percent 2 2 3" xfId="257" xr:uid="{FB7E3D44-8F1F-4292-B77F-434897688AF2}"/>
    <cellStyle name="Percent 2 2 3 2" xfId="258" xr:uid="{0841D75C-D3D9-4BA6-8A60-D77D118038E1}"/>
    <cellStyle name="Percent 2 2 3 2 2" xfId="59508" xr:uid="{29136B4C-32F5-477D-8367-B35F60DFA783}"/>
    <cellStyle name="Percent 2 2 3 3" xfId="259" xr:uid="{A621DC69-C77A-4F4F-91D3-53236DCCA6E6}"/>
    <cellStyle name="Percent 2 2 3 3 2" xfId="59509" xr:uid="{277B9196-DBA3-4571-AD4F-4ED7276B49DB}"/>
    <cellStyle name="Percent 2 2 3 4" xfId="383" xr:uid="{64DD7424-E682-44DE-A16C-B907F6EDC973}"/>
    <cellStyle name="Percent 2 2 3 4 2" xfId="59511" xr:uid="{85BBFE6A-10CA-4744-8E0F-EFD0B3F6B271}"/>
    <cellStyle name="Percent 2 2 3 4 3" xfId="59510" xr:uid="{003DB94F-EC91-4200-99B6-321A07A4AD75}"/>
    <cellStyle name="Percent 2 2 3 5" xfId="59507" xr:uid="{B9E1C9B0-0140-4A8F-8B24-FD2DA4EF40C7}"/>
    <cellStyle name="Percent 2 2 4" xfId="260" xr:uid="{2F3D2337-5533-47A2-B557-C66CADF364E2}"/>
    <cellStyle name="Percent 2 2 4 2" xfId="2665" xr:uid="{720B1431-1F5A-4A25-B2E6-7B4152BAD4A3}"/>
    <cellStyle name="Percent 2 2 4 2 2" xfId="59513" xr:uid="{189CCA79-4473-428B-9B54-9B9410D1168B}"/>
    <cellStyle name="Percent 2 2 4 3" xfId="59514" xr:uid="{B2B731FE-7233-46F9-A62F-2C4F581E009F}"/>
    <cellStyle name="Percent 2 2 4 4" xfId="59512" xr:uid="{C82D2CEA-0BFD-4530-8763-81DBF0A92DBB}"/>
    <cellStyle name="Percent 2 2 5" xfId="2666" xr:uid="{E194EF42-09B2-47CE-A8F8-2762D7D1660E}"/>
    <cellStyle name="Percent 2 2 5 2" xfId="59515" xr:uid="{BF5FFA96-61A0-4911-A864-BCA8EB596887}"/>
    <cellStyle name="Percent 2 2 6" xfId="2667" xr:uid="{AD4D4332-63BF-40E1-A2CE-48C340338DCD}"/>
    <cellStyle name="Percent 2 2 6 2" xfId="4711" xr:uid="{B982E0C1-F43D-4D53-A2D7-8DB9192F60CD}"/>
    <cellStyle name="Percent 2 2 6 2 2" xfId="59517" xr:uid="{B1639519-D855-490B-A277-FDA18E772180}"/>
    <cellStyle name="Percent 2 2 6 3" xfId="59518" xr:uid="{58345ECB-977B-4104-B9AF-4DAD843B9991}"/>
    <cellStyle name="Percent 2 2 6 4" xfId="59516" xr:uid="{6C651652-2F0C-49F3-9228-A5B9A135A769}"/>
    <cellStyle name="Percent 2 2 7" xfId="2664" xr:uid="{AB229940-79AA-4C43-BA31-57D1740B8760}"/>
    <cellStyle name="Percent 2 2 7 2" xfId="4712" xr:uid="{7F961E16-0809-49EB-A400-1165430A97EB}"/>
    <cellStyle name="Percent 2 2 7 2 2" xfId="59520" xr:uid="{925391FB-E52A-47FD-BE0A-6AF3B10FF429}"/>
    <cellStyle name="Percent 2 2 7 3" xfId="59521" xr:uid="{5C8BABC4-86EA-4F9C-9FEF-CE667E3497C5}"/>
    <cellStyle name="Percent 2 2 7 4" xfId="59519" xr:uid="{9AA91DFA-1BE7-4DB2-AE2B-8683F0CB46A0}"/>
    <cellStyle name="Percent 2 2 8" xfId="4713" xr:uid="{8BD14816-34D6-410C-B27D-5CB8B4F04E90}"/>
    <cellStyle name="Percent 2 2 8 2" xfId="59522" xr:uid="{81CBE625-80FA-47EB-BBAB-D38ACEB305BE}"/>
    <cellStyle name="Percent 2 2 9" xfId="4714" xr:uid="{ECEBB62A-8C6D-48A4-94FD-135AFA5C91F0}"/>
    <cellStyle name="Percent 2 2 9 2" xfId="59523" xr:uid="{335D48A2-30DB-4BC4-830E-980660C2C4B2}"/>
    <cellStyle name="Percent 2 20" xfId="2668" xr:uid="{958FAD3B-ACA4-42E3-8A6F-AD2C8797949D}"/>
    <cellStyle name="Percent 2 20 2" xfId="5299" xr:uid="{EE2A1B5F-D232-4BE0-951F-6555406EC050}"/>
    <cellStyle name="Percent 2 20 2 2" xfId="5300" xr:uid="{1453B19F-849D-42DA-9DC3-F184D22EBE74}"/>
    <cellStyle name="Percent 2 20 2 3" xfId="5301" xr:uid="{63B31E49-48D8-4701-A6F7-63DBC3CC3E56}"/>
    <cellStyle name="Percent 2 20 2 3 2" xfId="5302" xr:uid="{9E109F12-0F99-4C13-9613-0CBBA7066D48}"/>
    <cellStyle name="Percent 2 20 2 3 3" xfId="5303" xr:uid="{912FBD0B-DDB6-4592-9A94-A83868DE0794}"/>
    <cellStyle name="Percent 2 20 2 4" xfId="5304" xr:uid="{092922F8-0249-45C4-9CF2-06112413E198}"/>
    <cellStyle name="Percent 2 20 2 5" xfId="5305" xr:uid="{0DC4D343-B403-45CE-9C8C-74306B35DC0F}"/>
    <cellStyle name="Percent 2 20 3" xfId="59524" xr:uid="{CECAB687-F5E5-414E-9624-E5D169A1BEA4}"/>
    <cellStyle name="Percent 2 21" xfId="2669" xr:uid="{7A86434B-ECEA-424A-8819-2F18CE3C5139}"/>
    <cellStyle name="Percent 2 21 2" xfId="59525" xr:uid="{923E5F05-341B-4C7B-B2EA-81DE24D8DC6F}"/>
    <cellStyle name="Percent 2 22" xfId="2670" xr:uid="{0A292565-5135-477D-887E-D2AD1222F7F8}"/>
    <cellStyle name="Percent 2 22 2" xfId="59526" xr:uid="{4B7648C9-04B1-4185-890C-2CFBBE878273}"/>
    <cellStyle name="Percent 2 23" xfId="2671" xr:uid="{B2E39534-489B-42DF-BC62-188CF4A71714}"/>
    <cellStyle name="Percent 2 23 2" xfId="59527" xr:uid="{3A4C91B6-19DB-41E2-A5DF-26BE2099AD1F}"/>
    <cellStyle name="Percent 2 24" xfId="2672" xr:uid="{466226D1-CE42-427B-84EA-0D7FB43D2170}"/>
    <cellStyle name="Percent 2 24 2" xfId="59528" xr:uid="{7EA04875-00C9-445A-A3F7-E30A98417D37}"/>
    <cellStyle name="Percent 2 25" xfId="2673" xr:uid="{EC86D450-AD80-446C-8078-6AE8C6D96109}"/>
    <cellStyle name="Percent 2 25 2" xfId="59529" xr:uid="{CE18B280-D182-424E-BEEE-A5B6CEFA0DC9}"/>
    <cellStyle name="Percent 2 26" xfId="2674" xr:uid="{2376C11A-843A-4AA3-93E5-A0E6D3D04E63}"/>
    <cellStyle name="Percent 2 26 2" xfId="59530" xr:uid="{E025C4FA-D94D-4E88-9E99-32B1A01AF3C8}"/>
    <cellStyle name="Percent 2 27" xfId="2675" xr:uid="{E9EAF391-5BE8-495F-A240-551B6332F4CC}"/>
    <cellStyle name="Percent 2 27 2" xfId="59531" xr:uid="{F1D9FFB6-3DC8-4EC4-9A41-8791A4FFD441}"/>
    <cellStyle name="Percent 2 28" xfId="2676" xr:uid="{E85380D9-E43D-4948-9D5A-8E1DFF4DDE84}"/>
    <cellStyle name="Percent 2 28 2" xfId="59532" xr:uid="{3CCAA2CE-89A4-4ACF-8AF8-1EB88A95EADA}"/>
    <cellStyle name="Percent 2 29" xfId="2677" xr:uid="{A9EFC0E8-F630-4521-91FD-D1DBAAE6EC58}"/>
    <cellStyle name="Percent 2 29 2" xfId="59533" xr:uid="{C63198AC-64BF-40F9-87F2-5A97A30E4563}"/>
    <cellStyle name="Percent 2 3" xfId="261" xr:uid="{23E9DF97-9E4D-4844-927D-7642BC0421AB}"/>
    <cellStyle name="Percent 2 3 10" xfId="2678" xr:uid="{A7CAE678-DE20-482D-A275-23F21C5EFBC8}"/>
    <cellStyle name="Percent 2 3 10 2" xfId="59535" xr:uid="{FB4A3DD5-9851-4738-836B-EBC8FA653FFF}"/>
    <cellStyle name="Percent 2 3 11" xfId="2679" xr:uid="{B2CF9B47-B423-4409-8CFD-0F0ADAFE3199}"/>
    <cellStyle name="Percent 2 3 11 2" xfId="59536" xr:uid="{A8ADA337-8E0C-47DD-971E-A39733700DAA}"/>
    <cellStyle name="Percent 2 3 12" xfId="2680" xr:uid="{174A2A2A-E614-40AB-9A2B-0E19299DA0D9}"/>
    <cellStyle name="Percent 2 3 12 2" xfId="59537" xr:uid="{2B99978B-0834-4190-B4D6-16D8DEDE3BD5}"/>
    <cellStyle name="Percent 2 3 13" xfId="2681" xr:uid="{7D77F3C7-6D86-4A73-8280-17D3B18B985B}"/>
    <cellStyle name="Percent 2 3 13 2" xfId="59538" xr:uid="{8ECF47F6-0FD8-4158-B6F5-DB91329735E1}"/>
    <cellStyle name="Percent 2 3 14" xfId="2682" xr:uid="{BA6A3D23-3880-4316-A798-53D4BB7334D9}"/>
    <cellStyle name="Percent 2 3 14 2" xfId="59539" xr:uid="{1F9D612F-C63F-4FEE-9765-CEDA363CA2D8}"/>
    <cellStyle name="Percent 2 3 15" xfId="2683" xr:uid="{559AA1D0-C433-4779-B9BA-F4876E69A975}"/>
    <cellStyle name="Percent 2 3 15 2" xfId="59540" xr:uid="{5AC206E4-361E-4CB6-8FF3-63C67DD197A1}"/>
    <cellStyle name="Percent 2 3 16" xfId="2684" xr:uid="{246CBE44-F65D-4A55-A217-53CF9DF308A2}"/>
    <cellStyle name="Percent 2 3 16 2" xfId="59541" xr:uid="{6DA00848-4058-46A7-83F2-A1B580BD2103}"/>
    <cellStyle name="Percent 2 3 17" xfId="59534" xr:uid="{080E01C3-25FB-4B49-9FFE-F10981EFA05E}"/>
    <cellStyle name="Percent 2 3 2" xfId="262" xr:uid="{BFB2AB04-4613-44C2-A137-88C682A3D814}"/>
    <cellStyle name="Percent 2 3 2 2" xfId="59542" xr:uid="{644D652F-2D41-49E1-B9BD-C43C6FFF0303}"/>
    <cellStyle name="Percent 2 3 3" xfId="263" xr:uid="{D6AAAE72-A6F7-404B-BCDF-4E9F2A63B151}"/>
    <cellStyle name="Percent 2 3 3 2" xfId="264" xr:uid="{367A7723-E3C8-4DF9-8E21-D6FDC954CDA7}"/>
    <cellStyle name="Percent 2 3 3 2 2" xfId="59544" xr:uid="{7F6B740F-915D-4F1D-B055-E19E897D881E}"/>
    <cellStyle name="Percent 2 3 3 3" xfId="265" xr:uid="{7F9BD1CE-9DFD-4CD5-B7AC-66DBD836D020}"/>
    <cellStyle name="Percent 2 3 3 3 2" xfId="266" xr:uid="{4496D75A-088D-481F-B43E-C534BC0D9949}"/>
    <cellStyle name="Percent 2 3 3 3 2 2" xfId="59546" xr:uid="{DC974883-FCE5-4B4D-A90B-85F2A91D3AD4}"/>
    <cellStyle name="Percent 2 3 3 3 3" xfId="267" xr:uid="{78F73AD6-AA46-4E4E-ABB7-9FD4BED4354E}"/>
    <cellStyle name="Percent 2 3 3 3 3 2" xfId="59547" xr:uid="{C443EEF7-95F6-40F7-B002-3FDD7147E60C}"/>
    <cellStyle name="Percent 2 3 3 3 4" xfId="385" xr:uid="{16CC55E5-7645-468C-8E04-2446E1F62E3E}"/>
    <cellStyle name="Percent 2 3 3 3 4 2" xfId="2685" xr:uid="{5E29C2A0-06E3-4672-9329-E4DDEB75FDB5}"/>
    <cellStyle name="Percent 2 3 3 3 4 2 2" xfId="59549" xr:uid="{2EFE40BF-C9ED-4F33-9375-29D1DBCA0B64}"/>
    <cellStyle name="Percent 2 3 3 3 4 3" xfId="59548" xr:uid="{36E4C275-E100-4F37-897E-3F42B518C0D6}"/>
    <cellStyle name="Percent 2 3 3 3 5" xfId="59545" xr:uid="{F7142BA2-B35B-4C63-BAA6-43C914DF970C}"/>
    <cellStyle name="Percent 2 3 3 4" xfId="59543" xr:uid="{843E8763-5CC3-41D7-8FEA-11F40A325C4D}"/>
    <cellStyle name="Percent 2 3 4" xfId="268" xr:uid="{1134E4D8-5BB5-4FE3-8748-B593A508F6FC}"/>
    <cellStyle name="Percent 2 3 4 2" xfId="59550" xr:uid="{E6421B00-6692-4692-B0F9-62C3000D21E2}"/>
    <cellStyle name="Percent 2 3 5" xfId="384" xr:uid="{A31CD219-F831-4E0D-AA7E-CA3E9D8CC3E2}"/>
    <cellStyle name="Percent 2 3 5 2" xfId="2686" xr:uid="{0BDCC89E-BB28-4100-B372-98F332FD69CB}"/>
    <cellStyle name="Percent 2 3 5 2 2" xfId="59552" xr:uid="{9454EE26-1BA5-46DE-8530-EA97069B8528}"/>
    <cellStyle name="Percent 2 3 5 3" xfId="59551" xr:uid="{514D3ABF-5600-45AA-BD80-2435A53D72DE}"/>
    <cellStyle name="Percent 2 3 6" xfId="2687" xr:uid="{18286FCB-B766-4387-A0E4-1BF8C7C811D4}"/>
    <cellStyle name="Percent 2 3 6 2" xfId="59553" xr:uid="{A486EB40-28BD-4CAA-813B-1A9F0A07E8FC}"/>
    <cellStyle name="Percent 2 3 7" xfId="2688" xr:uid="{B8BC60C3-8D3B-4328-BA47-0D7183E1E0CA}"/>
    <cellStyle name="Percent 2 3 7 2" xfId="59554" xr:uid="{5E7151EE-DD8C-4456-B8A2-9554B361304D}"/>
    <cellStyle name="Percent 2 3 8" xfId="2689" xr:uid="{34E9E645-471B-486F-86FE-6BFC24F5441E}"/>
    <cellStyle name="Percent 2 3 8 2" xfId="59555" xr:uid="{9D383958-07AF-421A-80D3-857CA58F7FB9}"/>
    <cellStyle name="Percent 2 3 9" xfId="2690" xr:uid="{5851054A-CF6F-418F-B1DA-414753FFA1D9}"/>
    <cellStyle name="Percent 2 3 9 2" xfId="59556" xr:uid="{E157B71C-97FB-45ED-9C16-6ADFE4416574}"/>
    <cellStyle name="Percent 2 30" xfId="2691" xr:uid="{D10AC60B-6404-44F8-A02C-BE790422989A}"/>
    <cellStyle name="Percent 2 30 2" xfId="59557" xr:uid="{B0770397-8794-416F-A1DB-84BB9231ECAD}"/>
    <cellStyle name="Percent 2 31" xfId="2692" xr:uid="{46CAA0A2-7707-4153-BE0B-8FE2D19A96A5}"/>
    <cellStyle name="Percent 2 31 2" xfId="59558" xr:uid="{B784CD46-FE26-43B2-B330-A1C904DC9967}"/>
    <cellStyle name="Percent 2 32" xfId="2693" xr:uid="{6A1FB199-5461-4266-A63E-09A8F59D1961}"/>
    <cellStyle name="Percent 2 32 2" xfId="59559" xr:uid="{CD4375DD-4A46-494B-BD15-AA4DAAA60767}"/>
    <cellStyle name="Percent 2 33" xfId="2694" xr:uid="{75E12205-96E4-473F-A466-3815F186E416}"/>
    <cellStyle name="Percent 2 33 2" xfId="5306" xr:uid="{41079AB8-E1E4-457D-B152-FAB1363E129E}"/>
    <cellStyle name="Percent 2 33 2 2" xfId="23179" xr:uid="{16D7F5B4-222C-4019-A409-66167848CD83}"/>
    <cellStyle name="Percent 2 33 2 3" xfId="41030" xr:uid="{834791A8-FB84-44E5-BB84-0DF633187DBB}"/>
    <cellStyle name="Percent 2 33 3" xfId="59560" xr:uid="{904713D4-2852-43FD-8203-9726E40C8537}"/>
    <cellStyle name="Percent 2 34" xfId="2695" xr:uid="{458BFB53-64A8-4160-BC05-D19632E3A5B6}"/>
    <cellStyle name="Percent 2 34 2" xfId="5307" xr:uid="{AD391E2B-4261-46F5-9585-0F49383D5BAA}"/>
    <cellStyle name="Percent 2 34 2 2" xfId="23180" xr:uid="{9D4E8E83-8AF2-41FE-B5D8-FEC1DE21EA60}"/>
    <cellStyle name="Percent 2 34 2 3" xfId="41031" xr:uid="{6F8703FF-9A4E-476C-A01A-A9134C727B49}"/>
    <cellStyle name="Percent 2 34 3" xfId="59561" xr:uid="{56C08B05-1E15-4F56-A4AB-7814E3BB6750}"/>
    <cellStyle name="Percent 2 35" xfId="2696" xr:uid="{6F3BECF7-A681-4215-81E0-143CC23F0110}"/>
    <cellStyle name="Percent 2 35 2" xfId="5308" xr:uid="{4DE8EC24-8ED9-4496-A4A0-9140717B90D9}"/>
    <cellStyle name="Percent 2 35 2 2" xfId="23181" xr:uid="{38425D7A-62A9-4646-91BA-6F4E84FB4247}"/>
    <cellStyle name="Percent 2 35 2 3" xfId="41032" xr:uid="{4A8FF7D4-7B2D-4E3E-B64D-D2436EB0F398}"/>
    <cellStyle name="Percent 2 35 3" xfId="59562" xr:uid="{3E3C10F1-FB9B-40B9-8F5A-FBCA14EB5681}"/>
    <cellStyle name="Percent 2 36" xfId="2697" xr:uid="{8B8C3B0B-9FD1-485D-AE57-6070D6D237E5}"/>
    <cellStyle name="Percent 2 36 2" xfId="5309" xr:uid="{BA6CC09F-B86B-47D6-88EA-FE9F3E9F4C34}"/>
    <cellStyle name="Percent 2 36 2 2" xfId="23182" xr:uid="{560BECF0-A4F6-4A84-87B8-381B65049D8A}"/>
    <cellStyle name="Percent 2 36 2 3" xfId="41033" xr:uid="{B367F0C2-2AFB-4FD4-8904-7D1C8D0CAB5D}"/>
    <cellStyle name="Percent 2 36 3" xfId="59563" xr:uid="{1445D772-BFB9-4C90-BE86-0B688D26A571}"/>
    <cellStyle name="Percent 2 37" xfId="2698" xr:uid="{780F504D-5600-4019-B47F-6E8428A532AD}"/>
    <cellStyle name="Percent 2 37 2" xfId="5310" xr:uid="{3923AC51-A2EA-4146-8390-061B75D9AD86}"/>
    <cellStyle name="Percent 2 37 2 2" xfId="23183" xr:uid="{7D7112AB-DC04-49C5-A1E0-45D67071DFD2}"/>
    <cellStyle name="Percent 2 37 2 3" xfId="41034" xr:uid="{4FE7521C-5D96-41C1-8DDA-2A0290B34DD8}"/>
    <cellStyle name="Percent 2 37 3" xfId="59564" xr:uid="{238F0235-928A-48C2-9F92-C25E3EAAE4F9}"/>
    <cellStyle name="Percent 2 38" xfId="2699" xr:uid="{B8858671-7AC8-4975-AF25-3453EBA5E9DA}"/>
    <cellStyle name="Percent 2 38 2" xfId="5311" xr:uid="{A64E80FF-57F4-407E-9321-E8CB92D332AE}"/>
    <cellStyle name="Percent 2 38 2 2" xfId="23184" xr:uid="{54CFE6C2-820B-499D-908F-B239BE821D69}"/>
    <cellStyle name="Percent 2 38 2 3" xfId="41035" xr:uid="{58EA24CA-C82E-47F8-95C5-20234CE1576A}"/>
    <cellStyle name="Percent 2 38 3" xfId="59565" xr:uid="{FCF34D2E-7CFB-405C-BAD5-C30DEB7B4A21}"/>
    <cellStyle name="Percent 2 39" xfId="2700" xr:uid="{EDC26A6A-F5A0-4490-AB51-FB51FF79FCAE}"/>
    <cellStyle name="Percent 2 39 2" xfId="5312" xr:uid="{7060DDC2-96DA-4470-80C7-9AC8B45A36AB}"/>
    <cellStyle name="Percent 2 39 2 2" xfId="23185" xr:uid="{4176CE5D-383E-4D9F-ACC3-556B2D0B8478}"/>
    <cellStyle name="Percent 2 39 2 3" xfId="41036" xr:uid="{C5C9FD71-A9BE-4244-8706-6EE287E9F9E6}"/>
    <cellStyle name="Percent 2 39 3" xfId="59566" xr:uid="{AA90EA45-E6AB-4500-83F8-66F5993E1E4F}"/>
    <cellStyle name="Percent 2 4" xfId="269" xr:uid="{0ABF26DE-8C26-4824-8B4D-775BAC2F7AC7}"/>
    <cellStyle name="Percent 2 4 10" xfId="2701" xr:uid="{625A7112-B3C9-4AFF-BF3F-02A85CE81EC0}"/>
    <cellStyle name="Percent 2 4 10 2" xfId="5314" xr:uid="{31F3BD9D-73D7-4332-A0B7-981D53788116}"/>
    <cellStyle name="Percent 2 4 10 2 2" xfId="23187" xr:uid="{4AF22D37-11BD-44A8-B0B2-32CD2BA7077D}"/>
    <cellStyle name="Percent 2 4 10 2 3" xfId="41038" xr:uid="{C31C337D-4E5D-4B54-8DA3-C1A533C3C913}"/>
    <cellStyle name="Percent 2 4 10 3" xfId="59568" xr:uid="{0D968788-C35B-469A-A685-E388C2C0DDA6}"/>
    <cellStyle name="Percent 2 4 11" xfId="2702" xr:uid="{E8D00C45-F004-4511-98F9-0541EF7FBA44}"/>
    <cellStyle name="Percent 2 4 11 2" xfId="5315" xr:uid="{5FBD84D2-C968-424C-8B54-D79670FCB44B}"/>
    <cellStyle name="Percent 2 4 11 2 2" xfId="23188" xr:uid="{B6A7B1F0-E58C-4BB1-A429-085C73F52B5C}"/>
    <cellStyle name="Percent 2 4 11 2 3" xfId="41039" xr:uid="{C2BA9F25-EA09-4A39-ABCD-5A99D83C4F39}"/>
    <cellStyle name="Percent 2 4 11 3" xfId="59569" xr:uid="{C299AE53-9619-4965-9128-3D59E04B2B8E}"/>
    <cellStyle name="Percent 2 4 12" xfId="2703" xr:uid="{B96AECA7-92B4-4DC2-A233-A0ADD1C73258}"/>
    <cellStyle name="Percent 2 4 12 2" xfId="5316" xr:uid="{D0E96C50-0E29-4995-9A50-D1D5DD034633}"/>
    <cellStyle name="Percent 2 4 12 2 2" xfId="23189" xr:uid="{70CD9EB8-2C24-40A4-9DA8-D55C0D74C895}"/>
    <cellStyle name="Percent 2 4 12 2 3" xfId="41040" xr:uid="{CDA6C6B9-BDB1-4F32-A593-46639433D438}"/>
    <cellStyle name="Percent 2 4 12 3" xfId="59570" xr:uid="{4D5D30E5-48FD-4C31-A107-632B482C6ED5}"/>
    <cellStyle name="Percent 2 4 13" xfId="2704" xr:uid="{7FE730E1-C68C-4B11-970B-D6C681318C74}"/>
    <cellStyle name="Percent 2 4 13 2" xfId="5317" xr:uid="{CABFAD1E-4275-48A7-9E36-B0134026451A}"/>
    <cellStyle name="Percent 2 4 13 2 2" xfId="23190" xr:uid="{02140319-0F12-49D9-BFBF-83828C3F136C}"/>
    <cellStyle name="Percent 2 4 13 2 3" xfId="41041" xr:uid="{C5758D96-25E6-4DA8-B91A-23288215772C}"/>
    <cellStyle name="Percent 2 4 13 3" xfId="59571" xr:uid="{700CFE5A-E088-4D43-9399-9F402A5CA529}"/>
    <cellStyle name="Percent 2 4 14" xfId="2705" xr:uid="{12464999-2C77-4464-8F37-F2E143B2CAD0}"/>
    <cellStyle name="Percent 2 4 14 2" xfId="5318" xr:uid="{FE320244-B50F-43DA-B9E6-053CBDBBE19A}"/>
    <cellStyle name="Percent 2 4 14 2 2" xfId="23191" xr:uid="{9D6AE510-BCB4-4912-9766-76E15E348529}"/>
    <cellStyle name="Percent 2 4 14 2 3" xfId="41042" xr:uid="{5D083171-F96E-432A-BDD7-34BFF35C72F0}"/>
    <cellStyle name="Percent 2 4 14 3" xfId="59572" xr:uid="{F69B657B-A583-4CB6-87C8-15D30D437245}"/>
    <cellStyle name="Percent 2 4 15" xfId="2706" xr:uid="{C1AE9B36-40B8-4448-B7CD-BF0C4FDDAE67}"/>
    <cellStyle name="Percent 2 4 15 2" xfId="5319" xr:uid="{072A0CEA-E0BF-44A3-B6B0-7AED904843E2}"/>
    <cellStyle name="Percent 2 4 15 2 2" xfId="23192" xr:uid="{E074C665-0405-4452-9E45-25981A35289E}"/>
    <cellStyle name="Percent 2 4 15 2 3" xfId="41043" xr:uid="{E5D7547E-3DAC-4DC4-B612-E0950796FA69}"/>
    <cellStyle name="Percent 2 4 15 3" xfId="59573" xr:uid="{5B613B2A-3C2F-4EA6-8A4B-AC53F10895A7}"/>
    <cellStyle name="Percent 2 4 16" xfId="2707" xr:uid="{C854A3AF-50BC-4381-81A6-B2D562B56893}"/>
    <cellStyle name="Percent 2 4 16 2" xfId="5320" xr:uid="{84F67409-5217-4474-8A31-A7EE72E5EB54}"/>
    <cellStyle name="Percent 2 4 16 2 2" xfId="23193" xr:uid="{602043D8-8505-4AD8-BADA-05C31A1BAD2F}"/>
    <cellStyle name="Percent 2 4 16 2 3" xfId="41044" xr:uid="{B1F988D8-A3CC-4106-BE35-A100EEDE6998}"/>
    <cellStyle name="Percent 2 4 16 3" xfId="59574" xr:uid="{87FB6660-6FDF-4333-B7C7-C97E6040C035}"/>
    <cellStyle name="Percent 2 4 17" xfId="5313" xr:uid="{96779ACE-4E2B-49DA-AB2D-F429FDFE06E7}"/>
    <cellStyle name="Percent 2 4 17 2" xfId="23186" xr:uid="{15E75E27-FD55-4319-90D2-3E6F08B2F83C}"/>
    <cellStyle name="Percent 2 4 17 3" xfId="41037" xr:uid="{315BAA51-7658-400C-905F-2AC87B0E621C}"/>
    <cellStyle name="Percent 2 4 17 4" xfId="59575" xr:uid="{CCA7B0D3-0A70-4A87-883E-98A7708BD03C}"/>
    <cellStyle name="Percent 2 4 18" xfId="59567" xr:uid="{E54C03B4-4916-42BE-BB61-D0EA9FE4AAB2}"/>
    <cellStyle name="Percent 2 4 2" xfId="2708" xr:uid="{CFC37D39-335B-4A0E-A0CD-A55FC8DB2F35}"/>
    <cellStyle name="Percent 2 4 2 2" xfId="5321" xr:uid="{03758930-D7C9-4A9A-8BA9-787F90759A68}"/>
    <cellStyle name="Percent 2 4 2 2 2" xfId="23194" xr:uid="{D5C29423-9C38-4B78-ABEE-7CD04694DD69}"/>
    <cellStyle name="Percent 2 4 2 2 3" xfId="41045" xr:uid="{10E64BFF-E030-4CF4-8EF4-B46D980CD226}"/>
    <cellStyle name="Percent 2 4 2 3" xfId="59576" xr:uid="{5D6FFFD6-AAB2-445E-A7AF-EF92EFC5F1AE}"/>
    <cellStyle name="Percent 2 4 3" xfId="2709" xr:uid="{CA1CFBEF-CCFE-40C6-99C3-1AA7F0D62AA7}"/>
    <cellStyle name="Percent 2 4 3 2" xfId="5322" xr:uid="{9B16FA17-C9D0-49EE-B10D-30C556869F0A}"/>
    <cellStyle name="Percent 2 4 3 2 2" xfId="23195" xr:uid="{D1395560-9361-4B75-8282-15CE78649839}"/>
    <cellStyle name="Percent 2 4 3 2 3" xfId="41046" xr:uid="{E5DFFFAC-9F42-4EE5-9F37-8D6FC57BE4E0}"/>
    <cellStyle name="Percent 2 4 3 3" xfId="59577" xr:uid="{BD2942FF-221E-4007-93FB-9B25379A847D}"/>
    <cellStyle name="Percent 2 4 4" xfId="2710" xr:uid="{79C34BBC-E371-49AD-ABEF-92F41B270D0C}"/>
    <cellStyle name="Percent 2 4 4 2" xfId="5323" xr:uid="{5D21E33D-53E5-4FB7-9467-AA21B2750FB7}"/>
    <cellStyle name="Percent 2 4 4 2 2" xfId="23196" xr:uid="{93078C01-A0C9-4D29-831B-7B298A75336F}"/>
    <cellStyle name="Percent 2 4 4 2 3" xfId="41047" xr:uid="{F2BE902D-DB8D-4C8E-A4BC-9AE386B7EE4B}"/>
    <cellStyle name="Percent 2 4 4 3" xfId="59578" xr:uid="{D406039F-F3AD-4D5B-AE3F-20C993659182}"/>
    <cellStyle name="Percent 2 4 5" xfId="2711" xr:uid="{88A7DCD1-CC77-4354-9516-7C18D54C11DD}"/>
    <cellStyle name="Percent 2 4 5 2" xfId="5324" xr:uid="{B71B7BE5-6E33-42C7-BFE3-33309065A93E}"/>
    <cellStyle name="Percent 2 4 5 2 2" xfId="23197" xr:uid="{1FB2CEC1-C06C-42A5-9237-2F5FB3811C11}"/>
    <cellStyle name="Percent 2 4 5 2 3" xfId="41048" xr:uid="{13958ED0-1D11-493E-A05C-80851B64E75E}"/>
    <cellStyle name="Percent 2 4 5 3" xfId="59579" xr:uid="{D3EB43D3-6C3F-4D6A-92C8-2119500B5CAF}"/>
    <cellStyle name="Percent 2 4 6" xfId="2712" xr:uid="{E10FDFC3-328D-419F-BEA5-A39F99A102A3}"/>
    <cellStyle name="Percent 2 4 6 2" xfId="5325" xr:uid="{F80AB83A-AE48-4385-A11A-AACE40D880B0}"/>
    <cellStyle name="Percent 2 4 6 2 2" xfId="23198" xr:uid="{ABEE9625-946A-4183-9723-552C6E5B8D00}"/>
    <cellStyle name="Percent 2 4 6 2 3" xfId="41049" xr:uid="{1706ED6C-6FD0-46E9-BAAA-F9C06B7BEA41}"/>
    <cellStyle name="Percent 2 4 6 3" xfId="59580" xr:uid="{3F859916-CF3B-407F-A90E-B8F9FBD7CC0F}"/>
    <cellStyle name="Percent 2 4 7" xfId="2713" xr:uid="{061F4C93-8229-4EE8-8129-2CD41C09AE55}"/>
    <cellStyle name="Percent 2 4 7 2" xfId="5326" xr:uid="{FBB75F1D-977F-4F55-B2F4-C640B0DC0433}"/>
    <cellStyle name="Percent 2 4 7 2 2" xfId="23199" xr:uid="{0592823E-9919-4C56-BB29-A44C66CF3700}"/>
    <cellStyle name="Percent 2 4 7 2 3" xfId="41050" xr:uid="{9ED896AE-6FAB-4FA3-BB4B-09E1619AE7AE}"/>
    <cellStyle name="Percent 2 4 7 3" xfId="59581" xr:uid="{C81CB835-D5FF-4003-94B7-0DE1417DEA3C}"/>
    <cellStyle name="Percent 2 4 8" xfId="2714" xr:uid="{C40F30AA-3308-46AC-BCF3-688D165F8F3A}"/>
    <cellStyle name="Percent 2 4 8 2" xfId="5327" xr:uid="{D0120A65-4861-4616-A8B4-BBC69B0AE65D}"/>
    <cellStyle name="Percent 2 4 8 2 2" xfId="23200" xr:uid="{B324B27D-2D07-4498-BC37-3508AB7EB0F2}"/>
    <cellStyle name="Percent 2 4 8 2 3" xfId="41051" xr:uid="{D1FBCD20-8755-402A-9118-A004F2E3F1CE}"/>
    <cellStyle name="Percent 2 4 8 3" xfId="59582" xr:uid="{E59D325F-5B2D-42BE-9C93-EA3BCC383A5F}"/>
    <cellStyle name="Percent 2 4 9" xfId="2715" xr:uid="{80F918EA-344A-4937-BD6A-2B7B73971C83}"/>
    <cellStyle name="Percent 2 4 9 2" xfId="5328" xr:uid="{B5DBAD5E-8EED-423C-85F1-116D5BAD17EA}"/>
    <cellStyle name="Percent 2 4 9 2 2" xfId="23201" xr:uid="{3B7411AC-42AB-4CF0-A6DC-FF9D22032F3B}"/>
    <cellStyle name="Percent 2 4 9 2 3" xfId="41052" xr:uid="{84513C71-0AC8-4DA3-889B-CBCE705C2FC3}"/>
    <cellStyle name="Percent 2 4 9 3" xfId="59583" xr:uid="{D836E5DB-B6DE-41EA-B06E-F6703AB8EAC0}"/>
    <cellStyle name="Percent 2 40" xfId="2716" xr:uid="{C45157B9-B905-4D96-BE8B-36E29BF706F5}"/>
    <cellStyle name="Percent 2 40 2" xfId="5329" xr:uid="{9284670C-DBF3-48E7-B78B-A4D481639B40}"/>
    <cellStyle name="Percent 2 40 2 2" xfId="23202" xr:uid="{CCB52F75-C8A1-4A3E-A246-709206FD4D78}"/>
    <cellStyle name="Percent 2 40 2 3" xfId="41053" xr:uid="{9542F518-CB18-4F52-AEE7-B59FFD9FB652}"/>
    <cellStyle name="Percent 2 40 3" xfId="59584" xr:uid="{7F414D58-9282-4C21-A439-028D09B945AA}"/>
    <cellStyle name="Percent 2 41" xfId="2717" xr:uid="{09AF4FB9-9ECD-47D9-A66D-1FBE5ABA4F3E}"/>
    <cellStyle name="Percent 2 41 2" xfId="5330" xr:uid="{52D0CA91-1ED4-4F6D-8A49-884E5F9FF594}"/>
    <cellStyle name="Percent 2 41 2 2" xfId="23203" xr:uid="{4C5C565F-8C09-406C-8062-FB8C1F2858BB}"/>
    <cellStyle name="Percent 2 41 2 3" xfId="41054" xr:uid="{E1A627D9-3FA2-486A-93A1-FAE24CF3E2D5}"/>
    <cellStyle name="Percent 2 41 3" xfId="59585" xr:uid="{7CA76678-768D-4C76-AA23-73A085C68B58}"/>
    <cellStyle name="Percent 2 42" xfId="2718" xr:uid="{5233EC9B-133D-4CB9-951C-B335B0D62AF5}"/>
    <cellStyle name="Percent 2 42 2" xfId="5331" xr:uid="{40CEB640-BA50-4F56-AA9A-BC3DA69B700F}"/>
    <cellStyle name="Percent 2 42 2 2" xfId="23204" xr:uid="{621459B0-94DD-4CCA-BDB2-DD49A3339A29}"/>
    <cellStyle name="Percent 2 42 2 3" xfId="41055" xr:uid="{C68F3F21-1093-4BED-9447-DA3E46B1BD00}"/>
    <cellStyle name="Percent 2 42 3" xfId="59586" xr:uid="{D1AEBEA1-ADCF-4A36-BA62-49615C28FC4C}"/>
    <cellStyle name="Percent 2 43" xfId="2719" xr:uid="{DFD9786A-71B0-4649-8FB6-E807085A14B7}"/>
    <cellStyle name="Percent 2 43 2" xfId="5332" xr:uid="{EB3763DC-DE94-43DE-B79A-C31ADDEC7866}"/>
    <cellStyle name="Percent 2 43 2 2" xfId="23205" xr:uid="{0974B9C6-CE93-42A6-BAB6-D35CA236CB88}"/>
    <cellStyle name="Percent 2 43 2 3" xfId="41056" xr:uid="{844E2749-1C11-4D95-965E-B976C4C3AF19}"/>
    <cellStyle name="Percent 2 43 3" xfId="59587" xr:uid="{966C0749-979E-4CE6-82F5-D24442EC8FC6}"/>
    <cellStyle name="Percent 2 44" xfId="2720" xr:uid="{E6B8D1D3-5F1F-4801-B62F-89359DE1D844}"/>
    <cellStyle name="Percent 2 44 2" xfId="5333" xr:uid="{B1F5C6EC-7051-485C-9810-29BB9F2CE871}"/>
    <cellStyle name="Percent 2 44 2 2" xfId="23206" xr:uid="{EAB2EB01-D819-43F1-A667-7FC23AB3B296}"/>
    <cellStyle name="Percent 2 44 2 3" xfId="41057" xr:uid="{AD0B1E61-9D7B-40A6-BE93-04F15A0BDC10}"/>
    <cellStyle name="Percent 2 44 3" xfId="59588" xr:uid="{24FFF570-F8F6-4B4E-970E-FD78EAE63E0C}"/>
    <cellStyle name="Percent 2 45" xfId="2721" xr:uid="{439C8293-48B7-4A56-83DA-059D08BA7677}"/>
    <cellStyle name="Percent 2 45 2" xfId="5334" xr:uid="{D87D6FEF-6049-4632-88E8-A4BE5E3BF46C}"/>
    <cellStyle name="Percent 2 45 2 2" xfId="23207" xr:uid="{00BB98EB-97E6-43CD-AA11-F2750B7F8321}"/>
    <cellStyle name="Percent 2 45 2 3" xfId="41058" xr:uid="{420BE9C8-E1BF-45A2-9B0B-F3BCC3B2BE44}"/>
    <cellStyle name="Percent 2 45 3" xfId="59589" xr:uid="{D18BB1A2-B02C-4631-80F6-CCAF8B3590A5}"/>
    <cellStyle name="Percent 2 46" xfId="2722" xr:uid="{9C86AAA5-AEEC-41DE-9750-11022B60BEE4}"/>
    <cellStyle name="Percent 2 46 2" xfId="5335" xr:uid="{DB93D905-DD40-4FFF-9A4C-32CDA79C24F4}"/>
    <cellStyle name="Percent 2 46 2 2" xfId="23208" xr:uid="{B278D03E-81EB-456B-90C9-8CFEA6E24235}"/>
    <cellStyle name="Percent 2 46 2 3" xfId="41059" xr:uid="{8CFF4FEB-5CFC-4CA4-89F6-1A5BD975E9CE}"/>
    <cellStyle name="Percent 2 46 3" xfId="59590" xr:uid="{538B04BA-408A-4897-9685-7FC564746E8F}"/>
    <cellStyle name="Percent 2 47" xfId="2723" xr:uid="{848A470C-38A8-48D3-AEE7-CA07243087C3}"/>
    <cellStyle name="Percent 2 47 2" xfId="5336" xr:uid="{3DEDFB6B-0345-46F2-97AA-5FE9BB2E1CED}"/>
    <cellStyle name="Percent 2 47 2 2" xfId="23209" xr:uid="{8BDEB247-AED6-4831-8D4B-4999346F562B}"/>
    <cellStyle name="Percent 2 47 2 3" xfId="41060" xr:uid="{597E99A2-D664-4240-A49E-C8669F405B3E}"/>
    <cellStyle name="Percent 2 47 3" xfId="59591" xr:uid="{2A50C7DE-05E4-42C3-AB6C-9B2FD31DC034}"/>
    <cellStyle name="Percent 2 48" xfId="2724" xr:uid="{517A1B3E-CCAF-491D-B940-7FC738B041E7}"/>
    <cellStyle name="Percent 2 48 2" xfId="2725" xr:uid="{05294507-793F-46AF-9271-6F2DF9B4DE2B}"/>
    <cellStyle name="Percent 2 48 2 2" xfId="5338" xr:uid="{AA407574-610F-4075-B073-66E00008511F}"/>
    <cellStyle name="Percent 2 48 2 2 2" xfId="23211" xr:uid="{EE17CEC5-C735-4A49-8F09-CA893F4DF32E}"/>
    <cellStyle name="Percent 2 48 2 2 3" xfId="41062" xr:uid="{443ADCDE-B9A6-48CD-996D-A1541F6A9597}"/>
    <cellStyle name="Percent 2 48 2 3" xfId="59593" xr:uid="{EE250A2D-CE7E-4EA7-AEC8-9927B19CBEA9}"/>
    <cellStyle name="Percent 2 48 3" xfId="5339" xr:uid="{5708B2CD-D2E8-433C-B4C1-B1C1ADCDAD31}"/>
    <cellStyle name="Percent 2 48 3 2" xfId="23212" xr:uid="{CE851F85-2DE4-434C-8904-366636F64631}"/>
    <cellStyle name="Percent 2 48 3 3" xfId="41063" xr:uid="{62442C55-9F22-45EE-9336-5EC3F1D8EDDE}"/>
    <cellStyle name="Percent 2 48 4" xfId="5337" xr:uid="{107B9E06-9F55-40C5-BFDF-2349DDFC143C}"/>
    <cellStyle name="Percent 2 48 4 2" xfId="23210" xr:uid="{0878CF08-7C25-4191-B5F1-735F0CA0A49C}"/>
    <cellStyle name="Percent 2 48 4 3" xfId="41061" xr:uid="{EE3FE150-5EA5-4B12-A9D5-DD1C67EFFDDE}"/>
    <cellStyle name="Percent 2 48 5" xfId="59592" xr:uid="{28E33A92-CF93-479F-A796-8D3544427E7A}"/>
    <cellStyle name="Percent 2 49" xfId="2726" xr:uid="{94D85CAC-269C-450F-A992-94033A109713}"/>
    <cellStyle name="Percent 2 49 2" xfId="5341" xr:uid="{C198AC56-542F-4075-BDBE-3EA466F13032}"/>
    <cellStyle name="Percent 2 49 2 2" xfId="23214" xr:uid="{7133595C-102A-4B6B-927F-C26591ADC6BC}"/>
    <cellStyle name="Percent 2 49 2 3" xfId="41065" xr:uid="{F0D5215B-0F73-4CE0-9A2F-08C4A544DCE8}"/>
    <cellStyle name="Percent 2 49 3" xfId="5340" xr:uid="{31C20CA6-1E14-4B9C-A431-8D0AC16D247F}"/>
    <cellStyle name="Percent 2 49 3 2" xfId="23213" xr:uid="{D4A05762-F609-4063-86B1-E68D60733E15}"/>
    <cellStyle name="Percent 2 49 3 3" xfId="41064" xr:uid="{3D389855-FF94-42F6-B026-6E8DE8400159}"/>
    <cellStyle name="Percent 2 49 4" xfId="59594" xr:uid="{F859C987-ACB2-4E68-A2D0-86CC02436F1D}"/>
    <cellStyle name="Percent 2 5" xfId="270" xr:uid="{16B51384-342A-491E-9A95-17C1762BE09C}"/>
    <cellStyle name="Percent 2 5 10" xfId="2727" xr:uid="{381A05FA-ACAA-4A17-8D08-D25F7A2F8BCD}"/>
    <cellStyle name="Percent 2 5 10 2" xfId="5343" xr:uid="{B5F1F934-2B06-4098-8312-C49680DD4006}"/>
    <cellStyle name="Percent 2 5 10 2 2" xfId="23216" xr:uid="{9D2E6D4C-C070-456D-A717-E9A5620CCCF2}"/>
    <cellStyle name="Percent 2 5 10 2 3" xfId="41067" xr:uid="{DA203BF2-FA41-47B5-94E9-EB7CEC504ABA}"/>
    <cellStyle name="Percent 2 5 10 3" xfId="59596" xr:uid="{1DF6F080-EC22-4AB1-9A44-0A5CF60D2118}"/>
    <cellStyle name="Percent 2 5 11" xfId="2728" xr:uid="{52B691A9-7BAF-4A11-B6F8-8161B3BB26B0}"/>
    <cellStyle name="Percent 2 5 11 2" xfId="5344" xr:uid="{5441B867-8EE9-472A-A1A4-21C57829EBE6}"/>
    <cellStyle name="Percent 2 5 11 2 2" xfId="23217" xr:uid="{F248196A-CBFF-44D2-99AE-CA4CA734C5F4}"/>
    <cellStyle name="Percent 2 5 11 2 3" xfId="41068" xr:uid="{89269873-56CF-498B-AFFA-A5E8A2CDE3C7}"/>
    <cellStyle name="Percent 2 5 11 3" xfId="59597" xr:uid="{AB61887D-D4FE-4CA1-A7C0-ED25EF944F9D}"/>
    <cellStyle name="Percent 2 5 12" xfId="2729" xr:uid="{54C32030-BD41-4DF4-BDD0-5A1A02D84C07}"/>
    <cellStyle name="Percent 2 5 12 2" xfId="5345" xr:uid="{F753B28E-590F-40EE-8C6F-97FB2697E360}"/>
    <cellStyle name="Percent 2 5 12 2 2" xfId="23218" xr:uid="{ABD2797F-07CB-4B52-B132-EFBD8D0313E7}"/>
    <cellStyle name="Percent 2 5 12 2 3" xfId="41069" xr:uid="{B326A723-E69B-4734-8A28-0F796C474D73}"/>
    <cellStyle name="Percent 2 5 12 3" xfId="59598" xr:uid="{614DE82E-2599-4C48-8A11-83892723EF77}"/>
    <cellStyle name="Percent 2 5 13" xfId="2730" xr:uid="{6819846F-E804-42B3-92FD-5942DAECC7A2}"/>
    <cellStyle name="Percent 2 5 13 2" xfId="5346" xr:uid="{8D23E24F-7CB7-4226-8158-40221D9D6A8C}"/>
    <cellStyle name="Percent 2 5 13 2 2" xfId="23219" xr:uid="{4566256C-1166-4652-8753-88397C2B84AA}"/>
    <cellStyle name="Percent 2 5 13 2 3" xfId="41070" xr:uid="{BC2B1A6C-A637-43F3-8040-02DCB5B67960}"/>
    <cellStyle name="Percent 2 5 13 3" xfId="59599" xr:uid="{9E71C412-C04D-45FE-B71F-2F17D6A56D6F}"/>
    <cellStyle name="Percent 2 5 14" xfId="2731" xr:uid="{935812BC-9B40-4300-9B5D-9CFFDE1C7D52}"/>
    <cellStyle name="Percent 2 5 14 2" xfId="5347" xr:uid="{FF1CF1DE-C0FA-421E-8B7A-E4ABB2CB1A3E}"/>
    <cellStyle name="Percent 2 5 14 2 2" xfId="23220" xr:uid="{7FC72AF4-23F4-45D9-A38E-26FE9FEFE3A5}"/>
    <cellStyle name="Percent 2 5 14 2 3" xfId="41071" xr:uid="{6CED75E8-AE71-4BF9-9CE9-DAC4A45D8D50}"/>
    <cellStyle name="Percent 2 5 14 3" xfId="59600" xr:uid="{CBFACA08-65C1-431C-A11D-C17935A30505}"/>
    <cellStyle name="Percent 2 5 15" xfId="2732" xr:uid="{104A4671-B43B-4920-B752-4E81388AB93A}"/>
    <cellStyle name="Percent 2 5 15 2" xfId="5348" xr:uid="{573ED0EF-AAE2-45CE-873C-9862E2115834}"/>
    <cellStyle name="Percent 2 5 15 2 2" xfId="23221" xr:uid="{958E4A3D-B1CA-4F98-94F6-B886465FB90A}"/>
    <cellStyle name="Percent 2 5 15 2 3" xfId="41072" xr:uid="{8DDCF0B5-5E10-4EB9-BBE0-EC1258612B4C}"/>
    <cellStyle name="Percent 2 5 15 3" xfId="59601" xr:uid="{EFF1215D-2972-4925-B8E7-AFA1FFE5473C}"/>
    <cellStyle name="Percent 2 5 16" xfId="5342" xr:uid="{B0B01CF8-6601-4EEE-B698-028FC1A66353}"/>
    <cellStyle name="Percent 2 5 16 2" xfId="23215" xr:uid="{B62FF912-34E0-4D64-8567-305E8DB886B4}"/>
    <cellStyle name="Percent 2 5 16 3" xfId="41066" xr:uid="{6DAEFC6F-2A63-40BD-80D5-A53137D318B3}"/>
    <cellStyle name="Percent 2 5 17" xfId="59595" xr:uid="{CD603475-3F3B-4F4B-B115-00AA0AA32762}"/>
    <cellStyle name="Percent 2 5 2" xfId="2733" xr:uid="{1444C374-333E-40AD-A72C-CB5E6CCE555A}"/>
    <cellStyle name="Percent 2 5 2 2" xfId="5349" xr:uid="{D3754214-7E89-4696-86B8-D01C3E88B9FF}"/>
    <cellStyle name="Percent 2 5 2 2 2" xfId="23222" xr:uid="{F20631D2-462D-4704-8A41-B21E9689CA0D}"/>
    <cellStyle name="Percent 2 5 2 2 3" xfId="41073" xr:uid="{F9D9BDFA-7899-419E-9165-8BDB7264DC5B}"/>
    <cellStyle name="Percent 2 5 2 3" xfId="59602" xr:uid="{BFBF1608-E7F2-4210-A873-8D6DD223744A}"/>
    <cellStyle name="Percent 2 5 3" xfId="2734" xr:uid="{C5A928DB-152A-46C9-B279-81470A5A32A1}"/>
    <cellStyle name="Percent 2 5 3 2" xfId="5350" xr:uid="{06893898-9785-4934-B461-61D8FECF8288}"/>
    <cellStyle name="Percent 2 5 3 2 2" xfId="23223" xr:uid="{6A3D4E6A-603C-4253-9570-7E1871A0AF75}"/>
    <cellStyle name="Percent 2 5 3 2 3" xfId="41074" xr:uid="{62674D58-7737-495C-B5AC-98573C69254F}"/>
    <cellStyle name="Percent 2 5 3 3" xfId="59603" xr:uid="{1AC15B0C-F05F-4CAF-AE79-E21D63FC0711}"/>
    <cellStyle name="Percent 2 5 4" xfId="2735" xr:uid="{F00C3FFD-43AB-493E-A5EC-1E2AD70B4F42}"/>
    <cellStyle name="Percent 2 5 4 2" xfId="5351" xr:uid="{DC41E848-D298-4408-8F57-4F1BE01FCB61}"/>
    <cellStyle name="Percent 2 5 4 2 2" xfId="23224" xr:uid="{4858B709-521B-452B-9F23-04870E2E7CC1}"/>
    <cellStyle name="Percent 2 5 4 2 3" xfId="41075" xr:uid="{9FB53FE5-D3EC-4E66-AF25-70EB5EF911AE}"/>
    <cellStyle name="Percent 2 5 4 3" xfId="59604" xr:uid="{8A234CBC-A80B-42AB-84E6-AEFF6ED4EC9E}"/>
    <cellStyle name="Percent 2 5 5" xfId="2736" xr:uid="{65045572-F2D8-4C4B-8DB7-714797EA11EE}"/>
    <cellStyle name="Percent 2 5 5 2" xfId="5352" xr:uid="{34A7103A-9708-4C53-94B5-7A60B5B0C5CA}"/>
    <cellStyle name="Percent 2 5 5 2 2" xfId="23225" xr:uid="{22E4B5F0-C391-451B-A6E9-C0186B92E604}"/>
    <cellStyle name="Percent 2 5 5 2 3" xfId="41076" xr:uid="{C57FD843-1F60-4A84-925B-9C5A4C45B24D}"/>
    <cellStyle name="Percent 2 5 5 3" xfId="59605" xr:uid="{0B0A0964-9A24-4623-87DC-F36955E1C2B0}"/>
    <cellStyle name="Percent 2 5 6" xfId="2737" xr:uid="{45F465A8-4387-435D-972F-E01E751DEE4F}"/>
    <cellStyle name="Percent 2 5 6 2" xfId="5353" xr:uid="{DA37F8DB-5641-49A6-B1EF-2D28D707A90D}"/>
    <cellStyle name="Percent 2 5 6 2 2" xfId="23226" xr:uid="{A55BBDC3-06C7-46E0-AC7D-437BB222AD42}"/>
    <cellStyle name="Percent 2 5 6 2 3" xfId="41077" xr:uid="{B8E129D7-7702-4833-B46B-FECC466C1B40}"/>
    <cellStyle name="Percent 2 5 6 3" xfId="59606" xr:uid="{FBD56F68-5A77-4E97-8315-2A2F8AF71102}"/>
    <cellStyle name="Percent 2 5 7" xfId="2738" xr:uid="{A9951B8D-DE54-424F-89A6-F30F5029F714}"/>
    <cellStyle name="Percent 2 5 7 2" xfId="5354" xr:uid="{2A73AB10-9953-4AEB-98CC-A3B9E6059F15}"/>
    <cellStyle name="Percent 2 5 7 2 2" xfId="23227" xr:uid="{3B90011E-A793-4C46-A879-B23D3765A1C2}"/>
    <cellStyle name="Percent 2 5 7 2 3" xfId="41078" xr:uid="{5A61BA40-9639-400D-9D31-281811D3BBED}"/>
    <cellStyle name="Percent 2 5 7 3" xfId="59607" xr:uid="{B07F5F80-9A85-4167-BEDF-4CC1121A80D5}"/>
    <cellStyle name="Percent 2 5 8" xfId="2739" xr:uid="{B71A8ADA-6421-4415-9EB6-6E69798860B0}"/>
    <cellStyle name="Percent 2 5 8 2" xfId="5355" xr:uid="{FBFCD1C1-41CF-459B-8DEC-49FFEA094827}"/>
    <cellStyle name="Percent 2 5 8 2 2" xfId="23228" xr:uid="{FAEB6E7F-1323-43CF-B7B6-58B69C7784F9}"/>
    <cellStyle name="Percent 2 5 8 2 3" xfId="41079" xr:uid="{0015847F-02E7-4BC0-B619-796EDACCD75D}"/>
    <cellStyle name="Percent 2 5 8 3" xfId="59608" xr:uid="{6847B8A9-85F4-4FE1-BFD8-C4AEEA042170}"/>
    <cellStyle name="Percent 2 5 9" xfId="2740" xr:uid="{DC0AD04A-7530-47C9-93F0-14E1D4B8A630}"/>
    <cellStyle name="Percent 2 5 9 2" xfId="5356" xr:uid="{095E1AC3-9DFB-4D76-A066-6AAB50750DF4}"/>
    <cellStyle name="Percent 2 5 9 2 2" xfId="23229" xr:uid="{FC552B01-90E9-4A2D-9641-8FAB16415D8E}"/>
    <cellStyle name="Percent 2 5 9 2 3" xfId="41080" xr:uid="{94D1EDC9-DD9C-4BE7-8848-60FF1DA1EFC5}"/>
    <cellStyle name="Percent 2 5 9 3" xfId="59609" xr:uid="{CD8D163E-97DF-4C92-BAB7-25482B29F23A}"/>
    <cellStyle name="Percent 2 6" xfId="2741" xr:uid="{A40B9FA0-13B0-4C7D-9457-E61EAD66795C}"/>
    <cellStyle name="Percent 2 6 10" xfId="2742" xr:uid="{DA9CE5E7-4897-40B8-B74E-A4F7AB9A14F9}"/>
    <cellStyle name="Percent 2 6 10 2" xfId="5358" xr:uid="{F81A4DB7-299A-442C-8216-9E59F2608FA8}"/>
    <cellStyle name="Percent 2 6 10 2 2" xfId="23231" xr:uid="{E2E5E29B-3DA0-49F3-9FF4-3601CDD7E211}"/>
    <cellStyle name="Percent 2 6 10 2 3" xfId="41082" xr:uid="{ED635AF2-42D1-493F-91AD-A2A50455AD40}"/>
    <cellStyle name="Percent 2 6 10 3" xfId="59611" xr:uid="{9B0DD7ED-9ABE-407F-AA7F-ADCAD083FE91}"/>
    <cellStyle name="Percent 2 6 11" xfId="2743" xr:uid="{5952CC1D-C725-4747-90C3-AF4868CECA43}"/>
    <cellStyle name="Percent 2 6 11 2" xfId="5359" xr:uid="{258101DF-7790-40C2-9695-1E8BE1395AF3}"/>
    <cellStyle name="Percent 2 6 11 2 2" xfId="23232" xr:uid="{9349B738-512D-431A-A037-7DD1D7CA2E76}"/>
    <cellStyle name="Percent 2 6 11 2 3" xfId="41083" xr:uid="{8497B6B4-7EED-4910-9485-53106DEDEDAB}"/>
    <cellStyle name="Percent 2 6 11 3" xfId="59612" xr:uid="{08F52B2A-74E4-462C-AA9A-50A2966B83C6}"/>
    <cellStyle name="Percent 2 6 12" xfId="2744" xr:uid="{366C1150-3168-4AA1-BFFB-F2DF82F6AFA0}"/>
    <cellStyle name="Percent 2 6 12 2" xfId="5360" xr:uid="{EEA34B3F-AF6D-4868-975D-CF129D9A06AA}"/>
    <cellStyle name="Percent 2 6 12 2 2" xfId="23233" xr:uid="{AD99F164-8C8E-4D61-9281-300ADB8AC5A9}"/>
    <cellStyle name="Percent 2 6 12 2 3" xfId="41084" xr:uid="{2AA6ECC4-09CB-46D2-966D-28BF8F2C2135}"/>
    <cellStyle name="Percent 2 6 12 3" xfId="59613" xr:uid="{BF43088F-4869-4FBF-B460-7D9580E7B8BF}"/>
    <cellStyle name="Percent 2 6 13" xfId="2745" xr:uid="{4B858D35-433C-4A1F-A0C4-0C53E3B979D0}"/>
    <cellStyle name="Percent 2 6 13 2" xfId="5361" xr:uid="{27DE8107-CB01-4C96-928A-D4FC98290A1D}"/>
    <cellStyle name="Percent 2 6 13 2 2" xfId="23234" xr:uid="{CABF6471-3330-420B-B4D5-2C0BF1DEE2B4}"/>
    <cellStyle name="Percent 2 6 13 2 3" xfId="41085" xr:uid="{59A792E6-F364-4FCC-9A25-88ED0E074895}"/>
    <cellStyle name="Percent 2 6 13 3" xfId="59614" xr:uid="{D930F3FA-33F0-466E-9A68-D16470C1C0D4}"/>
    <cellStyle name="Percent 2 6 14" xfId="2746" xr:uid="{F1591827-270E-43E4-BCD9-56BCE99547C9}"/>
    <cellStyle name="Percent 2 6 14 2" xfId="5362" xr:uid="{509F7E7E-AA47-4148-91FB-75F75FFF0D1A}"/>
    <cellStyle name="Percent 2 6 14 2 2" xfId="23235" xr:uid="{E807C12E-F404-42DC-8906-094867C4A4D3}"/>
    <cellStyle name="Percent 2 6 14 2 3" xfId="41086" xr:uid="{08DD3C86-05ED-4633-AD0E-6E61F9FCEE4A}"/>
    <cellStyle name="Percent 2 6 14 3" xfId="59615" xr:uid="{BE6FFA87-F559-480B-A1A3-F7EB34262C56}"/>
    <cellStyle name="Percent 2 6 15" xfId="2747" xr:uid="{944393A2-03BA-4C29-8C16-4ADDCBF33C4A}"/>
    <cellStyle name="Percent 2 6 15 2" xfId="5363" xr:uid="{125AB381-14F7-4A5D-8864-3A7A2805A653}"/>
    <cellStyle name="Percent 2 6 15 2 2" xfId="23236" xr:uid="{39A34D4F-2227-4C4A-AFCD-0F4C74F80DA1}"/>
    <cellStyle name="Percent 2 6 15 2 3" xfId="41087" xr:uid="{50A292AF-9BBE-4157-8FDF-70F8E4A0D62A}"/>
    <cellStyle name="Percent 2 6 15 3" xfId="59616" xr:uid="{4D22F7CE-7559-4299-ADD7-E23DB2C5B565}"/>
    <cellStyle name="Percent 2 6 16" xfId="5357" xr:uid="{1B18679D-D322-43A2-8533-0778281E0D8F}"/>
    <cellStyle name="Percent 2 6 16 2" xfId="23230" xr:uid="{F1C8A02F-BFF5-494C-A639-4DBE7B35EC6A}"/>
    <cellStyle name="Percent 2 6 16 3" xfId="41081" xr:uid="{7BBD0BE6-8F8D-47A3-B72A-140F6FB6B675}"/>
    <cellStyle name="Percent 2 6 17" xfId="59610" xr:uid="{980EFC0F-4689-4C9C-9350-8DA0F31C83B1}"/>
    <cellStyle name="Percent 2 6 2" xfId="2748" xr:uid="{57A44FF7-213C-44C7-B85F-1543298EB1EA}"/>
    <cellStyle name="Percent 2 6 2 2" xfId="5364" xr:uid="{53DDB17D-77BE-4DFB-99CB-37F8E1837BF4}"/>
    <cellStyle name="Percent 2 6 2 2 2" xfId="23237" xr:uid="{2443176D-0179-48C6-A2CA-458837328648}"/>
    <cellStyle name="Percent 2 6 2 2 3" xfId="41088" xr:uid="{878DAF97-C49B-41B3-9F04-33ACBAAC1072}"/>
    <cellStyle name="Percent 2 6 2 3" xfId="59617" xr:uid="{4FB75A2E-F309-4B50-96A8-9F56D5F82362}"/>
    <cellStyle name="Percent 2 6 3" xfId="2749" xr:uid="{43FE44A9-7B21-41CB-80E1-AF48581BBB73}"/>
    <cellStyle name="Percent 2 6 3 2" xfId="5365" xr:uid="{68D724EC-C1BD-4002-8CB7-B042217A186D}"/>
    <cellStyle name="Percent 2 6 3 2 2" xfId="23238" xr:uid="{843A431B-E3D1-4121-9E92-390FDCDA3E61}"/>
    <cellStyle name="Percent 2 6 3 2 3" xfId="41089" xr:uid="{8DDC34F4-9F8A-44DD-A3C6-4A81DDB7567D}"/>
    <cellStyle name="Percent 2 6 3 3" xfId="59618" xr:uid="{17F4D079-F176-460A-90FF-7852AC1F8AA0}"/>
    <cellStyle name="Percent 2 6 4" xfId="2750" xr:uid="{3886FAD0-CF76-4D1D-B72C-4CFB58F70058}"/>
    <cellStyle name="Percent 2 6 4 2" xfId="5366" xr:uid="{66285659-F685-46DF-BA0E-089A8976F8D6}"/>
    <cellStyle name="Percent 2 6 4 2 2" xfId="23239" xr:uid="{7736F6F8-7A87-430F-A39E-710C0B2EC90C}"/>
    <cellStyle name="Percent 2 6 4 2 3" xfId="41090" xr:uid="{A1B8CEA2-B499-44A4-8348-C56B5EC9922A}"/>
    <cellStyle name="Percent 2 6 4 3" xfId="59619" xr:uid="{68B38F65-D2C4-48A6-9607-E686E5433ACF}"/>
    <cellStyle name="Percent 2 6 5" xfId="2751" xr:uid="{2794412F-6CB4-44D5-BAB9-9BA43F56B34D}"/>
    <cellStyle name="Percent 2 6 5 2" xfId="5367" xr:uid="{B5955CF8-19A6-4DF5-8A73-9F4E52EB75A6}"/>
    <cellStyle name="Percent 2 6 5 2 2" xfId="23240" xr:uid="{7E5236F6-B52F-48F4-B06B-9C9E19D23296}"/>
    <cellStyle name="Percent 2 6 5 2 3" xfId="41091" xr:uid="{AB8EDBC4-1E11-4BD9-8328-556AA279754D}"/>
    <cellStyle name="Percent 2 6 5 3" xfId="59620" xr:uid="{6D116672-FD3E-469F-932D-5AC0A08AA22C}"/>
    <cellStyle name="Percent 2 6 6" xfId="2752" xr:uid="{BBED41E8-29DD-41F4-9514-D691E6A487D2}"/>
    <cellStyle name="Percent 2 6 6 2" xfId="5368" xr:uid="{FD542B02-C29B-4F5B-A12E-C2041731EE4A}"/>
    <cellStyle name="Percent 2 6 6 2 2" xfId="23241" xr:uid="{FAB96C81-D816-47C0-81E9-F4748AA1F9B9}"/>
    <cellStyle name="Percent 2 6 6 2 3" xfId="41092" xr:uid="{7E7BC7AF-9F6B-44BF-AF5D-651DEA539492}"/>
    <cellStyle name="Percent 2 6 6 3" xfId="59621" xr:uid="{84F1EFBD-F9BB-4455-879C-8C45890CF6D6}"/>
    <cellStyle name="Percent 2 6 7" xfId="2753" xr:uid="{82288794-81FB-40A5-B9BB-88F13C0C882E}"/>
    <cellStyle name="Percent 2 6 7 2" xfId="5369" xr:uid="{81CFBE3B-8635-4C37-A890-9007CA2703EF}"/>
    <cellStyle name="Percent 2 6 7 2 2" xfId="23242" xr:uid="{B8E2A119-4FCC-471B-B8F1-5471688B4686}"/>
    <cellStyle name="Percent 2 6 7 2 3" xfId="41093" xr:uid="{311E3062-7F39-4D71-87E8-7161C9281477}"/>
    <cellStyle name="Percent 2 6 7 3" xfId="59622" xr:uid="{50DD415C-CEE8-43FB-8F7A-F64FC4502B11}"/>
    <cellStyle name="Percent 2 6 8" xfId="2754" xr:uid="{23784219-BDC3-4351-A564-4A4355A467D3}"/>
    <cellStyle name="Percent 2 6 8 2" xfId="5370" xr:uid="{75EFF4A8-165D-4CBE-972A-F09B074B6184}"/>
    <cellStyle name="Percent 2 6 8 2 2" xfId="23243" xr:uid="{9A9B0ACE-0BAC-4E76-8861-D7776A4F8851}"/>
    <cellStyle name="Percent 2 6 8 2 3" xfId="41094" xr:uid="{07186681-3243-4548-850F-EB1BCF7EB92C}"/>
    <cellStyle name="Percent 2 6 8 3" xfId="59623" xr:uid="{823FC0FF-55B7-485E-8D3F-F7AA0E5B0245}"/>
    <cellStyle name="Percent 2 6 9" xfId="2755" xr:uid="{7070BF14-D0C2-48DA-B7C5-3AF63C84BCC2}"/>
    <cellStyle name="Percent 2 6 9 2" xfId="5371" xr:uid="{75516E5C-C259-408E-ACA8-4E2FBB97BDDE}"/>
    <cellStyle name="Percent 2 6 9 2 2" xfId="23244" xr:uid="{FB175B20-01E5-40DD-8DB9-FF4A7547B00A}"/>
    <cellStyle name="Percent 2 6 9 2 3" xfId="41095" xr:uid="{317ABE47-AB40-43E3-9023-1C28631BD539}"/>
    <cellStyle name="Percent 2 6 9 3" xfId="59624" xr:uid="{BEC88FF4-93F4-4767-B562-804CB7F66C5D}"/>
    <cellStyle name="Percent 2 7" xfId="2756" xr:uid="{53588B06-56FB-442C-95B1-E3FEA92AB143}"/>
    <cellStyle name="Percent 2 7 10" xfId="59625" xr:uid="{A89F0BED-C4A0-46B4-832D-80B8EE40D822}"/>
    <cellStyle name="Percent 2 7 2" xfId="2757" xr:uid="{FA459074-543C-4740-A73F-B69B89897D32}"/>
    <cellStyle name="Percent 2 7 2 2" xfId="5373" xr:uid="{5EC183E2-666F-41D1-AD9F-9BB259BA8732}"/>
    <cellStyle name="Percent 2 7 2 2 2" xfId="23246" xr:uid="{271E1138-78ED-46E6-B0D6-5778C24934AA}"/>
    <cellStyle name="Percent 2 7 2 2 3" xfId="41097" xr:uid="{9B6C6D8F-76F0-4700-804E-9FD477A4C52F}"/>
    <cellStyle name="Percent 2 7 2 3" xfId="59626" xr:uid="{CC6C2281-B671-4081-AE63-4C8191F82D8F}"/>
    <cellStyle name="Percent 2 7 3" xfId="4715" xr:uid="{780D7DDB-09A7-4F00-8265-F40D00D40E87}"/>
    <cellStyle name="Percent 2 7 3 2" xfId="5374" xr:uid="{783F736B-5573-44A6-9A96-B2FD51765E7B}"/>
    <cellStyle name="Percent 2 7 3 2 2" xfId="23247" xr:uid="{22AD7789-FF9A-4CEB-B35C-66959EA88ACC}"/>
    <cellStyle name="Percent 2 7 3 2 3" xfId="41098" xr:uid="{47C75171-2CCE-4190-B718-36AEC9F99A74}"/>
    <cellStyle name="Percent 2 7 3 3" xfId="59627" xr:uid="{0040473E-8D98-431E-9802-9C8107B79D00}"/>
    <cellStyle name="Percent 2 7 4" xfId="4716" xr:uid="{7E51F1CB-F729-444D-9DC2-B1564070D046}"/>
    <cellStyle name="Percent 2 7 4 2" xfId="5375" xr:uid="{14596FB3-4C07-49F1-A606-951A1E3F48C0}"/>
    <cellStyle name="Percent 2 7 4 2 2" xfId="23248" xr:uid="{8A2CFD84-C54F-4EBA-858B-800AF64D5A20}"/>
    <cellStyle name="Percent 2 7 4 2 3" xfId="41099" xr:uid="{BB4FBCAF-4F4E-4C2A-9DA4-F54B6E264327}"/>
    <cellStyle name="Percent 2 7 4 3" xfId="59628" xr:uid="{A922577B-3A75-4DF5-BDD6-275CA2321D6A}"/>
    <cellStyle name="Percent 2 7 5" xfId="4717" xr:uid="{804E15F5-776F-484B-9C22-7B5F88986597}"/>
    <cellStyle name="Percent 2 7 5 2" xfId="5376" xr:uid="{CA495563-3185-4FFB-A92A-C917760D7D4D}"/>
    <cellStyle name="Percent 2 7 5 2 2" xfId="23249" xr:uid="{E981D9E0-8E80-44F3-B640-818BF01DCF6C}"/>
    <cellStyle name="Percent 2 7 5 2 3" xfId="41100" xr:uid="{90A91A77-847C-47C6-93A2-9662B856CA80}"/>
    <cellStyle name="Percent 2 7 5 3" xfId="59629" xr:uid="{D6D58A61-01C9-4EB0-A5CF-3BE0FC7D318D}"/>
    <cellStyle name="Percent 2 7 6" xfId="4718" xr:uid="{0FFF25CC-80F7-4769-8986-42C5ED81C427}"/>
    <cellStyle name="Percent 2 7 6 2" xfId="5377" xr:uid="{5E54B94A-5B52-40C9-AF73-59661577AE21}"/>
    <cellStyle name="Percent 2 7 6 2 2" xfId="23250" xr:uid="{CA48CD22-86FE-4A18-BC1F-0AAC7E82EF58}"/>
    <cellStyle name="Percent 2 7 6 2 3" xfId="41101" xr:uid="{78C9EC2E-D0CF-4E2D-B2D3-AB933531D103}"/>
    <cellStyle name="Percent 2 7 6 3" xfId="59630" xr:uid="{B292564E-60A4-4790-9D5D-BEC90557E4F2}"/>
    <cellStyle name="Percent 2 7 7" xfId="4719" xr:uid="{1F1EDD9E-58D4-4217-A4AA-860557BECCEE}"/>
    <cellStyle name="Percent 2 7 7 2" xfId="5378" xr:uid="{B012E308-366C-4939-B148-E053B1ED9848}"/>
    <cellStyle name="Percent 2 7 7 2 2" xfId="23251" xr:uid="{2050BEA0-1EA4-428B-9710-18DE927F16F3}"/>
    <cellStyle name="Percent 2 7 7 2 3" xfId="41102" xr:uid="{DF39A0D1-750D-4957-B2FB-FAAC7786CE97}"/>
    <cellStyle name="Percent 2 7 7 3" xfId="59631" xr:uid="{B7D1EDC1-0D0C-43C4-B2D6-5573A9EAD818}"/>
    <cellStyle name="Percent 2 7 8" xfId="4720" xr:uid="{AA92209B-ADF0-414F-94AE-4B70F6DD805C}"/>
    <cellStyle name="Percent 2 7 8 2" xfId="5379" xr:uid="{C87A50F2-BA25-4730-902E-A191A34A3715}"/>
    <cellStyle name="Percent 2 7 8 2 2" xfId="23252" xr:uid="{C3BF9F06-989B-4D51-8FB2-EB78584B558A}"/>
    <cellStyle name="Percent 2 7 8 2 3" xfId="41103" xr:uid="{9724E798-DE0C-45C2-AC78-CD123DD8C5F8}"/>
    <cellStyle name="Percent 2 7 8 3" xfId="59632" xr:uid="{6E410F1C-1FC2-430E-95BB-C5276DD0BCC9}"/>
    <cellStyle name="Percent 2 7 9" xfId="5372" xr:uid="{5BE08C62-24CC-4E59-B8E4-178726209C53}"/>
    <cellStyle name="Percent 2 7 9 2" xfId="23245" xr:uid="{D76BBEBC-69C4-4680-AEE3-2BF9A093959A}"/>
    <cellStyle name="Percent 2 7 9 3" xfId="41096" xr:uid="{29EECAE7-32A8-4C04-B677-5BCD28D7454E}"/>
    <cellStyle name="Percent 2 8" xfId="2758" xr:uid="{D8A66A3C-B776-44D7-BC3C-A063B970E6F6}"/>
    <cellStyle name="Percent 2 8 10" xfId="5380" xr:uid="{574DECE6-6497-4229-AE68-DE721872048E}"/>
    <cellStyle name="Percent 2 8 10 2" xfId="23253" xr:uid="{DA3FF430-688B-47A3-92DE-A237AFE5FA3B}"/>
    <cellStyle name="Percent 2 8 10 3" xfId="41104" xr:uid="{5A2B4F91-9FB7-486E-ACB5-12F2B31C55A5}"/>
    <cellStyle name="Percent 2 8 11" xfId="59633" xr:uid="{94AD9047-9081-45DD-9389-2F6F78BCAFBF}"/>
    <cellStyle name="Percent 2 8 2" xfId="2759" xr:uid="{1669DEEC-966D-4E54-AC22-41759059E158}"/>
    <cellStyle name="Percent 2 8 2 2" xfId="5382" xr:uid="{CBDFF52B-CF3F-49AE-86F4-AEE87E01EF0D}"/>
    <cellStyle name="Percent 2 8 2 2 2" xfId="23255" xr:uid="{5A866DB3-6F5C-484B-9A89-22910EAF5C44}"/>
    <cellStyle name="Percent 2 8 2 2 3" xfId="41106" xr:uid="{9164FFBD-4BEB-41A7-BF43-5E3B7127FE95}"/>
    <cellStyle name="Percent 2 8 2 3" xfId="5381" xr:uid="{8D877AC9-5749-40A5-94AF-18EF9AAC88CA}"/>
    <cellStyle name="Percent 2 8 2 3 2" xfId="23254" xr:uid="{83A8E7DB-F8FE-476F-90A7-A5F0B0B08E91}"/>
    <cellStyle name="Percent 2 8 2 3 3" xfId="41105" xr:uid="{93C1BF7B-9100-4038-8517-596164ECD3F3}"/>
    <cellStyle name="Percent 2 8 2 4" xfId="59634" xr:uid="{DFFB3C05-EE66-4E14-A53A-873B3C048F2D}"/>
    <cellStyle name="Percent 2 8 3" xfId="4721" xr:uid="{7FA1ED0E-0D06-4EA4-9687-A8DC275691F7}"/>
    <cellStyle name="Percent 2 8 3 2" xfId="5384" xr:uid="{20FD86BC-C4D7-42A3-AFC2-92238935C370}"/>
    <cellStyle name="Percent 2 8 3 2 2" xfId="23257" xr:uid="{6FC0B2B0-BB58-4FFA-9B6A-E3980B70D6F7}"/>
    <cellStyle name="Percent 2 8 3 2 3" xfId="41108" xr:uid="{A0C90C9D-0733-452F-8E06-761E92E34B39}"/>
    <cellStyle name="Percent 2 8 3 3" xfId="5383" xr:uid="{D197EDF0-4F87-488A-A971-5940F00D991E}"/>
    <cellStyle name="Percent 2 8 3 3 2" xfId="23256" xr:uid="{35A0EA15-5110-451A-BF33-0AB44B9B1954}"/>
    <cellStyle name="Percent 2 8 3 3 3" xfId="41107" xr:uid="{08314002-A575-4779-8482-DB8D3168F79A}"/>
    <cellStyle name="Percent 2 8 3 4" xfId="59635" xr:uid="{378DDFD4-095D-438E-BB1A-F22942A7771A}"/>
    <cellStyle name="Percent 2 8 4" xfId="4722" xr:uid="{6B81A03B-59BD-4F11-A72F-78784419B0AC}"/>
    <cellStyle name="Percent 2 8 4 2" xfId="5386" xr:uid="{34E7C7E5-F457-4863-8CDE-B172179127F8}"/>
    <cellStyle name="Percent 2 8 4 2 2" xfId="23259" xr:uid="{CC527FE9-DFFD-40F1-BB63-87FC03C0A2A1}"/>
    <cellStyle name="Percent 2 8 4 2 3" xfId="41110" xr:uid="{270D94E2-DB88-4C9F-97AE-9740CB528BFC}"/>
    <cellStyle name="Percent 2 8 4 3" xfId="5385" xr:uid="{814BD043-15B7-4F76-9C94-ED6D01CB99D1}"/>
    <cellStyle name="Percent 2 8 4 3 2" xfId="23258" xr:uid="{D971E920-478F-40EF-AC19-2EC2E43C31D1}"/>
    <cellStyle name="Percent 2 8 4 3 3" xfId="41109" xr:uid="{991ECD11-568F-45EC-B3CC-C9B012798900}"/>
    <cellStyle name="Percent 2 8 4 4" xfId="59636" xr:uid="{2215658A-3DFA-4805-A626-5BA679FB85E5}"/>
    <cellStyle name="Percent 2 8 5" xfId="4723" xr:uid="{25F70A2B-F179-4EA0-97FE-6A25EE633D39}"/>
    <cellStyle name="Percent 2 8 5 2" xfId="5388" xr:uid="{9BB85001-617B-450C-9BCE-19A4EBF0BDE7}"/>
    <cellStyle name="Percent 2 8 5 2 2" xfId="23261" xr:uid="{419F854E-E594-494C-9031-EFB0F2840B16}"/>
    <cellStyle name="Percent 2 8 5 2 3" xfId="41112" xr:uid="{558E6338-0554-4EE9-B713-70981F4F3AAB}"/>
    <cellStyle name="Percent 2 8 5 3" xfId="5387" xr:uid="{9AA30BC7-E3D0-4C39-8B58-448A2EFFEC71}"/>
    <cellStyle name="Percent 2 8 5 3 2" xfId="23260" xr:uid="{359AB48C-3B7C-4A58-99B2-EF40716B8CDF}"/>
    <cellStyle name="Percent 2 8 5 3 3" xfId="41111" xr:uid="{181E902E-B5CC-46CF-80B7-167F973C3295}"/>
    <cellStyle name="Percent 2 8 5 4" xfId="59637" xr:uid="{FC743F99-4FEA-4939-8D10-C2DEBB6843D2}"/>
    <cellStyle name="Percent 2 8 6" xfId="4724" xr:uid="{4C8EC930-D2E2-412E-B2F7-F115CB29FF77}"/>
    <cellStyle name="Percent 2 8 6 2" xfId="5390" xr:uid="{62D3390D-CA3C-4532-9E70-9C6E37BB5E19}"/>
    <cellStyle name="Percent 2 8 6 2 2" xfId="23263" xr:uid="{CB58DC61-8BA3-42C3-B625-1C98504E99CD}"/>
    <cellStyle name="Percent 2 8 6 2 3" xfId="41114" xr:uid="{3D612C1D-F2E2-4F4F-968E-EFC8055C61B7}"/>
    <cellStyle name="Percent 2 8 6 3" xfId="5389" xr:uid="{6C858659-FE63-40C5-8B0A-0623D4BD4542}"/>
    <cellStyle name="Percent 2 8 6 3 2" xfId="23262" xr:uid="{E548D208-4DD0-48B1-A458-ACD2102884B7}"/>
    <cellStyle name="Percent 2 8 6 3 3" xfId="41113" xr:uid="{9B7F2AD4-D2C4-4D9C-A0CC-B125106CF85E}"/>
    <cellStyle name="Percent 2 8 6 4" xfId="59638" xr:uid="{81D15B47-9A10-4E90-AC18-93468021D4CA}"/>
    <cellStyle name="Percent 2 8 7" xfId="4725" xr:uid="{02DDFBAA-FB58-48F1-8A91-786E8BDDCBD3}"/>
    <cellStyle name="Percent 2 8 7 2" xfId="5392" xr:uid="{A744C997-6655-4394-8093-F46B1860BF68}"/>
    <cellStyle name="Percent 2 8 7 2 2" xfId="23265" xr:uid="{F8E8937C-9F0C-4C4A-8CA4-73A23A80AB2E}"/>
    <cellStyle name="Percent 2 8 7 2 3" xfId="41116" xr:uid="{4E20781E-398C-4BB5-9C03-02BE36B299FC}"/>
    <cellStyle name="Percent 2 8 7 3" xfId="5391" xr:uid="{F93E566C-2361-4A6E-A6E8-4D55843CB30E}"/>
    <cellStyle name="Percent 2 8 7 3 2" xfId="23264" xr:uid="{07E72790-D093-4992-B2C5-296CA373106A}"/>
    <cellStyle name="Percent 2 8 7 3 3" xfId="41115" xr:uid="{B2F7FFB2-5648-481D-81FB-33AE4A0D6437}"/>
    <cellStyle name="Percent 2 8 7 4" xfId="59639" xr:uid="{7F948EEC-C496-4094-B4C0-FCC9E9CCDBBC}"/>
    <cellStyle name="Percent 2 8 8" xfId="4726" xr:uid="{00643EE8-308F-4696-B26F-962504A2E3D8}"/>
    <cellStyle name="Percent 2 8 8 2" xfId="5394" xr:uid="{3D6D02FE-8568-4E53-9F3C-C8527550B9FA}"/>
    <cellStyle name="Percent 2 8 8 2 2" xfId="23267" xr:uid="{575D3081-3D83-4B80-A20F-EDBCD3A75F78}"/>
    <cellStyle name="Percent 2 8 8 2 3" xfId="41118" xr:uid="{57FBA7B8-3887-4B42-A477-C04B283D6FDD}"/>
    <cellStyle name="Percent 2 8 8 3" xfId="5393" xr:uid="{3014B65C-CF2D-4670-BFF1-46C8FDCC47DB}"/>
    <cellStyle name="Percent 2 8 8 3 2" xfId="23266" xr:uid="{C5D9C476-B9B7-4DA7-9DF7-311D2D9EBD3B}"/>
    <cellStyle name="Percent 2 8 8 3 3" xfId="41117" xr:uid="{E3650C17-05BB-43AB-A271-DC20C7634472}"/>
    <cellStyle name="Percent 2 8 8 4" xfId="59640" xr:uid="{2B164563-7450-40D3-B7FA-D73AC26E5786}"/>
    <cellStyle name="Percent 2 8 9" xfId="5395" xr:uid="{79DB52F3-A206-4D50-8D61-EFEBA6802F4A}"/>
    <cellStyle name="Percent 2 8 9 2" xfId="23268" xr:uid="{F244B476-8B4B-415E-B215-8DD41AEC34E8}"/>
    <cellStyle name="Percent 2 8 9 3" xfId="41119" xr:uid="{692E46A7-1109-4725-A0E3-7ADAC6085F84}"/>
    <cellStyle name="Percent 2 9" xfId="2760" xr:uid="{1C6BD32C-FB30-4E24-B1B5-61B7C80F0482}"/>
    <cellStyle name="Percent 2 9 10" xfId="5396" xr:uid="{B32BF47F-762C-4BF8-8B04-10D9787316E1}"/>
    <cellStyle name="Percent 2 9 10 2" xfId="23269" xr:uid="{2175D436-0E0B-4EF2-B602-B3AA58ACE373}"/>
    <cellStyle name="Percent 2 9 10 3" xfId="41120" xr:uid="{F0EDE2C9-32DE-4475-B239-A86EE1DD64E7}"/>
    <cellStyle name="Percent 2 9 11" xfId="59641" xr:uid="{A73810BD-65A2-488A-B20A-56A2B55ABD72}"/>
    <cellStyle name="Percent 2 9 2" xfId="2761" xr:uid="{B4D9C2B6-AEE1-41C3-AC93-E61CF7064490}"/>
    <cellStyle name="Percent 2 9 2 2" xfId="5398" xr:uid="{4F7B2B84-B494-43F2-ACE7-170E4DFE526B}"/>
    <cellStyle name="Percent 2 9 2 2 2" xfId="23271" xr:uid="{57D51BE7-D2B9-45C5-A59C-8E54F3FAF989}"/>
    <cellStyle name="Percent 2 9 2 2 3" xfId="41122" xr:uid="{1362A8CF-3E70-4379-9E03-952E028BCFCE}"/>
    <cellStyle name="Percent 2 9 2 3" xfId="5397" xr:uid="{9F0A8C41-C867-4AB4-9018-4EAE525F3EF4}"/>
    <cellStyle name="Percent 2 9 2 3 2" xfId="23270" xr:uid="{96C4A3D4-B42A-48F5-A8F8-C286F3311C54}"/>
    <cellStyle name="Percent 2 9 2 3 3" xfId="41121" xr:uid="{882C26E7-31CE-49F1-A266-F80824A4ABE5}"/>
    <cellStyle name="Percent 2 9 2 4" xfId="59642" xr:uid="{ADC071DF-FDCE-4026-BE6D-9AE1B8E87FB5}"/>
    <cellStyle name="Percent 2 9 3" xfId="4727" xr:uid="{A4C83343-448D-4F5C-AC5E-5733FB4731D0}"/>
    <cellStyle name="Percent 2 9 3 2" xfId="5400" xr:uid="{D4C830B2-DFED-4AC5-B1CB-9AA030054CA4}"/>
    <cellStyle name="Percent 2 9 3 2 2" xfId="23273" xr:uid="{215C231F-A0CD-4AE5-B522-4418BE87285B}"/>
    <cellStyle name="Percent 2 9 3 2 3" xfId="41124" xr:uid="{BCCDD910-CDEB-44C0-950D-B64DDB809ACD}"/>
    <cellStyle name="Percent 2 9 3 3" xfId="5399" xr:uid="{6741A033-947D-4A7E-9E47-4971B61FC705}"/>
    <cellStyle name="Percent 2 9 3 3 2" xfId="23272" xr:uid="{2BF99056-16D2-4515-B465-19FA35DA596D}"/>
    <cellStyle name="Percent 2 9 3 3 3" xfId="41123" xr:uid="{FDE0CCFC-6FF3-4BB3-9E62-9178F3AD0138}"/>
    <cellStyle name="Percent 2 9 3 4" xfId="59643" xr:uid="{26147CB1-700C-4B95-9CE8-939E565B6B40}"/>
    <cellStyle name="Percent 2 9 4" xfId="4728" xr:uid="{70DF0564-976D-4790-B6C9-45C7F526F1A5}"/>
    <cellStyle name="Percent 2 9 4 2" xfId="5402" xr:uid="{E125BF00-610F-4404-8DB8-8DDEAF5BC4E8}"/>
    <cellStyle name="Percent 2 9 4 2 2" xfId="23275" xr:uid="{0651F1CA-350E-44A5-948C-A3A4016BE531}"/>
    <cellStyle name="Percent 2 9 4 2 3" xfId="41126" xr:uid="{CCF0173B-1A00-4DD0-8F1D-86C8786AAF05}"/>
    <cellStyle name="Percent 2 9 4 3" xfId="5401" xr:uid="{490C53D2-05F0-47C8-88E5-26FB8FD73A1A}"/>
    <cellStyle name="Percent 2 9 4 3 2" xfId="23274" xr:uid="{66267AD5-8798-4496-A400-BE370A145402}"/>
    <cellStyle name="Percent 2 9 4 3 3" xfId="41125" xr:uid="{9EF60921-9B17-4606-A549-1022F9FF194E}"/>
    <cellStyle name="Percent 2 9 4 4" xfId="59644" xr:uid="{7D8D3E8D-4013-4633-8120-A375169BBB71}"/>
    <cellStyle name="Percent 2 9 5" xfId="4729" xr:uid="{4EA36A8F-9638-4753-997E-2DF783552682}"/>
    <cellStyle name="Percent 2 9 5 2" xfId="5404" xr:uid="{134F9663-0A0E-4EF0-965F-511E8FD0DDF9}"/>
    <cellStyle name="Percent 2 9 5 2 2" xfId="23277" xr:uid="{A333116B-360D-4C5E-8D89-179AA0F0BA0B}"/>
    <cellStyle name="Percent 2 9 5 2 3" xfId="41128" xr:uid="{4A36CCA6-8961-466F-B57B-09329ECACB8B}"/>
    <cellStyle name="Percent 2 9 5 3" xfId="5403" xr:uid="{451530BC-BD36-457C-B3A9-B9D08468AE4C}"/>
    <cellStyle name="Percent 2 9 5 3 2" xfId="23276" xr:uid="{2B83DE49-9B63-4068-9258-A24314DFDE5A}"/>
    <cellStyle name="Percent 2 9 5 3 3" xfId="41127" xr:uid="{0A9361BF-66B4-43FC-A7D2-036E40E4EBE5}"/>
    <cellStyle name="Percent 2 9 5 4" xfId="59645" xr:uid="{8F0E1951-A541-4EF9-98BE-6AC064B6ABC2}"/>
    <cellStyle name="Percent 2 9 6" xfId="4730" xr:uid="{F6C763CF-0F51-4765-98E7-B168F61E0215}"/>
    <cellStyle name="Percent 2 9 6 2" xfId="5406" xr:uid="{92D9B019-AEEA-4000-8F0F-321FF3980A20}"/>
    <cellStyle name="Percent 2 9 6 2 2" xfId="23279" xr:uid="{66D4BB7B-D389-40C7-A0ED-7BF678B07EE9}"/>
    <cellStyle name="Percent 2 9 6 2 3" xfId="41130" xr:uid="{A9C3D277-466B-4934-91A9-3067DF33A23B}"/>
    <cellStyle name="Percent 2 9 6 3" xfId="5405" xr:uid="{C860EB67-5AF7-4BCD-8EBA-F42812D8A2B7}"/>
    <cellStyle name="Percent 2 9 6 3 2" xfId="23278" xr:uid="{C6F1CA83-F125-4D0B-B244-A7CDB51BDC33}"/>
    <cellStyle name="Percent 2 9 6 3 3" xfId="41129" xr:uid="{0993E10B-EB96-4E6C-8B22-1A56C54462A4}"/>
    <cellStyle name="Percent 2 9 6 4" xfId="59646" xr:uid="{35DBDB74-57FD-4809-B467-C2E0D7E63F8C}"/>
    <cellStyle name="Percent 2 9 7" xfId="4731" xr:uid="{11608D25-A7CF-4DEC-8C81-D48B09AEDEDC}"/>
    <cellStyle name="Percent 2 9 7 2" xfId="5408" xr:uid="{555F9427-8345-4417-98AE-B0C95CE59DAA}"/>
    <cellStyle name="Percent 2 9 7 2 2" xfId="23281" xr:uid="{FE7B08BA-FC8A-4481-B0C8-91A40178D45E}"/>
    <cellStyle name="Percent 2 9 7 2 3" xfId="41132" xr:uid="{E3508424-2D69-486B-90AD-F0235DFFFE1B}"/>
    <cellStyle name="Percent 2 9 7 3" xfId="5407" xr:uid="{CCC353C6-55F8-4259-BBB5-3C960BE825AC}"/>
    <cellStyle name="Percent 2 9 7 3 2" xfId="23280" xr:uid="{1113D81B-886B-427A-B62D-E4242A33F1B7}"/>
    <cellStyle name="Percent 2 9 7 3 3" xfId="41131" xr:uid="{3C82E7D0-0F11-4A35-AB74-6F8B58C63954}"/>
    <cellStyle name="Percent 2 9 7 4" xfId="59647" xr:uid="{74147AA6-6F1D-4500-B06D-4746C995ED28}"/>
    <cellStyle name="Percent 2 9 8" xfId="4732" xr:uid="{108D6080-3D82-41AC-B8A4-8201A9F6C2FA}"/>
    <cellStyle name="Percent 2 9 8 2" xfId="5410" xr:uid="{942F4514-5408-411B-9C63-2C156F7257BC}"/>
    <cellStyle name="Percent 2 9 8 2 2" xfId="23283" xr:uid="{E7F9F457-69AE-4CC4-804B-C4BE346A8A26}"/>
    <cellStyle name="Percent 2 9 8 2 3" xfId="41134" xr:uid="{5A07F457-9485-4961-BAC8-DCDD2E218A7C}"/>
    <cellStyle name="Percent 2 9 8 3" xfId="5409" xr:uid="{59FE8CDE-89AB-4401-BC18-00AAE0BE2808}"/>
    <cellStyle name="Percent 2 9 8 3 2" xfId="23282" xr:uid="{9B5E2D61-F8B8-4E16-A705-290AD79CCA43}"/>
    <cellStyle name="Percent 2 9 8 3 3" xfId="41133" xr:uid="{3DB9703E-D722-4A9E-BB77-8FBC66B80985}"/>
    <cellStyle name="Percent 2 9 8 4" xfId="59648" xr:uid="{4B16DEA7-25A6-4373-8E7D-1C6E81212991}"/>
    <cellStyle name="Percent 2 9 9" xfId="5411" xr:uid="{25CAE83C-2330-4B7A-915B-D2187DDBA428}"/>
    <cellStyle name="Percent 2 9 9 2" xfId="23284" xr:uid="{12BF4A61-CC6B-458E-BBFA-9B5D14E267EF}"/>
    <cellStyle name="Percent 2 9 9 3" xfId="41135" xr:uid="{ED70E32A-275C-4F98-9F68-928843F4FA6C}"/>
    <cellStyle name="Percent 20" xfId="2762" xr:uid="{9623CBD5-08C9-47B7-A19C-6542CE10E00B}"/>
    <cellStyle name="Percent 20 10" xfId="5412" xr:uid="{554106A2-3B25-4DBF-9912-BDF1A289EE4A}"/>
    <cellStyle name="Percent 20 10 2" xfId="23285" xr:uid="{8FFE55F1-FE89-47E9-AACC-34F6FD559D4E}"/>
    <cellStyle name="Percent 20 10 3" xfId="41136" xr:uid="{B3600F72-4EE9-4B9C-B3A8-E30E5C2F01C3}"/>
    <cellStyle name="Percent 20 11" xfId="59649" xr:uid="{932D1330-E8B2-4494-B19C-D5BACB2D8653}"/>
    <cellStyle name="Percent 20 2" xfId="2763" xr:uid="{042A811A-4D5C-41C1-938F-9D81E05DC25F}"/>
    <cellStyle name="Percent 20 2 2" xfId="5414" xr:uid="{1F42EDED-3CA8-4FB4-A0C2-074E63BB7214}"/>
    <cellStyle name="Percent 20 2 2 2" xfId="5415" xr:uid="{771D5336-F2D8-478F-B43D-FD4D1A47557B}"/>
    <cellStyle name="Percent 20 2 2 2 2" xfId="23288" xr:uid="{9E92BC3A-A3FE-42F4-AF13-80C19654685C}"/>
    <cellStyle name="Percent 20 2 2 2 3" xfId="41139" xr:uid="{BB29E67E-5CD6-460C-8FFF-70DA1F863BA9}"/>
    <cellStyle name="Percent 20 2 2 3" xfId="23287" xr:uid="{D519FCBA-B2EC-45C7-93FD-A1AF8182FE00}"/>
    <cellStyle name="Percent 20 2 2 4" xfId="41138" xr:uid="{8E800A95-AE0F-451D-90B6-D1BA59FF9529}"/>
    <cellStyle name="Percent 20 2 3" xfId="5416" xr:uid="{2FDAAE8C-C737-46BA-8FE6-62966B5A0633}"/>
    <cellStyle name="Percent 20 2 3 2" xfId="23289" xr:uid="{C9B0BCF4-7C1D-4F4E-B7F2-0A1E1E3AD67E}"/>
    <cellStyle name="Percent 20 2 3 3" xfId="41140" xr:uid="{6F7FBA23-3ED3-4F2C-B987-AB4183265C84}"/>
    <cellStyle name="Percent 20 2 4" xfId="5413" xr:uid="{D16CF279-7FFD-4184-9B6D-1ECDF09A118D}"/>
    <cellStyle name="Percent 20 2 4 2" xfId="23286" xr:uid="{E266B914-A9EB-42B8-A5FE-38AE3052710B}"/>
    <cellStyle name="Percent 20 2 4 3" xfId="41137" xr:uid="{1B95B734-9AE1-4669-AA59-E55721D76CA3}"/>
    <cellStyle name="Percent 20 2 5" xfId="59650" xr:uid="{6D944316-7778-461B-ACA7-7415C64C855E}"/>
    <cellStyle name="Percent 20 3" xfId="2764" xr:uid="{8376793F-4E36-433E-95D3-42DBD2AFC71B}"/>
    <cellStyle name="Percent 20 3 2" xfId="5418" xr:uid="{B88D0C4A-FA31-4B54-83D1-6F150A9E1D9B}"/>
    <cellStyle name="Percent 20 3 2 2" xfId="23291" xr:uid="{A02A978F-899E-4801-A8E1-B3634AFC41A3}"/>
    <cellStyle name="Percent 20 3 2 3" xfId="41142" xr:uid="{7E8D3DCD-5A90-457D-8BDE-C5369E33CAF9}"/>
    <cellStyle name="Percent 20 3 3" xfId="5417" xr:uid="{9A37CFA4-137E-45C8-A9A9-CB308E046218}"/>
    <cellStyle name="Percent 20 3 3 2" xfId="23290" xr:uid="{1CCEEC80-BCBD-4137-A399-AF5CD0780F12}"/>
    <cellStyle name="Percent 20 3 3 3" xfId="41141" xr:uid="{73083896-0ED6-4C03-87F6-60A5E87F0BD8}"/>
    <cellStyle name="Percent 20 3 4" xfId="59651" xr:uid="{139B1BB6-ECE7-43DF-B38B-1A3A8E60EED5}"/>
    <cellStyle name="Percent 20 4" xfId="2765" xr:uid="{561200F3-1960-45C2-AFAF-E0272EA4E24F}"/>
    <cellStyle name="Percent 20 4 2" xfId="5420" xr:uid="{AD5CA3F9-7E49-4741-96F2-6ABE85A71D11}"/>
    <cellStyle name="Percent 20 4 2 2" xfId="23293" xr:uid="{47725F2D-642B-4F36-9ECD-BE2F2FD83968}"/>
    <cellStyle name="Percent 20 4 2 3" xfId="41144" xr:uid="{82901786-4326-4EC2-9668-C3A056E919B8}"/>
    <cellStyle name="Percent 20 4 3" xfId="5419" xr:uid="{85B4AB29-1EA7-4F28-AFC6-13C2F6F5D4A2}"/>
    <cellStyle name="Percent 20 4 3 2" xfId="23292" xr:uid="{BCE33566-31F9-463B-BD3C-7E1208F144C1}"/>
    <cellStyle name="Percent 20 4 3 3" xfId="41143" xr:uid="{ABDF4A9C-36FC-4DEA-A28F-F2AECBC68776}"/>
    <cellStyle name="Percent 20 4 4" xfId="59652" xr:uid="{CC3002B3-406F-4976-ACFC-8EF9BDD80656}"/>
    <cellStyle name="Percent 20 5" xfId="2766" xr:uid="{6EB14003-B88A-408D-AA05-E6CE7AF66467}"/>
    <cellStyle name="Percent 20 5 2" xfId="5422" xr:uid="{799D959B-A719-44E4-8EE5-9A481D877278}"/>
    <cellStyle name="Percent 20 5 2 2" xfId="23295" xr:uid="{5810C0E9-6F51-41C0-968A-07162B4D732A}"/>
    <cellStyle name="Percent 20 5 2 3" xfId="41146" xr:uid="{6BC9E816-F49C-4C20-AC7C-E22071F9427D}"/>
    <cellStyle name="Percent 20 5 3" xfId="5421" xr:uid="{8FAFD67B-E922-48A8-AA3B-6909BBC39E27}"/>
    <cellStyle name="Percent 20 5 3 2" xfId="23294" xr:uid="{D8B993E9-4D7B-4B56-B575-96740CEE2A03}"/>
    <cellStyle name="Percent 20 5 3 3" xfId="41145" xr:uid="{A91633EB-C38D-44BA-9672-7AD243C60163}"/>
    <cellStyle name="Percent 20 5 4" xfId="59653" xr:uid="{FEDB4D44-1631-45CE-A4FD-81740E3B08E5}"/>
    <cellStyle name="Percent 20 6" xfId="2767" xr:uid="{B99BDFCE-5AC2-4545-B4F1-DFC8EB1787EC}"/>
    <cellStyle name="Percent 20 6 2" xfId="5424" xr:uid="{DF751D81-D8AB-40FF-A509-32C051E95735}"/>
    <cellStyle name="Percent 20 6 2 2" xfId="23297" xr:uid="{2D9F6869-D7C1-4499-9B33-C26ED23AF62C}"/>
    <cellStyle name="Percent 20 6 2 3" xfId="41148" xr:uid="{489E1913-9C57-4E9C-8C7C-311085BCF9C5}"/>
    <cellStyle name="Percent 20 6 3" xfId="5423" xr:uid="{1EC1105E-264A-4E04-9C3D-8AC4A6C847F0}"/>
    <cellStyle name="Percent 20 6 3 2" xfId="23296" xr:uid="{6DBC6846-2544-4DF5-90EA-C51E512263F9}"/>
    <cellStyle name="Percent 20 6 3 3" xfId="41147" xr:uid="{B8F55654-BE19-4368-94CF-2BE35DC53889}"/>
    <cellStyle name="Percent 20 6 4" xfId="59654" xr:uid="{B6531375-116F-44B7-BFE8-6EDF4399CBDF}"/>
    <cellStyle name="Percent 20 7" xfId="2768" xr:uid="{16A34C4E-7A82-47E8-B63F-4D07EE506470}"/>
    <cellStyle name="Percent 20 7 2" xfId="2769" xr:uid="{68932C3B-E2B7-40B2-992F-80E014886C6C}"/>
    <cellStyle name="Percent 20 7 2 2" xfId="5427" xr:uid="{1045B4E3-AF4F-440D-B09C-DAB7E5EE1D02}"/>
    <cellStyle name="Percent 20 7 2 2 2" xfId="23300" xr:uid="{058E9132-9C04-4F83-88A4-CB008003FD08}"/>
    <cellStyle name="Percent 20 7 2 2 3" xfId="41151" xr:uid="{86005033-6470-4CE6-A5CC-2EF1F49232B3}"/>
    <cellStyle name="Percent 20 7 2 3" xfId="5426" xr:uid="{F25F7086-20B1-4EF3-B2B6-0DB5ECEE0021}"/>
    <cellStyle name="Percent 20 7 2 3 2" xfId="23299" xr:uid="{AB0BEAFD-0173-4B04-A19D-088AAF1F6C54}"/>
    <cellStyle name="Percent 20 7 2 3 3" xfId="41150" xr:uid="{EFCFEB04-32EA-409A-8128-057725FC3B23}"/>
    <cellStyle name="Percent 20 7 2 4" xfId="59656" xr:uid="{0902D9C0-317A-4799-B836-38C3261D48B2}"/>
    <cellStyle name="Percent 20 7 3" xfId="2770" xr:uid="{1AB07246-D426-4AEF-914B-B296CD64EE5A}"/>
    <cellStyle name="Percent 20 7 3 2" xfId="5429" xr:uid="{422A5D35-B745-4C48-AD26-C433F7EC00AC}"/>
    <cellStyle name="Percent 20 7 3 2 2" xfId="23302" xr:uid="{9279C047-DDBA-43FF-96EA-29AC781A007E}"/>
    <cellStyle name="Percent 20 7 3 2 3" xfId="41153" xr:uid="{3FF4D44A-DE83-4148-AD43-14F08C96BCF2}"/>
    <cellStyle name="Percent 20 7 3 3" xfId="5428" xr:uid="{F32F7AE5-C5EC-4923-BCB8-1F711DD096A3}"/>
    <cellStyle name="Percent 20 7 3 3 2" xfId="23301" xr:uid="{D9562A8C-83E0-4867-846C-78A7B80BC07B}"/>
    <cellStyle name="Percent 20 7 3 3 3" xfId="41152" xr:uid="{AC3854A5-9F77-4BBA-ADB2-8D866F0E7EB8}"/>
    <cellStyle name="Percent 20 7 3 4" xfId="59657" xr:uid="{C37A8350-EDE0-4750-AC10-C9B6100791E0}"/>
    <cellStyle name="Percent 20 7 4" xfId="5430" xr:uid="{C2A99067-98FF-4271-8685-23C350C49903}"/>
    <cellStyle name="Percent 20 7 4 2" xfId="23303" xr:uid="{1299A715-BDA0-44EC-916E-2591A557B2F6}"/>
    <cellStyle name="Percent 20 7 4 3" xfId="41154" xr:uid="{34E45F68-DC5C-4A96-9643-045FEBE49BBA}"/>
    <cellStyle name="Percent 20 7 5" xfId="5425" xr:uid="{3CA78498-3845-41D9-9EFD-D99588933DA6}"/>
    <cellStyle name="Percent 20 7 5 2" xfId="23298" xr:uid="{F6A6717B-8280-46D8-8A98-52695D2A81ED}"/>
    <cellStyle name="Percent 20 7 5 3" xfId="41149" xr:uid="{8F3A9BA4-04EB-4D9E-B9A0-BEFFC97F68E5}"/>
    <cellStyle name="Percent 20 7 6" xfId="59655" xr:uid="{7B778E6C-2251-4D93-87C9-F63E3325C539}"/>
    <cellStyle name="Percent 20 8" xfId="5431" xr:uid="{D81340F6-5B01-4892-9FA5-0EA8143ACFA0}"/>
    <cellStyle name="Percent 20 8 2" xfId="5432" xr:uid="{8034D013-B236-4101-87C3-202B47984303}"/>
    <cellStyle name="Percent 20 8 2 2" xfId="23305" xr:uid="{76DDEE66-1D96-4175-A53F-25A83E20C706}"/>
    <cellStyle name="Percent 20 8 2 3" xfId="41156" xr:uid="{3045DF6A-213F-4179-BC4A-B63EACA9CA26}"/>
    <cellStyle name="Percent 20 8 3" xfId="23304" xr:uid="{A1A8826A-2383-4E62-9BD2-65E473F3216D}"/>
    <cellStyle name="Percent 20 8 4" xfId="41155" xr:uid="{7C1DBE90-374F-4698-9A5D-8A1B2628F598}"/>
    <cellStyle name="Percent 20 9" xfId="5433" xr:uid="{AA1E26B6-BF62-4201-8121-025D553EFFCF}"/>
    <cellStyle name="Percent 20 9 2" xfId="23306" xr:uid="{A4681002-9454-4F58-AD5D-9A5C8ECD4A68}"/>
    <cellStyle name="Percent 20 9 3" xfId="41157" xr:uid="{4501094E-6C47-4FE4-B54A-CE9779F3238C}"/>
    <cellStyle name="Percent 21" xfId="2771" xr:uid="{C3381027-75F1-42C6-9364-1C9855827CD0}"/>
    <cellStyle name="Percent 21 10" xfId="59658" xr:uid="{F801F222-73B5-4B9E-B5ED-06816AE553BB}"/>
    <cellStyle name="Percent 21 2" xfId="2772" xr:uid="{C594FA6B-D70A-4678-BA8B-29702F28E4E1}"/>
    <cellStyle name="Percent 21 2 2" xfId="5436" xr:uid="{58DDB05A-CBB4-4B25-82AD-A26B5465591C}"/>
    <cellStyle name="Percent 21 2 2 2" xfId="23309" xr:uid="{C19EA8B3-36F7-4E23-AFAF-E19CC3615472}"/>
    <cellStyle name="Percent 21 2 2 3" xfId="41160" xr:uid="{E5E22BA2-DEA6-42EC-AE9C-92AC0858F6AA}"/>
    <cellStyle name="Percent 21 2 3" xfId="5435" xr:uid="{6FEEAF96-7FEB-4591-81D5-45E37D28D49F}"/>
    <cellStyle name="Percent 21 2 3 2" xfId="23308" xr:uid="{9F36B5B7-E499-412B-B564-932156290AA7}"/>
    <cellStyle name="Percent 21 2 3 3" xfId="41159" xr:uid="{0323FA9A-7C5F-4FCE-B401-41800C22E483}"/>
    <cellStyle name="Percent 21 2 4" xfId="59659" xr:uid="{32177688-4105-48C3-8932-697C2567230E}"/>
    <cellStyle name="Percent 21 3" xfId="2773" xr:uid="{01D3A0D5-E35E-4D6B-9524-94B058E73776}"/>
    <cellStyle name="Percent 21 3 2" xfId="5438" xr:uid="{59B52C97-D31C-46EA-B30F-3B1DBB121D58}"/>
    <cellStyle name="Percent 21 3 2 2" xfId="23311" xr:uid="{992E6B0A-B604-436C-A7F9-F407A05E0254}"/>
    <cellStyle name="Percent 21 3 2 3" xfId="41162" xr:uid="{BD9F5A2F-3F46-46D6-B96A-1A9AB73CCB6A}"/>
    <cellStyle name="Percent 21 3 3" xfId="5437" xr:uid="{1151EC03-CD1B-4B63-8C50-E513E0C80925}"/>
    <cellStyle name="Percent 21 3 3 2" xfId="23310" xr:uid="{699FBA54-5330-4302-B7D0-861D8E0916DC}"/>
    <cellStyle name="Percent 21 3 3 3" xfId="41161" xr:uid="{E39CB3ED-CA51-49D7-941F-D0B0365DCAAF}"/>
    <cellStyle name="Percent 21 3 4" xfId="59660" xr:uid="{1398285E-BC23-4C45-B370-449616222A5E}"/>
    <cellStyle name="Percent 21 4" xfId="2774" xr:uid="{5874F269-2AE2-4957-9449-9C3C01CFF910}"/>
    <cellStyle name="Percent 21 4 2" xfId="5440" xr:uid="{7D8ECE9B-3DE4-4EB2-9851-17BFE4077995}"/>
    <cellStyle name="Percent 21 4 2 2" xfId="23313" xr:uid="{6B00C216-E35E-4E74-B610-C5B5B4346A6E}"/>
    <cellStyle name="Percent 21 4 2 3" xfId="41164" xr:uid="{93B95ABC-7BA7-41D0-8E2C-9722701C33F2}"/>
    <cellStyle name="Percent 21 4 3" xfId="5439" xr:uid="{F83CA494-1BE5-444D-A025-36F51776F651}"/>
    <cellStyle name="Percent 21 4 3 2" xfId="23312" xr:uid="{0C21D51E-87CB-4BE5-A14D-0BB4DDF9AD1E}"/>
    <cellStyle name="Percent 21 4 3 3" xfId="41163" xr:uid="{84F5BA66-65AF-44DD-8535-2EDB68C4E7A7}"/>
    <cellStyle name="Percent 21 4 4" xfId="59661" xr:uid="{7AD8A4D8-6628-47AF-B9B9-0CACB272DD1B}"/>
    <cellStyle name="Percent 21 5" xfId="2775" xr:uid="{9C24D682-CB2C-4C91-9ACB-ED0FA7E0F1D2}"/>
    <cellStyle name="Percent 21 5 2" xfId="5442" xr:uid="{ACB2E3F2-87F3-4122-AF41-59F7A356F671}"/>
    <cellStyle name="Percent 21 5 2 2" xfId="23315" xr:uid="{CB8B276D-0DC3-49C1-8628-98A175DA1278}"/>
    <cellStyle name="Percent 21 5 2 3" xfId="41166" xr:uid="{12EBD24A-F6C3-4AE2-8A61-B4072854365D}"/>
    <cellStyle name="Percent 21 5 3" xfId="5441" xr:uid="{DDCB18A2-6F9A-43A2-8E52-CB5CE7DCCB55}"/>
    <cellStyle name="Percent 21 5 3 2" xfId="23314" xr:uid="{02588D22-0240-4666-8EBC-5EDA0E2FD0A9}"/>
    <cellStyle name="Percent 21 5 3 3" xfId="41165" xr:uid="{14CFA63A-B930-4610-B002-FDB118368403}"/>
    <cellStyle name="Percent 21 5 4" xfId="59662" xr:uid="{1624C72D-33EC-4E7C-BF64-1D89BD56A2E6}"/>
    <cellStyle name="Percent 21 6" xfId="2776" xr:uid="{D63FF3F4-8AF5-4FE1-995F-EFC0BFCFF7BC}"/>
    <cellStyle name="Percent 21 6 2" xfId="5444" xr:uid="{9FFE9D99-2247-4213-8028-8C7DE6C33D98}"/>
    <cellStyle name="Percent 21 6 2 2" xfId="23317" xr:uid="{F8C13D89-4C60-4509-AD1B-EAB79E7F4772}"/>
    <cellStyle name="Percent 21 6 2 3" xfId="41168" xr:uid="{FBD30994-9924-4B7E-9BAA-ABF7BF33C59F}"/>
    <cellStyle name="Percent 21 6 3" xfId="5443" xr:uid="{BA0C7929-0632-494C-97F5-EAAA8DEB1313}"/>
    <cellStyle name="Percent 21 6 3 2" xfId="23316" xr:uid="{F1255B63-85D8-477F-AA28-D4E8B6254066}"/>
    <cellStyle name="Percent 21 6 3 3" xfId="41167" xr:uid="{64C27192-122B-4515-A5FD-CD15E8542279}"/>
    <cellStyle name="Percent 21 6 4" xfId="59663" xr:uid="{8DC940B1-65B4-4F32-8465-6AB11520093A}"/>
    <cellStyle name="Percent 21 7" xfId="2777" xr:uid="{AD8E757D-9339-4533-9DAA-7096E5E3FB3C}"/>
    <cellStyle name="Percent 21 7 2" xfId="2778" xr:uid="{69E93C83-3E5F-4E7F-8965-CBAED8C680AA}"/>
    <cellStyle name="Percent 21 7 2 2" xfId="5447" xr:uid="{EF67FE8C-293D-4F1D-B6BF-5C6ED93DBF83}"/>
    <cellStyle name="Percent 21 7 2 2 2" xfId="23320" xr:uid="{BDEE738C-5DB8-4DB8-8743-92FA0641EEB4}"/>
    <cellStyle name="Percent 21 7 2 2 3" xfId="41171" xr:uid="{369B3887-B032-4867-99F5-170DF901128C}"/>
    <cellStyle name="Percent 21 7 2 3" xfId="5446" xr:uid="{93043E5F-AF03-496D-A36C-B41B2747BCFC}"/>
    <cellStyle name="Percent 21 7 2 3 2" xfId="23319" xr:uid="{77B2062E-23AC-4905-B840-470A2627E638}"/>
    <cellStyle name="Percent 21 7 2 3 3" xfId="41170" xr:uid="{C34265E0-3A41-4561-A842-3EF2122499A1}"/>
    <cellStyle name="Percent 21 7 2 4" xfId="59665" xr:uid="{AF6A8EF1-6A4C-41BD-A4BC-DBCE857F6CA3}"/>
    <cellStyle name="Percent 21 7 3" xfId="2779" xr:uid="{4BF4FA2F-7B9E-4E46-B15D-3DA1B87A5CBC}"/>
    <cellStyle name="Percent 21 7 3 2" xfId="5449" xr:uid="{3F19E6E1-92A5-472A-9727-5B3A702B8C4C}"/>
    <cellStyle name="Percent 21 7 3 2 2" xfId="23322" xr:uid="{F64C84B9-EF03-465E-83C7-9E479537B103}"/>
    <cellStyle name="Percent 21 7 3 2 3" xfId="41173" xr:uid="{40310775-C65E-421D-BBD4-9685664410D0}"/>
    <cellStyle name="Percent 21 7 3 3" xfId="5448" xr:uid="{1232A415-96B4-4956-AF5F-D358B24DF88B}"/>
    <cellStyle name="Percent 21 7 3 3 2" xfId="23321" xr:uid="{5397E5FB-929D-497F-82D2-9C4BCF02AA5E}"/>
    <cellStyle name="Percent 21 7 3 3 3" xfId="41172" xr:uid="{D62E34A4-1454-4029-93DE-9F7E4399E655}"/>
    <cellStyle name="Percent 21 7 3 4" xfId="59666" xr:uid="{D42F76B5-7CC4-4525-8AA1-0436210F7D2D}"/>
    <cellStyle name="Percent 21 7 4" xfId="5450" xr:uid="{2C1566FD-3F03-481C-A993-9AF10FA985E3}"/>
    <cellStyle name="Percent 21 7 4 2" xfId="23323" xr:uid="{8D92FBBC-68E7-4120-8E6E-78783FE9EDF4}"/>
    <cellStyle name="Percent 21 7 4 3" xfId="41174" xr:uid="{1379F620-A291-4AEA-9DD8-9B0A3059363F}"/>
    <cellStyle name="Percent 21 7 5" xfId="5445" xr:uid="{C9752E28-3CF9-4652-9604-61D729C8D6A7}"/>
    <cellStyle name="Percent 21 7 5 2" xfId="23318" xr:uid="{78B86B76-766F-4611-906B-85C37EBF6E94}"/>
    <cellStyle name="Percent 21 7 5 3" xfId="41169" xr:uid="{6487C978-B976-463A-8323-D4C5C5480DE2}"/>
    <cellStyle name="Percent 21 7 6" xfId="59664" xr:uid="{F1D90F4E-1300-424E-9D0B-9846911425E8}"/>
    <cellStyle name="Percent 21 8" xfId="5451" xr:uid="{9A07D333-22D3-411F-8BAC-5ED412786F90}"/>
    <cellStyle name="Percent 21 8 2" xfId="23324" xr:uid="{C26FA9B4-F7CD-400E-911B-4CD5633615FB}"/>
    <cellStyle name="Percent 21 8 3" xfId="41175" xr:uid="{CEFC9A55-92FB-4A7E-BA76-46051C6573C4}"/>
    <cellStyle name="Percent 21 9" xfId="5434" xr:uid="{BD07BF47-73B4-49DA-9DEE-FAF212B92426}"/>
    <cellStyle name="Percent 21 9 2" xfId="23307" xr:uid="{2AF37DBF-EFF2-49E0-9A21-AC3F9C2EB3E3}"/>
    <cellStyle name="Percent 21 9 3" xfId="41158" xr:uid="{E7C376C0-96AA-4DA7-9CBA-B81EA535C24A}"/>
    <cellStyle name="Percent 22" xfId="2780" xr:uid="{70E701F8-602D-4572-8440-33266CE5D3BD}"/>
    <cellStyle name="Percent 22 10" xfId="59667" xr:uid="{FBEAA2F2-95F5-466D-91C8-DEDCC687805D}"/>
    <cellStyle name="Percent 22 2" xfId="2781" xr:uid="{324698B2-905A-4404-B600-C1CD7AFA9B86}"/>
    <cellStyle name="Percent 22 2 2" xfId="5454" xr:uid="{31BB4444-CD78-4907-99C5-897ED46FF469}"/>
    <cellStyle name="Percent 22 2 2 2" xfId="23327" xr:uid="{5463D007-03AB-4142-8844-21F0DE71901B}"/>
    <cellStyle name="Percent 22 2 2 3" xfId="41178" xr:uid="{B6DA436B-DDA5-4A90-BA5E-B82248CE705B}"/>
    <cellStyle name="Percent 22 2 3" xfId="5453" xr:uid="{7B3C6FA6-A1C5-4734-A0F7-FCEEFE60A2AA}"/>
    <cellStyle name="Percent 22 2 3 2" xfId="23326" xr:uid="{3F4C1C27-0F6F-407D-99B9-3F044B0DB8CE}"/>
    <cellStyle name="Percent 22 2 3 3" xfId="41177" xr:uid="{21177843-5BB6-4D84-8554-C0E3E1252021}"/>
    <cellStyle name="Percent 22 2 4" xfId="59668" xr:uid="{DCC7FE3E-C4D9-499A-8270-5968C6424132}"/>
    <cellStyle name="Percent 22 3" xfId="2782" xr:uid="{BE9F1DE1-FEF9-4038-9205-F31955734D78}"/>
    <cellStyle name="Percent 22 3 2" xfId="5456" xr:uid="{D63AEDAB-E6B2-4645-970D-31BAED6FD8AD}"/>
    <cellStyle name="Percent 22 3 2 2" xfId="23329" xr:uid="{52EE3BFC-0C61-4B94-849C-D7B860E27C95}"/>
    <cellStyle name="Percent 22 3 2 3" xfId="41180" xr:uid="{8F9F16CF-7C9A-4E55-A647-450B9D396493}"/>
    <cellStyle name="Percent 22 3 3" xfId="5455" xr:uid="{6550D567-5C6A-4AC2-B81F-2DEB025386F3}"/>
    <cellStyle name="Percent 22 3 3 2" xfId="23328" xr:uid="{ECC75898-9333-4BB1-975A-32E76F5693B3}"/>
    <cellStyle name="Percent 22 3 3 3" xfId="41179" xr:uid="{D0FE31F8-6EE6-447F-A0D4-3277DBDD6BB3}"/>
    <cellStyle name="Percent 22 3 4" xfId="59669" xr:uid="{085FEA81-BB05-46B2-B949-8F8AA7D7A208}"/>
    <cellStyle name="Percent 22 4" xfId="2783" xr:uid="{31E45C62-C473-4411-9FC2-8F95B9C49747}"/>
    <cellStyle name="Percent 22 4 2" xfId="5458" xr:uid="{1564E654-01EA-4F88-83A7-0034C58F1CB6}"/>
    <cellStyle name="Percent 22 4 2 2" xfId="23331" xr:uid="{0E8D8A97-B451-45BC-AE6D-620EA4CD833D}"/>
    <cellStyle name="Percent 22 4 2 3" xfId="41182" xr:uid="{70E1AC74-0B81-40EE-A161-C8D2CD3E14C3}"/>
    <cellStyle name="Percent 22 4 3" xfId="5457" xr:uid="{ECCE90A3-4D3F-4262-8740-61F7C22DE25D}"/>
    <cellStyle name="Percent 22 4 3 2" xfId="23330" xr:uid="{84FB542A-5701-4A5E-9994-75634A4A5EE6}"/>
    <cellStyle name="Percent 22 4 3 3" xfId="41181" xr:uid="{EA6478AA-9094-4EBA-B59E-558FA63D18D3}"/>
    <cellStyle name="Percent 22 4 4" xfId="59670" xr:uid="{38E9B7CD-D460-4206-801F-EB7F0F8DC85C}"/>
    <cellStyle name="Percent 22 5" xfId="2784" xr:uid="{92BEF8C2-D149-467D-BAA8-59B671CB29B9}"/>
    <cellStyle name="Percent 22 5 2" xfId="5460" xr:uid="{096998C7-604E-4FE6-B752-8DEEAE088B97}"/>
    <cellStyle name="Percent 22 5 2 2" xfId="23333" xr:uid="{4391C4F3-E0D7-4E5E-85BC-2F533A03BD09}"/>
    <cellStyle name="Percent 22 5 2 3" xfId="41184" xr:uid="{3C8069F5-32CA-4DAE-BD8A-4D21DE8F22C5}"/>
    <cellStyle name="Percent 22 5 3" xfId="5459" xr:uid="{980DF9DE-0B99-4E4E-9667-43074BE22E79}"/>
    <cellStyle name="Percent 22 5 3 2" xfId="23332" xr:uid="{7EADA823-E5F9-4C64-BAB7-1FBB0ABA5357}"/>
    <cellStyle name="Percent 22 5 3 3" xfId="41183" xr:uid="{3D33214E-8889-4466-A0EB-31CF09BD596B}"/>
    <cellStyle name="Percent 22 5 4" xfId="59671" xr:uid="{980ABB11-6EBB-450D-A5D5-A51684D595B5}"/>
    <cellStyle name="Percent 22 6" xfId="2785" xr:uid="{A980E446-7F8C-4D20-91E7-DEFBEF191DC7}"/>
    <cellStyle name="Percent 22 6 2" xfId="5462" xr:uid="{D98BD448-EB7A-4418-BF90-4531E679F935}"/>
    <cellStyle name="Percent 22 6 2 2" xfId="23335" xr:uid="{6A819A34-0306-4BE6-97E0-EEE7DAA4530A}"/>
    <cellStyle name="Percent 22 6 2 3" xfId="41186" xr:uid="{6526CDD4-8457-4F5C-AC3C-139A16BB68A6}"/>
    <cellStyle name="Percent 22 6 3" xfId="5461" xr:uid="{934DF42C-0790-47BF-9C24-CD80C9A1663A}"/>
    <cellStyle name="Percent 22 6 3 2" xfId="23334" xr:uid="{67203C09-4C42-4CF9-A840-D3FB7D6A0DAC}"/>
    <cellStyle name="Percent 22 6 3 3" xfId="41185" xr:uid="{4F6C4196-988A-4234-804F-6F1C13108180}"/>
    <cellStyle name="Percent 22 6 4" xfId="59672" xr:uid="{40E716F3-597A-4D7F-BD2D-6049AADB9A18}"/>
    <cellStyle name="Percent 22 7" xfId="2786" xr:uid="{63CD4B6E-B12D-41C0-A4C2-AFC0793DBFB6}"/>
    <cellStyle name="Percent 22 7 2" xfId="2787" xr:uid="{567E945B-0B3F-4270-8BCD-58E99BC1F5EF}"/>
    <cellStyle name="Percent 22 7 2 2" xfId="5465" xr:uid="{1E34E91D-EF47-42AA-A99B-00B7FBB8215D}"/>
    <cellStyle name="Percent 22 7 2 2 2" xfId="23338" xr:uid="{06286D42-FA90-4DF7-8A96-11247C429023}"/>
    <cellStyle name="Percent 22 7 2 2 3" xfId="41189" xr:uid="{FB43349C-4176-429C-865B-E09362E7161D}"/>
    <cellStyle name="Percent 22 7 2 3" xfId="5464" xr:uid="{FCB44276-0C19-4EBA-ABE7-4DBB72071D7A}"/>
    <cellStyle name="Percent 22 7 2 3 2" xfId="23337" xr:uid="{664BA5A2-B9E8-4519-85AF-C484F99F5C77}"/>
    <cellStyle name="Percent 22 7 2 3 3" xfId="41188" xr:uid="{2EA6E06B-6845-422F-A661-722A21100CF6}"/>
    <cellStyle name="Percent 22 7 2 4" xfId="59674" xr:uid="{6D6B3F48-EC93-4B44-B9DD-9475473F826D}"/>
    <cellStyle name="Percent 22 7 3" xfId="2788" xr:uid="{334EC9E4-C929-4C7B-92B4-6FF6C0140F24}"/>
    <cellStyle name="Percent 22 7 3 2" xfId="5467" xr:uid="{13FCF4B9-6961-44CB-82A9-C18524ADD0FA}"/>
    <cellStyle name="Percent 22 7 3 2 2" xfId="23340" xr:uid="{4459E3A3-5E0A-437A-872A-EEA9313711E3}"/>
    <cellStyle name="Percent 22 7 3 2 3" xfId="41191" xr:uid="{E3BDD9E7-D8E6-4F8D-8E6C-5A62521F460B}"/>
    <cellStyle name="Percent 22 7 3 3" xfId="5466" xr:uid="{2783AA42-BBB9-4FD1-8CE6-4802C58B8B89}"/>
    <cellStyle name="Percent 22 7 3 3 2" xfId="23339" xr:uid="{0CA8B072-7A89-4489-B73B-4A8F8ADDDC13}"/>
    <cellStyle name="Percent 22 7 3 3 3" xfId="41190" xr:uid="{E2F09AC9-8193-488D-A68F-E34931B125F5}"/>
    <cellStyle name="Percent 22 7 3 4" xfId="59675" xr:uid="{AAA5F6A7-6F44-4E4D-802A-0218B9D55808}"/>
    <cellStyle name="Percent 22 7 4" xfId="5468" xr:uid="{1CFF40BF-4F51-43BC-82CB-1B5CEE657CE9}"/>
    <cellStyle name="Percent 22 7 4 2" xfId="23341" xr:uid="{B10B8257-7CB5-4800-BE7B-B5EDBEADEA3B}"/>
    <cellStyle name="Percent 22 7 4 3" xfId="41192" xr:uid="{0378DA0D-81F8-49AF-8BCF-941254465687}"/>
    <cellStyle name="Percent 22 7 5" xfId="5463" xr:uid="{BF21DA44-0FEC-42E0-B44A-7E0B2B5D1BD7}"/>
    <cellStyle name="Percent 22 7 5 2" xfId="23336" xr:uid="{8A6EF004-295E-4D94-B4C5-76E2698CA1FE}"/>
    <cellStyle name="Percent 22 7 5 3" xfId="41187" xr:uid="{0F5B626D-0E8C-42C5-ADD8-49637B487740}"/>
    <cellStyle name="Percent 22 7 6" xfId="59673" xr:uid="{08479398-D1DE-4DEA-B22C-16592A8F2895}"/>
    <cellStyle name="Percent 22 8" xfId="5469" xr:uid="{D11C00B6-CA37-4779-871E-72BC3E2BE382}"/>
    <cellStyle name="Percent 22 8 2" xfId="23342" xr:uid="{0CAF4E29-66BA-4022-81DD-D5B444C36AA2}"/>
    <cellStyle name="Percent 22 8 3" xfId="41193" xr:uid="{4274C2A3-C7E9-4228-94AA-4C9056DF6517}"/>
    <cellStyle name="Percent 22 9" xfId="5452" xr:uid="{C86925AF-CAC2-4421-A3AD-2795D60B845C}"/>
    <cellStyle name="Percent 22 9 2" xfId="23325" xr:uid="{6F07A530-2A2B-495B-8148-36D903EDDB1D}"/>
    <cellStyle name="Percent 22 9 3" xfId="41176" xr:uid="{B30E30D8-4A6D-4A43-91D3-AE479A245D65}"/>
    <cellStyle name="Percent 23" xfId="2789" xr:uid="{AB664C70-AB0F-4CB7-BE0B-ACA6D7E1312E}"/>
    <cellStyle name="Percent 23 10" xfId="59676" xr:uid="{C663DC99-ACE8-44F2-B7E8-17394B59AAFF}"/>
    <cellStyle name="Percent 23 2" xfId="2790" xr:uid="{1B3F6FCF-7A8D-403D-865A-315E9953BA5B}"/>
    <cellStyle name="Percent 23 2 2" xfId="5472" xr:uid="{1B75D80F-765C-476C-8B82-10B1D4939C18}"/>
    <cellStyle name="Percent 23 2 2 2" xfId="23345" xr:uid="{FA5A0FEA-B3B5-4220-8292-746101EC358D}"/>
    <cellStyle name="Percent 23 2 2 3" xfId="41196" xr:uid="{D0693CD8-9ECE-42B0-B70B-A3877C2E4424}"/>
    <cellStyle name="Percent 23 2 3" xfId="5471" xr:uid="{CBB9B776-5CE9-4DD2-8C7D-F00AAD58A110}"/>
    <cellStyle name="Percent 23 2 3 2" xfId="23344" xr:uid="{77245D81-655D-4B71-9994-DD01D1F70B22}"/>
    <cellStyle name="Percent 23 2 3 3" xfId="41195" xr:uid="{2636FB0B-B88A-4BD5-9A10-9CECC19455C7}"/>
    <cellStyle name="Percent 23 2 4" xfId="59677" xr:uid="{43E9E9FB-9771-47E7-A1B9-B09B8EB76DFC}"/>
    <cellStyle name="Percent 23 3" xfId="2791" xr:uid="{4A2295D0-0FB2-4188-9B80-B2C141CB13CB}"/>
    <cellStyle name="Percent 23 3 2" xfId="5474" xr:uid="{8E5DF0DB-33E7-4E93-B4AE-52344A3EFDD6}"/>
    <cellStyle name="Percent 23 3 2 2" xfId="23347" xr:uid="{D4CE7498-89D9-4187-AD43-3D84BE204DB6}"/>
    <cellStyle name="Percent 23 3 2 3" xfId="41198" xr:uid="{0B854E0E-917E-477E-B2C5-04D83A43D20D}"/>
    <cellStyle name="Percent 23 3 3" xfId="5473" xr:uid="{A2C7B6DF-1D4F-4B3A-9840-85B55A484C71}"/>
    <cellStyle name="Percent 23 3 3 2" xfId="23346" xr:uid="{0AB7A390-BDB1-4818-8E52-65454F292E87}"/>
    <cellStyle name="Percent 23 3 3 3" xfId="41197" xr:uid="{B858B456-8DEA-42CE-86B3-CFD0B5219F54}"/>
    <cellStyle name="Percent 23 3 4" xfId="59678" xr:uid="{4EC2CBFE-3202-4B63-B665-353D51071AE4}"/>
    <cellStyle name="Percent 23 4" xfId="2792" xr:uid="{502C2843-4AF4-4E07-A5A7-7AC807D5A8AD}"/>
    <cellStyle name="Percent 23 4 2" xfId="5476" xr:uid="{4C73A127-38B8-480F-B5D4-1B4C09DE745B}"/>
    <cellStyle name="Percent 23 4 2 2" xfId="23349" xr:uid="{65F24E51-205C-475C-B7F7-2A166299B0D3}"/>
    <cellStyle name="Percent 23 4 2 3" xfId="41200" xr:uid="{BAA3AC97-0788-4119-BD91-9F2E83566DBF}"/>
    <cellStyle name="Percent 23 4 3" xfId="5475" xr:uid="{96E85DC7-D74C-465E-A403-C9D5AE6F1FFB}"/>
    <cellStyle name="Percent 23 4 3 2" xfId="23348" xr:uid="{1353AB83-A566-4145-BDD8-FCDA2E322E9C}"/>
    <cellStyle name="Percent 23 4 3 3" xfId="41199" xr:uid="{802B0D61-2F41-4A43-8140-13138A14683C}"/>
    <cellStyle name="Percent 23 4 4" xfId="59679" xr:uid="{75588AB5-DDD8-477E-8E64-94B4DB93E564}"/>
    <cellStyle name="Percent 23 5" xfId="2793" xr:uid="{2B25DEE9-9DF8-4658-8325-E4C23795AF50}"/>
    <cellStyle name="Percent 23 5 2" xfId="5478" xr:uid="{AB7D1608-94F5-4339-ADC0-D07D87EE912B}"/>
    <cellStyle name="Percent 23 5 2 2" xfId="23351" xr:uid="{0CBFDDD2-3824-4FAA-B80F-C1D81BC48C86}"/>
    <cellStyle name="Percent 23 5 2 3" xfId="41202" xr:uid="{B97C170D-C9AC-4738-BE19-DA599E2BD068}"/>
    <cellStyle name="Percent 23 5 3" xfId="5477" xr:uid="{DCD01CFE-7EF2-44CA-B12C-212958F4D07E}"/>
    <cellStyle name="Percent 23 5 3 2" xfId="23350" xr:uid="{51A0750E-E9FD-4A97-90E2-A15832858156}"/>
    <cellStyle name="Percent 23 5 3 3" xfId="41201" xr:uid="{372EDC13-87F9-42D0-900F-897F9723D3B7}"/>
    <cellStyle name="Percent 23 5 4" xfId="59680" xr:uid="{5712C478-2B1B-4259-8504-C1A00F99939B}"/>
    <cellStyle name="Percent 23 6" xfId="2794" xr:uid="{618EF323-5CFE-4167-9C9A-75B619010EA1}"/>
    <cellStyle name="Percent 23 6 2" xfId="5480" xr:uid="{8F8CFBAE-16C9-4045-861B-1314AB936C01}"/>
    <cellStyle name="Percent 23 6 2 2" xfId="23353" xr:uid="{BFFB89E2-98FD-46D9-A0AF-7EC8799797E1}"/>
    <cellStyle name="Percent 23 6 2 3" xfId="41204" xr:uid="{B9B5697D-6154-40F1-AF89-9107C3396F37}"/>
    <cellStyle name="Percent 23 6 3" xfId="5479" xr:uid="{BCC22E50-BCBF-4DD8-9357-2DF80C2CA16C}"/>
    <cellStyle name="Percent 23 6 3 2" xfId="23352" xr:uid="{07243D83-4CD5-4E91-8E3D-6D0A4E08DEC4}"/>
    <cellStyle name="Percent 23 6 3 3" xfId="41203" xr:uid="{DD178E0C-911A-448D-960F-AA5CB75D7C10}"/>
    <cellStyle name="Percent 23 6 4" xfId="59681" xr:uid="{9023727C-EDEF-4FA4-9081-3380F2FA39D6}"/>
    <cellStyle name="Percent 23 7" xfId="2795" xr:uid="{010F022F-E31E-4452-9D4E-F6C642302A6E}"/>
    <cellStyle name="Percent 23 7 2" xfId="2796" xr:uid="{296D3C0B-CC1A-42F8-9E40-9B67A2F381F9}"/>
    <cellStyle name="Percent 23 7 2 2" xfId="5483" xr:uid="{2D8CDD5E-011B-4DFC-973F-2085DD30B1B9}"/>
    <cellStyle name="Percent 23 7 2 2 2" xfId="23356" xr:uid="{03786997-7BB1-407F-A21D-329D41CCE111}"/>
    <cellStyle name="Percent 23 7 2 2 3" xfId="41207" xr:uid="{DF8C02F3-3BAA-4DC3-99D0-922060C2D747}"/>
    <cellStyle name="Percent 23 7 2 3" xfId="5482" xr:uid="{6FFDA1C3-5B93-41C3-874E-EEC32F68AE69}"/>
    <cellStyle name="Percent 23 7 2 3 2" xfId="23355" xr:uid="{EA245548-69C0-4201-9E12-FD134BFB9083}"/>
    <cellStyle name="Percent 23 7 2 3 3" xfId="41206" xr:uid="{C5D21794-4AA4-4931-9F67-881CAC9D941E}"/>
    <cellStyle name="Percent 23 7 2 4" xfId="59683" xr:uid="{0EE7F4EC-5FB9-44A3-B98A-5EFDB8BE3FCC}"/>
    <cellStyle name="Percent 23 7 3" xfId="2797" xr:uid="{943728C9-26FF-45A7-8E02-55FB966311EA}"/>
    <cellStyle name="Percent 23 7 3 2" xfId="5485" xr:uid="{7A3F9DFB-CCE9-4017-97A4-233108D739E6}"/>
    <cellStyle name="Percent 23 7 3 2 2" xfId="23358" xr:uid="{18E5EA2E-4CB5-4162-AA39-D1D60544B1FE}"/>
    <cellStyle name="Percent 23 7 3 2 3" xfId="41209" xr:uid="{9D15E651-4AB8-4FE4-A6A0-D4D339A61A11}"/>
    <cellStyle name="Percent 23 7 3 3" xfId="5484" xr:uid="{4C1D5D9C-D43E-4CD4-9810-DBF3487CFFE4}"/>
    <cellStyle name="Percent 23 7 3 3 2" xfId="23357" xr:uid="{74D5FEB2-D663-4358-962A-B169C940E904}"/>
    <cellStyle name="Percent 23 7 3 3 3" xfId="41208" xr:uid="{5B42F953-7782-4652-ABF8-E32769DFBC56}"/>
    <cellStyle name="Percent 23 7 3 4" xfId="59684" xr:uid="{5C50A333-184B-49D6-8231-D8DF8C041C2C}"/>
    <cellStyle name="Percent 23 7 4" xfId="5486" xr:uid="{FB1DDBED-F9AF-440F-A259-01F1D785C19F}"/>
    <cellStyle name="Percent 23 7 4 2" xfId="23359" xr:uid="{ADF4B00E-7E5D-4F38-86EE-73F09710E974}"/>
    <cellStyle name="Percent 23 7 4 3" xfId="41210" xr:uid="{FBD8364A-E7D2-43BE-A501-85F0953DFD6C}"/>
    <cellStyle name="Percent 23 7 5" xfId="5481" xr:uid="{FA84B588-894F-4B6C-81E3-61AD690C5DB9}"/>
    <cellStyle name="Percent 23 7 5 2" xfId="23354" xr:uid="{680DFA23-8E6E-40CE-95E7-A37955836AA5}"/>
    <cellStyle name="Percent 23 7 5 3" xfId="41205" xr:uid="{1334A1E7-8BBC-48C4-8C91-1B53C0FB705F}"/>
    <cellStyle name="Percent 23 7 6" xfId="59682" xr:uid="{7A2A8B7F-0FE2-4E8E-9BBF-F0E767A17331}"/>
    <cellStyle name="Percent 23 8" xfId="5487" xr:uid="{64D69B1A-A34F-413C-A38D-E06D3CE71BE9}"/>
    <cellStyle name="Percent 23 8 2" xfId="23360" xr:uid="{462317E4-F912-4AF0-90B6-5AA5E6747CC1}"/>
    <cellStyle name="Percent 23 8 3" xfId="41211" xr:uid="{D255AA32-8F7A-45DD-9F2E-3D7A1CCFFEBD}"/>
    <cellStyle name="Percent 23 9" xfId="5470" xr:uid="{9C03C716-6FCF-4BB9-A8B0-45E352C649E8}"/>
    <cellStyle name="Percent 23 9 2" xfId="23343" xr:uid="{BC95E109-4F7A-4909-B6EA-896CD7926ABF}"/>
    <cellStyle name="Percent 23 9 3" xfId="41194" xr:uid="{88D3CB46-F26F-4861-8915-016E058C9897}"/>
    <cellStyle name="Percent 24" xfId="22494" xr:uid="{C4EC8AFF-862F-4604-8E08-9018187DF268}"/>
    <cellStyle name="Percent 24 2" xfId="2798" xr:uid="{3552F825-DB10-4155-926B-8BB891541D92}"/>
    <cellStyle name="Percent 24 2 2" xfId="5489" xr:uid="{E547F5B7-4CE5-4AAB-9A8C-C56FBDBC387E}"/>
    <cellStyle name="Percent 24 2 2 2" xfId="23362" xr:uid="{CE9F136C-6453-4143-8ECA-312CD1DA0FC9}"/>
    <cellStyle name="Percent 24 2 2 3" xfId="41213" xr:uid="{18833CAE-F366-4B53-880A-51730BFC2283}"/>
    <cellStyle name="Percent 24 2 3" xfId="5488" xr:uid="{A2781500-CD3D-4949-9732-8E6C8344E81E}"/>
    <cellStyle name="Percent 24 2 3 2" xfId="23361" xr:uid="{F20A5299-F8EB-4C00-AEE3-B5F15A4524E3}"/>
    <cellStyle name="Percent 24 2 3 3" xfId="41212" xr:uid="{4DE659E5-AAF9-4BC9-8EB2-F5F14F18D805}"/>
    <cellStyle name="Percent 24 2 4" xfId="59686" xr:uid="{0C2D658A-7A15-456C-84D7-0B0A89CEA21B}"/>
    <cellStyle name="Percent 24 3" xfId="2799" xr:uid="{5FB21823-0B2B-4B45-AC6D-FCE74856E841}"/>
    <cellStyle name="Percent 24 3 2" xfId="5491" xr:uid="{87FF9946-83F2-4739-AA7F-67AB1C42647E}"/>
    <cellStyle name="Percent 24 3 2 2" xfId="23364" xr:uid="{8F56A0CB-6664-4DF5-B327-4C1B8DA309E8}"/>
    <cellStyle name="Percent 24 3 2 3" xfId="41215" xr:uid="{48286FC6-B14F-4ECD-AA4D-F39595492C04}"/>
    <cellStyle name="Percent 24 3 3" xfId="5490" xr:uid="{47BA4A83-9A5B-4EE5-A763-CA9F08BCA86D}"/>
    <cellStyle name="Percent 24 3 3 2" xfId="23363" xr:uid="{B38C2E61-1A9A-4BB6-BA6E-05E0484B8A9D}"/>
    <cellStyle name="Percent 24 3 3 3" xfId="41214" xr:uid="{06234E86-536F-4214-AE9F-181ABD5DBFD9}"/>
    <cellStyle name="Percent 24 3 4" xfId="59687" xr:uid="{19E551DD-E27E-4FA9-BDCE-077F87953499}"/>
    <cellStyle name="Percent 24 4" xfId="2800" xr:uid="{4B626A13-5476-4B63-AB62-8DEC9DDC5A7A}"/>
    <cellStyle name="Percent 24 4 2" xfId="5493" xr:uid="{AA07B141-2D51-45D3-A177-D94FC89863EB}"/>
    <cellStyle name="Percent 24 4 2 2" xfId="23366" xr:uid="{63AADDDD-EB83-45E2-BAEF-9DEDF5A21E52}"/>
    <cellStyle name="Percent 24 4 2 3" xfId="41217" xr:uid="{89B43F86-84C1-4AE1-A99F-AF5D6337EAFE}"/>
    <cellStyle name="Percent 24 4 3" xfId="5492" xr:uid="{F22A7F76-7843-4728-A21A-1724BC807D8B}"/>
    <cellStyle name="Percent 24 4 3 2" xfId="23365" xr:uid="{6561E1D2-ED77-4B32-837E-8C4BF55428F4}"/>
    <cellStyle name="Percent 24 4 3 3" xfId="41216" xr:uid="{3C9E3AE8-E820-4D99-8B80-A4AF1C8E9AC0}"/>
    <cellStyle name="Percent 24 4 4" xfId="59688" xr:uid="{86848D0F-D464-467B-8840-007A6471830D}"/>
    <cellStyle name="Percent 24 5" xfId="2801" xr:uid="{A13C4D21-F91E-4916-BDEF-BA5FA9F3A621}"/>
    <cellStyle name="Percent 24 5 2" xfId="5495" xr:uid="{FEBA75EB-1CEC-4DA1-9DB2-3D54770CB69C}"/>
    <cellStyle name="Percent 24 5 2 2" xfId="23368" xr:uid="{7B82ACC3-731D-4D7B-AF8F-8842CF4F4E68}"/>
    <cellStyle name="Percent 24 5 2 3" xfId="41219" xr:uid="{B6B6D5F9-F000-4277-AB5D-C6553EFBB04A}"/>
    <cellStyle name="Percent 24 5 3" xfId="5494" xr:uid="{0E52DC58-3BF7-4192-83C7-A9041F4ACCB1}"/>
    <cellStyle name="Percent 24 5 3 2" xfId="23367" xr:uid="{037165BB-4FBB-43A3-AD8E-2BAA6491DC57}"/>
    <cellStyle name="Percent 24 5 3 3" xfId="41218" xr:uid="{688A83FF-9526-4633-B586-2C23B4E22513}"/>
    <cellStyle name="Percent 24 5 4" xfId="59689" xr:uid="{F7F6D57C-6B6A-4984-A0B1-6AF53000B206}"/>
    <cellStyle name="Percent 24 6" xfId="2802" xr:uid="{42412033-4742-4CED-B363-92259896BC9F}"/>
    <cellStyle name="Percent 24 6 2" xfId="5497" xr:uid="{31837A23-7234-4200-AD37-ABEF845080D9}"/>
    <cellStyle name="Percent 24 6 2 2" xfId="23370" xr:uid="{AC01A762-3B52-4747-A654-F7A3A87F6AD2}"/>
    <cellStyle name="Percent 24 6 2 3" xfId="41221" xr:uid="{4F353C70-AB19-43A1-916A-D74F18B8035F}"/>
    <cellStyle name="Percent 24 6 3" xfId="5496" xr:uid="{A181B3AF-03D6-4C2F-80D5-25AD8A62B4E8}"/>
    <cellStyle name="Percent 24 6 3 2" xfId="23369" xr:uid="{768A4D3E-CD9C-4035-8DEB-D8F4473B7F5E}"/>
    <cellStyle name="Percent 24 6 3 3" xfId="41220" xr:uid="{915C9413-B338-411B-88F4-62E826FC59C1}"/>
    <cellStyle name="Percent 24 6 4" xfId="59690" xr:uid="{74DB56A3-1CCA-4AC5-BB74-E66B3AE61987}"/>
    <cellStyle name="Percent 24 7" xfId="2803" xr:uid="{18E29596-9472-44A2-89E3-65E1861722E4}"/>
    <cellStyle name="Percent 24 7 2" xfId="2804" xr:uid="{FB491BE2-11EF-47CA-A18F-63675BCD49E0}"/>
    <cellStyle name="Percent 24 7 2 2" xfId="5500" xr:uid="{69457442-8EE1-4683-BB0F-F4066F9981DC}"/>
    <cellStyle name="Percent 24 7 2 2 2" xfId="23373" xr:uid="{9AA4399F-3828-4EE6-8402-3B843168E9CE}"/>
    <cellStyle name="Percent 24 7 2 2 3" xfId="41224" xr:uid="{AC602D2F-313B-4A5B-BDFA-B1624F4ACA49}"/>
    <cellStyle name="Percent 24 7 2 3" xfId="5499" xr:uid="{3F80670D-D344-4ECE-876D-C69048837D33}"/>
    <cellStyle name="Percent 24 7 2 3 2" xfId="23372" xr:uid="{C10D8876-AD78-45B3-8F30-82CB9A658C0C}"/>
    <cellStyle name="Percent 24 7 2 3 3" xfId="41223" xr:uid="{3E660ABA-C14B-47E7-B508-ABD42BC98B55}"/>
    <cellStyle name="Percent 24 7 2 4" xfId="59692" xr:uid="{5F367945-89FD-4C15-83F0-686ABFEE3DBB}"/>
    <cellStyle name="Percent 24 7 3" xfId="2805" xr:uid="{450695F7-D3D2-4082-A861-FA79135F2395}"/>
    <cellStyle name="Percent 24 7 3 2" xfId="5502" xr:uid="{8000B8C1-0617-4C9E-90CC-7EDAFE82B288}"/>
    <cellStyle name="Percent 24 7 3 2 2" xfId="23375" xr:uid="{01E5DF6C-E3D7-4243-8E90-04C34BBF20D1}"/>
    <cellStyle name="Percent 24 7 3 2 3" xfId="41226" xr:uid="{1491C21E-1DA5-460C-92C9-59E5275646C1}"/>
    <cellStyle name="Percent 24 7 3 3" xfId="5501" xr:uid="{9A5D6900-2DA3-440F-9009-C20C078BEC2D}"/>
    <cellStyle name="Percent 24 7 3 3 2" xfId="23374" xr:uid="{99C97516-AE21-4F1B-B244-5D929D17F318}"/>
    <cellStyle name="Percent 24 7 3 3 3" xfId="41225" xr:uid="{3BF299D4-D34D-48AB-AB38-855DCF9AF09D}"/>
    <cellStyle name="Percent 24 7 3 4" xfId="59693" xr:uid="{214F033E-E074-4A62-BD7D-315EC5E690D6}"/>
    <cellStyle name="Percent 24 7 4" xfId="5503" xr:uid="{031E879B-2785-45D3-8897-1DBAD57A5690}"/>
    <cellStyle name="Percent 24 7 4 2" xfId="23376" xr:uid="{DE3BDE72-F126-4441-AE2D-5F991775EACF}"/>
    <cellStyle name="Percent 24 7 4 3" xfId="41227" xr:uid="{F30C5712-561D-424B-B1B0-99AC8F1F01E2}"/>
    <cellStyle name="Percent 24 7 5" xfId="5498" xr:uid="{F2A1B244-FDA7-458E-8EC0-7953096CEFBD}"/>
    <cellStyle name="Percent 24 7 5 2" xfId="23371" xr:uid="{C54EDB2B-E213-4CAB-9CC6-E774A20FE305}"/>
    <cellStyle name="Percent 24 7 5 3" xfId="41222" xr:uid="{093EA2D7-115C-4C04-82CF-7554EF994942}"/>
    <cellStyle name="Percent 24 7 6" xfId="59691" xr:uid="{C3670B8A-E307-4CFD-9213-DD5532E93AE3}"/>
    <cellStyle name="Percent 24 8" xfId="59694" xr:uid="{830B9B74-9B42-4E47-B369-BDFBE460FC31}"/>
    <cellStyle name="Percent 24 9" xfId="59685" xr:uid="{DA25740F-5872-4EAF-8001-0161559BA4EE}"/>
    <cellStyle name="Percent 25" xfId="2806" xr:uid="{CD3B2C0C-6B67-4D1D-8A86-3F5E5588062D}"/>
    <cellStyle name="Percent 25 10" xfId="59695" xr:uid="{1A3CF75F-9AEF-4A06-95D3-C8015F6FB8CD}"/>
    <cellStyle name="Percent 25 2" xfId="2807" xr:uid="{A1543AD0-FFA9-411B-85D3-03CFE6F15DA9}"/>
    <cellStyle name="Percent 25 2 2" xfId="5506" xr:uid="{44A93DC4-6E35-4365-A6EB-4A3F6CF4A240}"/>
    <cellStyle name="Percent 25 2 2 2" xfId="23379" xr:uid="{FAE587D4-AC2A-4C90-B40F-7400B478BEB1}"/>
    <cellStyle name="Percent 25 2 2 3" xfId="41230" xr:uid="{5017EA35-62A7-4AA6-8BB7-59D72CFE2430}"/>
    <cellStyle name="Percent 25 2 3" xfId="5505" xr:uid="{FA166212-08A7-40DC-8F66-1058D87F0E6C}"/>
    <cellStyle name="Percent 25 2 3 2" xfId="23378" xr:uid="{2DF304DC-DC00-4D14-B4E0-1A081C661618}"/>
    <cellStyle name="Percent 25 2 3 3" xfId="41229" xr:uid="{C2675020-8EDA-413B-855C-63A919DF6980}"/>
    <cellStyle name="Percent 25 2 4" xfId="59696" xr:uid="{13998507-AFFA-4329-B522-1DD70316259E}"/>
    <cellStyle name="Percent 25 3" xfId="2808" xr:uid="{BAC9C386-1105-40F6-9495-C12CEF1FB998}"/>
    <cellStyle name="Percent 25 3 2" xfId="5508" xr:uid="{74F8E7B5-343D-49EC-B218-84965BD2C838}"/>
    <cellStyle name="Percent 25 3 2 2" xfId="23381" xr:uid="{05277C46-8F71-44E1-99EA-1FE047BE1233}"/>
    <cellStyle name="Percent 25 3 2 3" xfId="41232" xr:uid="{4B2A3217-47F1-4EB9-BD09-F3877EE13116}"/>
    <cellStyle name="Percent 25 3 3" xfId="5507" xr:uid="{A0025EAF-ED10-4A9B-8F8F-B784C40D2162}"/>
    <cellStyle name="Percent 25 3 3 2" xfId="23380" xr:uid="{6834CE76-A21B-4E88-B511-BF425237AC4D}"/>
    <cellStyle name="Percent 25 3 3 3" xfId="41231" xr:uid="{FB9B1E4F-EBB7-4BBA-8016-58065413637A}"/>
    <cellStyle name="Percent 25 3 4" xfId="59697" xr:uid="{D945D5F5-D92E-42D1-9163-89F5529E0B7F}"/>
    <cellStyle name="Percent 25 4" xfId="2809" xr:uid="{CB1E3DC5-9ACC-433B-B7ED-19257A58AFBE}"/>
    <cellStyle name="Percent 25 4 2" xfId="5510" xr:uid="{883F3C1B-67E5-40C6-96BA-B1C5B509891F}"/>
    <cellStyle name="Percent 25 4 2 2" xfId="23383" xr:uid="{B8A1F6A7-42BF-4046-B118-4049958EBC17}"/>
    <cellStyle name="Percent 25 4 2 3" xfId="41234" xr:uid="{8C096BA5-D91D-42D2-863F-3B29F160BAAC}"/>
    <cellStyle name="Percent 25 4 3" xfId="5509" xr:uid="{B0C5F538-4477-406A-ABCC-0269C95981A7}"/>
    <cellStyle name="Percent 25 4 3 2" xfId="23382" xr:uid="{BFD8C797-3172-4CF6-AA32-E8E869C549F1}"/>
    <cellStyle name="Percent 25 4 3 3" xfId="41233" xr:uid="{CBC078F6-09CD-4182-9C3B-3C9453FFEB6E}"/>
    <cellStyle name="Percent 25 4 4" xfId="59698" xr:uid="{0DD121E9-5A30-41BB-9230-6F8AA7484F87}"/>
    <cellStyle name="Percent 25 5" xfId="2810" xr:uid="{28DF8AA4-429A-4A63-8E02-3B6B2D7DB0BC}"/>
    <cellStyle name="Percent 25 5 2" xfId="5512" xr:uid="{F2ED183C-7FA9-4E8C-ADBA-316622AAB67B}"/>
    <cellStyle name="Percent 25 5 2 2" xfId="23385" xr:uid="{C8228723-3E42-4EA1-B198-5C9FD0584CE8}"/>
    <cellStyle name="Percent 25 5 2 3" xfId="41236" xr:uid="{F0D5636D-0DBF-449F-BD10-BB8A3FC0B670}"/>
    <cellStyle name="Percent 25 5 3" xfId="5511" xr:uid="{C20C1230-7010-49E2-8F1C-05B34F0D5FB1}"/>
    <cellStyle name="Percent 25 5 3 2" xfId="23384" xr:uid="{074754D6-A4DB-44E8-9703-287EBAE21334}"/>
    <cellStyle name="Percent 25 5 3 3" xfId="41235" xr:uid="{E348C4B1-A5E0-4C92-AED6-A201AC84EE81}"/>
    <cellStyle name="Percent 25 5 4" xfId="59699" xr:uid="{769C8E3A-6C67-41CF-95DF-C8AE4F9F6ACA}"/>
    <cellStyle name="Percent 25 6" xfId="2811" xr:uid="{0DFF1F8E-A707-49FD-AC3A-FD93659A91B7}"/>
    <cellStyle name="Percent 25 6 2" xfId="5514" xr:uid="{A935BA8F-B3A7-44E2-87F0-C3D025D96722}"/>
    <cellStyle name="Percent 25 6 2 2" xfId="23387" xr:uid="{E46E0E71-32E6-4C74-8CE0-875630F3CA08}"/>
    <cellStyle name="Percent 25 6 2 3" xfId="41238" xr:uid="{85E5FA21-737C-4B19-92BA-62CF3DF423EE}"/>
    <cellStyle name="Percent 25 6 3" xfId="5513" xr:uid="{CAFF44AE-6679-4BF8-8C53-2B384509CD17}"/>
    <cellStyle name="Percent 25 6 3 2" xfId="23386" xr:uid="{89330AC2-D7C1-46AF-B6F1-56AEBECF590B}"/>
    <cellStyle name="Percent 25 6 3 3" xfId="41237" xr:uid="{992CC7A6-949C-40D9-A7E7-29988813F8D4}"/>
    <cellStyle name="Percent 25 6 4" xfId="59700" xr:uid="{FBFD6BEC-A70A-423A-BC53-D7162ED13F2A}"/>
    <cellStyle name="Percent 25 7" xfId="2812" xr:uid="{42ADDD07-3CEA-4D53-9CC2-8E78EB71413F}"/>
    <cellStyle name="Percent 25 7 2" xfId="2813" xr:uid="{0B6C2463-4576-471D-97B0-EB79618072ED}"/>
    <cellStyle name="Percent 25 7 2 2" xfId="5517" xr:uid="{5AC76EAD-E321-44C1-80F5-EAD724BEC807}"/>
    <cellStyle name="Percent 25 7 2 2 2" xfId="23390" xr:uid="{7CA422E6-318C-4E99-8F45-A7FE0166291E}"/>
    <cellStyle name="Percent 25 7 2 2 3" xfId="41241" xr:uid="{A0A2DF02-1756-4394-AE2F-6DF482B2FC74}"/>
    <cellStyle name="Percent 25 7 2 3" xfId="5516" xr:uid="{36641538-7185-41E7-B7BB-93509AAB0BF7}"/>
    <cellStyle name="Percent 25 7 2 3 2" xfId="23389" xr:uid="{DA37874A-FAF1-4F38-8DEA-2B9D968A0908}"/>
    <cellStyle name="Percent 25 7 2 3 3" xfId="41240" xr:uid="{A8010018-CC2C-4BBD-9798-F722AE6F7628}"/>
    <cellStyle name="Percent 25 7 2 4" xfId="59702" xr:uid="{795E02AC-D0F0-4ECD-8EBA-A7E87E6814A5}"/>
    <cellStyle name="Percent 25 7 3" xfId="2814" xr:uid="{B9B73207-A838-4E96-B2A6-7DFAF8FCB86E}"/>
    <cellStyle name="Percent 25 7 3 2" xfId="5519" xr:uid="{CE2AF7D3-496F-4F66-8265-1AE53BFAE647}"/>
    <cellStyle name="Percent 25 7 3 2 2" xfId="23392" xr:uid="{3FA855A1-54DF-4A2C-BE0B-AE7B5345C2BC}"/>
    <cellStyle name="Percent 25 7 3 2 3" xfId="41243" xr:uid="{E609EB02-8100-495C-8DA4-0A50D91F8F69}"/>
    <cellStyle name="Percent 25 7 3 3" xfId="5518" xr:uid="{9A129F59-7E08-4B1D-89F5-0DE260B21A83}"/>
    <cellStyle name="Percent 25 7 3 3 2" xfId="23391" xr:uid="{19F8DE53-39C9-4CAE-A865-FE040ECE3BE7}"/>
    <cellStyle name="Percent 25 7 3 3 3" xfId="41242" xr:uid="{1F2CF1EC-D6F8-4E00-BD3B-17ABBA160990}"/>
    <cellStyle name="Percent 25 7 3 4" xfId="59703" xr:uid="{60C9CE02-9253-4205-B618-D6DE4768C3D8}"/>
    <cellStyle name="Percent 25 7 4" xfId="5520" xr:uid="{91FF742F-90A3-44C2-8803-3D80D77A0449}"/>
    <cellStyle name="Percent 25 7 4 2" xfId="23393" xr:uid="{1F4F5494-D29F-42E7-A2A6-7B19567A2687}"/>
    <cellStyle name="Percent 25 7 4 3" xfId="41244" xr:uid="{D2F22A4C-FA73-45D8-868B-7964124B0AA7}"/>
    <cellStyle name="Percent 25 7 5" xfId="5515" xr:uid="{045556F1-C458-4A9A-98E2-C586687A84D7}"/>
    <cellStyle name="Percent 25 7 5 2" xfId="23388" xr:uid="{E89EEFB6-0493-4692-84DF-17AAC82F1B1F}"/>
    <cellStyle name="Percent 25 7 5 3" xfId="41239" xr:uid="{B5874B9C-80AC-45C4-BEC5-AB6C6F65CD37}"/>
    <cellStyle name="Percent 25 7 6" xfId="59701" xr:uid="{2D218508-B5AD-414F-B4F1-8F86DA3DF55E}"/>
    <cellStyle name="Percent 25 8" xfId="5521" xr:uid="{7CC9E4ED-8E03-4B8E-8F08-D71C8675E4DA}"/>
    <cellStyle name="Percent 25 8 2" xfId="23394" xr:uid="{F615504F-3416-4377-B443-3947BE8BC7DF}"/>
    <cellStyle name="Percent 25 8 3" xfId="41245" xr:uid="{98878BCE-C044-49F9-B1A9-A2DA5877E93C}"/>
    <cellStyle name="Percent 25 9" xfId="5504" xr:uid="{6DB01F52-6244-448E-8EEC-0FEDCC9BFE3D}"/>
    <cellStyle name="Percent 25 9 2" xfId="23377" xr:uid="{955EE15C-8F5C-454B-A4A8-17712556AC82}"/>
    <cellStyle name="Percent 25 9 3" xfId="41228" xr:uid="{0CC32706-18B7-4886-AED9-AC6A836B4389}"/>
    <cellStyle name="Percent 26" xfId="2815" xr:uid="{4FE149C0-05E6-48D9-A066-636076C79B75}"/>
    <cellStyle name="Percent 26 10" xfId="59704" xr:uid="{783CFC09-EE6E-473B-B1FD-68931CDF11D8}"/>
    <cellStyle name="Percent 26 2" xfId="2816" xr:uid="{68D05895-8114-411A-8A06-5BF723AFDE12}"/>
    <cellStyle name="Percent 26 2 2" xfId="5524" xr:uid="{6BFBC963-13CD-4043-9151-B116814B8652}"/>
    <cellStyle name="Percent 26 2 2 2" xfId="23397" xr:uid="{93F3B801-A4E2-4AB2-B99D-76F04E0A57E9}"/>
    <cellStyle name="Percent 26 2 2 3" xfId="41248" xr:uid="{0E6CBE53-F078-4264-BB02-B82D5A3EF386}"/>
    <cellStyle name="Percent 26 2 3" xfId="5523" xr:uid="{34F7A2D7-15D1-48ED-BEBC-F37CF60D5773}"/>
    <cellStyle name="Percent 26 2 3 2" xfId="23396" xr:uid="{689555AC-1A84-4CB9-B068-93D52BE753C8}"/>
    <cellStyle name="Percent 26 2 3 3" xfId="41247" xr:uid="{E5096502-DC0D-41FE-898A-A9B5B576931B}"/>
    <cellStyle name="Percent 26 2 4" xfId="59705" xr:uid="{3E743C70-E6F7-437A-97AD-A1891BDEE439}"/>
    <cellStyle name="Percent 26 3" xfId="2817" xr:uid="{49F226E0-85F3-41CE-8893-98ECE46D6D48}"/>
    <cellStyle name="Percent 26 3 2" xfId="5526" xr:uid="{AD686B98-F688-408F-A6DE-BAA7D70AFA04}"/>
    <cellStyle name="Percent 26 3 2 2" xfId="23399" xr:uid="{AA7A491D-1C9F-45C7-95EF-DFF1D8D3F28D}"/>
    <cellStyle name="Percent 26 3 2 3" xfId="41250" xr:uid="{75A69D52-FF1A-402D-9A9E-C86869A66EB3}"/>
    <cellStyle name="Percent 26 3 3" xfId="5525" xr:uid="{7015C932-4650-4CEA-85DF-A418BDB5C204}"/>
    <cellStyle name="Percent 26 3 3 2" xfId="23398" xr:uid="{784AB03A-7DF1-4859-8B03-54B63AA184D0}"/>
    <cellStyle name="Percent 26 3 3 3" xfId="41249" xr:uid="{74024AAD-347B-49F7-800D-E0FADFDB137D}"/>
    <cellStyle name="Percent 26 3 4" xfId="59706" xr:uid="{CCFD5207-6AD9-4ECB-A06F-2A758D75F2AD}"/>
    <cellStyle name="Percent 26 4" xfId="2818" xr:uid="{69D39DB2-BF56-4919-9EF0-CE0D82527891}"/>
    <cellStyle name="Percent 26 4 2" xfId="5528" xr:uid="{632DFDC7-A96A-4ECD-9890-66016FAE8279}"/>
    <cellStyle name="Percent 26 4 2 2" xfId="23401" xr:uid="{C3795DB0-C39C-46B5-A8BA-5F41D2865C72}"/>
    <cellStyle name="Percent 26 4 2 3" xfId="41252" xr:uid="{2E8928FB-03BB-49DB-8E98-3EA57A83C5A4}"/>
    <cellStyle name="Percent 26 4 3" xfId="5527" xr:uid="{5D741EF3-641D-483A-84FB-963EC1249CDA}"/>
    <cellStyle name="Percent 26 4 3 2" xfId="23400" xr:uid="{20A963DB-37AD-4A05-8446-D6A4D07646B9}"/>
    <cellStyle name="Percent 26 4 3 3" xfId="41251" xr:uid="{472A208D-2244-4960-BDD7-8F6C32BD733E}"/>
    <cellStyle name="Percent 26 4 4" xfId="59707" xr:uid="{38408933-6FA9-4623-85D7-7C7780657F4C}"/>
    <cellStyle name="Percent 26 5" xfId="2819" xr:uid="{3B5778BF-5622-43BE-B151-0404552EAEF1}"/>
    <cellStyle name="Percent 26 5 2" xfId="5530" xr:uid="{5662BD0F-162D-44AD-AF0D-C480244DADCF}"/>
    <cellStyle name="Percent 26 5 2 2" xfId="23403" xr:uid="{322CE42D-3457-4F36-B92B-614D88494598}"/>
    <cellStyle name="Percent 26 5 2 3" xfId="41254" xr:uid="{8209C2F6-4B25-439E-9CB3-A021522D14AE}"/>
    <cellStyle name="Percent 26 5 3" xfId="5529" xr:uid="{7058B4ED-4480-4718-BB1D-BB128AC72F5D}"/>
    <cellStyle name="Percent 26 5 3 2" xfId="23402" xr:uid="{2CFEFE6A-9CD8-4AA4-A31E-E0BDEA11CD39}"/>
    <cellStyle name="Percent 26 5 3 3" xfId="41253" xr:uid="{20735701-13CC-4326-A48B-1BFA54A24E6C}"/>
    <cellStyle name="Percent 26 5 4" xfId="59708" xr:uid="{1F193B5B-96AD-419E-8CEE-87E2579E1CE8}"/>
    <cellStyle name="Percent 26 6" xfId="2820" xr:uid="{19CC898A-C64D-4F44-9B5B-A05D7E96658E}"/>
    <cellStyle name="Percent 26 6 2" xfId="5532" xr:uid="{4D85BA71-989A-4652-ABE4-610F1D42D2E8}"/>
    <cellStyle name="Percent 26 6 2 2" xfId="23405" xr:uid="{C36AFB19-8C9D-4AAF-8D6D-F3A44AD5AAAE}"/>
    <cellStyle name="Percent 26 6 2 3" xfId="41256" xr:uid="{DD21EDF7-3F40-4AA5-9203-F6DDA8D8CCCA}"/>
    <cellStyle name="Percent 26 6 3" xfId="5531" xr:uid="{2CB8E968-E363-409B-BEE7-9FCA437683BB}"/>
    <cellStyle name="Percent 26 6 3 2" xfId="23404" xr:uid="{B9FD6CB0-F0A0-4113-A550-4FFE71E6811E}"/>
    <cellStyle name="Percent 26 6 3 3" xfId="41255" xr:uid="{942BFCC1-ADB0-4754-AD4C-5C2DBDC69D45}"/>
    <cellStyle name="Percent 26 6 4" xfId="59709" xr:uid="{D77B0928-E0E9-4A3E-9B9E-BA28FDA18944}"/>
    <cellStyle name="Percent 26 7" xfId="2821" xr:uid="{D0A7258C-F386-48A1-850D-56C579303127}"/>
    <cellStyle name="Percent 26 7 2" xfId="2822" xr:uid="{232CE19B-C82C-4BEA-8F86-7A086843F078}"/>
    <cellStyle name="Percent 26 7 2 2" xfId="5535" xr:uid="{BE7F3510-A5AA-417E-B12F-E3409D48F9D0}"/>
    <cellStyle name="Percent 26 7 2 2 2" xfId="23408" xr:uid="{331A734E-2CC3-462B-BAF1-FBB7CBDEA51B}"/>
    <cellStyle name="Percent 26 7 2 2 3" xfId="41259" xr:uid="{6304D5E4-9666-4E95-B4F6-C3635A03E84E}"/>
    <cellStyle name="Percent 26 7 2 3" xfId="5534" xr:uid="{21F7E595-66A7-4140-9481-B3B3CA70FC8A}"/>
    <cellStyle name="Percent 26 7 2 3 2" xfId="23407" xr:uid="{F7F60458-0029-4DF7-871E-5C4266AA839C}"/>
    <cellStyle name="Percent 26 7 2 3 3" xfId="41258" xr:uid="{F870A2C0-4FED-47AC-9B58-7AA30CE8F1B9}"/>
    <cellStyle name="Percent 26 7 2 4" xfId="59711" xr:uid="{88F13A5F-A66B-4085-8BA8-B60AB560CD8F}"/>
    <cellStyle name="Percent 26 7 3" xfId="2823" xr:uid="{4A6A4BF3-FD9D-459A-9F69-06BE97815ED1}"/>
    <cellStyle name="Percent 26 7 3 2" xfId="5537" xr:uid="{0E23588E-ED56-4E3D-A451-D41413D5DEB9}"/>
    <cellStyle name="Percent 26 7 3 2 2" xfId="23410" xr:uid="{BAE27389-4C77-4094-8F18-52AF272E4C7A}"/>
    <cellStyle name="Percent 26 7 3 2 3" xfId="41261" xr:uid="{39317FAB-EBCF-4AFF-A185-80258DEBB9E5}"/>
    <cellStyle name="Percent 26 7 3 3" xfId="5536" xr:uid="{EE4DED88-92C3-4CC6-BFA0-1579350144EF}"/>
    <cellStyle name="Percent 26 7 3 3 2" xfId="23409" xr:uid="{3D28BA58-6455-49E0-838E-F821F87E6F42}"/>
    <cellStyle name="Percent 26 7 3 3 3" xfId="41260" xr:uid="{82C1CC2A-9AC7-4255-A6E2-654D93DC4AF8}"/>
    <cellStyle name="Percent 26 7 3 4" xfId="59712" xr:uid="{2C7F4611-6DEF-47AE-B169-0215A02740D7}"/>
    <cellStyle name="Percent 26 7 4" xfId="5538" xr:uid="{21BFDAC1-5075-4F4E-BDCC-6CDAFDB18BF9}"/>
    <cellStyle name="Percent 26 7 4 2" xfId="23411" xr:uid="{A16530CB-8589-4816-85E9-EB7479636873}"/>
    <cellStyle name="Percent 26 7 4 3" xfId="41262" xr:uid="{F2492B3A-C3D4-4413-858D-81F02B001972}"/>
    <cellStyle name="Percent 26 7 5" xfId="5533" xr:uid="{44F7E2DB-B3AB-4D32-8E2C-FCD65520D317}"/>
    <cellStyle name="Percent 26 7 5 2" xfId="23406" xr:uid="{4B9B957D-47B3-4B3C-A046-B58903CBD963}"/>
    <cellStyle name="Percent 26 7 5 3" xfId="41257" xr:uid="{C4EF3610-FF17-4046-8A94-EDA623E0090D}"/>
    <cellStyle name="Percent 26 7 6" xfId="59710" xr:uid="{63E7CF4B-FC3F-4936-8658-36AF01B9A8F5}"/>
    <cellStyle name="Percent 26 8" xfId="5539" xr:uid="{C1A96175-CCFD-4FDD-92D0-6E89FF052B71}"/>
    <cellStyle name="Percent 26 8 2" xfId="23412" xr:uid="{FA2EBEBB-DAD1-4F0B-80B5-0795F27E188A}"/>
    <cellStyle name="Percent 26 8 3" xfId="41263" xr:uid="{F8AB411E-BAA6-4ADC-98EC-9AD0390C5B1B}"/>
    <cellStyle name="Percent 26 9" xfId="5522" xr:uid="{F533850A-BDB1-424D-981C-4D1F3680FBA0}"/>
    <cellStyle name="Percent 26 9 2" xfId="23395" xr:uid="{9C643921-3E2B-43AB-BD94-944496AB1576}"/>
    <cellStyle name="Percent 26 9 3" xfId="41246" xr:uid="{C65C58FD-7916-4ED4-A451-2FF7972AA179}"/>
    <cellStyle name="Percent 27" xfId="2824" xr:uid="{3F17D478-D22D-4923-BC77-D045851736EB}"/>
    <cellStyle name="Percent 27 2" xfId="5541" xr:uid="{E6319918-3F1A-4F62-9C8B-200A791C6D6D}"/>
    <cellStyle name="Percent 27 2 2" xfId="23414" xr:uid="{EAD2EF28-54D3-4EB0-918D-CA6328806E9F}"/>
    <cellStyle name="Percent 27 2 3" xfId="41265" xr:uid="{5A817C66-F86B-4F23-87CF-5640787AC42E}"/>
    <cellStyle name="Percent 27 3" xfId="5540" xr:uid="{3029B006-8369-4124-9452-B7AC6DF9BF5F}"/>
    <cellStyle name="Percent 27 3 2" xfId="23413" xr:uid="{0C9BB4E8-F42F-4D18-98E3-35BDE52454BD}"/>
    <cellStyle name="Percent 27 3 3" xfId="41264" xr:uid="{31C4BB69-D564-4E72-81E4-286C5974E99F}"/>
    <cellStyle name="Percent 27 4" xfId="59713" xr:uid="{E044F75E-118F-44E4-8C56-474FDA389103}"/>
    <cellStyle name="Percent 28" xfId="59" xr:uid="{620E582A-6BFC-48EB-A9B1-B8C68FA92D55}"/>
    <cellStyle name="Percent 28 2" xfId="59715" xr:uid="{4620F856-82D7-47D1-A9D1-D76ACB6471E0}"/>
    <cellStyle name="Percent 28 3" xfId="59714" xr:uid="{6E617577-A60A-4244-9688-8C1A16200A5B}"/>
    <cellStyle name="Percent 29" xfId="55" xr:uid="{9BF4D1CD-5EDA-4B0C-AA84-A5F3A02A42AA}"/>
    <cellStyle name="Percent 3" xfId="271" xr:uid="{A4B2198D-6996-49EE-89F3-6B0E19709A87}"/>
    <cellStyle name="Percent 3 10" xfId="2826" xr:uid="{973068B4-E596-417C-A666-303170C12B90}"/>
    <cellStyle name="Percent 3 10 10" xfId="2827" xr:uid="{EBD676AA-A3C0-47E1-B8E0-411BBA4933D1}"/>
    <cellStyle name="Percent 3 10 10 2" xfId="5545" xr:uid="{E7D272AA-2F12-4378-A16D-34BDA7692889}"/>
    <cellStyle name="Percent 3 10 10 2 2" xfId="23418" xr:uid="{A5C06942-2976-46A6-A9A0-ED1C623D5ADD}"/>
    <cellStyle name="Percent 3 10 10 2 3" xfId="41269" xr:uid="{4AED7259-1688-49A2-8157-90A461038BE4}"/>
    <cellStyle name="Percent 3 10 10 3" xfId="5544" xr:uid="{F61D16E8-BE73-41EF-A483-B5A5D1B043D5}"/>
    <cellStyle name="Percent 3 10 10 3 2" xfId="23417" xr:uid="{94B4CA45-4C33-418E-BAD0-24C4C222F38A}"/>
    <cellStyle name="Percent 3 10 10 3 3" xfId="41268" xr:uid="{771E44D5-FC8F-43BC-855D-AEA90A289E2B}"/>
    <cellStyle name="Percent 3 10 10 4" xfId="59717" xr:uid="{A5EDF529-350A-4C12-B1E1-A019260A88D0}"/>
    <cellStyle name="Percent 3 10 11" xfId="2828" xr:uid="{118050BF-B709-4B90-844D-140B49003BEB}"/>
    <cellStyle name="Percent 3 10 11 2" xfId="5547" xr:uid="{75C84042-4AD1-47A0-947E-0D18DD07A813}"/>
    <cellStyle name="Percent 3 10 11 2 2" xfId="23420" xr:uid="{8C4BB3D5-2834-4819-9202-BF35EDCF3628}"/>
    <cellStyle name="Percent 3 10 11 2 3" xfId="41271" xr:uid="{B2A561B2-9512-4B12-8605-999DCF8698F8}"/>
    <cellStyle name="Percent 3 10 11 3" xfId="5546" xr:uid="{E4C4D811-F5BE-4478-AB01-64958083EE9E}"/>
    <cellStyle name="Percent 3 10 11 3 2" xfId="23419" xr:uid="{8E80C102-199E-454E-B4A4-B4BDC22F6356}"/>
    <cellStyle name="Percent 3 10 11 3 3" xfId="41270" xr:uid="{F31FA19A-4016-43D5-B0C6-D3CEFA4F171A}"/>
    <cellStyle name="Percent 3 10 11 4" xfId="59718" xr:uid="{6A6E9CB7-63DA-475D-A1C8-9DB2B0973F90}"/>
    <cellStyle name="Percent 3 10 12" xfId="2829" xr:uid="{AB7A84C3-2223-4BA4-8221-5800521293FD}"/>
    <cellStyle name="Percent 3 10 12 2" xfId="5549" xr:uid="{6367B395-FF67-41E6-9BA4-8F894692A7AA}"/>
    <cellStyle name="Percent 3 10 12 2 2" xfId="23422" xr:uid="{7567B153-331F-40F3-A66C-B033BAFEA3D5}"/>
    <cellStyle name="Percent 3 10 12 2 3" xfId="41273" xr:uid="{517729C7-DAD9-4493-A769-FFAE054FB47C}"/>
    <cellStyle name="Percent 3 10 12 3" xfId="5548" xr:uid="{B0A92DBA-3B14-4210-8FDB-FEAAA7F9B060}"/>
    <cellStyle name="Percent 3 10 12 3 2" xfId="23421" xr:uid="{783979A8-8535-4C01-8A58-136EAE9615A3}"/>
    <cellStyle name="Percent 3 10 12 3 3" xfId="41272" xr:uid="{96C45279-125E-4304-924D-0D530DB38B73}"/>
    <cellStyle name="Percent 3 10 12 4" xfId="59719" xr:uid="{6FDDFA62-03C4-4A4C-A2A0-FADDC9309383}"/>
    <cellStyle name="Percent 3 10 13" xfId="2830" xr:uid="{3EAC6E1E-4BD0-4E4A-A2F6-A07BCB9AF0B4}"/>
    <cellStyle name="Percent 3 10 13 2" xfId="5551" xr:uid="{4445915F-0487-44B0-91E1-3F9BB7FCD612}"/>
    <cellStyle name="Percent 3 10 13 2 2" xfId="23424" xr:uid="{8AA9538E-5C59-40E5-8984-2D8D681E7B61}"/>
    <cellStyle name="Percent 3 10 13 2 3" xfId="41275" xr:uid="{510B1302-D63F-4001-8DEE-85F3EDF2FC73}"/>
    <cellStyle name="Percent 3 10 13 3" xfId="5550" xr:uid="{1A96F4FC-29F2-46CE-BEB4-F0A50DD09ECE}"/>
    <cellStyle name="Percent 3 10 13 3 2" xfId="23423" xr:uid="{0F0CBD8F-C1C9-487C-91D5-FFA8D0E4D45D}"/>
    <cellStyle name="Percent 3 10 13 3 3" xfId="41274" xr:uid="{C1F7AA29-3BFE-4AAD-A17F-81C6AECADF72}"/>
    <cellStyle name="Percent 3 10 13 4" xfId="59720" xr:uid="{EE2B23BB-D9EB-489B-BD57-33331C7C11A1}"/>
    <cellStyle name="Percent 3 10 14" xfId="2831" xr:uid="{A21DB370-4F0B-49E9-AA6E-ABF37FF54C7D}"/>
    <cellStyle name="Percent 3 10 14 2" xfId="5553" xr:uid="{336E0E89-CE51-46BF-ADFC-925521304CCC}"/>
    <cellStyle name="Percent 3 10 14 2 2" xfId="23426" xr:uid="{2EB2FDB9-F10F-42E2-9F16-5096496F1C71}"/>
    <cellStyle name="Percent 3 10 14 2 3" xfId="41277" xr:uid="{CB0E0EB7-3703-4D8C-BDA3-6C4A679E0581}"/>
    <cellStyle name="Percent 3 10 14 3" xfId="5552" xr:uid="{CBDE377E-FF79-4E55-864B-56AFE2598EA0}"/>
    <cellStyle name="Percent 3 10 14 3 2" xfId="23425" xr:uid="{6D199725-B935-4CE2-BDED-234AC4EF9A5A}"/>
    <cellStyle name="Percent 3 10 14 3 3" xfId="41276" xr:uid="{D3E4AEA8-CF35-44B2-96C1-DFE819E836C9}"/>
    <cellStyle name="Percent 3 10 14 4" xfId="59721" xr:uid="{8F823B4C-CD3F-491A-BA9A-70E0609F28A6}"/>
    <cellStyle name="Percent 3 10 15" xfId="2832" xr:uid="{849821C8-0F7B-4250-B743-7C09F74E2F6F}"/>
    <cellStyle name="Percent 3 10 15 2" xfId="5555" xr:uid="{74579525-B1E8-4723-9802-AA086A66F7E6}"/>
    <cellStyle name="Percent 3 10 15 2 2" xfId="23428" xr:uid="{AA14BA62-B94B-4BC4-AC67-016D187D25CE}"/>
    <cellStyle name="Percent 3 10 15 2 3" xfId="41279" xr:uid="{C6CE8454-056D-4365-808B-4DACAED3DAF0}"/>
    <cellStyle name="Percent 3 10 15 3" xfId="5554" xr:uid="{A783243B-EF67-436D-8740-4C1060081C64}"/>
    <cellStyle name="Percent 3 10 15 3 2" xfId="23427" xr:uid="{DBD05028-EE7A-4DB1-86BE-56FF57F60FC6}"/>
    <cellStyle name="Percent 3 10 15 3 3" xfId="41278" xr:uid="{1FE5DE53-B13A-43F4-971D-76593171CB5C}"/>
    <cellStyle name="Percent 3 10 15 4" xfId="59722" xr:uid="{EB7E470A-3F01-4CE8-A2CE-BB9AE1D299C4}"/>
    <cellStyle name="Percent 3 10 16" xfId="5556" xr:uid="{B170E28D-0AE4-4677-9A81-B65FE48E6673}"/>
    <cellStyle name="Percent 3 10 16 2" xfId="23429" xr:uid="{3B7D1D5C-4A40-4D03-A8C3-115ED21C0D81}"/>
    <cellStyle name="Percent 3 10 16 3" xfId="41280" xr:uid="{B61E265D-A65D-4E28-BE70-FD1CD09F0629}"/>
    <cellStyle name="Percent 3 10 17" xfId="5543" xr:uid="{0465860F-0C8E-44E6-9AFF-92F8F6171650}"/>
    <cellStyle name="Percent 3 10 17 2" xfId="23416" xr:uid="{9162769A-8E99-4BB1-BD25-9057BC67A7E7}"/>
    <cellStyle name="Percent 3 10 17 3" xfId="41267" xr:uid="{3B17646E-3868-4DB9-A4C8-69684803D101}"/>
    <cellStyle name="Percent 3 10 18" xfId="59716" xr:uid="{19F36684-5D0C-4835-B371-382A6CD81F59}"/>
    <cellStyle name="Percent 3 10 2" xfId="2833" xr:uid="{69922B06-29D5-4A52-A75F-D5C6DC555993}"/>
    <cellStyle name="Percent 3 10 2 2" xfId="5558" xr:uid="{9B002A8B-9B04-4106-8313-66DD1683A61B}"/>
    <cellStyle name="Percent 3 10 2 2 2" xfId="23431" xr:uid="{224E1FF7-9F8D-4513-84EF-79BEDF7A4CBD}"/>
    <cellStyle name="Percent 3 10 2 2 3" xfId="41282" xr:uid="{A7259EF1-9579-4A9F-8026-96E8EF9CF765}"/>
    <cellStyle name="Percent 3 10 2 3" xfId="5557" xr:uid="{858F497D-4E70-44F6-B5DE-0BAD98D4D88C}"/>
    <cellStyle name="Percent 3 10 2 3 2" xfId="23430" xr:uid="{CAE4131A-F363-4D4F-8DAC-116B3C200F03}"/>
    <cellStyle name="Percent 3 10 2 3 3" xfId="41281" xr:uid="{CBC009FE-57D9-472E-B129-0DB24C1F6276}"/>
    <cellStyle name="Percent 3 10 2 4" xfId="59723" xr:uid="{350770CA-E70E-47B8-82F6-4546C6334705}"/>
    <cellStyle name="Percent 3 10 3" xfId="2834" xr:uid="{E81672AD-0012-4ED8-9870-17550F4A4C5A}"/>
    <cellStyle name="Percent 3 10 3 2" xfId="5560" xr:uid="{95641C22-9070-46E8-B09C-EB5762CEB967}"/>
    <cellStyle name="Percent 3 10 3 2 2" xfId="23433" xr:uid="{E78C5246-9F8F-4895-8BE7-AB6EA3A5BB47}"/>
    <cellStyle name="Percent 3 10 3 2 3" xfId="41284" xr:uid="{834DC828-FDC6-4D6A-A8EF-0382185ED581}"/>
    <cellStyle name="Percent 3 10 3 3" xfId="5561" xr:uid="{0E6C73D4-FB42-4CAD-9B50-6729B8C0F375}"/>
    <cellStyle name="Percent 3 10 3 3 2" xfId="23434" xr:uid="{8821431A-3613-4F68-9F7C-D76B4E9BB4AF}"/>
    <cellStyle name="Percent 3 10 3 3 3" xfId="41285" xr:uid="{62B6AD61-53F8-470F-ABA4-B9A1F441003D}"/>
    <cellStyle name="Percent 3 10 3 4" xfId="5559" xr:uid="{D184E3C5-1AB6-49A3-91F0-AA06E9ADECD4}"/>
    <cellStyle name="Percent 3 10 3 4 2" xfId="23432" xr:uid="{CB940056-7E4D-4C9F-A5AC-C51A9D1D866D}"/>
    <cellStyle name="Percent 3 10 3 4 3" xfId="41283" xr:uid="{38BCF397-65EF-46E9-AD2D-EA42870F5992}"/>
    <cellStyle name="Percent 3 10 3 5" xfId="59724" xr:uid="{4E349879-57E6-45FF-A9DC-380FEA4CF57C}"/>
    <cellStyle name="Percent 3 10 4" xfId="2835" xr:uid="{37D4390C-B10C-4F58-A592-F453266C3A2A}"/>
    <cellStyle name="Percent 3 10 4 2" xfId="5563" xr:uid="{85AFC228-18FF-44FC-AA5F-9D46E41D1EBA}"/>
    <cellStyle name="Percent 3 10 4 2 2" xfId="23436" xr:uid="{CE6EF600-F5D1-461C-8857-9FA74F475612}"/>
    <cellStyle name="Percent 3 10 4 2 3" xfId="41287" xr:uid="{4F6B36DE-B5EE-41B0-BF1E-269EF3E97CD5}"/>
    <cellStyle name="Percent 3 10 4 3" xfId="5564" xr:uid="{E3F3FC7F-F169-4FA9-8F1E-4A366F253A16}"/>
    <cellStyle name="Percent 3 10 4 3 2" xfId="23437" xr:uid="{F312132E-BB86-44F7-974F-F1161BC93815}"/>
    <cellStyle name="Percent 3 10 4 3 3" xfId="41288" xr:uid="{82859B5A-73BE-4807-98D6-F69E8AD8B3E8}"/>
    <cellStyle name="Percent 3 10 4 4" xfId="5562" xr:uid="{BE72C6DA-10C8-4A12-9BDB-7C071D5113FD}"/>
    <cellStyle name="Percent 3 10 4 4 2" xfId="23435" xr:uid="{77AA2D79-AB4A-42C3-852D-DCAA2C4E038D}"/>
    <cellStyle name="Percent 3 10 4 4 3" xfId="41286" xr:uid="{92E014CC-D31C-4D1D-AD6F-1E7C13EDE11D}"/>
    <cellStyle name="Percent 3 10 4 5" xfId="59725" xr:uid="{85337D3B-6CD0-4473-B7DD-5F49465F040A}"/>
    <cellStyle name="Percent 3 10 5" xfId="2836" xr:uid="{90D74E92-EB3A-47A3-9363-A3D459D49F89}"/>
    <cellStyle name="Percent 3 10 5 2" xfId="5566" xr:uid="{C2110F91-48EC-495F-9EC1-ACFDBB7D3095}"/>
    <cellStyle name="Percent 3 10 5 2 2" xfId="23439" xr:uid="{F560C3F9-D9AD-44B9-96F1-B675A8ECD365}"/>
    <cellStyle name="Percent 3 10 5 2 3" xfId="41290" xr:uid="{E953D69B-DAA3-4987-9873-03C631B28787}"/>
    <cellStyle name="Percent 3 10 5 3" xfId="5567" xr:uid="{BFF4D897-36E3-44EF-B2DF-E3AFC53098AC}"/>
    <cellStyle name="Percent 3 10 5 3 2" xfId="23440" xr:uid="{ED2C9CB4-6E22-4A91-8815-1FD841AC545C}"/>
    <cellStyle name="Percent 3 10 5 3 3" xfId="41291" xr:uid="{99012A16-06E9-4B6B-B5A2-E5715F0C9897}"/>
    <cellStyle name="Percent 3 10 5 4" xfId="5565" xr:uid="{521D829D-843D-444F-9613-CAF74BDB3E79}"/>
    <cellStyle name="Percent 3 10 5 4 2" xfId="23438" xr:uid="{EF51A0DE-2DF2-4390-A70E-DEBB2550F5EF}"/>
    <cellStyle name="Percent 3 10 5 4 3" xfId="41289" xr:uid="{B19CA7C4-22BD-4830-A200-F0E5B51F5E39}"/>
    <cellStyle name="Percent 3 10 5 5" xfId="59726" xr:uid="{FAEA96A5-5E4B-4C27-998D-0274BCF085F4}"/>
    <cellStyle name="Percent 3 10 6" xfId="2837" xr:uid="{CE04DE79-9E91-4F83-AED4-BFC4004DDD7F}"/>
    <cellStyle name="Percent 3 10 6 2" xfId="5569" xr:uid="{7CB678B6-6209-4D0E-93E4-4BBAD50499ED}"/>
    <cellStyle name="Percent 3 10 6 2 2" xfId="23442" xr:uid="{67D32B2E-3F9B-43A1-A38E-A4C820EAB134}"/>
    <cellStyle name="Percent 3 10 6 2 3" xfId="41293" xr:uid="{3249D63A-8768-4ADA-9FD0-336FD91EF0BF}"/>
    <cellStyle name="Percent 3 10 6 3" xfId="5570" xr:uid="{8A2ADB27-C029-42BE-BB7B-A7B1F5019A13}"/>
    <cellStyle name="Percent 3 10 6 3 2" xfId="23443" xr:uid="{77C2D80E-AB4F-4CFB-AAE8-0F7D6B93BE2A}"/>
    <cellStyle name="Percent 3 10 6 3 3" xfId="41294" xr:uid="{ABCAAB4D-77C2-4C57-BCCB-462B2F9560D9}"/>
    <cellStyle name="Percent 3 10 6 4" xfId="5568" xr:uid="{0509E314-0BE2-4D83-8928-A2C5E2B7BA11}"/>
    <cellStyle name="Percent 3 10 6 4 2" xfId="23441" xr:uid="{26FDA876-A835-4502-9EF1-B6B370304A8F}"/>
    <cellStyle name="Percent 3 10 6 4 3" xfId="41292" xr:uid="{A4498734-11D6-4953-B083-CDB791B9A6D2}"/>
    <cellStyle name="Percent 3 10 6 5" xfId="59727" xr:uid="{EBD3BD99-73E3-4008-9D0A-517A55201C02}"/>
    <cellStyle name="Percent 3 10 7" xfId="2838" xr:uid="{52231FEA-ED74-45E4-BD85-14119FAA13BE}"/>
    <cellStyle name="Percent 3 10 7 2" xfId="5572" xr:uid="{859E2B5E-04F6-4F9C-9E70-2AFA6D46DF22}"/>
    <cellStyle name="Percent 3 10 7 2 2" xfId="23445" xr:uid="{0898532A-B4CD-45DA-BAA1-96ABE012DD96}"/>
    <cellStyle name="Percent 3 10 7 2 3" xfId="41296" xr:uid="{8B6B1902-17F4-418E-8108-41C5B69C2FAA}"/>
    <cellStyle name="Percent 3 10 7 3" xfId="5573" xr:uid="{A827AD9B-D393-4937-9B1B-9A23533DDECD}"/>
    <cellStyle name="Percent 3 10 7 3 2" xfId="23446" xr:uid="{A273B837-A573-4359-9E9E-21DE9E8CD623}"/>
    <cellStyle name="Percent 3 10 7 3 3" xfId="41297" xr:uid="{E80CF6A8-E982-4056-AC89-503A694D76DA}"/>
    <cellStyle name="Percent 3 10 7 4" xfId="5571" xr:uid="{8345CCE1-778F-4EE3-9C3B-407D479679D7}"/>
    <cellStyle name="Percent 3 10 7 4 2" xfId="23444" xr:uid="{3D04E2F4-20AC-461D-B744-9D0FDF73AA0D}"/>
    <cellStyle name="Percent 3 10 7 4 3" xfId="41295" xr:uid="{32EA1672-4B00-4CA4-9B09-9FC3F39C2C6A}"/>
    <cellStyle name="Percent 3 10 7 5" xfId="59728" xr:uid="{2722773F-88AD-49EE-AC7A-8ED77495D00E}"/>
    <cellStyle name="Percent 3 10 8" xfId="2839" xr:uid="{38763FA4-49CD-40BB-A3D3-209786DF655F}"/>
    <cellStyle name="Percent 3 10 8 2" xfId="5575" xr:uid="{31CB7989-0A07-4EA8-B2A2-FAC714D4F55C}"/>
    <cellStyle name="Percent 3 10 8 2 2" xfId="23448" xr:uid="{2B60B5F7-4C68-4931-8E22-213477F62CC3}"/>
    <cellStyle name="Percent 3 10 8 2 3" xfId="41299" xr:uid="{99DE3D6B-C8E5-4005-AE16-BD38794C101D}"/>
    <cellStyle name="Percent 3 10 8 3" xfId="5576" xr:uid="{1983094B-C325-4CAB-99BD-97C2396A5931}"/>
    <cellStyle name="Percent 3 10 8 3 2" xfId="23449" xr:uid="{F8C7B78A-C232-4945-9F1A-3B38B6B65D3C}"/>
    <cellStyle name="Percent 3 10 8 3 3" xfId="41300" xr:uid="{940F2D9A-6195-4CFF-AB32-23B02DC0E078}"/>
    <cellStyle name="Percent 3 10 8 4" xfId="5574" xr:uid="{7B44F9EA-A54E-4B66-B1B2-A42D9E27680A}"/>
    <cellStyle name="Percent 3 10 8 4 2" xfId="23447" xr:uid="{1BD7DE22-68BE-4162-B505-6A4AFF5FF732}"/>
    <cellStyle name="Percent 3 10 8 4 3" xfId="41298" xr:uid="{191E300E-10C4-4727-B0B0-0B11839C464C}"/>
    <cellStyle name="Percent 3 10 8 5" xfId="59729" xr:uid="{1E2B97A7-2F50-41F8-8E73-1ABE160F370D}"/>
    <cellStyle name="Percent 3 10 9" xfId="2840" xr:uid="{DE3A1012-319E-4764-BC2B-FEB22830ECF2}"/>
    <cellStyle name="Percent 3 10 9 2" xfId="5578" xr:uid="{F54454F8-3685-4225-8ED9-2C6D359C9767}"/>
    <cellStyle name="Percent 3 10 9 2 2" xfId="23451" xr:uid="{F6E85635-273F-45CC-8D2A-164ED495CC6C}"/>
    <cellStyle name="Percent 3 10 9 2 3" xfId="41302" xr:uid="{C184328C-5DC5-43B5-952A-4C871B8AEF55}"/>
    <cellStyle name="Percent 3 10 9 3" xfId="5579" xr:uid="{245B1423-62E9-40EA-849D-431865CAABBB}"/>
    <cellStyle name="Percent 3 10 9 3 2" xfId="23452" xr:uid="{1DB591B2-342F-4ADF-B033-454F2B617C92}"/>
    <cellStyle name="Percent 3 10 9 3 3" xfId="41303" xr:uid="{4A1E2048-D9A0-4ECF-B622-0EE9976353E8}"/>
    <cellStyle name="Percent 3 10 9 4" xfId="5577" xr:uid="{21063C19-5D20-495E-A944-04D1504F682D}"/>
    <cellStyle name="Percent 3 10 9 4 2" xfId="23450" xr:uid="{2C5A7E33-D4E9-4C2C-98C1-00DA7517F78A}"/>
    <cellStyle name="Percent 3 10 9 4 3" xfId="41301" xr:uid="{5F99C519-B79B-4E36-8A98-FC1034D66CBE}"/>
    <cellStyle name="Percent 3 10 9 5" xfId="59730" xr:uid="{596F2B5E-94FF-46EF-9EFC-A323F4976BFF}"/>
    <cellStyle name="Percent 3 11" xfId="2841" xr:uid="{E2D0DFB8-3B86-431C-9C04-F37B8A51BD72}"/>
    <cellStyle name="Percent 3 11 2" xfId="5581" xr:uid="{6C909F03-082C-49E6-A9BB-7BF57D9C8AFA}"/>
    <cellStyle name="Percent 3 11 2 2" xfId="23454" xr:uid="{32C759D2-8886-447B-B49C-A15FE8BA049A}"/>
    <cellStyle name="Percent 3 11 2 3" xfId="41305" xr:uid="{888ADD87-C661-4AB8-802C-FE4DCD686002}"/>
    <cellStyle name="Percent 3 11 3" xfId="5582" xr:uid="{DEE6F20A-AFFC-4323-A6B0-C273142D461B}"/>
    <cellStyle name="Percent 3 11 3 2" xfId="23455" xr:uid="{A297FA3B-101C-4EC4-B178-CF0870FE4F0A}"/>
    <cellStyle name="Percent 3 11 3 3" xfId="41306" xr:uid="{227E686E-7D4D-4871-BBF8-A3C106BFF90E}"/>
    <cellStyle name="Percent 3 11 4" xfId="5580" xr:uid="{BB7716D9-9985-4983-AF55-AA7440BC7372}"/>
    <cellStyle name="Percent 3 11 4 2" xfId="23453" xr:uid="{6FC51A78-B319-48C4-A993-27BAC7322E58}"/>
    <cellStyle name="Percent 3 11 4 3" xfId="41304" xr:uid="{C2A6CA79-E76E-43A4-A029-427D1281F447}"/>
    <cellStyle name="Percent 3 11 5" xfId="59731" xr:uid="{6309E9DC-7DCD-4EFE-8C9A-0E02EDBE2EDD}"/>
    <cellStyle name="Percent 3 12" xfId="2842" xr:uid="{8151FCA3-7567-42FA-BA7D-94737F94B316}"/>
    <cellStyle name="Percent 3 12 2" xfId="5584" xr:uid="{04BD5360-6492-48B7-90E7-D720DC455F66}"/>
    <cellStyle name="Percent 3 12 2 2" xfId="23457" xr:uid="{F0321ACF-6384-4AC7-BF38-C78736C0BE96}"/>
    <cellStyle name="Percent 3 12 2 3" xfId="41308" xr:uid="{5F850871-1D56-44A4-8E7B-454E090896BA}"/>
    <cellStyle name="Percent 3 12 3" xfId="5585" xr:uid="{5F831B0B-431F-4B6C-AF24-8C24DC77D691}"/>
    <cellStyle name="Percent 3 12 3 2" xfId="23458" xr:uid="{A349B682-6F40-4ECE-90BB-BB22E916CFEC}"/>
    <cellStyle name="Percent 3 12 3 3" xfId="41309" xr:uid="{2AEA98C9-429E-4C57-8422-ED6D3A051CA2}"/>
    <cellStyle name="Percent 3 12 4" xfId="5583" xr:uid="{7229D679-5242-453E-B227-308284DACB69}"/>
    <cellStyle name="Percent 3 12 4 2" xfId="23456" xr:uid="{89636E0D-CDAB-4C38-B75A-C3E4FD1E96E2}"/>
    <cellStyle name="Percent 3 12 4 3" xfId="41307" xr:uid="{907A9DE2-08FD-47EA-97BA-5E2B00A830C1}"/>
    <cellStyle name="Percent 3 12 5" xfId="59732" xr:uid="{707D3559-C173-4DEA-BB30-EA5F1EF652D9}"/>
    <cellStyle name="Percent 3 13" xfId="2843" xr:uid="{617AA461-F182-457A-91BE-766ABC12C71B}"/>
    <cellStyle name="Percent 3 13 2" xfId="5587" xr:uid="{79C2958E-6EC0-4DC2-98E8-18E3C2CFD608}"/>
    <cellStyle name="Percent 3 13 2 2" xfId="23460" xr:uid="{5E2C4552-8AF8-4A3F-AD97-863B40684CD6}"/>
    <cellStyle name="Percent 3 13 2 3" xfId="41311" xr:uid="{A628FFEA-F81D-4A07-8D5A-3D0E5A20946B}"/>
    <cellStyle name="Percent 3 13 3" xfId="5588" xr:uid="{9FE4A92A-18F4-4524-A9A2-81A18CFE27AC}"/>
    <cellStyle name="Percent 3 13 3 2" xfId="23461" xr:uid="{3ED0BDC8-0F6A-45EF-AAAC-515C422ED1FD}"/>
    <cellStyle name="Percent 3 13 3 3" xfId="41312" xr:uid="{14ED82F7-DDBD-4330-880B-AA19790E039D}"/>
    <cellStyle name="Percent 3 13 4" xfId="5586" xr:uid="{2B2205FC-8154-4365-BCA7-B15A38EA186B}"/>
    <cellStyle name="Percent 3 13 4 2" xfId="23459" xr:uid="{657F3D51-C7FC-4D6D-BE45-421259760573}"/>
    <cellStyle name="Percent 3 13 4 3" xfId="41310" xr:uid="{D435C107-7173-4B2F-87E9-2BD5AFA255C3}"/>
    <cellStyle name="Percent 3 13 5" xfId="59733" xr:uid="{FCBB2A49-CA5E-4132-8E8B-806723226DD4}"/>
    <cellStyle name="Percent 3 14" xfId="2844" xr:uid="{FC1634B8-B1DF-4F45-93FF-ABFFE25095E1}"/>
    <cellStyle name="Percent 3 14 2" xfId="5590" xr:uid="{7BFF405A-B35D-4F81-9D0B-240F1775910A}"/>
    <cellStyle name="Percent 3 14 2 2" xfId="23463" xr:uid="{541456FF-6076-483A-AD58-E763A0598A66}"/>
    <cellStyle name="Percent 3 14 2 3" xfId="41314" xr:uid="{51D8ED3B-B933-4A28-B78C-E6244E29A849}"/>
    <cellStyle name="Percent 3 14 3" xfId="5591" xr:uid="{26E4BFBE-14D2-49E9-A5E4-4605723454F4}"/>
    <cellStyle name="Percent 3 14 3 2" xfId="23464" xr:uid="{EA7DB597-C3A5-4C4B-A628-8548A20FBCAE}"/>
    <cellStyle name="Percent 3 14 3 3" xfId="41315" xr:uid="{17B4BD9B-CDAB-4A87-9A13-D274EED2F778}"/>
    <cellStyle name="Percent 3 14 4" xfId="5589" xr:uid="{C2F3CE12-CAF2-48DC-A3CC-6ACDC2077B30}"/>
    <cellStyle name="Percent 3 14 4 2" xfId="23462" xr:uid="{E71FD482-F07D-439E-9446-EED3DD7039EB}"/>
    <cellStyle name="Percent 3 14 4 3" xfId="41313" xr:uid="{373A1D89-7A60-4037-AB33-CA6C8B045E8E}"/>
    <cellStyle name="Percent 3 14 5" xfId="59734" xr:uid="{C6447656-51C3-491D-8550-5B8A734EC5AE}"/>
    <cellStyle name="Percent 3 15" xfId="2845" xr:uid="{8C3332DD-E54D-428F-A128-A4D15E5B5EE0}"/>
    <cellStyle name="Percent 3 15 2" xfId="5593" xr:uid="{D6AF7F5D-004A-4DDE-80F1-02C646C4CD7E}"/>
    <cellStyle name="Percent 3 15 2 2" xfId="23466" xr:uid="{888A6CCA-1524-4F91-83D3-6626893A48BD}"/>
    <cellStyle name="Percent 3 15 2 3" xfId="41317" xr:uid="{1CF5FFFE-14C9-430B-AE39-1F1DB4FF5234}"/>
    <cellStyle name="Percent 3 15 3" xfId="5594" xr:uid="{BAE6769F-3616-4C75-9000-08DB449499FA}"/>
    <cellStyle name="Percent 3 15 3 2" xfId="23467" xr:uid="{84A1A6ED-E0D5-41CB-900F-C993EE0DDAC8}"/>
    <cellStyle name="Percent 3 15 3 3" xfId="41318" xr:uid="{B47B15CE-EBAF-47AB-8EF8-22ABDED37CFA}"/>
    <cellStyle name="Percent 3 15 4" xfId="5592" xr:uid="{E351E049-371D-4312-BDF2-C0B3B25ED5BC}"/>
    <cellStyle name="Percent 3 15 4 2" xfId="23465" xr:uid="{C9CC8288-D8FE-419C-8401-67FE3357E055}"/>
    <cellStyle name="Percent 3 15 4 3" xfId="41316" xr:uid="{5E408694-86C9-4066-B46A-306774B184D8}"/>
    <cellStyle name="Percent 3 15 5" xfId="59735" xr:uid="{EDBCEAE7-E14C-4006-9B0A-C195ED3A0CB1}"/>
    <cellStyle name="Percent 3 16" xfId="2846" xr:uid="{8B7E01C1-9900-4E07-969F-2F1B781BAB7B}"/>
    <cellStyle name="Percent 3 16 2" xfId="5596" xr:uid="{EBFEE894-6F71-4F01-AA8C-94457FC3F155}"/>
    <cellStyle name="Percent 3 16 2 2" xfId="23469" xr:uid="{755C30A4-CA27-4DD9-A7F9-362E976393F4}"/>
    <cellStyle name="Percent 3 16 2 3" xfId="41320" xr:uid="{240F7B44-7E20-4DC7-821F-07A71955CE11}"/>
    <cellStyle name="Percent 3 16 3" xfId="5597" xr:uid="{227FC4B3-E261-4DEE-ACA8-F1F7DCF12351}"/>
    <cellStyle name="Percent 3 16 3 2" xfId="23470" xr:uid="{87735E23-5167-4726-8BE1-04CBE53AC0BF}"/>
    <cellStyle name="Percent 3 16 3 3" xfId="41321" xr:uid="{D97AFFAF-984D-40FA-A7A6-86E9457DBE4D}"/>
    <cellStyle name="Percent 3 16 4" xfId="5595" xr:uid="{B9655FBB-93C4-45E0-BAA8-67FFECB0FE89}"/>
    <cellStyle name="Percent 3 16 4 2" xfId="23468" xr:uid="{71F7A35E-2A1C-4705-A2DF-C71EFB38D9D9}"/>
    <cellStyle name="Percent 3 16 4 3" xfId="41319" xr:uid="{B3A97BAD-90D8-4C6F-A62F-A897170BEE06}"/>
    <cellStyle name="Percent 3 16 5" xfId="59736" xr:uid="{5D9C0F91-54CC-4654-84E3-D54A0BF6C967}"/>
    <cellStyle name="Percent 3 17" xfId="2847" xr:uid="{6C465BCF-E28E-41DA-ADA4-AEFBB8BA5D50}"/>
    <cellStyle name="Percent 3 17 2" xfId="5599" xr:uid="{4BFE8BE2-9964-4601-BD07-8092FB48F8C7}"/>
    <cellStyle name="Percent 3 17 2 2" xfId="23472" xr:uid="{CFE3E05F-7AB2-482B-BE3B-4442FBCDAA9A}"/>
    <cellStyle name="Percent 3 17 2 3" xfId="41323" xr:uid="{4A6463F4-808D-4DDB-A56D-20F89B9DA928}"/>
    <cellStyle name="Percent 3 17 3" xfId="5600" xr:uid="{F40DF6BB-7FA4-4C7D-A58C-E4675DC4C1A0}"/>
    <cellStyle name="Percent 3 17 3 2" xfId="23473" xr:uid="{98F8C6D9-B893-4821-B164-13AB73C1E48C}"/>
    <cellStyle name="Percent 3 17 3 3" xfId="41324" xr:uid="{E4E2B79F-E33B-4413-828F-C5017B472B36}"/>
    <cellStyle name="Percent 3 17 4" xfId="5598" xr:uid="{D8E45580-C72A-49C4-8D49-4F2D9C399478}"/>
    <cellStyle name="Percent 3 17 4 2" xfId="23471" xr:uid="{22FC4B87-C40E-4D4A-A21D-D934716058EF}"/>
    <cellStyle name="Percent 3 17 4 3" xfId="41322" xr:uid="{43C1E4B7-4510-4871-82BE-A0C3C6C60016}"/>
    <cellStyle name="Percent 3 17 5" xfId="59737" xr:uid="{2D9BF200-A4C7-4B34-B411-8FA035BC3378}"/>
    <cellStyle name="Percent 3 18" xfId="2848" xr:uid="{8C613EAB-417E-488F-9706-A556C5F06B40}"/>
    <cellStyle name="Percent 3 18 2" xfId="5602" xr:uid="{B184E42A-E6E7-424E-AB2C-E26A8DA6EA5D}"/>
    <cellStyle name="Percent 3 18 2 2" xfId="23475" xr:uid="{D6F734C0-EA0F-4576-BA8D-DC18FB91D171}"/>
    <cellStyle name="Percent 3 18 2 3" xfId="41326" xr:uid="{16D04FBF-EDBE-45DD-85B1-51827F835A3F}"/>
    <cellStyle name="Percent 3 18 3" xfId="5603" xr:uid="{04B0C3CC-87F5-43AF-9117-356A845671B6}"/>
    <cellStyle name="Percent 3 18 3 2" xfId="23476" xr:uid="{CD1954D2-E948-46BD-B869-9B1DAFD40C70}"/>
    <cellStyle name="Percent 3 18 3 3" xfId="41327" xr:uid="{1E44C100-87FE-47A9-AB71-6D5D6CBBCF8B}"/>
    <cellStyle name="Percent 3 18 4" xfId="5601" xr:uid="{65041E2E-787D-419C-A1E7-35C5311CB12B}"/>
    <cellStyle name="Percent 3 18 4 2" xfId="23474" xr:uid="{1E9C566D-34D3-41F9-86FA-08FF3CBC4C99}"/>
    <cellStyle name="Percent 3 18 4 3" xfId="41325" xr:uid="{C57DBF38-FC7C-4709-92F6-F3EE7BC4D916}"/>
    <cellStyle name="Percent 3 18 5" xfId="59738" xr:uid="{FAE8F195-B3C4-4F16-B33B-E7D9A92643E5}"/>
    <cellStyle name="Percent 3 19" xfId="2849" xr:uid="{94D07190-3255-4200-80E7-42B65BF73D63}"/>
    <cellStyle name="Percent 3 19 2" xfId="5605" xr:uid="{9242BBE9-AA5D-46CB-9243-ECC29C76A1EE}"/>
    <cellStyle name="Percent 3 19 2 2" xfId="5606" xr:uid="{50B20363-E35E-494E-BFCA-7E517A16D692}"/>
    <cellStyle name="Percent 3 19 2 2 2" xfId="23479" xr:uid="{19ED0FC8-4364-483D-A90B-1CC5997FF647}"/>
    <cellStyle name="Percent 3 19 2 2 3" xfId="41330" xr:uid="{79A3097A-AE28-445F-9D1B-1E3BA07B6104}"/>
    <cellStyle name="Percent 3 19 2 3" xfId="23478" xr:uid="{40C8F19F-1139-4BA4-B53F-107800A18D66}"/>
    <cellStyle name="Percent 3 19 2 4" xfId="41329" xr:uid="{FCA2BBD2-95E9-4237-AA3D-E1DCB4CA2709}"/>
    <cellStyle name="Percent 3 19 3" xfId="5607" xr:uid="{1A36C5BC-E660-48E4-B242-85BEA98D8A17}"/>
    <cellStyle name="Percent 3 19 3 2" xfId="23480" xr:uid="{B1FB9301-C5F5-4588-8783-9E8D7A98FE0C}"/>
    <cellStyle name="Percent 3 19 3 3" xfId="41331" xr:uid="{264B0B8A-47CA-4F81-8061-35159C164EA0}"/>
    <cellStyle name="Percent 3 19 4" xfId="5608" xr:uid="{6903F3E0-2E29-4CF9-B080-889E2CB5B836}"/>
    <cellStyle name="Percent 3 19 4 2" xfId="23481" xr:uid="{562A8B35-AA89-4A1E-82D7-16BEB1912F89}"/>
    <cellStyle name="Percent 3 19 4 3" xfId="41332" xr:uid="{B89F5A3B-D6B8-42FA-9A02-8A2C3ADA3B2C}"/>
    <cellStyle name="Percent 3 19 5" xfId="5604" xr:uid="{609621BF-E220-445E-83D2-95D1C26511E6}"/>
    <cellStyle name="Percent 3 19 5 2" xfId="23477" xr:uid="{89849FE4-460C-49E9-B499-F321C8B40B28}"/>
    <cellStyle name="Percent 3 19 5 3" xfId="41328" xr:uid="{0CCA9041-37EB-4772-A989-8D70B7C32691}"/>
    <cellStyle name="Percent 3 19 6" xfId="59739" xr:uid="{9994441E-F16B-4374-815E-C4B5FD58B388}"/>
    <cellStyle name="Percent 3 2" xfId="272" xr:uid="{C0FB981C-868D-451D-820A-D5C7A2C40397}"/>
    <cellStyle name="Percent 3 2 10" xfId="2851" xr:uid="{CBCEDB81-5BE7-4022-B743-6998E826B830}"/>
    <cellStyle name="Percent 3 2 10 2" xfId="5611" xr:uid="{94947895-3F3B-469F-90FE-961012B70A1D}"/>
    <cellStyle name="Percent 3 2 10 2 2" xfId="5612" xr:uid="{E3EA793E-8828-408B-B526-021E1DA15585}"/>
    <cellStyle name="Percent 3 2 10 2 2 2" xfId="23485" xr:uid="{E240F488-1D0B-4703-B73A-B021C24FAEFF}"/>
    <cellStyle name="Percent 3 2 10 2 2 3" xfId="41336" xr:uid="{962568EA-13A2-45B3-97EA-36988D40E91A}"/>
    <cellStyle name="Percent 3 2 10 2 3" xfId="23484" xr:uid="{35AB7FA1-B825-4405-BB59-67AB4BF427D0}"/>
    <cellStyle name="Percent 3 2 10 2 4" xfId="41335" xr:uid="{CFD34A0F-7C74-4BC0-B560-E9DF8F972952}"/>
    <cellStyle name="Percent 3 2 10 3" xfId="5613" xr:uid="{5E827E58-9E19-4ADE-9F86-66B554A47D4C}"/>
    <cellStyle name="Percent 3 2 10 3 2" xfId="5614" xr:uid="{0C16E957-1034-48D2-A7F8-25299507520B}"/>
    <cellStyle name="Percent 3 2 10 3 2 2" xfId="23487" xr:uid="{9F8062B5-EBF1-4491-82E0-4C1FEFD5E496}"/>
    <cellStyle name="Percent 3 2 10 3 2 3" xfId="41338" xr:uid="{CCCD8895-F569-4FC0-BE0C-C2E1D682612F}"/>
    <cellStyle name="Percent 3 2 10 3 3" xfId="23486" xr:uid="{F7957701-984F-4B1D-B763-67D6F1703262}"/>
    <cellStyle name="Percent 3 2 10 3 4" xfId="41337" xr:uid="{2F784682-FCAC-4B88-B9B2-41FF40DE4384}"/>
    <cellStyle name="Percent 3 2 10 4" xfId="5615" xr:uid="{4B6D6B18-30E1-4CC3-A293-95FC4FC862E6}"/>
    <cellStyle name="Percent 3 2 10 4 2" xfId="23488" xr:uid="{CBD6F8DC-4C8B-44F9-A83F-24BE1E9B265B}"/>
    <cellStyle name="Percent 3 2 10 4 3" xfId="41339" xr:uid="{71EB120E-07B6-4C0E-BCD3-964C4DB7F57A}"/>
    <cellStyle name="Percent 3 2 10 5" xfId="5616" xr:uid="{F9080D87-5CA8-4E67-864E-82B6123EC9F0}"/>
    <cellStyle name="Percent 3 2 10 5 2" xfId="23489" xr:uid="{B314A9BD-6F20-42AF-A10F-9FFE6A3B9350}"/>
    <cellStyle name="Percent 3 2 10 5 3" xfId="41340" xr:uid="{07C9E65E-B9FA-4673-B34B-C74FC3F19413}"/>
    <cellStyle name="Percent 3 2 10 6" xfId="5610" xr:uid="{988D2B5B-18D0-4A02-9A50-E4EF57467BD7}"/>
    <cellStyle name="Percent 3 2 10 6 2" xfId="23483" xr:uid="{4902D5D1-C4A4-476D-89D5-3EAA59967EC6}"/>
    <cellStyle name="Percent 3 2 10 6 3" xfId="41334" xr:uid="{38F91130-B28C-4D1C-93A0-7439E6F2AA93}"/>
    <cellStyle name="Percent 3 2 10 7" xfId="59741" xr:uid="{2D125A85-E020-4325-A2A3-B41235F84B89}"/>
    <cellStyle name="Percent 3 2 11" xfId="2852" xr:uid="{120DECCE-6CD8-4161-B952-2DD8F1A9663C}"/>
    <cellStyle name="Percent 3 2 11 2" xfId="5618" xr:uid="{62A7B763-7D63-479B-9992-F910B9A8876D}"/>
    <cellStyle name="Percent 3 2 11 2 2" xfId="5619" xr:uid="{2AB0C555-767F-448B-80D8-9BE16119E764}"/>
    <cellStyle name="Percent 3 2 11 2 2 2" xfId="23492" xr:uid="{E03F1DA6-F80C-40A0-94FD-50C95EECB989}"/>
    <cellStyle name="Percent 3 2 11 2 2 3" xfId="41343" xr:uid="{298EF522-A7F5-4B92-A5AE-9AA89F3CD1F5}"/>
    <cellStyle name="Percent 3 2 11 2 3" xfId="23491" xr:uid="{812B3230-A96F-405D-8642-1FC2E68EAA65}"/>
    <cellStyle name="Percent 3 2 11 2 4" xfId="41342" xr:uid="{5B5E0731-F333-4F1E-89E7-98FA30B9D5F6}"/>
    <cellStyle name="Percent 3 2 11 3" xfId="5620" xr:uid="{FD095ED1-DB23-4877-AFEC-D73272517A70}"/>
    <cellStyle name="Percent 3 2 11 3 2" xfId="5621" xr:uid="{473278D7-5AD7-4E2C-B7CB-61BB76CC82EF}"/>
    <cellStyle name="Percent 3 2 11 3 2 2" xfId="23494" xr:uid="{04C3FCD9-942C-47DB-9520-B7625D35F48F}"/>
    <cellStyle name="Percent 3 2 11 3 2 3" xfId="41345" xr:uid="{246664E9-8797-44C6-9709-11BE7BE44183}"/>
    <cellStyle name="Percent 3 2 11 3 3" xfId="23493" xr:uid="{F81A0419-7D6B-459D-8DAE-E69D9D79F6E7}"/>
    <cellStyle name="Percent 3 2 11 3 4" xfId="41344" xr:uid="{2B078E86-F200-4F0F-857B-AB658ED0B9AF}"/>
    <cellStyle name="Percent 3 2 11 4" xfId="5622" xr:uid="{7637EE57-5313-4DA7-83D6-FA25E5FA8F5D}"/>
    <cellStyle name="Percent 3 2 11 4 2" xfId="23495" xr:uid="{7A3572E9-C446-4E36-A5C4-8BF91FF64F43}"/>
    <cellStyle name="Percent 3 2 11 4 3" xfId="41346" xr:uid="{100E7234-EC0C-4888-8C8C-0BA91FEB137B}"/>
    <cellStyle name="Percent 3 2 11 5" xfId="5623" xr:uid="{9D346200-ECD6-4635-BA84-D9C672E464F4}"/>
    <cellStyle name="Percent 3 2 11 5 2" xfId="23496" xr:uid="{45F1374B-31A4-4D37-86CF-354B150598C1}"/>
    <cellStyle name="Percent 3 2 11 5 3" xfId="41347" xr:uid="{C1BA2A0B-8171-4AB6-9B31-3430EC0878EC}"/>
    <cellStyle name="Percent 3 2 11 6" xfId="5617" xr:uid="{B87C8543-05A6-408E-93F1-F803C4379696}"/>
    <cellStyle name="Percent 3 2 11 6 2" xfId="23490" xr:uid="{307DED15-25B2-4B92-AA0F-354D793002DB}"/>
    <cellStyle name="Percent 3 2 11 6 3" xfId="41341" xr:uid="{9872EAC3-9469-4BE4-89B7-460F488F504A}"/>
    <cellStyle name="Percent 3 2 11 7" xfId="59742" xr:uid="{6059C5D5-D885-4299-BD0F-36BAB1FB0502}"/>
    <cellStyle name="Percent 3 2 12" xfId="2853" xr:uid="{892EE2FD-9319-4E56-8B8D-F0830810A6CC}"/>
    <cellStyle name="Percent 3 2 12 2" xfId="5625" xr:uid="{8B9068AF-5DF0-469F-97C9-8E342326E39F}"/>
    <cellStyle name="Percent 3 2 12 2 2" xfId="5626" xr:uid="{8245348F-B8F8-494E-A7C8-5B9AC80414F4}"/>
    <cellStyle name="Percent 3 2 12 2 2 2" xfId="23499" xr:uid="{834D3E90-F494-4261-B475-F372AB3D0CB2}"/>
    <cellStyle name="Percent 3 2 12 2 2 3" xfId="41350" xr:uid="{03909C1B-AB0A-4C71-99EE-0ACB2AEAB20D}"/>
    <cellStyle name="Percent 3 2 12 2 3" xfId="23498" xr:uid="{E6F72BC4-F911-4872-B54F-B51B6D46F6CE}"/>
    <cellStyle name="Percent 3 2 12 2 4" xfId="41349" xr:uid="{EDEDD22A-DB1E-4659-B02C-5B49E8D74E47}"/>
    <cellStyle name="Percent 3 2 12 3" xfId="5627" xr:uid="{94892FCC-ECA7-4974-B569-C6946C72936F}"/>
    <cellStyle name="Percent 3 2 12 3 2" xfId="5628" xr:uid="{B0DCF3A1-942B-449F-A309-C5B9634B25A6}"/>
    <cellStyle name="Percent 3 2 12 3 2 2" xfId="23501" xr:uid="{53D4A6F0-6435-4FD4-9F35-1D3474A9C25D}"/>
    <cellStyle name="Percent 3 2 12 3 2 3" xfId="41352" xr:uid="{49959ACB-508C-4F73-914D-502C9C5939DD}"/>
    <cellStyle name="Percent 3 2 12 3 3" xfId="23500" xr:uid="{384BC4D0-25DF-47F2-A855-1571985E12F1}"/>
    <cellStyle name="Percent 3 2 12 3 4" xfId="41351" xr:uid="{FDDA5F37-743C-4EFB-B904-AFAEE4245CDE}"/>
    <cellStyle name="Percent 3 2 12 4" xfId="5629" xr:uid="{8D54EDBB-5C2C-4B72-A7F0-FFB42EEB18ED}"/>
    <cellStyle name="Percent 3 2 12 4 2" xfId="23502" xr:uid="{D5B69315-7E4D-4EC6-9A35-A3AA1D16E715}"/>
    <cellStyle name="Percent 3 2 12 4 3" xfId="41353" xr:uid="{75E4B294-E8C0-4B91-8DF2-DCB6DEF11CC9}"/>
    <cellStyle name="Percent 3 2 12 5" xfId="5630" xr:uid="{48AA4970-4291-4CE3-B595-9BFA4BCC7177}"/>
    <cellStyle name="Percent 3 2 12 5 2" xfId="23503" xr:uid="{E1115FC7-4F8E-4B20-88C8-CB814F46226B}"/>
    <cellStyle name="Percent 3 2 12 5 3" xfId="41354" xr:uid="{6D8C87DB-DE49-4431-827F-FD7C1C2459D7}"/>
    <cellStyle name="Percent 3 2 12 6" xfId="5624" xr:uid="{6C42C108-B6BB-49D0-B821-00109F109322}"/>
    <cellStyle name="Percent 3 2 12 6 2" xfId="23497" xr:uid="{2C1E0091-FD78-459B-A469-C93977CA1F7A}"/>
    <cellStyle name="Percent 3 2 12 6 3" xfId="41348" xr:uid="{DFE86627-78A9-44FF-AEC9-11F9F6518289}"/>
    <cellStyle name="Percent 3 2 12 7" xfId="59743" xr:uid="{048551F7-519F-4C68-ABAA-8DE9724A0C2D}"/>
    <cellStyle name="Percent 3 2 13" xfId="2854" xr:uid="{0487CC50-C330-4DD0-AE41-79F7FDC1291D}"/>
    <cellStyle name="Percent 3 2 13 2" xfId="5632" xr:uid="{571F825B-5B63-451F-ADC8-4BD8118CC511}"/>
    <cellStyle name="Percent 3 2 13 2 2" xfId="5633" xr:uid="{135219ED-1501-4A75-9B14-178D13F7BAA9}"/>
    <cellStyle name="Percent 3 2 13 2 2 2" xfId="23506" xr:uid="{0A2D12FC-CA29-4868-A5DB-F42155A1E0C1}"/>
    <cellStyle name="Percent 3 2 13 2 2 3" xfId="41357" xr:uid="{5EFD1861-045A-4B4C-A317-84EC3B36664E}"/>
    <cellStyle name="Percent 3 2 13 2 3" xfId="23505" xr:uid="{5448963C-FD26-4E3F-ABED-33BFC329E9BB}"/>
    <cellStyle name="Percent 3 2 13 2 4" xfId="41356" xr:uid="{3F3058BF-8151-4938-9791-A8AF54D662E0}"/>
    <cellStyle name="Percent 3 2 13 3" xfId="5634" xr:uid="{F63995D9-B5BE-4040-8091-32E37AD3EEF4}"/>
    <cellStyle name="Percent 3 2 13 3 2" xfId="5635" xr:uid="{CACADD06-A961-4060-9961-FC822A055A12}"/>
    <cellStyle name="Percent 3 2 13 3 2 2" xfId="23508" xr:uid="{13224444-3D97-478B-9463-DDD17438BCB1}"/>
    <cellStyle name="Percent 3 2 13 3 2 3" xfId="41359" xr:uid="{95BF8307-C1CE-4A21-B494-C5CA4BA7D533}"/>
    <cellStyle name="Percent 3 2 13 3 3" xfId="23507" xr:uid="{46ABF691-C912-4678-A81E-1E580B5D7015}"/>
    <cellStyle name="Percent 3 2 13 3 4" xfId="41358" xr:uid="{94AB7575-B854-42E7-9503-2150CEA38355}"/>
    <cellStyle name="Percent 3 2 13 4" xfId="5636" xr:uid="{184E3912-C548-4057-8FF4-3F2EAFBBBFDC}"/>
    <cellStyle name="Percent 3 2 13 4 2" xfId="23509" xr:uid="{F846C10F-98DB-4F4F-899D-5F047B679C59}"/>
    <cellStyle name="Percent 3 2 13 4 3" xfId="41360" xr:uid="{1CD3C3B7-BD97-4689-ABE4-BBC9581B92EB}"/>
    <cellStyle name="Percent 3 2 13 5" xfId="5637" xr:uid="{D2B23D92-326B-4F92-BCE9-97EF1765DC63}"/>
    <cellStyle name="Percent 3 2 13 5 2" xfId="23510" xr:uid="{8FADC51A-DE87-40F3-9953-6C3C49C1085B}"/>
    <cellStyle name="Percent 3 2 13 5 3" xfId="41361" xr:uid="{C80E737A-4C2A-4163-B773-0FFFCCB0E288}"/>
    <cellStyle name="Percent 3 2 13 6" xfId="5631" xr:uid="{01B2447E-77AB-46EA-9437-209A41B0ED9D}"/>
    <cellStyle name="Percent 3 2 13 6 2" xfId="23504" xr:uid="{E1BDBC14-7B60-47B2-A13B-B0431CB47577}"/>
    <cellStyle name="Percent 3 2 13 6 3" xfId="41355" xr:uid="{D9A2192E-E0AF-4060-872A-741218D1C17C}"/>
    <cellStyle name="Percent 3 2 13 7" xfId="59744" xr:uid="{F6BDA313-B8F6-4D22-B7E2-D7AD04D4F9E1}"/>
    <cellStyle name="Percent 3 2 14" xfId="2855" xr:uid="{628D3956-27A0-4A61-8CDC-8C90A906FCEA}"/>
    <cellStyle name="Percent 3 2 14 2" xfId="5639" xr:uid="{BDC00A5B-7BBC-420C-A679-64F86AA81AEC}"/>
    <cellStyle name="Percent 3 2 14 2 2" xfId="5640" xr:uid="{E1603B38-05E4-4ED6-B3D7-ABCE2507C892}"/>
    <cellStyle name="Percent 3 2 14 2 2 2" xfId="23513" xr:uid="{33BA570D-F2DA-4400-8ED8-AFD07B85D4FB}"/>
    <cellStyle name="Percent 3 2 14 2 2 3" xfId="41364" xr:uid="{FFADA3ED-F818-4CA5-A0D8-40FE1E37FD56}"/>
    <cellStyle name="Percent 3 2 14 2 3" xfId="23512" xr:uid="{20AE409A-BF0C-4B4D-957D-56953FC13420}"/>
    <cellStyle name="Percent 3 2 14 2 4" xfId="41363" xr:uid="{39D5A87E-37CD-4D22-AF3C-E31A4DB33546}"/>
    <cellStyle name="Percent 3 2 14 3" xfId="5641" xr:uid="{E3F7536A-F3B5-47EE-AA50-265FF1ED491F}"/>
    <cellStyle name="Percent 3 2 14 3 2" xfId="5642" xr:uid="{BF76A342-7D39-4892-A1E0-26A572E876FF}"/>
    <cellStyle name="Percent 3 2 14 3 2 2" xfId="23515" xr:uid="{BEBB3ADC-621E-437D-AE56-A20DD6A769D1}"/>
    <cellStyle name="Percent 3 2 14 3 2 3" xfId="41366" xr:uid="{77462015-EDBC-4845-BD34-28B3F8138416}"/>
    <cellStyle name="Percent 3 2 14 3 3" xfId="23514" xr:uid="{C1525E0E-3353-47B9-8051-FEC3701E7B67}"/>
    <cellStyle name="Percent 3 2 14 3 4" xfId="41365" xr:uid="{187E4FA8-4702-4472-BF1E-CF349D6B3688}"/>
    <cellStyle name="Percent 3 2 14 4" xfId="5643" xr:uid="{0F438367-4C7E-46CB-B33D-D4DC25B9C94A}"/>
    <cellStyle name="Percent 3 2 14 4 2" xfId="23516" xr:uid="{0B0DBC83-265E-4E86-BABB-8C2C8818C626}"/>
    <cellStyle name="Percent 3 2 14 4 3" xfId="41367" xr:uid="{C94F7E93-E96B-4246-A083-1A5D763CD39A}"/>
    <cellStyle name="Percent 3 2 14 5" xfId="5644" xr:uid="{B3AED095-7329-48D3-A032-2922D616944B}"/>
    <cellStyle name="Percent 3 2 14 5 2" xfId="23517" xr:uid="{8047AD30-BF02-43CE-BC1A-CD80DFC73FA4}"/>
    <cellStyle name="Percent 3 2 14 5 3" xfId="41368" xr:uid="{6D7A2EB3-D841-4058-B7D5-6751D8FB1651}"/>
    <cellStyle name="Percent 3 2 14 6" xfId="5638" xr:uid="{010CF82A-D122-44FC-9618-CA095AFBE4DB}"/>
    <cellStyle name="Percent 3 2 14 6 2" xfId="23511" xr:uid="{B444B9DB-5BA7-4420-8899-3CA31474C0EA}"/>
    <cellStyle name="Percent 3 2 14 6 3" xfId="41362" xr:uid="{16C99F47-F0EB-4A0C-A201-DB03EC7295E7}"/>
    <cellStyle name="Percent 3 2 14 7" xfId="59745" xr:uid="{84317D9D-8894-4394-AB1F-19F0D0F5E39C}"/>
    <cellStyle name="Percent 3 2 15" xfId="2856" xr:uid="{5552DB94-8CDD-42FB-9152-91C4F0B06230}"/>
    <cellStyle name="Percent 3 2 15 2" xfId="5646" xr:uid="{F71FD99D-936C-4334-984C-35AD5734A753}"/>
    <cellStyle name="Percent 3 2 15 2 2" xfId="5647" xr:uid="{B73C4D4E-4CDB-4FE6-B2A3-981A0CA5699F}"/>
    <cellStyle name="Percent 3 2 15 2 2 2" xfId="23520" xr:uid="{E7CBABBD-0B52-45B8-A053-A7D28C1169CB}"/>
    <cellStyle name="Percent 3 2 15 2 2 3" xfId="41371" xr:uid="{56E110AC-0DA3-4103-BD65-983A39035223}"/>
    <cellStyle name="Percent 3 2 15 2 3" xfId="23519" xr:uid="{5137575E-879B-46F9-A7FB-0C74DB8D8FFA}"/>
    <cellStyle name="Percent 3 2 15 2 4" xfId="41370" xr:uid="{218379EF-8F03-4CAF-8263-D27FCA207AD2}"/>
    <cellStyle name="Percent 3 2 15 3" xfId="5648" xr:uid="{995C6996-0E45-4257-84FD-50A5FFE84A00}"/>
    <cellStyle name="Percent 3 2 15 3 2" xfId="5649" xr:uid="{ACC65547-B59D-4E55-9664-6E2AEC66D6AA}"/>
    <cellStyle name="Percent 3 2 15 3 2 2" xfId="23522" xr:uid="{20838D4E-C974-43E7-95EA-4872994730AB}"/>
    <cellStyle name="Percent 3 2 15 3 2 3" xfId="41373" xr:uid="{407FDAFF-F91F-4A88-985A-74301F1B2883}"/>
    <cellStyle name="Percent 3 2 15 3 3" xfId="23521" xr:uid="{B802D0DB-9397-4F2D-8213-282026D6E094}"/>
    <cellStyle name="Percent 3 2 15 3 4" xfId="41372" xr:uid="{E35CA068-C427-4D61-9349-6FCE00CBEE56}"/>
    <cellStyle name="Percent 3 2 15 4" xfId="5650" xr:uid="{EAA84019-0E2E-4C80-92C0-054ED947CB90}"/>
    <cellStyle name="Percent 3 2 15 4 2" xfId="23523" xr:uid="{B5B00019-AB5C-4E96-B6F6-213F3F2AB84B}"/>
    <cellStyle name="Percent 3 2 15 4 3" xfId="41374" xr:uid="{F434CCC8-321D-4F8F-9F5B-6D75CFD0FBBF}"/>
    <cellStyle name="Percent 3 2 15 5" xfId="5651" xr:uid="{FF79DCC9-08D4-43A9-9528-B0625EBA9224}"/>
    <cellStyle name="Percent 3 2 15 5 2" xfId="23524" xr:uid="{FEB24407-153C-4975-A4F7-62A2994EEC3C}"/>
    <cellStyle name="Percent 3 2 15 5 3" xfId="41375" xr:uid="{AA28BF96-8FD9-4772-BCCD-BEE012053D37}"/>
    <cellStyle name="Percent 3 2 15 6" xfId="5645" xr:uid="{DA129D0C-8EF2-4B5F-B5FD-270EF4D78F49}"/>
    <cellStyle name="Percent 3 2 15 6 2" xfId="23518" xr:uid="{E08B92AA-8F02-4E11-A3F5-65CCAFB65309}"/>
    <cellStyle name="Percent 3 2 15 6 3" xfId="41369" xr:uid="{20847076-11E4-4EA9-9EB0-3205BB2014E5}"/>
    <cellStyle name="Percent 3 2 15 7" xfId="59746" xr:uid="{3016C172-CA76-4896-B617-5DED6C44E240}"/>
    <cellStyle name="Percent 3 2 16" xfId="2857" xr:uid="{937C723E-8E58-412D-B8A9-D45822717AD6}"/>
    <cellStyle name="Percent 3 2 16 2" xfId="5653" xr:uid="{CD0CA323-EB78-49D7-A8C1-5875631EE30E}"/>
    <cellStyle name="Percent 3 2 16 2 2" xfId="5654" xr:uid="{CCF57D08-5FB8-4E1A-AA87-D1D999A09D6B}"/>
    <cellStyle name="Percent 3 2 16 2 2 2" xfId="23527" xr:uid="{84566AA3-4D25-446B-B552-C4969F3CA9BF}"/>
    <cellStyle name="Percent 3 2 16 2 2 3" xfId="41378" xr:uid="{8A6036AD-DEDE-402A-AB27-94A77FA4C1ED}"/>
    <cellStyle name="Percent 3 2 16 2 3" xfId="23526" xr:uid="{736315AC-C9C8-4576-B416-55F53CB7744A}"/>
    <cellStyle name="Percent 3 2 16 2 4" xfId="41377" xr:uid="{E34AD9D4-EB94-48B8-A12E-24B0078F8712}"/>
    <cellStyle name="Percent 3 2 16 3" xfId="5655" xr:uid="{D7759381-F99B-48D6-A587-CA5ABB0872AF}"/>
    <cellStyle name="Percent 3 2 16 3 2" xfId="5656" xr:uid="{C2878E69-42C9-4517-8924-D88DFE446B22}"/>
    <cellStyle name="Percent 3 2 16 3 2 2" xfId="23529" xr:uid="{89CA9502-2F6E-4F84-B491-533617F9DA40}"/>
    <cellStyle name="Percent 3 2 16 3 2 3" xfId="41380" xr:uid="{283DAF72-3C55-4B6B-9982-4DF181FCDB19}"/>
    <cellStyle name="Percent 3 2 16 3 3" xfId="23528" xr:uid="{53C0CE70-2038-4AC3-A1A5-CC9FA0D308D3}"/>
    <cellStyle name="Percent 3 2 16 3 4" xfId="41379" xr:uid="{6D6D2187-094D-4A54-9AE6-92A0E5BA2B5D}"/>
    <cellStyle name="Percent 3 2 16 4" xfId="5657" xr:uid="{F6DEBE99-EE59-4EE6-9DF5-39E15AB717A8}"/>
    <cellStyle name="Percent 3 2 16 4 2" xfId="23530" xr:uid="{3892E9FC-C1E0-40DF-AD32-5431CFE16F34}"/>
    <cellStyle name="Percent 3 2 16 4 3" xfId="41381" xr:uid="{A2BF2EED-A551-4E1F-8016-EB1E91F25E19}"/>
    <cellStyle name="Percent 3 2 16 5" xfId="5658" xr:uid="{7AD35CB5-B65F-44B6-870F-A36A14482512}"/>
    <cellStyle name="Percent 3 2 16 5 2" xfId="23531" xr:uid="{B2AB64BD-AF45-4DCF-B1C3-5F8EB464690E}"/>
    <cellStyle name="Percent 3 2 16 5 3" xfId="41382" xr:uid="{F39702A8-33B6-47DA-A370-E7E49CE6966C}"/>
    <cellStyle name="Percent 3 2 16 6" xfId="5652" xr:uid="{DCB7D162-6E8A-4545-86C2-F94FC3ADCCD4}"/>
    <cellStyle name="Percent 3 2 16 6 2" xfId="23525" xr:uid="{2D8B08E5-DC62-41E6-A2B0-35361CBB8DA5}"/>
    <cellStyle name="Percent 3 2 16 6 3" xfId="41376" xr:uid="{7FEB6A10-BE82-49A7-90CC-64F8D0775564}"/>
    <cellStyle name="Percent 3 2 16 7" xfId="59747" xr:uid="{F94B2BFF-85A6-4A8E-98C7-529476078F67}"/>
    <cellStyle name="Percent 3 2 17" xfId="2850" xr:uid="{54030F5E-7012-48A7-869B-164EABBD91E8}"/>
    <cellStyle name="Percent 3 2 17 2" xfId="5660" xr:uid="{E4E434A5-76B6-4A52-B36B-7976E934E527}"/>
    <cellStyle name="Percent 3 2 17 2 2" xfId="23533" xr:uid="{67C8481E-326D-482F-B423-44032357536F}"/>
    <cellStyle name="Percent 3 2 17 2 3" xfId="41384" xr:uid="{1D084175-E73D-41A2-A720-7D67EB85339A}"/>
    <cellStyle name="Percent 3 2 17 3" xfId="5659" xr:uid="{24DF723E-10DD-4002-9619-A220C1412DE1}"/>
    <cellStyle name="Percent 3 2 17 3 2" xfId="23532" xr:uid="{9815372D-BA81-42D4-A3A7-7170E97B9352}"/>
    <cellStyle name="Percent 3 2 17 3 3" xfId="41383" xr:uid="{446AB44D-A81D-4DD5-83D9-ADB55AF3B363}"/>
    <cellStyle name="Percent 3 2 17 4" xfId="59748" xr:uid="{916192A7-1D46-4E87-ADF7-2755E1D6617C}"/>
    <cellStyle name="Percent 3 2 18" xfId="5661" xr:uid="{B513FB42-5036-4D27-85AB-BC0E07574232}"/>
    <cellStyle name="Percent 3 2 18 2" xfId="23534" xr:uid="{772033C0-BC52-4FAC-ADE7-49E45B931656}"/>
    <cellStyle name="Percent 3 2 18 3" xfId="41385" xr:uid="{1C11188F-4624-4F08-BFB1-EC13D5843EEE}"/>
    <cellStyle name="Percent 3 2 19" xfId="5662" xr:uid="{D8E538C5-0490-4E9B-B77F-ECE13E51E121}"/>
    <cellStyle name="Percent 3 2 19 2" xfId="23535" xr:uid="{39BA261B-7C8E-423E-8C38-603E7A863916}"/>
    <cellStyle name="Percent 3 2 19 3" xfId="41386" xr:uid="{F0AF0CAC-F035-444B-8449-2509DB40B5E4}"/>
    <cellStyle name="Percent 3 2 2" xfId="273" xr:uid="{A4158C79-2C4E-4DC4-B132-E157479AF9DE}"/>
    <cellStyle name="Percent 3 2 2 2" xfId="2859" xr:uid="{2973EC53-2DE3-440F-AD57-3B1E367EE0DB}"/>
    <cellStyle name="Percent 3 2 2 2 2" xfId="4733" xr:uid="{409E5CF3-5419-4525-B19F-F80820C7ACB2}"/>
    <cellStyle name="Percent 3 2 2 2 2 2" xfId="5666" xr:uid="{142B6EE0-01A6-46A5-B418-2F9F977AED75}"/>
    <cellStyle name="Percent 3 2 2 2 2 2 2" xfId="23539" xr:uid="{F248A5AA-4E0E-442D-991A-9AB75EDB171B}"/>
    <cellStyle name="Percent 3 2 2 2 2 2 3" xfId="41390" xr:uid="{1B41AB03-40D5-4436-99A6-9B1B91FEA34B}"/>
    <cellStyle name="Percent 3 2 2 2 2 3" xfId="5665" xr:uid="{EEA81F3F-8D52-4BDA-BE91-516FA55131F0}"/>
    <cellStyle name="Percent 3 2 2 2 2 3 2" xfId="23538" xr:uid="{60E50967-148B-4221-9F12-957BFD7111BF}"/>
    <cellStyle name="Percent 3 2 2 2 2 3 3" xfId="41389" xr:uid="{371AD4A1-B8EC-4693-8408-6B59B96942B1}"/>
    <cellStyle name="Percent 3 2 2 2 2 4" xfId="59751" xr:uid="{C08A63FD-E041-403D-A60C-D59A278F91D2}"/>
    <cellStyle name="Percent 3 2 2 2 3" xfId="5667" xr:uid="{F7648F4D-A635-4B93-AA6F-141780EBE227}"/>
    <cellStyle name="Percent 3 2 2 2 3 2" xfId="5668" xr:uid="{DA54503C-AA28-461D-A259-AFB3D1714979}"/>
    <cellStyle name="Percent 3 2 2 2 3 2 2" xfId="23541" xr:uid="{86D0E1DC-7D47-44FD-A6C3-CAE2122D86A6}"/>
    <cellStyle name="Percent 3 2 2 2 3 2 3" xfId="41392" xr:uid="{BBF97799-8E09-4618-8F8B-8B2913A15412}"/>
    <cellStyle name="Percent 3 2 2 2 3 3" xfId="23540" xr:uid="{06DD5F33-BAC1-4499-A9B4-B13AEAEEA72B}"/>
    <cellStyle name="Percent 3 2 2 2 3 4" xfId="41391" xr:uid="{90F3D736-0AFC-4992-BD22-F28921EEB798}"/>
    <cellStyle name="Percent 3 2 2 2 3 5" xfId="59752" xr:uid="{76451ECC-BDE5-419E-BFFB-33DCCAED77AF}"/>
    <cellStyle name="Percent 3 2 2 2 4" xfId="5669" xr:uid="{1B9A4540-2573-4009-A774-4ADCBE7A5389}"/>
    <cellStyle name="Percent 3 2 2 2 4 2" xfId="23542" xr:uid="{DAFD7447-C053-405F-8AE6-F8A4251DAFB8}"/>
    <cellStyle name="Percent 3 2 2 2 4 3" xfId="41393" xr:uid="{549660BA-CEC5-41E0-A358-7370CDAC4469}"/>
    <cellStyle name="Percent 3 2 2 2 5" xfId="5670" xr:uid="{EDC2B5DB-969A-4DB9-96DD-A350A4A41DA8}"/>
    <cellStyle name="Percent 3 2 2 2 5 2" xfId="23543" xr:uid="{0190937E-AB81-4672-957D-CE41AD386967}"/>
    <cellStyle name="Percent 3 2 2 2 5 3" xfId="41394" xr:uid="{E05F1F08-3B4A-47E7-B41C-E05E9940824F}"/>
    <cellStyle name="Percent 3 2 2 2 6" xfId="5664" xr:uid="{67E9C6D7-F3B4-4D4F-A2D6-D56AA330EE99}"/>
    <cellStyle name="Percent 3 2 2 2 6 2" xfId="23537" xr:uid="{4411E7C9-572A-46E5-9A6D-2E5F0E946606}"/>
    <cellStyle name="Percent 3 2 2 2 6 3" xfId="41388" xr:uid="{A07EDD41-BDA2-454E-97B2-BA12A409F07E}"/>
    <cellStyle name="Percent 3 2 2 2 7" xfId="59750" xr:uid="{1B171762-2E20-4911-9557-6CD0EE31C970}"/>
    <cellStyle name="Percent 3 2 2 3" xfId="2858" xr:uid="{98F1E0C5-A809-4B24-AD9B-B65F46D8D91C}"/>
    <cellStyle name="Percent 3 2 2 3 2" xfId="5672" xr:uid="{80724C7C-A9A5-4F69-B678-6D45C6602B47}"/>
    <cellStyle name="Percent 3 2 2 3 2 2" xfId="23545" xr:uid="{20F1F949-E444-4E15-AD88-50594F69E29E}"/>
    <cellStyle name="Percent 3 2 2 3 2 3" xfId="41396" xr:uid="{F157C10B-05B5-47AC-BB9B-D36BD8A0BB6D}"/>
    <cellStyle name="Percent 3 2 2 3 3" xfId="5671" xr:uid="{85E7174C-7553-486D-8F0B-604CA979BEAE}"/>
    <cellStyle name="Percent 3 2 2 3 3 2" xfId="23544" xr:uid="{4C9B312F-85F9-4133-AD5D-8E1DE089F86A}"/>
    <cellStyle name="Percent 3 2 2 3 3 3" xfId="41395" xr:uid="{92BD90E3-5FB7-49A6-889B-57203B9D5171}"/>
    <cellStyle name="Percent 3 2 2 3 4" xfId="59753" xr:uid="{DFB79A29-4D2F-48A9-A06D-C54FBEF35F00}"/>
    <cellStyle name="Percent 3 2 2 4" xfId="5673" xr:uid="{BA9138D5-9E66-4B49-B388-C4AE52797DC9}"/>
    <cellStyle name="Percent 3 2 2 4 2" xfId="5674" xr:uid="{3E11565B-FDE4-4938-A5A2-19FBD6A963FF}"/>
    <cellStyle name="Percent 3 2 2 4 2 2" xfId="23547" xr:uid="{A3D968CB-AD20-4DC7-9180-9AEC0FB0EA90}"/>
    <cellStyle name="Percent 3 2 2 4 2 3" xfId="41398" xr:uid="{3E32D37D-A1EB-4FDA-8D91-EBABC905997E}"/>
    <cellStyle name="Percent 3 2 2 4 3" xfId="23546" xr:uid="{BCC61C77-0774-4709-9DCA-659516DDE0EA}"/>
    <cellStyle name="Percent 3 2 2 4 4" xfId="41397" xr:uid="{3A04B2FC-8426-4E23-91F7-E27B38F7E441}"/>
    <cellStyle name="Percent 3 2 2 5" xfId="5675" xr:uid="{0B91D076-ACA7-4266-A8B1-DFC330B846CB}"/>
    <cellStyle name="Percent 3 2 2 5 2" xfId="23548" xr:uid="{2106F0EE-8A5F-4D1C-B864-5D2C08446939}"/>
    <cellStyle name="Percent 3 2 2 5 3" xfId="41399" xr:uid="{3F38030C-AE45-463F-8BDD-86E3B5FE2F25}"/>
    <cellStyle name="Percent 3 2 2 6" xfId="5676" xr:uid="{4252E9A5-CBED-4D52-A885-3FB42888DB8B}"/>
    <cellStyle name="Percent 3 2 2 6 2" xfId="23549" xr:uid="{67F3AD96-38DB-4BEF-AB24-B7BE6776F8B1}"/>
    <cellStyle name="Percent 3 2 2 6 3" xfId="41400" xr:uid="{4169A949-5858-4B18-AC07-5AE9996852D1}"/>
    <cellStyle name="Percent 3 2 2 7" xfId="5663" xr:uid="{C88ABDC9-5582-470A-910A-1185BCA202A9}"/>
    <cellStyle name="Percent 3 2 2 7 2" xfId="23536" xr:uid="{A141AD30-35ED-46F2-8CBE-F29BF31FE7A4}"/>
    <cellStyle name="Percent 3 2 2 7 3" xfId="41387" xr:uid="{73E19D1E-FCB4-43F6-B634-016D2DC8B10E}"/>
    <cellStyle name="Percent 3 2 2 8" xfId="59749" xr:uid="{62605F90-EA46-404C-904A-A867F80FA003}"/>
    <cellStyle name="Percent 3 2 20" xfId="5609" xr:uid="{5B24A53D-04FE-4D3B-A828-6880B656D1C7}"/>
    <cellStyle name="Percent 3 2 20 2" xfId="23482" xr:uid="{DA38CF8A-5E29-4A83-9387-9CDF7148764B}"/>
    <cellStyle name="Percent 3 2 20 3" xfId="41333" xr:uid="{851F0765-B7EA-4D03-8B6B-98785E07336A}"/>
    <cellStyle name="Percent 3 2 21" xfId="59740" xr:uid="{7C8CE1D0-924D-4400-A128-0012266DD6F7}"/>
    <cellStyle name="Percent 3 2 3" xfId="274" xr:uid="{1155B9C7-0E60-4B12-92BD-4521311B6EA2}"/>
    <cellStyle name="Percent 3 2 3 2" xfId="2860" xr:uid="{FED8E684-FACA-4A11-8844-A3710114C571}"/>
    <cellStyle name="Percent 3 2 3 2 2" xfId="5679" xr:uid="{06DBDE1A-917A-4B9A-B309-2A364413FA3F}"/>
    <cellStyle name="Percent 3 2 3 2 2 2" xfId="23552" xr:uid="{7F6BB218-1A68-4A4D-94D5-0706BDC6BDC2}"/>
    <cellStyle name="Percent 3 2 3 2 2 3" xfId="41403" xr:uid="{7277FCEB-6B6A-48FF-A51A-1C0C43C4FA71}"/>
    <cellStyle name="Percent 3 2 3 2 3" xfId="5680" xr:uid="{C49283A5-B0DC-46F0-AA63-A2054302F889}"/>
    <cellStyle name="Percent 3 2 3 2 3 2" xfId="23553" xr:uid="{6E8BA1B2-01B3-4AE3-8CB9-0CE695538B1E}"/>
    <cellStyle name="Percent 3 2 3 2 3 3" xfId="41404" xr:uid="{35EAE7FD-E12A-49C7-8D0B-51A243B1D496}"/>
    <cellStyle name="Percent 3 2 3 2 4" xfId="5678" xr:uid="{CDE6F009-666B-463C-91B6-7A712927DA96}"/>
    <cellStyle name="Percent 3 2 3 2 4 2" xfId="23551" xr:uid="{7AF2C703-D87C-4E69-B92A-C414124787D8}"/>
    <cellStyle name="Percent 3 2 3 2 4 3" xfId="41402" xr:uid="{4C32D79E-EA7C-4F28-A6EF-EC0819D8B461}"/>
    <cellStyle name="Percent 3 2 3 2 5" xfId="59755" xr:uid="{A7CA106B-36CA-450C-97D3-BBDF05A0B58F}"/>
    <cellStyle name="Percent 3 2 3 3" xfId="5681" xr:uid="{EB0056C0-8A8F-4944-8397-16E9E23259A0}"/>
    <cellStyle name="Percent 3 2 3 3 2" xfId="5682" xr:uid="{04BBB08A-2AD5-4DC1-82FE-6E0175807937}"/>
    <cellStyle name="Percent 3 2 3 3 2 2" xfId="23555" xr:uid="{5411594B-C4E1-42A5-BDAB-F71CDA3D9BFC}"/>
    <cellStyle name="Percent 3 2 3 3 2 3" xfId="41406" xr:uid="{C503E619-7D8C-4D24-BD92-0867D4B7A66D}"/>
    <cellStyle name="Percent 3 2 3 3 3" xfId="23554" xr:uid="{525F8E72-FD5E-4759-A510-38C217890142}"/>
    <cellStyle name="Percent 3 2 3 3 4" xfId="41405" xr:uid="{3D297D7E-DEA9-435F-B4E9-121AF38DCB62}"/>
    <cellStyle name="Percent 3 2 3 3 5" xfId="59756" xr:uid="{7FDA59CA-B30E-48AB-963D-2E194D523CA6}"/>
    <cellStyle name="Percent 3 2 3 4" xfId="5683" xr:uid="{1C2CDB92-8A96-4C5D-AFB8-5423ACF2B940}"/>
    <cellStyle name="Percent 3 2 3 4 2" xfId="23556" xr:uid="{FCE22C82-0043-46F6-BAD2-E85F66E63BFC}"/>
    <cellStyle name="Percent 3 2 3 4 3" xfId="41407" xr:uid="{FF418DDA-2845-4088-9116-026E1A38A784}"/>
    <cellStyle name="Percent 3 2 3 5" xfId="5684" xr:uid="{E039316D-D59E-489E-8E3B-4326B1FA7E37}"/>
    <cellStyle name="Percent 3 2 3 5 2" xfId="23557" xr:uid="{416EB558-4195-48DC-86E8-6ADF5AE894C9}"/>
    <cellStyle name="Percent 3 2 3 5 3" xfId="41408" xr:uid="{8DD09686-86B6-429D-88C0-58186CDCE67D}"/>
    <cellStyle name="Percent 3 2 3 6" xfId="5677" xr:uid="{6235893E-1BE4-4445-AEBD-BFD28BFB3562}"/>
    <cellStyle name="Percent 3 2 3 6 2" xfId="23550" xr:uid="{86BD80B7-BF2B-4994-AE52-7364A00BC315}"/>
    <cellStyle name="Percent 3 2 3 6 3" xfId="41401" xr:uid="{9CDD6E92-5D74-465C-9381-6B3626358C02}"/>
    <cellStyle name="Percent 3 2 3 7" xfId="59754" xr:uid="{6361222C-B6B0-4C72-9EAB-32719609F604}"/>
    <cellStyle name="Percent 3 2 4" xfId="275" xr:uid="{78554C6D-945C-4AE4-9820-63D2880ABAE0}"/>
    <cellStyle name="Percent 3 2 4 2" xfId="5686" xr:uid="{6289C0FF-C021-4F5C-B29F-B031B9CE8102}"/>
    <cellStyle name="Percent 3 2 4 2 2" xfId="5687" xr:uid="{CB0A8BD0-1C31-4CA3-840F-9EE1F3A7AE89}"/>
    <cellStyle name="Percent 3 2 4 2 2 2" xfId="23560" xr:uid="{DE263793-CFD5-4AEB-934E-A327B941344D}"/>
    <cellStyle name="Percent 3 2 4 2 2 3" xfId="41411" xr:uid="{B04F8EB4-215B-4AD8-80E8-3BED85EB3105}"/>
    <cellStyle name="Percent 3 2 4 2 3" xfId="23559" xr:uid="{3B8C6A98-8726-4B2F-8A43-054BF32BA9C7}"/>
    <cellStyle name="Percent 3 2 4 2 4" xfId="41410" xr:uid="{58352868-94D0-4B57-8994-D5D273F60835}"/>
    <cellStyle name="Percent 3 2 4 3" xfId="5688" xr:uid="{0FD3A3E7-3E4B-4D00-820F-6BD60561706C}"/>
    <cellStyle name="Percent 3 2 4 3 2" xfId="5689" xr:uid="{D74A096C-88EF-4A62-896B-09DF3214BEF9}"/>
    <cellStyle name="Percent 3 2 4 3 2 2" xfId="23562" xr:uid="{00C1F506-6EE9-4D46-B91A-C6ABB7247C00}"/>
    <cellStyle name="Percent 3 2 4 3 2 3" xfId="41413" xr:uid="{2544C180-A996-4F75-851F-1B52A989F12F}"/>
    <cellStyle name="Percent 3 2 4 3 3" xfId="23561" xr:uid="{956E3E61-1094-4141-AFD8-496C789A7E5A}"/>
    <cellStyle name="Percent 3 2 4 3 4" xfId="41412" xr:uid="{D4A6D4C9-4EE0-45EA-A100-A40D434DB21B}"/>
    <cellStyle name="Percent 3 2 4 4" xfId="5690" xr:uid="{2CD1A6F3-0EA4-499D-87FF-B709C7621420}"/>
    <cellStyle name="Percent 3 2 4 4 2" xfId="23563" xr:uid="{82AC911F-CA2B-4C08-8DB4-A6E0612C2F0C}"/>
    <cellStyle name="Percent 3 2 4 4 3" xfId="41414" xr:uid="{1EB5C068-4C0D-4997-B447-EE94D110CBED}"/>
    <cellStyle name="Percent 3 2 4 5" xfId="5691" xr:uid="{81F2ACAE-0330-4A70-A49C-A02B3844117A}"/>
    <cellStyle name="Percent 3 2 4 5 2" xfId="23564" xr:uid="{7508A3D1-363B-4835-8EE9-1DFED46CD217}"/>
    <cellStyle name="Percent 3 2 4 5 3" xfId="41415" xr:uid="{0BCA4AB5-5350-4729-9AD8-241E80B35FEC}"/>
    <cellStyle name="Percent 3 2 4 6" xfId="5685" xr:uid="{4C90263E-F1FB-43F6-A622-4F5F5D0D605B}"/>
    <cellStyle name="Percent 3 2 4 6 2" xfId="23558" xr:uid="{51C18239-7A95-49B6-BC67-F3E3CD780C68}"/>
    <cellStyle name="Percent 3 2 4 6 3" xfId="41409" xr:uid="{68477416-EB58-47FA-9B7B-21D96F8189F7}"/>
    <cellStyle name="Percent 3 2 4 7" xfId="59757" xr:uid="{159CBABE-2485-491E-B20C-68AE5E76EAEC}"/>
    <cellStyle name="Percent 3 2 5" xfId="2861" xr:uid="{5765EFF5-1561-4FB4-8D78-FFAE1B291DA9}"/>
    <cellStyle name="Percent 3 2 5 2" xfId="5693" xr:uid="{D7B0CEA4-0A39-45CD-8C0B-EB6C74563D76}"/>
    <cellStyle name="Percent 3 2 5 2 2" xfId="5694" xr:uid="{AE4A3508-0606-45A5-8A0F-EC8CADAE2EDB}"/>
    <cellStyle name="Percent 3 2 5 2 2 2" xfId="23567" xr:uid="{A55A6FBA-A28E-4EC7-9135-E5397ACEBED9}"/>
    <cellStyle name="Percent 3 2 5 2 2 3" xfId="41418" xr:uid="{ABD4A03E-D9A9-45C1-AAE4-3FAFD273A0A3}"/>
    <cellStyle name="Percent 3 2 5 2 3" xfId="23566" xr:uid="{3962CECA-170F-422B-BA12-E16EA1ECE43F}"/>
    <cellStyle name="Percent 3 2 5 2 4" xfId="41417" xr:uid="{C59403C8-1983-4FB7-BA9B-B8E8F6D3CD7D}"/>
    <cellStyle name="Percent 3 2 5 3" xfId="5695" xr:uid="{4042AB78-FF06-4386-ADA0-1B42CF16B127}"/>
    <cellStyle name="Percent 3 2 5 3 2" xfId="5696" xr:uid="{7FDF51BC-6E3E-431A-9C17-82F609082419}"/>
    <cellStyle name="Percent 3 2 5 3 2 2" xfId="23569" xr:uid="{A9E39B1A-9AB8-48AE-B81D-42FF14412FB9}"/>
    <cellStyle name="Percent 3 2 5 3 2 3" xfId="41420" xr:uid="{8CD2737B-1648-4E5F-9CF6-B279AF4230E0}"/>
    <cellStyle name="Percent 3 2 5 3 3" xfId="23568" xr:uid="{4F00EAC4-B3C4-4B32-BAA5-D7E03EA779EB}"/>
    <cellStyle name="Percent 3 2 5 3 4" xfId="41419" xr:uid="{23995442-6BD7-4BFA-887E-277A739A62F0}"/>
    <cellStyle name="Percent 3 2 5 4" xfId="5697" xr:uid="{72320FB9-DABC-4E68-88F7-586427A03296}"/>
    <cellStyle name="Percent 3 2 5 4 2" xfId="23570" xr:uid="{D610D0B9-0E70-4489-966B-8F49A6934A34}"/>
    <cellStyle name="Percent 3 2 5 4 3" xfId="41421" xr:uid="{44DEF25F-DBD8-4F4C-8D11-42941BFC3229}"/>
    <cellStyle name="Percent 3 2 5 5" xfId="5698" xr:uid="{36ACB7FA-3B46-4E2F-987F-7A2C21916969}"/>
    <cellStyle name="Percent 3 2 5 5 2" xfId="23571" xr:uid="{2D3973AB-05DD-4A69-AC5E-BA1E50B2E535}"/>
    <cellStyle name="Percent 3 2 5 5 3" xfId="41422" xr:uid="{B5AFF042-95DD-4B5F-90E4-105B561BF3EE}"/>
    <cellStyle name="Percent 3 2 5 6" xfId="5692" xr:uid="{C135A8CC-747D-4507-BE33-A20452F2F07C}"/>
    <cellStyle name="Percent 3 2 5 6 2" xfId="23565" xr:uid="{50458F43-ABEA-4B54-9BB8-A542CF2112AA}"/>
    <cellStyle name="Percent 3 2 5 6 3" xfId="41416" xr:uid="{85A6B776-3A47-4E1D-93AD-B732E18A9C18}"/>
    <cellStyle name="Percent 3 2 5 7" xfId="59758" xr:uid="{BFBC8BF1-5C0B-4A4A-AAF7-16DFDD31029E}"/>
    <cellStyle name="Percent 3 2 6" xfId="2862" xr:uid="{97D3A2DE-4F3B-4982-8BC0-F9128FC54336}"/>
    <cellStyle name="Percent 3 2 6 2" xfId="5700" xr:uid="{749D32EE-B898-4CA0-BB0A-57617C7021F1}"/>
    <cellStyle name="Percent 3 2 6 2 2" xfId="5701" xr:uid="{26BE06DF-51F3-4C06-84A2-5F250A6E768B}"/>
    <cellStyle name="Percent 3 2 6 2 2 2" xfId="23574" xr:uid="{D933FD3E-5BA2-40D0-807B-3A244442F789}"/>
    <cellStyle name="Percent 3 2 6 2 2 3" xfId="41425" xr:uid="{9C6AA174-E3A8-49CF-BDBE-C446DF62848A}"/>
    <cellStyle name="Percent 3 2 6 2 3" xfId="23573" xr:uid="{855BD009-1877-4AB6-825D-8FA623AC06FB}"/>
    <cellStyle name="Percent 3 2 6 2 4" xfId="41424" xr:uid="{97C08E54-E571-450C-BCAE-237698900F38}"/>
    <cellStyle name="Percent 3 2 6 3" xfId="5702" xr:uid="{BF7B60DC-174B-47EF-94CC-FF872B41BED8}"/>
    <cellStyle name="Percent 3 2 6 3 2" xfId="5703" xr:uid="{EAA4B589-5BEB-4BFF-B64C-2DE1E86AC4F1}"/>
    <cellStyle name="Percent 3 2 6 3 2 2" xfId="23576" xr:uid="{ABFE668A-D747-461B-B60C-605F5348AAF3}"/>
    <cellStyle name="Percent 3 2 6 3 2 3" xfId="41427" xr:uid="{316E60BC-4F9F-4213-A699-5BB790B61B48}"/>
    <cellStyle name="Percent 3 2 6 3 3" xfId="23575" xr:uid="{E56C2A65-70EB-4501-90AA-00528F965E41}"/>
    <cellStyle name="Percent 3 2 6 3 4" xfId="41426" xr:uid="{6A8BEBF3-18ED-4185-9BFD-D75A95536C01}"/>
    <cellStyle name="Percent 3 2 6 4" xfId="5704" xr:uid="{BE6D980E-44B7-4D3A-9782-D5D7E74E556B}"/>
    <cellStyle name="Percent 3 2 6 4 2" xfId="23577" xr:uid="{8098067E-091F-4A37-9210-FF060EF8A825}"/>
    <cellStyle name="Percent 3 2 6 4 3" xfId="41428" xr:uid="{0944CB9F-AFE2-451A-8170-F7E38046A1B7}"/>
    <cellStyle name="Percent 3 2 6 5" xfId="5705" xr:uid="{1CAD4D79-ED75-4B6A-9F93-CB10454A439B}"/>
    <cellStyle name="Percent 3 2 6 5 2" xfId="23578" xr:uid="{885ADB4A-88F1-4595-8B26-AEA209973805}"/>
    <cellStyle name="Percent 3 2 6 5 3" xfId="41429" xr:uid="{3394FB9A-7053-4946-BE8D-60496AC13C22}"/>
    <cellStyle name="Percent 3 2 6 6" xfId="5699" xr:uid="{78E07632-B7CE-4128-B02E-F16E18B20199}"/>
    <cellStyle name="Percent 3 2 6 6 2" xfId="23572" xr:uid="{90D6BDED-35BB-48D2-B987-8F9D5012DD2B}"/>
    <cellStyle name="Percent 3 2 6 6 3" xfId="41423" xr:uid="{5521EE7C-6D1F-4B8D-976C-32289DE923A3}"/>
    <cellStyle name="Percent 3 2 6 7" xfId="59759" xr:uid="{78CEA162-28DE-49FE-A102-1EF3F71B3321}"/>
    <cellStyle name="Percent 3 2 7" xfId="2863" xr:uid="{F5938C9F-80AB-405B-8457-9392158B7D7C}"/>
    <cellStyle name="Percent 3 2 7 2" xfId="5707" xr:uid="{62284A87-8F4C-44FA-9C69-7DFA4393E9F2}"/>
    <cellStyle name="Percent 3 2 7 2 2" xfId="5708" xr:uid="{4276AD50-281D-4993-8CCB-29152E5E55DE}"/>
    <cellStyle name="Percent 3 2 7 2 2 2" xfId="23581" xr:uid="{8C98489A-A9C8-4A5E-870D-8D81D14A8663}"/>
    <cellStyle name="Percent 3 2 7 2 2 3" xfId="41432" xr:uid="{414BF572-7FC5-4C0B-A4F8-F0ED71365D28}"/>
    <cellStyle name="Percent 3 2 7 2 3" xfId="23580" xr:uid="{2217F822-B046-47A2-B6BC-305D53AE0744}"/>
    <cellStyle name="Percent 3 2 7 2 4" xfId="41431" xr:uid="{634D213F-B044-4C75-9937-3F8655DED417}"/>
    <cellStyle name="Percent 3 2 7 3" xfId="5709" xr:uid="{7EAF8959-2F58-4FEA-AF6F-6283517025AD}"/>
    <cellStyle name="Percent 3 2 7 3 2" xfId="5710" xr:uid="{8D3619B1-17AD-4476-8824-D7D27CAB67B1}"/>
    <cellStyle name="Percent 3 2 7 3 2 2" xfId="23583" xr:uid="{72B7E3D7-00AF-47AE-A1D5-C41254D182DD}"/>
    <cellStyle name="Percent 3 2 7 3 2 3" xfId="41434" xr:uid="{30E3C447-A32B-454B-B52F-B0D3727F3070}"/>
    <cellStyle name="Percent 3 2 7 3 3" xfId="23582" xr:uid="{E91DACA2-7A69-4D8C-948C-DFD591ED8013}"/>
    <cellStyle name="Percent 3 2 7 3 4" xfId="41433" xr:uid="{2D16C993-48EE-44FC-9108-DA31941B2237}"/>
    <cellStyle name="Percent 3 2 7 4" xfId="5711" xr:uid="{97017D63-BB4B-4872-BB09-8F84E3E417D2}"/>
    <cellStyle name="Percent 3 2 7 4 2" xfId="23584" xr:uid="{F062CFCD-4616-496B-ACE9-C1953C098886}"/>
    <cellStyle name="Percent 3 2 7 4 3" xfId="41435" xr:uid="{ED1D0F2A-451C-48EC-9B47-346A471E4CD1}"/>
    <cellStyle name="Percent 3 2 7 5" xfId="5712" xr:uid="{918D0977-2E50-4A07-B7CB-4EBD22C7400A}"/>
    <cellStyle name="Percent 3 2 7 5 2" xfId="23585" xr:uid="{31410BAF-F0D2-44FA-9389-00DC81E98A9B}"/>
    <cellStyle name="Percent 3 2 7 5 3" xfId="41436" xr:uid="{6D6E160C-F27F-4371-B859-51DC05E5A2A4}"/>
    <cellStyle name="Percent 3 2 7 6" xfId="5706" xr:uid="{24410E38-EEE2-4314-9C49-C53DF7D539CA}"/>
    <cellStyle name="Percent 3 2 7 6 2" xfId="23579" xr:uid="{4ED42573-E98A-402A-8D94-9695EB9AEA98}"/>
    <cellStyle name="Percent 3 2 7 6 3" xfId="41430" xr:uid="{B3E25ABC-C87F-4101-B6A6-B084C5FA879A}"/>
    <cellStyle name="Percent 3 2 7 7" xfId="59760" xr:uid="{08050DCA-5A4B-4AF9-994B-577825293D69}"/>
    <cellStyle name="Percent 3 2 8" xfId="2864" xr:uid="{7E5C8829-6AD9-41D3-85B5-6A8369B6DF30}"/>
    <cellStyle name="Percent 3 2 8 2" xfId="5714" xr:uid="{34516D07-FC97-474D-B6CA-A251FD4CFA97}"/>
    <cellStyle name="Percent 3 2 8 2 2" xfId="5715" xr:uid="{B6D16CCB-7433-499F-866C-39D914CC585F}"/>
    <cellStyle name="Percent 3 2 8 2 2 2" xfId="23588" xr:uid="{A416FBBA-318D-4D72-8E7F-86D7E143BED2}"/>
    <cellStyle name="Percent 3 2 8 2 2 3" xfId="41439" xr:uid="{CF999A88-A157-4D35-9C98-2CC2AAC55E80}"/>
    <cellStyle name="Percent 3 2 8 2 3" xfId="23587" xr:uid="{0EAF5433-214D-4823-A17D-732B31A2B9FF}"/>
    <cellStyle name="Percent 3 2 8 2 4" xfId="41438" xr:uid="{45D85C7B-F549-491E-B27E-8C3C0D5E0008}"/>
    <cellStyle name="Percent 3 2 8 3" xfId="5716" xr:uid="{D975E32F-3243-4EF0-B110-56A62DDAE62D}"/>
    <cellStyle name="Percent 3 2 8 3 2" xfId="5717" xr:uid="{4CE7255B-3336-454C-97F2-DA7F14A45325}"/>
    <cellStyle name="Percent 3 2 8 3 2 2" xfId="23590" xr:uid="{DD18EFBD-65F3-4602-8DCB-9B4C4C92F83F}"/>
    <cellStyle name="Percent 3 2 8 3 2 3" xfId="41441" xr:uid="{4B0F1ADF-A06A-48C7-907C-762B873D219A}"/>
    <cellStyle name="Percent 3 2 8 3 3" xfId="23589" xr:uid="{C594F882-D853-4497-83F6-001EF7B4D572}"/>
    <cellStyle name="Percent 3 2 8 3 4" xfId="41440" xr:uid="{7498D4E8-74EE-4002-884C-1C9A1624D6F3}"/>
    <cellStyle name="Percent 3 2 8 4" xfId="5718" xr:uid="{E010FA86-75F8-477D-A8D6-42ABB7EB33B1}"/>
    <cellStyle name="Percent 3 2 8 4 2" xfId="23591" xr:uid="{5AB2441C-0473-4D66-B145-C511AA6B3C0C}"/>
    <cellStyle name="Percent 3 2 8 4 3" xfId="41442" xr:uid="{4A09ED1B-8B23-4B62-AAFB-FE49307587E9}"/>
    <cellStyle name="Percent 3 2 8 5" xfId="5719" xr:uid="{0900AD6B-D77B-4999-8A66-EAA599CFCED7}"/>
    <cellStyle name="Percent 3 2 8 5 2" xfId="23592" xr:uid="{0E0C779C-035B-4CFB-ADEC-E36F5E9D90D0}"/>
    <cellStyle name="Percent 3 2 8 5 3" xfId="41443" xr:uid="{3B0D2FBB-949E-4B3B-B3E4-0820A3ED5D8F}"/>
    <cellStyle name="Percent 3 2 8 6" xfId="5713" xr:uid="{730336E4-C174-4DEF-8BB9-194578387B8C}"/>
    <cellStyle name="Percent 3 2 8 6 2" xfId="23586" xr:uid="{9624AA0E-567A-479B-AE4E-69CEF856B793}"/>
    <cellStyle name="Percent 3 2 8 6 3" xfId="41437" xr:uid="{4F5E1EC4-C8A0-4096-984F-4F5E55204ACC}"/>
    <cellStyle name="Percent 3 2 8 7" xfId="59761" xr:uid="{E5B78A59-D629-441E-A724-F1FE847EAB01}"/>
    <cellStyle name="Percent 3 2 9" xfId="2865" xr:uid="{B3043825-83D7-41D7-8106-0150388C2E70}"/>
    <cellStyle name="Percent 3 2 9 2" xfId="5721" xr:uid="{C0E60D0C-B3CC-428B-AD43-35BBFE6734A6}"/>
    <cellStyle name="Percent 3 2 9 2 2" xfId="5722" xr:uid="{AACF1770-4B02-4AB6-840A-95F026781ABE}"/>
    <cellStyle name="Percent 3 2 9 2 2 2" xfId="23595" xr:uid="{24C6D8F2-7C81-49BF-A688-2F6EB76E1FE7}"/>
    <cellStyle name="Percent 3 2 9 2 2 3" xfId="41446" xr:uid="{79C99D2F-0CD5-4F8A-8DB7-36A19C7276E8}"/>
    <cellStyle name="Percent 3 2 9 2 3" xfId="23594" xr:uid="{58413650-ED5A-431D-9A35-76E5E8C6CC1A}"/>
    <cellStyle name="Percent 3 2 9 2 4" xfId="41445" xr:uid="{10902F17-E7CC-4026-8D79-190D03DAC800}"/>
    <cellStyle name="Percent 3 2 9 3" xfId="5723" xr:uid="{748E4A02-29CD-4CFC-9B10-FA3393B7C05C}"/>
    <cellStyle name="Percent 3 2 9 3 2" xfId="5724" xr:uid="{4011A2DA-77F0-4EB8-9926-51254F776318}"/>
    <cellStyle name="Percent 3 2 9 3 2 2" xfId="23597" xr:uid="{F1BD15DC-B871-4DEB-9012-5B187C5D1115}"/>
    <cellStyle name="Percent 3 2 9 3 2 3" xfId="41448" xr:uid="{B2367ACB-952D-418E-8B69-EBCEBD791663}"/>
    <cellStyle name="Percent 3 2 9 3 3" xfId="23596" xr:uid="{5FD909CE-6FB1-4443-A848-DFC36A27A05C}"/>
    <cellStyle name="Percent 3 2 9 3 4" xfId="41447" xr:uid="{65EBFF4F-C3C0-4022-90FF-2581815B7D17}"/>
    <cellStyle name="Percent 3 2 9 4" xfId="5725" xr:uid="{2E7E86C1-D7FA-435B-B604-CAD14429206D}"/>
    <cellStyle name="Percent 3 2 9 4 2" xfId="23598" xr:uid="{0E79C89A-F108-4507-B6C3-E3871AA6C60F}"/>
    <cellStyle name="Percent 3 2 9 4 3" xfId="41449" xr:uid="{E2C65E5F-8A1D-41F7-B170-4E82863A797B}"/>
    <cellStyle name="Percent 3 2 9 5" xfId="5726" xr:uid="{02236116-6A2B-4E7C-BF5E-573F6C2BCB22}"/>
    <cellStyle name="Percent 3 2 9 5 2" xfId="23599" xr:uid="{9F0123ED-A6E7-46E2-A63D-C112918309A7}"/>
    <cellStyle name="Percent 3 2 9 5 3" xfId="41450" xr:uid="{CB7F1D89-5953-4D10-92F1-7721C97D5F2B}"/>
    <cellStyle name="Percent 3 2 9 6" xfId="5720" xr:uid="{4346DD91-C1D5-4665-8582-B3866B833AF9}"/>
    <cellStyle name="Percent 3 2 9 6 2" xfId="23593" xr:uid="{4D9AFCF0-3A51-4393-A6E8-B87CB29D2B67}"/>
    <cellStyle name="Percent 3 2 9 6 3" xfId="41444" xr:uid="{EC0DEBCA-498C-4250-BF7C-9FFEE88716CB}"/>
    <cellStyle name="Percent 3 2 9 7" xfId="59762" xr:uid="{882656E4-AC6F-4DBC-B950-3636D2AA5BBC}"/>
    <cellStyle name="Percent 3 20" xfId="2866" xr:uid="{371BB008-7D7C-4E37-9B01-CBF635D94A24}"/>
    <cellStyle name="Percent 3 20 2" xfId="5728" xr:uid="{23082D7B-5EAE-4B1D-A681-87AAC11E6182}"/>
    <cellStyle name="Percent 3 20 2 2" xfId="5729" xr:uid="{D9938CF8-8A46-44CE-B2CB-AA307F4DE924}"/>
    <cellStyle name="Percent 3 20 2 2 2" xfId="23602" xr:uid="{44C665F7-658E-4B80-9BA1-7675A008755E}"/>
    <cellStyle name="Percent 3 20 2 2 3" xfId="41453" xr:uid="{3FBD1A70-9C6F-4FA7-B5CA-4084CDA21FBD}"/>
    <cellStyle name="Percent 3 20 2 3" xfId="23601" xr:uid="{610FBB1E-83E0-42B5-BD1C-4BB83A327ECB}"/>
    <cellStyle name="Percent 3 20 2 4" xfId="41452" xr:uid="{FFB580D6-4C84-4DA2-A924-E31C407EC2A0}"/>
    <cellStyle name="Percent 3 20 3" xfId="5730" xr:uid="{3FB22A96-4BE8-4537-ABF1-5D95D65037A6}"/>
    <cellStyle name="Percent 3 20 3 2" xfId="5731" xr:uid="{BBDF77F4-BB32-4202-B111-D8CAEB3E780B}"/>
    <cellStyle name="Percent 3 20 3 2 2" xfId="23604" xr:uid="{2753C61D-D1E9-4B7B-AA24-13E9D6EE7047}"/>
    <cellStyle name="Percent 3 20 3 2 3" xfId="41455" xr:uid="{3B8CF93F-484F-4F35-9819-4E0C3C72FFA5}"/>
    <cellStyle name="Percent 3 20 3 3" xfId="23603" xr:uid="{F7A7F69C-1F6D-4B5D-83FA-21EF41E6CF1E}"/>
    <cellStyle name="Percent 3 20 3 4" xfId="41454" xr:uid="{B51CFEC4-8722-4693-ACEB-FBA20558B008}"/>
    <cellStyle name="Percent 3 20 4" xfId="5732" xr:uid="{8FDC1737-ACAD-4454-B3C9-32850759E445}"/>
    <cellStyle name="Percent 3 20 4 2" xfId="23605" xr:uid="{C59E24E1-7D09-4491-8594-36F8687D98B6}"/>
    <cellStyle name="Percent 3 20 4 3" xfId="41456" xr:uid="{BD4058F5-FBB2-4475-B0DE-7479B7976116}"/>
    <cellStyle name="Percent 3 20 5" xfId="5733" xr:uid="{7669994A-81F1-435D-AF08-C0AD44CADA11}"/>
    <cellStyle name="Percent 3 20 5 2" xfId="23606" xr:uid="{3DB5727C-22D0-4BBE-9188-B4505847FA51}"/>
    <cellStyle name="Percent 3 20 5 3" xfId="41457" xr:uid="{005FC908-D5CA-43D0-A50A-9A02D5387C36}"/>
    <cellStyle name="Percent 3 20 6" xfId="5727" xr:uid="{D51384D6-D153-4AE0-9392-F41291CA6BBC}"/>
    <cellStyle name="Percent 3 20 6 2" xfId="23600" xr:uid="{9D064B0D-F4EE-41FD-98F6-E95828508A16}"/>
    <cellStyle name="Percent 3 20 6 3" xfId="41451" xr:uid="{A4158C0C-4F1D-46C2-9239-FCAF60B3CED7}"/>
    <cellStyle name="Percent 3 20 7" xfId="59763" xr:uid="{5FEC8867-5206-480E-99BA-81ADEC0BE6F6}"/>
    <cellStyle name="Percent 3 21" xfId="2867" xr:uid="{5AFE20CA-F576-4337-9EBC-9863FC5F5CC1}"/>
    <cellStyle name="Percent 3 21 2" xfId="5735" xr:uid="{423FF423-9BA5-4B57-9D58-09636E889304}"/>
    <cellStyle name="Percent 3 21 2 2" xfId="5736" xr:uid="{644E5D33-C1F3-4047-BA35-6C7007FFD9E8}"/>
    <cellStyle name="Percent 3 21 2 2 2" xfId="23609" xr:uid="{FA2BD2F9-5A94-46E0-B937-D55992CF1DC2}"/>
    <cellStyle name="Percent 3 21 2 2 3" xfId="41460" xr:uid="{24C23E93-0E45-439E-9CA6-4ED14839C340}"/>
    <cellStyle name="Percent 3 21 2 3" xfId="23608" xr:uid="{0AD2F2E3-4266-470D-80C3-AF44FE29A622}"/>
    <cellStyle name="Percent 3 21 2 4" xfId="41459" xr:uid="{15C3324C-96B8-452E-B8E8-22B26DECBC7A}"/>
    <cellStyle name="Percent 3 21 3" xfId="5737" xr:uid="{34EC5B3A-A670-429C-ABD1-6D43E1C6E6F0}"/>
    <cellStyle name="Percent 3 21 3 2" xfId="5738" xr:uid="{B19030F4-47A4-4F21-AC31-8B8C4F9DA8CC}"/>
    <cellStyle name="Percent 3 21 3 2 2" xfId="23611" xr:uid="{25A39245-90C6-4261-AEF8-865D9AD67214}"/>
    <cellStyle name="Percent 3 21 3 2 3" xfId="41462" xr:uid="{708FECDB-55E6-47B1-A311-6BB9EC775731}"/>
    <cellStyle name="Percent 3 21 3 3" xfId="23610" xr:uid="{A66A0D6B-D574-4DD9-8871-3ADA75837D7E}"/>
    <cellStyle name="Percent 3 21 3 4" xfId="41461" xr:uid="{43D0A7C3-3991-45BD-A2BC-CD6913B936B7}"/>
    <cellStyle name="Percent 3 21 4" xfId="5739" xr:uid="{41D87702-A524-4EC4-B799-825D4BC977F4}"/>
    <cellStyle name="Percent 3 21 4 2" xfId="23612" xr:uid="{325DE2F3-7454-459D-9079-0CEB675C084B}"/>
    <cellStyle name="Percent 3 21 4 3" xfId="41463" xr:uid="{D6788558-E9A7-48B1-BE1A-F3D06CA697AD}"/>
    <cellStyle name="Percent 3 21 5" xfId="5740" xr:uid="{522C71C2-F7FB-43E6-BFDA-5A48776B7068}"/>
    <cellStyle name="Percent 3 21 5 2" xfId="23613" xr:uid="{2C335D17-FF0F-4070-8EB4-F9FCD049538F}"/>
    <cellStyle name="Percent 3 21 5 3" xfId="41464" xr:uid="{35C98458-99E2-429E-B1C2-2721AED9A9EC}"/>
    <cellStyle name="Percent 3 21 6" xfId="5734" xr:uid="{A91F7703-90B8-4CF5-97AD-613BB0148302}"/>
    <cellStyle name="Percent 3 21 6 2" xfId="23607" xr:uid="{A35F9D32-8D83-4E5B-94F2-EC7A41FB7D52}"/>
    <cellStyle name="Percent 3 21 6 3" xfId="41458" xr:uid="{BBEB5807-4A0C-48FC-B531-30365004E028}"/>
    <cellStyle name="Percent 3 21 7" xfId="59764" xr:uid="{C38065DE-09F7-4EE4-AAFF-79766DCAF6D5}"/>
    <cellStyle name="Percent 3 22" xfId="2868" xr:uid="{9D8961F8-B7C5-4D6F-990F-ADB9F5F24151}"/>
    <cellStyle name="Percent 3 22 2" xfId="5742" xr:uid="{767EA4E4-C842-408B-BB26-71B44C4F45CF}"/>
    <cellStyle name="Percent 3 22 2 2" xfId="5743" xr:uid="{834CC260-F2C1-489D-8CA3-A99D158ED1C2}"/>
    <cellStyle name="Percent 3 22 2 2 2" xfId="23616" xr:uid="{57597DCC-1400-41A4-9FC7-1AA9CB3B8D56}"/>
    <cellStyle name="Percent 3 22 2 2 3" xfId="41467" xr:uid="{5396C160-56B0-41D7-A9B8-9927C069B9E5}"/>
    <cellStyle name="Percent 3 22 2 3" xfId="23615" xr:uid="{FF22E6C3-6597-4A39-B8E6-E2E9FD680D32}"/>
    <cellStyle name="Percent 3 22 2 4" xfId="41466" xr:uid="{07EECCAA-08A9-42EE-A6B7-051FF3E01428}"/>
    <cellStyle name="Percent 3 22 3" xfId="5744" xr:uid="{A0EADAC1-20D2-4F98-9A64-88C87A6AD581}"/>
    <cellStyle name="Percent 3 22 3 2" xfId="5745" xr:uid="{88026F78-9848-48FB-8E58-895CDF02593D}"/>
    <cellStyle name="Percent 3 22 3 2 2" xfId="23618" xr:uid="{3672C9D8-2650-4170-B2D4-DD174CD5CE28}"/>
    <cellStyle name="Percent 3 22 3 2 3" xfId="41469" xr:uid="{AD5DE495-642E-4CA2-9B66-339F91837C64}"/>
    <cellStyle name="Percent 3 22 3 3" xfId="23617" xr:uid="{B31FB9C0-018B-4415-9C48-ACC242A12993}"/>
    <cellStyle name="Percent 3 22 3 4" xfId="41468" xr:uid="{25EF9D56-4189-4DD7-A36A-37E1B3E97900}"/>
    <cellStyle name="Percent 3 22 4" xfId="5746" xr:uid="{7F00AC87-12F6-48CF-9D92-0767762F18EA}"/>
    <cellStyle name="Percent 3 22 4 2" xfId="23619" xr:uid="{2C57D86B-AD7E-4D5B-9049-A0B00FF370C5}"/>
    <cellStyle name="Percent 3 22 4 3" xfId="41470" xr:uid="{E1C5A726-7AB2-4221-83BA-0AE1BFE1BE46}"/>
    <cellStyle name="Percent 3 22 5" xfId="5747" xr:uid="{6129A44A-6447-400D-81C5-EA9C340822AD}"/>
    <cellStyle name="Percent 3 22 5 2" xfId="23620" xr:uid="{0221B724-B401-4077-8DAC-2095A38E42DF}"/>
    <cellStyle name="Percent 3 22 5 3" xfId="41471" xr:uid="{503B3D31-F8CF-4078-9C88-233117DC8AE0}"/>
    <cellStyle name="Percent 3 22 6" xfId="5741" xr:uid="{DC11AED1-B7F7-4E4D-9D62-37373C623C8B}"/>
    <cellStyle name="Percent 3 22 6 2" xfId="23614" xr:uid="{115F2E55-6B98-4FB4-9C13-661928C31451}"/>
    <cellStyle name="Percent 3 22 6 3" xfId="41465" xr:uid="{02406334-2FD4-4441-BA65-858E908A2BC9}"/>
    <cellStyle name="Percent 3 22 7" xfId="59765" xr:uid="{D8E878DE-D669-4187-9FEB-C55B53F36C07}"/>
    <cellStyle name="Percent 3 23" xfId="2869" xr:uid="{B73384FC-FD89-42F5-92E2-23C9FBCCBD5E}"/>
    <cellStyle name="Percent 3 23 2" xfId="5749" xr:uid="{6731E53F-0ECB-47C0-9930-64B5294A5743}"/>
    <cellStyle name="Percent 3 23 2 2" xfId="5750" xr:uid="{1BBEF6E5-6039-4A13-BCC7-95A64BA819C8}"/>
    <cellStyle name="Percent 3 23 2 2 2" xfId="23623" xr:uid="{9D7F1821-E763-4DC5-AC22-BCA7FB1FDA52}"/>
    <cellStyle name="Percent 3 23 2 2 3" xfId="41474" xr:uid="{56DFBEA9-5A6C-45EF-A4CE-761D55BBA85E}"/>
    <cellStyle name="Percent 3 23 2 3" xfId="23622" xr:uid="{9EE4A168-4285-4BE5-89EC-BA0C57337ABB}"/>
    <cellStyle name="Percent 3 23 2 4" xfId="41473" xr:uid="{3394E56B-6FBC-458C-A154-73B0F8064ABA}"/>
    <cellStyle name="Percent 3 23 3" xfId="5751" xr:uid="{17073BD0-104A-4C63-AB64-D8B41AF1A848}"/>
    <cellStyle name="Percent 3 23 3 2" xfId="5752" xr:uid="{F18E863E-C897-46B9-899A-9D99C22E46C3}"/>
    <cellStyle name="Percent 3 23 3 2 2" xfId="23625" xr:uid="{622B1CFB-0A12-450B-A769-E1D173C5F90F}"/>
    <cellStyle name="Percent 3 23 3 2 3" xfId="41476" xr:uid="{DF6D6F64-47D6-4CA7-A9AB-C8EA74615886}"/>
    <cellStyle name="Percent 3 23 3 3" xfId="23624" xr:uid="{46805007-D057-4914-854A-6CC3AE3F0748}"/>
    <cellStyle name="Percent 3 23 3 4" xfId="41475" xr:uid="{3175604D-61AE-4063-B043-9EFF6E23E100}"/>
    <cellStyle name="Percent 3 23 4" xfId="5753" xr:uid="{2664DB28-0D2B-45AE-B019-E95B5FB0AB69}"/>
    <cellStyle name="Percent 3 23 4 2" xfId="23626" xr:uid="{232CCA43-0CA1-44D6-BC19-B7A0255BADA5}"/>
    <cellStyle name="Percent 3 23 4 3" xfId="41477" xr:uid="{9B1E1AFE-D4E8-40BC-A970-61C7C103AE8E}"/>
    <cellStyle name="Percent 3 23 5" xfId="5754" xr:uid="{78A01C5F-2343-4B88-A340-7329E2B380A2}"/>
    <cellStyle name="Percent 3 23 5 2" xfId="23627" xr:uid="{B6AEDD7D-C2CB-42F5-9015-6ACE362A0787}"/>
    <cellStyle name="Percent 3 23 5 3" xfId="41478" xr:uid="{86C19206-823C-4D28-A8BA-745132C3F365}"/>
    <cellStyle name="Percent 3 23 6" xfId="5748" xr:uid="{842B53AF-D176-438D-9F27-3DE47B90224D}"/>
    <cellStyle name="Percent 3 23 6 2" xfId="23621" xr:uid="{CD5BC23D-73EB-4227-A1D5-7A4E4E08B78E}"/>
    <cellStyle name="Percent 3 23 6 3" xfId="41472" xr:uid="{004AE981-9076-4D18-9A07-B38C7ED91B63}"/>
    <cellStyle name="Percent 3 23 7" xfId="59766" xr:uid="{0F274C7F-112B-4088-8948-79A7E0E88A5A}"/>
    <cellStyle name="Percent 3 24" xfId="2870" xr:uid="{3FD3B3AF-EA85-4774-BE3B-D3C0268223EE}"/>
    <cellStyle name="Percent 3 24 2" xfId="5756" xr:uid="{8EB0AACC-7FF5-4A85-9DA5-78F7E7ACC056}"/>
    <cellStyle name="Percent 3 24 2 2" xfId="5757" xr:uid="{2CAF47F1-8657-4CDD-B8A0-5203C6F0976F}"/>
    <cellStyle name="Percent 3 24 2 2 2" xfId="23630" xr:uid="{0FB82392-3146-4C73-80AB-61A246EE223E}"/>
    <cellStyle name="Percent 3 24 2 2 3" xfId="41481" xr:uid="{D8C33113-318C-4CB4-A7E0-393DF8ED173D}"/>
    <cellStyle name="Percent 3 24 2 3" xfId="23629" xr:uid="{F1589287-4944-472E-8B9E-0A65235CDF8F}"/>
    <cellStyle name="Percent 3 24 2 4" xfId="41480" xr:uid="{B97AFA71-07D3-498E-9B29-0A4901D163AC}"/>
    <cellStyle name="Percent 3 24 3" xfId="5758" xr:uid="{92976ACD-7878-4A43-93DD-DC95A33AF7A2}"/>
    <cellStyle name="Percent 3 24 3 2" xfId="5759" xr:uid="{2B77618C-4636-40C5-9941-2966D6BEB3C4}"/>
    <cellStyle name="Percent 3 24 3 2 2" xfId="23632" xr:uid="{22AC07EC-9A4A-417E-810D-B48B94C26533}"/>
    <cellStyle name="Percent 3 24 3 2 3" xfId="41483" xr:uid="{2CB5416A-91FD-4E4D-B80F-4BE7A5B90130}"/>
    <cellStyle name="Percent 3 24 3 3" xfId="23631" xr:uid="{AA335A6A-4AF0-44CA-8CA0-11E846EB510D}"/>
    <cellStyle name="Percent 3 24 3 4" xfId="41482" xr:uid="{BABD16BE-7FE0-44B9-B3B1-01C6A1500552}"/>
    <cellStyle name="Percent 3 24 4" xfId="5760" xr:uid="{91A5536B-98BD-45B6-8DDD-1824E0913E28}"/>
    <cellStyle name="Percent 3 24 4 2" xfId="23633" xr:uid="{A7F5D10F-302C-48AF-910B-E0C0CB916BFC}"/>
    <cellStyle name="Percent 3 24 4 3" xfId="41484" xr:uid="{71A6CB31-53BE-4A37-819A-B2B4D909AF1C}"/>
    <cellStyle name="Percent 3 24 5" xfId="5761" xr:uid="{E23C21DA-0AD4-4FA8-B0FA-78391FDFED19}"/>
    <cellStyle name="Percent 3 24 5 2" xfId="23634" xr:uid="{8B0F1800-FCA4-4085-B4E1-F04AFD5FC31A}"/>
    <cellStyle name="Percent 3 24 5 3" xfId="41485" xr:uid="{D275471E-3B5D-424B-BC6D-3B0B4C94EE26}"/>
    <cellStyle name="Percent 3 24 6" xfId="5755" xr:uid="{26CC72A2-444C-4093-B064-FD6EF9F051E0}"/>
    <cellStyle name="Percent 3 24 6 2" xfId="23628" xr:uid="{5C9C31AC-6CFA-46F9-A8A3-F80465107419}"/>
    <cellStyle name="Percent 3 24 6 3" xfId="41479" xr:uid="{F12C8287-0B98-4C5E-83A7-6C2D6CC53364}"/>
    <cellStyle name="Percent 3 24 7" xfId="59767" xr:uid="{917EBA4A-DC31-4BA7-A020-F315F38FF030}"/>
    <cellStyle name="Percent 3 25" xfId="2871" xr:uid="{2F7D9CA9-ED68-469B-9E2E-98B5A6BA9A6E}"/>
    <cellStyle name="Percent 3 25 2" xfId="5763" xr:uid="{13228B19-D514-4C97-8D54-260D7056C44D}"/>
    <cellStyle name="Percent 3 25 2 2" xfId="5764" xr:uid="{9023CC84-C65F-4A1A-8327-F793D3C63128}"/>
    <cellStyle name="Percent 3 25 2 2 2" xfId="23637" xr:uid="{AA42970E-5E50-4B51-8864-6A8AAB1D0C41}"/>
    <cellStyle name="Percent 3 25 2 2 3" xfId="41488" xr:uid="{D19C5A58-A406-4012-A908-A05204FCC685}"/>
    <cellStyle name="Percent 3 25 2 3" xfId="23636" xr:uid="{9E8381F0-2BDE-4246-9F2B-DCD9C24D6E2F}"/>
    <cellStyle name="Percent 3 25 2 4" xfId="41487" xr:uid="{279D63CA-0EAF-4E7A-9990-ADB0635FFE6A}"/>
    <cellStyle name="Percent 3 25 3" xfId="5765" xr:uid="{19934728-E1F0-48CE-B797-43BADC9E4B72}"/>
    <cellStyle name="Percent 3 25 3 2" xfId="5766" xr:uid="{4925D287-56BD-44CD-8E61-8E484AC95A2E}"/>
    <cellStyle name="Percent 3 25 3 2 2" xfId="23639" xr:uid="{A0298B7C-D5CB-42AF-BECB-E18302FB660A}"/>
    <cellStyle name="Percent 3 25 3 2 3" xfId="41490" xr:uid="{95B2C4CF-89DF-4A2D-9FB1-8BEFF1CC18A3}"/>
    <cellStyle name="Percent 3 25 3 3" xfId="23638" xr:uid="{018DC620-17F5-4603-92F0-D56997B571C8}"/>
    <cellStyle name="Percent 3 25 3 4" xfId="41489" xr:uid="{C7772519-6BC7-4AB6-A369-4936D7DF050F}"/>
    <cellStyle name="Percent 3 25 4" xfId="5767" xr:uid="{E548669C-AD24-43DA-B745-1875F62F631B}"/>
    <cellStyle name="Percent 3 25 4 2" xfId="23640" xr:uid="{64A7D868-C582-40EA-9D07-9FD66027193F}"/>
    <cellStyle name="Percent 3 25 4 3" xfId="41491" xr:uid="{8BD19EF9-F2DD-448D-9609-1C99CDA7FB91}"/>
    <cellStyle name="Percent 3 25 5" xfId="5768" xr:uid="{8B7EF067-06E1-4576-B772-FC6188B1596A}"/>
    <cellStyle name="Percent 3 25 5 2" xfId="23641" xr:uid="{28460DF0-7C8B-44A6-9B82-6D53906AC10B}"/>
    <cellStyle name="Percent 3 25 5 3" xfId="41492" xr:uid="{DAD869F8-9F86-4B37-95FF-24650237FD10}"/>
    <cellStyle name="Percent 3 25 6" xfId="5762" xr:uid="{73325905-DED3-4798-A801-4FDE735329F8}"/>
    <cellStyle name="Percent 3 25 6 2" xfId="23635" xr:uid="{E9DCA931-36D6-400E-BBAA-1D42139C9F50}"/>
    <cellStyle name="Percent 3 25 6 3" xfId="41486" xr:uid="{CF3499C7-F326-4094-8E1C-D4999BDC4830}"/>
    <cellStyle name="Percent 3 25 7" xfId="59768" xr:uid="{C0C7E6AD-3C17-447B-9034-934B85CBC93B}"/>
    <cellStyle name="Percent 3 26" xfId="2872" xr:uid="{426A54B0-EABF-4345-A3A3-DFEBC03F9A6D}"/>
    <cellStyle name="Percent 3 26 2" xfId="5770" xr:uid="{034BA63D-4DE6-4BAE-ADF4-724A26206F54}"/>
    <cellStyle name="Percent 3 26 2 2" xfId="5771" xr:uid="{B61F2849-83CE-4885-9416-80C60C51B9B1}"/>
    <cellStyle name="Percent 3 26 2 2 2" xfId="23644" xr:uid="{FBDCBC32-1D53-44CD-9579-AB0CD6FE5AFD}"/>
    <cellStyle name="Percent 3 26 2 2 3" xfId="41495" xr:uid="{E9DF86B3-E366-4BE1-84C8-2EDBF00B99E1}"/>
    <cellStyle name="Percent 3 26 2 3" xfId="23643" xr:uid="{7F7C9DBE-1C86-4458-A453-4DDDA0F4BF34}"/>
    <cellStyle name="Percent 3 26 2 4" xfId="41494" xr:uid="{A111E96D-9235-4EA6-ABC6-BBD871006F27}"/>
    <cellStyle name="Percent 3 26 3" xfId="5772" xr:uid="{69BE59F0-C236-40F1-9711-C4AA3F7DE1AE}"/>
    <cellStyle name="Percent 3 26 3 2" xfId="5773" xr:uid="{650EDFF6-BB42-4C83-B14E-9F129CC40281}"/>
    <cellStyle name="Percent 3 26 3 2 2" xfId="23646" xr:uid="{1403E7E5-A7B4-4156-A83D-2B0F17EB8C82}"/>
    <cellStyle name="Percent 3 26 3 2 3" xfId="41497" xr:uid="{83690398-949F-4C39-B43F-B0FE264ACF0D}"/>
    <cellStyle name="Percent 3 26 3 3" xfId="23645" xr:uid="{174FBDDF-5A79-4269-8306-41E0D424C79F}"/>
    <cellStyle name="Percent 3 26 3 4" xfId="41496" xr:uid="{7FA7DB41-7A0D-4874-AB38-EF6E857BD9F4}"/>
    <cellStyle name="Percent 3 26 4" xfId="5774" xr:uid="{D021774F-5AFA-42C0-B890-0C671A9D0547}"/>
    <cellStyle name="Percent 3 26 4 2" xfId="23647" xr:uid="{9C926AFF-0F47-4B9F-9411-F2BF60B8D85B}"/>
    <cellStyle name="Percent 3 26 4 3" xfId="41498" xr:uid="{DBAAB623-67D9-47DC-933D-164FAFC92120}"/>
    <cellStyle name="Percent 3 26 5" xfId="5775" xr:uid="{FE134F25-97A8-43BA-8C19-2971FED74EF4}"/>
    <cellStyle name="Percent 3 26 5 2" xfId="23648" xr:uid="{3D5AB6FA-C821-4341-9627-01CCF453318E}"/>
    <cellStyle name="Percent 3 26 5 3" xfId="41499" xr:uid="{4C578C7D-9891-4425-8C08-6278514BFA64}"/>
    <cellStyle name="Percent 3 26 6" xfId="5769" xr:uid="{1D7435CA-34A9-445F-84CD-853FC16ED675}"/>
    <cellStyle name="Percent 3 26 6 2" xfId="23642" xr:uid="{2DA118F7-C290-454A-9040-D72DEA2BCDAE}"/>
    <cellStyle name="Percent 3 26 6 3" xfId="41493" xr:uid="{8519344F-3D02-4495-A9EE-A737A0BD6B70}"/>
    <cellStyle name="Percent 3 26 7" xfId="59769" xr:uid="{72A6C43F-D507-4995-974C-151E43F73BE8}"/>
    <cellStyle name="Percent 3 27" xfId="2873" xr:uid="{DE9E4D5D-2B07-4B5C-A9A9-DCB4A8B187EC}"/>
    <cellStyle name="Percent 3 27 2" xfId="5777" xr:uid="{88412FBE-4DF9-41D2-A304-DB902C7C4707}"/>
    <cellStyle name="Percent 3 27 2 2" xfId="5778" xr:uid="{A26D508A-AB28-4009-B398-821EAE665141}"/>
    <cellStyle name="Percent 3 27 2 2 2" xfId="23651" xr:uid="{90C57C65-4898-43C8-A011-7CCC2684148D}"/>
    <cellStyle name="Percent 3 27 2 2 3" xfId="41502" xr:uid="{C32F9C67-0EF7-4C49-9C1F-3A3D7090114B}"/>
    <cellStyle name="Percent 3 27 2 3" xfId="23650" xr:uid="{E885F30E-F687-4591-88D4-27941730DBFC}"/>
    <cellStyle name="Percent 3 27 2 4" xfId="41501" xr:uid="{89CB75F7-7605-4892-9391-40905B4B67A3}"/>
    <cellStyle name="Percent 3 27 3" xfId="5779" xr:uid="{F19AA565-D019-469B-B88D-05E63F54D88E}"/>
    <cellStyle name="Percent 3 27 3 2" xfId="5780" xr:uid="{F6949C73-CEA6-4101-82F7-1451C33F327B}"/>
    <cellStyle name="Percent 3 27 3 2 2" xfId="23653" xr:uid="{C236652F-F097-412D-BB06-2917844F5E63}"/>
    <cellStyle name="Percent 3 27 3 2 3" xfId="41504" xr:uid="{88250800-AA86-436E-86AC-89A3915EBEDD}"/>
    <cellStyle name="Percent 3 27 3 3" xfId="23652" xr:uid="{3780F1BF-BB88-4057-A716-627A4558719F}"/>
    <cellStyle name="Percent 3 27 3 4" xfId="41503" xr:uid="{179A44C7-E02A-46E3-B9C5-25DDAE3D9165}"/>
    <cellStyle name="Percent 3 27 4" xfId="5781" xr:uid="{B36C6673-1D2B-4E7F-8E6C-C3D09114CB63}"/>
    <cellStyle name="Percent 3 27 4 2" xfId="23654" xr:uid="{374BE9A6-D1ED-4953-97A4-D68C9D22106C}"/>
    <cellStyle name="Percent 3 27 4 3" xfId="41505" xr:uid="{575CE004-E572-4103-AE0B-0B960DD7DA79}"/>
    <cellStyle name="Percent 3 27 5" xfId="5782" xr:uid="{C2AA7349-180B-45B5-9C95-CC9399C441DB}"/>
    <cellStyle name="Percent 3 27 5 2" xfId="23655" xr:uid="{09C23DE0-7965-4A9A-8FFE-069879B68E02}"/>
    <cellStyle name="Percent 3 27 5 3" xfId="41506" xr:uid="{5A221BD4-103C-4A3D-9534-96372447DC62}"/>
    <cellStyle name="Percent 3 27 6" xfId="5776" xr:uid="{72E3D96B-5ADA-416A-8DF9-00FE64FB9934}"/>
    <cellStyle name="Percent 3 27 6 2" xfId="23649" xr:uid="{F20BF5FA-AC88-455A-8283-B26D84289CBB}"/>
    <cellStyle name="Percent 3 27 6 3" xfId="41500" xr:uid="{3A7BC875-72FC-4378-B98E-83BE18FDA7E7}"/>
    <cellStyle name="Percent 3 27 7" xfId="59770" xr:uid="{83956E3D-A8D7-4A36-8A24-2241A1E132EC}"/>
    <cellStyle name="Percent 3 28" xfId="2874" xr:uid="{5B5B06B9-C941-4F28-AED4-BCF0C1D388F5}"/>
    <cellStyle name="Percent 3 28 2" xfId="5784" xr:uid="{B27D9967-6A9F-4B3B-BE4E-099D81C2C765}"/>
    <cellStyle name="Percent 3 28 2 2" xfId="5785" xr:uid="{046111CD-9C73-4BC1-AB61-A123274985B9}"/>
    <cellStyle name="Percent 3 28 2 2 2" xfId="23658" xr:uid="{9D6CEB2C-7167-46D8-8744-3EA08F001E82}"/>
    <cellStyle name="Percent 3 28 2 2 3" xfId="41509" xr:uid="{2361F8DF-0DF2-4AD3-AEF7-2725074E17AD}"/>
    <cellStyle name="Percent 3 28 2 3" xfId="23657" xr:uid="{B69193F3-7765-4427-BB92-D79EDFAA0724}"/>
    <cellStyle name="Percent 3 28 2 4" xfId="41508" xr:uid="{A3D12C21-87BF-4F57-854C-BA1DE82FC573}"/>
    <cellStyle name="Percent 3 28 3" xfId="5786" xr:uid="{2BBADA40-5F7E-4897-BA58-A5FF2A920177}"/>
    <cellStyle name="Percent 3 28 3 2" xfId="5787" xr:uid="{C6508658-C3F6-48CA-97E9-56E79A3453D5}"/>
    <cellStyle name="Percent 3 28 3 2 2" xfId="23660" xr:uid="{FBCBD016-3606-4077-B122-D366C2ED096D}"/>
    <cellStyle name="Percent 3 28 3 2 3" xfId="41511" xr:uid="{356706E7-98B3-4044-8CFD-5E53406F93D1}"/>
    <cellStyle name="Percent 3 28 3 3" xfId="23659" xr:uid="{F79958AE-CFC1-4EF2-8C31-FCF427C6DC61}"/>
    <cellStyle name="Percent 3 28 3 4" xfId="41510" xr:uid="{D8408D05-9ACB-4BB8-896D-38ED7B845FEC}"/>
    <cellStyle name="Percent 3 28 4" xfId="5788" xr:uid="{99AC1C65-1E0D-4CFC-B8F5-47874303D3C7}"/>
    <cellStyle name="Percent 3 28 4 2" xfId="23661" xr:uid="{7DC865EE-C53F-4F82-BE3E-AFA4CC3E7074}"/>
    <cellStyle name="Percent 3 28 4 3" xfId="41512" xr:uid="{509A9591-9B4E-4661-8398-E3E1CCC35E20}"/>
    <cellStyle name="Percent 3 28 5" xfId="5789" xr:uid="{61F86543-06E1-4224-9646-0AD9F503D824}"/>
    <cellStyle name="Percent 3 28 5 2" xfId="23662" xr:uid="{A63C16DC-5903-42B1-89FE-181F268D2505}"/>
    <cellStyle name="Percent 3 28 5 3" xfId="41513" xr:uid="{6ABACA0F-8A48-451B-99CB-844C9A61006B}"/>
    <cellStyle name="Percent 3 28 6" xfId="5783" xr:uid="{3EDAFEB4-4E64-4D9B-B4A2-7577698E8C59}"/>
    <cellStyle name="Percent 3 28 6 2" xfId="23656" xr:uid="{60AF8ABC-1BD9-4ECE-AF4E-E0AEF2EBFF86}"/>
    <cellStyle name="Percent 3 28 6 3" xfId="41507" xr:uid="{FF71778C-027A-4E24-AD84-D779DE1B039A}"/>
    <cellStyle name="Percent 3 28 7" xfId="59771" xr:uid="{CA4E9D23-09D6-4472-AA97-72CC957D2950}"/>
    <cellStyle name="Percent 3 29" xfId="2875" xr:uid="{AE8E2830-249B-46CF-82B1-12FEEF15F262}"/>
    <cellStyle name="Percent 3 29 2" xfId="5790" xr:uid="{1CF23A04-6605-44DB-A2F0-A7E729C18CEC}"/>
    <cellStyle name="Percent 3 29 2 2" xfId="23663" xr:uid="{700BE51C-2117-4D89-B1F7-4C75283FBC3D}"/>
    <cellStyle name="Percent 3 29 2 3" xfId="41514" xr:uid="{AFBBF079-6F87-490E-BE5C-CAE3BCF64594}"/>
    <cellStyle name="Percent 3 29 3" xfId="59772" xr:uid="{04DF65FF-D6FD-4E25-86A9-7EB04F4C4E61}"/>
    <cellStyle name="Percent 3 3" xfId="276" xr:uid="{B66601E5-D965-4BF7-B9D7-9708539995BF}"/>
    <cellStyle name="Percent 3 3 10" xfId="2876" xr:uid="{007AE60E-EDB2-4674-942B-67B4B16A9D6D}"/>
    <cellStyle name="Percent 3 3 10 2" xfId="5793" xr:uid="{F6234F25-1259-4E82-A1B9-20E971E5C549}"/>
    <cellStyle name="Percent 3 3 10 2 2" xfId="5794" xr:uid="{CB66502A-A8EC-45D1-A38C-55EEF57F71B2}"/>
    <cellStyle name="Percent 3 3 10 2 2 2" xfId="23667" xr:uid="{D5AC64BB-41F4-4494-8F48-87A5DDD261EB}"/>
    <cellStyle name="Percent 3 3 10 2 2 3" xfId="41518" xr:uid="{A30FF675-C32B-4E97-A0F2-84E6CAEEB672}"/>
    <cellStyle name="Percent 3 3 10 2 3" xfId="23666" xr:uid="{075AA56C-C0EA-48C7-B17A-FC29A122BD7C}"/>
    <cellStyle name="Percent 3 3 10 2 4" xfId="41517" xr:uid="{5A956D3F-FF43-47FB-9F86-796F88300D54}"/>
    <cellStyle name="Percent 3 3 10 3" xfId="5795" xr:uid="{934225F2-B485-400D-B0CE-F410360285A3}"/>
    <cellStyle name="Percent 3 3 10 3 2" xfId="5796" xr:uid="{3D637993-69DB-42CD-A0B6-886FE783539B}"/>
    <cellStyle name="Percent 3 3 10 3 2 2" xfId="23669" xr:uid="{2E3A3E85-888E-4756-A5A1-F398B9CE82A6}"/>
    <cellStyle name="Percent 3 3 10 3 2 3" xfId="41520" xr:uid="{F6D35D11-2941-4D54-8694-033E9CED62F7}"/>
    <cellStyle name="Percent 3 3 10 3 3" xfId="23668" xr:uid="{1DB186D4-13C8-44DB-8F43-4DE9B6BB8992}"/>
    <cellStyle name="Percent 3 3 10 3 4" xfId="41519" xr:uid="{0FC75847-B7D7-4363-9136-11F2F313A8B4}"/>
    <cellStyle name="Percent 3 3 10 4" xfId="5797" xr:uid="{FF2A2204-7696-4F89-BD59-E810963CC665}"/>
    <cellStyle name="Percent 3 3 10 4 2" xfId="23670" xr:uid="{127D1BC9-A3C8-4E53-ACF0-AED21D9F4637}"/>
    <cellStyle name="Percent 3 3 10 4 3" xfId="41521" xr:uid="{A8F290A5-F902-4253-85EF-9384A213597F}"/>
    <cellStyle name="Percent 3 3 10 5" xfId="5798" xr:uid="{66570AC4-7AC8-451E-800C-679A993C5F8B}"/>
    <cellStyle name="Percent 3 3 10 5 2" xfId="23671" xr:uid="{8E2741B5-8709-4119-99D1-101CA2F96333}"/>
    <cellStyle name="Percent 3 3 10 5 3" xfId="41522" xr:uid="{08773AAA-6F73-4AD6-BD8F-AC3778FCA2D6}"/>
    <cellStyle name="Percent 3 3 10 6" xfId="5792" xr:uid="{185981FF-1E55-402E-AA28-E4D4074C63D4}"/>
    <cellStyle name="Percent 3 3 10 6 2" xfId="23665" xr:uid="{D3853297-AC8B-4CB4-9B1E-6A608D23D007}"/>
    <cellStyle name="Percent 3 3 10 6 3" xfId="41516" xr:uid="{137B0861-AB18-4096-8924-1CCFCE880C41}"/>
    <cellStyle name="Percent 3 3 10 7" xfId="59774" xr:uid="{BD4A477E-265D-415D-B61B-DFABFE81795B}"/>
    <cellStyle name="Percent 3 3 11" xfId="2877" xr:uid="{41B07FDD-57BD-428D-A55B-17E2C2D35F77}"/>
    <cellStyle name="Percent 3 3 11 2" xfId="5800" xr:uid="{9036272E-2CEA-4CF7-B7DD-890BE1607E0E}"/>
    <cellStyle name="Percent 3 3 11 2 2" xfId="5801" xr:uid="{C1DA8C14-14E9-4476-8CB8-2E1024CE2071}"/>
    <cellStyle name="Percent 3 3 11 2 2 2" xfId="23674" xr:uid="{98EA458E-D8DE-47EB-933E-2A245F0F2B97}"/>
    <cellStyle name="Percent 3 3 11 2 2 3" xfId="41525" xr:uid="{34519CF1-D6E1-4E82-BC1D-FBF1C031094B}"/>
    <cellStyle name="Percent 3 3 11 2 3" xfId="23673" xr:uid="{221321A7-FE81-4B52-845D-9323B18018F1}"/>
    <cellStyle name="Percent 3 3 11 2 4" xfId="41524" xr:uid="{D4F845DE-5B02-4019-B8BE-45564AD79854}"/>
    <cellStyle name="Percent 3 3 11 3" xfId="5802" xr:uid="{B384437C-1DC9-4A1D-A131-60F54197391E}"/>
    <cellStyle name="Percent 3 3 11 3 2" xfId="5803" xr:uid="{4CE1024B-1C27-4AEA-9C67-79E9A6A8F6F0}"/>
    <cellStyle name="Percent 3 3 11 3 2 2" xfId="23676" xr:uid="{9F6AAD30-F639-415B-A684-996128FB88BD}"/>
    <cellStyle name="Percent 3 3 11 3 2 3" xfId="41527" xr:uid="{73C97484-2831-4425-94FC-D4DC69943297}"/>
    <cellStyle name="Percent 3 3 11 3 3" xfId="23675" xr:uid="{85A0543B-54E6-430E-B396-423A9C2AE7C9}"/>
    <cellStyle name="Percent 3 3 11 3 4" xfId="41526" xr:uid="{0F1543ED-68A7-4D76-A693-CE8C6F1C048C}"/>
    <cellStyle name="Percent 3 3 11 4" xfId="5804" xr:uid="{0F1082FC-A00E-4442-8282-6077D4A84B6A}"/>
    <cellStyle name="Percent 3 3 11 4 2" xfId="23677" xr:uid="{6D6123CA-CCE6-4F89-9C2C-54B8A4A02A61}"/>
    <cellStyle name="Percent 3 3 11 4 3" xfId="41528" xr:uid="{6157244A-0C08-4367-A285-126C58E1EDA6}"/>
    <cellStyle name="Percent 3 3 11 5" xfId="5805" xr:uid="{FA729171-81E2-496A-8823-C800CAE12AE0}"/>
    <cellStyle name="Percent 3 3 11 5 2" xfId="23678" xr:uid="{C4A01790-2866-4B98-A30E-D7E58FCEF10D}"/>
    <cellStyle name="Percent 3 3 11 5 3" xfId="41529" xr:uid="{B6BE8993-9041-4F0F-ACA3-13BBAC871634}"/>
    <cellStyle name="Percent 3 3 11 6" xfId="5799" xr:uid="{435EACE0-CA64-40FF-86E1-E24CC5B95BA5}"/>
    <cellStyle name="Percent 3 3 11 6 2" xfId="23672" xr:uid="{E92B55F7-5E18-4460-91D4-B0E57A223763}"/>
    <cellStyle name="Percent 3 3 11 6 3" xfId="41523" xr:uid="{06581E38-8F13-4974-9456-E3AF6E6FF9AB}"/>
    <cellStyle name="Percent 3 3 11 7" xfId="59775" xr:uid="{AA64E06E-83D6-44F4-BFEF-B17A6EA6F0C4}"/>
    <cellStyle name="Percent 3 3 12" xfId="2878" xr:uid="{678F06B5-F2DC-4A8D-B7F3-67F126450524}"/>
    <cellStyle name="Percent 3 3 12 2" xfId="5807" xr:uid="{264C4B77-A394-4A18-989C-0E2B7B333C62}"/>
    <cellStyle name="Percent 3 3 12 2 2" xfId="5808" xr:uid="{CF250977-47FD-4DB1-9412-8C02689F2A60}"/>
    <cellStyle name="Percent 3 3 12 2 2 2" xfId="23681" xr:uid="{2B240636-444B-4F12-A534-2B1D3B4DCA8D}"/>
    <cellStyle name="Percent 3 3 12 2 2 3" xfId="41532" xr:uid="{9D51A5A1-7A24-44AD-A83A-C5F59C365AD3}"/>
    <cellStyle name="Percent 3 3 12 2 3" xfId="23680" xr:uid="{6B4F3CB9-81CA-4B33-90CE-0954C6FC7E9C}"/>
    <cellStyle name="Percent 3 3 12 2 4" xfId="41531" xr:uid="{8FE13E8E-2679-4403-9FC6-442346624270}"/>
    <cellStyle name="Percent 3 3 12 3" xfId="5809" xr:uid="{0531CE4D-E894-408E-B63C-F6F0ADF6691D}"/>
    <cellStyle name="Percent 3 3 12 3 2" xfId="5810" xr:uid="{8F57954B-2C32-4920-9C09-2AEA4C2FF252}"/>
    <cellStyle name="Percent 3 3 12 3 2 2" xfId="23683" xr:uid="{14C38FF4-6B2A-48A0-A8F3-32EA869BE5CC}"/>
    <cellStyle name="Percent 3 3 12 3 2 3" xfId="41534" xr:uid="{93BA83BC-082E-48AE-B813-F968E48ABF6A}"/>
    <cellStyle name="Percent 3 3 12 3 3" xfId="23682" xr:uid="{1582D56C-706A-4D44-ABFE-FDB95EAA364D}"/>
    <cellStyle name="Percent 3 3 12 3 4" xfId="41533" xr:uid="{6C04EFB8-4A49-452C-BC00-54EE68B6D110}"/>
    <cellStyle name="Percent 3 3 12 4" xfId="5811" xr:uid="{F398EEC6-2A4A-4B18-9D71-15EC788629A7}"/>
    <cellStyle name="Percent 3 3 12 4 2" xfId="23684" xr:uid="{FA325F58-1A4C-4ED7-8502-4A216C9090B9}"/>
    <cellStyle name="Percent 3 3 12 4 3" xfId="41535" xr:uid="{E50AABC0-410E-4FC3-AC7C-6BA0DEB099B6}"/>
    <cellStyle name="Percent 3 3 12 5" xfId="5812" xr:uid="{278F8978-90F5-4DFA-8253-0098DF4F545C}"/>
    <cellStyle name="Percent 3 3 12 5 2" xfId="23685" xr:uid="{0E72D3B8-F0DE-44CF-A37B-F8BA5FA234E9}"/>
    <cellStyle name="Percent 3 3 12 5 3" xfId="41536" xr:uid="{3CA83106-0D2E-4446-8377-B9C1DD1F7D47}"/>
    <cellStyle name="Percent 3 3 12 6" xfId="5806" xr:uid="{34E59EB0-22AD-4103-8287-7CB33546CA3D}"/>
    <cellStyle name="Percent 3 3 12 6 2" xfId="23679" xr:uid="{731531F4-5ADB-4B69-9F9A-28A839C00D5A}"/>
    <cellStyle name="Percent 3 3 12 6 3" xfId="41530" xr:uid="{FD71F3E7-0648-408E-8A33-701C60EEE93E}"/>
    <cellStyle name="Percent 3 3 12 7" xfId="59776" xr:uid="{CCB87827-DA6E-4AC0-B5F6-6AF59343F9A7}"/>
    <cellStyle name="Percent 3 3 13" xfId="2879" xr:uid="{800B859D-B839-4212-990B-6E06519FB1C1}"/>
    <cellStyle name="Percent 3 3 13 2" xfId="5814" xr:uid="{5352E7D1-6915-475B-9E04-C3A944FB1981}"/>
    <cellStyle name="Percent 3 3 13 2 2" xfId="5815" xr:uid="{896E5DC6-5C6E-42DF-9AB7-141596736D90}"/>
    <cellStyle name="Percent 3 3 13 2 2 2" xfId="23688" xr:uid="{65B7C7E1-E53A-4CF3-9360-F86ED5A490F1}"/>
    <cellStyle name="Percent 3 3 13 2 2 3" xfId="41539" xr:uid="{E7D149C0-A7E7-4DD0-9F8B-7EBEE8541F29}"/>
    <cellStyle name="Percent 3 3 13 2 3" xfId="23687" xr:uid="{D03AAE21-F6FD-4B8B-BD89-344A904450A0}"/>
    <cellStyle name="Percent 3 3 13 2 4" xfId="41538" xr:uid="{3AACD203-D7BD-4C93-99EB-37AF05E2B548}"/>
    <cellStyle name="Percent 3 3 13 3" xfId="5816" xr:uid="{9AC9B868-C963-49C9-B189-D3791BD56EAE}"/>
    <cellStyle name="Percent 3 3 13 3 2" xfId="5817" xr:uid="{6C502B03-D2F9-410E-BDD4-501606A93627}"/>
    <cellStyle name="Percent 3 3 13 3 2 2" xfId="23690" xr:uid="{A08D58B7-A06B-4EDD-917F-0A13A89F4E87}"/>
    <cellStyle name="Percent 3 3 13 3 2 3" xfId="41541" xr:uid="{439346FF-E668-4B5F-9F10-28DD409F414C}"/>
    <cellStyle name="Percent 3 3 13 3 3" xfId="23689" xr:uid="{75CF8E4D-CE2E-4C39-B421-7A9DF575D75C}"/>
    <cellStyle name="Percent 3 3 13 3 4" xfId="41540" xr:uid="{9C3B5A33-FB0B-4CFA-8D5D-E4408D584D49}"/>
    <cellStyle name="Percent 3 3 13 4" xfId="5818" xr:uid="{38CBFC78-6A6B-4363-98AA-C66F1D285498}"/>
    <cellStyle name="Percent 3 3 13 4 2" xfId="23691" xr:uid="{5501FDD6-9D26-4EBE-B153-C19A07F44D73}"/>
    <cellStyle name="Percent 3 3 13 4 3" xfId="41542" xr:uid="{0F423125-F2CD-46DE-BC7B-CD570DBAA6B8}"/>
    <cellStyle name="Percent 3 3 13 5" xfId="5819" xr:uid="{22D04ED3-C3E7-4AD5-A1B9-2C7E8D6A9470}"/>
    <cellStyle name="Percent 3 3 13 5 2" xfId="23692" xr:uid="{1546A06D-D550-497D-8A5C-0B204B841DD3}"/>
    <cellStyle name="Percent 3 3 13 5 3" xfId="41543" xr:uid="{2E980A18-084C-49D7-BC62-A8F901C08400}"/>
    <cellStyle name="Percent 3 3 13 6" xfId="5813" xr:uid="{3CAB067B-557B-43A4-815C-2A11E1EC357B}"/>
    <cellStyle name="Percent 3 3 13 6 2" xfId="23686" xr:uid="{28A0C407-A99C-41B1-B811-3B6B023D6094}"/>
    <cellStyle name="Percent 3 3 13 6 3" xfId="41537" xr:uid="{01D0834B-AAFF-463B-9D16-D9914E14DA4C}"/>
    <cellStyle name="Percent 3 3 13 7" xfId="59777" xr:uid="{A338CDC1-29F0-488C-AB01-37DFC975DDCA}"/>
    <cellStyle name="Percent 3 3 14" xfId="2880" xr:uid="{785F3A51-DAD8-44EE-B085-AFE9C7C74EE0}"/>
    <cellStyle name="Percent 3 3 14 2" xfId="5821" xr:uid="{A82943B3-9AD8-4DA6-8C97-4B98759E53F5}"/>
    <cellStyle name="Percent 3 3 14 2 2" xfId="5822" xr:uid="{1D9B4CE6-0135-4998-9980-6346A148EC85}"/>
    <cellStyle name="Percent 3 3 14 2 2 2" xfId="23695" xr:uid="{F94FE3C2-D5BC-4472-BC8F-1FB8EEFC7E33}"/>
    <cellStyle name="Percent 3 3 14 2 2 3" xfId="41546" xr:uid="{234D3D61-D0A1-4F09-BB3E-4BB70FBE50C6}"/>
    <cellStyle name="Percent 3 3 14 2 3" xfId="23694" xr:uid="{704AD3D2-8C06-4100-B007-F4DD833675B1}"/>
    <cellStyle name="Percent 3 3 14 2 4" xfId="41545" xr:uid="{FED5FDB3-6B28-4E58-BB13-02FB5AC71F5D}"/>
    <cellStyle name="Percent 3 3 14 3" xfId="5823" xr:uid="{44B35836-04EC-445D-8563-E5E807163232}"/>
    <cellStyle name="Percent 3 3 14 3 2" xfId="5824" xr:uid="{044F530C-086B-4BD0-967C-49AB7BC6C03A}"/>
    <cellStyle name="Percent 3 3 14 3 2 2" xfId="23697" xr:uid="{AF9D6E5A-5D8C-4C10-9DDE-4A7580EB6A73}"/>
    <cellStyle name="Percent 3 3 14 3 2 3" xfId="41548" xr:uid="{0EC4A295-A270-4A9A-A8CE-F537B8A5681C}"/>
    <cellStyle name="Percent 3 3 14 3 3" xfId="23696" xr:uid="{A736AEAC-D8FE-4D64-BE8C-1FAE53E025C9}"/>
    <cellStyle name="Percent 3 3 14 3 4" xfId="41547" xr:uid="{199FDD99-CF69-45B1-B0E3-99662B0C6EBE}"/>
    <cellStyle name="Percent 3 3 14 4" xfId="5825" xr:uid="{7437915D-01C4-4BC8-839E-B066588B2CFD}"/>
    <cellStyle name="Percent 3 3 14 4 2" xfId="23698" xr:uid="{B8D50230-1157-4E7E-8998-5D7B716CC55A}"/>
    <cellStyle name="Percent 3 3 14 4 3" xfId="41549" xr:uid="{B75A21A6-1349-4BF8-865E-B46ED326A5BC}"/>
    <cellStyle name="Percent 3 3 14 5" xfId="5826" xr:uid="{44F6644A-4D55-4249-B0F5-3198F37FEEA4}"/>
    <cellStyle name="Percent 3 3 14 5 2" xfId="23699" xr:uid="{98B7F9CB-0324-45E5-9A75-970EFECF3067}"/>
    <cellStyle name="Percent 3 3 14 5 3" xfId="41550" xr:uid="{91AF652F-FF0C-48FD-B19C-676414F496A6}"/>
    <cellStyle name="Percent 3 3 14 6" xfId="5820" xr:uid="{1C6B9E1C-F362-42A4-B71E-DE72E55C6C86}"/>
    <cellStyle name="Percent 3 3 14 6 2" xfId="23693" xr:uid="{79668221-7C53-4E27-B527-11E8E9ADD8B5}"/>
    <cellStyle name="Percent 3 3 14 6 3" xfId="41544" xr:uid="{B5828DD6-ED41-4A8B-9207-50C9F9C4A57F}"/>
    <cellStyle name="Percent 3 3 14 7" xfId="59778" xr:uid="{256D7133-1551-4C03-B2DE-48553948D70A}"/>
    <cellStyle name="Percent 3 3 15" xfId="2881" xr:uid="{20359A8A-BF3C-4100-BCA8-CEE14A38B156}"/>
    <cellStyle name="Percent 3 3 15 2" xfId="5828" xr:uid="{3D73DB85-DC25-4776-99C8-305A142CC315}"/>
    <cellStyle name="Percent 3 3 15 2 2" xfId="5829" xr:uid="{40662B61-3E1C-4ABF-8843-F858993B6E33}"/>
    <cellStyle name="Percent 3 3 15 2 2 2" xfId="23702" xr:uid="{950F89C4-C49B-4803-AF7C-DB75EA4ECFE1}"/>
    <cellStyle name="Percent 3 3 15 2 2 3" xfId="41553" xr:uid="{9CD37564-D729-4E89-A6F3-A9FAFE38BA3E}"/>
    <cellStyle name="Percent 3 3 15 2 3" xfId="23701" xr:uid="{46D6EF40-B59F-4D7E-85C7-8D36167F8B50}"/>
    <cellStyle name="Percent 3 3 15 2 4" xfId="41552" xr:uid="{B5DABCD1-061F-492B-8A6F-EC4C0C341251}"/>
    <cellStyle name="Percent 3 3 15 3" xfId="5830" xr:uid="{961FE5B4-FBBE-48E0-B62A-308D576214E3}"/>
    <cellStyle name="Percent 3 3 15 3 2" xfId="5831" xr:uid="{8DF875B0-163A-4427-8254-330AC644793C}"/>
    <cellStyle name="Percent 3 3 15 3 2 2" xfId="23704" xr:uid="{7E2F2852-4F9D-48A3-8356-A091CD9EC1FE}"/>
    <cellStyle name="Percent 3 3 15 3 2 3" xfId="41555" xr:uid="{9775EC52-F9C1-45A1-9171-67581FAA467D}"/>
    <cellStyle name="Percent 3 3 15 3 3" xfId="23703" xr:uid="{8A0EC949-0606-408B-8C5D-49AD01B7F6FD}"/>
    <cellStyle name="Percent 3 3 15 3 4" xfId="41554" xr:uid="{417022DC-629C-4FFD-A38D-CCA5AE183475}"/>
    <cellStyle name="Percent 3 3 15 4" xfId="5832" xr:uid="{1636418D-1D20-4C28-8D85-811C493141A9}"/>
    <cellStyle name="Percent 3 3 15 4 2" xfId="23705" xr:uid="{DEE53DD1-A3D2-4663-B98A-5C66EC947DBE}"/>
    <cellStyle name="Percent 3 3 15 4 3" xfId="41556" xr:uid="{B65D6EB6-8109-42B2-8D82-38377C20ECD7}"/>
    <cellStyle name="Percent 3 3 15 5" xfId="5833" xr:uid="{1A7ACFB2-8005-45A3-A416-59CD1C3DD4A3}"/>
    <cellStyle name="Percent 3 3 15 5 2" xfId="23706" xr:uid="{64C21022-3CDE-4DB2-B220-EC508E9B3A20}"/>
    <cellStyle name="Percent 3 3 15 5 3" xfId="41557" xr:uid="{50B0D5AB-7874-48D7-82E3-C67DB6807D32}"/>
    <cellStyle name="Percent 3 3 15 6" xfId="5827" xr:uid="{65193CA3-2357-433C-A0B9-545E76CDB65E}"/>
    <cellStyle name="Percent 3 3 15 6 2" xfId="23700" xr:uid="{FAEC684C-9107-4323-BC83-D98DB00EEC5D}"/>
    <cellStyle name="Percent 3 3 15 6 3" xfId="41551" xr:uid="{D103DB28-3A0E-4926-9C28-25745B8BBE9D}"/>
    <cellStyle name="Percent 3 3 15 7" xfId="59779" xr:uid="{72CB154A-ECBA-4AE1-9881-B7A77A19F503}"/>
    <cellStyle name="Percent 3 3 16" xfId="5834" xr:uid="{11A60E5B-D597-411A-9C3F-95F8FD3CAE53}"/>
    <cellStyle name="Percent 3 3 16 2" xfId="5835" xr:uid="{5729ADA5-F093-4B0E-B1B2-D6F87D0B5A86}"/>
    <cellStyle name="Percent 3 3 16 2 2" xfId="23708" xr:uid="{E540AE4B-B462-42EA-99AB-D90456C49FE6}"/>
    <cellStyle name="Percent 3 3 16 2 3" xfId="41559" xr:uid="{7B39EA40-3837-45E8-B433-B2E4F3C2688B}"/>
    <cellStyle name="Percent 3 3 16 3" xfId="23707" xr:uid="{C97AAFAB-E3F9-44A1-B6C1-88D584F21539}"/>
    <cellStyle name="Percent 3 3 16 4" xfId="41558" xr:uid="{5263F09D-3469-4767-8E5B-BAD457A05AB1}"/>
    <cellStyle name="Percent 3 3 17" xfId="5836" xr:uid="{0A493491-AE7B-4B69-A9EC-E5398E9ECE4F}"/>
    <cellStyle name="Percent 3 3 17 2" xfId="5837" xr:uid="{D2307D75-0BFA-42D5-910E-B922DFA94A88}"/>
    <cellStyle name="Percent 3 3 17 2 2" xfId="23710" xr:uid="{5C03CA30-83A0-499E-84D3-C00C694EEB43}"/>
    <cellStyle name="Percent 3 3 17 2 3" xfId="41561" xr:uid="{0815C4A1-5F1D-4B8C-B635-61F7AB16E555}"/>
    <cellStyle name="Percent 3 3 17 3" xfId="23709" xr:uid="{6BE136C5-2775-4481-8764-F6C96EC5702F}"/>
    <cellStyle name="Percent 3 3 17 4" xfId="41560" xr:uid="{903C8B12-9D83-49E9-B5B4-C28A5A510525}"/>
    <cellStyle name="Percent 3 3 18" xfId="5838" xr:uid="{F51E8D46-3FEB-40F8-A3AC-138077B8B5D1}"/>
    <cellStyle name="Percent 3 3 18 2" xfId="23711" xr:uid="{7458B5D5-3106-47F6-8DB6-7FFEC7EBBA94}"/>
    <cellStyle name="Percent 3 3 18 3" xfId="41562" xr:uid="{8887CC06-530F-4B7B-AC30-D0BB53C6AD6E}"/>
    <cellStyle name="Percent 3 3 19" xfId="5839" xr:uid="{C5F58AAD-6332-455D-A1DE-21AAADA03573}"/>
    <cellStyle name="Percent 3 3 19 2" xfId="23712" xr:uid="{48848099-2C2A-490F-902F-9D1520F5291B}"/>
    <cellStyle name="Percent 3 3 19 3" xfId="41563" xr:uid="{51CB6CCA-3173-48DA-8093-A82093ADF3CC}"/>
    <cellStyle name="Percent 3 3 2" xfId="277" xr:uid="{33533084-50F8-4001-85C0-2534259C5555}"/>
    <cellStyle name="Percent 3 3 2 2" xfId="5841" xr:uid="{1D7901FF-6E75-4065-B108-3CFADE553B02}"/>
    <cellStyle name="Percent 3 3 2 2 2" xfId="5842" xr:uid="{D71CC6DC-FAF0-44B6-BF93-0E1E733CEC40}"/>
    <cellStyle name="Percent 3 3 2 2 2 2" xfId="23715" xr:uid="{48ACDB7F-C444-4026-8FA5-1CE2963D81A0}"/>
    <cellStyle name="Percent 3 3 2 2 2 3" xfId="41566" xr:uid="{F44622DF-0C07-425B-9CA7-30F3897E8693}"/>
    <cellStyle name="Percent 3 3 2 2 3" xfId="23714" xr:uid="{642A0979-DDBA-4C41-8010-864797F8B2F0}"/>
    <cellStyle name="Percent 3 3 2 2 4" xfId="41565" xr:uid="{2FD4EBE4-FC9C-4723-B296-9FAB971001C0}"/>
    <cellStyle name="Percent 3 3 2 3" xfId="5843" xr:uid="{6B503A5B-58C0-455A-8E07-42E8F46EF056}"/>
    <cellStyle name="Percent 3 3 2 3 2" xfId="5844" xr:uid="{AD641314-CC81-4BD0-80EE-5D74F084424F}"/>
    <cellStyle name="Percent 3 3 2 3 2 2" xfId="23717" xr:uid="{0077308F-D599-4A45-97CE-ED1B0B7C72FE}"/>
    <cellStyle name="Percent 3 3 2 3 2 3" xfId="41568" xr:uid="{DDBEFA78-A365-44E3-A6D1-69FF0A55C7F9}"/>
    <cellStyle name="Percent 3 3 2 3 3" xfId="23716" xr:uid="{43994865-0B6C-453F-A59D-D97519579192}"/>
    <cellStyle name="Percent 3 3 2 3 4" xfId="41567" xr:uid="{D1A28596-7AC6-47D6-924E-BB42B26D2687}"/>
    <cellStyle name="Percent 3 3 2 4" xfId="5845" xr:uid="{E3141647-B584-494E-8A11-925C6A44E5C1}"/>
    <cellStyle name="Percent 3 3 2 4 2" xfId="23718" xr:uid="{9B9D5853-B191-4ACF-BDE3-9867E3CCFFFD}"/>
    <cellStyle name="Percent 3 3 2 4 3" xfId="41569" xr:uid="{8AFD8F4F-9247-48D0-A53D-7CF6D2E6FE31}"/>
    <cellStyle name="Percent 3 3 2 5" xfId="5846" xr:uid="{586606AD-4242-4F9F-B135-A55E55BF0466}"/>
    <cellStyle name="Percent 3 3 2 5 2" xfId="23719" xr:uid="{8A39DC95-7F36-4DD8-9329-26231F26BF0E}"/>
    <cellStyle name="Percent 3 3 2 5 3" xfId="41570" xr:uid="{8F4335C1-9007-44AD-95B6-5D46DED35502}"/>
    <cellStyle name="Percent 3 3 2 6" xfId="5840" xr:uid="{9000EA54-177E-4A77-8BD3-09970F994F41}"/>
    <cellStyle name="Percent 3 3 2 6 2" xfId="23713" xr:uid="{ECA4E1F7-ACC1-49B9-B4FC-8605C047D4D2}"/>
    <cellStyle name="Percent 3 3 2 6 3" xfId="41564" xr:uid="{1C34433D-A444-4F8C-870E-2FBA47F6E40A}"/>
    <cellStyle name="Percent 3 3 2 7" xfId="59780" xr:uid="{FCE459FE-7FEF-4D05-BF8F-89C6E5F97E70}"/>
    <cellStyle name="Percent 3 3 20" xfId="5791" xr:uid="{98B6A371-FF6B-4986-BDEE-A28FEE5D1548}"/>
    <cellStyle name="Percent 3 3 20 2" xfId="23664" xr:uid="{F18DA3D9-EC31-4FC2-AAB8-AC4ABA4E3345}"/>
    <cellStyle name="Percent 3 3 20 3" xfId="41515" xr:uid="{2C9BC95A-FC0A-4E64-9812-781E642A2A7B}"/>
    <cellStyle name="Percent 3 3 21" xfId="59773" xr:uid="{B07D2A0B-CE15-40B1-B864-1EBBDEF62701}"/>
    <cellStyle name="Percent 3 3 3" xfId="278" xr:uid="{2F6DC019-AC9D-4052-BC49-DE191240F2E0}"/>
    <cellStyle name="Percent 3 3 3 2" xfId="279" xr:uid="{1B7B2D9D-BCF5-4364-B441-9602536FDA71}"/>
    <cellStyle name="Percent 3 3 3 2 2" xfId="5849" xr:uid="{A9244E55-0F00-4003-A378-1A0C443E945E}"/>
    <cellStyle name="Percent 3 3 3 2 2 2" xfId="23722" xr:uid="{FD07AA4B-4738-47ED-88B3-2E5DA6B0EB88}"/>
    <cellStyle name="Percent 3 3 3 2 2 3" xfId="41573" xr:uid="{38B0A8F2-EEB9-466D-B615-97C763E050ED}"/>
    <cellStyle name="Percent 3 3 3 2 3" xfId="5850" xr:uid="{4601D1F8-33A4-4D06-92D4-728FFE823B16}"/>
    <cellStyle name="Percent 3 3 3 2 3 2" xfId="23723" xr:uid="{6F6D7754-3735-47DB-892C-D71F7D3DCAB7}"/>
    <cellStyle name="Percent 3 3 3 2 3 3" xfId="41574" xr:uid="{E5344727-8834-4FB4-90ED-089D7F210578}"/>
    <cellStyle name="Percent 3 3 3 2 4" xfId="5848" xr:uid="{226383C7-89E1-43D8-A38A-2E9238ECD841}"/>
    <cellStyle name="Percent 3 3 3 2 4 2" xfId="23721" xr:uid="{3D88AEA8-CD38-4EDD-8BED-6B4C3E0F901E}"/>
    <cellStyle name="Percent 3 3 3 2 4 3" xfId="41572" xr:uid="{CD482E21-0595-43E9-82CD-2E3B53C4C351}"/>
    <cellStyle name="Percent 3 3 3 2 5" xfId="59782" xr:uid="{FAD90640-94F1-413C-B8D2-DE40C09857FA}"/>
    <cellStyle name="Percent 3 3 3 3" xfId="280" xr:uid="{6E38BA2B-5EE2-4E32-AFCC-E02EEED35089}"/>
    <cellStyle name="Percent 3 3 3 3 2" xfId="281" xr:uid="{DFD5EE7E-068A-48A2-83EF-98ECCB6EB915}"/>
    <cellStyle name="Percent 3 3 3 3 2 2" xfId="5852" xr:uid="{8C171ED4-9469-47A1-ABFC-9354A43C891B}"/>
    <cellStyle name="Percent 3 3 3 3 2 2 2" xfId="23725" xr:uid="{C4F09AE2-EDDB-41B0-9122-58D0E1F7F260}"/>
    <cellStyle name="Percent 3 3 3 3 2 2 3" xfId="41576" xr:uid="{FB8F9C10-B193-47BD-9A11-2EEA3E990D65}"/>
    <cellStyle name="Percent 3 3 3 3 2 3" xfId="59784" xr:uid="{ADB01ED3-BE02-4A58-8238-5F49C852C637}"/>
    <cellStyle name="Percent 3 3 3 3 3" xfId="282" xr:uid="{E27127AF-9329-48A8-B406-F4E75F6B2670}"/>
    <cellStyle name="Percent 3 3 3 3 3 2" xfId="5853" xr:uid="{896CBA49-EB25-4B5C-8BB7-697386F177F7}"/>
    <cellStyle name="Percent 3 3 3 3 3 2 2" xfId="23726" xr:uid="{D6B90887-61A3-4A30-B3A8-E6258AFB8BE5}"/>
    <cellStyle name="Percent 3 3 3 3 3 2 3" xfId="41577" xr:uid="{DB66BEE8-051B-46E4-825D-56BA0A4EDFAD}"/>
    <cellStyle name="Percent 3 3 3 3 3 3" xfId="59785" xr:uid="{D7CEACE0-6108-427A-8A12-8AF3A3BA9FA7}"/>
    <cellStyle name="Percent 3 3 3 3 4" xfId="387" xr:uid="{848C25B6-23CF-4BA1-9572-96FB2CC7FE67}"/>
    <cellStyle name="Percent 3 3 3 3 4 2" xfId="2882" xr:uid="{F033B7C4-25D6-4192-9F0F-FB1A854E269B}"/>
    <cellStyle name="Percent 3 3 3 3 4 2 2" xfId="59787" xr:uid="{79E9C01E-75CB-415B-A0F6-7650F1610A0A}"/>
    <cellStyle name="Percent 3 3 3 3 4 3" xfId="5854" xr:uid="{8C495D61-3890-4FD4-A3E3-7F8638959071}"/>
    <cellStyle name="Percent 3 3 3 3 4 3 2" xfId="23727" xr:uid="{3D52C4B6-E7C5-4AF4-8D16-A6C72AF8B97C}"/>
    <cellStyle name="Percent 3 3 3 3 4 3 3" xfId="41578" xr:uid="{C633D6A4-312D-4A35-9B58-A63B0B6543D2}"/>
    <cellStyle name="Percent 3 3 3 3 4 4" xfId="59786" xr:uid="{01C0673A-A942-4D05-8547-2E0C021B48ED}"/>
    <cellStyle name="Percent 3 3 3 3 5" xfId="5855" xr:uid="{16441DE9-8CFE-4D99-A085-C5B5B965E053}"/>
    <cellStyle name="Percent 3 3 3 3 5 2" xfId="23728" xr:uid="{37B9B021-B736-4068-AF5D-3CF506DF9F1B}"/>
    <cellStyle name="Percent 3 3 3 3 5 3" xfId="41579" xr:uid="{143F2CDA-04F7-4F2D-98CD-6FD789D57010}"/>
    <cellStyle name="Percent 3 3 3 3 6" xfId="5856" xr:uid="{15508F5E-25C7-4596-B780-92A303E7D650}"/>
    <cellStyle name="Percent 3 3 3 3 6 2" xfId="23729" xr:uid="{B6865665-96BC-4134-9585-0EB8BEBDDBBC}"/>
    <cellStyle name="Percent 3 3 3 3 6 3" xfId="41580" xr:uid="{DEE2D731-E1D8-438A-BE9B-06847A837E91}"/>
    <cellStyle name="Percent 3 3 3 3 7" xfId="5851" xr:uid="{638ECC7A-B704-4A9E-8097-178E54B9FFDC}"/>
    <cellStyle name="Percent 3 3 3 3 7 2" xfId="23724" xr:uid="{EA63B4DE-DA80-4F4B-9351-CDBCFAFE519F}"/>
    <cellStyle name="Percent 3 3 3 3 7 3" xfId="41575" xr:uid="{6930E2D8-A120-4FAC-A52A-B396F90BC410}"/>
    <cellStyle name="Percent 3 3 3 3 8" xfId="59783" xr:uid="{B7A6207D-9B89-40E4-B15F-BE4A3C68D45A}"/>
    <cellStyle name="Percent 3 3 3 4" xfId="5857" xr:uid="{6CF68E39-F78A-4F1A-AEF8-9D076D9B8E33}"/>
    <cellStyle name="Percent 3 3 3 4 2" xfId="23730" xr:uid="{EB3BE2A6-8968-477E-8A80-0BBA25487DDB}"/>
    <cellStyle name="Percent 3 3 3 4 3" xfId="41581" xr:uid="{9621C4F9-9116-44D7-A9ED-188FC676DA7A}"/>
    <cellStyle name="Percent 3 3 3 5" xfId="5858" xr:uid="{3EA1237B-8D5D-4656-9339-2FD8AD751F8D}"/>
    <cellStyle name="Percent 3 3 3 5 2" xfId="23731" xr:uid="{EACD9AF3-BE6D-4E75-804C-63899651C9FB}"/>
    <cellStyle name="Percent 3 3 3 5 3" xfId="41582" xr:uid="{46547A33-CE77-476D-9ADC-3A109D6B5E4E}"/>
    <cellStyle name="Percent 3 3 3 6" xfId="5847" xr:uid="{19620F14-6ACD-4B42-8449-214F820DED23}"/>
    <cellStyle name="Percent 3 3 3 6 2" xfId="23720" xr:uid="{FBC0D152-D882-4E4C-90B3-CB8360B11B55}"/>
    <cellStyle name="Percent 3 3 3 6 3" xfId="41571" xr:uid="{8FB2B4F8-481D-4403-B081-C604012A2A1E}"/>
    <cellStyle name="Percent 3 3 3 7" xfId="59781" xr:uid="{40E2EC5A-0DAB-4475-9181-20E752586F88}"/>
    <cellStyle name="Percent 3 3 4" xfId="283" xr:uid="{2F5E8CCC-E819-493B-A191-19A74AB71576}"/>
    <cellStyle name="Percent 3 3 4 2" xfId="2883" xr:uid="{BB64AE28-9131-4765-BCDD-71855D6734E0}"/>
    <cellStyle name="Percent 3 3 4 2 2" xfId="5861" xr:uid="{D6D485BB-735A-4D40-958E-36869C8223DF}"/>
    <cellStyle name="Percent 3 3 4 2 2 2" xfId="23734" xr:uid="{3588EDF9-041A-43C5-AC43-3056E840224E}"/>
    <cellStyle name="Percent 3 3 4 2 2 3" xfId="41585" xr:uid="{039739AE-C2E0-4109-AB5E-F85D9FC31CB0}"/>
    <cellStyle name="Percent 3 3 4 2 3" xfId="5862" xr:uid="{F075C68A-6FC6-40E7-A790-1BBD6E46605A}"/>
    <cellStyle name="Percent 3 3 4 2 3 2" xfId="23735" xr:uid="{F5D34950-7993-4302-8FFD-32805E660D47}"/>
    <cellStyle name="Percent 3 3 4 2 3 3" xfId="41586" xr:uid="{92A2B3B2-E7B7-4776-8F55-E43F613A6A85}"/>
    <cellStyle name="Percent 3 3 4 2 4" xfId="5860" xr:uid="{CBFDACCF-4042-4776-9619-C79C0DCD8AFD}"/>
    <cellStyle name="Percent 3 3 4 2 4 2" xfId="23733" xr:uid="{0AEE179F-80B2-4169-93B0-CFA7C01E2168}"/>
    <cellStyle name="Percent 3 3 4 2 4 3" xfId="41584" xr:uid="{3BA36871-7603-4121-80D9-0B5FC8B517CB}"/>
    <cellStyle name="Percent 3 3 4 2 5" xfId="59789" xr:uid="{D7E324EA-34DE-4F0F-A9D3-A9F91D71DCB9}"/>
    <cellStyle name="Percent 3 3 4 3" xfId="5863" xr:uid="{AB312689-921B-4503-9662-C517278EBE7B}"/>
    <cellStyle name="Percent 3 3 4 3 2" xfId="5864" xr:uid="{CF129BE9-4B49-4624-87C6-9C69881F4D55}"/>
    <cellStyle name="Percent 3 3 4 3 2 2" xfId="23737" xr:uid="{AAFDBFBE-9258-48B1-A869-9BD7D6AE1BCF}"/>
    <cellStyle name="Percent 3 3 4 3 2 3" xfId="41588" xr:uid="{CDE5D74E-5853-4F1A-A9FD-79204BA7A1A2}"/>
    <cellStyle name="Percent 3 3 4 3 3" xfId="23736" xr:uid="{9CF88C7C-1569-4EEB-8842-5E29AD8578A8}"/>
    <cellStyle name="Percent 3 3 4 3 4" xfId="41587" xr:uid="{B65BAD1A-3E58-4A12-8191-DF9A46E97883}"/>
    <cellStyle name="Percent 3 3 4 4" xfId="5865" xr:uid="{D1450B8A-DAA2-44A4-A747-53B10126BAD5}"/>
    <cellStyle name="Percent 3 3 4 4 2" xfId="23738" xr:uid="{4F8FDD6F-21BA-49F9-8B65-9EB30849D43F}"/>
    <cellStyle name="Percent 3 3 4 4 3" xfId="41589" xr:uid="{FDDA9E5A-F510-4FA6-97E9-A41860F1DC0A}"/>
    <cellStyle name="Percent 3 3 4 5" xfId="5866" xr:uid="{5609D376-93B6-4A2E-AB37-3F421CE2F3C0}"/>
    <cellStyle name="Percent 3 3 4 5 2" xfId="23739" xr:uid="{C1A745DB-6D82-4B21-8B4F-440EE7555748}"/>
    <cellStyle name="Percent 3 3 4 5 3" xfId="41590" xr:uid="{9D8312EB-2718-4C6F-98D6-2DA087FC3E97}"/>
    <cellStyle name="Percent 3 3 4 6" xfId="5859" xr:uid="{39832D75-9159-43F8-8691-C460FF0B7660}"/>
    <cellStyle name="Percent 3 3 4 6 2" xfId="23732" xr:uid="{6684B556-A9B1-40DC-BF75-D8A76E7D7251}"/>
    <cellStyle name="Percent 3 3 4 6 3" xfId="41583" xr:uid="{6B68F8D6-B970-4330-A120-1361B48A61B2}"/>
    <cellStyle name="Percent 3 3 4 7" xfId="59788" xr:uid="{E4C481C7-A93B-4B6D-BA05-03C889E3118A}"/>
    <cellStyle name="Percent 3 3 5" xfId="284" xr:uid="{89F85028-E6C8-4B1E-A723-647005D74BB8}"/>
    <cellStyle name="Percent 3 3 5 2" xfId="5868" xr:uid="{62D568F9-3280-4857-B0B0-E040E1862C73}"/>
    <cellStyle name="Percent 3 3 5 2 2" xfId="5869" xr:uid="{EAE3292A-7AED-4320-A85F-1107F6E00B49}"/>
    <cellStyle name="Percent 3 3 5 2 2 2" xfId="5870" xr:uid="{32C9D0E2-5427-446A-A41D-789CBD00D187}"/>
    <cellStyle name="Percent 3 3 5 2 2 2 2" xfId="23743" xr:uid="{2016F44D-EA5D-4B74-A598-E26B3082A84C}"/>
    <cellStyle name="Percent 3 3 5 2 2 2 3" xfId="41594" xr:uid="{A82F2744-B57E-4685-8FD9-9387C25C6C48}"/>
    <cellStyle name="Percent 3 3 5 2 2 3" xfId="23742" xr:uid="{EE74123B-B9A9-42E9-A83C-8C0CC8F1619B}"/>
    <cellStyle name="Percent 3 3 5 2 2 4" xfId="41593" xr:uid="{D255E619-87C1-4817-A8A2-9BA22E9DEA81}"/>
    <cellStyle name="Percent 3 3 5 2 3" xfId="5871" xr:uid="{612B592D-7D33-4B91-B834-BF27E7468799}"/>
    <cellStyle name="Percent 3 3 5 2 3 2" xfId="5872" xr:uid="{0D6D76D6-CA1C-4AFA-BB39-3EC850FB6B61}"/>
    <cellStyle name="Percent 3 3 5 2 3 2 2" xfId="23745" xr:uid="{574D8881-2FA5-4584-BE2A-DBC16E166648}"/>
    <cellStyle name="Percent 3 3 5 2 3 2 3" xfId="41596" xr:uid="{B293259D-B1A2-4197-98BA-BB2369CB539D}"/>
    <cellStyle name="Percent 3 3 5 2 3 3" xfId="23744" xr:uid="{FA3AC8C1-57DE-4B8F-A6F0-5ADAB0AC86DF}"/>
    <cellStyle name="Percent 3 3 5 2 3 4" xfId="41595" xr:uid="{B218B86D-69F6-4873-B467-FF8868882BDA}"/>
    <cellStyle name="Percent 3 3 5 2 4" xfId="5873" xr:uid="{CFAA2526-6714-43C6-868B-E5B767169561}"/>
    <cellStyle name="Percent 3 3 5 2 4 2" xfId="23746" xr:uid="{79AEBB4F-646D-4E1A-AA15-5104434BD6C5}"/>
    <cellStyle name="Percent 3 3 5 2 4 3" xfId="41597" xr:uid="{6ECEAE24-3C06-439B-87EC-CFC0E3EF57E2}"/>
    <cellStyle name="Percent 3 3 5 2 5" xfId="23741" xr:uid="{1890506E-310F-4EB2-8639-2B2B0A165703}"/>
    <cellStyle name="Percent 3 3 5 2 6" xfId="41592" xr:uid="{2D23029B-3CAE-4439-9E0D-ABD875C72873}"/>
    <cellStyle name="Percent 3 3 5 3" xfId="5874" xr:uid="{7706EFF4-4CDB-4432-9D51-B5FFA36AC472}"/>
    <cellStyle name="Percent 3 3 5 3 2" xfId="5875" xr:uid="{BBEAAAA8-E4BB-4D3D-8D95-D8D697B761DF}"/>
    <cellStyle name="Percent 3 3 5 3 2 2" xfId="5876" xr:uid="{F6DEF731-85B7-46F2-8FB9-CB0654FE2EFC}"/>
    <cellStyle name="Percent 3 3 5 3 2 2 2" xfId="23749" xr:uid="{E8AAF3A6-48C0-4AC6-AD7C-8587AAF51501}"/>
    <cellStyle name="Percent 3 3 5 3 2 2 3" xfId="41600" xr:uid="{B3D3741F-E711-49B5-A26F-5A53B0DC293F}"/>
    <cellStyle name="Percent 3 3 5 3 2 3" xfId="23748" xr:uid="{DBCBFBD3-9AEC-4E66-BE70-8B6FB4BD1287}"/>
    <cellStyle name="Percent 3 3 5 3 2 4" xfId="41599" xr:uid="{E2AB72E6-5C5E-44FC-99DF-F65F07ADFD3B}"/>
    <cellStyle name="Percent 3 3 5 3 3" xfId="5877" xr:uid="{E065FDF7-E340-44B9-AE09-98FB60A62295}"/>
    <cellStyle name="Percent 3 3 5 3 3 2" xfId="5878" xr:uid="{0DC95C9A-C86E-4329-A8DA-A932082CAE9B}"/>
    <cellStyle name="Percent 3 3 5 3 3 2 2" xfId="23751" xr:uid="{5FA19D68-418F-4253-B4FB-3F42C4EA840F}"/>
    <cellStyle name="Percent 3 3 5 3 3 2 3" xfId="41602" xr:uid="{97955EF8-6997-4F6D-BD02-CD0059372721}"/>
    <cellStyle name="Percent 3 3 5 3 3 3" xfId="23750" xr:uid="{AC9E44D8-6F70-4538-AFEF-2A4938132893}"/>
    <cellStyle name="Percent 3 3 5 3 3 4" xfId="41601" xr:uid="{5CC7BCB5-8799-4C2D-86C2-A072B42EA09D}"/>
    <cellStyle name="Percent 3 3 5 3 4" xfId="5879" xr:uid="{D860D17E-E1FE-4E02-997C-657DB3B92FE3}"/>
    <cellStyle name="Percent 3 3 5 3 4 2" xfId="23752" xr:uid="{E2B60D73-9A7C-491B-B900-60C1E8CD956D}"/>
    <cellStyle name="Percent 3 3 5 3 4 3" xfId="41603" xr:uid="{D349F17E-D11E-4ED4-B93F-839E7B28D288}"/>
    <cellStyle name="Percent 3 3 5 3 5" xfId="23747" xr:uid="{32091086-C9B7-40BC-BDBC-98B5F77025A0}"/>
    <cellStyle name="Percent 3 3 5 3 6" xfId="41598" xr:uid="{654C3BD6-CA4F-48F5-89B6-9C6E714B42CB}"/>
    <cellStyle name="Percent 3 3 5 4" xfId="5880" xr:uid="{93AADAC8-9920-46D1-A4B4-D4CEEB2733DA}"/>
    <cellStyle name="Percent 3 3 5 4 2" xfId="5881" xr:uid="{5977C971-A352-4741-8FB8-83B53441A940}"/>
    <cellStyle name="Percent 3 3 5 4 2 2" xfId="23754" xr:uid="{FE86A3CC-AA32-4397-9D92-31DD952400F7}"/>
    <cellStyle name="Percent 3 3 5 4 2 3" xfId="41605" xr:uid="{164CA397-1C30-4E2B-8EEF-F440A5061CD0}"/>
    <cellStyle name="Percent 3 3 5 4 3" xfId="23753" xr:uid="{18D12F9D-024A-4642-9B6E-D2CE1E3B77A6}"/>
    <cellStyle name="Percent 3 3 5 4 4" xfId="41604" xr:uid="{2134F16F-1AF8-44AF-9F58-CF205D3B5B11}"/>
    <cellStyle name="Percent 3 3 5 5" xfId="5882" xr:uid="{70C5C9BB-88E5-48F4-A658-BA2434467F13}"/>
    <cellStyle name="Percent 3 3 5 5 2" xfId="5883" xr:uid="{918A1BDF-FAD2-4473-BEEE-7877FD960961}"/>
    <cellStyle name="Percent 3 3 5 5 2 2" xfId="23756" xr:uid="{684D4425-79A0-46E6-9A91-15EBF3632DFF}"/>
    <cellStyle name="Percent 3 3 5 5 2 3" xfId="41607" xr:uid="{33116A44-8847-4E81-B33D-5112234C91F8}"/>
    <cellStyle name="Percent 3 3 5 5 3" xfId="23755" xr:uid="{5B3E8241-5393-4EDA-9963-5BEBAF1C05BE}"/>
    <cellStyle name="Percent 3 3 5 5 4" xfId="41606" xr:uid="{54F54FEC-5C18-486B-934B-7097D6D0D3CE}"/>
    <cellStyle name="Percent 3 3 5 6" xfId="5884" xr:uid="{C5FF1FBF-6E92-4DD3-BFC5-0B9EF86D7CD0}"/>
    <cellStyle name="Percent 3 3 5 6 2" xfId="23757" xr:uid="{D29DC45B-D24E-471C-9484-931E54D0D769}"/>
    <cellStyle name="Percent 3 3 5 6 3" xfId="41608" xr:uid="{B8679A71-BA0B-4F8E-A88E-471AA0E491AB}"/>
    <cellStyle name="Percent 3 3 5 7" xfId="5885" xr:uid="{BE3D860D-43AB-44E6-ABDB-13140276E31C}"/>
    <cellStyle name="Percent 3 3 5 7 2" xfId="23758" xr:uid="{C986C88E-F42E-4AA8-8298-6317C50E8D8F}"/>
    <cellStyle name="Percent 3 3 5 7 3" xfId="41609" xr:uid="{A546755A-02E6-4DE9-BFE2-CBCF7776E92E}"/>
    <cellStyle name="Percent 3 3 5 8" xfId="5867" xr:uid="{76168293-CBA2-4841-8AD3-475CCD98C1ED}"/>
    <cellStyle name="Percent 3 3 5 8 2" xfId="23740" xr:uid="{443B5780-C2E9-4D7F-B987-48F2ABD4BEFA}"/>
    <cellStyle name="Percent 3 3 5 8 3" xfId="41591" xr:uid="{662B70E2-BFAF-4D5E-A866-E2F06FB8C7CE}"/>
    <cellStyle name="Percent 3 3 5 9" xfId="59790" xr:uid="{2920110A-6B98-4156-AB35-E5013EFF2F3C}"/>
    <cellStyle name="Percent 3 3 6" xfId="386" xr:uid="{A701B959-3567-40EE-9C3A-4094723F0269}"/>
    <cellStyle name="Percent 3 3 6 2" xfId="2884" xr:uid="{300CAF28-4FB6-4FF2-8723-391417507C0F}"/>
    <cellStyle name="Percent 3 3 6 2 2" xfId="5888" xr:uid="{49015736-9E5D-44EB-B317-88BD5ABA89B0}"/>
    <cellStyle name="Percent 3 3 6 2 2 2" xfId="5889" xr:uid="{2EDDB2CD-EAD0-4C46-9058-5D592428A39E}"/>
    <cellStyle name="Percent 3 3 6 2 2 2 2" xfId="23762" xr:uid="{A616B174-794A-4116-ACA6-7318802E91B8}"/>
    <cellStyle name="Percent 3 3 6 2 2 2 3" xfId="41613" xr:uid="{675AADF5-405E-42D2-9FAC-DFDFB7134388}"/>
    <cellStyle name="Percent 3 3 6 2 2 3" xfId="23761" xr:uid="{6C98FF62-6B5C-41BB-BFD7-742EE188A036}"/>
    <cellStyle name="Percent 3 3 6 2 2 4" xfId="41612" xr:uid="{A97492D3-2F14-4A14-9827-D5265F485CDB}"/>
    <cellStyle name="Percent 3 3 6 2 3" xfId="5890" xr:uid="{1879FF44-85F5-4625-801D-09F44D6B8911}"/>
    <cellStyle name="Percent 3 3 6 2 3 2" xfId="5891" xr:uid="{A41247D6-0C58-4CDC-A846-4CBD9F8C6FF5}"/>
    <cellStyle name="Percent 3 3 6 2 3 2 2" xfId="23764" xr:uid="{B8081572-6D84-4F28-8C21-5F33B1EE7F97}"/>
    <cellStyle name="Percent 3 3 6 2 3 2 3" xfId="41615" xr:uid="{2FC5C369-C770-4C5B-ACB3-BAC68A36EE35}"/>
    <cellStyle name="Percent 3 3 6 2 3 3" xfId="23763" xr:uid="{25E8CCCE-BEE1-4DA8-8DD5-0A314E3A0175}"/>
    <cellStyle name="Percent 3 3 6 2 3 4" xfId="41614" xr:uid="{BD0F97A8-C32E-485D-B300-2ACC2E9FBB4B}"/>
    <cellStyle name="Percent 3 3 6 2 4" xfId="5892" xr:uid="{39A029D1-AA82-468A-8A65-120F037739B0}"/>
    <cellStyle name="Percent 3 3 6 2 4 2" xfId="23765" xr:uid="{5469B38B-F344-4DCF-A39A-385FC8DBA98E}"/>
    <cellStyle name="Percent 3 3 6 2 4 3" xfId="41616" xr:uid="{BE3492EF-8CBE-41DA-8E1A-B5541D427510}"/>
    <cellStyle name="Percent 3 3 6 2 5" xfId="5887" xr:uid="{B1D25CC5-DCDB-47D0-BE89-A009BFF4A31F}"/>
    <cellStyle name="Percent 3 3 6 2 5 2" xfId="23760" xr:uid="{816E1BA2-422E-4372-BAC4-5A39324DA44C}"/>
    <cellStyle name="Percent 3 3 6 2 5 3" xfId="41611" xr:uid="{51105009-78CF-412D-A6BF-B91CE2B333AD}"/>
    <cellStyle name="Percent 3 3 6 2 6" xfId="59792" xr:uid="{4FB7F921-0626-492C-95A8-785E3BE34669}"/>
    <cellStyle name="Percent 3 3 6 3" xfId="5893" xr:uid="{E3E87CA6-1FE1-4BAD-949E-4A5131106B0B}"/>
    <cellStyle name="Percent 3 3 6 3 2" xfId="5894" xr:uid="{CAB7783D-77D9-4A22-96C9-E9EB542DEFC4}"/>
    <cellStyle name="Percent 3 3 6 3 2 2" xfId="5895" xr:uid="{E1C6F175-40AB-49D9-A741-D6AD4F729C0E}"/>
    <cellStyle name="Percent 3 3 6 3 2 2 2" xfId="23768" xr:uid="{91556EC4-A5DA-48DF-906C-77667A46B199}"/>
    <cellStyle name="Percent 3 3 6 3 2 2 3" xfId="41619" xr:uid="{4E185E99-692A-457A-B9AF-FDC1A1606214}"/>
    <cellStyle name="Percent 3 3 6 3 2 3" xfId="23767" xr:uid="{87224E27-0909-42E0-890A-A9C12B09B003}"/>
    <cellStyle name="Percent 3 3 6 3 2 4" xfId="41618" xr:uid="{56FD65CA-4566-4DE2-811E-26A703AC889B}"/>
    <cellStyle name="Percent 3 3 6 3 3" xfId="5896" xr:uid="{4B706622-B4F4-4C27-9FFE-A25941A7485F}"/>
    <cellStyle name="Percent 3 3 6 3 3 2" xfId="5897" xr:uid="{EC95F601-9540-49A0-B4CF-0877B440EBF0}"/>
    <cellStyle name="Percent 3 3 6 3 3 2 2" xfId="23770" xr:uid="{F1FD1849-8969-48A6-86F1-B3330B990B9C}"/>
    <cellStyle name="Percent 3 3 6 3 3 2 3" xfId="41621" xr:uid="{945B898B-90BB-4C16-8B71-81113196B4E2}"/>
    <cellStyle name="Percent 3 3 6 3 3 3" xfId="23769" xr:uid="{7D47F85E-68F0-4DCA-99C7-0AB032505F45}"/>
    <cellStyle name="Percent 3 3 6 3 3 4" xfId="41620" xr:uid="{42C6310D-22B8-472A-A9C5-8BC1EC58C692}"/>
    <cellStyle name="Percent 3 3 6 3 4" xfId="5898" xr:uid="{24D7A936-66F4-46B5-8063-656CEA86B2C3}"/>
    <cellStyle name="Percent 3 3 6 3 4 2" xfId="23771" xr:uid="{6DF21907-9953-45BE-BBCF-FD1B872FA853}"/>
    <cellStyle name="Percent 3 3 6 3 4 3" xfId="41622" xr:uid="{88B57214-F9DD-4CD5-B791-F20EE6B0E546}"/>
    <cellStyle name="Percent 3 3 6 3 5" xfId="23766" xr:uid="{00577DA5-C8CE-4FE7-9C39-F01E81CBB42A}"/>
    <cellStyle name="Percent 3 3 6 3 6" xfId="41617" xr:uid="{938A1905-9453-4897-AE23-48774A34FD57}"/>
    <cellStyle name="Percent 3 3 6 4" xfId="5899" xr:uid="{5A4B11FA-C6B4-4037-A021-265A70ED7E5C}"/>
    <cellStyle name="Percent 3 3 6 4 2" xfId="5900" xr:uid="{A7D80471-F4F1-41CF-B6E4-A09BFBC9EB33}"/>
    <cellStyle name="Percent 3 3 6 4 2 2" xfId="23773" xr:uid="{E0BD6C31-F04F-4F96-B9C2-2FC20442780E}"/>
    <cellStyle name="Percent 3 3 6 4 2 3" xfId="41624" xr:uid="{A358338C-54F5-4017-8A76-58BC763347D7}"/>
    <cellStyle name="Percent 3 3 6 4 3" xfId="23772" xr:uid="{B96B180D-474D-4844-AA56-6234014AFB95}"/>
    <cellStyle name="Percent 3 3 6 4 4" xfId="41623" xr:uid="{47A9D783-E185-4518-8B79-0FE7A024BC3C}"/>
    <cellStyle name="Percent 3 3 6 5" xfId="5901" xr:uid="{C31B7090-CF9D-4ABB-9922-2D6E3FBBE6E2}"/>
    <cellStyle name="Percent 3 3 6 5 2" xfId="5902" xr:uid="{FA940B81-4928-4D7F-9EF9-E8DFF51A4885}"/>
    <cellStyle name="Percent 3 3 6 5 2 2" xfId="23775" xr:uid="{A5A08EFE-7309-4DF3-A61D-87F6A00C846A}"/>
    <cellStyle name="Percent 3 3 6 5 2 3" xfId="41626" xr:uid="{7280F4F5-788B-4E39-AFDB-069DED714B51}"/>
    <cellStyle name="Percent 3 3 6 5 3" xfId="23774" xr:uid="{A0116545-CF3F-48E6-BE88-11A43A3A470C}"/>
    <cellStyle name="Percent 3 3 6 5 4" xfId="41625" xr:uid="{CE0A6952-6DDA-4CC4-9C44-EC11219962FF}"/>
    <cellStyle name="Percent 3 3 6 6" xfId="5903" xr:uid="{7080E382-5C36-4C60-BEDC-C33AEB05A1F3}"/>
    <cellStyle name="Percent 3 3 6 6 2" xfId="23776" xr:uid="{02C7E648-2515-422C-A35B-9B06E9FFFE7D}"/>
    <cellStyle name="Percent 3 3 6 6 3" xfId="41627" xr:uid="{FE0A6EF6-E4CE-4A76-B7DA-93A9BE905B2A}"/>
    <cellStyle name="Percent 3 3 6 7" xfId="5904" xr:uid="{327D4894-E680-4C9E-99C5-53AA174DC957}"/>
    <cellStyle name="Percent 3 3 6 7 2" xfId="23777" xr:uid="{1F67C3CA-E4C1-4ADB-BDC0-B2A397FF7EE6}"/>
    <cellStyle name="Percent 3 3 6 7 3" xfId="41628" xr:uid="{AEC10367-1197-40F1-B3A3-897656622837}"/>
    <cellStyle name="Percent 3 3 6 8" xfId="5886" xr:uid="{BE847548-699C-47D5-BA41-599F31D92EB7}"/>
    <cellStyle name="Percent 3 3 6 8 2" xfId="23759" xr:uid="{88C88B67-0BE5-4807-A23D-D486C83F3F93}"/>
    <cellStyle name="Percent 3 3 6 8 3" xfId="41610" xr:uid="{DB312416-5C56-439E-986C-F124D8A5D81D}"/>
    <cellStyle name="Percent 3 3 6 9" xfId="59791" xr:uid="{8DEF08B9-BF55-496E-83EC-43597898BF2D}"/>
    <cellStyle name="Percent 3 3 7" xfId="2885" xr:uid="{1E8C8418-8FD1-488B-AAF1-BC8C71F5B902}"/>
    <cellStyle name="Percent 3 3 7 2" xfId="5906" xr:uid="{C4F00A1E-5E1C-41FF-A440-A99222FBB1E3}"/>
    <cellStyle name="Percent 3 3 7 2 2" xfId="5907" xr:uid="{FB869789-AC22-46C4-83FF-108304B17636}"/>
    <cellStyle name="Percent 3 3 7 2 2 2" xfId="5908" xr:uid="{10188C7D-B271-4DC0-98E4-614E3605EF1F}"/>
    <cellStyle name="Percent 3 3 7 2 2 2 2" xfId="23781" xr:uid="{95DC3ED2-5BF3-4096-8EE8-49429AE5CCFE}"/>
    <cellStyle name="Percent 3 3 7 2 2 2 3" xfId="41632" xr:uid="{534AADCF-B90D-460E-8897-5327D8E6F539}"/>
    <cellStyle name="Percent 3 3 7 2 2 3" xfId="23780" xr:uid="{8513EE11-20F7-4E52-B407-FD541998631D}"/>
    <cellStyle name="Percent 3 3 7 2 2 4" xfId="41631" xr:uid="{9FE2EC9B-6C9D-44EA-A365-9E6652F6D8CF}"/>
    <cellStyle name="Percent 3 3 7 2 3" xfId="5909" xr:uid="{ED3B7844-68B8-4125-9C51-A692E6AB9BB9}"/>
    <cellStyle name="Percent 3 3 7 2 3 2" xfId="5910" xr:uid="{A212750A-FA19-4667-A14E-B687421A48FE}"/>
    <cellStyle name="Percent 3 3 7 2 3 2 2" xfId="23783" xr:uid="{89A740F6-686B-48F3-A9ED-301201911CA9}"/>
    <cellStyle name="Percent 3 3 7 2 3 2 3" xfId="41634" xr:uid="{F9FA360D-EC41-40FA-8D4F-FD6D1C29F52E}"/>
    <cellStyle name="Percent 3 3 7 2 3 3" xfId="23782" xr:uid="{3833F7DF-5F5A-4FA1-80B1-6246B88D491D}"/>
    <cellStyle name="Percent 3 3 7 2 3 4" xfId="41633" xr:uid="{A40C265F-A6B8-4124-8A80-1F7480A12C96}"/>
    <cellStyle name="Percent 3 3 7 2 4" xfId="5911" xr:uid="{EA1D5121-D424-4C84-8FBC-27C4D4E4E13F}"/>
    <cellStyle name="Percent 3 3 7 2 4 2" xfId="23784" xr:uid="{D08FF38F-9DA5-49E6-9D4A-D9C63B60546D}"/>
    <cellStyle name="Percent 3 3 7 2 4 3" xfId="41635" xr:uid="{759D51D9-1F47-43EB-BAB1-362E46E47349}"/>
    <cellStyle name="Percent 3 3 7 2 5" xfId="23779" xr:uid="{2CA05092-5B6F-432A-A199-5090E42AEF52}"/>
    <cellStyle name="Percent 3 3 7 2 6" xfId="41630" xr:uid="{8BF8FA81-9ADC-44CD-AEDF-647AA4D09B8E}"/>
    <cellStyle name="Percent 3 3 7 3" xfId="5912" xr:uid="{1EBEBF84-5998-4FA2-BA51-E505ECD211A5}"/>
    <cellStyle name="Percent 3 3 7 3 2" xfId="5913" xr:uid="{BFA7F8E3-2FB2-4891-93D9-E80FB2A1919A}"/>
    <cellStyle name="Percent 3 3 7 3 2 2" xfId="5914" xr:uid="{6B86F073-9BAB-4BFA-ADFC-60F43DEC6C0B}"/>
    <cellStyle name="Percent 3 3 7 3 2 2 2" xfId="23787" xr:uid="{F265C93D-6FAC-4DA0-82E9-ECE80E9E0125}"/>
    <cellStyle name="Percent 3 3 7 3 2 2 3" xfId="41638" xr:uid="{BC12A4B8-E606-4F81-9FB6-2070DFC88BEB}"/>
    <cellStyle name="Percent 3 3 7 3 2 3" xfId="23786" xr:uid="{08F1817F-D3D5-40C7-8F2D-678FCFE4D7B6}"/>
    <cellStyle name="Percent 3 3 7 3 2 4" xfId="41637" xr:uid="{8E9315D2-2E92-4EA4-98AF-0E5F1B990CC3}"/>
    <cellStyle name="Percent 3 3 7 3 3" xfId="5915" xr:uid="{3A26C2F8-0DD3-4FD5-8FE5-AD8C632109AB}"/>
    <cellStyle name="Percent 3 3 7 3 3 2" xfId="5916" xr:uid="{CCC39DCC-C260-4042-A2AD-D0799681E85B}"/>
    <cellStyle name="Percent 3 3 7 3 3 2 2" xfId="23789" xr:uid="{9B0914AB-EAE5-4D8A-AD2B-328D6F88A426}"/>
    <cellStyle name="Percent 3 3 7 3 3 2 3" xfId="41640" xr:uid="{39F60369-2AB9-418E-BE47-83A4F40B0278}"/>
    <cellStyle name="Percent 3 3 7 3 3 3" xfId="23788" xr:uid="{9D01D61F-B2DC-4938-8378-DD7C4B409C73}"/>
    <cellStyle name="Percent 3 3 7 3 3 4" xfId="41639" xr:uid="{062C5A53-7BC0-4AAC-8A7B-EF73138CE8B9}"/>
    <cellStyle name="Percent 3 3 7 3 4" xfId="5917" xr:uid="{C6435CF4-BAC5-4966-A849-D1AC5C2B65C5}"/>
    <cellStyle name="Percent 3 3 7 3 4 2" xfId="23790" xr:uid="{D01AE59E-5D30-4C63-BB51-FC823A9450D9}"/>
    <cellStyle name="Percent 3 3 7 3 4 3" xfId="41641" xr:uid="{E9786336-5D63-44A9-AD7B-97415B60C1ED}"/>
    <cellStyle name="Percent 3 3 7 3 5" xfId="23785" xr:uid="{902F8E62-B492-41EF-9B9E-C3E2A4C09E79}"/>
    <cellStyle name="Percent 3 3 7 3 6" xfId="41636" xr:uid="{E9A2878B-96AA-4435-963C-8918A7BBF34A}"/>
    <cellStyle name="Percent 3 3 7 4" xfId="5918" xr:uid="{880C295B-C676-4FA2-B24A-2535C6028041}"/>
    <cellStyle name="Percent 3 3 7 4 2" xfId="5919" xr:uid="{29586544-8163-4D0A-BE4C-406EC93D0C81}"/>
    <cellStyle name="Percent 3 3 7 4 2 2" xfId="23792" xr:uid="{83C52740-93A3-4423-B8F9-18D9585259EC}"/>
    <cellStyle name="Percent 3 3 7 4 2 3" xfId="41643" xr:uid="{4D93F482-F4BD-4B7B-833D-8CBF40AE8AEE}"/>
    <cellStyle name="Percent 3 3 7 4 3" xfId="23791" xr:uid="{3038A709-B5BA-4F53-A4BF-82C08A1ED8AE}"/>
    <cellStyle name="Percent 3 3 7 4 4" xfId="41642" xr:uid="{9720F979-494A-4E72-A629-BF38DF1AB4F2}"/>
    <cellStyle name="Percent 3 3 7 5" xfId="5920" xr:uid="{AE9CC0E8-D562-4F1B-A08B-7B4516016274}"/>
    <cellStyle name="Percent 3 3 7 5 2" xfId="5921" xr:uid="{AE8DD796-2A3D-44D5-878F-73EB4EBDE049}"/>
    <cellStyle name="Percent 3 3 7 5 2 2" xfId="23794" xr:uid="{BFE52978-6FE2-4452-9AF8-18559019F4DE}"/>
    <cellStyle name="Percent 3 3 7 5 2 3" xfId="41645" xr:uid="{7D9597E4-EE48-4B07-BC5D-CFB45FBB18D5}"/>
    <cellStyle name="Percent 3 3 7 5 3" xfId="23793" xr:uid="{275FD320-DCE4-40D9-A8FD-23F756642FF1}"/>
    <cellStyle name="Percent 3 3 7 5 4" xfId="41644" xr:uid="{333A1B8E-8262-40C4-BB52-55553C35D5CE}"/>
    <cellStyle name="Percent 3 3 7 6" xfId="5922" xr:uid="{E3C3F22F-DED4-4BE5-942F-B38BD9DA0729}"/>
    <cellStyle name="Percent 3 3 7 6 2" xfId="23795" xr:uid="{3080A732-725E-45E5-95B9-7E2754118AB6}"/>
    <cellStyle name="Percent 3 3 7 6 3" xfId="41646" xr:uid="{63DB0CE3-FFB0-45C9-9786-C531F6263D2B}"/>
    <cellStyle name="Percent 3 3 7 7" xfId="5923" xr:uid="{FBBE8B49-B35C-4B8A-8A12-9354927D6F5B}"/>
    <cellStyle name="Percent 3 3 7 7 2" xfId="23796" xr:uid="{C326FF83-6481-4B3B-8722-2420FCA2CEB3}"/>
    <cellStyle name="Percent 3 3 7 7 3" xfId="41647" xr:uid="{3CB3FB5F-9A0F-4202-950E-626BBA37F184}"/>
    <cellStyle name="Percent 3 3 7 8" xfId="5905" xr:uid="{026EC101-B3B3-4A80-852A-65E1D91FDC05}"/>
    <cellStyle name="Percent 3 3 7 8 2" xfId="23778" xr:uid="{447780DD-73A6-4EA1-B9FC-BD19237D989F}"/>
    <cellStyle name="Percent 3 3 7 8 3" xfId="41629" xr:uid="{88D4200B-D278-46FB-9E75-06E8C89E7A76}"/>
    <cellStyle name="Percent 3 3 7 9" xfId="59793" xr:uid="{9FB8731D-4AFA-4D89-ADAF-59F55656597B}"/>
    <cellStyle name="Percent 3 3 8" xfId="2886" xr:uid="{4CF6C6E8-8935-486C-AAB0-498A7E148B9E}"/>
    <cellStyle name="Percent 3 3 8 2" xfId="5925" xr:uid="{F66B5077-061A-4FB4-B67E-5FDE32B90A63}"/>
    <cellStyle name="Percent 3 3 8 2 2" xfId="5926" xr:uid="{219E7C8E-466F-42B1-A9C8-C21132229564}"/>
    <cellStyle name="Percent 3 3 8 2 2 2" xfId="5927" xr:uid="{9253757E-726E-40B7-8EF0-2B6F8023D0F9}"/>
    <cellStyle name="Percent 3 3 8 2 2 2 2" xfId="23800" xr:uid="{D066AA36-4F61-4976-8F78-C6F0978F145C}"/>
    <cellStyle name="Percent 3 3 8 2 2 2 3" xfId="41651" xr:uid="{E4B81747-2579-49FC-B6D0-2B1951DC7153}"/>
    <cellStyle name="Percent 3 3 8 2 2 3" xfId="23799" xr:uid="{E37B07AB-4A4D-429B-813A-CB83CEFD0831}"/>
    <cellStyle name="Percent 3 3 8 2 2 4" xfId="41650" xr:uid="{16438125-BE39-4AC0-BEC6-620BD8366267}"/>
    <cellStyle name="Percent 3 3 8 2 3" xfId="5928" xr:uid="{3D3B69B3-A5A8-4A43-BF96-F675062F01C6}"/>
    <cellStyle name="Percent 3 3 8 2 3 2" xfId="5929" xr:uid="{1961C412-1F62-449F-9F88-B3D3E8FCA7BB}"/>
    <cellStyle name="Percent 3 3 8 2 3 2 2" xfId="23802" xr:uid="{3C7A4F82-2EE0-4075-9B62-FDBB07F57815}"/>
    <cellStyle name="Percent 3 3 8 2 3 2 3" xfId="41653" xr:uid="{A5B33AB9-DB43-4703-BF54-5C7CBDFCC0B1}"/>
    <cellStyle name="Percent 3 3 8 2 3 3" xfId="23801" xr:uid="{BD8475A3-E803-4DB5-AA2A-F86FB8173323}"/>
    <cellStyle name="Percent 3 3 8 2 3 4" xfId="41652" xr:uid="{1425257F-8BA8-47E1-9872-EBF758EBCBB4}"/>
    <cellStyle name="Percent 3 3 8 2 4" xfId="5930" xr:uid="{9A7D8A84-D5BC-46CD-8134-8EBAAE8B07D6}"/>
    <cellStyle name="Percent 3 3 8 2 4 2" xfId="23803" xr:uid="{7C0509BE-5103-4C60-9422-7A71002075AC}"/>
    <cellStyle name="Percent 3 3 8 2 4 3" xfId="41654" xr:uid="{AB1A35DE-754C-4985-B2EA-5BA4B6B3DD10}"/>
    <cellStyle name="Percent 3 3 8 2 5" xfId="23798" xr:uid="{7B1D68AB-D301-458F-BCFC-941E58E149AB}"/>
    <cellStyle name="Percent 3 3 8 2 6" xfId="41649" xr:uid="{C6366659-845B-4EA8-AEE3-9F6D3769CBF9}"/>
    <cellStyle name="Percent 3 3 8 3" xfId="5931" xr:uid="{8A68C0EC-8882-4D96-9444-57B313C795AE}"/>
    <cellStyle name="Percent 3 3 8 3 2" xfId="5932" xr:uid="{C66DE5D5-051B-4183-8C68-338AE01512CF}"/>
    <cellStyle name="Percent 3 3 8 3 2 2" xfId="5933" xr:uid="{D60F88A5-A2B8-47E5-9E03-E0D31036D9D3}"/>
    <cellStyle name="Percent 3 3 8 3 2 2 2" xfId="23806" xr:uid="{DCC09060-877C-4A13-AB0D-4F2D055F1721}"/>
    <cellStyle name="Percent 3 3 8 3 2 2 3" xfId="41657" xr:uid="{29C3427F-690B-457C-B600-E937D9EEC397}"/>
    <cellStyle name="Percent 3 3 8 3 2 3" xfId="23805" xr:uid="{85C4C410-122E-4F73-8939-537B097C4D08}"/>
    <cellStyle name="Percent 3 3 8 3 2 4" xfId="41656" xr:uid="{83EF40EC-8EA5-4405-AF27-F9B045189020}"/>
    <cellStyle name="Percent 3 3 8 3 3" xfId="5934" xr:uid="{AB7A2EAA-9C12-44AE-ADDE-A538944230F1}"/>
    <cellStyle name="Percent 3 3 8 3 3 2" xfId="5935" xr:uid="{2718F1F6-09CB-479F-B96B-36AF34DACDA5}"/>
    <cellStyle name="Percent 3 3 8 3 3 2 2" xfId="23808" xr:uid="{BAA75D61-B615-4676-863B-00D06B3E2875}"/>
    <cellStyle name="Percent 3 3 8 3 3 2 3" xfId="41659" xr:uid="{EDF2F731-0F02-40F2-914F-B8901B6851C0}"/>
    <cellStyle name="Percent 3 3 8 3 3 3" xfId="23807" xr:uid="{F4048145-852A-439F-87F6-560CA2C35F79}"/>
    <cellStyle name="Percent 3 3 8 3 3 4" xfId="41658" xr:uid="{BFC6689F-CD31-48BD-AD92-5D325A11B9EA}"/>
    <cellStyle name="Percent 3 3 8 3 4" xfId="5936" xr:uid="{64CC8E87-42B3-4974-9F98-52D06D64506C}"/>
    <cellStyle name="Percent 3 3 8 3 4 2" xfId="23809" xr:uid="{CCF56C2B-9B5F-4D12-B553-425A5773E348}"/>
    <cellStyle name="Percent 3 3 8 3 4 3" xfId="41660" xr:uid="{4CC5BBF6-92EC-4AD6-B259-9BB51A233BB1}"/>
    <cellStyle name="Percent 3 3 8 3 5" xfId="23804" xr:uid="{91FD65E0-DD10-4A65-B6C8-538BC01B8EDC}"/>
    <cellStyle name="Percent 3 3 8 3 6" xfId="41655" xr:uid="{199D5E89-E07E-47C2-BFBD-EFCB6B5EE848}"/>
    <cellStyle name="Percent 3 3 8 4" xfId="5937" xr:uid="{D25A5C06-224A-48D0-95CE-2009968F8342}"/>
    <cellStyle name="Percent 3 3 8 4 2" xfId="5938" xr:uid="{1672CDC2-4753-4572-A1BA-88797B066FC4}"/>
    <cellStyle name="Percent 3 3 8 4 2 2" xfId="23811" xr:uid="{A95E8AC6-A8A8-4C09-86C0-5F02F748AE94}"/>
    <cellStyle name="Percent 3 3 8 4 2 3" xfId="41662" xr:uid="{4D289F90-8701-4000-83F4-7B10EB6699C1}"/>
    <cellStyle name="Percent 3 3 8 4 3" xfId="23810" xr:uid="{D70D370F-90C6-41D5-94A8-2997A4084412}"/>
    <cellStyle name="Percent 3 3 8 4 4" xfId="41661" xr:uid="{B34F896D-C8E3-447B-998C-153ABC8ABF2E}"/>
    <cellStyle name="Percent 3 3 8 5" xfId="5939" xr:uid="{F6B72156-3C44-4F81-8581-BE66D1C1D5EE}"/>
    <cellStyle name="Percent 3 3 8 5 2" xfId="5940" xr:uid="{BF55F22C-3C3C-434E-9837-60EE78C7F600}"/>
    <cellStyle name="Percent 3 3 8 5 2 2" xfId="23813" xr:uid="{C4862028-FDAF-46F7-911A-131B691B6E39}"/>
    <cellStyle name="Percent 3 3 8 5 2 3" xfId="41664" xr:uid="{63F5A4DD-2F91-4925-9DA2-EDD250F460FF}"/>
    <cellStyle name="Percent 3 3 8 5 3" xfId="23812" xr:uid="{96810AE5-AAD6-40CC-968E-FF4569486031}"/>
    <cellStyle name="Percent 3 3 8 5 4" xfId="41663" xr:uid="{67792190-FC0E-46D1-B796-8C5A603FDB5D}"/>
    <cellStyle name="Percent 3 3 8 6" xfId="5941" xr:uid="{E1064E44-864E-4C2B-B64A-04CAC65FAA5A}"/>
    <cellStyle name="Percent 3 3 8 6 2" xfId="23814" xr:uid="{E9D67C66-56F3-407D-AD20-C9B740BDE0BC}"/>
    <cellStyle name="Percent 3 3 8 6 3" xfId="41665" xr:uid="{3E379790-A661-4020-BB4A-8B3D3A1D6FF2}"/>
    <cellStyle name="Percent 3 3 8 7" xfId="5942" xr:uid="{13E31EB7-36E2-4467-9772-A0454FF40F2E}"/>
    <cellStyle name="Percent 3 3 8 7 2" xfId="23815" xr:uid="{F8120EAD-A5E7-4CA5-A701-FED9F30E296B}"/>
    <cellStyle name="Percent 3 3 8 7 3" xfId="41666" xr:uid="{C5DFA88F-3275-43B6-9178-D10EF501FCE8}"/>
    <cellStyle name="Percent 3 3 8 8" xfId="5924" xr:uid="{6BA8734E-A80D-4C59-B96B-84A7AA2B12B5}"/>
    <cellStyle name="Percent 3 3 8 8 2" xfId="23797" xr:uid="{481DC47F-78EB-4206-BDEB-0B19213AB443}"/>
    <cellStyle name="Percent 3 3 8 8 3" xfId="41648" xr:uid="{8E189D83-9505-4A5A-A40C-859BFF4E35ED}"/>
    <cellStyle name="Percent 3 3 8 9" xfId="59794" xr:uid="{9D77AC16-F6F8-4CF9-B093-A42FF13E56C0}"/>
    <cellStyle name="Percent 3 3 9" xfId="2887" xr:uid="{20172AB1-50B3-45F7-A1B7-A066C18308AA}"/>
    <cellStyle name="Percent 3 3 9 2" xfId="5944" xr:uid="{92047514-60D3-450F-870B-38ED0294B665}"/>
    <cellStyle name="Percent 3 3 9 2 2" xfId="5945" xr:uid="{6BE674DC-F4C8-445E-AE94-4F09962D4632}"/>
    <cellStyle name="Percent 3 3 9 2 2 2" xfId="5946" xr:uid="{610FE8AF-C2A3-42CD-BCED-798CE3D40F54}"/>
    <cellStyle name="Percent 3 3 9 2 2 2 2" xfId="23819" xr:uid="{91FCC3D0-CB6C-4B57-897E-8F5B7C029635}"/>
    <cellStyle name="Percent 3 3 9 2 2 2 3" xfId="41670" xr:uid="{470FD096-C56E-4D21-926F-4D3967414C1E}"/>
    <cellStyle name="Percent 3 3 9 2 2 3" xfId="23818" xr:uid="{CEA09E9B-1483-4456-8EAA-F31A1B71D45B}"/>
    <cellStyle name="Percent 3 3 9 2 2 4" xfId="41669" xr:uid="{1F335664-3B52-42F6-9A91-5B79BD853901}"/>
    <cellStyle name="Percent 3 3 9 2 3" xfId="5947" xr:uid="{81A088D4-13D5-49AA-84F9-7D7D75C18B24}"/>
    <cellStyle name="Percent 3 3 9 2 3 2" xfId="5948" xr:uid="{CD32659A-AC8B-40A4-BF1A-F7625A89C78E}"/>
    <cellStyle name="Percent 3 3 9 2 3 2 2" xfId="23821" xr:uid="{2DCAD0B3-46FF-4911-AE70-6184F2435436}"/>
    <cellStyle name="Percent 3 3 9 2 3 2 3" xfId="41672" xr:uid="{BC0189C7-77DF-4C35-B873-7B747B5E13EF}"/>
    <cellStyle name="Percent 3 3 9 2 3 3" xfId="23820" xr:uid="{B8884F60-3298-49E4-A8FE-CFDA972977EF}"/>
    <cellStyle name="Percent 3 3 9 2 3 4" xfId="41671" xr:uid="{480C26F7-A4A3-4A7D-9BA9-E910CFF87E84}"/>
    <cellStyle name="Percent 3 3 9 2 4" xfId="5949" xr:uid="{93E5F210-36E0-4085-80CA-3F242C359E42}"/>
    <cellStyle name="Percent 3 3 9 2 4 2" xfId="23822" xr:uid="{D9C178F1-6001-4398-94E8-8AC88186203A}"/>
    <cellStyle name="Percent 3 3 9 2 4 3" xfId="41673" xr:uid="{DD24E607-2E87-44B2-B861-72177700F7F3}"/>
    <cellStyle name="Percent 3 3 9 2 5" xfId="23817" xr:uid="{9D52F8A6-045A-4E47-AC4C-47F3B7C5CC90}"/>
    <cellStyle name="Percent 3 3 9 2 6" xfId="41668" xr:uid="{B6F87293-CA9E-4BF2-A850-AD46B7D10E59}"/>
    <cellStyle name="Percent 3 3 9 3" xfId="5950" xr:uid="{0801B711-B043-4E80-8072-6D1F58E5EE79}"/>
    <cellStyle name="Percent 3 3 9 3 2" xfId="5951" xr:uid="{5A19F55D-A152-44B4-87B3-4D97F13609FA}"/>
    <cellStyle name="Percent 3 3 9 3 2 2" xfId="5952" xr:uid="{D94B4EBB-4844-47C2-A38F-86177BB1E3F6}"/>
    <cellStyle name="Percent 3 3 9 3 2 2 2" xfId="23825" xr:uid="{7D35E0A4-BB7D-470F-97E4-8D785A4DC1BD}"/>
    <cellStyle name="Percent 3 3 9 3 2 2 3" xfId="41676" xr:uid="{59D8A6CE-436F-4944-8DB7-8E5649FEBF1D}"/>
    <cellStyle name="Percent 3 3 9 3 2 3" xfId="23824" xr:uid="{CFB0760E-1E50-4734-97CD-B4694ACD4BB5}"/>
    <cellStyle name="Percent 3 3 9 3 2 4" xfId="41675" xr:uid="{8A3D2D16-5AA0-41E4-969C-9B1952ABFDCE}"/>
    <cellStyle name="Percent 3 3 9 3 3" xfId="5953" xr:uid="{5CF849DB-FCD2-4251-82E4-1E614AAFB9A8}"/>
    <cellStyle name="Percent 3 3 9 3 3 2" xfId="5954" xr:uid="{CCA2F88F-6B38-4944-9561-8777B709F4EB}"/>
    <cellStyle name="Percent 3 3 9 3 3 2 2" xfId="23827" xr:uid="{29379CE8-5606-4ACD-BC34-830F208637A3}"/>
    <cellStyle name="Percent 3 3 9 3 3 2 3" xfId="41678" xr:uid="{DA4C1577-8222-4DB2-A662-E437DA5F472E}"/>
    <cellStyle name="Percent 3 3 9 3 3 3" xfId="23826" xr:uid="{97FADDF4-2AB4-4704-A710-F1E4E3B86AA7}"/>
    <cellStyle name="Percent 3 3 9 3 3 4" xfId="41677" xr:uid="{F290B2E7-5E2D-4F9D-8CAE-1C7BEC860C3B}"/>
    <cellStyle name="Percent 3 3 9 3 4" xfId="5955" xr:uid="{728FE2AF-1CC1-4B1F-9289-FEEBE209329C}"/>
    <cellStyle name="Percent 3 3 9 3 4 2" xfId="23828" xr:uid="{F0C94BA2-897C-4982-8ECD-286DD54F718B}"/>
    <cellStyle name="Percent 3 3 9 3 4 3" xfId="41679" xr:uid="{5D39BD3A-3A8E-41EA-BE02-AAD72B538FF7}"/>
    <cellStyle name="Percent 3 3 9 3 5" xfId="23823" xr:uid="{E3764312-B215-422B-A821-5BF37E86B3AC}"/>
    <cellStyle name="Percent 3 3 9 3 6" xfId="41674" xr:uid="{75C52E78-4BAA-4301-A45E-CEEC9FBB6705}"/>
    <cellStyle name="Percent 3 3 9 4" xfId="5956" xr:uid="{92310E0A-BE40-4206-9598-73DE2ED1512A}"/>
    <cellStyle name="Percent 3 3 9 4 2" xfId="5957" xr:uid="{602F5F45-330A-4B39-8DA9-CFB743426480}"/>
    <cellStyle name="Percent 3 3 9 4 2 2" xfId="23830" xr:uid="{F0D2993E-010D-49B6-BDD5-CD3ACDC6C92D}"/>
    <cellStyle name="Percent 3 3 9 4 2 3" xfId="41681" xr:uid="{62CF0D60-0457-47C0-B536-7E741A507E23}"/>
    <cellStyle name="Percent 3 3 9 4 3" xfId="23829" xr:uid="{4AA3A55E-2D76-4CB7-BD19-C1BAABD1B7CA}"/>
    <cellStyle name="Percent 3 3 9 4 4" xfId="41680" xr:uid="{86B8C8AF-0307-4B29-9C5B-B0B647F6D5BD}"/>
    <cellStyle name="Percent 3 3 9 5" xfId="5958" xr:uid="{1ABCC204-5815-4A81-85B0-8D925F501006}"/>
    <cellStyle name="Percent 3 3 9 5 2" xfId="5959" xr:uid="{174A5F1C-31AB-4D4E-B18B-64B74842B43D}"/>
    <cellStyle name="Percent 3 3 9 5 2 2" xfId="23832" xr:uid="{FF763350-9712-465C-82F0-174DA99F43C2}"/>
    <cellStyle name="Percent 3 3 9 5 2 3" xfId="41683" xr:uid="{00A5F02E-4A13-46D7-AAF1-362740138A27}"/>
    <cellStyle name="Percent 3 3 9 5 3" xfId="23831" xr:uid="{34C3BBED-FCD8-48C9-B590-19B66292407C}"/>
    <cellStyle name="Percent 3 3 9 5 4" xfId="41682" xr:uid="{A645E1B1-A8A2-4E95-97F8-55ECA952D748}"/>
    <cellStyle name="Percent 3 3 9 6" xfId="5960" xr:uid="{54A8C717-3F84-4FD9-ACCD-16B09298BEC7}"/>
    <cellStyle name="Percent 3 3 9 6 2" xfId="23833" xr:uid="{E3A93D0F-1362-4FBA-B07B-B9D550179466}"/>
    <cellStyle name="Percent 3 3 9 6 3" xfId="41684" xr:uid="{7494416B-2698-4504-8313-CE938845E186}"/>
    <cellStyle name="Percent 3 3 9 7" xfId="5961" xr:uid="{F6C86682-460B-46E5-A1B6-92DBE318F2CC}"/>
    <cellStyle name="Percent 3 3 9 7 2" xfId="23834" xr:uid="{B85DA307-0353-4A1A-99AB-CFB9EC73B730}"/>
    <cellStyle name="Percent 3 3 9 7 3" xfId="41685" xr:uid="{BB110007-66EA-4CA4-B0BE-FDEE1D52B8BA}"/>
    <cellStyle name="Percent 3 3 9 8" xfId="5943" xr:uid="{CEF068C6-670D-46AF-B261-5BCFA237C909}"/>
    <cellStyle name="Percent 3 3 9 8 2" xfId="23816" xr:uid="{DAB4298F-B479-4E19-85F8-DDAFAFE71A2F}"/>
    <cellStyle name="Percent 3 3 9 8 3" xfId="41667" xr:uid="{B0FFA6A3-19BE-44DB-9B32-A19D2F2FEEB9}"/>
    <cellStyle name="Percent 3 3 9 9" xfId="59795" xr:uid="{5B9ED43E-3048-4494-B566-FB1B942D394E}"/>
    <cellStyle name="Percent 3 30" xfId="2825" xr:uid="{0FDE1395-5745-4373-BEA4-EC01825ECAE9}"/>
    <cellStyle name="Percent 3 30 2" xfId="59796" xr:uid="{97300E68-CB54-474D-A4F9-6CC57DD865F1}"/>
    <cellStyle name="Percent 3 31" xfId="5542" xr:uid="{F300F0D7-A8B1-4DFF-BD05-900C6E81DD1C}"/>
    <cellStyle name="Percent 3 31 2" xfId="23415" xr:uid="{389B2635-5839-4AAF-B588-012BB5BE1721}"/>
    <cellStyle name="Percent 3 31 3" xfId="41266" xr:uid="{6AB69A09-5D35-4A64-A269-DB33C71A6777}"/>
    <cellStyle name="Percent 3 4" xfId="285" xr:uid="{4BA5B131-FC06-4877-9FCD-95A8B05FDDFE}"/>
    <cellStyle name="Percent 3 4 10" xfId="2888" xr:uid="{85C34EA2-AD8E-4613-9228-8268638BC0DF}"/>
    <cellStyle name="Percent 3 4 10 2" xfId="5964" xr:uid="{4E124185-95B0-48FE-863D-05A7B52D01CA}"/>
    <cellStyle name="Percent 3 4 10 2 2" xfId="5965" xr:uid="{FBA0C354-A5B7-4B92-9630-9114A496D7CD}"/>
    <cellStyle name="Percent 3 4 10 2 2 2" xfId="5966" xr:uid="{1775DE4C-ADAF-48A1-874F-6DE2C802CDA5}"/>
    <cellStyle name="Percent 3 4 10 2 2 2 2" xfId="23839" xr:uid="{ABCCC208-A1CA-4391-A459-B0444AC6F38B}"/>
    <cellStyle name="Percent 3 4 10 2 2 2 3" xfId="41690" xr:uid="{398AF948-24CB-45D6-8055-390515796B9A}"/>
    <cellStyle name="Percent 3 4 10 2 2 3" xfId="23838" xr:uid="{D154AA82-C91F-4E1B-894E-BA8375797FE7}"/>
    <cellStyle name="Percent 3 4 10 2 2 4" xfId="41689" xr:uid="{9E604229-FD7A-47FB-8147-50A151B68A8E}"/>
    <cellStyle name="Percent 3 4 10 2 3" xfId="5967" xr:uid="{D5CF5CEF-9366-4344-964C-C45A0A65318A}"/>
    <cellStyle name="Percent 3 4 10 2 3 2" xfId="5968" xr:uid="{DE32B8B5-AC12-4319-8A18-BD4DA45C188F}"/>
    <cellStyle name="Percent 3 4 10 2 3 2 2" xfId="23841" xr:uid="{6D4FD525-CAF9-44F6-9BC1-9C0E0252DA94}"/>
    <cellStyle name="Percent 3 4 10 2 3 2 3" xfId="41692" xr:uid="{27DABCA0-436B-4DE8-8272-364D4D50C4CF}"/>
    <cellStyle name="Percent 3 4 10 2 3 3" xfId="23840" xr:uid="{3E715EA8-4508-4E32-8500-C2D49AA1E288}"/>
    <cellStyle name="Percent 3 4 10 2 3 4" xfId="41691" xr:uid="{6080869F-5121-47BB-A53A-D77759E65E55}"/>
    <cellStyle name="Percent 3 4 10 2 4" xfId="5969" xr:uid="{41741A2C-F4BE-451A-A55E-2B86A621C8CA}"/>
    <cellStyle name="Percent 3 4 10 2 4 2" xfId="23842" xr:uid="{B4D8A96D-363B-4C67-AA0B-0C1EC530E1A5}"/>
    <cellStyle name="Percent 3 4 10 2 4 3" xfId="41693" xr:uid="{8400A124-2D23-485C-AEE9-93959342D689}"/>
    <cellStyle name="Percent 3 4 10 2 5" xfId="5970" xr:uid="{FC905836-0C1A-4C82-A0AC-D5A046192EF5}"/>
    <cellStyle name="Percent 3 4 10 2 5 2" xfId="23843" xr:uid="{F266C57C-7F6D-456E-9348-209F5B678A74}"/>
    <cellStyle name="Percent 3 4 10 2 5 3" xfId="41694" xr:uid="{05E5A651-6714-4AC7-98FF-A76303CD7F59}"/>
    <cellStyle name="Percent 3 4 10 2 6" xfId="23837" xr:uid="{8C15F945-92E5-449C-A26D-F318AC400EBC}"/>
    <cellStyle name="Percent 3 4 10 2 7" xfId="41688" xr:uid="{86C31B73-1C8C-4B71-8C7A-48E4C0B6467F}"/>
    <cellStyle name="Percent 3 4 10 3" xfId="5971" xr:uid="{36D20A72-A6AE-4FB8-9293-236704234841}"/>
    <cellStyle name="Percent 3 4 10 3 2" xfId="5972" xr:uid="{72BF30C4-45DF-41D2-8FD8-25FD43E30C9B}"/>
    <cellStyle name="Percent 3 4 10 3 2 2" xfId="5973" xr:uid="{0891FFA6-BC99-47C5-A69F-40D01FDF0514}"/>
    <cellStyle name="Percent 3 4 10 3 2 2 2" xfId="23846" xr:uid="{8CC95231-A3DF-47F6-8E9B-E647BE37F33B}"/>
    <cellStyle name="Percent 3 4 10 3 2 2 3" xfId="41697" xr:uid="{F99898CE-CE0B-4A64-B3F5-CA40CEDCD7A4}"/>
    <cellStyle name="Percent 3 4 10 3 2 3" xfId="23845" xr:uid="{92FE5310-2AEB-4B4F-A075-A2B9A4FB9A58}"/>
    <cellStyle name="Percent 3 4 10 3 2 4" xfId="41696" xr:uid="{FAA31915-7C6C-4202-BE6E-9ACEE0745D71}"/>
    <cellStyle name="Percent 3 4 10 3 3" xfId="5974" xr:uid="{A0651375-A586-4C31-87A6-32FAFB193FDE}"/>
    <cellStyle name="Percent 3 4 10 3 3 2" xfId="5975" xr:uid="{ADE6F720-DF3D-4C1C-88E4-99CD56B612E1}"/>
    <cellStyle name="Percent 3 4 10 3 3 2 2" xfId="23848" xr:uid="{4D099DEB-0251-4059-BF7D-33F05949B4F8}"/>
    <cellStyle name="Percent 3 4 10 3 3 2 3" xfId="41699" xr:uid="{288FFE68-97A3-4E69-BCBA-9C72AF622497}"/>
    <cellStyle name="Percent 3 4 10 3 3 3" xfId="23847" xr:uid="{E735AA82-11A5-49F7-B31E-221B50A758AD}"/>
    <cellStyle name="Percent 3 4 10 3 3 4" xfId="41698" xr:uid="{35B9D4B8-165B-46AA-91CD-422930E56AF7}"/>
    <cellStyle name="Percent 3 4 10 3 4" xfId="5976" xr:uid="{DEF10E53-195D-4602-8D89-CD943A4726B8}"/>
    <cellStyle name="Percent 3 4 10 3 4 2" xfId="23849" xr:uid="{C0D8503F-A7B9-408A-AE52-180B36EC630B}"/>
    <cellStyle name="Percent 3 4 10 3 4 3" xfId="41700" xr:uid="{064EE45B-E05B-48A2-8BDA-25AE3256FD37}"/>
    <cellStyle name="Percent 3 4 10 3 5" xfId="23844" xr:uid="{7FF0188E-C7E9-4BAC-8F0A-C83E6200C8AC}"/>
    <cellStyle name="Percent 3 4 10 3 6" xfId="41695" xr:uid="{B96EF70D-17E6-4EF1-A074-4B36DAE66F7B}"/>
    <cellStyle name="Percent 3 4 10 4" xfId="5977" xr:uid="{50A71B61-EC8A-4195-8FE9-576B1554FFF7}"/>
    <cellStyle name="Percent 3 4 10 4 2" xfId="5978" xr:uid="{40EA31E3-F5C9-46B6-8F89-35BF2E06D703}"/>
    <cellStyle name="Percent 3 4 10 4 2 2" xfId="23851" xr:uid="{F8B64169-002B-4BDC-A5D5-5228C29964A6}"/>
    <cellStyle name="Percent 3 4 10 4 2 3" xfId="41702" xr:uid="{E1B6FEC1-FA7F-4F34-A67A-F725BBF09F0A}"/>
    <cellStyle name="Percent 3 4 10 4 3" xfId="23850" xr:uid="{8CE943B5-B9AB-4D86-B2D6-FF755B53AE14}"/>
    <cellStyle name="Percent 3 4 10 4 4" xfId="41701" xr:uid="{68D6B2E3-260E-433D-8A05-96A55703FA2A}"/>
    <cellStyle name="Percent 3 4 10 5" xfId="5979" xr:uid="{7C9B45ED-4025-4C5A-A967-CE7AAF6BBCFC}"/>
    <cellStyle name="Percent 3 4 10 5 2" xfId="5980" xr:uid="{1BB5698B-BE1E-4396-8C09-9467049175D8}"/>
    <cellStyle name="Percent 3 4 10 5 2 2" xfId="23853" xr:uid="{C0BDE4A0-2B24-4537-BA2F-BDF013F0DBF2}"/>
    <cellStyle name="Percent 3 4 10 5 2 3" xfId="41704" xr:uid="{02EDD270-31AA-45BD-880E-A9784A4C89BA}"/>
    <cellStyle name="Percent 3 4 10 5 3" xfId="23852" xr:uid="{C2CE1AF6-B5AF-49BB-8C10-3467FE56DD90}"/>
    <cellStyle name="Percent 3 4 10 5 4" xfId="41703" xr:uid="{96430C24-9664-470E-A62C-170644924357}"/>
    <cellStyle name="Percent 3 4 10 6" xfId="5981" xr:uid="{9F044DB8-F4B8-4941-BF86-26CDF4107BD9}"/>
    <cellStyle name="Percent 3 4 10 6 2" xfId="23854" xr:uid="{C0B21AD4-691A-4EFE-B0E7-5DB6EC12F08E}"/>
    <cellStyle name="Percent 3 4 10 6 3" xfId="41705" xr:uid="{11A44C1F-6AEB-4D04-8A4F-1B44ADC868E8}"/>
    <cellStyle name="Percent 3 4 10 7" xfId="5982" xr:uid="{63B289F8-F3F2-4B73-A5A9-8D3FA3A502B6}"/>
    <cellStyle name="Percent 3 4 10 7 2" xfId="23855" xr:uid="{D62D215E-2BB1-4994-80C9-E5EFEC2D035F}"/>
    <cellStyle name="Percent 3 4 10 7 3" xfId="41706" xr:uid="{44C95030-13C2-48F7-9B87-A165FD17645B}"/>
    <cellStyle name="Percent 3 4 10 8" xfId="5963" xr:uid="{C17113C6-2CF7-443D-A46A-5404838D4263}"/>
    <cellStyle name="Percent 3 4 10 8 2" xfId="23836" xr:uid="{307D7F1D-307F-4B4F-9018-50DA1BF08142}"/>
    <cellStyle name="Percent 3 4 10 8 3" xfId="41687" xr:uid="{E60ACC2A-C5B9-450F-B199-CD3E9678A9BB}"/>
    <cellStyle name="Percent 3 4 10 9" xfId="59798" xr:uid="{9D0C8A2F-DE07-4E6B-A9BA-96010B4A283F}"/>
    <cellStyle name="Percent 3 4 11" xfId="2889" xr:uid="{B2E6A856-886E-4E79-BDC6-B61509367A83}"/>
    <cellStyle name="Percent 3 4 11 2" xfId="5984" xr:uid="{B596EB14-F666-460D-A552-36E9C700B8F9}"/>
    <cellStyle name="Percent 3 4 11 2 2" xfId="5985" xr:uid="{78B9AA5D-2871-484D-8362-8EC25F730E56}"/>
    <cellStyle name="Percent 3 4 11 2 2 2" xfId="5986" xr:uid="{51F2FB08-EEC1-401D-BD0E-B8DD392C01F0}"/>
    <cellStyle name="Percent 3 4 11 2 2 2 2" xfId="23859" xr:uid="{F58BC4A6-F514-47B8-B586-E0099E84EC01}"/>
    <cellStyle name="Percent 3 4 11 2 2 2 3" xfId="41710" xr:uid="{C0BCFD2B-28F5-4A59-8148-7A679998FA05}"/>
    <cellStyle name="Percent 3 4 11 2 2 3" xfId="23858" xr:uid="{09269161-650B-4AE1-A6B2-70B33989AF24}"/>
    <cellStyle name="Percent 3 4 11 2 2 4" xfId="41709" xr:uid="{EB85D8F5-7C45-444E-8F49-CF01AB6E1378}"/>
    <cellStyle name="Percent 3 4 11 2 3" xfId="5987" xr:uid="{FE067F31-61DE-4467-97D8-3F9525EDC25F}"/>
    <cellStyle name="Percent 3 4 11 2 3 2" xfId="5988" xr:uid="{2F232AAA-0ECC-4B45-B84A-2B2C04EBB70B}"/>
    <cellStyle name="Percent 3 4 11 2 3 2 2" xfId="23861" xr:uid="{A89F0995-AD2B-4BDB-8003-FA710CAD0B27}"/>
    <cellStyle name="Percent 3 4 11 2 3 2 3" xfId="41712" xr:uid="{3885D48D-C9D1-4197-8D4A-910B877B52F2}"/>
    <cellStyle name="Percent 3 4 11 2 3 3" xfId="23860" xr:uid="{100F09DE-FB10-4115-B81A-E016525C6F98}"/>
    <cellStyle name="Percent 3 4 11 2 3 4" xfId="41711" xr:uid="{18EADE63-09ED-422D-B3C5-527706E23F55}"/>
    <cellStyle name="Percent 3 4 11 2 4" xfId="5989" xr:uid="{565F9C3F-50BF-4C9D-9491-496C76704EA5}"/>
    <cellStyle name="Percent 3 4 11 2 4 2" xfId="23862" xr:uid="{C36071B6-F1D8-43F1-B90C-C060FD2244C5}"/>
    <cellStyle name="Percent 3 4 11 2 4 3" xfId="41713" xr:uid="{721DEBBB-D149-41A1-A54D-B967B1A7E9EE}"/>
    <cellStyle name="Percent 3 4 11 2 5" xfId="5990" xr:uid="{7C01A602-2374-4DF6-85A8-CD9BE0996BBD}"/>
    <cellStyle name="Percent 3 4 11 2 5 2" xfId="23863" xr:uid="{5064781F-7A9F-44A5-BC32-E1A1AC7EE399}"/>
    <cellStyle name="Percent 3 4 11 2 5 3" xfId="41714" xr:uid="{16872897-56D8-4778-887C-3DAC1B1629F6}"/>
    <cellStyle name="Percent 3 4 11 2 6" xfId="23857" xr:uid="{6FBB0FF3-A25B-433E-8BD4-A7629567CCC1}"/>
    <cellStyle name="Percent 3 4 11 2 7" xfId="41708" xr:uid="{FFC61352-6E91-49BC-AEB0-9359133340BC}"/>
    <cellStyle name="Percent 3 4 11 3" xfId="5991" xr:uid="{0ED37318-F76E-433D-BA8D-AC2C45776194}"/>
    <cellStyle name="Percent 3 4 11 3 2" xfId="5992" xr:uid="{052C6064-F8B3-4F98-9405-35D856BC3135}"/>
    <cellStyle name="Percent 3 4 11 3 2 2" xfId="5993" xr:uid="{7A7C5521-D2B7-434E-8716-A51CE42F11D4}"/>
    <cellStyle name="Percent 3 4 11 3 2 2 2" xfId="23866" xr:uid="{01DAAC67-B076-4DFA-96DC-94BB1387ACEF}"/>
    <cellStyle name="Percent 3 4 11 3 2 2 3" xfId="41717" xr:uid="{F8325721-2071-40A9-B535-B478BC20BA2F}"/>
    <cellStyle name="Percent 3 4 11 3 2 3" xfId="23865" xr:uid="{3D21A7AA-CA95-47CA-9AC9-4C3D249DF530}"/>
    <cellStyle name="Percent 3 4 11 3 2 4" xfId="41716" xr:uid="{7C806A87-331A-44C7-8497-8659F07F7A19}"/>
    <cellStyle name="Percent 3 4 11 3 3" xfId="5994" xr:uid="{20939A66-7641-47B7-8FA1-447E25DDE575}"/>
    <cellStyle name="Percent 3 4 11 3 3 2" xfId="5995" xr:uid="{F76E78FD-65F6-4E93-8164-63C58AE338FB}"/>
    <cellStyle name="Percent 3 4 11 3 3 2 2" xfId="23868" xr:uid="{1DC65426-6BD8-49A0-8DA1-3126AAF959F1}"/>
    <cellStyle name="Percent 3 4 11 3 3 2 3" xfId="41719" xr:uid="{2C849E68-557B-4D1F-89F4-56F58E57E84B}"/>
    <cellStyle name="Percent 3 4 11 3 3 3" xfId="23867" xr:uid="{D48FD17A-48F7-4FE6-A7C4-46463906F892}"/>
    <cellStyle name="Percent 3 4 11 3 3 4" xfId="41718" xr:uid="{2C5B7BBE-AFB7-496F-94BF-4E821937FBE0}"/>
    <cellStyle name="Percent 3 4 11 3 4" xfId="5996" xr:uid="{E1C3197B-C1A0-4CE9-8611-D0DE78F30002}"/>
    <cellStyle name="Percent 3 4 11 3 4 2" xfId="23869" xr:uid="{A985C5D4-14BD-4674-8825-6DE88DD654D4}"/>
    <cellStyle name="Percent 3 4 11 3 4 3" xfId="41720" xr:uid="{335B37C1-EC17-42F0-A01F-12E715303F0D}"/>
    <cellStyle name="Percent 3 4 11 3 5" xfId="23864" xr:uid="{B09D73DA-EAD9-4AFD-A1F0-2F63EE47BA07}"/>
    <cellStyle name="Percent 3 4 11 3 6" xfId="41715" xr:uid="{BCFC0FC6-B9F2-4CD1-92EF-3B07484142E1}"/>
    <cellStyle name="Percent 3 4 11 4" xfId="5997" xr:uid="{05AB95C7-9FE0-47BB-92B7-6BB0A11894AF}"/>
    <cellStyle name="Percent 3 4 11 4 2" xfId="5998" xr:uid="{D1CC1997-C8D7-44D9-9CEB-6210CD164F26}"/>
    <cellStyle name="Percent 3 4 11 4 2 2" xfId="23871" xr:uid="{AB6824EC-8A4D-481E-8A88-A88EFB92A3E9}"/>
    <cellStyle name="Percent 3 4 11 4 2 3" xfId="41722" xr:uid="{4EF978ED-59E5-42C7-8F8D-AA477EC52D8A}"/>
    <cellStyle name="Percent 3 4 11 4 3" xfId="23870" xr:uid="{CF9354E4-854A-4E23-BD9C-0CC1BA23BCEF}"/>
    <cellStyle name="Percent 3 4 11 4 4" xfId="41721" xr:uid="{D6F8D53C-A699-4FB2-B8AA-8BDB3277CEF7}"/>
    <cellStyle name="Percent 3 4 11 5" xfId="5999" xr:uid="{1BFD0656-4A1E-4C29-971D-89A20CB287BE}"/>
    <cellStyle name="Percent 3 4 11 5 2" xfId="6000" xr:uid="{D4AC5AC8-A103-4F9C-BBAC-E41A18DB2C86}"/>
    <cellStyle name="Percent 3 4 11 5 2 2" xfId="23873" xr:uid="{52D6142E-BE3B-4732-8303-DD3F2A4FEB15}"/>
    <cellStyle name="Percent 3 4 11 5 2 3" xfId="41724" xr:uid="{7EB69F8B-058A-4247-962A-29CC6FBC804B}"/>
    <cellStyle name="Percent 3 4 11 5 3" xfId="23872" xr:uid="{A1A54A51-53B8-417A-A71C-7F95A88CDBB7}"/>
    <cellStyle name="Percent 3 4 11 5 4" xfId="41723" xr:uid="{70C4CE00-D9CA-4343-A86A-1690828E7927}"/>
    <cellStyle name="Percent 3 4 11 6" xfId="6001" xr:uid="{D12B108E-5226-4773-A918-C37A63CDD102}"/>
    <cellStyle name="Percent 3 4 11 6 2" xfId="23874" xr:uid="{C685CDF8-5D9C-4F8B-8926-2659D5E1FE9C}"/>
    <cellStyle name="Percent 3 4 11 6 3" xfId="41725" xr:uid="{A0335BDC-A3BC-4BFD-9714-7B84F7939727}"/>
    <cellStyle name="Percent 3 4 11 7" xfId="6002" xr:uid="{010F09C7-52FA-4F35-835E-4A7FD3E65A8B}"/>
    <cellStyle name="Percent 3 4 11 7 2" xfId="23875" xr:uid="{6A601F8B-C70E-4580-BB58-449DBF3476B9}"/>
    <cellStyle name="Percent 3 4 11 7 3" xfId="41726" xr:uid="{61B4AC95-99C3-482A-945C-7FAB664A2944}"/>
    <cellStyle name="Percent 3 4 11 8" xfId="5983" xr:uid="{5230EDD1-FFAB-4CF5-B60E-73BC111D0BDC}"/>
    <cellStyle name="Percent 3 4 11 8 2" xfId="23856" xr:uid="{75623B18-6024-4023-9D1B-E8F72B61B43E}"/>
    <cellStyle name="Percent 3 4 11 8 3" xfId="41707" xr:uid="{09544FF7-1FD3-47A7-8BD4-FA25C1F85073}"/>
    <cellStyle name="Percent 3 4 11 9" xfId="59799" xr:uid="{9FB1AB9D-6E98-46DD-B56D-4DDA434C3659}"/>
    <cellStyle name="Percent 3 4 12" xfId="2890" xr:uid="{7B40CEA8-01B3-4A51-AFFC-15F3BBD23155}"/>
    <cellStyle name="Percent 3 4 12 2" xfId="6004" xr:uid="{59E0FEC9-22EE-4D05-8ED5-BF07FA6EE88E}"/>
    <cellStyle name="Percent 3 4 12 2 2" xfId="6005" xr:uid="{DDD5956A-F353-45D8-A487-67D6C2EEFCF4}"/>
    <cellStyle name="Percent 3 4 12 2 2 2" xfId="6006" xr:uid="{AA08CBE4-C30C-4BC0-8F51-757DF708376F}"/>
    <cellStyle name="Percent 3 4 12 2 2 2 2" xfId="23879" xr:uid="{29CF2E41-C177-45C3-9D3C-40B83B9E0F37}"/>
    <cellStyle name="Percent 3 4 12 2 2 2 3" xfId="41730" xr:uid="{92EDA1B6-6779-4525-BCE7-16CCE9C8692E}"/>
    <cellStyle name="Percent 3 4 12 2 2 3" xfId="23878" xr:uid="{86B17D9E-59A8-44CC-819E-EDE844E2EA75}"/>
    <cellStyle name="Percent 3 4 12 2 2 4" xfId="41729" xr:uid="{F3E709D8-4C7C-479D-A84D-15666C525ED3}"/>
    <cellStyle name="Percent 3 4 12 2 3" xfId="6007" xr:uid="{F6851BEA-3682-476B-BD3D-E8106564493C}"/>
    <cellStyle name="Percent 3 4 12 2 3 2" xfId="6008" xr:uid="{3E2A581A-25CA-43A9-829C-261743C55E34}"/>
    <cellStyle name="Percent 3 4 12 2 3 2 2" xfId="23881" xr:uid="{9215047B-5FF8-4CB4-B313-A73171628DD1}"/>
    <cellStyle name="Percent 3 4 12 2 3 2 3" xfId="41732" xr:uid="{33F54B88-82BE-4DE8-B40D-FF57D9B4299F}"/>
    <cellStyle name="Percent 3 4 12 2 3 3" xfId="23880" xr:uid="{52C3D878-F571-4FFC-AE55-EE21DD59CD2F}"/>
    <cellStyle name="Percent 3 4 12 2 3 4" xfId="41731" xr:uid="{05860AEB-7E19-46F2-94FE-ED4BA370656C}"/>
    <cellStyle name="Percent 3 4 12 2 4" xfId="6009" xr:uid="{1574E279-0594-4FE0-A528-92761D927B87}"/>
    <cellStyle name="Percent 3 4 12 2 4 2" xfId="23882" xr:uid="{760B4DA1-6700-4ADE-A342-BB9CC50AA0EE}"/>
    <cellStyle name="Percent 3 4 12 2 4 3" xfId="41733" xr:uid="{2DEF22AC-FDEE-4B57-A26E-220A1ABFA6E8}"/>
    <cellStyle name="Percent 3 4 12 2 5" xfId="6010" xr:uid="{2DAF1CAE-DA26-43DE-811B-879EE0B33B59}"/>
    <cellStyle name="Percent 3 4 12 2 5 2" xfId="23883" xr:uid="{AF42AD01-D1E5-487E-A6DF-D39A7BBBD822}"/>
    <cellStyle name="Percent 3 4 12 2 5 3" xfId="41734" xr:uid="{9757E5A5-7678-4BB3-8F86-EDBF83724BE1}"/>
    <cellStyle name="Percent 3 4 12 2 6" xfId="23877" xr:uid="{652910D0-3E9F-4BB2-852F-DBCF27BE9207}"/>
    <cellStyle name="Percent 3 4 12 2 7" xfId="41728" xr:uid="{17DF5CEB-69E6-4545-A2F2-10AE1C6B29F3}"/>
    <cellStyle name="Percent 3 4 12 3" xfId="6011" xr:uid="{2319890C-7C9E-48A4-BCFF-799C28DA3F23}"/>
    <cellStyle name="Percent 3 4 12 3 2" xfId="6012" xr:uid="{11D05E80-739D-46C1-A077-A32492A2F1E0}"/>
    <cellStyle name="Percent 3 4 12 3 2 2" xfId="6013" xr:uid="{5266A03D-423D-41E1-8932-B2B144532F29}"/>
    <cellStyle name="Percent 3 4 12 3 2 2 2" xfId="23886" xr:uid="{AD96AD79-F9C8-4688-9129-4B8CB12EB643}"/>
    <cellStyle name="Percent 3 4 12 3 2 2 3" xfId="41737" xr:uid="{096473CE-864E-400C-9550-FA661B6FFC66}"/>
    <cellStyle name="Percent 3 4 12 3 2 3" xfId="23885" xr:uid="{CB7C4A4E-21AF-4F27-815A-B2DD11F1A509}"/>
    <cellStyle name="Percent 3 4 12 3 2 4" xfId="41736" xr:uid="{1FF964AA-50D3-4C21-B01D-0599949DDB71}"/>
    <cellStyle name="Percent 3 4 12 3 3" xfId="6014" xr:uid="{088A5987-F6A1-4234-9ACE-E5754CED2D68}"/>
    <cellStyle name="Percent 3 4 12 3 3 2" xfId="6015" xr:uid="{9E68ACC3-C1EA-4FCF-8A7E-CBCE7A59F791}"/>
    <cellStyle name="Percent 3 4 12 3 3 2 2" xfId="23888" xr:uid="{14A3EE85-842D-419F-AAE9-E2BA86BAB4F3}"/>
    <cellStyle name="Percent 3 4 12 3 3 2 3" xfId="41739" xr:uid="{5CCD6831-FFC0-4A7E-BC7E-1527A19735B5}"/>
    <cellStyle name="Percent 3 4 12 3 3 3" xfId="23887" xr:uid="{B5F2D123-656F-48A7-95F4-CC315CA38551}"/>
    <cellStyle name="Percent 3 4 12 3 3 4" xfId="41738" xr:uid="{29E936FA-8BA6-4DBC-9B4C-82FF28576336}"/>
    <cellStyle name="Percent 3 4 12 3 4" xfId="6016" xr:uid="{2E73B2BB-DF97-4B5A-AEF0-D84EF58C8174}"/>
    <cellStyle name="Percent 3 4 12 3 4 2" xfId="23889" xr:uid="{F7AB09B8-AA26-4E77-9661-A0BB5D03B6FB}"/>
    <cellStyle name="Percent 3 4 12 3 4 3" xfId="41740" xr:uid="{3113DC97-F28F-4EF1-B3AB-8951CCFC4A88}"/>
    <cellStyle name="Percent 3 4 12 3 5" xfId="23884" xr:uid="{F75B95E9-26F8-4643-A10C-6569E6651528}"/>
    <cellStyle name="Percent 3 4 12 3 6" xfId="41735" xr:uid="{FA608701-4706-4308-A4E0-4ECC591E2B2F}"/>
    <cellStyle name="Percent 3 4 12 4" xfId="6017" xr:uid="{4C37FE65-D25F-4EBF-AF07-6F934F591C54}"/>
    <cellStyle name="Percent 3 4 12 4 2" xfId="6018" xr:uid="{795960B6-59B9-4599-9E2E-3A789B7059F0}"/>
    <cellStyle name="Percent 3 4 12 4 2 2" xfId="23891" xr:uid="{D2966B86-2462-4007-8FA2-E00962D41E23}"/>
    <cellStyle name="Percent 3 4 12 4 2 3" xfId="41742" xr:uid="{105E8BB3-620A-4EAB-8A98-9748731E8ABC}"/>
    <cellStyle name="Percent 3 4 12 4 3" xfId="23890" xr:uid="{2CF53ED3-1A15-4B69-8DA8-10573D7E9341}"/>
    <cellStyle name="Percent 3 4 12 4 4" xfId="41741" xr:uid="{DB4D424F-C94C-49DF-BA95-63E5B24DDC21}"/>
    <cellStyle name="Percent 3 4 12 5" xfId="6019" xr:uid="{F04E0046-E317-4CA0-887D-10203E825528}"/>
    <cellStyle name="Percent 3 4 12 5 2" xfId="6020" xr:uid="{74A8BA7C-7B33-44BD-85DB-5CA368289E95}"/>
    <cellStyle name="Percent 3 4 12 5 2 2" xfId="23893" xr:uid="{E3345D3D-824D-4094-956E-E036AF096641}"/>
    <cellStyle name="Percent 3 4 12 5 2 3" xfId="41744" xr:uid="{8B0617FD-13E0-4AEA-9A41-09ADFCC7758E}"/>
    <cellStyle name="Percent 3 4 12 5 3" xfId="23892" xr:uid="{20B1C742-2E54-4C8D-9346-3B9B45937940}"/>
    <cellStyle name="Percent 3 4 12 5 4" xfId="41743" xr:uid="{4E530383-05E0-4B43-9CC1-2D13FC2E3746}"/>
    <cellStyle name="Percent 3 4 12 6" xfId="6021" xr:uid="{3056E790-EA73-4042-8C68-FE91202CA037}"/>
    <cellStyle name="Percent 3 4 12 6 2" xfId="23894" xr:uid="{362BE87B-BF1A-4438-A70E-A8D3769A09FE}"/>
    <cellStyle name="Percent 3 4 12 6 3" xfId="41745" xr:uid="{13F4300A-232E-4807-823C-E55C29D2AE7B}"/>
    <cellStyle name="Percent 3 4 12 7" xfId="6022" xr:uid="{3E44E3E7-1969-439B-B1A6-5576B42B1A74}"/>
    <cellStyle name="Percent 3 4 12 7 2" xfId="23895" xr:uid="{E2D55018-ADFB-41B3-A360-0A9BEA8709B5}"/>
    <cellStyle name="Percent 3 4 12 7 3" xfId="41746" xr:uid="{BCFA275E-B063-436D-9147-545D41E2781A}"/>
    <cellStyle name="Percent 3 4 12 8" xfId="6003" xr:uid="{28729FD9-F7A4-41D5-98FC-65F1BBECC918}"/>
    <cellStyle name="Percent 3 4 12 8 2" xfId="23876" xr:uid="{F3B1E807-8A18-40DE-935D-0E44983D7E7B}"/>
    <cellStyle name="Percent 3 4 12 8 3" xfId="41727" xr:uid="{D47BDF79-B156-405D-9445-3145CE13E24C}"/>
    <cellStyle name="Percent 3 4 12 9" xfId="59800" xr:uid="{91E7466B-3D48-4B7A-8974-07B72976D544}"/>
    <cellStyle name="Percent 3 4 13" xfId="2891" xr:uid="{25756DC0-7BAF-4A30-BB31-C3C4E0E78B01}"/>
    <cellStyle name="Percent 3 4 13 2" xfId="6024" xr:uid="{6E448B07-2C00-4746-81CF-904E253EBB23}"/>
    <cellStyle name="Percent 3 4 13 2 2" xfId="6025" xr:uid="{307DB77C-4B01-42CD-85E9-3EBBFBA2F8D3}"/>
    <cellStyle name="Percent 3 4 13 2 2 2" xfId="6026" xr:uid="{808E1C85-0D01-47A7-9920-5D33451EA5C8}"/>
    <cellStyle name="Percent 3 4 13 2 2 2 2" xfId="23899" xr:uid="{530BD902-61D0-4759-A4C1-CF4B34209E75}"/>
    <cellStyle name="Percent 3 4 13 2 2 2 3" xfId="41750" xr:uid="{59376E7D-6E0F-4D6A-8557-C1A0CDDC2E2E}"/>
    <cellStyle name="Percent 3 4 13 2 2 3" xfId="23898" xr:uid="{054DBB55-00C2-43C6-AD6D-3C76D95B60B2}"/>
    <cellStyle name="Percent 3 4 13 2 2 4" xfId="41749" xr:uid="{BD58C93B-9D98-4E5C-8F25-D440396FA67C}"/>
    <cellStyle name="Percent 3 4 13 2 3" xfId="6027" xr:uid="{C0397763-88F5-4055-B77F-94AC94335995}"/>
    <cellStyle name="Percent 3 4 13 2 3 2" xfId="6028" xr:uid="{C14B3E8A-38A2-444F-ADD9-7A0161DA9B39}"/>
    <cellStyle name="Percent 3 4 13 2 3 2 2" xfId="23901" xr:uid="{861959F7-DFBC-44D5-9BD7-996A6E5E1A2E}"/>
    <cellStyle name="Percent 3 4 13 2 3 2 3" xfId="41752" xr:uid="{419EC427-BFAE-4EA1-A3E8-69E92D6E4288}"/>
    <cellStyle name="Percent 3 4 13 2 3 3" xfId="23900" xr:uid="{C7AD41A0-0C3F-4A54-8560-3329FA0CD19C}"/>
    <cellStyle name="Percent 3 4 13 2 3 4" xfId="41751" xr:uid="{00908B63-3128-4B12-944F-DE61316B5AB8}"/>
    <cellStyle name="Percent 3 4 13 2 4" xfId="6029" xr:uid="{BDC1067E-8558-4D8F-8278-1F1E9AE04484}"/>
    <cellStyle name="Percent 3 4 13 2 4 2" xfId="23902" xr:uid="{08ECBEA6-EC0B-4B00-AFD4-7A895E015E61}"/>
    <cellStyle name="Percent 3 4 13 2 4 3" xfId="41753" xr:uid="{912C8DCD-73A4-40A7-8A4F-EECE2231274F}"/>
    <cellStyle name="Percent 3 4 13 2 5" xfId="6030" xr:uid="{37C08394-BDB4-4F26-B826-31FD34F9BEE0}"/>
    <cellStyle name="Percent 3 4 13 2 5 2" xfId="23903" xr:uid="{CD035E75-0121-444A-B648-7AB7DADB0279}"/>
    <cellStyle name="Percent 3 4 13 2 5 3" xfId="41754" xr:uid="{C37CEE66-21D3-4D1A-BB47-9383E5A5B822}"/>
    <cellStyle name="Percent 3 4 13 2 6" xfId="23897" xr:uid="{9E2D2418-88AC-42ED-BFA0-70BFAE1E5054}"/>
    <cellStyle name="Percent 3 4 13 2 7" xfId="41748" xr:uid="{71EBCC87-D104-4FEB-84D9-C95DF10B26C3}"/>
    <cellStyle name="Percent 3 4 13 3" xfId="6031" xr:uid="{A3094517-38A1-4D65-94AA-0E189CDD4213}"/>
    <cellStyle name="Percent 3 4 13 3 2" xfId="6032" xr:uid="{3BACCA87-4CB5-40A3-AB29-2B91C8FDEBAF}"/>
    <cellStyle name="Percent 3 4 13 3 2 2" xfId="6033" xr:uid="{CF3D144E-2CA0-4772-BCB1-12F69CDEDDB2}"/>
    <cellStyle name="Percent 3 4 13 3 2 2 2" xfId="23906" xr:uid="{06F4F2BC-93DB-4990-BB0A-69D526BB10AF}"/>
    <cellStyle name="Percent 3 4 13 3 2 2 3" xfId="41757" xr:uid="{3D47518C-0455-47A5-B694-5BCEEA2567BF}"/>
    <cellStyle name="Percent 3 4 13 3 2 3" xfId="23905" xr:uid="{AF49D9C9-94BC-443A-A7E4-6B4FCF57F85F}"/>
    <cellStyle name="Percent 3 4 13 3 2 4" xfId="41756" xr:uid="{DF01F5CA-1EE6-4FF2-9944-E0CC52CF641C}"/>
    <cellStyle name="Percent 3 4 13 3 3" xfId="6034" xr:uid="{0903A3CD-5D75-4EDD-9203-9A25BB48DF32}"/>
    <cellStyle name="Percent 3 4 13 3 3 2" xfId="6035" xr:uid="{47A3385C-821D-4947-B891-B8074D4F901A}"/>
    <cellStyle name="Percent 3 4 13 3 3 2 2" xfId="23908" xr:uid="{688D5959-F455-449D-8EB6-E49B80AC575A}"/>
    <cellStyle name="Percent 3 4 13 3 3 2 3" xfId="41759" xr:uid="{541F8A0C-75D1-4873-8501-112FCA706560}"/>
    <cellStyle name="Percent 3 4 13 3 3 3" xfId="23907" xr:uid="{A655F45A-4C77-4646-94C7-6EEEF902FAEC}"/>
    <cellStyle name="Percent 3 4 13 3 3 4" xfId="41758" xr:uid="{F2CB79C3-D77C-46AE-8BF5-F3B796649ADA}"/>
    <cellStyle name="Percent 3 4 13 3 4" xfId="6036" xr:uid="{1E0517E5-3023-4EEE-8C96-2D8F33960B45}"/>
    <cellStyle name="Percent 3 4 13 3 4 2" xfId="23909" xr:uid="{FD4226F8-2F05-4ABD-9EAC-1AAD2CD7EE5B}"/>
    <cellStyle name="Percent 3 4 13 3 4 3" xfId="41760" xr:uid="{F084E77C-9A6A-43B7-A54F-55081FE00389}"/>
    <cellStyle name="Percent 3 4 13 3 5" xfId="23904" xr:uid="{EE7D6D9D-93A8-4F7A-A848-AB7D2F825534}"/>
    <cellStyle name="Percent 3 4 13 3 6" xfId="41755" xr:uid="{A757E57B-514D-4C5E-94BA-2A0B704E511B}"/>
    <cellStyle name="Percent 3 4 13 4" xfId="6037" xr:uid="{1DB1AF7E-0E89-4AF1-92CE-0975314FD73E}"/>
    <cellStyle name="Percent 3 4 13 4 2" xfId="6038" xr:uid="{C3C9DD21-14B1-48B7-B5B9-67BBD8649A90}"/>
    <cellStyle name="Percent 3 4 13 4 2 2" xfId="23911" xr:uid="{D96DF6B4-E031-4BEE-A5A2-649B493D5C44}"/>
    <cellStyle name="Percent 3 4 13 4 2 3" xfId="41762" xr:uid="{03361382-F884-42C2-A7EC-9E541DE956B0}"/>
    <cellStyle name="Percent 3 4 13 4 3" xfId="23910" xr:uid="{2D949B70-209C-4CEF-A440-DB01558C755E}"/>
    <cellStyle name="Percent 3 4 13 4 4" xfId="41761" xr:uid="{92642C89-AD47-41CD-963A-210CFA1FF99E}"/>
    <cellStyle name="Percent 3 4 13 5" xfId="6039" xr:uid="{0108F930-7A11-48F7-A7D1-6070EF81D261}"/>
    <cellStyle name="Percent 3 4 13 5 2" xfId="6040" xr:uid="{805EAC54-3F4D-4409-87BC-66DA057493A8}"/>
    <cellStyle name="Percent 3 4 13 5 2 2" xfId="23913" xr:uid="{6F9687E9-BC3F-465C-8E39-E857FA91B87B}"/>
    <cellStyle name="Percent 3 4 13 5 2 3" xfId="41764" xr:uid="{E57AF440-5481-4515-BA92-15A23CA390F9}"/>
    <cellStyle name="Percent 3 4 13 5 3" xfId="23912" xr:uid="{3E77C0D3-79D3-4FF6-B463-0276AC6C6870}"/>
    <cellStyle name="Percent 3 4 13 5 4" xfId="41763" xr:uid="{3B8A2CAB-3027-4D26-9A14-8DF4576908B0}"/>
    <cellStyle name="Percent 3 4 13 6" xfId="6041" xr:uid="{666FEA0D-2F01-49D9-976D-C2247D0336A7}"/>
    <cellStyle name="Percent 3 4 13 6 2" xfId="23914" xr:uid="{3F008307-587B-4BDB-90AE-9A7089DB72D8}"/>
    <cellStyle name="Percent 3 4 13 6 3" xfId="41765" xr:uid="{CED7381C-95F0-4D39-B6D6-A93E245D45B4}"/>
    <cellStyle name="Percent 3 4 13 7" xfId="6042" xr:uid="{9498868C-44E7-4601-87BF-F896BD2A83BE}"/>
    <cellStyle name="Percent 3 4 13 7 2" xfId="23915" xr:uid="{5068582B-FF22-401F-A608-0C945590BA70}"/>
    <cellStyle name="Percent 3 4 13 7 3" xfId="41766" xr:uid="{8330E341-F73A-46A1-AD98-858957AA7485}"/>
    <cellStyle name="Percent 3 4 13 8" xfId="6023" xr:uid="{0760A2C0-EBF9-4527-8B4B-8E966CF5444D}"/>
    <cellStyle name="Percent 3 4 13 8 2" xfId="23896" xr:uid="{EABD1356-E279-46A0-92F7-4AAE5C876CF9}"/>
    <cellStyle name="Percent 3 4 13 8 3" xfId="41747" xr:uid="{EEF97981-5226-48B3-A1B7-880D3D906503}"/>
    <cellStyle name="Percent 3 4 13 9" xfId="59801" xr:uid="{32DE0EF3-C66B-4DF2-BF00-3BC36E870113}"/>
    <cellStyle name="Percent 3 4 14" xfId="2892" xr:uid="{2A52BA59-2AA7-4C16-93C1-DD09EABF4A7B}"/>
    <cellStyle name="Percent 3 4 14 2" xfId="6044" xr:uid="{7AB33880-28C5-49F1-9ECF-E36165E110F9}"/>
    <cellStyle name="Percent 3 4 14 2 2" xfId="6045" xr:uid="{29656EF6-3B31-498C-95FE-6D565B93E862}"/>
    <cellStyle name="Percent 3 4 14 2 2 2" xfId="6046" xr:uid="{7F81DB87-D403-48ED-82DD-CC72FA68EEA4}"/>
    <cellStyle name="Percent 3 4 14 2 2 2 2" xfId="23919" xr:uid="{CD4CAD24-87C8-4F90-9251-26004630F238}"/>
    <cellStyle name="Percent 3 4 14 2 2 2 3" xfId="41770" xr:uid="{C722D4A0-DD06-4C78-AEF2-2598C3217206}"/>
    <cellStyle name="Percent 3 4 14 2 2 3" xfId="23918" xr:uid="{F2A7D61B-243E-4701-9508-4168AD03283D}"/>
    <cellStyle name="Percent 3 4 14 2 2 4" xfId="41769" xr:uid="{8B96EFE4-05BD-4D70-8558-3C18B55D4A57}"/>
    <cellStyle name="Percent 3 4 14 2 3" xfId="6047" xr:uid="{C1F614BC-1F04-4386-AA3C-F1704D48D2C1}"/>
    <cellStyle name="Percent 3 4 14 2 3 2" xfId="6048" xr:uid="{32ADB050-E25C-4C19-88E8-2B06A939DBF4}"/>
    <cellStyle name="Percent 3 4 14 2 3 2 2" xfId="23921" xr:uid="{CC6CD44D-5A46-474F-BBE9-8B5AA00A24B4}"/>
    <cellStyle name="Percent 3 4 14 2 3 2 3" xfId="41772" xr:uid="{B6028510-4782-44CC-B1D1-90D811392675}"/>
    <cellStyle name="Percent 3 4 14 2 3 3" xfId="23920" xr:uid="{36CBA3E8-2F02-4321-8506-4FF20E3A1CAF}"/>
    <cellStyle name="Percent 3 4 14 2 3 4" xfId="41771" xr:uid="{9F61C074-E8C3-40C3-8C1B-7BFCA701F255}"/>
    <cellStyle name="Percent 3 4 14 2 4" xfId="6049" xr:uid="{DB06E301-12B1-4FA0-90E2-C24A8F74F664}"/>
    <cellStyle name="Percent 3 4 14 2 4 2" xfId="23922" xr:uid="{B46CF581-CD73-412D-AF1D-2C50719E42F4}"/>
    <cellStyle name="Percent 3 4 14 2 4 3" xfId="41773" xr:uid="{ADBF9539-3E32-4558-A9D0-DA8A2E778A9D}"/>
    <cellStyle name="Percent 3 4 14 2 5" xfId="6050" xr:uid="{E1D048A4-4B42-4480-AC1A-865640689DD5}"/>
    <cellStyle name="Percent 3 4 14 2 5 2" xfId="23923" xr:uid="{A07A8B2B-F9DB-4BF3-877E-6B5CF5423124}"/>
    <cellStyle name="Percent 3 4 14 2 5 3" xfId="41774" xr:uid="{44AC850C-399C-4B6A-B923-B93988B196ED}"/>
    <cellStyle name="Percent 3 4 14 2 6" xfId="23917" xr:uid="{709F6474-1A9C-466E-BE53-B917ABBC53EE}"/>
    <cellStyle name="Percent 3 4 14 2 7" xfId="41768" xr:uid="{81283C36-8FD3-49CD-B2A6-DA1F35D3C3FD}"/>
    <cellStyle name="Percent 3 4 14 3" xfId="6051" xr:uid="{2FF7821D-9AC4-450D-BFFA-4D48514B701D}"/>
    <cellStyle name="Percent 3 4 14 3 2" xfId="6052" xr:uid="{85F837EF-03BB-4E8A-8B33-C2F1C3D4FB9F}"/>
    <cellStyle name="Percent 3 4 14 3 2 2" xfId="6053" xr:uid="{8A7FC646-2B90-47C7-8A57-F2AD2E6D24C7}"/>
    <cellStyle name="Percent 3 4 14 3 2 2 2" xfId="23926" xr:uid="{E3289C1D-C99A-4C47-A6BB-7333F87BD323}"/>
    <cellStyle name="Percent 3 4 14 3 2 2 3" xfId="41777" xr:uid="{95A3DEA1-D875-4526-88DF-EBF4BA2504F5}"/>
    <cellStyle name="Percent 3 4 14 3 2 3" xfId="23925" xr:uid="{658BA23E-913F-4816-8210-9328D447D60F}"/>
    <cellStyle name="Percent 3 4 14 3 2 4" xfId="41776" xr:uid="{4B1F03D3-D54E-4C3A-AE01-A1B2CC20BE0A}"/>
    <cellStyle name="Percent 3 4 14 3 3" xfId="6054" xr:uid="{07739EBB-BD43-44D3-8D25-8E3616665832}"/>
    <cellStyle name="Percent 3 4 14 3 3 2" xfId="6055" xr:uid="{61A52DE9-A6D3-467F-A918-3BF26B8A6510}"/>
    <cellStyle name="Percent 3 4 14 3 3 2 2" xfId="23928" xr:uid="{D49C6312-536C-4C32-A788-0D738DC2D06C}"/>
    <cellStyle name="Percent 3 4 14 3 3 2 3" xfId="41779" xr:uid="{6EADFE68-9DEA-4454-B40B-04CF479E1038}"/>
    <cellStyle name="Percent 3 4 14 3 3 3" xfId="23927" xr:uid="{FF1AC06F-588C-4898-BDBE-CBF03E3BCBBA}"/>
    <cellStyle name="Percent 3 4 14 3 3 4" xfId="41778" xr:uid="{B37A46D8-0F0D-4206-A1FB-AB299CA44A82}"/>
    <cellStyle name="Percent 3 4 14 3 4" xfId="6056" xr:uid="{7142A43C-8A4F-4B7D-A406-D0C3EEFF85B5}"/>
    <cellStyle name="Percent 3 4 14 3 4 2" xfId="23929" xr:uid="{D49A0080-23EF-4077-929C-FC4C263E53CD}"/>
    <cellStyle name="Percent 3 4 14 3 4 3" xfId="41780" xr:uid="{287EE09E-FF21-409E-997F-808A0C671820}"/>
    <cellStyle name="Percent 3 4 14 3 5" xfId="23924" xr:uid="{5F00F294-416E-43CD-A226-FB6CD7637963}"/>
    <cellStyle name="Percent 3 4 14 3 6" xfId="41775" xr:uid="{77C791F4-C0FB-4BF6-9A9F-1DF56FC13B19}"/>
    <cellStyle name="Percent 3 4 14 4" xfId="6057" xr:uid="{3052BD13-AAE6-43D5-98D6-89444D0BC578}"/>
    <cellStyle name="Percent 3 4 14 4 2" xfId="6058" xr:uid="{9FE6935F-233C-4A49-8CD6-E3FAFDA82894}"/>
    <cellStyle name="Percent 3 4 14 4 2 2" xfId="23931" xr:uid="{F614B474-FD5C-48AD-A14C-45803BA87AD4}"/>
    <cellStyle name="Percent 3 4 14 4 2 3" xfId="41782" xr:uid="{66C43E6F-4631-4D3E-B159-10F56C7175F9}"/>
    <cellStyle name="Percent 3 4 14 4 3" xfId="23930" xr:uid="{2A8BF442-F363-40B5-A3AA-7B79898F7AA2}"/>
    <cellStyle name="Percent 3 4 14 4 4" xfId="41781" xr:uid="{8E65A469-19DB-4394-BE71-214097B5F708}"/>
    <cellStyle name="Percent 3 4 14 5" xfId="6059" xr:uid="{747E3258-CCC6-4FB1-A4E6-BD464914697A}"/>
    <cellStyle name="Percent 3 4 14 5 2" xfId="6060" xr:uid="{A7D6FE9B-75DB-40D1-AF65-6F2FA0E20FC3}"/>
    <cellStyle name="Percent 3 4 14 5 2 2" xfId="23933" xr:uid="{2E0F50AC-04D9-473A-9633-8C294434E2D8}"/>
    <cellStyle name="Percent 3 4 14 5 2 3" xfId="41784" xr:uid="{72213DDF-AB52-4AC0-BFEF-788C5DE088C4}"/>
    <cellStyle name="Percent 3 4 14 5 3" xfId="23932" xr:uid="{2B40ABCC-748F-4998-B45F-69A1EC2A5012}"/>
    <cellStyle name="Percent 3 4 14 5 4" xfId="41783" xr:uid="{6B58A397-D786-42CA-A899-E813D484AD75}"/>
    <cellStyle name="Percent 3 4 14 6" xfId="6061" xr:uid="{AD5B14F2-2164-4AB6-82DE-A5950FBBE687}"/>
    <cellStyle name="Percent 3 4 14 6 2" xfId="23934" xr:uid="{93556A39-525C-4971-B0E5-A579E181E167}"/>
    <cellStyle name="Percent 3 4 14 6 3" xfId="41785" xr:uid="{796AAAE9-3671-4947-8EB0-C74A9FBD58D6}"/>
    <cellStyle name="Percent 3 4 14 7" xfId="6062" xr:uid="{CFFE47B3-276D-4992-9B2C-8C368A0A45C2}"/>
    <cellStyle name="Percent 3 4 14 7 2" xfId="23935" xr:uid="{7CDE305E-1772-4F89-AF6C-BC1B7F8D6BF2}"/>
    <cellStyle name="Percent 3 4 14 7 3" xfId="41786" xr:uid="{579CE23C-24E0-40B4-B027-E11B585B46EB}"/>
    <cellStyle name="Percent 3 4 14 8" xfId="6043" xr:uid="{5C633E2C-5B60-4ECD-9549-6D734C63D0A1}"/>
    <cellStyle name="Percent 3 4 14 8 2" xfId="23916" xr:uid="{CD43B669-06F7-4749-8C53-03076305DF8D}"/>
    <cellStyle name="Percent 3 4 14 8 3" xfId="41767" xr:uid="{A633B401-9448-4578-9484-B6A16398DDE0}"/>
    <cellStyle name="Percent 3 4 14 9" xfId="59802" xr:uid="{D700153D-9213-4052-8099-B944A76A12EA}"/>
    <cellStyle name="Percent 3 4 15" xfId="2893" xr:uid="{23E9A1D2-BC1B-4DB3-B93B-2C96AA2692D6}"/>
    <cellStyle name="Percent 3 4 15 2" xfId="6064" xr:uid="{DF712094-0D90-4A91-8622-CB3A461ED6D4}"/>
    <cellStyle name="Percent 3 4 15 2 2" xfId="6065" xr:uid="{A6790246-31B1-4617-87F0-6947BD1DA5AF}"/>
    <cellStyle name="Percent 3 4 15 2 2 2" xfId="6066" xr:uid="{E0FE11C0-2205-4707-98B2-911472C25201}"/>
    <cellStyle name="Percent 3 4 15 2 2 2 2" xfId="23939" xr:uid="{09A283B8-547D-4E1B-924A-380DBCB15AA5}"/>
    <cellStyle name="Percent 3 4 15 2 2 2 3" xfId="41790" xr:uid="{1E09AA32-EEEF-4B78-92DA-976A440DA91C}"/>
    <cellStyle name="Percent 3 4 15 2 2 3" xfId="23938" xr:uid="{01271C84-052A-4F6F-B874-2AE41454C0BB}"/>
    <cellStyle name="Percent 3 4 15 2 2 4" xfId="41789" xr:uid="{9A42498A-F79F-4109-9CC8-4E55210E1A29}"/>
    <cellStyle name="Percent 3 4 15 2 3" xfId="6067" xr:uid="{93208656-487B-4807-8089-09EB315A7067}"/>
    <cellStyle name="Percent 3 4 15 2 3 2" xfId="6068" xr:uid="{6FB4AAD4-9C5B-467C-8A4E-3900803B93EE}"/>
    <cellStyle name="Percent 3 4 15 2 3 2 2" xfId="23941" xr:uid="{905E873E-2AF6-4D06-8221-693BDC19409F}"/>
    <cellStyle name="Percent 3 4 15 2 3 2 3" xfId="41792" xr:uid="{3E79A2FA-3B4B-4034-BAF9-7D908B3099C3}"/>
    <cellStyle name="Percent 3 4 15 2 3 3" xfId="23940" xr:uid="{038E7FF9-D243-42F3-B0E1-03BF1D680465}"/>
    <cellStyle name="Percent 3 4 15 2 3 4" xfId="41791" xr:uid="{42D9AAE1-6A7A-4E52-9E66-0579FFA91EA7}"/>
    <cellStyle name="Percent 3 4 15 2 4" xfId="6069" xr:uid="{BC3084F4-0C41-4769-BDDA-02F79F2DC850}"/>
    <cellStyle name="Percent 3 4 15 2 4 2" xfId="23942" xr:uid="{69DAE8D5-F176-40D3-BF1F-3FDA2F23C5E0}"/>
    <cellStyle name="Percent 3 4 15 2 4 3" xfId="41793" xr:uid="{EF8FA2FE-E460-443B-9959-9C0E51D49206}"/>
    <cellStyle name="Percent 3 4 15 2 5" xfId="6070" xr:uid="{44E4B10A-F143-426B-A1AF-A01678787DF7}"/>
    <cellStyle name="Percent 3 4 15 2 5 2" xfId="23943" xr:uid="{1C445C6D-8D76-4128-A8C4-422D890ACAC6}"/>
    <cellStyle name="Percent 3 4 15 2 5 3" xfId="41794" xr:uid="{97123174-A6E0-4AD4-BE25-BEE7369CED4D}"/>
    <cellStyle name="Percent 3 4 15 2 6" xfId="23937" xr:uid="{6CE9CF84-9A5A-4C00-88E9-89E29622698B}"/>
    <cellStyle name="Percent 3 4 15 2 7" xfId="41788" xr:uid="{B24076B2-B689-4F66-A88E-FBDC61EAC264}"/>
    <cellStyle name="Percent 3 4 15 3" xfId="6071" xr:uid="{35C572C0-5B4B-4B3E-B040-4F189824E968}"/>
    <cellStyle name="Percent 3 4 15 3 2" xfId="6072" xr:uid="{4B36A466-1993-4F16-9EF9-90EDC16214A9}"/>
    <cellStyle name="Percent 3 4 15 3 2 2" xfId="6073" xr:uid="{0602112C-436B-43E6-9A90-408C2ECD081C}"/>
    <cellStyle name="Percent 3 4 15 3 2 2 2" xfId="23946" xr:uid="{ACC339D9-5B4C-40FA-AAE3-94AFA41B32F8}"/>
    <cellStyle name="Percent 3 4 15 3 2 2 3" xfId="41797" xr:uid="{F68BF3A1-4D68-4955-8F4D-54209E321068}"/>
    <cellStyle name="Percent 3 4 15 3 2 3" xfId="23945" xr:uid="{0945E5DB-6233-4C8C-B3CD-E083B5EC47BE}"/>
    <cellStyle name="Percent 3 4 15 3 2 4" xfId="41796" xr:uid="{CEBCC031-C6EB-44B6-8890-B2E9CF9A9019}"/>
    <cellStyle name="Percent 3 4 15 3 3" xfId="6074" xr:uid="{077D7EB2-73DC-4BC4-BCAD-B82639F93849}"/>
    <cellStyle name="Percent 3 4 15 3 3 2" xfId="6075" xr:uid="{BA0A5860-1D0A-4502-87CE-E910E3DE4FF4}"/>
    <cellStyle name="Percent 3 4 15 3 3 2 2" xfId="23948" xr:uid="{103AE440-5774-42F4-AD89-A39E796217D8}"/>
    <cellStyle name="Percent 3 4 15 3 3 2 3" xfId="41799" xr:uid="{E1D676C7-8529-4445-A1C9-96D77FA7D6AF}"/>
    <cellStyle name="Percent 3 4 15 3 3 3" xfId="23947" xr:uid="{BBEED7BA-AB43-4A5A-8C04-172C7FE643B7}"/>
    <cellStyle name="Percent 3 4 15 3 3 4" xfId="41798" xr:uid="{D52F7B3C-A6C7-49FA-B0BC-7FAF0D3ABD61}"/>
    <cellStyle name="Percent 3 4 15 3 4" xfId="6076" xr:uid="{E5390525-36A9-4F5E-B36B-2A573BFC6658}"/>
    <cellStyle name="Percent 3 4 15 3 4 2" xfId="23949" xr:uid="{CCB3EBFB-A03F-4AC1-B9E1-AF49887CF82E}"/>
    <cellStyle name="Percent 3 4 15 3 4 3" xfId="41800" xr:uid="{E3FCEB94-0C72-4A7D-8817-52F2B0B994E7}"/>
    <cellStyle name="Percent 3 4 15 3 5" xfId="23944" xr:uid="{F34DF8B2-25D4-4B71-987D-5C43E01601C6}"/>
    <cellStyle name="Percent 3 4 15 3 6" xfId="41795" xr:uid="{489E0403-AD4D-4221-980C-6FD6EC155FDB}"/>
    <cellStyle name="Percent 3 4 15 4" xfId="6077" xr:uid="{FD28D1DE-4DEE-4BBF-9A32-50D3537A4F2A}"/>
    <cellStyle name="Percent 3 4 15 4 2" xfId="6078" xr:uid="{2810A615-4031-494D-862B-26373891BAE9}"/>
    <cellStyle name="Percent 3 4 15 4 2 2" xfId="23951" xr:uid="{05738C05-81E3-4A15-844B-2A8FF1A2F879}"/>
    <cellStyle name="Percent 3 4 15 4 2 3" xfId="41802" xr:uid="{87B321BA-5244-4E47-92CF-FD8B1F425614}"/>
    <cellStyle name="Percent 3 4 15 4 3" xfId="23950" xr:uid="{4ADDA0AB-FCDC-4E40-B79B-81DF8740ECB1}"/>
    <cellStyle name="Percent 3 4 15 4 4" xfId="41801" xr:uid="{A2F3A44E-CEB5-406D-A067-6953846DC109}"/>
    <cellStyle name="Percent 3 4 15 5" xfId="6079" xr:uid="{1EB1CA25-D802-4E3A-9A5F-EC47C34BD3EB}"/>
    <cellStyle name="Percent 3 4 15 5 2" xfId="6080" xr:uid="{76F43CB3-5C89-4A9A-A130-75F05E5C94AB}"/>
    <cellStyle name="Percent 3 4 15 5 2 2" xfId="23953" xr:uid="{0BA8AB7C-4353-4CFF-9E96-4AF1EA87F105}"/>
    <cellStyle name="Percent 3 4 15 5 2 3" xfId="41804" xr:uid="{C409F31C-D9C4-4AFD-AFEB-2387E7733D87}"/>
    <cellStyle name="Percent 3 4 15 5 3" xfId="23952" xr:uid="{32AECFFE-E4FA-4C49-B68B-6068FC7698B9}"/>
    <cellStyle name="Percent 3 4 15 5 4" xfId="41803" xr:uid="{B2AB4C30-340C-49FC-BE40-804665B62266}"/>
    <cellStyle name="Percent 3 4 15 6" xfId="6081" xr:uid="{605ED6AA-9BFD-4B82-86EE-01AA029B9B64}"/>
    <cellStyle name="Percent 3 4 15 6 2" xfId="23954" xr:uid="{4C0D940C-B10D-488D-80F3-79F635203210}"/>
    <cellStyle name="Percent 3 4 15 6 3" xfId="41805" xr:uid="{B245BA9F-CA4A-4E2F-BC98-8FF62FE6B339}"/>
    <cellStyle name="Percent 3 4 15 7" xfId="6082" xr:uid="{8976F90B-08B0-43B2-95D1-1C7F6A5A0673}"/>
    <cellStyle name="Percent 3 4 15 7 2" xfId="23955" xr:uid="{748FB6E2-E6B3-4431-A65B-E5A6710CBD3C}"/>
    <cellStyle name="Percent 3 4 15 7 3" xfId="41806" xr:uid="{8AC827A8-BD6A-46AE-A584-A74D08F934EC}"/>
    <cellStyle name="Percent 3 4 15 8" xfId="6063" xr:uid="{8D17B529-F9D8-4714-B5BC-C6098D0B6032}"/>
    <cellStyle name="Percent 3 4 15 8 2" xfId="23936" xr:uid="{0C58C120-E7B7-4594-A566-66BD4E60A07C}"/>
    <cellStyle name="Percent 3 4 15 8 3" xfId="41787" xr:uid="{9055E61F-90C0-4C20-AFD5-C22F9172FB70}"/>
    <cellStyle name="Percent 3 4 15 9" xfId="59803" xr:uid="{62231165-2C5F-4F47-BC25-F099CD19E640}"/>
    <cellStyle name="Percent 3 4 16" xfId="6083" xr:uid="{3683FD61-70F8-4B31-8483-16FEC878A20C}"/>
    <cellStyle name="Percent 3 4 16 2" xfId="6084" xr:uid="{7066AA99-FF6A-48AA-B561-F65DE594B491}"/>
    <cellStyle name="Percent 3 4 16 2 2" xfId="6085" xr:uid="{EF28AC2F-E69B-4D4E-B63F-437BC4A2D757}"/>
    <cellStyle name="Percent 3 4 16 2 2 2" xfId="23958" xr:uid="{23B8FD59-AEAA-4E6F-BD31-620AC148A340}"/>
    <cellStyle name="Percent 3 4 16 2 2 3" xfId="41809" xr:uid="{078B16D0-729B-4D65-8148-7030FA5B8FCB}"/>
    <cellStyle name="Percent 3 4 16 2 3" xfId="23957" xr:uid="{DCA54F7A-1A14-4B71-A567-8219B04FF3A0}"/>
    <cellStyle name="Percent 3 4 16 2 4" xfId="41808" xr:uid="{B4C4A1DF-C235-4295-8C85-3770068D6138}"/>
    <cellStyle name="Percent 3 4 16 3" xfId="6086" xr:uid="{3AF0A11C-196E-4F86-A7BC-36143581F389}"/>
    <cellStyle name="Percent 3 4 16 3 2" xfId="6087" xr:uid="{B376DE08-5BAE-415E-9323-20371505E74F}"/>
    <cellStyle name="Percent 3 4 16 3 2 2" xfId="23960" xr:uid="{4759423C-B1AA-47D5-9222-F7B4189B51DC}"/>
    <cellStyle name="Percent 3 4 16 3 2 3" xfId="41811" xr:uid="{AD07853C-5021-4415-884A-312490FD87D8}"/>
    <cellStyle name="Percent 3 4 16 3 3" xfId="23959" xr:uid="{EBB5105C-DD68-4981-AD2C-C03741CA4BF9}"/>
    <cellStyle name="Percent 3 4 16 3 4" xfId="41810" xr:uid="{34B8B024-2200-48BF-AD9C-CF1E25ACC256}"/>
    <cellStyle name="Percent 3 4 16 4" xfId="6088" xr:uid="{1DEBD482-DBD3-4A0A-8D07-292746A6E28F}"/>
    <cellStyle name="Percent 3 4 16 4 2" xfId="23961" xr:uid="{2DCEC210-9390-4C27-839E-BB1D67950D6B}"/>
    <cellStyle name="Percent 3 4 16 4 3" xfId="41812" xr:uid="{BDC4427C-0D33-474B-AFA7-6148F68B3516}"/>
    <cellStyle name="Percent 3 4 16 5" xfId="23956" xr:uid="{5215992E-A0C9-4030-B566-53BE7D298BF8}"/>
    <cellStyle name="Percent 3 4 16 6" xfId="41807" xr:uid="{AD897417-388C-4E63-B6A0-DB841D339FB9}"/>
    <cellStyle name="Percent 3 4 17" xfId="6089" xr:uid="{2D520E0A-C076-4062-80DA-E7E833661C59}"/>
    <cellStyle name="Percent 3 4 17 2" xfId="6090" xr:uid="{62C9F74F-D922-47C6-98E1-7B89138673AA}"/>
    <cellStyle name="Percent 3 4 17 2 2" xfId="6091" xr:uid="{1861E831-1B3F-40A3-AD3E-64F96C38ED65}"/>
    <cellStyle name="Percent 3 4 17 2 2 2" xfId="23964" xr:uid="{28092E38-B726-4845-9D22-33EB610F5139}"/>
    <cellStyle name="Percent 3 4 17 2 2 3" xfId="41815" xr:uid="{CC3DAE12-8BCC-469C-AC4E-1B13DE772589}"/>
    <cellStyle name="Percent 3 4 17 2 3" xfId="23963" xr:uid="{8153B1EA-1F80-473D-93B7-DFED7F98C5B0}"/>
    <cellStyle name="Percent 3 4 17 2 4" xfId="41814" xr:uid="{7FB4B947-339A-436C-B4C4-B10DB6B16B8F}"/>
    <cellStyle name="Percent 3 4 17 3" xfId="6092" xr:uid="{EDC7D803-A848-4370-ACD6-8697228D78A9}"/>
    <cellStyle name="Percent 3 4 17 3 2" xfId="6093" xr:uid="{E4F1AD84-921A-4260-8368-50861EBE7D14}"/>
    <cellStyle name="Percent 3 4 17 3 2 2" xfId="23966" xr:uid="{7C7BED14-E9A7-4216-9591-88C0C353DAD3}"/>
    <cellStyle name="Percent 3 4 17 3 2 3" xfId="41817" xr:uid="{0504B888-2164-45E6-B4CD-EED2810826A8}"/>
    <cellStyle name="Percent 3 4 17 3 3" xfId="23965" xr:uid="{FEDB5486-E6A2-40DC-99D8-17217060B16A}"/>
    <cellStyle name="Percent 3 4 17 3 4" xfId="41816" xr:uid="{4A62ED81-DB30-4420-87AF-1B1DF9EF53B9}"/>
    <cellStyle name="Percent 3 4 17 4" xfId="6094" xr:uid="{D7EC8358-9419-4B48-B838-941289CB8080}"/>
    <cellStyle name="Percent 3 4 17 4 2" xfId="23967" xr:uid="{B4D1263E-0556-47D6-8A98-AABB4052B317}"/>
    <cellStyle name="Percent 3 4 17 4 3" xfId="41818" xr:uid="{47D8C678-BDDD-48B4-8ED0-039F3DB3220A}"/>
    <cellStyle name="Percent 3 4 17 5" xfId="23962" xr:uid="{8FEC0080-CC34-4BC7-8E8D-C2EAE6D378FA}"/>
    <cellStyle name="Percent 3 4 17 6" xfId="41813" xr:uid="{AE6D37DF-7DCC-4DA4-9ECB-61C3679D9892}"/>
    <cellStyle name="Percent 3 4 18" xfId="6095" xr:uid="{E13D87D0-BF97-4A33-9815-3F755F399E46}"/>
    <cellStyle name="Percent 3 4 18 2" xfId="6096" xr:uid="{8B155EAE-B48A-412E-8CA7-0DBA6A46B479}"/>
    <cellStyle name="Percent 3 4 18 2 2" xfId="23969" xr:uid="{DB3765B2-CDA8-4796-AF56-A97A9108DF0A}"/>
    <cellStyle name="Percent 3 4 18 2 3" xfId="41820" xr:uid="{83F6B44D-341F-42A4-AC78-58A14D04491B}"/>
    <cellStyle name="Percent 3 4 18 3" xfId="23968" xr:uid="{874E9BB7-517B-463C-928C-7472655F1612}"/>
    <cellStyle name="Percent 3 4 18 4" xfId="41819" xr:uid="{5AE48BB0-EC32-4055-A7D1-34CA6345A4E3}"/>
    <cellStyle name="Percent 3 4 19" xfId="6097" xr:uid="{EA564662-062C-4242-BDC5-65EB7C8641C8}"/>
    <cellStyle name="Percent 3 4 19 2" xfId="6098" xr:uid="{58A31EDC-6FCE-46AF-9688-B59AD548FBE4}"/>
    <cellStyle name="Percent 3 4 19 2 2" xfId="23971" xr:uid="{8CEC92DA-36D0-45C3-9119-C0DA1A7E7D04}"/>
    <cellStyle name="Percent 3 4 19 2 3" xfId="41822" xr:uid="{52B05F1A-E7A4-4056-B3C7-00400046B613}"/>
    <cellStyle name="Percent 3 4 19 3" xfId="23970" xr:uid="{E4B4025B-0E0C-41C5-8048-B6A57CD6C1DE}"/>
    <cellStyle name="Percent 3 4 19 4" xfId="41821" xr:uid="{C0F4433E-8C89-4E79-ACBE-18A0F917AECB}"/>
    <cellStyle name="Percent 3 4 2" xfId="286" xr:uid="{23C2FC2F-E7FA-4233-877C-EB0B6F754399}"/>
    <cellStyle name="Percent 3 4 2 10" xfId="59804" xr:uid="{3CDDD8D2-97A0-4190-8ABA-7B19EA14AE50}"/>
    <cellStyle name="Percent 3 4 2 2" xfId="6100" xr:uid="{83A2419E-B211-4816-B945-14422FC12121}"/>
    <cellStyle name="Percent 3 4 2 2 2" xfId="6101" xr:uid="{16389276-3652-421C-8B9E-E567192A5F69}"/>
    <cellStyle name="Percent 3 4 2 2 2 2" xfId="6102" xr:uid="{709C2A3C-653D-4C92-883F-99A047654587}"/>
    <cellStyle name="Percent 3 4 2 2 2 2 2" xfId="23975" xr:uid="{5FDF6C70-F582-497D-A640-2D9BB5AC9541}"/>
    <cellStyle name="Percent 3 4 2 2 2 2 3" xfId="41826" xr:uid="{7B5A2A9A-1A07-45D9-BBBA-0769F0620FA7}"/>
    <cellStyle name="Percent 3 4 2 2 2 3" xfId="23974" xr:uid="{682A3A2F-9EBB-452C-93DA-E16F31913BD1}"/>
    <cellStyle name="Percent 3 4 2 2 2 4" xfId="41825" xr:uid="{3E160B24-6008-4FCE-8E67-7C7709FF5FD0}"/>
    <cellStyle name="Percent 3 4 2 2 3" xfId="6103" xr:uid="{B7DE0393-CFCC-4BA8-948E-48BB81BBDFB5}"/>
    <cellStyle name="Percent 3 4 2 2 3 2" xfId="6104" xr:uid="{6AB834D2-30DE-48CD-9B7F-5ECBA2757252}"/>
    <cellStyle name="Percent 3 4 2 2 3 2 2" xfId="23977" xr:uid="{0BBB9A16-4B6E-44F0-90E5-9D25E6452008}"/>
    <cellStyle name="Percent 3 4 2 2 3 2 3" xfId="41828" xr:uid="{113606D1-0156-4C5F-931C-4CEF296F25F3}"/>
    <cellStyle name="Percent 3 4 2 2 3 3" xfId="23976" xr:uid="{280FE264-8891-4CFF-9F98-D1673C776B3B}"/>
    <cellStyle name="Percent 3 4 2 2 3 4" xfId="41827" xr:uid="{617BF40B-A1A5-449C-B94B-8E788715C8ED}"/>
    <cellStyle name="Percent 3 4 2 2 4" xfId="6105" xr:uid="{F2CD0FB5-39BA-4787-A790-B5BF5CABC594}"/>
    <cellStyle name="Percent 3 4 2 2 4 2" xfId="23978" xr:uid="{4BB4E103-DB36-4DB3-A8E2-FA233B93A9A8}"/>
    <cellStyle name="Percent 3 4 2 2 4 3" xfId="41829" xr:uid="{1B650518-5B6C-4AA5-B395-A21C0E73CFB4}"/>
    <cellStyle name="Percent 3 4 2 2 5" xfId="6106" xr:uid="{457F4D59-8626-42FF-8C0F-8873A98FC0DF}"/>
    <cellStyle name="Percent 3 4 2 2 5 2" xfId="23979" xr:uid="{C0FCD2C3-9160-48F4-AC31-7FFE58D27681}"/>
    <cellStyle name="Percent 3 4 2 2 5 3" xfId="41830" xr:uid="{DC69C016-2654-46E5-A23D-A5A7EE3B66BB}"/>
    <cellStyle name="Percent 3 4 2 2 6" xfId="23973" xr:uid="{B2BBB9E3-6E7B-402B-A79F-9D888999717B}"/>
    <cellStyle name="Percent 3 4 2 2 7" xfId="41824" xr:uid="{384850D1-8503-4B3E-AE0F-D68E5468B697}"/>
    <cellStyle name="Percent 3 4 2 3" xfId="6107" xr:uid="{63DA1F7B-46D2-4D97-95E1-2F09C6750362}"/>
    <cellStyle name="Percent 3 4 2 3 2" xfId="6108" xr:uid="{B446F49B-4597-4648-9093-70C9F483F2D8}"/>
    <cellStyle name="Percent 3 4 2 3 2 2" xfId="6109" xr:uid="{A3DC9D76-9683-486A-8F28-4B3A669031B2}"/>
    <cellStyle name="Percent 3 4 2 3 2 2 2" xfId="23982" xr:uid="{0AD9E677-52A2-41FF-A33C-1F4DABA8A149}"/>
    <cellStyle name="Percent 3 4 2 3 2 2 3" xfId="41833" xr:uid="{9933DA72-7CBD-45CE-9E45-08D11E60FDAB}"/>
    <cellStyle name="Percent 3 4 2 3 2 3" xfId="23981" xr:uid="{0DEDAA4B-3383-4920-9573-E2DC3CCC0925}"/>
    <cellStyle name="Percent 3 4 2 3 2 4" xfId="41832" xr:uid="{3903CB94-545B-4317-88AB-66A3A99B1A3C}"/>
    <cellStyle name="Percent 3 4 2 3 3" xfId="6110" xr:uid="{D5865298-F266-4B99-A9E3-377FBEBE9C5B}"/>
    <cellStyle name="Percent 3 4 2 3 3 2" xfId="6111" xr:uid="{2D8181A3-9D2D-4E40-9EA7-D054B86BBF75}"/>
    <cellStyle name="Percent 3 4 2 3 3 2 2" xfId="23984" xr:uid="{68322F00-F37A-4344-9730-D43063FC0A8F}"/>
    <cellStyle name="Percent 3 4 2 3 3 2 3" xfId="41835" xr:uid="{0CDD2959-74C7-4DEC-B7BD-915ECC31A2BF}"/>
    <cellStyle name="Percent 3 4 2 3 3 3" xfId="23983" xr:uid="{AC2434BE-3098-4F03-B9FE-3DF47A51CBE8}"/>
    <cellStyle name="Percent 3 4 2 3 3 4" xfId="41834" xr:uid="{D1C89DC8-C87E-412A-AA7A-0492071D064A}"/>
    <cellStyle name="Percent 3 4 2 3 4" xfId="6112" xr:uid="{BCE6117B-4EDD-40F0-968F-C80E283F620E}"/>
    <cellStyle name="Percent 3 4 2 3 4 2" xfId="23985" xr:uid="{304FF10C-271D-4DE4-96C9-1D720E2A30A9}"/>
    <cellStyle name="Percent 3 4 2 3 4 3" xfId="41836" xr:uid="{00E781AD-497C-4A94-9C8A-3840CF51EDB4}"/>
    <cellStyle name="Percent 3 4 2 3 5" xfId="23980" xr:uid="{33397037-6BE2-4055-AF28-458AEB449B48}"/>
    <cellStyle name="Percent 3 4 2 3 6" xfId="41831" xr:uid="{535423BA-DE8E-4E93-B231-526D8B595F89}"/>
    <cellStyle name="Percent 3 4 2 4" xfId="6113" xr:uid="{036A1CDC-2268-4071-8E2C-238726991506}"/>
    <cellStyle name="Percent 3 4 2 4 2" xfId="6114" xr:uid="{729B7500-CC60-4EF6-9EF5-E0BF08AD4D6E}"/>
    <cellStyle name="Percent 3 4 2 4 2 2" xfId="6115" xr:uid="{7DF59392-4F1F-440A-AD85-AAE7C736B9AA}"/>
    <cellStyle name="Percent 3 4 2 4 2 2 2" xfId="23988" xr:uid="{E359F053-105F-4071-808A-EEB13C10665E}"/>
    <cellStyle name="Percent 3 4 2 4 2 2 3" xfId="41839" xr:uid="{E4EE80CD-814B-4A10-9DBC-78A9061E1D2C}"/>
    <cellStyle name="Percent 3 4 2 4 2 3" xfId="23987" xr:uid="{85D0E477-3CBC-4550-86D1-CBD55817C1A8}"/>
    <cellStyle name="Percent 3 4 2 4 2 4" xfId="41838" xr:uid="{B8DC03E9-E3B4-482D-963E-B6107C2A9CB7}"/>
    <cellStyle name="Percent 3 4 2 4 3" xfId="6116" xr:uid="{5F17564D-412F-4326-93FF-91F48039C167}"/>
    <cellStyle name="Percent 3 4 2 4 3 2" xfId="6117" xr:uid="{67BDF341-2E8E-4264-A7B2-D47068015C2B}"/>
    <cellStyle name="Percent 3 4 2 4 3 2 2" xfId="23990" xr:uid="{1A7A1368-EAF7-47F2-A8E3-7B4B39210B74}"/>
    <cellStyle name="Percent 3 4 2 4 3 2 3" xfId="41841" xr:uid="{6A25CCD3-A0B6-46E3-A09A-BCE8856D6D06}"/>
    <cellStyle name="Percent 3 4 2 4 3 3" xfId="23989" xr:uid="{CBE23232-4A41-4CA6-9AE7-3CFD7FA92032}"/>
    <cellStyle name="Percent 3 4 2 4 3 4" xfId="41840" xr:uid="{468338A1-D85C-43FD-BB36-A5032DC8B555}"/>
    <cellStyle name="Percent 3 4 2 4 4" xfId="6118" xr:uid="{573100CA-4F56-4F1B-8C90-6AB216A1C7B9}"/>
    <cellStyle name="Percent 3 4 2 4 4 2" xfId="23991" xr:uid="{05A8D33D-FA45-4B7A-9296-5BB12C155620}"/>
    <cellStyle name="Percent 3 4 2 4 4 3" xfId="41842" xr:uid="{2F675A29-4FCC-4613-ABF5-B4C6C976EA99}"/>
    <cellStyle name="Percent 3 4 2 4 5" xfId="23986" xr:uid="{A4BC88B7-36AC-4F7A-B923-EBBE7C2384E5}"/>
    <cellStyle name="Percent 3 4 2 4 6" xfId="41837" xr:uid="{FA8B2530-3472-498A-BB00-640133879625}"/>
    <cellStyle name="Percent 3 4 2 5" xfId="6119" xr:uid="{0C42F7DF-0AAA-43ED-AEEE-6A88029217CC}"/>
    <cellStyle name="Percent 3 4 2 5 2" xfId="6120" xr:uid="{0CC8F919-AFD1-48ED-9986-C7D9DF656333}"/>
    <cellStyle name="Percent 3 4 2 5 2 2" xfId="23993" xr:uid="{9C9FEA92-9832-4597-8138-4C74F6437BC7}"/>
    <cellStyle name="Percent 3 4 2 5 2 3" xfId="41844" xr:uid="{92D2203A-3A77-4BE7-860F-3C6921705BAF}"/>
    <cellStyle name="Percent 3 4 2 5 3" xfId="23992" xr:uid="{9112C651-14F4-4827-9E2B-33724656E7AB}"/>
    <cellStyle name="Percent 3 4 2 5 4" xfId="41843" xr:uid="{3045D9D2-9AF5-4DD6-8E57-2599CADC78C5}"/>
    <cellStyle name="Percent 3 4 2 6" xfId="6121" xr:uid="{8376E099-9F38-4771-A53D-A93B0FC00C2E}"/>
    <cellStyle name="Percent 3 4 2 6 2" xfId="6122" xr:uid="{29EC7DB0-127B-4B7B-B2EC-42940F503740}"/>
    <cellStyle name="Percent 3 4 2 6 2 2" xfId="23995" xr:uid="{EAB7B8A1-E65D-43B7-9CA3-1B53BE22DCD1}"/>
    <cellStyle name="Percent 3 4 2 6 2 3" xfId="41846" xr:uid="{AB41C4CD-D9E4-4D59-BE94-E4AC5B239441}"/>
    <cellStyle name="Percent 3 4 2 6 3" xfId="23994" xr:uid="{AFD48B15-E620-4D76-B441-FAA26D6D31CE}"/>
    <cellStyle name="Percent 3 4 2 6 4" xfId="41845" xr:uid="{0AC233C0-4F52-47F5-A639-4C6E3973298B}"/>
    <cellStyle name="Percent 3 4 2 7" xfId="6123" xr:uid="{5E699248-AF52-42E8-B47A-E46AC2C49113}"/>
    <cellStyle name="Percent 3 4 2 7 2" xfId="23996" xr:uid="{4D44BC89-0A2A-460F-A3E2-9C2FBD325985}"/>
    <cellStyle name="Percent 3 4 2 7 3" xfId="41847" xr:uid="{F04E8481-B3E5-44DA-8905-18805F7D2F66}"/>
    <cellStyle name="Percent 3 4 2 8" xfId="6124" xr:uid="{CB6766A8-7B36-4209-9FF5-42E6CB654E6A}"/>
    <cellStyle name="Percent 3 4 2 8 2" xfId="23997" xr:uid="{F090615F-F4B3-42D9-BABE-27449E3C4D44}"/>
    <cellStyle name="Percent 3 4 2 8 3" xfId="41848" xr:uid="{D26DB679-BA48-4EAE-A31B-3C608D3756AE}"/>
    <cellStyle name="Percent 3 4 2 9" xfId="6099" xr:uid="{EF82F088-D7C7-478E-AF76-8993F353762F}"/>
    <cellStyle name="Percent 3 4 2 9 2" xfId="23972" xr:uid="{A710FC37-F9D3-4604-AE97-0F1A1B6D08FF}"/>
    <cellStyle name="Percent 3 4 2 9 3" xfId="41823" xr:uid="{A090F691-DA6E-42F6-95D4-6793F2697AEC}"/>
    <cellStyle name="Percent 3 4 20" xfId="6125" xr:uid="{21C0D2DF-BA50-4BC8-87C9-0CEEA814C939}"/>
    <cellStyle name="Percent 3 4 20 2" xfId="23998" xr:uid="{D1104A39-D120-4FDC-9E06-EBF90CE9538B}"/>
    <cellStyle name="Percent 3 4 20 3" xfId="41849" xr:uid="{3DE0445C-FB8A-44A5-B8C5-6CA4CA254AEE}"/>
    <cellStyle name="Percent 3 4 21" xfId="6126" xr:uid="{41A1FE6A-FACF-4624-A550-1DCD2B9E8809}"/>
    <cellStyle name="Percent 3 4 21 2" xfId="23999" xr:uid="{CDB30A47-4460-44A8-942A-5288345E92B0}"/>
    <cellStyle name="Percent 3 4 21 3" xfId="41850" xr:uid="{41EB273E-80EF-435E-BEA4-08F8AEE78E7D}"/>
    <cellStyle name="Percent 3 4 22" xfId="5962" xr:uid="{E5BFB7CF-C42C-44B2-B325-778EBEB56CAB}"/>
    <cellStyle name="Percent 3 4 22 2" xfId="23835" xr:uid="{7FF9BC34-39BA-46FC-B16F-4DA44E162D3B}"/>
    <cellStyle name="Percent 3 4 22 3" xfId="41686" xr:uid="{C7E41539-A949-473B-85AF-6236CEE8F4B1}"/>
    <cellStyle name="Percent 3 4 23" xfId="59797" xr:uid="{02CA5A08-33DD-4078-A83C-48CB834E48F6}"/>
    <cellStyle name="Percent 3 4 3" xfId="287" xr:uid="{5253C67E-4D6E-4274-83DF-9E70AE24319C}"/>
    <cellStyle name="Percent 3 4 3 10" xfId="59805" xr:uid="{3A29678A-AABC-4D3A-A96B-03B6B097D58B}"/>
    <cellStyle name="Percent 3 4 3 2" xfId="6128" xr:uid="{EB1372C0-66C0-4A2F-A6D7-1834D5DE035A}"/>
    <cellStyle name="Percent 3 4 3 2 2" xfId="6129" xr:uid="{6DB17F3F-B84D-469F-808B-C9819CC221DD}"/>
    <cellStyle name="Percent 3 4 3 2 2 2" xfId="6130" xr:uid="{66FE1FD9-C156-4C29-A898-0B7382F93FE5}"/>
    <cellStyle name="Percent 3 4 3 2 2 2 2" xfId="24003" xr:uid="{83B498B6-0075-4F96-AD64-87F6CC26C7B1}"/>
    <cellStyle name="Percent 3 4 3 2 2 2 3" xfId="41854" xr:uid="{4A4AE8AB-AF0A-4D7F-B651-67352CDCB215}"/>
    <cellStyle name="Percent 3 4 3 2 2 3" xfId="24002" xr:uid="{A1AC3544-DE8F-4E91-AF5B-DAA5DEDA1409}"/>
    <cellStyle name="Percent 3 4 3 2 2 4" xfId="41853" xr:uid="{94752054-47A9-44AE-84FD-B6F97DD3E1F0}"/>
    <cellStyle name="Percent 3 4 3 2 3" xfId="6131" xr:uid="{A1CFEB29-C397-4587-9B61-827F41AA3787}"/>
    <cellStyle name="Percent 3 4 3 2 3 2" xfId="6132" xr:uid="{0D94C1E7-62F0-45DD-AA51-5A93768F13F9}"/>
    <cellStyle name="Percent 3 4 3 2 3 2 2" xfId="24005" xr:uid="{760FC3CA-2FD3-4EB6-B7A7-BFCC9CA47578}"/>
    <cellStyle name="Percent 3 4 3 2 3 2 3" xfId="41856" xr:uid="{579C4D1A-98D8-4597-B714-D869AFAADA0B}"/>
    <cellStyle name="Percent 3 4 3 2 3 3" xfId="24004" xr:uid="{88D4A857-EA26-4175-A1DC-5DBD3EBD9BE3}"/>
    <cellStyle name="Percent 3 4 3 2 3 4" xfId="41855" xr:uid="{3F8E224F-A6A7-42FB-A849-6A827EABC442}"/>
    <cellStyle name="Percent 3 4 3 2 4" xfId="6133" xr:uid="{396D40AE-6075-4018-A0DB-4D518F30871A}"/>
    <cellStyle name="Percent 3 4 3 2 4 2" xfId="24006" xr:uid="{C83454B0-5F98-4F01-8AA2-98CFCD331C7F}"/>
    <cellStyle name="Percent 3 4 3 2 4 3" xfId="41857" xr:uid="{33E1CBDD-DAC3-428B-B7C7-3F60FDB84FCD}"/>
    <cellStyle name="Percent 3 4 3 2 5" xfId="6134" xr:uid="{9B2AB698-4150-4B27-A961-23F2B33AC8CC}"/>
    <cellStyle name="Percent 3 4 3 2 5 2" xfId="24007" xr:uid="{069B61AE-36BB-407D-A3E9-0813F1FC8750}"/>
    <cellStyle name="Percent 3 4 3 2 5 3" xfId="41858" xr:uid="{BB6A9F28-E8B8-432C-82A9-2CF12162CB09}"/>
    <cellStyle name="Percent 3 4 3 2 6" xfId="24001" xr:uid="{E34E7DCA-B04A-4FC3-AA24-F56C16DEAFDB}"/>
    <cellStyle name="Percent 3 4 3 2 7" xfId="41852" xr:uid="{437E3BD6-4301-4675-805E-EB1E9CD28866}"/>
    <cellStyle name="Percent 3 4 3 3" xfId="6135" xr:uid="{06BBF997-21DA-4A75-9E8A-48361A7C9F4D}"/>
    <cellStyle name="Percent 3 4 3 3 2" xfId="6136" xr:uid="{08CC4203-DD1C-47AB-AC21-D798B6ECE3C4}"/>
    <cellStyle name="Percent 3 4 3 3 2 2" xfId="6137" xr:uid="{F41C8CA2-2F87-447A-9D6D-C0AC44123945}"/>
    <cellStyle name="Percent 3 4 3 3 2 2 2" xfId="24010" xr:uid="{C734B5F3-916B-4A88-9567-3CD841DF7674}"/>
    <cellStyle name="Percent 3 4 3 3 2 2 3" xfId="41861" xr:uid="{9741D017-CE2C-4BB1-9E58-AD57678DEB05}"/>
    <cellStyle name="Percent 3 4 3 3 2 3" xfId="24009" xr:uid="{DFC20580-FB49-4A47-A320-656DA6876D84}"/>
    <cellStyle name="Percent 3 4 3 3 2 4" xfId="41860" xr:uid="{E1EDAF3D-E73C-4F9A-93A2-5FE3F7586BD5}"/>
    <cellStyle name="Percent 3 4 3 3 3" xfId="6138" xr:uid="{A663F675-8599-4391-A144-836C0CC71BA5}"/>
    <cellStyle name="Percent 3 4 3 3 3 2" xfId="6139" xr:uid="{5C97AF3A-ACE3-4254-9B06-4F874504A842}"/>
    <cellStyle name="Percent 3 4 3 3 3 2 2" xfId="24012" xr:uid="{342ABE79-9BF0-4298-8BC2-460E9E57005F}"/>
    <cellStyle name="Percent 3 4 3 3 3 2 3" xfId="41863" xr:uid="{392F6BCC-CE77-48E7-81A8-B74C28B39B25}"/>
    <cellStyle name="Percent 3 4 3 3 3 3" xfId="24011" xr:uid="{1F8B2A46-107A-4022-9FAD-D825A1DEAEE6}"/>
    <cellStyle name="Percent 3 4 3 3 3 4" xfId="41862" xr:uid="{EB60C5FE-27AA-4DD0-8B53-390521576FEA}"/>
    <cellStyle name="Percent 3 4 3 3 4" xfId="6140" xr:uid="{D63183FE-CCB0-4FD1-8526-1C5E3A6F398F}"/>
    <cellStyle name="Percent 3 4 3 3 4 2" xfId="24013" xr:uid="{A7FBC50B-8CCE-460D-B016-5FE03F79CE38}"/>
    <cellStyle name="Percent 3 4 3 3 4 3" xfId="41864" xr:uid="{05BAFEBE-073F-454D-B3A9-B9B2BE9731CA}"/>
    <cellStyle name="Percent 3 4 3 3 5" xfId="24008" xr:uid="{04EBDF55-08C9-4312-B31D-E61F4F2871DD}"/>
    <cellStyle name="Percent 3 4 3 3 6" xfId="41859" xr:uid="{1E7FAC81-B8F4-4CB5-928D-9F3B217E4FE2}"/>
    <cellStyle name="Percent 3 4 3 4" xfId="6141" xr:uid="{B8E220C3-BBC0-4C1D-AE79-C23E7311DC4B}"/>
    <cellStyle name="Percent 3 4 3 4 2" xfId="6142" xr:uid="{AF10F188-6DD7-4247-BF50-A9826C38D397}"/>
    <cellStyle name="Percent 3 4 3 4 2 2" xfId="6143" xr:uid="{223883C8-6D92-424A-B23F-1853DFE3D791}"/>
    <cellStyle name="Percent 3 4 3 4 2 2 2" xfId="24016" xr:uid="{3F0AD806-6A58-40B8-861C-3F5A209BCD74}"/>
    <cellStyle name="Percent 3 4 3 4 2 2 3" xfId="41867" xr:uid="{1DBF5983-06E6-4102-8AD4-E5C47E0473B9}"/>
    <cellStyle name="Percent 3 4 3 4 2 3" xfId="24015" xr:uid="{A0FC532B-A7A3-4D6B-9326-8B0717B3AE95}"/>
    <cellStyle name="Percent 3 4 3 4 2 4" xfId="41866" xr:uid="{53702683-9704-4FE9-BEE1-09FACF36AD5B}"/>
    <cellStyle name="Percent 3 4 3 4 3" xfId="6144" xr:uid="{7A55CC43-66A7-4275-BB57-CD5A5559EE5C}"/>
    <cellStyle name="Percent 3 4 3 4 3 2" xfId="6145" xr:uid="{37B621CC-4253-4B59-8BA6-D5E7C974A53B}"/>
    <cellStyle name="Percent 3 4 3 4 3 2 2" xfId="24018" xr:uid="{ABC51A8B-FA2A-49B4-B876-5F880CF19966}"/>
    <cellStyle name="Percent 3 4 3 4 3 2 3" xfId="41869" xr:uid="{B65C74BC-729D-4E18-B85A-1EC19E4778B0}"/>
    <cellStyle name="Percent 3 4 3 4 3 3" xfId="24017" xr:uid="{6D0D2219-9ED5-4593-861F-C1087C70CF89}"/>
    <cellStyle name="Percent 3 4 3 4 3 4" xfId="41868" xr:uid="{9DCE26D2-3E3A-451D-82D9-DCDBA0AE4E4F}"/>
    <cellStyle name="Percent 3 4 3 4 4" xfId="6146" xr:uid="{6DD8E729-3DDA-4E96-B25E-6F2AC137D3E0}"/>
    <cellStyle name="Percent 3 4 3 4 4 2" xfId="24019" xr:uid="{6B5A73E3-2511-4AA5-A9AF-1AB20BEF42FF}"/>
    <cellStyle name="Percent 3 4 3 4 4 3" xfId="41870" xr:uid="{CEF2A045-C101-4FF9-940F-621D14054401}"/>
    <cellStyle name="Percent 3 4 3 4 5" xfId="24014" xr:uid="{67FB5CEF-F741-491D-B813-46D072C884CA}"/>
    <cellStyle name="Percent 3 4 3 4 6" xfId="41865" xr:uid="{641B644D-7233-46D9-82E4-0D1CF36070C8}"/>
    <cellStyle name="Percent 3 4 3 5" xfId="6147" xr:uid="{688B7F41-5E2D-4DDB-9043-29CF6D778EF5}"/>
    <cellStyle name="Percent 3 4 3 5 2" xfId="6148" xr:uid="{B472DB6A-0B58-44B1-90F2-FE907E3C4220}"/>
    <cellStyle name="Percent 3 4 3 5 2 2" xfId="24021" xr:uid="{5E12A292-09CC-4843-9C36-5E36E9CF1F31}"/>
    <cellStyle name="Percent 3 4 3 5 2 3" xfId="41872" xr:uid="{950226D3-77B3-4CFE-8B6C-DDDD4E5DEA39}"/>
    <cellStyle name="Percent 3 4 3 5 3" xfId="24020" xr:uid="{7CD6E6FF-E78D-40F4-B4CA-2098B7025CB7}"/>
    <cellStyle name="Percent 3 4 3 5 4" xfId="41871" xr:uid="{7DD14051-CF2D-48D8-A73F-494A843BB7C7}"/>
    <cellStyle name="Percent 3 4 3 6" xfId="6149" xr:uid="{81FDFB8E-5BF1-47EB-BE33-780CC5BA590B}"/>
    <cellStyle name="Percent 3 4 3 6 2" xfId="6150" xr:uid="{55D23E66-A82E-4D7E-AD88-54B230ABF67B}"/>
    <cellStyle name="Percent 3 4 3 6 2 2" xfId="24023" xr:uid="{6065C1CC-CB84-4B00-8664-88919A122095}"/>
    <cellStyle name="Percent 3 4 3 6 2 3" xfId="41874" xr:uid="{E919FDAE-7245-48BC-A413-6D6D4D8E8BBE}"/>
    <cellStyle name="Percent 3 4 3 6 3" xfId="24022" xr:uid="{C0D7A61E-1579-4221-8DCE-B3EFEB4FEFA8}"/>
    <cellStyle name="Percent 3 4 3 6 4" xfId="41873" xr:uid="{E13DFA49-4149-4B26-8555-9AC3D7DAD00C}"/>
    <cellStyle name="Percent 3 4 3 7" xfId="6151" xr:uid="{8BDEAEBC-F42C-4D5A-9D72-7CC447050E56}"/>
    <cellStyle name="Percent 3 4 3 7 2" xfId="24024" xr:uid="{4CCD273A-E350-4DBA-A376-2D1692F47DBF}"/>
    <cellStyle name="Percent 3 4 3 7 3" xfId="41875" xr:uid="{C3B6E727-5349-4659-9256-CBC5EE233AA5}"/>
    <cellStyle name="Percent 3 4 3 8" xfId="6152" xr:uid="{09296615-25EF-480E-B5D0-EF7A455166FF}"/>
    <cellStyle name="Percent 3 4 3 8 2" xfId="24025" xr:uid="{6D5B161D-4065-412A-A400-1FDA8E1B7CFF}"/>
    <cellStyle name="Percent 3 4 3 8 3" xfId="41876" xr:uid="{1D0C1877-4A9E-4625-8B41-C436FA67606B}"/>
    <cellStyle name="Percent 3 4 3 9" xfId="6127" xr:uid="{E932EA1C-6DE2-4ACE-A186-98CE423890B9}"/>
    <cellStyle name="Percent 3 4 3 9 2" xfId="24000" xr:uid="{7973A45A-C639-4C25-9DF9-7E9291E70C62}"/>
    <cellStyle name="Percent 3 4 3 9 3" xfId="41851" xr:uid="{5D020AF9-DC30-40E3-B3DA-F83433DDABFC}"/>
    <cellStyle name="Percent 3 4 4" xfId="388" xr:uid="{B4693CE8-3343-49FC-8E9A-AB8B2E711B09}"/>
    <cellStyle name="Percent 3 4 4 10" xfId="59806" xr:uid="{6A0BAC43-9916-40BF-8E43-56D766430B7E}"/>
    <cellStyle name="Percent 3 4 4 2" xfId="2894" xr:uid="{6A7288AF-F543-498D-9A82-8A63DA1F265C}"/>
    <cellStyle name="Percent 3 4 4 2 2" xfId="6155" xr:uid="{7552CE58-462B-453C-BF00-35BA28CCA76D}"/>
    <cellStyle name="Percent 3 4 4 2 2 2" xfId="6156" xr:uid="{F791C350-F810-4012-B345-EA951F427E95}"/>
    <cellStyle name="Percent 3 4 4 2 2 2 2" xfId="24029" xr:uid="{9782DDD6-1032-4099-ABF5-7F8E91BBE1AB}"/>
    <cellStyle name="Percent 3 4 4 2 2 2 3" xfId="41880" xr:uid="{ACF93A4C-C4C8-40FC-BF88-3357F635DCF6}"/>
    <cellStyle name="Percent 3 4 4 2 2 3" xfId="24028" xr:uid="{22643B3F-EE9E-48A7-A207-382A56222923}"/>
    <cellStyle name="Percent 3 4 4 2 2 4" xfId="41879" xr:uid="{589139C2-BC58-49DF-A9D3-905B7F36BBBC}"/>
    <cellStyle name="Percent 3 4 4 2 3" xfId="6157" xr:uid="{5927A404-464E-4E67-BBCA-938DB5D0C58D}"/>
    <cellStyle name="Percent 3 4 4 2 3 2" xfId="6158" xr:uid="{14B2CC90-44BF-4820-80A8-460668F96060}"/>
    <cellStyle name="Percent 3 4 4 2 3 2 2" xfId="24031" xr:uid="{F4D41B67-0C2D-4EC2-80DE-9872DECFCB11}"/>
    <cellStyle name="Percent 3 4 4 2 3 2 3" xfId="41882" xr:uid="{6B8DD4F7-D7B7-4121-BACF-5DF0516F40FC}"/>
    <cellStyle name="Percent 3 4 4 2 3 3" xfId="24030" xr:uid="{A7164BCA-3C93-4A7E-9AA9-2930171F1F28}"/>
    <cellStyle name="Percent 3 4 4 2 3 4" xfId="41881" xr:uid="{2EE82F4B-DD34-45A6-9668-B71512947BEE}"/>
    <cellStyle name="Percent 3 4 4 2 4" xfId="6159" xr:uid="{D86A1CB6-9836-4529-84CE-E1911564397A}"/>
    <cellStyle name="Percent 3 4 4 2 4 2" xfId="24032" xr:uid="{1339051B-A26F-4FC3-8F77-AE800B065779}"/>
    <cellStyle name="Percent 3 4 4 2 4 3" xfId="41883" xr:uid="{0FAFA092-E9D2-4510-A4E6-B86776FA262C}"/>
    <cellStyle name="Percent 3 4 4 2 5" xfId="6160" xr:uid="{4F796DB2-7572-48F2-8408-7CAEEA4C72D3}"/>
    <cellStyle name="Percent 3 4 4 2 5 2" xfId="24033" xr:uid="{C68CBBD7-926F-4210-8487-09F86DBFD838}"/>
    <cellStyle name="Percent 3 4 4 2 5 3" xfId="41884" xr:uid="{AA381CA3-14B9-48CE-B795-31EC9C514898}"/>
    <cellStyle name="Percent 3 4 4 2 6" xfId="6154" xr:uid="{240BD9C0-6D74-472D-98D2-7D9B83888F24}"/>
    <cellStyle name="Percent 3 4 4 2 6 2" xfId="24027" xr:uid="{1E261969-666C-4EC4-B343-081B6BDEADDE}"/>
    <cellStyle name="Percent 3 4 4 2 6 3" xfId="41878" xr:uid="{5533D85C-4416-4F1A-9600-0111397BCFE0}"/>
    <cellStyle name="Percent 3 4 4 2 7" xfId="59807" xr:uid="{5E81F146-27E7-4F4A-B1D6-E1058F2DFE81}"/>
    <cellStyle name="Percent 3 4 4 3" xfId="6161" xr:uid="{02D0080E-459C-48D8-8C91-AF4A79400EF6}"/>
    <cellStyle name="Percent 3 4 4 3 2" xfId="6162" xr:uid="{86FDFE96-83A3-450E-98E5-4C04281AE378}"/>
    <cellStyle name="Percent 3 4 4 3 2 2" xfId="6163" xr:uid="{DDCE6255-A3A2-4ED4-9C58-95B8461ADF06}"/>
    <cellStyle name="Percent 3 4 4 3 2 2 2" xfId="24036" xr:uid="{AB375358-9876-4D3A-A292-12ABA0A94F05}"/>
    <cellStyle name="Percent 3 4 4 3 2 2 3" xfId="41887" xr:uid="{7CF091B5-D38D-494C-85EB-DAAC30B2A08B}"/>
    <cellStyle name="Percent 3 4 4 3 2 3" xfId="24035" xr:uid="{6EE2BF53-6568-4063-9C46-8514A84CE50F}"/>
    <cellStyle name="Percent 3 4 4 3 2 4" xfId="41886" xr:uid="{869B668D-0D06-402C-ABD2-70C8220B5193}"/>
    <cellStyle name="Percent 3 4 4 3 3" xfId="6164" xr:uid="{115DEF1A-78D6-4E82-A4E4-BFAF2C3E55D9}"/>
    <cellStyle name="Percent 3 4 4 3 3 2" xfId="6165" xr:uid="{783669F0-A1EE-4E5A-9A59-E09086D3AECB}"/>
    <cellStyle name="Percent 3 4 4 3 3 2 2" xfId="24038" xr:uid="{DD514914-E79F-4F78-AE53-35E537331D1D}"/>
    <cellStyle name="Percent 3 4 4 3 3 2 3" xfId="41889" xr:uid="{C3248B4E-FE0E-4238-BA93-C2B09CB040B0}"/>
    <cellStyle name="Percent 3 4 4 3 3 3" xfId="24037" xr:uid="{8A7206B0-9DD8-473E-9D65-6B5E45DE84AF}"/>
    <cellStyle name="Percent 3 4 4 3 3 4" xfId="41888" xr:uid="{3E331D8D-AFE6-46EC-B51A-6FAE22AF0077}"/>
    <cellStyle name="Percent 3 4 4 3 4" xfId="6166" xr:uid="{C17E36B6-0C70-45F7-96EE-4BB23D3729AB}"/>
    <cellStyle name="Percent 3 4 4 3 4 2" xfId="24039" xr:uid="{8DAE6D77-C906-48BC-A6B5-53B2A5A86BB6}"/>
    <cellStyle name="Percent 3 4 4 3 4 3" xfId="41890" xr:uid="{83055715-5C1B-448B-AE04-BB1B01AFE079}"/>
    <cellStyle name="Percent 3 4 4 3 5" xfId="24034" xr:uid="{942E1FCA-AEB5-4563-AD3E-625CB486020B}"/>
    <cellStyle name="Percent 3 4 4 3 6" xfId="41885" xr:uid="{44659436-B149-429A-913D-442CAA105489}"/>
    <cellStyle name="Percent 3 4 4 4" xfId="6167" xr:uid="{0ED0823A-A1AB-4478-80CB-7227E680F556}"/>
    <cellStyle name="Percent 3 4 4 4 2" xfId="6168" xr:uid="{1CAAADD1-56BE-4B0A-A2CC-A1CF7B4FA78E}"/>
    <cellStyle name="Percent 3 4 4 4 2 2" xfId="6169" xr:uid="{CD22980F-5292-43FB-BF83-300A76D5C57E}"/>
    <cellStyle name="Percent 3 4 4 4 2 2 2" xfId="24042" xr:uid="{922DFD98-D1AB-4F80-AAB7-94EB3FAB66E5}"/>
    <cellStyle name="Percent 3 4 4 4 2 2 3" xfId="41893" xr:uid="{6656BB3C-6D07-4DB1-B2A4-19A204755EFC}"/>
    <cellStyle name="Percent 3 4 4 4 2 3" xfId="24041" xr:uid="{F1405F5B-C685-4E89-96EA-F1F7F4A8BA1B}"/>
    <cellStyle name="Percent 3 4 4 4 2 4" xfId="41892" xr:uid="{9D20FF20-6831-4AF0-828E-70984B0E6BBA}"/>
    <cellStyle name="Percent 3 4 4 4 3" xfId="6170" xr:uid="{DE7221BC-C792-4C69-9BAE-6A1F4F87506D}"/>
    <cellStyle name="Percent 3 4 4 4 3 2" xfId="6171" xr:uid="{060E947A-AEA2-4821-8ED2-17FD275A7A9C}"/>
    <cellStyle name="Percent 3 4 4 4 3 2 2" xfId="24044" xr:uid="{28B3EDFB-546B-49D2-B0B6-A58E18DDDC4A}"/>
    <cellStyle name="Percent 3 4 4 4 3 2 3" xfId="41895" xr:uid="{6F848C61-CAAC-4BE2-B5DA-3381C45FF5BB}"/>
    <cellStyle name="Percent 3 4 4 4 3 3" xfId="24043" xr:uid="{7A44CB51-1E8E-46A8-B2F0-7B294B54CBA5}"/>
    <cellStyle name="Percent 3 4 4 4 3 4" xfId="41894" xr:uid="{4875A644-D62D-4E50-8D96-664682337023}"/>
    <cellStyle name="Percent 3 4 4 4 4" xfId="6172" xr:uid="{3964AF00-E849-4A04-908A-9D9F8F2AD781}"/>
    <cellStyle name="Percent 3 4 4 4 4 2" xfId="24045" xr:uid="{0E3353BB-512D-4B43-97C9-CC028ECE147C}"/>
    <cellStyle name="Percent 3 4 4 4 4 3" xfId="41896" xr:uid="{155E291A-A177-4A29-ABC4-5A2E845F0391}"/>
    <cellStyle name="Percent 3 4 4 4 5" xfId="24040" xr:uid="{E6388045-F3F6-42B2-980B-DBC2033D54C5}"/>
    <cellStyle name="Percent 3 4 4 4 6" xfId="41891" xr:uid="{9EFE4C2F-8784-4FCD-83E7-7A343C2C3DF9}"/>
    <cellStyle name="Percent 3 4 4 5" xfId="6173" xr:uid="{573D5F81-2558-4A10-84DE-9DAD065F9B7F}"/>
    <cellStyle name="Percent 3 4 4 5 2" xfId="6174" xr:uid="{62DEE31F-9E5D-4561-82B6-A1A301B8BCF5}"/>
    <cellStyle name="Percent 3 4 4 5 2 2" xfId="24047" xr:uid="{389FD84D-F2DF-4768-B051-7012E01853EA}"/>
    <cellStyle name="Percent 3 4 4 5 2 3" xfId="41898" xr:uid="{0A2FDA4C-6B09-4F87-99F4-2C20D21F4936}"/>
    <cellStyle name="Percent 3 4 4 5 3" xfId="24046" xr:uid="{B5E64CC5-5898-4E64-ACC0-67826A83BB8D}"/>
    <cellStyle name="Percent 3 4 4 5 4" xfId="41897" xr:uid="{FEB11061-105E-41EA-B681-3F0859B793A7}"/>
    <cellStyle name="Percent 3 4 4 6" xfId="6175" xr:uid="{B1452B2C-4CC4-499E-B22F-7E5815183438}"/>
    <cellStyle name="Percent 3 4 4 6 2" xfId="6176" xr:uid="{630EA43A-13A2-4DC0-8B00-57B7C5C9FAA3}"/>
    <cellStyle name="Percent 3 4 4 6 2 2" xfId="24049" xr:uid="{4237AB66-B399-4654-9237-715F70F065EC}"/>
    <cellStyle name="Percent 3 4 4 6 2 3" xfId="41900" xr:uid="{81220166-A43A-4F4A-A59A-8BE216369115}"/>
    <cellStyle name="Percent 3 4 4 6 3" xfId="24048" xr:uid="{4442DFCB-70F3-482B-8079-C2BEA901AA9E}"/>
    <cellStyle name="Percent 3 4 4 6 4" xfId="41899" xr:uid="{3E41AD02-7D53-4D35-A287-DCB73A224F2E}"/>
    <cellStyle name="Percent 3 4 4 7" xfId="6177" xr:uid="{999D35A4-D541-4748-A83F-0AE779F6A8D7}"/>
    <cellStyle name="Percent 3 4 4 7 2" xfId="24050" xr:uid="{52CEE448-0FB7-4F33-AF5A-A65AA0424AC3}"/>
    <cellStyle name="Percent 3 4 4 7 3" xfId="41901" xr:uid="{3D0F7FB5-7356-4A37-B0BD-ED3A38414D33}"/>
    <cellStyle name="Percent 3 4 4 8" xfId="6178" xr:uid="{04AE4DB4-2D12-4F94-828C-90C02B8D7512}"/>
    <cellStyle name="Percent 3 4 4 8 2" xfId="24051" xr:uid="{78C50D2F-9B4F-44E4-B641-86116D2D0F04}"/>
    <cellStyle name="Percent 3 4 4 8 3" xfId="41902" xr:uid="{BC6059B3-8855-4F1C-9AEA-07BFD793DD54}"/>
    <cellStyle name="Percent 3 4 4 9" xfId="6153" xr:uid="{D2B89910-BC55-414E-AB19-36CC0C09BD09}"/>
    <cellStyle name="Percent 3 4 4 9 2" xfId="24026" xr:uid="{FB52FB8D-C8D8-4E59-B866-DB18DAE28402}"/>
    <cellStyle name="Percent 3 4 4 9 3" xfId="41877" xr:uid="{ED6C9F3B-2B7B-44E9-B34F-650A9861F190}"/>
    <cellStyle name="Percent 3 4 5" xfId="2895" xr:uid="{B5F16602-CECD-48C3-B1FD-74E9BD6CDEA5}"/>
    <cellStyle name="Percent 3 4 5 10" xfId="59808" xr:uid="{14DF7447-3CB0-49BA-B9DF-788BE754DE9D}"/>
    <cellStyle name="Percent 3 4 5 2" xfId="6180" xr:uid="{00AC0E83-F8EC-4886-B898-ED7B205913B3}"/>
    <cellStyle name="Percent 3 4 5 2 2" xfId="6181" xr:uid="{59DD0A8A-7919-4D65-A2FE-EF91FA00ADB1}"/>
    <cellStyle name="Percent 3 4 5 2 2 2" xfId="6182" xr:uid="{7A50908B-C70F-46A7-9505-98965CA69146}"/>
    <cellStyle name="Percent 3 4 5 2 2 2 2" xfId="24055" xr:uid="{AAA29D4F-73F3-4D4C-A748-A0C5BB7A7B97}"/>
    <cellStyle name="Percent 3 4 5 2 2 2 3" xfId="41906" xr:uid="{FCFB6757-18C2-4BCF-B57B-87CB36030E8D}"/>
    <cellStyle name="Percent 3 4 5 2 2 3" xfId="24054" xr:uid="{4F3820FF-6E24-42EA-98A6-FCE50B49F64E}"/>
    <cellStyle name="Percent 3 4 5 2 2 4" xfId="41905" xr:uid="{95474F52-6837-4700-9C01-1DD465B2AFE8}"/>
    <cellStyle name="Percent 3 4 5 2 3" xfId="6183" xr:uid="{8B277FC7-0FCF-4E47-9453-6685851C944B}"/>
    <cellStyle name="Percent 3 4 5 2 3 2" xfId="6184" xr:uid="{CAEDF205-0154-4573-80FD-6A4D4AE52911}"/>
    <cellStyle name="Percent 3 4 5 2 3 2 2" xfId="24057" xr:uid="{666D4762-EB72-4D41-AA9D-5544D843997A}"/>
    <cellStyle name="Percent 3 4 5 2 3 2 3" xfId="41908" xr:uid="{C32718B0-385E-490B-8339-9CFDE45A903A}"/>
    <cellStyle name="Percent 3 4 5 2 3 3" xfId="24056" xr:uid="{B6F639C4-A62E-4A2D-857B-1D1677B0CBAE}"/>
    <cellStyle name="Percent 3 4 5 2 3 4" xfId="41907" xr:uid="{4C9745E7-EA08-4E09-AF29-B32216193852}"/>
    <cellStyle name="Percent 3 4 5 2 4" xfId="6185" xr:uid="{23B1755E-93D1-49B0-BAE6-740E735E0EC6}"/>
    <cellStyle name="Percent 3 4 5 2 4 2" xfId="24058" xr:uid="{FBB82C79-1A1C-4EA7-84FF-FCFEF42D34BC}"/>
    <cellStyle name="Percent 3 4 5 2 4 3" xfId="41909" xr:uid="{5E0B09A6-C66A-4072-8885-3E7B5AEECEF7}"/>
    <cellStyle name="Percent 3 4 5 2 5" xfId="6186" xr:uid="{EE3F6D01-8E37-4324-8CAE-F37025ECE08C}"/>
    <cellStyle name="Percent 3 4 5 2 5 2" xfId="24059" xr:uid="{49DA12F4-B20D-4CAE-98F8-7DC3E585655A}"/>
    <cellStyle name="Percent 3 4 5 2 5 3" xfId="41910" xr:uid="{8899FC22-A2D6-44D8-AB1D-DB21214FD7C8}"/>
    <cellStyle name="Percent 3 4 5 2 6" xfId="24053" xr:uid="{36F976B8-DE20-4F92-B6E9-397854BDA689}"/>
    <cellStyle name="Percent 3 4 5 2 7" xfId="41904" xr:uid="{4047C60E-69D0-4D1E-8FD7-D675E2719DE3}"/>
    <cellStyle name="Percent 3 4 5 3" xfId="6187" xr:uid="{F5410AED-4E13-442E-A1BD-C4B27BDC16DA}"/>
    <cellStyle name="Percent 3 4 5 3 2" xfId="6188" xr:uid="{9E8B43DE-3C60-412B-AEE1-D0DB16A928E9}"/>
    <cellStyle name="Percent 3 4 5 3 2 2" xfId="6189" xr:uid="{BD75E604-5538-4F77-9571-CB16147A7DF9}"/>
    <cellStyle name="Percent 3 4 5 3 2 2 2" xfId="24062" xr:uid="{F5E5533E-49AF-4255-896E-745F62FD7349}"/>
    <cellStyle name="Percent 3 4 5 3 2 2 3" xfId="41913" xr:uid="{DE36D380-BC47-4FC1-813D-E6190E78E780}"/>
    <cellStyle name="Percent 3 4 5 3 2 3" xfId="24061" xr:uid="{44338294-13B1-414C-B718-B5100518789C}"/>
    <cellStyle name="Percent 3 4 5 3 2 4" xfId="41912" xr:uid="{6EE0D5A4-9F5A-4DDB-981A-50D54E293B05}"/>
    <cellStyle name="Percent 3 4 5 3 3" xfId="6190" xr:uid="{4DF0FD3C-ED5F-4DBE-9A5A-7986EF414627}"/>
    <cellStyle name="Percent 3 4 5 3 3 2" xfId="6191" xr:uid="{634FAD4A-E3E8-4491-AD54-15BDB97C1175}"/>
    <cellStyle name="Percent 3 4 5 3 3 2 2" xfId="24064" xr:uid="{3FD05B80-84EE-4210-9B23-0C6B786E696C}"/>
    <cellStyle name="Percent 3 4 5 3 3 2 3" xfId="41915" xr:uid="{93D34687-4E19-48CA-953F-16B80BD57FB1}"/>
    <cellStyle name="Percent 3 4 5 3 3 3" xfId="24063" xr:uid="{B855E3EC-DE14-4908-874F-6D40AF0F8D26}"/>
    <cellStyle name="Percent 3 4 5 3 3 4" xfId="41914" xr:uid="{A040B4C8-C8BF-483B-80AD-82BA24068FB7}"/>
    <cellStyle name="Percent 3 4 5 3 4" xfId="6192" xr:uid="{E446EFF3-4949-4BB2-95BA-EF3B384E5EC7}"/>
    <cellStyle name="Percent 3 4 5 3 4 2" xfId="24065" xr:uid="{AC24EF08-6639-4EA3-AA58-9C840EB7C390}"/>
    <cellStyle name="Percent 3 4 5 3 4 3" xfId="41916" xr:uid="{16829F31-25FB-4C76-894D-15D690605B24}"/>
    <cellStyle name="Percent 3 4 5 3 5" xfId="24060" xr:uid="{B9DCE735-E4BA-4E56-949D-EDD4E0636E2B}"/>
    <cellStyle name="Percent 3 4 5 3 6" xfId="41911" xr:uid="{E8310E2F-2C3F-4FD9-B961-699627A99364}"/>
    <cellStyle name="Percent 3 4 5 4" xfId="6193" xr:uid="{C249EF15-9D22-472B-859F-57EE68910E56}"/>
    <cellStyle name="Percent 3 4 5 4 2" xfId="6194" xr:uid="{E96485FB-B724-41FD-963A-4FA3E96819FB}"/>
    <cellStyle name="Percent 3 4 5 4 2 2" xfId="6195" xr:uid="{F8BD213C-16B6-4C52-8221-C613B91AB8C0}"/>
    <cellStyle name="Percent 3 4 5 4 2 2 2" xfId="24068" xr:uid="{AC873F4C-BA8D-4E14-A8E8-4DCDF1A7497A}"/>
    <cellStyle name="Percent 3 4 5 4 2 2 3" xfId="41919" xr:uid="{3462E70F-8A74-4FD5-97C8-08E0ECAC0FE1}"/>
    <cellStyle name="Percent 3 4 5 4 2 3" xfId="24067" xr:uid="{E1192617-2760-4AA8-98D0-395AE968A159}"/>
    <cellStyle name="Percent 3 4 5 4 2 4" xfId="41918" xr:uid="{AFE4DF19-AD1A-4B22-89B3-8EC340B3AE99}"/>
    <cellStyle name="Percent 3 4 5 4 3" xfId="6196" xr:uid="{D7B0675A-28AC-43E3-90E5-8FD2E727B8B0}"/>
    <cellStyle name="Percent 3 4 5 4 3 2" xfId="6197" xr:uid="{473889CD-13D7-41B4-AC1E-748602026775}"/>
    <cellStyle name="Percent 3 4 5 4 3 2 2" xfId="24070" xr:uid="{095F0493-013A-438A-AD23-4BD0782215E3}"/>
    <cellStyle name="Percent 3 4 5 4 3 2 3" xfId="41921" xr:uid="{A282DA9D-0BBC-4AFC-AB5E-726D93A3D0AC}"/>
    <cellStyle name="Percent 3 4 5 4 3 3" xfId="24069" xr:uid="{6A26F0A4-495D-4742-A549-0CAF2E40244C}"/>
    <cellStyle name="Percent 3 4 5 4 3 4" xfId="41920" xr:uid="{26FC496E-027C-4BB0-9D3B-5FD63B1F627E}"/>
    <cellStyle name="Percent 3 4 5 4 4" xfId="6198" xr:uid="{23E86654-D478-4A09-827C-1C628D4531F7}"/>
    <cellStyle name="Percent 3 4 5 4 4 2" xfId="24071" xr:uid="{8FA8B758-94BA-4D4D-B4D0-FB1A93A55515}"/>
    <cellStyle name="Percent 3 4 5 4 4 3" xfId="41922" xr:uid="{09AC36D3-1F57-4B14-8155-0E61779ABBCC}"/>
    <cellStyle name="Percent 3 4 5 4 5" xfId="24066" xr:uid="{62BFF21B-9384-4CEB-BFFC-41BF2B8D9595}"/>
    <cellStyle name="Percent 3 4 5 4 6" xfId="41917" xr:uid="{5D800FBD-8A15-4862-A6D1-36C6EE03EADD}"/>
    <cellStyle name="Percent 3 4 5 5" xfId="6199" xr:uid="{03973E2A-0DE1-4271-BC50-57800FA1DFD4}"/>
    <cellStyle name="Percent 3 4 5 5 2" xfId="6200" xr:uid="{D83CD3DC-949A-4C26-9F02-3B2B60CB3DFF}"/>
    <cellStyle name="Percent 3 4 5 5 2 2" xfId="24073" xr:uid="{3C1C0280-B664-4A3F-989B-44590798A659}"/>
    <cellStyle name="Percent 3 4 5 5 2 3" xfId="41924" xr:uid="{30FD0A39-D986-41F8-AE62-EC712BEEB0B8}"/>
    <cellStyle name="Percent 3 4 5 5 3" xfId="24072" xr:uid="{E9B6DE30-AA76-4828-915A-2C4FCE0B3A96}"/>
    <cellStyle name="Percent 3 4 5 5 4" xfId="41923" xr:uid="{647C82ED-D61E-4F90-848A-B862DFF1C57C}"/>
    <cellStyle name="Percent 3 4 5 6" xfId="6201" xr:uid="{19EE868E-BFE2-4D0B-B27C-EF7E0D5A4E3E}"/>
    <cellStyle name="Percent 3 4 5 6 2" xfId="6202" xr:uid="{8825D20D-D73B-41E3-AA9E-75F8660F0EC8}"/>
    <cellStyle name="Percent 3 4 5 6 2 2" xfId="24075" xr:uid="{62182DD7-9CD1-4AF1-97FE-89BD89F16316}"/>
    <cellStyle name="Percent 3 4 5 6 2 3" xfId="41926" xr:uid="{61B958FC-0B2E-43FA-BAF7-58E5FE705E9B}"/>
    <cellStyle name="Percent 3 4 5 6 3" xfId="24074" xr:uid="{BEF0B3AB-581A-466C-A329-1B3569FB9B04}"/>
    <cellStyle name="Percent 3 4 5 6 4" xfId="41925" xr:uid="{ED2E1A81-22AB-421C-9C0E-25ED7420EF1C}"/>
    <cellStyle name="Percent 3 4 5 7" xfId="6203" xr:uid="{FC7095D2-E2EA-4596-8975-84F44FD31CA5}"/>
    <cellStyle name="Percent 3 4 5 7 2" xfId="24076" xr:uid="{B653D668-4B18-44CC-A48E-9F499269D6B0}"/>
    <cellStyle name="Percent 3 4 5 7 3" xfId="41927" xr:uid="{4B1DD2CD-51DF-47E0-93D8-5954A5E46779}"/>
    <cellStyle name="Percent 3 4 5 8" xfId="6204" xr:uid="{2BF2D3C6-7A29-424E-BABA-A361373CE410}"/>
    <cellStyle name="Percent 3 4 5 8 2" xfId="24077" xr:uid="{164EBF1E-80BB-483A-8BF4-565EFDE7C84B}"/>
    <cellStyle name="Percent 3 4 5 8 3" xfId="41928" xr:uid="{FE7BE266-F12F-41FF-B284-C804A9D5C0BF}"/>
    <cellStyle name="Percent 3 4 5 9" xfId="6179" xr:uid="{75E35C6C-5574-40D8-B2D3-85E385A54612}"/>
    <cellStyle name="Percent 3 4 5 9 2" xfId="24052" xr:uid="{E772DE26-64B3-43CD-9F11-5C0B83BE11B8}"/>
    <cellStyle name="Percent 3 4 5 9 3" xfId="41903" xr:uid="{E9F2F60F-CB1A-4085-8522-93DDEA25BD0D}"/>
    <cellStyle name="Percent 3 4 6" xfId="2896" xr:uid="{EBBAA720-6F3E-4CC6-B858-47CAA495A0E8}"/>
    <cellStyle name="Percent 3 4 6 10" xfId="59809" xr:uid="{F33B0B5E-3C1B-4F3C-8267-9FF9F11CE78D}"/>
    <cellStyle name="Percent 3 4 6 2" xfId="6206" xr:uid="{AE4DFF5A-52B1-4E69-BD14-AD898E62AFA5}"/>
    <cellStyle name="Percent 3 4 6 2 2" xfId="6207" xr:uid="{BCFA5113-3556-4DF3-A7DB-593B653A10B9}"/>
    <cellStyle name="Percent 3 4 6 2 2 2" xfId="6208" xr:uid="{E2FF81EA-A286-4321-9921-8F1C6C914B69}"/>
    <cellStyle name="Percent 3 4 6 2 2 2 2" xfId="24081" xr:uid="{FF1239A9-06BB-4EFB-A2FD-C5503357AF01}"/>
    <cellStyle name="Percent 3 4 6 2 2 2 3" xfId="41932" xr:uid="{6D7DF024-62ED-46EA-9526-C3EB223B5F0E}"/>
    <cellStyle name="Percent 3 4 6 2 2 3" xfId="24080" xr:uid="{4ACDF3C8-B77A-471E-855B-BC2E252590D4}"/>
    <cellStyle name="Percent 3 4 6 2 2 4" xfId="41931" xr:uid="{9640F4ED-CF65-4722-9F7E-ADBD255637B9}"/>
    <cellStyle name="Percent 3 4 6 2 3" xfId="6209" xr:uid="{1F8DA64C-19AC-460B-8A04-ACF803FCF655}"/>
    <cellStyle name="Percent 3 4 6 2 3 2" xfId="6210" xr:uid="{18CC2B58-48F9-4566-B5B5-342C1F205F6C}"/>
    <cellStyle name="Percent 3 4 6 2 3 2 2" xfId="24083" xr:uid="{CDC7F239-2CF6-4B55-ADE0-8DFE9F363849}"/>
    <cellStyle name="Percent 3 4 6 2 3 2 3" xfId="41934" xr:uid="{ECDA170E-C9F2-40C1-8012-AE97954A8765}"/>
    <cellStyle name="Percent 3 4 6 2 3 3" xfId="24082" xr:uid="{0F6693AE-3E90-4BD3-9F6D-82FB9D5351EF}"/>
    <cellStyle name="Percent 3 4 6 2 3 4" xfId="41933" xr:uid="{0FC3678A-FCE4-4256-8D98-088DB0B8A8D0}"/>
    <cellStyle name="Percent 3 4 6 2 4" xfId="6211" xr:uid="{B3A8E80A-504C-4296-AEAB-BE8D75033D67}"/>
    <cellStyle name="Percent 3 4 6 2 4 2" xfId="24084" xr:uid="{C1E3276E-A806-405A-93BF-BE06593AFA0F}"/>
    <cellStyle name="Percent 3 4 6 2 4 3" xfId="41935" xr:uid="{3D636D22-24D6-4C49-ADC6-876DBA1F40A1}"/>
    <cellStyle name="Percent 3 4 6 2 5" xfId="6212" xr:uid="{753104D7-3265-4D10-AA28-FEB3DF2EF9FD}"/>
    <cellStyle name="Percent 3 4 6 2 5 2" xfId="24085" xr:uid="{6B75E1A3-F83D-418C-A1C4-A5A3D4A3166F}"/>
    <cellStyle name="Percent 3 4 6 2 5 3" xfId="41936" xr:uid="{BFEF75DA-BBC7-445A-8F39-C1B6B467EA8B}"/>
    <cellStyle name="Percent 3 4 6 2 6" xfId="24079" xr:uid="{7AD06F0C-67C8-4A9B-856D-674377EDB790}"/>
    <cellStyle name="Percent 3 4 6 2 7" xfId="41930" xr:uid="{6EE53623-A257-4B43-A758-E7A527068A3D}"/>
    <cellStyle name="Percent 3 4 6 3" xfId="6213" xr:uid="{5EE04B4C-AF97-41D7-A3B8-53830C73C89B}"/>
    <cellStyle name="Percent 3 4 6 3 2" xfId="6214" xr:uid="{CE38C796-0E43-4F90-83D6-D5286AFAE7DE}"/>
    <cellStyle name="Percent 3 4 6 3 2 2" xfId="6215" xr:uid="{22429B0C-EBE1-46F9-A33D-A3F5E9379B6A}"/>
    <cellStyle name="Percent 3 4 6 3 2 2 2" xfId="24088" xr:uid="{11606DC7-8A18-48B9-8DA9-7B24C5DD9D21}"/>
    <cellStyle name="Percent 3 4 6 3 2 2 3" xfId="41939" xr:uid="{7F93AC91-4983-475C-ACB7-6510B72C0AA5}"/>
    <cellStyle name="Percent 3 4 6 3 2 3" xfId="24087" xr:uid="{D135EC0E-63FA-467D-89AB-49C9329C9BFE}"/>
    <cellStyle name="Percent 3 4 6 3 2 4" xfId="41938" xr:uid="{444504BD-E798-45D2-8CB6-805E9F9CB001}"/>
    <cellStyle name="Percent 3 4 6 3 3" xfId="6216" xr:uid="{23B9D569-F0AE-4FA4-A842-A30191623B17}"/>
    <cellStyle name="Percent 3 4 6 3 3 2" xfId="6217" xr:uid="{190E6D98-B0E5-4022-A5B9-5758EEF1829D}"/>
    <cellStyle name="Percent 3 4 6 3 3 2 2" xfId="24090" xr:uid="{F0F1678E-A8F6-4E90-9C83-136FA2A2B7B2}"/>
    <cellStyle name="Percent 3 4 6 3 3 2 3" xfId="41941" xr:uid="{1F197AB6-3C42-4CE7-8AF3-48AA3AD41AB1}"/>
    <cellStyle name="Percent 3 4 6 3 3 3" xfId="24089" xr:uid="{768EAEDD-ABA6-4849-AEB7-0E86B38888C2}"/>
    <cellStyle name="Percent 3 4 6 3 3 4" xfId="41940" xr:uid="{E4F494C7-00FA-4622-B572-59404CD1B0E8}"/>
    <cellStyle name="Percent 3 4 6 3 4" xfId="6218" xr:uid="{40910F52-4C0B-456A-97A7-4B0AD4500CD6}"/>
    <cellStyle name="Percent 3 4 6 3 4 2" xfId="24091" xr:uid="{3844C463-9E0A-4B17-AB40-12FBD933E410}"/>
    <cellStyle name="Percent 3 4 6 3 4 3" xfId="41942" xr:uid="{B48F77B9-65E9-48C9-96D4-2514399003DA}"/>
    <cellStyle name="Percent 3 4 6 3 5" xfId="24086" xr:uid="{321BDC7E-6738-4F6B-871F-059A0D080B27}"/>
    <cellStyle name="Percent 3 4 6 3 6" xfId="41937" xr:uid="{B6B116BC-F7EA-4196-8BFA-8E2F2D102C17}"/>
    <cellStyle name="Percent 3 4 6 4" xfId="6219" xr:uid="{58DC5033-8DBB-494D-9D88-60322DB2A66B}"/>
    <cellStyle name="Percent 3 4 6 4 2" xfId="6220" xr:uid="{C764F46D-1ECA-456F-9548-ED5068E0D63C}"/>
    <cellStyle name="Percent 3 4 6 4 2 2" xfId="6221" xr:uid="{0FBFFE1A-4664-45C9-B2C2-FAE57CE90B9F}"/>
    <cellStyle name="Percent 3 4 6 4 2 2 2" xfId="24094" xr:uid="{9BC1A4FB-03E1-448E-91CB-F610237D932C}"/>
    <cellStyle name="Percent 3 4 6 4 2 2 3" xfId="41945" xr:uid="{15BC239C-805D-4DCC-8C90-FF15564DDC5E}"/>
    <cellStyle name="Percent 3 4 6 4 2 3" xfId="24093" xr:uid="{AE1128E5-CF4F-4F64-A978-B52F6BDD5C24}"/>
    <cellStyle name="Percent 3 4 6 4 2 4" xfId="41944" xr:uid="{6BFB88D4-8D7E-4E00-999D-553C5619744C}"/>
    <cellStyle name="Percent 3 4 6 4 3" xfId="6222" xr:uid="{49FBB58A-0FB3-48AD-A77E-E12063A1199C}"/>
    <cellStyle name="Percent 3 4 6 4 3 2" xfId="6223" xr:uid="{365F817D-F561-4E0E-AB9D-D790C9951668}"/>
    <cellStyle name="Percent 3 4 6 4 3 2 2" xfId="24096" xr:uid="{8E53FBFE-07D4-4EAB-9AC2-8311F2CC760D}"/>
    <cellStyle name="Percent 3 4 6 4 3 2 3" xfId="41947" xr:uid="{1B5A74DA-DCDA-4EBA-8A15-541B66E828D1}"/>
    <cellStyle name="Percent 3 4 6 4 3 3" xfId="24095" xr:uid="{A999EFD6-646F-453E-B853-715470CCC32D}"/>
    <cellStyle name="Percent 3 4 6 4 3 4" xfId="41946" xr:uid="{CE92DD4F-9F44-4554-9B9D-C2C2E2077114}"/>
    <cellStyle name="Percent 3 4 6 4 4" xfId="6224" xr:uid="{12F7719D-B56F-4DCD-AC53-7381F33E73B5}"/>
    <cellStyle name="Percent 3 4 6 4 4 2" xfId="24097" xr:uid="{6EE8DFA7-C3CD-4C61-A737-36C436401EBB}"/>
    <cellStyle name="Percent 3 4 6 4 4 3" xfId="41948" xr:uid="{2C6A5EE3-03E9-47E4-A120-B024CBD6EDAB}"/>
    <cellStyle name="Percent 3 4 6 4 5" xfId="24092" xr:uid="{3B496016-0209-432D-B29B-D8849250E82D}"/>
    <cellStyle name="Percent 3 4 6 4 6" xfId="41943" xr:uid="{40942F54-6878-4057-AEB8-5B7CA7976B90}"/>
    <cellStyle name="Percent 3 4 6 5" xfId="6225" xr:uid="{211AD3C6-B34B-4AEE-8D24-E6DB762C6638}"/>
    <cellStyle name="Percent 3 4 6 5 2" xfId="6226" xr:uid="{2A22EFF4-0B4B-4BF9-A01D-C29784F19E0E}"/>
    <cellStyle name="Percent 3 4 6 5 2 2" xfId="24099" xr:uid="{E1942DE3-85F7-47DF-B61B-715689239FF5}"/>
    <cellStyle name="Percent 3 4 6 5 2 3" xfId="41950" xr:uid="{0B42BEA8-BB09-4E85-9AD6-3A801CF9675D}"/>
    <cellStyle name="Percent 3 4 6 5 3" xfId="24098" xr:uid="{53F33DF4-B8E7-40E2-9677-2B6C96436E06}"/>
    <cellStyle name="Percent 3 4 6 5 4" xfId="41949" xr:uid="{A7F34E33-C005-44AE-A332-7CE94CF1B300}"/>
    <cellStyle name="Percent 3 4 6 6" xfId="6227" xr:uid="{E32C6997-C912-4764-AAFD-4473951526A2}"/>
    <cellStyle name="Percent 3 4 6 6 2" xfId="6228" xr:uid="{5AC9907A-DE30-4B6B-B397-BB1156020C45}"/>
    <cellStyle name="Percent 3 4 6 6 2 2" xfId="24101" xr:uid="{163BDFD6-239C-4D65-B46B-A901050C8A35}"/>
    <cellStyle name="Percent 3 4 6 6 2 3" xfId="41952" xr:uid="{87A6951E-7484-4D82-B97C-8096823A6028}"/>
    <cellStyle name="Percent 3 4 6 6 3" xfId="24100" xr:uid="{9701002A-FF61-4315-8406-A673547CDFB8}"/>
    <cellStyle name="Percent 3 4 6 6 4" xfId="41951" xr:uid="{0E9F69E7-737B-49D9-87F4-8DF98C2E519E}"/>
    <cellStyle name="Percent 3 4 6 7" xfId="6229" xr:uid="{82E36376-ECB2-4383-ADA0-48272DEED8FE}"/>
    <cellStyle name="Percent 3 4 6 7 2" xfId="24102" xr:uid="{93683921-4072-4356-9A32-3A0FA8BF60EA}"/>
    <cellStyle name="Percent 3 4 6 7 3" xfId="41953" xr:uid="{62D3F9CC-45F3-42F1-9B47-735AA30A2A43}"/>
    <cellStyle name="Percent 3 4 6 8" xfId="6230" xr:uid="{5E7A5F22-5195-4743-9258-91FF74627119}"/>
    <cellStyle name="Percent 3 4 6 8 2" xfId="24103" xr:uid="{D61D2D36-0573-40D4-8D30-79E999733E3E}"/>
    <cellStyle name="Percent 3 4 6 8 3" xfId="41954" xr:uid="{777B9FEC-7C48-4FBF-9EB3-2ADF64223B44}"/>
    <cellStyle name="Percent 3 4 6 9" xfId="6205" xr:uid="{4A09B4D9-8304-4C71-BD42-556907E34DCF}"/>
    <cellStyle name="Percent 3 4 6 9 2" xfId="24078" xr:uid="{72C2C298-1E39-4E1E-86CC-D2E3CEC0B7D1}"/>
    <cellStyle name="Percent 3 4 6 9 3" xfId="41929" xr:uid="{E14CBAE2-3D41-4A1A-84BC-A17EA32E29E7}"/>
    <cellStyle name="Percent 3 4 7" xfId="2897" xr:uid="{BC99AC22-63D7-4329-8888-26E7A5365989}"/>
    <cellStyle name="Percent 3 4 7 10" xfId="59810" xr:uid="{5AA54538-2C24-417A-8B94-83717DAEEA0A}"/>
    <cellStyle name="Percent 3 4 7 2" xfId="6232" xr:uid="{31517D85-9A60-45EF-93E9-C0D341674425}"/>
    <cellStyle name="Percent 3 4 7 2 2" xfId="6233" xr:uid="{1EF9CEDD-BC73-4A5C-ACE2-52C0B551C225}"/>
    <cellStyle name="Percent 3 4 7 2 2 2" xfId="6234" xr:uid="{EFE71876-E9B2-4414-9446-D0A465A1697B}"/>
    <cellStyle name="Percent 3 4 7 2 2 2 2" xfId="24107" xr:uid="{E04CB536-34C6-48DE-A5C5-6EEA06A721F9}"/>
    <cellStyle name="Percent 3 4 7 2 2 2 3" xfId="41958" xr:uid="{F70D7A81-8B8E-4DA8-8065-9D81C7B77465}"/>
    <cellStyle name="Percent 3 4 7 2 2 3" xfId="24106" xr:uid="{A0F8C2CA-52B2-4A95-85DD-F474F10A3388}"/>
    <cellStyle name="Percent 3 4 7 2 2 4" xfId="41957" xr:uid="{59F88B53-3F6A-4E01-B4CB-19162D75AB7F}"/>
    <cellStyle name="Percent 3 4 7 2 3" xfId="6235" xr:uid="{924D538E-86A8-4127-B934-EC5FC1DE0650}"/>
    <cellStyle name="Percent 3 4 7 2 3 2" xfId="6236" xr:uid="{AA299943-162C-4763-BD29-F5B9ED03089A}"/>
    <cellStyle name="Percent 3 4 7 2 3 2 2" xfId="24109" xr:uid="{EE7CA83C-1E67-464B-B1D5-ABE55E0EC495}"/>
    <cellStyle name="Percent 3 4 7 2 3 2 3" xfId="41960" xr:uid="{8694B8BE-307A-4881-BCD8-01A1BE2FE025}"/>
    <cellStyle name="Percent 3 4 7 2 3 3" xfId="24108" xr:uid="{101552A6-A00E-42B2-942E-2D7D79667D17}"/>
    <cellStyle name="Percent 3 4 7 2 3 4" xfId="41959" xr:uid="{D0F4D864-7C52-4726-B2DF-6A6D0163EF3D}"/>
    <cellStyle name="Percent 3 4 7 2 4" xfId="6237" xr:uid="{FA3DDFC4-E6FD-42E8-ACC4-11C0CCAE307E}"/>
    <cellStyle name="Percent 3 4 7 2 4 2" xfId="24110" xr:uid="{626E2A7F-1239-4A39-965F-A24377C964F7}"/>
    <cellStyle name="Percent 3 4 7 2 4 3" xfId="41961" xr:uid="{697BD507-0A64-4E7C-BFEF-CBE68A6B548E}"/>
    <cellStyle name="Percent 3 4 7 2 5" xfId="6238" xr:uid="{AA37B14F-B237-47EA-9107-EAC705BA275F}"/>
    <cellStyle name="Percent 3 4 7 2 5 2" xfId="24111" xr:uid="{42D3C23C-A0A9-45AA-B07F-0D7879C4D491}"/>
    <cellStyle name="Percent 3 4 7 2 5 3" xfId="41962" xr:uid="{10E8D248-3DDB-42B1-8CAB-604A40BFC833}"/>
    <cellStyle name="Percent 3 4 7 2 6" xfId="24105" xr:uid="{2CC9B4CD-124A-4860-AD5D-F0648347FF7E}"/>
    <cellStyle name="Percent 3 4 7 2 7" xfId="41956" xr:uid="{27BF9F28-13C6-4EDB-90F4-E62582920CD7}"/>
    <cellStyle name="Percent 3 4 7 3" xfId="6239" xr:uid="{EDF762BD-1EE0-4F9E-BA3A-35406F54CD80}"/>
    <cellStyle name="Percent 3 4 7 3 2" xfId="6240" xr:uid="{21003DF7-BA6E-4E64-B537-56D79F74159E}"/>
    <cellStyle name="Percent 3 4 7 3 2 2" xfId="6241" xr:uid="{DD39FCBC-7348-4959-BF05-81CB776D0A35}"/>
    <cellStyle name="Percent 3 4 7 3 2 2 2" xfId="24114" xr:uid="{EB1229D8-3036-4757-B3E5-77A278C69B28}"/>
    <cellStyle name="Percent 3 4 7 3 2 2 3" xfId="41965" xr:uid="{3D07D625-253C-472D-8E0E-3BA6734CD700}"/>
    <cellStyle name="Percent 3 4 7 3 2 3" xfId="24113" xr:uid="{3C7A5FA9-5003-4D0F-B148-E91BDC6D18F6}"/>
    <cellStyle name="Percent 3 4 7 3 2 4" xfId="41964" xr:uid="{B067066B-12DD-435F-8E02-2B076285E30B}"/>
    <cellStyle name="Percent 3 4 7 3 3" xfId="6242" xr:uid="{D9B4BAB8-BCA3-4758-A8C1-1017FB840A9D}"/>
    <cellStyle name="Percent 3 4 7 3 3 2" xfId="6243" xr:uid="{0A0AB92A-73D3-40AC-9ECF-DD16A16E047A}"/>
    <cellStyle name="Percent 3 4 7 3 3 2 2" xfId="24116" xr:uid="{7CDFCD3D-D371-45AB-9D4C-4CC83ED2AFF1}"/>
    <cellStyle name="Percent 3 4 7 3 3 2 3" xfId="41967" xr:uid="{381EF608-A75C-47F1-8BDD-E584D8E2A907}"/>
    <cellStyle name="Percent 3 4 7 3 3 3" xfId="24115" xr:uid="{03E6BBCA-6507-4743-ADE2-0E6C91B00EC4}"/>
    <cellStyle name="Percent 3 4 7 3 3 4" xfId="41966" xr:uid="{C7645026-3A0D-4331-9B43-34BCA5B6B508}"/>
    <cellStyle name="Percent 3 4 7 3 4" xfId="6244" xr:uid="{E174D609-C589-4672-BAAC-54EC6DC2DDD2}"/>
    <cellStyle name="Percent 3 4 7 3 4 2" xfId="24117" xr:uid="{28183426-105C-4093-B893-5A3925B63A3E}"/>
    <cellStyle name="Percent 3 4 7 3 4 3" xfId="41968" xr:uid="{FF0DF0D9-B013-497B-8B86-A48D79836530}"/>
    <cellStyle name="Percent 3 4 7 3 5" xfId="24112" xr:uid="{03CE5FA7-06E2-4B65-BDC4-C27DAE3E2015}"/>
    <cellStyle name="Percent 3 4 7 3 6" xfId="41963" xr:uid="{9F36005B-DED6-4BB4-9E02-DF1B7B56CF18}"/>
    <cellStyle name="Percent 3 4 7 4" xfId="6245" xr:uid="{4D45B482-D61F-4A08-A483-593B70C184F5}"/>
    <cellStyle name="Percent 3 4 7 4 2" xfId="6246" xr:uid="{ED2D94C7-0A74-4A57-A25F-ADBA6301262C}"/>
    <cellStyle name="Percent 3 4 7 4 2 2" xfId="6247" xr:uid="{E2B43688-AD78-4A75-B436-992E5AF8B5B8}"/>
    <cellStyle name="Percent 3 4 7 4 2 2 2" xfId="24120" xr:uid="{FF9F1AFF-B64F-4196-BD8B-68343C924AC1}"/>
    <cellStyle name="Percent 3 4 7 4 2 2 3" xfId="41971" xr:uid="{75AE6046-8EC7-49ED-A104-8B5ABDAED56D}"/>
    <cellStyle name="Percent 3 4 7 4 2 3" xfId="24119" xr:uid="{9D22613B-718B-48C6-A037-50129213806F}"/>
    <cellStyle name="Percent 3 4 7 4 2 4" xfId="41970" xr:uid="{0C83BE59-CC60-4E29-9283-CE75349857F9}"/>
    <cellStyle name="Percent 3 4 7 4 3" xfId="6248" xr:uid="{2A20DB67-95F5-4782-8FD9-713645F27018}"/>
    <cellStyle name="Percent 3 4 7 4 3 2" xfId="6249" xr:uid="{34D1DA7F-6424-48D3-8123-DAC39BD27E94}"/>
    <cellStyle name="Percent 3 4 7 4 3 2 2" xfId="24122" xr:uid="{B40E3CD4-C2A2-4D64-9C84-BC634E7EDDB2}"/>
    <cellStyle name="Percent 3 4 7 4 3 2 3" xfId="41973" xr:uid="{54707620-6CB9-4E8B-9782-385B87CF59BF}"/>
    <cellStyle name="Percent 3 4 7 4 3 3" xfId="24121" xr:uid="{F0025ACF-27E1-4064-B2B4-6263B09B6E5F}"/>
    <cellStyle name="Percent 3 4 7 4 3 4" xfId="41972" xr:uid="{6944251F-BF9B-4015-B8E9-98E5275E6928}"/>
    <cellStyle name="Percent 3 4 7 4 4" xfId="6250" xr:uid="{CE358C48-BE40-437C-82AF-4CF26590B975}"/>
    <cellStyle name="Percent 3 4 7 4 4 2" xfId="24123" xr:uid="{F3E42FFB-7A73-4C38-A704-50980695AD1D}"/>
    <cellStyle name="Percent 3 4 7 4 4 3" xfId="41974" xr:uid="{ABD0C5E5-6D57-447A-BB38-7429446072DF}"/>
    <cellStyle name="Percent 3 4 7 4 5" xfId="24118" xr:uid="{CCCE48D0-D2FA-4406-A97E-85D6A63D9897}"/>
    <cellStyle name="Percent 3 4 7 4 6" xfId="41969" xr:uid="{F1C2C857-9CB7-4B8A-90B3-B1F7936AE4FD}"/>
    <cellStyle name="Percent 3 4 7 5" xfId="6251" xr:uid="{4105139B-0C87-4596-B3BE-CC7FA79E62A4}"/>
    <cellStyle name="Percent 3 4 7 5 2" xfId="6252" xr:uid="{76866457-FA6C-4F35-9EB3-053D12CC7A42}"/>
    <cellStyle name="Percent 3 4 7 5 2 2" xfId="24125" xr:uid="{53E63886-3835-4C4E-B452-9D700A499078}"/>
    <cellStyle name="Percent 3 4 7 5 2 3" xfId="41976" xr:uid="{584A3F47-5A53-48F2-B173-1BA413051C50}"/>
    <cellStyle name="Percent 3 4 7 5 3" xfId="24124" xr:uid="{74D2C708-1579-4D97-BB45-EF723E0EE037}"/>
    <cellStyle name="Percent 3 4 7 5 4" xfId="41975" xr:uid="{FF2A7A0F-0D92-4A19-B8E1-D0B443C9F15E}"/>
    <cellStyle name="Percent 3 4 7 6" xfId="6253" xr:uid="{4139D140-A4FD-44D7-AC18-9E44B41016AD}"/>
    <cellStyle name="Percent 3 4 7 6 2" xfId="6254" xr:uid="{6C3285E9-4D12-47C8-8E52-BE83C673E8AF}"/>
    <cellStyle name="Percent 3 4 7 6 2 2" xfId="24127" xr:uid="{6E23CFF0-4D21-4BFF-84C1-27DE69448AEE}"/>
    <cellStyle name="Percent 3 4 7 6 2 3" xfId="41978" xr:uid="{128DDC63-6D65-43B4-A18D-33C9441D67C4}"/>
    <cellStyle name="Percent 3 4 7 6 3" xfId="24126" xr:uid="{C5307F9C-3946-4894-9234-76F368D3FF66}"/>
    <cellStyle name="Percent 3 4 7 6 4" xfId="41977" xr:uid="{5FDF079E-D6E8-4A14-8F9A-5FE8BD056C7F}"/>
    <cellStyle name="Percent 3 4 7 7" xfId="6255" xr:uid="{16615360-677F-4AF4-962B-83726DBC6212}"/>
    <cellStyle name="Percent 3 4 7 7 2" xfId="24128" xr:uid="{71A6DC85-FCB1-44C3-9522-BF1B38D2C328}"/>
    <cellStyle name="Percent 3 4 7 7 3" xfId="41979" xr:uid="{081E8E51-BBE3-4F73-95CA-2D568D7EBFD2}"/>
    <cellStyle name="Percent 3 4 7 8" xfId="6256" xr:uid="{FCABB79C-32F4-45F1-BED0-9F5D6DB51A42}"/>
    <cellStyle name="Percent 3 4 7 8 2" xfId="24129" xr:uid="{05A70BA9-CBA9-48DB-A24A-C01EBD01E8D7}"/>
    <cellStyle name="Percent 3 4 7 8 3" xfId="41980" xr:uid="{DC9A5152-8598-4338-AE03-3F431A617304}"/>
    <cellStyle name="Percent 3 4 7 9" xfId="6231" xr:uid="{9AC71E99-939C-4B1E-9816-CAAD5076F094}"/>
    <cellStyle name="Percent 3 4 7 9 2" xfId="24104" xr:uid="{7F80010C-499F-4F15-A7F2-A6FF2A49CA0B}"/>
    <cellStyle name="Percent 3 4 7 9 3" xfId="41955" xr:uid="{2A5A4BAE-7BF9-42CD-8D32-59C7358C59D5}"/>
    <cellStyle name="Percent 3 4 8" xfId="2898" xr:uid="{E9CE08DB-8A55-47D2-9E08-E78D1BF5F0F0}"/>
    <cellStyle name="Percent 3 4 8 10" xfId="6258" xr:uid="{21708BCA-D85D-4DB1-9931-B6A576234CC1}"/>
    <cellStyle name="Percent 3 4 8 10 2" xfId="24131" xr:uid="{CBD1611F-2EF6-41EA-B944-D9C4BD673688}"/>
    <cellStyle name="Percent 3 4 8 10 3" xfId="41982" xr:uid="{F36ED13C-0CDD-45C6-85F6-298C4E27BC49}"/>
    <cellStyle name="Percent 3 4 8 11" xfId="6259" xr:uid="{BA23790D-4859-4149-8E3A-14B5BBF3277B}"/>
    <cellStyle name="Percent 3 4 8 11 2" xfId="24132" xr:uid="{75B0A7D6-FA55-4D31-BA91-D95BE48F5AC2}"/>
    <cellStyle name="Percent 3 4 8 11 3" xfId="41983" xr:uid="{CB5CA96A-3158-454C-924A-F37DB162AC50}"/>
    <cellStyle name="Percent 3 4 8 12" xfId="6257" xr:uid="{C9082F9C-6340-4218-8C31-B48FE59C7BF7}"/>
    <cellStyle name="Percent 3 4 8 12 2" xfId="24130" xr:uid="{90494577-805F-45B5-A530-61943FF1AE82}"/>
    <cellStyle name="Percent 3 4 8 12 3" xfId="41981" xr:uid="{944B753C-4656-42E4-A1F9-2B1D57963F73}"/>
    <cellStyle name="Percent 3 4 8 13" xfId="59811" xr:uid="{FFBC7640-21FE-4F16-A39C-061A29C7F605}"/>
    <cellStyle name="Percent 3 4 8 2" xfId="6260" xr:uid="{C837D7D3-8770-496E-BCBE-1D82DD9F1AF8}"/>
    <cellStyle name="Percent 3 4 8 2 2" xfId="6261" xr:uid="{EE5F6642-4DAD-4D9B-A48A-0F5246858C75}"/>
    <cellStyle name="Percent 3 4 8 2 2 2" xfId="6262" xr:uid="{11AC04A3-18C5-4B9D-BEB4-D983DB6FB587}"/>
    <cellStyle name="Percent 3 4 8 2 2 2 2" xfId="24135" xr:uid="{5C9E0EC4-5C8C-469F-9489-F235BFE89199}"/>
    <cellStyle name="Percent 3 4 8 2 2 2 3" xfId="41986" xr:uid="{76789A84-69E8-4B67-BE04-A113DE5B9982}"/>
    <cellStyle name="Percent 3 4 8 2 2 3" xfId="24134" xr:uid="{28B602B0-194F-4F47-8179-800BA7F6AF8F}"/>
    <cellStyle name="Percent 3 4 8 2 2 4" xfId="41985" xr:uid="{263005B5-D826-4564-AD30-F0D47232ABA3}"/>
    <cellStyle name="Percent 3 4 8 2 3" xfId="6263" xr:uid="{490C6057-8918-41BF-A2F8-41F45CB872DF}"/>
    <cellStyle name="Percent 3 4 8 2 3 2" xfId="6264" xr:uid="{D705ABE9-3001-47D0-9EE0-7B103E99E0F2}"/>
    <cellStyle name="Percent 3 4 8 2 3 2 2" xfId="24137" xr:uid="{C4965021-6782-4E38-AA12-C9550EF77876}"/>
    <cellStyle name="Percent 3 4 8 2 3 2 3" xfId="41988" xr:uid="{3BF5A239-A011-4CE1-882A-2DD45D2A6E4D}"/>
    <cellStyle name="Percent 3 4 8 2 3 3" xfId="24136" xr:uid="{5B06C360-D39C-4CE2-B046-995C0A1D865A}"/>
    <cellStyle name="Percent 3 4 8 2 3 4" xfId="41987" xr:uid="{3F0E41A0-1AA5-495B-8D59-CD468B9EDB40}"/>
    <cellStyle name="Percent 3 4 8 2 4" xfId="6265" xr:uid="{B220F635-981A-408D-8B46-BB854253CEB6}"/>
    <cellStyle name="Percent 3 4 8 2 4 2" xfId="24138" xr:uid="{6499B3DB-F5B6-4A25-9E45-827E58AEDF40}"/>
    <cellStyle name="Percent 3 4 8 2 4 3" xfId="41989" xr:uid="{734F3DA6-08BF-483E-AEDB-B9306199357C}"/>
    <cellStyle name="Percent 3 4 8 2 5" xfId="6266" xr:uid="{C33A8481-5284-4B52-8FEA-C952903FE7B3}"/>
    <cellStyle name="Percent 3 4 8 2 5 2" xfId="24139" xr:uid="{BD4B1F88-3626-4F1A-964D-C964E845DE31}"/>
    <cellStyle name="Percent 3 4 8 2 5 3" xfId="41990" xr:uid="{AF0FA0CE-2B3F-4A4B-A850-37AF5EC13B32}"/>
    <cellStyle name="Percent 3 4 8 2 6" xfId="24133" xr:uid="{3C7C9E77-2780-49DE-9696-E8D12B58C162}"/>
    <cellStyle name="Percent 3 4 8 2 7" xfId="41984" xr:uid="{74028761-19CC-4AEE-A6E7-169A2923B8D2}"/>
    <cellStyle name="Percent 3 4 8 3" xfId="6267" xr:uid="{FEAC8E5A-0686-48C4-8D08-062C0C2FB574}"/>
    <cellStyle name="Percent 3 4 8 3 2" xfId="6268" xr:uid="{E0D2BE40-CB5D-4F90-81B6-45D91BC4F057}"/>
    <cellStyle name="Percent 3 4 8 3 2 2" xfId="6269" xr:uid="{3392D409-3D23-4D8A-8CED-15B7FC172D3D}"/>
    <cellStyle name="Percent 3 4 8 3 2 2 2" xfId="24142" xr:uid="{DA93CEF9-7CF1-4D40-8EBD-FFB349D01567}"/>
    <cellStyle name="Percent 3 4 8 3 2 2 3" xfId="41993" xr:uid="{5718548E-4107-41D4-8758-56E6F46929C2}"/>
    <cellStyle name="Percent 3 4 8 3 2 3" xfId="24141" xr:uid="{39D72C47-7F1A-4498-8B40-6844FD9AEB86}"/>
    <cellStyle name="Percent 3 4 8 3 2 4" xfId="41992" xr:uid="{58DDB13E-818E-433E-9138-82329D211F6D}"/>
    <cellStyle name="Percent 3 4 8 3 3" xfId="6270" xr:uid="{6A489570-3C5C-470F-9002-208A31D3E119}"/>
    <cellStyle name="Percent 3 4 8 3 3 2" xfId="6271" xr:uid="{B7E437B7-5F40-418B-B7CC-D60CF85C6E9D}"/>
    <cellStyle name="Percent 3 4 8 3 3 2 2" xfId="24144" xr:uid="{4B4A81C1-64C7-42A7-9B95-BD37FFC6D8DB}"/>
    <cellStyle name="Percent 3 4 8 3 3 2 3" xfId="41995" xr:uid="{D8458787-9ABD-4C86-959F-1ADF07BE1F03}"/>
    <cellStyle name="Percent 3 4 8 3 3 3" xfId="24143" xr:uid="{7A375B3E-D542-4F3F-A38D-175219DBC1F2}"/>
    <cellStyle name="Percent 3 4 8 3 3 4" xfId="41994" xr:uid="{5601D329-4E45-4CA5-A93D-68D446581E3E}"/>
    <cellStyle name="Percent 3 4 8 3 4" xfId="6272" xr:uid="{65CAC494-CB37-49AA-A95B-12D2CCF7662B}"/>
    <cellStyle name="Percent 3 4 8 3 4 2" xfId="24145" xr:uid="{0700CE39-1D40-4235-9A4C-4CFB412AF63A}"/>
    <cellStyle name="Percent 3 4 8 3 4 3" xfId="41996" xr:uid="{E9D49547-3790-40B6-A80C-6B388E2CD658}"/>
    <cellStyle name="Percent 3 4 8 3 5" xfId="24140" xr:uid="{3B5FCDCB-3FEA-40F7-BD56-DCF54167A63C}"/>
    <cellStyle name="Percent 3 4 8 3 6" xfId="41991" xr:uid="{19E8A6F2-44E2-4295-8129-B3BAAD5BBEBA}"/>
    <cellStyle name="Percent 3 4 8 4" xfId="6273" xr:uid="{E0E67E00-D0EE-48DA-BF31-49AB73DF3AE8}"/>
    <cellStyle name="Percent 3 4 8 4 2" xfId="6274" xr:uid="{7BA82A6D-F75E-44C9-A693-BB8D1E31545F}"/>
    <cellStyle name="Percent 3 4 8 4 2 2" xfId="6275" xr:uid="{2102C261-9E18-424A-820D-806524D9BC46}"/>
    <cellStyle name="Percent 3 4 8 4 2 2 2" xfId="24148" xr:uid="{6051532F-ABA6-453A-B239-80C57F878FC4}"/>
    <cellStyle name="Percent 3 4 8 4 2 2 3" xfId="41999" xr:uid="{3A8C010C-DC85-4AAE-B405-1DCAD9C35668}"/>
    <cellStyle name="Percent 3 4 8 4 2 3" xfId="24147" xr:uid="{14B0ED9B-6444-4FCE-B976-FDF173B3E158}"/>
    <cellStyle name="Percent 3 4 8 4 2 4" xfId="41998" xr:uid="{8020BEB1-194F-474E-973B-BDCFBC16EA88}"/>
    <cellStyle name="Percent 3 4 8 4 3" xfId="6276" xr:uid="{0C76AAFD-BB25-4761-86C0-9F043351DA25}"/>
    <cellStyle name="Percent 3 4 8 4 3 2" xfId="6277" xr:uid="{2BDF0F56-90E1-4DD0-AFF6-490C9A5590FE}"/>
    <cellStyle name="Percent 3 4 8 4 3 2 2" xfId="24150" xr:uid="{192A4D9A-8412-4DF0-B87B-63CC6F5388F1}"/>
    <cellStyle name="Percent 3 4 8 4 3 2 3" xfId="42001" xr:uid="{F2C0CB8E-DC79-4250-8AFC-0CC30623A413}"/>
    <cellStyle name="Percent 3 4 8 4 3 3" xfId="24149" xr:uid="{AB7EF15A-0951-43B2-BB6A-7249E29BBC6E}"/>
    <cellStyle name="Percent 3 4 8 4 3 4" xfId="42000" xr:uid="{D61B7617-E48C-4256-86C5-C588E5175AB0}"/>
    <cellStyle name="Percent 3 4 8 4 4" xfId="6278" xr:uid="{41885A7F-04C1-45AF-BA0F-0C1D5B0529EA}"/>
    <cellStyle name="Percent 3 4 8 4 4 2" xfId="24151" xr:uid="{C9B76C34-5D50-4F38-AFEF-DF3DEF87679F}"/>
    <cellStyle name="Percent 3 4 8 4 4 3" xfId="42002" xr:uid="{1D43B6C7-7E19-4B87-9AEA-0447777A4B50}"/>
    <cellStyle name="Percent 3 4 8 4 5" xfId="24146" xr:uid="{396B4D3F-ACD5-4072-8C44-55E9D414F441}"/>
    <cellStyle name="Percent 3 4 8 4 6" xfId="41997" xr:uid="{C3838225-B2A2-4764-991E-DD70BCD14A71}"/>
    <cellStyle name="Percent 3 4 8 5" xfId="6279" xr:uid="{423F3A2B-26B2-469F-82D7-CA356F628DB9}"/>
    <cellStyle name="Percent 3 4 8 5 2" xfId="6280" xr:uid="{4398B22B-C35A-41B3-B52A-D8D76992ECB2}"/>
    <cellStyle name="Percent 3 4 8 5 2 2" xfId="6281" xr:uid="{99ADAE22-F22B-41F0-94DA-CF31A4379A86}"/>
    <cellStyle name="Percent 3 4 8 5 2 2 2" xfId="24154" xr:uid="{5EDAB1B1-F9EE-452A-979C-868067025A22}"/>
    <cellStyle name="Percent 3 4 8 5 2 2 3" xfId="42005" xr:uid="{6A118075-4933-44ED-8B6A-AFE3F9935476}"/>
    <cellStyle name="Percent 3 4 8 5 2 3" xfId="24153" xr:uid="{CBDEA23F-B851-4E3C-9AF0-6903B5592841}"/>
    <cellStyle name="Percent 3 4 8 5 2 4" xfId="42004" xr:uid="{2FCC7A0C-32B4-4E37-A90E-D88167F3B4D6}"/>
    <cellStyle name="Percent 3 4 8 5 3" xfId="6282" xr:uid="{0F32A54C-9F68-4E84-8565-9C99BD33A6CD}"/>
    <cellStyle name="Percent 3 4 8 5 3 2" xfId="6283" xr:uid="{DF2C5F0B-ECB0-4B19-94E0-6100E4313443}"/>
    <cellStyle name="Percent 3 4 8 5 3 2 2" xfId="24156" xr:uid="{D5FB11BA-48F2-4C91-9E69-0BB2A94D49BF}"/>
    <cellStyle name="Percent 3 4 8 5 3 2 3" xfId="42007" xr:uid="{BC0E7E37-463B-494E-9FAA-4BB641696F08}"/>
    <cellStyle name="Percent 3 4 8 5 3 3" xfId="24155" xr:uid="{CEEE2DE8-0CDE-4A82-8A61-6AE767B66F3D}"/>
    <cellStyle name="Percent 3 4 8 5 3 4" xfId="42006" xr:uid="{337ACA62-6BF7-4B81-916F-8B67F4CD1DD4}"/>
    <cellStyle name="Percent 3 4 8 5 4" xfId="6284" xr:uid="{58FB2079-E9E6-4A66-9DED-CBF1D201969B}"/>
    <cellStyle name="Percent 3 4 8 5 4 2" xfId="6285" xr:uid="{C9C12BA0-FB30-4E0B-A1FC-D9BE0EFFBCBF}"/>
    <cellStyle name="Percent 3 4 8 5 4 2 2" xfId="24158" xr:uid="{B65EF380-5893-47F5-98F5-16505B464E90}"/>
    <cellStyle name="Percent 3 4 8 5 4 2 3" xfId="42009" xr:uid="{DA60AEB3-684C-4D02-94C5-A6184D9A2BBB}"/>
    <cellStyle name="Percent 3 4 8 5 4 3" xfId="24157" xr:uid="{6A90D594-8CF4-405D-8ABA-E6B62FBAF945}"/>
    <cellStyle name="Percent 3 4 8 5 4 4" xfId="42008" xr:uid="{2E3680DA-4798-4FE3-8FA3-C0074FC10729}"/>
    <cellStyle name="Percent 3 4 8 5 5" xfId="6286" xr:uid="{56288BB0-013F-448E-8D53-7D3EBEAB05CA}"/>
    <cellStyle name="Percent 3 4 8 5 5 2" xfId="24159" xr:uid="{51DA9357-C29D-4F5D-9310-5868E7E43D53}"/>
    <cellStyle name="Percent 3 4 8 5 5 3" xfId="42010" xr:uid="{352D1F69-F6FE-4490-80D3-BE0DE03674C8}"/>
    <cellStyle name="Percent 3 4 8 5 6" xfId="24152" xr:uid="{F7F80A1D-B03B-4E5B-9B85-D1DAA3EB5B52}"/>
    <cellStyle name="Percent 3 4 8 5 7" xfId="42003" xr:uid="{F09E6515-0875-47CA-B8B5-E13EDDAAF8D2}"/>
    <cellStyle name="Percent 3 4 8 6" xfId="6287" xr:uid="{D8E33CFA-E798-4A53-A654-A60BC4DE2673}"/>
    <cellStyle name="Percent 3 4 8 6 2" xfId="6288" xr:uid="{5B3B1A5D-4BCF-410A-8933-7DB74C2F4F30}"/>
    <cellStyle name="Percent 3 4 8 6 2 2" xfId="6289" xr:uid="{4C27934D-4827-4CA0-AB4B-A45158239181}"/>
    <cellStyle name="Percent 3 4 8 6 2 2 2" xfId="24162" xr:uid="{8CC085DD-D64D-40C2-A60D-52405732DF83}"/>
    <cellStyle name="Percent 3 4 8 6 2 2 3" xfId="42013" xr:uid="{B8A8BFF6-F7E0-4F86-A2CD-0EAD854134C4}"/>
    <cellStyle name="Percent 3 4 8 6 2 3" xfId="24161" xr:uid="{67DE7F86-D04D-45AB-92F4-A094686019E9}"/>
    <cellStyle name="Percent 3 4 8 6 2 4" xfId="42012" xr:uid="{510674DC-8797-486E-88A7-A6FE80E5B067}"/>
    <cellStyle name="Percent 3 4 8 6 3" xfId="6290" xr:uid="{9E32CB05-23A9-4EF4-BDC6-DEE3A8AACCF8}"/>
    <cellStyle name="Percent 3 4 8 6 3 2" xfId="6291" xr:uid="{3E07FCF5-8444-4BE2-A572-806546301E86}"/>
    <cellStyle name="Percent 3 4 8 6 3 2 2" xfId="24164" xr:uid="{2C2B3C57-CED8-473D-9AD4-8B40DB802983}"/>
    <cellStyle name="Percent 3 4 8 6 3 2 3" xfId="42015" xr:uid="{62B0BB19-1B48-41BF-8ED0-5297686D3889}"/>
    <cellStyle name="Percent 3 4 8 6 3 3" xfId="24163" xr:uid="{E1216518-D739-4824-993C-0F11AF8E1F96}"/>
    <cellStyle name="Percent 3 4 8 6 3 4" xfId="42014" xr:uid="{26E660C2-AA55-43DF-BE36-C0312FAD7088}"/>
    <cellStyle name="Percent 3 4 8 6 4" xfId="6292" xr:uid="{A203477A-58BB-4234-8D29-F8DF24C68F17}"/>
    <cellStyle name="Percent 3 4 8 6 4 2" xfId="24165" xr:uid="{F5A8C0E2-145B-4F6B-879A-134A58EBC19D}"/>
    <cellStyle name="Percent 3 4 8 6 4 3" xfId="42016" xr:uid="{8E36AAEF-5BE5-4014-B715-19564A2B3B8F}"/>
    <cellStyle name="Percent 3 4 8 6 5" xfId="24160" xr:uid="{6FC72BCE-D47B-4202-BAA6-C27D773F49B4}"/>
    <cellStyle name="Percent 3 4 8 6 6" xfId="42011" xr:uid="{18B42B2B-45A4-455F-8D79-6928122E09FE}"/>
    <cellStyle name="Percent 3 4 8 7" xfId="6293" xr:uid="{12889E87-C698-4FF7-8045-86E4C0A6EFEF}"/>
    <cellStyle name="Percent 3 4 8 7 2" xfId="6294" xr:uid="{B979F3D1-3BD8-483C-B702-E468B17BCD08}"/>
    <cellStyle name="Percent 3 4 8 7 2 2" xfId="24167" xr:uid="{9A911C43-FDD9-44E7-A1F5-E726F6C61B0F}"/>
    <cellStyle name="Percent 3 4 8 7 2 3" xfId="42018" xr:uid="{A6607D8B-DA0C-4BB7-A0FF-C2444D13D079}"/>
    <cellStyle name="Percent 3 4 8 7 3" xfId="24166" xr:uid="{B2945B54-5F4F-4E76-B664-39A885DFF9F2}"/>
    <cellStyle name="Percent 3 4 8 7 4" xfId="42017" xr:uid="{76545DE9-27ED-4537-8921-24210CCD8A40}"/>
    <cellStyle name="Percent 3 4 8 8" xfId="6295" xr:uid="{71E959D3-8A2A-45A2-8FC0-BEBC83A4EEB0}"/>
    <cellStyle name="Percent 3 4 8 8 2" xfId="6296" xr:uid="{FA3C93F3-C6C9-4FA1-899D-41D648157791}"/>
    <cellStyle name="Percent 3 4 8 8 2 2" xfId="24169" xr:uid="{781E62C9-11AD-40C2-8C76-E33750BF4988}"/>
    <cellStyle name="Percent 3 4 8 8 2 3" xfId="42020" xr:uid="{5041794A-4B3D-4907-AF63-CBBBECB543B6}"/>
    <cellStyle name="Percent 3 4 8 8 3" xfId="24168" xr:uid="{0A78F239-C458-46BE-8E9C-62437AF6EF32}"/>
    <cellStyle name="Percent 3 4 8 8 4" xfId="42019" xr:uid="{515736FB-B7D1-49AA-9AE9-51E46797CA67}"/>
    <cellStyle name="Percent 3 4 8 9" xfId="6297" xr:uid="{8C923A61-8BE1-4E84-89F2-538B2D06EC25}"/>
    <cellStyle name="Percent 3 4 8 9 2" xfId="6298" xr:uid="{843666F6-1F10-4F8B-81FC-B7AA68BFE8FD}"/>
    <cellStyle name="Percent 3 4 8 9 2 2" xfId="24171" xr:uid="{52FA7132-1005-40FB-8977-F1043ED17412}"/>
    <cellStyle name="Percent 3 4 8 9 2 3" xfId="42022" xr:uid="{C12E60C4-555D-4759-A6C8-D43DD737F658}"/>
    <cellStyle name="Percent 3 4 8 9 3" xfId="24170" xr:uid="{5FF6922F-5AF9-49E8-95B3-22DF33311F3F}"/>
    <cellStyle name="Percent 3 4 8 9 4" xfId="42021" xr:uid="{D755C265-D080-4181-A344-934A16D3F586}"/>
    <cellStyle name="Percent 3 4 9" xfId="2899" xr:uid="{5D01A73C-4FE6-40B0-A6C6-4B191193EBF4}"/>
    <cellStyle name="Percent 3 4 9 10" xfId="6300" xr:uid="{08ED94B8-AF35-42C9-9464-5A98736E62EC}"/>
    <cellStyle name="Percent 3 4 9 10 2" xfId="24173" xr:uid="{18F99679-F323-4DBA-8562-E7870C39F07D}"/>
    <cellStyle name="Percent 3 4 9 10 3" xfId="42024" xr:uid="{5052D8BA-5B6F-4A40-9F81-90C81A0F08E2}"/>
    <cellStyle name="Percent 3 4 9 11" xfId="6301" xr:uid="{38FAAEFC-0AC5-4B0C-925B-73B932E3AD03}"/>
    <cellStyle name="Percent 3 4 9 11 2" xfId="24174" xr:uid="{D49EE70F-672D-47A8-89AC-C80C96FD8623}"/>
    <cellStyle name="Percent 3 4 9 11 3" xfId="42025" xr:uid="{452CC5AC-2578-4C13-B3DB-A251BD93CB4A}"/>
    <cellStyle name="Percent 3 4 9 12" xfId="6299" xr:uid="{9879C24D-4712-494A-9D3A-F77E22FA2179}"/>
    <cellStyle name="Percent 3 4 9 12 2" xfId="24172" xr:uid="{9C60E149-DB54-4400-9998-C65A1DD94C0A}"/>
    <cellStyle name="Percent 3 4 9 12 3" xfId="42023" xr:uid="{B470095E-A1E9-45E0-82A7-01612A5C6A9D}"/>
    <cellStyle name="Percent 3 4 9 13" xfId="59812" xr:uid="{1C111E9A-9B3D-4297-9883-87803B41A4EE}"/>
    <cellStyle name="Percent 3 4 9 2" xfId="6302" xr:uid="{3673090F-7A8D-472C-854F-CB64A7D86AAF}"/>
    <cellStyle name="Percent 3 4 9 2 2" xfId="6303" xr:uid="{58FDF8A7-1C33-4334-A04C-EB048B41CC9C}"/>
    <cellStyle name="Percent 3 4 9 2 2 2" xfId="6304" xr:uid="{59ED87F5-5C8A-4018-9A00-DD943BAFC455}"/>
    <cellStyle name="Percent 3 4 9 2 2 2 2" xfId="24177" xr:uid="{45973DE7-5DC2-4A63-AF4B-7578D321889C}"/>
    <cellStyle name="Percent 3 4 9 2 2 2 3" xfId="42028" xr:uid="{DDC7220E-0049-40B4-AC34-74AAB0301E9A}"/>
    <cellStyle name="Percent 3 4 9 2 2 3" xfId="24176" xr:uid="{8F30027E-625B-4ECD-82B4-71CE33F6AC85}"/>
    <cellStyle name="Percent 3 4 9 2 2 4" xfId="42027" xr:uid="{D97289B5-9995-4527-9069-CA76CE2320A2}"/>
    <cellStyle name="Percent 3 4 9 2 3" xfId="6305" xr:uid="{F423BBF1-664E-42F0-A0D5-AE998519FFF3}"/>
    <cellStyle name="Percent 3 4 9 2 3 2" xfId="6306" xr:uid="{40D84E9A-79B0-4AEA-B9E9-B035C1D405D8}"/>
    <cellStyle name="Percent 3 4 9 2 3 2 2" xfId="24179" xr:uid="{323C86A7-E3EE-4F92-919D-14CFC5017BCC}"/>
    <cellStyle name="Percent 3 4 9 2 3 2 3" xfId="42030" xr:uid="{2BB8F26A-3362-483E-93EE-EE6F90B1DAD2}"/>
    <cellStyle name="Percent 3 4 9 2 3 3" xfId="24178" xr:uid="{A4C91FF0-05E2-4F02-BEF6-4C9143F382B0}"/>
    <cellStyle name="Percent 3 4 9 2 3 4" xfId="42029" xr:uid="{2A81D46A-3F22-4FD3-900C-68E737BBF23E}"/>
    <cellStyle name="Percent 3 4 9 2 4" xfId="6307" xr:uid="{81C4DF3B-761A-4583-8D9E-CEDC5022A836}"/>
    <cellStyle name="Percent 3 4 9 2 4 2" xfId="24180" xr:uid="{0877658F-88E6-4B7A-A5B5-18DD79A70B1F}"/>
    <cellStyle name="Percent 3 4 9 2 4 3" xfId="42031" xr:uid="{4E19A0FD-485E-4ABC-B777-E2DCBB147283}"/>
    <cellStyle name="Percent 3 4 9 2 5" xfId="6308" xr:uid="{4773E1D6-E7E7-41BC-AD81-572F7FD046E7}"/>
    <cellStyle name="Percent 3 4 9 2 5 2" xfId="24181" xr:uid="{5E08983E-F346-404B-968D-6355CA588CBD}"/>
    <cellStyle name="Percent 3 4 9 2 5 3" xfId="42032" xr:uid="{BAD2A0AB-CEE0-4440-8C95-4FC11176913A}"/>
    <cellStyle name="Percent 3 4 9 2 6" xfId="24175" xr:uid="{861E3D7C-9706-4A60-A4DE-6BBA2EC6087A}"/>
    <cellStyle name="Percent 3 4 9 2 7" xfId="42026" xr:uid="{81CD2CE3-7779-4F1B-8EBF-C59AEDBD8DFA}"/>
    <cellStyle name="Percent 3 4 9 3" xfId="6309" xr:uid="{5D86AD2C-41FF-4FBC-B917-5D924E800EED}"/>
    <cellStyle name="Percent 3 4 9 3 2" xfId="6310" xr:uid="{1045EF3D-867B-47DD-9C6D-92AD16D90ACE}"/>
    <cellStyle name="Percent 3 4 9 3 2 2" xfId="6311" xr:uid="{75B42326-9AEB-468B-B555-DA9F741F671B}"/>
    <cellStyle name="Percent 3 4 9 3 2 2 2" xfId="24184" xr:uid="{C2A460FC-FB11-429A-BCA7-A4E042571C0F}"/>
    <cellStyle name="Percent 3 4 9 3 2 2 3" xfId="42035" xr:uid="{14606B3F-995C-4007-9CC0-C9840566456D}"/>
    <cellStyle name="Percent 3 4 9 3 2 3" xfId="24183" xr:uid="{2E53DA23-ACEE-4EE5-9AD8-1C2F5954BBCE}"/>
    <cellStyle name="Percent 3 4 9 3 2 4" xfId="42034" xr:uid="{0C94B8CD-4CAA-454E-B61E-7E0C92348203}"/>
    <cellStyle name="Percent 3 4 9 3 3" xfId="6312" xr:uid="{B85437EA-9E0B-41A5-9A0A-287AB1A928B7}"/>
    <cellStyle name="Percent 3 4 9 3 3 2" xfId="6313" xr:uid="{61E9B578-0A85-4310-83BF-4958795A6DCC}"/>
    <cellStyle name="Percent 3 4 9 3 3 2 2" xfId="24186" xr:uid="{B48FF07E-74D5-46CC-B5DC-5BD1370C3B93}"/>
    <cellStyle name="Percent 3 4 9 3 3 2 3" xfId="42037" xr:uid="{FBF2CE4D-79E0-4ADA-AF84-0526B2DC24E7}"/>
    <cellStyle name="Percent 3 4 9 3 3 3" xfId="24185" xr:uid="{85760F9C-0C8B-4280-BE18-B082D04E5B48}"/>
    <cellStyle name="Percent 3 4 9 3 3 4" xfId="42036" xr:uid="{9F1E84F8-5399-4964-B062-245D59346B7E}"/>
    <cellStyle name="Percent 3 4 9 3 4" xfId="6314" xr:uid="{D31C5C2A-D416-4990-BB3A-DAA739F0782D}"/>
    <cellStyle name="Percent 3 4 9 3 4 2" xfId="24187" xr:uid="{471BFDAF-6D3F-4BBE-BBAB-E30395793388}"/>
    <cellStyle name="Percent 3 4 9 3 4 3" xfId="42038" xr:uid="{BD6A2A42-288E-4580-A078-25F9045C2331}"/>
    <cellStyle name="Percent 3 4 9 3 5" xfId="24182" xr:uid="{71962454-06EC-4398-A5B4-4320598E3043}"/>
    <cellStyle name="Percent 3 4 9 3 6" xfId="42033" xr:uid="{00599B16-EB60-4F76-B2D0-B4ECDF5B4BA2}"/>
    <cellStyle name="Percent 3 4 9 4" xfId="6315" xr:uid="{BB8809F3-7E36-4445-AA41-941E70E9FC36}"/>
    <cellStyle name="Percent 3 4 9 4 2" xfId="6316" xr:uid="{E8D85BFD-C0D2-478A-AE88-E7E430EB1D04}"/>
    <cellStyle name="Percent 3 4 9 4 2 2" xfId="6317" xr:uid="{A9EF9904-6FA2-4C7F-9179-D396BBD12D8A}"/>
    <cellStyle name="Percent 3 4 9 4 2 2 2" xfId="24190" xr:uid="{B61F5FF6-0496-44D3-937A-7EC6B90F2A1A}"/>
    <cellStyle name="Percent 3 4 9 4 2 2 3" xfId="42041" xr:uid="{475E626B-5115-48A8-AAEB-8D4EA2484687}"/>
    <cellStyle name="Percent 3 4 9 4 2 3" xfId="24189" xr:uid="{3CBBCC43-8ACE-4FF3-9B25-79801587F284}"/>
    <cellStyle name="Percent 3 4 9 4 2 4" xfId="42040" xr:uid="{CEB6A036-1DF4-407F-944F-9126C0AD33D3}"/>
    <cellStyle name="Percent 3 4 9 4 3" xfId="6318" xr:uid="{E354A250-B146-4F2A-9377-6222090AEC52}"/>
    <cellStyle name="Percent 3 4 9 4 3 2" xfId="6319" xr:uid="{27BD578E-F153-40A6-9228-B62851405609}"/>
    <cellStyle name="Percent 3 4 9 4 3 2 2" xfId="24192" xr:uid="{3941897D-4F43-43F9-83BF-B4036DF3BD41}"/>
    <cellStyle name="Percent 3 4 9 4 3 2 3" xfId="42043" xr:uid="{94AAB9B0-28F1-47FC-AADC-48DA79FF3FA2}"/>
    <cellStyle name="Percent 3 4 9 4 3 3" xfId="24191" xr:uid="{AF8A58DA-5E2F-47A1-BA5F-C468D1DD2C72}"/>
    <cellStyle name="Percent 3 4 9 4 3 4" xfId="42042" xr:uid="{511723FE-0BFC-4AFB-995A-985D6894F7E3}"/>
    <cellStyle name="Percent 3 4 9 4 4" xfId="6320" xr:uid="{4D42AD9C-C50B-4FBD-9BE8-7C74CD9604ED}"/>
    <cellStyle name="Percent 3 4 9 4 4 2" xfId="24193" xr:uid="{C21F8476-FF7F-4B1E-8554-F903E14C03B4}"/>
    <cellStyle name="Percent 3 4 9 4 4 3" xfId="42044" xr:uid="{6B6BCB3F-203B-48CC-9E5D-E94C8F8D9DE2}"/>
    <cellStyle name="Percent 3 4 9 4 5" xfId="24188" xr:uid="{FD523141-C531-44DE-8D56-D662FC23E9F0}"/>
    <cellStyle name="Percent 3 4 9 4 6" xfId="42039" xr:uid="{8D04EA62-EEA2-4B37-A8BD-F06289A289D9}"/>
    <cellStyle name="Percent 3 4 9 5" xfId="6321" xr:uid="{E7315B63-3057-4073-8A81-F3E432064C29}"/>
    <cellStyle name="Percent 3 4 9 5 2" xfId="6322" xr:uid="{326F020B-BE08-4040-A454-275F5BC32391}"/>
    <cellStyle name="Percent 3 4 9 5 2 2" xfId="6323" xr:uid="{09377CEC-6E06-419A-9050-50CD233156BF}"/>
    <cellStyle name="Percent 3 4 9 5 2 2 2" xfId="24196" xr:uid="{D6D0EF20-FB67-44C5-B542-799D9D54D14A}"/>
    <cellStyle name="Percent 3 4 9 5 2 2 3" xfId="42047" xr:uid="{E3CF4E25-8400-40E6-96A3-B949E54DAF4E}"/>
    <cellStyle name="Percent 3 4 9 5 2 3" xfId="24195" xr:uid="{6DA5374F-1FA5-4A5C-AE7E-78CA8A816BAC}"/>
    <cellStyle name="Percent 3 4 9 5 2 4" xfId="42046" xr:uid="{6B73A27C-7939-4977-807D-9EBEEBD1971C}"/>
    <cellStyle name="Percent 3 4 9 5 3" xfId="6324" xr:uid="{91169A75-3796-4789-B044-78434AB8CA57}"/>
    <cellStyle name="Percent 3 4 9 5 3 2" xfId="6325" xr:uid="{EA6714E9-BD99-4CF9-B2EC-9F13F337F8E7}"/>
    <cellStyle name="Percent 3 4 9 5 3 2 2" xfId="24198" xr:uid="{28939F84-18D2-40D2-A6DE-EC98B7730DC9}"/>
    <cellStyle name="Percent 3 4 9 5 3 2 3" xfId="42049" xr:uid="{C1290C62-0CF7-4506-B3D1-18220E43EA68}"/>
    <cellStyle name="Percent 3 4 9 5 3 3" xfId="24197" xr:uid="{A4DDF961-B8A3-41D2-9C7B-C0FB7549BB34}"/>
    <cellStyle name="Percent 3 4 9 5 3 4" xfId="42048" xr:uid="{B0ED14FB-0750-4F28-ACC3-84F7625A141E}"/>
    <cellStyle name="Percent 3 4 9 5 4" xfId="6326" xr:uid="{F9EB95C5-4914-4CEC-BC97-32542FED71D2}"/>
    <cellStyle name="Percent 3 4 9 5 4 2" xfId="6327" xr:uid="{3340E046-B44A-4EDC-AB98-38C3AD4DEA3F}"/>
    <cellStyle name="Percent 3 4 9 5 4 2 2" xfId="24200" xr:uid="{84D2BAC9-F36A-4CA2-9884-CD1022554852}"/>
    <cellStyle name="Percent 3 4 9 5 4 2 3" xfId="42051" xr:uid="{F08D93B8-31F5-4655-983C-0A587200EA28}"/>
    <cellStyle name="Percent 3 4 9 5 4 3" xfId="24199" xr:uid="{E390150A-9664-4198-AC1C-B1E0012EA94D}"/>
    <cellStyle name="Percent 3 4 9 5 4 4" xfId="42050" xr:uid="{945C7B9D-C247-4813-8D71-BBDFBF49A730}"/>
    <cellStyle name="Percent 3 4 9 5 5" xfId="6328" xr:uid="{95101057-43B1-4D4C-96B7-C7ACB2ECE025}"/>
    <cellStyle name="Percent 3 4 9 5 5 2" xfId="24201" xr:uid="{AA3E2CD1-1B4F-499A-9821-3F3B33281700}"/>
    <cellStyle name="Percent 3 4 9 5 5 3" xfId="42052" xr:uid="{E8F7BF45-7C27-42D6-B080-A05688ACB67C}"/>
    <cellStyle name="Percent 3 4 9 5 6" xfId="24194" xr:uid="{49BDDF82-86E0-4361-A12A-3F7E8B1AFCE4}"/>
    <cellStyle name="Percent 3 4 9 5 7" xfId="42045" xr:uid="{1EE00D2B-6F1A-4CA8-B3E2-B22D8FD5AE5C}"/>
    <cellStyle name="Percent 3 4 9 6" xfId="6329" xr:uid="{934A73C8-BE09-453D-B960-F2CD975F95DD}"/>
    <cellStyle name="Percent 3 4 9 6 2" xfId="6330" xr:uid="{0CE9E956-C061-4306-B87D-D057203E41A4}"/>
    <cellStyle name="Percent 3 4 9 6 2 2" xfId="6331" xr:uid="{B1B1557A-0256-4E66-8C3F-48DB9EB53C11}"/>
    <cellStyle name="Percent 3 4 9 6 2 2 2" xfId="24204" xr:uid="{F67993A9-D16F-4A37-9D03-2D8E79B2E313}"/>
    <cellStyle name="Percent 3 4 9 6 2 2 3" xfId="42055" xr:uid="{1C8A822C-88D1-49C3-B614-1732D1799519}"/>
    <cellStyle name="Percent 3 4 9 6 2 3" xfId="24203" xr:uid="{FD1CA9B3-9FDC-4FB5-888C-85BD534997A2}"/>
    <cellStyle name="Percent 3 4 9 6 2 4" xfId="42054" xr:uid="{679E96F3-A16D-4D65-A21C-658F0212E0D6}"/>
    <cellStyle name="Percent 3 4 9 6 3" xfId="6332" xr:uid="{476AE102-85A5-4A4A-BDB9-7E1A6F0279FF}"/>
    <cellStyle name="Percent 3 4 9 6 3 2" xfId="6333" xr:uid="{AEF4C88F-1EEB-4CBF-B0A0-AD395FA00AD2}"/>
    <cellStyle name="Percent 3 4 9 6 3 2 2" xfId="24206" xr:uid="{65206C41-AC5D-42C6-9672-B696142A2A1E}"/>
    <cellStyle name="Percent 3 4 9 6 3 2 3" xfId="42057" xr:uid="{D57E51AA-2555-404F-8472-34E1E613633D}"/>
    <cellStyle name="Percent 3 4 9 6 3 3" xfId="24205" xr:uid="{62FD2F09-8787-4E2B-BA13-37AE5E347667}"/>
    <cellStyle name="Percent 3 4 9 6 3 4" xfId="42056" xr:uid="{CCD91D53-ACE9-424C-81F1-CA72495DD201}"/>
    <cellStyle name="Percent 3 4 9 6 4" xfId="6334" xr:uid="{453B7E5D-DBAD-4BC0-B896-E19FD08B601D}"/>
    <cellStyle name="Percent 3 4 9 6 4 2" xfId="24207" xr:uid="{2C363772-07AE-4FD0-ADEE-1D3397FFED2C}"/>
    <cellStyle name="Percent 3 4 9 6 4 3" xfId="42058" xr:uid="{B3BAEE55-8921-4A12-A1EB-6B5FAD125ED7}"/>
    <cellStyle name="Percent 3 4 9 6 5" xfId="24202" xr:uid="{FFF130B8-E74D-4DA1-A590-310FB2EE1F7A}"/>
    <cellStyle name="Percent 3 4 9 6 6" xfId="42053" xr:uid="{3E672D03-E38F-414C-84AF-5271E60387A2}"/>
    <cellStyle name="Percent 3 4 9 7" xfId="6335" xr:uid="{CE9AAA31-D8BB-4DE5-94B9-943AE883ECEF}"/>
    <cellStyle name="Percent 3 4 9 7 2" xfId="6336" xr:uid="{62BD3E6F-9618-457A-997B-38E254E9FBB9}"/>
    <cellStyle name="Percent 3 4 9 7 2 2" xfId="24209" xr:uid="{445C9D79-9F90-4123-BCC4-1F537808C6AB}"/>
    <cellStyle name="Percent 3 4 9 7 2 3" xfId="42060" xr:uid="{910CC1D3-0828-4476-BD6D-416C0798CD85}"/>
    <cellStyle name="Percent 3 4 9 7 3" xfId="24208" xr:uid="{DAC0F583-C1E8-4183-951A-4899AC80FC1E}"/>
    <cellStyle name="Percent 3 4 9 7 4" xfId="42059" xr:uid="{E17C20CA-FB03-4CA4-89EC-EF1D4D4727CE}"/>
    <cellStyle name="Percent 3 4 9 8" xfId="6337" xr:uid="{B91BD747-1EEE-4A4A-9B1F-8B3A1C517222}"/>
    <cellStyle name="Percent 3 4 9 8 2" xfId="6338" xr:uid="{E23800C2-807C-41AA-991A-8C1CC858038F}"/>
    <cellStyle name="Percent 3 4 9 8 2 2" xfId="24211" xr:uid="{2BC436DA-26BF-48C3-B2B3-92369C474018}"/>
    <cellStyle name="Percent 3 4 9 8 2 3" xfId="42062" xr:uid="{C9BA4AC2-985D-48DC-B743-28C8E9AFF37D}"/>
    <cellStyle name="Percent 3 4 9 8 3" xfId="24210" xr:uid="{2F2F180E-2526-4664-A97B-F034B6A075E3}"/>
    <cellStyle name="Percent 3 4 9 8 4" xfId="42061" xr:uid="{7D80456F-75E1-453C-BA21-EA769E2796DA}"/>
    <cellStyle name="Percent 3 4 9 9" xfId="6339" xr:uid="{90643C5E-AEF1-454D-964F-26D75FE2AA7F}"/>
    <cellStyle name="Percent 3 4 9 9 2" xfId="6340" xr:uid="{F483303C-2277-4798-BDF5-1E03C519C942}"/>
    <cellStyle name="Percent 3 4 9 9 2 2" xfId="24213" xr:uid="{C29C6E57-80D9-4EB3-8CEB-EBF28C3AF4E5}"/>
    <cellStyle name="Percent 3 4 9 9 2 3" xfId="42064" xr:uid="{549EFE97-41C0-47F1-9D47-C60D25F65BB5}"/>
    <cellStyle name="Percent 3 4 9 9 3" xfId="24212" xr:uid="{6799872E-4BF9-4551-BA1B-E1FEB56EB6D7}"/>
    <cellStyle name="Percent 3 4 9 9 4" xfId="42063" xr:uid="{F9086720-1E8F-4EF3-AE51-C67A0D3CAA63}"/>
    <cellStyle name="Percent 3 5" xfId="288" xr:uid="{6A5D9735-403B-409B-A4AB-3BA56B327D3E}"/>
    <cellStyle name="Percent 3 5 10" xfId="2900" xr:uid="{97F3A79F-4EC4-421A-8E21-9816C267AF56}"/>
    <cellStyle name="Percent 3 5 10 10" xfId="6343" xr:uid="{2B3E2ADC-2A8E-4DA7-B308-3AE2B9FA6846}"/>
    <cellStyle name="Percent 3 5 10 10 2" xfId="24216" xr:uid="{C6760B9D-52D1-4483-938A-EAF1BB5CC24C}"/>
    <cellStyle name="Percent 3 5 10 10 3" xfId="42067" xr:uid="{F27CD1C1-1D53-4462-BC74-9DB238E8E16D}"/>
    <cellStyle name="Percent 3 5 10 11" xfId="6344" xr:uid="{E226D5A7-F9A6-424D-8960-EB5BDF3F4621}"/>
    <cellStyle name="Percent 3 5 10 11 2" xfId="24217" xr:uid="{1C159A8B-58D2-4DBF-BA13-39764009FD65}"/>
    <cellStyle name="Percent 3 5 10 11 3" xfId="42068" xr:uid="{5A0C67E9-0BB6-4D5B-B47F-989B04C10EF3}"/>
    <cellStyle name="Percent 3 5 10 12" xfId="6342" xr:uid="{217A919C-4DC6-4ECB-A90E-ED25C9C084C4}"/>
    <cellStyle name="Percent 3 5 10 12 2" xfId="24215" xr:uid="{0B38E826-AB3C-4C40-A7BC-FC17707B2B11}"/>
    <cellStyle name="Percent 3 5 10 12 3" xfId="42066" xr:uid="{B20ACB29-8C53-4CEA-A528-C1FDE21B8B2D}"/>
    <cellStyle name="Percent 3 5 10 13" xfId="59814" xr:uid="{4D33EDEE-8DE2-4B98-86A8-7C7F23DD3785}"/>
    <cellStyle name="Percent 3 5 10 2" xfId="6345" xr:uid="{F7689BA0-1EE9-45C4-A639-88B6F1F9B406}"/>
    <cellStyle name="Percent 3 5 10 2 2" xfId="6346" xr:uid="{47A830CF-D529-4C5E-A3D2-61948A29F7BC}"/>
    <cellStyle name="Percent 3 5 10 2 2 2" xfId="6347" xr:uid="{98869E39-D1C2-4D59-978A-E980621674E7}"/>
    <cellStyle name="Percent 3 5 10 2 2 2 2" xfId="24220" xr:uid="{E86D3CEE-A853-4C82-8B93-1AD7B435A182}"/>
    <cellStyle name="Percent 3 5 10 2 2 2 3" xfId="42071" xr:uid="{FAB82DF6-64E8-49B5-B1A4-2E9D8B56BDDD}"/>
    <cellStyle name="Percent 3 5 10 2 2 3" xfId="24219" xr:uid="{FED0DB1A-F222-46BF-AC64-1FA5AF1AD58B}"/>
    <cellStyle name="Percent 3 5 10 2 2 4" xfId="42070" xr:uid="{52E4B23C-3813-4E04-83CF-A9F2D3FC312B}"/>
    <cellStyle name="Percent 3 5 10 2 3" xfId="6348" xr:uid="{2C16C01D-9E87-4D56-9AB9-93C1569C019E}"/>
    <cellStyle name="Percent 3 5 10 2 3 2" xfId="6349" xr:uid="{698B8407-0120-4530-8A15-827D937B2384}"/>
    <cellStyle name="Percent 3 5 10 2 3 2 2" xfId="24222" xr:uid="{DC2F21FD-6C73-427D-8E4F-20BDC4BFB9E2}"/>
    <cellStyle name="Percent 3 5 10 2 3 2 3" xfId="42073" xr:uid="{8EDAC640-EEFC-4406-B6C5-4DECB74EBA5F}"/>
    <cellStyle name="Percent 3 5 10 2 3 3" xfId="24221" xr:uid="{6548F046-BEDF-4FF9-A302-27DAEE69E055}"/>
    <cellStyle name="Percent 3 5 10 2 3 4" xfId="42072" xr:uid="{F2A5BA25-B7C0-43A0-B260-9956B78E08B9}"/>
    <cellStyle name="Percent 3 5 10 2 4" xfId="6350" xr:uid="{947A10EF-ACE1-453D-8CF5-262688A0F326}"/>
    <cellStyle name="Percent 3 5 10 2 4 2" xfId="24223" xr:uid="{0BDF3F52-E6C2-4DEB-A761-C73CF33F440A}"/>
    <cellStyle name="Percent 3 5 10 2 4 3" xfId="42074" xr:uid="{ABF20520-8B95-4EB9-BA25-B2DFA98EAEE6}"/>
    <cellStyle name="Percent 3 5 10 2 5" xfId="6351" xr:uid="{CD0D9925-DF1B-4946-8154-82D1735A44C0}"/>
    <cellStyle name="Percent 3 5 10 2 5 2" xfId="24224" xr:uid="{941045F1-AE82-46A1-A8CD-D92CB59F8A67}"/>
    <cellStyle name="Percent 3 5 10 2 5 3" xfId="42075" xr:uid="{A6C4A400-F110-4D8C-BE29-D89FA0765213}"/>
    <cellStyle name="Percent 3 5 10 2 6" xfId="24218" xr:uid="{5EDCC4AB-BF3F-4BCD-9D0F-4BCC7D1813BD}"/>
    <cellStyle name="Percent 3 5 10 2 7" xfId="42069" xr:uid="{73996AEF-6C02-4CD7-9719-AFA5B62694A1}"/>
    <cellStyle name="Percent 3 5 10 3" xfId="6352" xr:uid="{80BBF11F-EA17-43E8-A285-AAB78CEEE176}"/>
    <cellStyle name="Percent 3 5 10 3 2" xfId="6353" xr:uid="{519EC6B3-6F80-4F90-ACA0-D5EBF4DF6DA6}"/>
    <cellStyle name="Percent 3 5 10 3 2 2" xfId="6354" xr:uid="{62D1FBAC-019D-4327-9806-E10D54879EA1}"/>
    <cellStyle name="Percent 3 5 10 3 2 2 2" xfId="24227" xr:uid="{6FCC140A-559C-4F17-9536-E00FBB2E2E0A}"/>
    <cellStyle name="Percent 3 5 10 3 2 2 3" xfId="42078" xr:uid="{A320FE28-987C-482D-9CA2-F3C8FF4120A7}"/>
    <cellStyle name="Percent 3 5 10 3 2 3" xfId="24226" xr:uid="{E5C83ED0-771A-4807-8117-95716DB62336}"/>
    <cellStyle name="Percent 3 5 10 3 2 4" xfId="42077" xr:uid="{C887DB2C-058B-46E5-8FE2-EB0123ECD554}"/>
    <cellStyle name="Percent 3 5 10 3 3" xfId="6355" xr:uid="{C9454925-9CA6-44F7-A68B-CC965C7CACA2}"/>
    <cellStyle name="Percent 3 5 10 3 3 2" xfId="6356" xr:uid="{CCEB0DFB-DE6F-4CB2-A0C1-33002E4CAD18}"/>
    <cellStyle name="Percent 3 5 10 3 3 2 2" xfId="24229" xr:uid="{A12DC405-7DDB-463A-B356-8BB2E5A227E7}"/>
    <cellStyle name="Percent 3 5 10 3 3 2 3" xfId="42080" xr:uid="{5DB1AEED-328F-4B96-B663-328A70CC5308}"/>
    <cellStyle name="Percent 3 5 10 3 3 3" xfId="24228" xr:uid="{3C2603BA-DA07-4E16-B7DF-462A89F5E4BC}"/>
    <cellStyle name="Percent 3 5 10 3 3 4" xfId="42079" xr:uid="{FF4C4C8C-1B61-47ED-A129-6B8C1BE33081}"/>
    <cellStyle name="Percent 3 5 10 3 4" xfId="6357" xr:uid="{B98488A4-C74A-41E4-A990-2061F5756F4E}"/>
    <cellStyle name="Percent 3 5 10 3 4 2" xfId="24230" xr:uid="{EBEFAD0B-4B7A-4018-BA46-FE78D9A96057}"/>
    <cellStyle name="Percent 3 5 10 3 4 3" xfId="42081" xr:uid="{FD931B46-57CB-4EC3-B867-583D6A88DF82}"/>
    <cellStyle name="Percent 3 5 10 3 5" xfId="24225" xr:uid="{AA89B1EB-F5C1-4BBA-91FD-FB80698AAA54}"/>
    <cellStyle name="Percent 3 5 10 3 6" xfId="42076" xr:uid="{37003782-F467-4F71-97FE-487E96FBAB39}"/>
    <cellStyle name="Percent 3 5 10 4" xfId="6358" xr:uid="{E011FF7E-D048-466F-8962-6186AAB24049}"/>
    <cellStyle name="Percent 3 5 10 4 2" xfId="6359" xr:uid="{233A47FF-B4A7-4301-BA70-425CEF8448EE}"/>
    <cellStyle name="Percent 3 5 10 4 2 2" xfId="6360" xr:uid="{9E1FFCCB-5EE2-40AB-8C11-440051CAA689}"/>
    <cellStyle name="Percent 3 5 10 4 2 2 2" xfId="24233" xr:uid="{8C70B001-7DBC-4AA9-A674-5B970FBDAB71}"/>
    <cellStyle name="Percent 3 5 10 4 2 2 3" xfId="42084" xr:uid="{75311BA8-2633-4285-B17F-A4AFC241606B}"/>
    <cellStyle name="Percent 3 5 10 4 2 3" xfId="24232" xr:uid="{689BC3CD-CFCB-4C06-90AD-83AE49445F49}"/>
    <cellStyle name="Percent 3 5 10 4 2 4" xfId="42083" xr:uid="{B4131D14-DD76-4F2E-8164-7BEDDCEFC04F}"/>
    <cellStyle name="Percent 3 5 10 4 3" xfId="6361" xr:uid="{54E3E35A-5BCC-4064-A9E5-C688D948FBCC}"/>
    <cellStyle name="Percent 3 5 10 4 3 2" xfId="6362" xr:uid="{8CE07939-4F48-439D-A641-6826C522306A}"/>
    <cellStyle name="Percent 3 5 10 4 3 2 2" xfId="24235" xr:uid="{011E7AF6-CE98-41DE-B069-8A306CF8ABC8}"/>
    <cellStyle name="Percent 3 5 10 4 3 2 3" xfId="42086" xr:uid="{A0B8E0B8-56A6-4787-8354-DBBC3B98B81B}"/>
    <cellStyle name="Percent 3 5 10 4 3 3" xfId="24234" xr:uid="{8BA34547-F935-4FC1-BD7F-BF0101812571}"/>
    <cellStyle name="Percent 3 5 10 4 3 4" xfId="42085" xr:uid="{EF9FD4B5-DA25-4EF0-9240-9E00B875858B}"/>
    <cellStyle name="Percent 3 5 10 4 4" xfId="6363" xr:uid="{4F160BDB-CCB4-4B7E-A550-3C88E0DE1D05}"/>
    <cellStyle name="Percent 3 5 10 4 4 2" xfId="24236" xr:uid="{0C029971-6E20-43FB-8302-B410DCDDF033}"/>
    <cellStyle name="Percent 3 5 10 4 4 3" xfId="42087" xr:uid="{C6A0967A-0160-49A6-8CD5-461D462CD980}"/>
    <cellStyle name="Percent 3 5 10 4 5" xfId="24231" xr:uid="{CA9A839C-5EF4-45F4-AC42-1298A7F591E8}"/>
    <cellStyle name="Percent 3 5 10 4 6" xfId="42082" xr:uid="{D9E8D609-B523-4291-A1F2-C4B43AFEB7FC}"/>
    <cellStyle name="Percent 3 5 10 5" xfId="6364" xr:uid="{A879B223-D5A7-493E-AE26-30AD667C18CC}"/>
    <cellStyle name="Percent 3 5 10 5 2" xfId="6365" xr:uid="{729AB744-558C-4A6D-B02C-9592D9E4B85E}"/>
    <cellStyle name="Percent 3 5 10 5 2 2" xfId="6366" xr:uid="{4CB1A4D2-719F-4C41-AD24-EB157EF51EDF}"/>
    <cellStyle name="Percent 3 5 10 5 2 2 2" xfId="24239" xr:uid="{2F64D699-C4AA-482C-B096-2B530FB2AAB5}"/>
    <cellStyle name="Percent 3 5 10 5 2 2 3" xfId="42090" xr:uid="{9C96CA52-94D4-4B39-8E51-298354F9B29F}"/>
    <cellStyle name="Percent 3 5 10 5 2 3" xfId="24238" xr:uid="{435811AD-74FF-46A7-BFE6-DE974422693A}"/>
    <cellStyle name="Percent 3 5 10 5 2 4" xfId="42089" xr:uid="{B7DBC325-9EE4-4F46-A0E2-D60E5AC71FE1}"/>
    <cellStyle name="Percent 3 5 10 5 3" xfId="6367" xr:uid="{FD5DECA0-A7C4-4D54-BC87-8E1053CBFB1D}"/>
    <cellStyle name="Percent 3 5 10 5 3 2" xfId="6368" xr:uid="{3C75009D-1175-48A5-B5E3-47145B6B09C0}"/>
    <cellStyle name="Percent 3 5 10 5 3 2 2" xfId="24241" xr:uid="{AFA2258E-DC67-43EA-8911-E8D5391DE6D1}"/>
    <cellStyle name="Percent 3 5 10 5 3 2 3" xfId="42092" xr:uid="{3D010078-FD89-442B-9614-BD52F635A550}"/>
    <cellStyle name="Percent 3 5 10 5 3 3" xfId="24240" xr:uid="{A9D5EE93-E170-4145-ABA8-EC2FC214373A}"/>
    <cellStyle name="Percent 3 5 10 5 3 4" xfId="42091" xr:uid="{C849C15C-4F4D-4A49-B089-6E4318CA5861}"/>
    <cellStyle name="Percent 3 5 10 5 4" xfId="6369" xr:uid="{57A37A0A-F343-4686-A107-8C81F938F98F}"/>
    <cellStyle name="Percent 3 5 10 5 4 2" xfId="6370" xr:uid="{A35BFD4F-1598-4B41-90DA-33FBC4CE14CE}"/>
    <cellStyle name="Percent 3 5 10 5 4 2 2" xfId="24243" xr:uid="{4D0A40A0-5EB7-46B3-AB5E-4A8AAC5D118E}"/>
    <cellStyle name="Percent 3 5 10 5 4 2 3" xfId="42094" xr:uid="{FB581C93-B8CA-45C8-AAED-FD81C8BD54EA}"/>
    <cellStyle name="Percent 3 5 10 5 4 3" xfId="24242" xr:uid="{737EF355-18C6-412A-A598-639DFA8A37DB}"/>
    <cellStyle name="Percent 3 5 10 5 4 4" xfId="42093" xr:uid="{1E3EE9DC-D06A-4009-B0CA-DC6DD896CC95}"/>
    <cellStyle name="Percent 3 5 10 5 5" xfId="6371" xr:uid="{A48A1A11-8635-46A9-92D9-C10FA4DF42A7}"/>
    <cellStyle name="Percent 3 5 10 5 5 2" xfId="24244" xr:uid="{CFD675D6-CF9D-4635-903A-452802660BE6}"/>
    <cellStyle name="Percent 3 5 10 5 5 3" xfId="42095" xr:uid="{122A6B40-7F0A-4F33-AD2D-DFCC4A54EC0E}"/>
    <cellStyle name="Percent 3 5 10 5 6" xfId="24237" xr:uid="{D77AFFB6-74F1-486A-B0A2-9A889EBE249F}"/>
    <cellStyle name="Percent 3 5 10 5 7" xfId="42088" xr:uid="{85B3FAE9-0497-4DD8-B060-71EDF43AF0C8}"/>
    <cellStyle name="Percent 3 5 10 6" xfId="6372" xr:uid="{69F01DBB-FD76-4DC0-9137-C57476CA25DC}"/>
    <cellStyle name="Percent 3 5 10 6 2" xfId="6373" xr:uid="{ED60F428-FBA4-4CE3-9E46-2DBAC133089C}"/>
    <cellStyle name="Percent 3 5 10 6 2 2" xfId="6374" xr:uid="{9C00BBF5-3B11-428B-8FB1-C600AE432EB7}"/>
    <cellStyle name="Percent 3 5 10 6 2 2 2" xfId="24247" xr:uid="{A58B64D9-5594-465E-801E-F387E1B24747}"/>
    <cellStyle name="Percent 3 5 10 6 2 2 3" xfId="42098" xr:uid="{F658D34B-3DBD-4215-8AED-40DB3496F121}"/>
    <cellStyle name="Percent 3 5 10 6 2 3" xfId="24246" xr:uid="{CADE39E5-F364-4F4C-8BA2-C27F48ADE286}"/>
    <cellStyle name="Percent 3 5 10 6 2 4" xfId="42097" xr:uid="{017CE1BD-FC73-42CB-9213-2C2A5ED68ACF}"/>
    <cellStyle name="Percent 3 5 10 6 3" xfId="6375" xr:uid="{C4AA02B2-B538-4FD1-924E-A7C94F3EF70A}"/>
    <cellStyle name="Percent 3 5 10 6 3 2" xfId="6376" xr:uid="{ACDBECE6-9D82-4D9E-94C1-11EE01B61975}"/>
    <cellStyle name="Percent 3 5 10 6 3 2 2" xfId="24249" xr:uid="{3AC4A41E-DEBF-4E77-A8B1-FB7AE2675225}"/>
    <cellStyle name="Percent 3 5 10 6 3 2 3" xfId="42100" xr:uid="{40FAD474-C14C-4169-AB32-3411DC9E57DA}"/>
    <cellStyle name="Percent 3 5 10 6 3 3" xfId="24248" xr:uid="{3D874A50-AE31-4E90-9F11-7872A66B0553}"/>
    <cellStyle name="Percent 3 5 10 6 3 4" xfId="42099" xr:uid="{792C83FC-1C1F-4CC4-BC29-E2F5E7100BFB}"/>
    <cellStyle name="Percent 3 5 10 6 4" xfId="6377" xr:uid="{256028D0-7633-42F9-9F77-50C5AD2CFF07}"/>
    <cellStyle name="Percent 3 5 10 6 4 2" xfId="24250" xr:uid="{642A99D3-4F59-4B35-879F-02CA62234AB7}"/>
    <cellStyle name="Percent 3 5 10 6 4 3" xfId="42101" xr:uid="{06C087B4-B4C4-49D2-B9C5-D5AD091C66C2}"/>
    <cellStyle name="Percent 3 5 10 6 5" xfId="24245" xr:uid="{D4083907-F592-43C1-85E2-554D5C3F211F}"/>
    <cellStyle name="Percent 3 5 10 6 6" xfId="42096" xr:uid="{5C6D1054-F8FE-4ACA-BD54-B1DA8F5B5E90}"/>
    <cellStyle name="Percent 3 5 10 7" xfId="6378" xr:uid="{59C19EA1-D35C-41EE-BDC3-AB323B8C5EEC}"/>
    <cellStyle name="Percent 3 5 10 7 2" xfId="6379" xr:uid="{D033578D-88D9-40BD-9B8E-08DC1027B821}"/>
    <cellStyle name="Percent 3 5 10 7 2 2" xfId="24252" xr:uid="{0BA87284-2877-45BE-9F70-971C2FAF9351}"/>
    <cellStyle name="Percent 3 5 10 7 2 3" xfId="42103" xr:uid="{A9707055-9AF1-4B65-9E69-E2CA971D871F}"/>
    <cellStyle name="Percent 3 5 10 7 3" xfId="24251" xr:uid="{0F8DEA68-6430-43EE-9E98-38BF7DF3870D}"/>
    <cellStyle name="Percent 3 5 10 7 4" xfId="42102" xr:uid="{51141B7A-7AB9-4BD5-9B68-90ABE7BFD0C1}"/>
    <cellStyle name="Percent 3 5 10 8" xfId="6380" xr:uid="{D9681A4B-0796-457D-B254-4969ADE8D721}"/>
    <cellStyle name="Percent 3 5 10 8 2" xfId="6381" xr:uid="{EBB392AB-E687-4E93-84B1-E0C4C7987934}"/>
    <cellStyle name="Percent 3 5 10 8 2 2" xfId="24254" xr:uid="{5CEA1387-A7C0-448A-921D-7BE6168C5B6D}"/>
    <cellStyle name="Percent 3 5 10 8 2 3" xfId="42105" xr:uid="{9E4817D7-420B-488B-BA56-BAAB482B5B07}"/>
    <cellStyle name="Percent 3 5 10 8 3" xfId="24253" xr:uid="{6BDC8545-7142-405B-8AD9-B623478EB2FD}"/>
    <cellStyle name="Percent 3 5 10 8 4" xfId="42104" xr:uid="{A80477AA-96C4-4CC0-B857-0F3A2EA2881D}"/>
    <cellStyle name="Percent 3 5 10 9" xfId="6382" xr:uid="{4F73D5D7-1651-4557-B170-72C7C1F08281}"/>
    <cellStyle name="Percent 3 5 10 9 2" xfId="6383" xr:uid="{56FE49E9-451F-4C85-A9DA-529026F9DD3B}"/>
    <cellStyle name="Percent 3 5 10 9 2 2" xfId="24256" xr:uid="{78FD2005-1FB0-402C-B8DC-541B9674F63B}"/>
    <cellStyle name="Percent 3 5 10 9 2 3" xfId="42107" xr:uid="{02C22ED0-2391-4673-A58E-A27242B6B608}"/>
    <cellStyle name="Percent 3 5 10 9 3" xfId="24255" xr:uid="{5C5E0675-363C-4BF1-B207-DCD7AB05265A}"/>
    <cellStyle name="Percent 3 5 10 9 4" xfId="42106" xr:uid="{AE24C22E-F2CF-4747-9AA5-D265D7C77C20}"/>
    <cellStyle name="Percent 3 5 11" xfId="2901" xr:uid="{DAEA10E9-5963-46B4-86AA-F019D4062727}"/>
    <cellStyle name="Percent 3 5 11 10" xfId="6385" xr:uid="{40E0B2C2-D7C7-4D3B-BB2D-60DB358F743A}"/>
    <cellStyle name="Percent 3 5 11 10 2" xfId="24258" xr:uid="{C3541AC8-ABAB-4C14-8726-14D8F5838994}"/>
    <cellStyle name="Percent 3 5 11 10 3" xfId="42109" xr:uid="{4E429D22-C50D-4D22-BE6E-104139570A27}"/>
    <cellStyle name="Percent 3 5 11 11" xfId="6386" xr:uid="{FB5186C3-8CB8-4321-A944-B0503BD4CFD8}"/>
    <cellStyle name="Percent 3 5 11 11 2" xfId="24259" xr:uid="{97A62D0A-4AA4-402F-9430-35A3AB0874AC}"/>
    <cellStyle name="Percent 3 5 11 11 3" xfId="42110" xr:uid="{F1860B48-DE17-4418-9852-EA6CDBA30DC4}"/>
    <cellStyle name="Percent 3 5 11 12" xfId="6384" xr:uid="{B4DBCAF9-B0BD-4144-9AE1-534391698817}"/>
    <cellStyle name="Percent 3 5 11 12 2" xfId="24257" xr:uid="{D17FC682-319E-4EC4-AD85-E3E5451EBA8A}"/>
    <cellStyle name="Percent 3 5 11 12 3" xfId="42108" xr:uid="{927B46CC-B1E5-4582-8E19-29242A5FC3B4}"/>
    <cellStyle name="Percent 3 5 11 13" xfId="59815" xr:uid="{B7F41C44-B769-4C3E-9A3D-2AE676ED7079}"/>
    <cellStyle name="Percent 3 5 11 2" xfId="6387" xr:uid="{81B3ACC5-CCD8-4D03-9873-725F89522144}"/>
    <cellStyle name="Percent 3 5 11 2 2" xfId="6388" xr:uid="{878291DB-C2BC-49E7-B537-8FB34ECA30B0}"/>
    <cellStyle name="Percent 3 5 11 2 2 2" xfId="6389" xr:uid="{E0717C29-231E-4559-B6AE-93B600834A8E}"/>
    <cellStyle name="Percent 3 5 11 2 2 2 2" xfId="24262" xr:uid="{ED039AEA-074A-4286-9431-78DE3A088610}"/>
    <cellStyle name="Percent 3 5 11 2 2 2 3" xfId="42113" xr:uid="{A965055E-D421-4213-AD87-64623365F9A4}"/>
    <cellStyle name="Percent 3 5 11 2 2 3" xfId="24261" xr:uid="{C81E626B-34AD-4934-A198-DF25A4756CB3}"/>
    <cellStyle name="Percent 3 5 11 2 2 4" xfId="42112" xr:uid="{7F133D3A-3D64-4EE2-8F5A-19D2CC42A496}"/>
    <cellStyle name="Percent 3 5 11 2 3" xfId="6390" xr:uid="{BE6A92F1-DE1E-42DF-8048-BAAA4C660C05}"/>
    <cellStyle name="Percent 3 5 11 2 3 2" xfId="6391" xr:uid="{D6027B67-BA05-4C31-9E07-7212DA2D46F6}"/>
    <cellStyle name="Percent 3 5 11 2 3 2 2" xfId="24264" xr:uid="{A59EB691-E680-4958-B58C-5B7AFB48A6EE}"/>
    <cellStyle name="Percent 3 5 11 2 3 2 3" xfId="42115" xr:uid="{E8B6B43F-625D-4FEF-B1D1-9AB97F5BD1BC}"/>
    <cellStyle name="Percent 3 5 11 2 3 3" xfId="24263" xr:uid="{102AE5CA-9405-4575-BA57-EE51F02A7808}"/>
    <cellStyle name="Percent 3 5 11 2 3 4" xfId="42114" xr:uid="{0448C83F-7165-4A7B-BF60-51236091D0E9}"/>
    <cellStyle name="Percent 3 5 11 2 4" xfId="6392" xr:uid="{9939EA67-B7FD-4BBB-8C85-4FF9C86053DD}"/>
    <cellStyle name="Percent 3 5 11 2 4 2" xfId="24265" xr:uid="{F3E68815-7E23-457A-B6E8-DC9AA9008A55}"/>
    <cellStyle name="Percent 3 5 11 2 4 3" xfId="42116" xr:uid="{2D07E285-7170-463A-B0C9-3690DD627D84}"/>
    <cellStyle name="Percent 3 5 11 2 5" xfId="6393" xr:uid="{D3D1190B-DD38-4526-80C7-D7DEAB625993}"/>
    <cellStyle name="Percent 3 5 11 2 5 2" xfId="24266" xr:uid="{A7311396-FE2C-4D47-9A63-F2B55BBCBDBB}"/>
    <cellStyle name="Percent 3 5 11 2 5 3" xfId="42117" xr:uid="{71142860-4514-4F41-9A8C-468DE3361236}"/>
    <cellStyle name="Percent 3 5 11 2 6" xfId="24260" xr:uid="{03B27C3F-C876-4C2E-A3EF-D7AAAB274DC8}"/>
    <cellStyle name="Percent 3 5 11 2 7" xfId="42111" xr:uid="{929360D1-64E0-4F57-A698-3ADF14692D39}"/>
    <cellStyle name="Percent 3 5 11 3" xfId="6394" xr:uid="{30CAD1F2-23AD-45DA-987F-AA9BAAB25764}"/>
    <cellStyle name="Percent 3 5 11 3 2" xfId="6395" xr:uid="{C05D0F03-60AC-4DBA-B5F4-CD752AEEEE72}"/>
    <cellStyle name="Percent 3 5 11 3 2 2" xfId="6396" xr:uid="{E1251879-8B57-48AC-A181-D07FE0E14A7A}"/>
    <cellStyle name="Percent 3 5 11 3 2 2 2" xfId="24269" xr:uid="{DDDC303F-6B2C-4FCD-992A-1958B0345AEF}"/>
    <cellStyle name="Percent 3 5 11 3 2 2 3" xfId="42120" xr:uid="{AEA75951-B73C-4A20-9415-8A78E2166E3E}"/>
    <cellStyle name="Percent 3 5 11 3 2 3" xfId="24268" xr:uid="{C3A2A132-CE06-427F-B2EE-5A27E4B4CD8D}"/>
    <cellStyle name="Percent 3 5 11 3 2 4" xfId="42119" xr:uid="{7145CF40-3BEE-41FF-BF61-F352B45A4337}"/>
    <cellStyle name="Percent 3 5 11 3 3" xfId="6397" xr:uid="{5534E927-93FB-462F-867C-4CEFF5BC04DC}"/>
    <cellStyle name="Percent 3 5 11 3 3 2" xfId="6398" xr:uid="{FAD70866-7CD8-4247-BCB6-D8D66EF610D8}"/>
    <cellStyle name="Percent 3 5 11 3 3 2 2" xfId="24271" xr:uid="{2C892874-8CDE-4527-9A53-5209D0408878}"/>
    <cellStyle name="Percent 3 5 11 3 3 2 3" xfId="42122" xr:uid="{78D7D03F-B8B2-4AA0-B6EC-365D9109EC68}"/>
    <cellStyle name="Percent 3 5 11 3 3 3" xfId="24270" xr:uid="{9D5266A9-BF5C-4F3F-B406-5E5B2E78AD77}"/>
    <cellStyle name="Percent 3 5 11 3 3 4" xfId="42121" xr:uid="{FD3492EC-5A52-4A78-8892-F7359A1A16A3}"/>
    <cellStyle name="Percent 3 5 11 3 4" xfId="6399" xr:uid="{DA7212A9-5A91-4AA7-BA65-3A7109B9B683}"/>
    <cellStyle name="Percent 3 5 11 3 4 2" xfId="24272" xr:uid="{61BB4024-B2B6-4B61-85DA-DB0F68F8B854}"/>
    <cellStyle name="Percent 3 5 11 3 4 3" xfId="42123" xr:uid="{648AA9E5-7956-423E-B3BA-576200B6F664}"/>
    <cellStyle name="Percent 3 5 11 3 5" xfId="24267" xr:uid="{18B84490-7753-4FC9-BF38-321401784B13}"/>
    <cellStyle name="Percent 3 5 11 3 6" xfId="42118" xr:uid="{DDCF9EC4-2DE5-4EE2-8320-0B553DB228F5}"/>
    <cellStyle name="Percent 3 5 11 4" xfId="6400" xr:uid="{752B0FE9-437B-4F87-BECB-CF9E6DB53F13}"/>
    <cellStyle name="Percent 3 5 11 4 2" xfId="6401" xr:uid="{880334DA-F55B-4761-9E7B-49C85535A735}"/>
    <cellStyle name="Percent 3 5 11 4 2 2" xfId="6402" xr:uid="{8068E870-9C3F-453A-9C14-05464C202ECC}"/>
    <cellStyle name="Percent 3 5 11 4 2 2 2" xfId="24275" xr:uid="{25BF7EB5-51D3-4F99-B3AD-69849A05D87B}"/>
    <cellStyle name="Percent 3 5 11 4 2 2 3" xfId="42126" xr:uid="{EEB67F53-4DFB-4B5E-9497-808FCD0B6E47}"/>
    <cellStyle name="Percent 3 5 11 4 2 3" xfId="24274" xr:uid="{8A8A69BB-6B5B-4A69-93AA-4235FF05CB42}"/>
    <cellStyle name="Percent 3 5 11 4 2 4" xfId="42125" xr:uid="{B08B5070-D93F-4A0B-B257-468ADA4F2F62}"/>
    <cellStyle name="Percent 3 5 11 4 3" xfId="6403" xr:uid="{9FA3C819-CDA3-4805-B57A-6BBBD5648ED7}"/>
    <cellStyle name="Percent 3 5 11 4 3 2" xfId="6404" xr:uid="{9B74FB2E-CFE2-48BF-8ABF-38EF4F7AA678}"/>
    <cellStyle name="Percent 3 5 11 4 3 2 2" xfId="24277" xr:uid="{06BC9E84-A02D-4AE4-8B9A-A79B8CD6E24E}"/>
    <cellStyle name="Percent 3 5 11 4 3 2 3" xfId="42128" xr:uid="{15E20EB6-28E9-4E96-BC6F-A78A5EE28085}"/>
    <cellStyle name="Percent 3 5 11 4 3 3" xfId="24276" xr:uid="{C0BB8B11-82A3-4A2B-87C2-4173CEA9F1B8}"/>
    <cellStyle name="Percent 3 5 11 4 3 4" xfId="42127" xr:uid="{DD2289FD-CD4F-4F08-A35B-97D1F4B1E564}"/>
    <cellStyle name="Percent 3 5 11 4 4" xfId="6405" xr:uid="{E05ACAEF-AE10-40E1-B791-B46EE48B56AC}"/>
    <cellStyle name="Percent 3 5 11 4 4 2" xfId="24278" xr:uid="{46C8E767-A344-4159-BBAA-D0025F5F8D6B}"/>
    <cellStyle name="Percent 3 5 11 4 4 3" xfId="42129" xr:uid="{BCE8FA79-1558-45E7-93AF-417CD68BC398}"/>
    <cellStyle name="Percent 3 5 11 4 5" xfId="24273" xr:uid="{F42133C4-1BE4-4D17-A3EB-448ED618B6CC}"/>
    <cellStyle name="Percent 3 5 11 4 6" xfId="42124" xr:uid="{9CE6007A-6E5D-4960-AFF6-162F1F80500D}"/>
    <cellStyle name="Percent 3 5 11 5" xfId="6406" xr:uid="{6358BFCB-F782-4E63-8298-5D555B9198FE}"/>
    <cellStyle name="Percent 3 5 11 5 2" xfId="6407" xr:uid="{4C724ABE-A0A9-4B11-B992-8004D110EFE6}"/>
    <cellStyle name="Percent 3 5 11 5 2 2" xfId="6408" xr:uid="{5D69B3F2-EE89-4B5F-87CA-44BEABA843C9}"/>
    <cellStyle name="Percent 3 5 11 5 2 2 2" xfId="24281" xr:uid="{0995CFC4-48F2-4D01-81BA-6AFE08E4E35F}"/>
    <cellStyle name="Percent 3 5 11 5 2 2 3" xfId="42132" xr:uid="{37589D82-B816-4677-804B-E5FBEA347675}"/>
    <cellStyle name="Percent 3 5 11 5 2 3" xfId="24280" xr:uid="{B0C327B5-29DF-4784-A00F-A074EC891186}"/>
    <cellStyle name="Percent 3 5 11 5 2 4" xfId="42131" xr:uid="{6930CF7D-B70F-4BA3-B5AA-194FCBE75CC0}"/>
    <cellStyle name="Percent 3 5 11 5 3" xfId="6409" xr:uid="{E79B7C14-6595-46C3-A00E-0138FC303BFB}"/>
    <cellStyle name="Percent 3 5 11 5 3 2" xfId="6410" xr:uid="{3D495185-5565-43DD-B66F-6B2B3E5D1650}"/>
    <cellStyle name="Percent 3 5 11 5 3 2 2" xfId="24283" xr:uid="{8D44F79B-C6BA-4C73-A517-80CC18B19EC3}"/>
    <cellStyle name="Percent 3 5 11 5 3 2 3" xfId="42134" xr:uid="{3F0FAC60-0F4D-402C-91C3-D7F5F0A28BC3}"/>
    <cellStyle name="Percent 3 5 11 5 3 3" xfId="24282" xr:uid="{1FD38279-739E-4C01-8711-9A39FCAF0A8A}"/>
    <cellStyle name="Percent 3 5 11 5 3 4" xfId="42133" xr:uid="{E4368F57-9EFC-44BE-8548-E1635444C736}"/>
    <cellStyle name="Percent 3 5 11 5 4" xfId="6411" xr:uid="{3C1771C1-541F-4444-B4B7-3B8F2E3A4D2C}"/>
    <cellStyle name="Percent 3 5 11 5 4 2" xfId="6412" xr:uid="{AF5946FE-3F2C-46FD-87AC-A235A0803D8E}"/>
    <cellStyle name="Percent 3 5 11 5 4 2 2" xfId="24285" xr:uid="{BC633936-6427-4D89-9580-14B51D870208}"/>
    <cellStyle name="Percent 3 5 11 5 4 2 3" xfId="42136" xr:uid="{BD694D4E-AA1C-4AA2-AEF8-23ECAAA946C7}"/>
    <cellStyle name="Percent 3 5 11 5 4 3" xfId="24284" xr:uid="{FE30BE73-992D-4137-A73B-FFC6CE7B0A5F}"/>
    <cellStyle name="Percent 3 5 11 5 4 4" xfId="42135" xr:uid="{7CB7A5DF-A89C-4E0E-85D6-55233AB344A0}"/>
    <cellStyle name="Percent 3 5 11 5 5" xfId="6413" xr:uid="{521C18AC-3DA9-425F-A915-20016EE8C688}"/>
    <cellStyle name="Percent 3 5 11 5 5 2" xfId="24286" xr:uid="{C67C19FC-AC07-44C7-8032-C1C96AF33068}"/>
    <cellStyle name="Percent 3 5 11 5 5 3" xfId="42137" xr:uid="{90675643-7F6C-4E85-81D4-D12AC98D19F5}"/>
    <cellStyle name="Percent 3 5 11 5 6" xfId="24279" xr:uid="{6EF61AEA-E36C-4934-B8D1-FF5E10816671}"/>
    <cellStyle name="Percent 3 5 11 5 7" xfId="42130" xr:uid="{4C5694EF-0746-4A02-8003-1CBAFC9216D6}"/>
    <cellStyle name="Percent 3 5 11 6" xfId="6414" xr:uid="{730D6A1C-E5C0-4A3D-A52C-AF3DDF39D9E5}"/>
    <cellStyle name="Percent 3 5 11 6 2" xfId="6415" xr:uid="{4E4300FE-05BB-4714-8791-28E81D78EC14}"/>
    <cellStyle name="Percent 3 5 11 6 2 2" xfId="6416" xr:uid="{C966F9AB-71F4-4872-932B-5E322B0BD050}"/>
    <cellStyle name="Percent 3 5 11 6 2 2 2" xfId="24289" xr:uid="{C04221FD-5845-4FE6-BCEE-668662DB88D7}"/>
    <cellStyle name="Percent 3 5 11 6 2 2 3" xfId="42140" xr:uid="{D9867374-6E56-493B-99CF-494E5B985B8E}"/>
    <cellStyle name="Percent 3 5 11 6 2 3" xfId="24288" xr:uid="{2F70B39F-38F0-4B39-8D62-ED70B260FB6F}"/>
    <cellStyle name="Percent 3 5 11 6 2 4" xfId="42139" xr:uid="{44F96434-712D-434B-94EB-5CD53E95E9F1}"/>
    <cellStyle name="Percent 3 5 11 6 3" xfId="6417" xr:uid="{88FA3C55-035F-4294-A136-E4429611DAD0}"/>
    <cellStyle name="Percent 3 5 11 6 3 2" xfId="6418" xr:uid="{2FCFF222-1340-4259-8526-CED1994CB7AA}"/>
    <cellStyle name="Percent 3 5 11 6 3 2 2" xfId="24291" xr:uid="{383882F3-1DC2-4428-99B9-DE538376E8AF}"/>
    <cellStyle name="Percent 3 5 11 6 3 2 3" xfId="42142" xr:uid="{CEACB978-6439-45AA-9C0F-69F7D88D7C2C}"/>
    <cellStyle name="Percent 3 5 11 6 3 3" xfId="24290" xr:uid="{0501DE83-735E-4042-82E5-49094079BB69}"/>
    <cellStyle name="Percent 3 5 11 6 3 4" xfId="42141" xr:uid="{9019BC05-F5A1-4336-8BA3-5C3C6F409121}"/>
    <cellStyle name="Percent 3 5 11 6 4" xfId="6419" xr:uid="{8BD33510-F4C9-4770-9DBD-E7C349BEAE6A}"/>
    <cellStyle name="Percent 3 5 11 6 4 2" xfId="24292" xr:uid="{85C916F3-B34C-4FD9-B348-CA7F0D5EC24E}"/>
    <cellStyle name="Percent 3 5 11 6 4 3" xfId="42143" xr:uid="{FDCFC3A9-EE6D-4CAC-8320-00743C3A2A52}"/>
    <cellStyle name="Percent 3 5 11 6 5" xfId="24287" xr:uid="{B854A919-3255-4F5C-88F6-A93AE0AB8CF5}"/>
    <cellStyle name="Percent 3 5 11 6 6" xfId="42138" xr:uid="{638B16F9-23AE-4FF2-B54F-AAC92ACD960C}"/>
    <cellStyle name="Percent 3 5 11 7" xfId="6420" xr:uid="{E0665FB7-2E22-4C0C-AD4F-B446D440D611}"/>
    <cellStyle name="Percent 3 5 11 7 2" xfId="6421" xr:uid="{0C4E824E-7957-42F3-A3F6-54FFAEF3A844}"/>
    <cellStyle name="Percent 3 5 11 7 2 2" xfId="24294" xr:uid="{06B99911-EEDC-4AEE-900A-B70DC84058F8}"/>
    <cellStyle name="Percent 3 5 11 7 2 3" xfId="42145" xr:uid="{B407F7B7-E453-4404-A065-94FA1FB08BBD}"/>
    <cellStyle name="Percent 3 5 11 7 3" xfId="24293" xr:uid="{C9B913A9-2F4A-4176-9B46-164277668073}"/>
    <cellStyle name="Percent 3 5 11 7 4" xfId="42144" xr:uid="{326CC2EF-AC25-4F6D-AECB-6A559AF3AEC2}"/>
    <cellStyle name="Percent 3 5 11 8" xfId="6422" xr:uid="{51F867A9-9EB4-4707-AB54-C3BB00C21AFF}"/>
    <cellStyle name="Percent 3 5 11 8 2" xfId="6423" xr:uid="{267A89BA-84F1-43E5-BFED-73A16C1FD103}"/>
    <cellStyle name="Percent 3 5 11 8 2 2" xfId="24296" xr:uid="{0D24FFEA-BFC9-436C-B178-8997F3E564F8}"/>
    <cellStyle name="Percent 3 5 11 8 2 3" xfId="42147" xr:uid="{869470A8-93BF-46ED-849E-2D1C7B54ECEA}"/>
    <cellStyle name="Percent 3 5 11 8 3" xfId="24295" xr:uid="{A3978FF3-621B-4873-BD5D-6154482368E1}"/>
    <cellStyle name="Percent 3 5 11 8 4" xfId="42146" xr:uid="{37DDB3FF-B867-4CF7-9D5E-26DD2D034D79}"/>
    <cellStyle name="Percent 3 5 11 9" xfId="6424" xr:uid="{536B009B-1237-46F9-8E79-7F0A8ED20565}"/>
    <cellStyle name="Percent 3 5 11 9 2" xfId="6425" xr:uid="{DFDEDC7F-4E96-4D20-82A9-C16167E989CB}"/>
    <cellStyle name="Percent 3 5 11 9 2 2" xfId="24298" xr:uid="{849A373C-10C4-444B-A2FE-6F95A522B68C}"/>
    <cellStyle name="Percent 3 5 11 9 2 3" xfId="42149" xr:uid="{0A73DF1F-91F1-4306-A249-3D23107E0A07}"/>
    <cellStyle name="Percent 3 5 11 9 3" xfId="24297" xr:uid="{50F5C5F1-22E8-4C3F-BF7A-36415CAB5720}"/>
    <cellStyle name="Percent 3 5 11 9 4" xfId="42148" xr:uid="{E8274E07-886E-414B-8302-B10F543B6426}"/>
    <cellStyle name="Percent 3 5 12" xfId="2902" xr:uid="{B959257E-100E-405A-8EDB-2991FC457B83}"/>
    <cellStyle name="Percent 3 5 12 10" xfId="6427" xr:uid="{B35E3027-906C-4B0E-9267-9A68C834C896}"/>
    <cellStyle name="Percent 3 5 12 10 2" xfId="24300" xr:uid="{F56374E7-2AA1-4EAB-A25A-37C48E010A6E}"/>
    <cellStyle name="Percent 3 5 12 10 3" xfId="42151" xr:uid="{2D544B2E-5380-435E-9DD4-9C11F1165FA9}"/>
    <cellStyle name="Percent 3 5 12 11" xfId="6428" xr:uid="{3ADBB3EB-82F2-4C63-B540-140E181512B2}"/>
    <cellStyle name="Percent 3 5 12 11 2" xfId="24301" xr:uid="{7F01E0A2-071F-40FF-90C8-C1F6353B6DCE}"/>
    <cellStyle name="Percent 3 5 12 11 3" xfId="42152" xr:uid="{FE74AFC2-3A98-4D19-9D5D-1582D8A3564A}"/>
    <cellStyle name="Percent 3 5 12 12" xfId="6426" xr:uid="{F520A71A-27E0-4B94-98D5-54D2B6FC414D}"/>
    <cellStyle name="Percent 3 5 12 12 2" xfId="24299" xr:uid="{C0F63294-AE44-488E-A11F-98D026954382}"/>
    <cellStyle name="Percent 3 5 12 12 3" xfId="42150" xr:uid="{A2732058-105E-44D9-8ED0-721B7166DCDB}"/>
    <cellStyle name="Percent 3 5 12 13" xfId="59816" xr:uid="{13E5340A-B60C-4E6F-A277-038BA1ACF869}"/>
    <cellStyle name="Percent 3 5 12 2" xfId="6429" xr:uid="{61E3E903-A53A-40E9-94D4-073883C907F5}"/>
    <cellStyle name="Percent 3 5 12 2 2" xfId="6430" xr:uid="{06B8A917-F2DC-40FD-82D8-5EDBFEB0ECBE}"/>
    <cellStyle name="Percent 3 5 12 2 2 2" xfId="6431" xr:uid="{6B4A5E16-2D81-420E-9B80-F0134BDE3235}"/>
    <cellStyle name="Percent 3 5 12 2 2 2 2" xfId="24304" xr:uid="{3FF974A1-87AC-4DD6-94B1-0BECAB33E0A7}"/>
    <cellStyle name="Percent 3 5 12 2 2 2 3" xfId="42155" xr:uid="{9393A795-529F-4D35-97E0-C51714575E34}"/>
    <cellStyle name="Percent 3 5 12 2 2 3" xfId="24303" xr:uid="{55B5D371-339E-45F6-9307-38517E81CBAA}"/>
    <cellStyle name="Percent 3 5 12 2 2 4" xfId="42154" xr:uid="{99F80594-6E5A-4D50-B92B-13C15A95FE43}"/>
    <cellStyle name="Percent 3 5 12 2 3" xfId="6432" xr:uid="{BB0BA9C0-DE02-4EED-B12D-9939E9C39DC3}"/>
    <cellStyle name="Percent 3 5 12 2 3 2" xfId="6433" xr:uid="{16BF9179-D2DD-4557-ABC8-4BE76CD44CC7}"/>
    <cellStyle name="Percent 3 5 12 2 3 2 2" xfId="24306" xr:uid="{A88736C3-5E38-42E6-BCE3-37F33ECCF6A6}"/>
    <cellStyle name="Percent 3 5 12 2 3 2 3" xfId="42157" xr:uid="{E27F76F3-372D-4C54-B199-571D089F1E05}"/>
    <cellStyle name="Percent 3 5 12 2 3 3" xfId="24305" xr:uid="{A7E0DC29-AF17-4EF7-AE80-28A58B1BDE7F}"/>
    <cellStyle name="Percent 3 5 12 2 3 4" xfId="42156" xr:uid="{3F9AE3E0-4067-43E7-8D5A-815E3691BE48}"/>
    <cellStyle name="Percent 3 5 12 2 4" xfId="6434" xr:uid="{4F2F1A8B-FD45-49F9-B4C2-7CFD3C45DB3C}"/>
    <cellStyle name="Percent 3 5 12 2 4 2" xfId="24307" xr:uid="{65392B38-0D5D-4367-A7F0-78D93264DD97}"/>
    <cellStyle name="Percent 3 5 12 2 4 3" xfId="42158" xr:uid="{D403FC98-BFA4-47DA-8945-E7BCC0077357}"/>
    <cellStyle name="Percent 3 5 12 2 5" xfId="6435" xr:uid="{F7018D9A-B05C-4A25-BCDB-3AA88D37F7A5}"/>
    <cellStyle name="Percent 3 5 12 2 5 2" xfId="24308" xr:uid="{2EFC1367-B683-448D-9671-54F22ADA33AE}"/>
    <cellStyle name="Percent 3 5 12 2 5 3" xfId="42159" xr:uid="{1AA134AF-B60E-4007-9E18-4D24B47E9736}"/>
    <cellStyle name="Percent 3 5 12 2 6" xfId="24302" xr:uid="{E47EFF61-26CD-4E67-95E9-5B2ACFC364D8}"/>
    <cellStyle name="Percent 3 5 12 2 7" xfId="42153" xr:uid="{CFC621D1-9CA7-41DF-A222-2A0FA078F7AA}"/>
    <cellStyle name="Percent 3 5 12 3" xfId="6436" xr:uid="{F6FFE82F-31CD-4C4F-8702-475C8FF71C89}"/>
    <cellStyle name="Percent 3 5 12 3 2" xfId="6437" xr:uid="{C59D9789-CDDB-49EA-9049-09718204558C}"/>
    <cellStyle name="Percent 3 5 12 3 2 2" xfId="6438" xr:uid="{E2AAA587-8CD8-408F-9FCB-CE71D2D2B9F3}"/>
    <cellStyle name="Percent 3 5 12 3 2 2 2" xfId="24311" xr:uid="{8BA58F70-B6DB-4C60-95A6-996667A83979}"/>
    <cellStyle name="Percent 3 5 12 3 2 2 3" xfId="42162" xr:uid="{0117EB3B-98F4-4225-9D39-68A7017EBD7E}"/>
    <cellStyle name="Percent 3 5 12 3 2 3" xfId="24310" xr:uid="{5E400236-D5CD-42C9-8899-B04B352F8824}"/>
    <cellStyle name="Percent 3 5 12 3 2 4" xfId="42161" xr:uid="{A52113C7-B6BC-47F4-8D49-4573362A51FD}"/>
    <cellStyle name="Percent 3 5 12 3 3" xfId="6439" xr:uid="{2987F31A-F1DA-4AE3-8A53-34B37579C89E}"/>
    <cellStyle name="Percent 3 5 12 3 3 2" xfId="6440" xr:uid="{B809F86B-C4D2-4102-BF59-0AF5D19C221D}"/>
    <cellStyle name="Percent 3 5 12 3 3 2 2" xfId="24313" xr:uid="{94321EAB-E8F4-47F6-814A-36756D1E1375}"/>
    <cellStyle name="Percent 3 5 12 3 3 2 3" xfId="42164" xr:uid="{FC4DD31D-1366-4EE9-99BF-A663FA194FC5}"/>
    <cellStyle name="Percent 3 5 12 3 3 3" xfId="24312" xr:uid="{37219B74-E944-46CF-8FB2-123E87523FFD}"/>
    <cellStyle name="Percent 3 5 12 3 3 4" xfId="42163" xr:uid="{940012D4-249A-4D41-B7C2-A2D0D7EC9442}"/>
    <cellStyle name="Percent 3 5 12 3 4" xfId="6441" xr:uid="{0155C28B-5C25-48E5-B3F4-AC75901A0659}"/>
    <cellStyle name="Percent 3 5 12 3 4 2" xfId="24314" xr:uid="{83813FD4-3023-47BA-A3DA-57577E44A5CF}"/>
    <cellStyle name="Percent 3 5 12 3 4 3" xfId="42165" xr:uid="{ECAE7AED-9D47-4343-80E1-F1533446A4AF}"/>
    <cellStyle name="Percent 3 5 12 3 5" xfId="24309" xr:uid="{91B2057B-5275-4BD8-AFF5-1941323754FD}"/>
    <cellStyle name="Percent 3 5 12 3 6" xfId="42160" xr:uid="{D306FAD4-D2D1-4B3C-801D-2B61EE35322C}"/>
    <cellStyle name="Percent 3 5 12 4" xfId="6442" xr:uid="{49CC7AFB-965B-4CB4-9703-C0C6518F7312}"/>
    <cellStyle name="Percent 3 5 12 4 2" xfId="6443" xr:uid="{364500FE-2609-4167-8565-DEAA35062BED}"/>
    <cellStyle name="Percent 3 5 12 4 2 2" xfId="6444" xr:uid="{97641508-CABA-4A02-8736-65784A265BBA}"/>
    <cellStyle name="Percent 3 5 12 4 2 2 2" xfId="24317" xr:uid="{148AB197-3D99-43F1-B893-600AB5FB4089}"/>
    <cellStyle name="Percent 3 5 12 4 2 2 3" xfId="42168" xr:uid="{7C637D31-CFDD-4285-9068-C37323245501}"/>
    <cellStyle name="Percent 3 5 12 4 2 3" xfId="24316" xr:uid="{E1911C51-6726-4577-8CEB-5DFCBA979BF4}"/>
    <cellStyle name="Percent 3 5 12 4 2 4" xfId="42167" xr:uid="{DF745BF8-4ADE-47B3-BED1-04D1B1C97B0C}"/>
    <cellStyle name="Percent 3 5 12 4 3" xfId="6445" xr:uid="{65BB4BF6-6A7D-4730-9E21-137249A23453}"/>
    <cellStyle name="Percent 3 5 12 4 3 2" xfId="6446" xr:uid="{C9BC15A8-1D15-42F2-9B29-2AEA2821D1B5}"/>
    <cellStyle name="Percent 3 5 12 4 3 2 2" xfId="24319" xr:uid="{6FDB4557-F17A-49F3-8007-41908F74F51D}"/>
    <cellStyle name="Percent 3 5 12 4 3 2 3" xfId="42170" xr:uid="{AD4328A1-2C2A-47F6-832D-462062941FDC}"/>
    <cellStyle name="Percent 3 5 12 4 3 3" xfId="24318" xr:uid="{6E2375D7-0E85-4DF8-800E-0C66FF85E76A}"/>
    <cellStyle name="Percent 3 5 12 4 3 4" xfId="42169" xr:uid="{23B49B81-6CA4-4276-B6D6-ADF3A6DEA97F}"/>
    <cellStyle name="Percent 3 5 12 4 4" xfId="6447" xr:uid="{80394B9A-EC17-4845-AE26-74C3F7EAB72E}"/>
    <cellStyle name="Percent 3 5 12 4 4 2" xfId="24320" xr:uid="{F3E2A7EC-FFE7-4404-823F-9786C6277CCB}"/>
    <cellStyle name="Percent 3 5 12 4 4 3" xfId="42171" xr:uid="{9E1B1FA0-D0F9-4F7E-8B14-02C37492FFCE}"/>
    <cellStyle name="Percent 3 5 12 4 5" xfId="24315" xr:uid="{CE821845-621E-453F-9C26-83E562F9DDDB}"/>
    <cellStyle name="Percent 3 5 12 4 6" xfId="42166" xr:uid="{5454E59F-9486-40B3-A52A-290C1436B274}"/>
    <cellStyle name="Percent 3 5 12 5" xfId="6448" xr:uid="{BA791407-6AD2-446D-A687-A16E432248B2}"/>
    <cellStyle name="Percent 3 5 12 5 2" xfId="6449" xr:uid="{BCF1A6B7-9883-498B-A91F-1CC2B597EE35}"/>
    <cellStyle name="Percent 3 5 12 5 2 2" xfId="6450" xr:uid="{0AC4DBA9-A867-47F9-9A02-D9F42511FEFD}"/>
    <cellStyle name="Percent 3 5 12 5 2 2 2" xfId="24323" xr:uid="{1A2F0809-8B33-40B1-B343-373B609EC4F1}"/>
    <cellStyle name="Percent 3 5 12 5 2 2 3" xfId="42174" xr:uid="{077AC065-4406-4B5C-8C81-CB2A63F2BA67}"/>
    <cellStyle name="Percent 3 5 12 5 2 3" xfId="24322" xr:uid="{75151A23-67DD-4D78-9680-A448A17BF084}"/>
    <cellStyle name="Percent 3 5 12 5 2 4" xfId="42173" xr:uid="{019160DC-3199-4AB3-82D7-4EE4835E705D}"/>
    <cellStyle name="Percent 3 5 12 5 3" xfId="6451" xr:uid="{90E9DD7A-84B8-454A-9C9A-9C40CB5FE2EE}"/>
    <cellStyle name="Percent 3 5 12 5 3 2" xfId="6452" xr:uid="{D7C84AA5-9489-4D5D-BCB5-EB06DDAFE634}"/>
    <cellStyle name="Percent 3 5 12 5 3 2 2" xfId="24325" xr:uid="{F6C23F38-58BE-41CB-B4AA-7BA4BF254FD5}"/>
    <cellStyle name="Percent 3 5 12 5 3 2 3" xfId="42176" xr:uid="{3BE216AA-BCCE-4A62-BCF0-DE41E2408411}"/>
    <cellStyle name="Percent 3 5 12 5 3 3" xfId="24324" xr:uid="{AEDF523D-0861-4820-9BE3-47E5F0C8F4E4}"/>
    <cellStyle name="Percent 3 5 12 5 3 4" xfId="42175" xr:uid="{C5AFA0FF-A340-45A3-AA8E-053AD48A0F3F}"/>
    <cellStyle name="Percent 3 5 12 5 4" xfId="6453" xr:uid="{15B877B7-58D3-4CEB-849D-7EDF8DCF9360}"/>
    <cellStyle name="Percent 3 5 12 5 4 2" xfId="6454" xr:uid="{2E981D4D-E569-4433-B36C-DC7DAAF5BC50}"/>
    <cellStyle name="Percent 3 5 12 5 4 2 2" xfId="24327" xr:uid="{8B4768A1-1D8B-494D-AEA7-E0C98F7B43DD}"/>
    <cellStyle name="Percent 3 5 12 5 4 2 3" xfId="42178" xr:uid="{F58C1F7D-9F09-491F-897C-0F0B1A2819B6}"/>
    <cellStyle name="Percent 3 5 12 5 4 3" xfId="24326" xr:uid="{F3124E3A-2CF8-4BB5-BBD6-16AAE9C9C1C5}"/>
    <cellStyle name="Percent 3 5 12 5 4 4" xfId="42177" xr:uid="{1D41878B-80FD-4D3A-9632-554FA8BABCF4}"/>
    <cellStyle name="Percent 3 5 12 5 5" xfId="6455" xr:uid="{12DE72B9-2D3E-4627-B59B-94472D5AD13C}"/>
    <cellStyle name="Percent 3 5 12 5 5 2" xfId="24328" xr:uid="{B9D73A88-8E59-4C90-826B-C89EF1C5B703}"/>
    <cellStyle name="Percent 3 5 12 5 5 3" xfId="42179" xr:uid="{1286D7DB-6610-4611-A6EA-0926DF8E59C7}"/>
    <cellStyle name="Percent 3 5 12 5 6" xfId="24321" xr:uid="{97C68477-8373-4676-B92A-A8521686C039}"/>
    <cellStyle name="Percent 3 5 12 5 7" xfId="42172" xr:uid="{39E45A07-A194-483B-9690-DE42569C46FE}"/>
    <cellStyle name="Percent 3 5 12 6" xfId="6456" xr:uid="{F4C8EF17-7347-431E-AF1B-E355C17F1ED2}"/>
    <cellStyle name="Percent 3 5 12 6 2" xfId="6457" xr:uid="{EC40797B-70FB-4DD2-888B-345100B4FD9F}"/>
    <cellStyle name="Percent 3 5 12 6 2 2" xfId="6458" xr:uid="{B9E9D6A7-FF09-475B-BEBC-A684B95FCD61}"/>
    <cellStyle name="Percent 3 5 12 6 2 2 2" xfId="24331" xr:uid="{A75A0F34-693A-4539-8EF8-B5B003E0F7A0}"/>
    <cellStyle name="Percent 3 5 12 6 2 2 3" xfId="42182" xr:uid="{910F6846-1164-4974-B3D7-7986AE492E62}"/>
    <cellStyle name="Percent 3 5 12 6 2 3" xfId="24330" xr:uid="{7B1B18A9-0754-4D33-860B-33A26A56912F}"/>
    <cellStyle name="Percent 3 5 12 6 2 4" xfId="42181" xr:uid="{4038FF0C-A1B7-429C-92D5-D8D853405E35}"/>
    <cellStyle name="Percent 3 5 12 6 3" xfId="6459" xr:uid="{F8433B29-1D20-4B6E-B78B-09775280C42F}"/>
    <cellStyle name="Percent 3 5 12 6 3 2" xfId="6460" xr:uid="{0FE4647B-F058-46B7-82F4-E6A64A86526D}"/>
    <cellStyle name="Percent 3 5 12 6 3 2 2" xfId="24333" xr:uid="{CA17EB39-5377-4E69-8FA0-6A11050A3933}"/>
    <cellStyle name="Percent 3 5 12 6 3 2 3" xfId="42184" xr:uid="{CB074D4F-6F9F-4535-B509-6C251ADD8E44}"/>
    <cellStyle name="Percent 3 5 12 6 3 3" xfId="24332" xr:uid="{96131990-5797-4AEF-AAB4-D16C7730F2E1}"/>
    <cellStyle name="Percent 3 5 12 6 3 4" xfId="42183" xr:uid="{EEA558F6-003F-4989-9C25-F77D0656F7B7}"/>
    <cellStyle name="Percent 3 5 12 6 4" xfId="6461" xr:uid="{B2B45ADD-7BCC-440D-9EAA-AFDE99B78A76}"/>
    <cellStyle name="Percent 3 5 12 6 4 2" xfId="24334" xr:uid="{3FA12355-9293-4778-A715-2791D6A433F7}"/>
    <cellStyle name="Percent 3 5 12 6 4 3" xfId="42185" xr:uid="{8A706A85-A2F7-48C1-939F-6AC3586BA463}"/>
    <cellStyle name="Percent 3 5 12 6 5" xfId="24329" xr:uid="{7D107BAF-E740-4841-B0E3-AAF9455B645F}"/>
    <cellStyle name="Percent 3 5 12 6 6" xfId="42180" xr:uid="{E8207C77-4BB9-4D53-8A66-526D9BF76D84}"/>
    <cellStyle name="Percent 3 5 12 7" xfId="6462" xr:uid="{C19BE6BD-7DFE-49C9-98C3-414B301A9C63}"/>
    <cellStyle name="Percent 3 5 12 7 2" xfId="6463" xr:uid="{93CA484B-DDF1-4BF0-87FC-63B6437CDF2A}"/>
    <cellStyle name="Percent 3 5 12 7 2 2" xfId="24336" xr:uid="{B3707F46-4BDE-470B-A014-EC9561C989F8}"/>
    <cellStyle name="Percent 3 5 12 7 2 3" xfId="42187" xr:uid="{BB8F4712-D543-4A99-977C-C2B79834C289}"/>
    <cellStyle name="Percent 3 5 12 7 3" xfId="24335" xr:uid="{29E07F66-5D63-4BE9-86F3-21CE64823082}"/>
    <cellStyle name="Percent 3 5 12 7 4" xfId="42186" xr:uid="{7A8C17A8-DB1C-458A-8A71-2250CBAD3689}"/>
    <cellStyle name="Percent 3 5 12 8" xfId="6464" xr:uid="{C38CDCB1-43BA-4DA6-A9D5-B884CECC9187}"/>
    <cellStyle name="Percent 3 5 12 8 2" xfId="6465" xr:uid="{F6BE9CF2-312F-4AAD-9AE0-D661D19CA84F}"/>
    <cellStyle name="Percent 3 5 12 8 2 2" xfId="24338" xr:uid="{ACAF49C3-172D-471B-86A5-670F5BC8C71A}"/>
    <cellStyle name="Percent 3 5 12 8 2 3" xfId="42189" xr:uid="{9B741FCA-FE42-41C1-B884-662D1EB4C125}"/>
    <cellStyle name="Percent 3 5 12 8 3" xfId="24337" xr:uid="{81A02FB5-B0E6-4326-806F-E6586E0F6664}"/>
    <cellStyle name="Percent 3 5 12 8 4" xfId="42188" xr:uid="{16962CA1-F69C-40B0-B3C8-FC5E159A49B0}"/>
    <cellStyle name="Percent 3 5 12 9" xfId="6466" xr:uid="{7DB2549C-B946-472D-9B97-B32740709678}"/>
    <cellStyle name="Percent 3 5 12 9 2" xfId="6467" xr:uid="{F38CDFEA-49AF-4897-A957-803F11F0137C}"/>
    <cellStyle name="Percent 3 5 12 9 2 2" xfId="24340" xr:uid="{FB1D4B7F-8C15-402A-B722-B8B1D54405FA}"/>
    <cellStyle name="Percent 3 5 12 9 2 3" xfId="42191" xr:uid="{A4CEA19E-3ECD-4344-8481-C050361015DF}"/>
    <cellStyle name="Percent 3 5 12 9 3" xfId="24339" xr:uid="{2B024BA8-793D-4590-8FCA-E66F5991B253}"/>
    <cellStyle name="Percent 3 5 12 9 4" xfId="42190" xr:uid="{A3C7E2E5-D83C-452E-8FD6-16C004A74CEE}"/>
    <cellStyle name="Percent 3 5 13" xfId="2903" xr:uid="{EDE02E50-07EA-4A71-AB70-443EA0E9E3D6}"/>
    <cellStyle name="Percent 3 5 13 10" xfId="6469" xr:uid="{6F76BC55-64F2-4BCC-A663-6E2ABA297EFF}"/>
    <cellStyle name="Percent 3 5 13 10 2" xfId="24342" xr:uid="{D53D4C63-8CA9-4EB1-8128-C875B1682BCE}"/>
    <cellStyle name="Percent 3 5 13 10 3" xfId="42193" xr:uid="{884B218D-D2FF-40EA-8C6A-B17AF4DF925E}"/>
    <cellStyle name="Percent 3 5 13 11" xfId="6470" xr:uid="{44E1DCF7-9D0F-4AE8-85EB-43C6C13A31AA}"/>
    <cellStyle name="Percent 3 5 13 11 2" xfId="24343" xr:uid="{C124559E-5312-480E-8260-AC8913A9487D}"/>
    <cellStyle name="Percent 3 5 13 11 3" xfId="42194" xr:uid="{09A4EA0C-63B6-497F-B159-147D5B71B792}"/>
    <cellStyle name="Percent 3 5 13 12" xfId="6468" xr:uid="{C805FD5C-80F8-4B3B-9BC2-E58CC3073D2D}"/>
    <cellStyle name="Percent 3 5 13 12 2" xfId="24341" xr:uid="{CD5713DD-B424-4A53-BF4D-889DF6E766D3}"/>
    <cellStyle name="Percent 3 5 13 12 3" xfId="42192" xr:uid="{68FCE8F0-9E14-417E-A2D8-18082B85E075}"/>
    <cellStyle name="Percent 3 5 13 13" xfId="59817" xr:uid="{5B18C33D-AED9-45B8-9119-6F148B25824E}"/>
    <cellStyle name="Percent 3 5 13 2" xfId="6471" xr:uid="{1229BFAC-8E7F-4709-970F-886C25F316F1}"/>
    <cellStyle name="Percent 3 5 13 2 2" xfId="6472" xr:uid="{07CF9950-9C2A-4048-96C6-585670D31BAB}"/>
    <cellStyle name="Percent 3 5 13 2 2 2" xfId="6473" xr:uid="{09FAC862-1A0B-419A-AAF9-B406ED21BEB7}"/>
    <cellStyle name="Percent 3 5 13 2 2 2 2" xfId="24346" xr:uid="{0C29FA03-1B63-4C8F-9A0C-2A62640BC800}"/>
    <cellStyle name="Percent 3 5 13 2 2 2 3" xfId="42197" xr:uid="{A1761C2B-C547-4A2E-A5EF-83EA78C7A39F}"/>
    <cellStyle name="Percent 3 5 13 2 2 3" xfId="24345" xr:uid="{984BEC67-048E-4EDD-9D33-3869A0498418}"/>
    <cellStyle name="Percent 3 5 13 2 2 4" xfId="42196" xr:uid="{1A4A4049-3E75-494D-9954-D72E8A57D178}"/>
    <cellStyle name="Percent 3 5 13 2 3" xfId="6474" xr:uid="{B28409EC-32B3-4880-A695-6FE80DF0766A}"/>
    <cellStyle name="Percent 3 5 13 2 3 2" xfId="6475" xr:uid="{A4EEF9CA-1867-4E50-A1F7-51B6A1219C84}"/>
    <cellStyle name="Percent 3 5 13 2 3 2 2" xfId="24348" xr:uid="{3F2BEAE9-89C0-443E-A5F6-213AB8111596}"/>
    <cellStyle name="Percent 3 5 13 2 3 2 3" xfId="42199" xr:uid="{8199411A-3A46-4D75-8666-E7261FD1E3AD}"/>
    <cellStyle name="Percent 3 5 13 2 3 3" xfId="24347" xr:uid="{C31D228D-FA21-4CA8-8F75-DAC4B26A36EA}"/>
    <cellStyle name="Percent 3 5 13 2 3 4" xfId="42198" xr:uid="{3E6A809F-4AA0-40D1-8093-90D5DD7D680B}"/>
    <cellStyle name="Percent 3 5 13 2 4" xfId="6476" xr:uid="{07D147C7-0BF1-42D4-8914-86CBC9F9BAE5}"/>
    <cellStyle name="Percent 3 5 13 2 4 2" xfId="24349" xr:uid="{97642993-14E0-497B-9BFB-EE28FAE24077}"/>
    <cellStyle name="Percent 3 5 13 2 4 3" xfId="42200" xr:uid="{7E450919-B653-4EE2-891F-E099FE1602FF}"/>
    <cellStyle name="Percent 3 5 13 2 5" xfId="6477" xr:uid="{D5432E91-D91C-4317-ADD5-7A9E79BFF0AE}"/>
    <cellStyle name="Percent 3 5 13 2 5 2" xfId="24350" xr:uid="{50EAB208-B053-4D16-9E76-6728EB77327D}"/>
    <cellStyle name="Percent 3 5 13 2 5 3" xfId="42201" xr:uid="{12BE59B6-CA82-4E15-82EF-B71F75C1196D}"/>
    <cellStyle name="Percent 3 5 13 2 6" xfId="24344" xr:uid="{FE55B73D-5E70-402A-BBE8-EBAB0E26A305}"/>
    <cellStyle name="Percent 3 5 13 2 7" xfId="42195" xr:uid="{F320A3DC-9D6B-44B4-9E92-97AB70188BC2}"/>
    <cellStyle name="Percent 3 5 13 3" xfId="6478" xr:uid="{D8395868-56C2-4FC1-9226-F1BE653C8539}"/>
    <cellStyle name="Percent 3 5 13 3 2" xfId="6479" xr:uid="{00C0A8BE-3F42-4017-85C0-775469A245BF}"/>
    <cellStyle name="Percent 3 5 13 3 2 2" xfId="6480" xr:uid="{9D7CB31D-F0CC-41D7-840A-EAC04D0DBC20}"/>
    <cellStyle name="Percent 3 5 13 3 2 2 2" xfId="24353" xr:uid="{7E9E4B26-4187-4E8A-94CC-A2CC91F2B76A}"/>
    <cellStyle name="Percent 3 5 13 3 2 2 3" xfId="42204" xr:uid="{4026ACEC-22A5-4001-A86D-2F92A32394C0}"/>
    <cellStyle name="Percent 3 5 13 3 2 3" xfId="24352" xr:uid="{4EFD9DCC-2B1E-49FD-AC8D-A37C4B0BDEB0}"/>
    <cellStyle name="Percent 3 5 13 3 2 4" xfId="42203" xr:uid="{4E00D809-7ED4-43FE-B43F-8C7A8F141C95}"/>
    <cellStyle name="Percent 3 5 13 3 3" xfId="6481" xr:uid="{03B5FA77-E12B-404E-AF09-A0FED1A96764}"/>
    <cellStyle name="Percent 3 5 13 3 3 2" xfId="6482" xr:uid="{0EACA67A-04D2-4A1B-A26C-228576711700}"/>
    <cellStyle name="Percent 3 5 13 3 3 2 2" xfId="24355" xr:uid="{1E90E779-BD5D-4304-8B91-DD98B63C7FBD}"/>
    <cellStyle name="Percent 3 5 13 3 3 2 3" xfId="42206" xr:uid="{B4329012-0B2F-4D69-BB4C-0A937240E6C2}"/>
    <cellStyle name="Percent 3 5 13 3 3 3" xfId="24354" xr:uid="{47E1EC34-266F-44B3-9869-14FCE63A9337}"/>
    <cellStyle name="Percent 3 5 13 3 3 4" xfId="42205" xr:uid="{62D66515-C59A-40FC-89C6-25100B583580}"/>
    <cellStyle name="Percent 3 5 13 3 4" xfId="6483" xr:uid="{E5F135AE-EB70-4886-BA6A-651EDC28F7F2}"/>
    <cellStyle name="Percent 3 5 13 3 4 2" xfId="24356" xr:uid="{B57F1E5B-66E0-4F02-9D5D-C90786663F03}"/>
    <cellStyle name="Percent 3 5 13 3 4 3" xfId="42207" xr:uid="{A07C2CE0-067B-45BF-AA15-8D7C3F268A51}"/>
    <cellStyle name="Percent 3 5 13 3 5" xfId="24351" xr:uid="{8666EDF6-8EC9-4041-8A8D-ABD89B6B64F9}"/>
    <cellStyle name="Percent 3 5 13 3 6" xfId="42202" xr:uid="{2F27DC95-29CA-4B6E-B5FD-261D4E293977}"/>
    <cellStyle name="Percent 3 5 13 4" xfId="6484" xr:uid="{D7FCA7A1-06FF-40C6-81B1-DA9A1052106D}"/>
    <cellStyle name="Percent 3 5 13 4 2" xfId="6485" xr:uid="{E3AA7FC9-B64C-49AC-AD79-0D4B0964A9C4}"/>
    <cellStyle name="Percent 3 5 13 4 2 2" xfId="6486" xr:uid="{3AE624E3-B830-4167-94C0-DDCF8C64F6FF}"/>
    <cellStyle name="Percent 3 5 13 4 2 2 2" xfId="24359" xr:uid="{8A391CE7-2DE3-411B-ABFA-EA7ED5F92681}"/>
    <cellStyle name="Percent 3 5 13 4 2 2 3" xfId="42210" xr:uid="{920A0251-FA6B-45C0-A26D-E079FB25D3C8}"/>
    <cellStyle name="Percent 3 5 13 4 2 3" xfId="24358" xr:uid="{563D667F-FD68-40B1-96A1-9AF8A2E914CA}"/>
    <cellStyle name="Percent 3 5 13 4 2 4" xfId="42209" xr:uid="{9820BC45-5B31-42B2-9370-896EB471D713}"/>
    <cellStyle name="Percent 3 5 13 4 3" xfId="6487" xr:uid="{4A12C7CD-D9BC-43AE-BC91-40FCB4A32BEE}"/>
    <cellStyle name="Percent 3 5 13 4 3 2" xfId="6488" xr:uid="{06F9853E-B39C-4E08-95D6-A1D2206329A2}"/>
    <cellStyle name="Percent 3 5 13 4 3 2 2" xfId="24361" xr:uid="{BCA4985D-0274-44D1-8A09-873CAC0BFE63}"/>
    <cellStyle name="Percent 3 5 13 4 3 2 3" xfId="42212" xr:uid="{02CCD6E2-7C82-4B56-989A-2831F6B78D27}"/>
    <cellStyle name="Percent 3 5 13 4 3 3" xfId="24360" xr:uid="{C144A351-5FB5-4E33-B052-DD574D4F8FCF}"/>
    <cellStyle name="Percent 3 5 13 4 3 4" xfId="42211" xr:uid="{43EC2299-A43D-4CEB-B852-F19317E5B27E}"/>
    <cellStyle name="Percent 3 5 13 4 4" xfId="6489" xr:uid="{F2372D9E-5686-417E-A70F-A798CFE8B48F}"/>
    <cellStyle name="Percent 3 5 13 4 4 2" xfId="24362" xr:uid="{BEABECFD-1F66-4EF2-8F4E-BA1F88E03EAD}"/>
    <cellStyle name="Percent 3 5 13 4 4 3" xfId="42213" xr:uid="{62123D43-540E-469D-B6DF-4C74CAFB39DA}"/>
    <cellStyle name="Percent 3 5 13 4 5" xfId="24357" xr:uid="{AFDDFFD6-1677-4BED-BF5F-5DA7A1A323BC}"/>
    <cellStyle name="Percent 3 5 13 4 6" xfId="42208" xr:uid="{179A6C3B-13D9-4B8C-A714-20B32938BF65}"/>
    <cellStyle name="Percent 3 5 13 5" xfId="6490" xr:uid="{91348800-3D17-4C4C-B127-BCBC44F2894A}"/>
    <cellStyle name="Percent 3 5 13 5 2" xfId="6491" xr:uid="{D0D15B1E-FEDF-4CCD-9F8B-AAB534A88CB0}"/>
    <cellStyle name="Percent 3 5 13 5 2 2" xfId="6492" xr:uid="{0AAC31A2-821E-4106-9678-1AF2F70300BB}"/>
    <cellStyle name="Percent 3 5 13 5 2 2 2" xfId="24365" xr:uid="{5826900D-7394-456D-B35A-BAAC7379FDA6}"/>
    <cellStyle name="Percent 3 5 13 5 2 2 3" xfId="42216" xr:uid="{20DA9D0E-363B-4536-82EF-CA9D6828AB24}"/>
    <cellStyle name="Percent 3 5 13 5 2 3" xfId="24364" xr:uid="{1705474A-C4B8-438E-A9D3-366A16C994C1}"/>
    <cellStyle name="Percent 3 5 13 5 2 4" xfId="42215" xr:uid="{3A203553-65CA-4DFA-9D6F-BA07AF51A02B}"/>
    <cellStyle name="Percent 3 5 13 5 3" xfId="6493" xr:uid="{F91325D3-9685-4C67-8BA1-01F1FE601AE1}"/>
    <cellStyle name="Percent 3 5 13 5 3 2" xfId="6494" xr:uid="{F83C3DB7-C1DA-45E8-875A-1EA232237570}"/>
    <cellStyle name="Percent 3 5 13 5 3 2 2" xfId="24367" xr:uid="{D54DBBD1-CF60-4CF4-BC30-2CD4D312A4EB}"/>
    <cellStyle name="Percent 3 5 13 5 3 2 3" xfId="42218" xr:uid="{9714A083-836D-46BD-BE39-CBE7067B0446}"/>
    <cellStyle name="Percent 3 5 13 5 3 3" xfId="24366" xr:uid="{6DD15248-213B-4C05-AED5-6D923DC0C12F}"/>
    <cellStyle name="Percent 3 5 13 5 3 4" xfId="42217" xr:uid="{E95C9776-3EDD-46CD-8A9F-67865B5C0377}"/>
    <cellStyle name="Percent 3 5 13 5 4" xfId="6495" xr:uid="{54466F55-917A-4B52-8C0F-B16821A2B42C}"/>
    <cellStyle name="Percent 3 5 13 5 4 2" xfId="6496" xr:uid="{7060CA17-D673-40B3-AFA9-715086864C54}"/>
    <cellStyle name="Percent 3 5 13 5 4 2 2" xfId="24369" xr:uid="{8C9CA0CD-2BB6-4559-96FD-B2360477DB0A}"/>
    <cellStyle name="Percent 3 5 13 5 4 2 3" xfId="42220" xr:uid="{9132A88F-5EDE-4FE7-BC8A-2320BD20D865}"/>
    <cellStyle name="Percent 3 5 13 5 4 3" xfId="24368" xr:uid="{D6085233-2CCF-4CB6-B611-8A9ECC613F52}"/>
    <cellStyle name="Percent 3 5 13 5 4 4" xfId="42219" xr:uid="{FCB20475-F9E9-42B4-8587-0C155E9F608F}"/>
    <cellStyle name="Percent 3 5 13 5 5" xfId="6497" xr:uid="{DEB2AAD8-0530-452B-A71D-E3AD10B37EE6}"/>
    <cellStyle name="Percent 3 5 13 5 5 2" xfId="24370" xr:uid="{04CFCF95-595F-41F5-8983-7FD3A6D2A59F}"/>
    <cellStyle name="Percent 3 5 13 5 5 3" xfId="42221" xr:uid="{135DF6C3-4AA9-4FBC-B513-4F989F592DD0}"/>
    <cellStyle name="Percent 3 5 13 5 6" xfId="24363" xr:uid="{EF86D737-CEAB-494C-B719-95EB62FA5EBC}"/>
    <cellStyle name="Percent 3 5 13 5 7" xfId="42214" xr:uid="{4A7251C4-DEE3-426D-B014-6C0772A89A7E}"/>
    <cellStyle name="Percent 3 5 13 6" xfId="6498" xr:uid="{7494FD55-F58A-4B02-8308-DEBC1D9637A7}"/>
    <cellStyle name="Percent 3 5 13 6 2" xfId="6499" xr:uid="{54F5CF41-CBAB-4943-B0BF-C330D23DDA7B}"/>
    <cellStyle name="Percent 3 5 13 6 2 2" xfId="6500" xr:uid="{A964B857-A9BB-4701-80B0-99121C26DA14}"/>
    <cellStyle name="Percent 3 5 13 6 2 2 2" xfId="24373" xr:uid="{B6341211-F75E-4DF7-A461-DC746ACC6013}"/>
    <cellStyle name="Percent 3 5 13 6 2 2 3" xfId="42224" xr:uid="{EA02D5DE-0098-45AA-9EDD-333AA64BEE4A}"/>
    <cellStyle name="Percent 3 5 13 6 2 3" xfId="24372" xr:uid="{1D32A9C9-0086-4BCA-8153-9F6F4DB88383}"/>
    <cellStyle name="Percent 3 5 13 6 2 4" xfId="42223" xr:uid="{82D0B0E8-BF6A-4E8D-AB7F-A4A3D51DB28F}"/>
    <cellStyle name="Percent 3 5 13 6 3" xfId="6501" xr:uid="{12C5242A-B15A-4B73-9DA9-5020BDD95409}"/>
    <cellStyle name="Percent 3 5 13 6 3 2" xfId="6502" xr:uid="{B2A5D317-D149-4337-AF56-AF0447242364}"/>
    <cellStyle name="Percent 3 5 13 6 3 2 2" xfId="24375" xr:uid="{37FC483D-C5BE-49FF-B22F-FA87BDCF335A}"/>
    <cellStyle name="Percent 3 5 13 6 3 2 3" xfId="42226" xr:uid="{C1F0811A-0B48-4090-BD57-921B5425A0CF}"/>
    <cellStyle name="Percent 3 5 13 6 3 3" xfId="24374" xr:uid="{59B7C0F9-F731-421C-8CFD-8F7D74974BED}"/>
    <cellStyle name="Percent 3 5 13 6 3 4" xfId="42225" xr:uid="{704FC693-862D-4275-8963-2B6164B1111E}"/>
    <cellStyle name="Percent 3 5 13 6 4" xfId="6503" xr:uid="{6ECA51B9-CBC6-41FF-AE90-7E7B6CCC81BA}"/>
    <cellStyle name="Percent 3 5 13 6 4 2" xfId="24376" xr:uid="{428CF1E0-EB30-4A8A-94E5-F43E09F39C7D}"/>
    <cellStyle name="Percent 3 5 13 6 4 3" xfId="42227" xr:uid="{ED493411-FB70-47E3-A109-E84082B3C53A}"/>
    <cellStyle name="Percent 3 5 13 6 5" xfId="24371" xr:uid="{06BB03BF-6C95-464B-80FD-0AB793009C3A}"/>
    <cellStyle name="Percent 3 5 13 6 6" xfId="42222" xr:uid="{48F286EE-90A7-4F82-948A-187EE7EF8DBF}"/>
    <cellStyle name="Percent 3 5 13 7" xfId="6504" xr:uid="{E4D8CC0B-150A-4B22-85ED-D28D7A4CA31B}"/>
    <cellStyle name="Percent 3 5 13 7 2" xfId="6505" xr:uid="{595DAB7A-9F3C-424A-9B96-16253276A0AA}"/>
    <cellStyle name="Percent 3 5 13 7 2 2" xfId="24378" xr:uid="{0DA2101A-BFA4-46DD-B3BF-0A51C8F383A6}"/>
    <cellStyle name="Percent 3 5 13 7 2 3" xfId="42229" xr:uid="{5F04B8C7-5E5B-429B-BCF1-CE26F069E2D6}"/>
    <cellStyle name="Percent 3 5 13 7 3" xfId="24377" xr:uid="{FA83E9EA-B66E-4572-9AE2-855E86953E60}"/>
    <cellStyle name="Percent 3 5 13 7 4" xfId="42228" xr:uid="{736FB030-BF6B-4FB6-9AE6-6AEB2C8DB14D}"/>
    <cellStyle name="Percent 3 5 13 8" xfId="6506" xr:uid="{D17B7448-4971-4AFC-9E54-8B036D817172}"/>
    <cellStyle name="Percent 3 5 13 8 2" xfId="6507" xr:uid="{73AE4749-B27A-4F37-8516-7C8799291454}"/>
    <cellStyle name="Percent 3 5 13 8 2 2" xfId="24380" xr:uid="{94655666-3942-425F-964E-1A59FE514EA5}"/>
    <cellStyle name="Percent 3 5 13 8 2 3" xfId="42231" xr:uid="{07FBA880-7F3A-4A17-8FEE-5ED9DD93E5DA}"/>
    <cellStyle name="Percent 3 5 13 8 3" xfId="24379" xr:uid="{2338D61A-D0F3-4826-8889-3A8F2C0E7FCD}"/>
    <cellStyle name="Percent 3 5 13 8 4" xfId="42230" xr:uid="{CDC04240-600D-4795-A9CB-B289BCA08E8A}"/>
    <cellStyle name="Percent 3 5 13 9" xfId="6508" xr:uid="{523AB797-84A7-4A37-868D-D7BFDEF980B9}"/>
    <cellStyle name="Percent 3 5 13 9 2" xfId="6509" xr:uid="{6059000D-FF8B-4DDB-9EB3-F50755B4780A}"/>
    <cellStyle name="Percent 3 5 13 9 2 2" xfId="24382" xr:uid="{179FCC90-BA53-4FBC-9718-7018E544950E}"/>
    <cellStyle name="Percent 3 5 13 9 2 3" xfId="42233" xr:uid="{78866F2A-3812-486E-9B9F-1D2E9551B6B0}"/>
    <cellStyle name="Percent 3 5 13 9 3" xfId="24381" xr:uid="{8C65606E-C001-4DF9-9A54-935E8AC3BB7F}"/>
    <cellStyle name="Percent 3 5 13 9 4" xfId="42232" xr:uid="{5A61816B-5AA4-483F-A9F5-DC6CCA191260}"/>
    <cellStyle name="Percent 3 5 14" xfId="2904" xr:uid="{2F1B0AA0-4DBE-49CB-B6FE-3091B0C0C84F}"/>
    <cellStyle name="Percent 3 5 14 10" xfId="6511" xr:uid="{EA6F4B50-860C-43D7-A0ED-03B5A4F874CF}"/>
    <cellStyle name="Percent 3 5 14 10 2" xfId="24384" xr:uid="{C137EC41-E86F-4A0D-BF58-83BED3597112}"/>
    <cellStyle name="Percent 3 5 14 10 3" xfId="42235" xr:uid="{1C8927DD-D3E4-4E2B-8BB9-7023BF03F0C2}"/>
    <cellStyle name="Percent 3 5 14 11" xfId="6512" xr:uid="{24D50A9D-9D65-4BB1-8751-52C7D7FFC6A4}"/>
    <cellStyle name="Percent 3 5 14 11 2" xfId="24385" xr:uid="{6FCE6643-C358-407D-B9CC-896701655008}"/>
    <cellStyle name="Percent 3 5 14 11 3" xfId="42236" xr:uid="{2B6507F9-0AB4-4C39-9543-EEA890A344A2}"/>
    <cellStyle name="Percent 3 5 14 12" xfId="6510" xr:uid="{D8950615-4986-40CC-9993-75521D442A3A}"/>
    <cellStyle name="Percent 3 5 14 12 2" xfId="24383" xr:uid="{AEB9927F-363B-48D5-938A-C42F77CA0868}"/>
    <cellStyle name="Percent 3 5 14 12 3" xfId="42234" xr:uid="{DA8A8786-9D7E-4388-98BD-929AE7C8B370}"/>
    <cellStyle name="Percent 3 5 14 13" xfId="59818" xr:uid="{1DBFA072-F5B1-487D-AD1B-9FC87AB3C323}"/>
    <cellStyle name="Percent 3 5 14 2" xfId="6513" xr:uid="{1F74E9AA-CEF1-47A7-B7D2-2D181D35EA5E}"/>
    <cellStyle name="Percent 3 5 14 2 2" xfId="6514" xr:uid="{09F813CF-5BA1-4537-9CCB-531BF9563488}"/>
    <cellStyle name="Percent 3 5 14 2 2 2" xfId="6515" xr:uid="{7D94F612-5568-461F-81B5-5BE968A351C9}"/>
    <cellStyle name="Percent 3 5 14 2 2 2 2" xfId="24388" xr:uid="{7693A2BC-7F61-4D8A-B1F5-9DDB7A702E30}"/>
    <cellStyle name="Percent 3 5 14 2 2 2 3" xfId="42239" xr:uid="{BA284576-8036-4886-B11B-D1A1430E4272}"/>
    <cellStyle name="Percent 3 5 14 2 2 3" xfId="24387" xr:uid="{3597C119-499F-44E7-A851-204487A882A6}"/>
    <cellStyle name="Percent 3 5 14 2 2 4" xfId="42238" xr:uid="{180369BC-DB50-4E4A-A85E-42D339C77649}"/>
    <cellStyle name="Percent 3 5 14 2 3" xfId="6516" xr:uid="{8490E3D6-CDDC-4FB4-AA05-952984F7822B}"/>
    <cellStyle name="Percent 3 5 14 2 3 2" xfId="6517" xr:uid="{7F9830F0-9B54-46F8-A2A5-5D46714871E5}"/>
    <cellStyle name="Percent 3 5 14 2 3 2 2" xfId="24390" xr:uid="{5F9BC269-0DBB-4596-A150-2264294AA87D}"/>
    <cellStyle name="Percent 3 5 14 2 3 2 3" xfId="42241" xr:uid="{F508CB3C-D62B-4235-8555-F67084DE563E}"/>
    <cellStyle name="Percent 3 5 14 2 3 3" xfId="24389" xr:uid="{D58E7CAA-E692-4F6C-B13B-4FF1DCAD75C9}"/>
    <cellStyle name="Percent 3 5 14 2 3 4" xfId="42240" xr:uid="{AF147407-B917-465B-B946-5F045C64C845}"/>
    <cellStyle name="Percent 3 5 14 2 4" xfId="6518" xr:uid="{4025BE25-E2DC-4685-A0B8-E6E3B41DAA4C}"/>
    <cellStyle name="Percent 3 5 14 2 4 2" xfId="24391" xr:uid="{CDFEC8C9-331C-4F82-B713-539FF429971B}"/>
    <cellStyle name="Percent 3 5 14 2 4 3" xfId="42242" xr:uid="{CF8C67D1-D162-4E21-A4D7-650F3C231E3D}"/>
    <cellStyle name="Percent 3 5 14 2 5" xfId="6519" xr:uid="{5FD6B270-9A6B-4783-AC1E-7F66A2199F9C}"/>
    <cellStyle name="Percent 3 5 14 2 5 2" xfId="24392" xr:uid="{24451696-FB5E-4BE4-A889-4163CFE7EB39}"/>
    <cellStyle name="Percent 3 5 14 2 5 3" xfId="42243" xr:uid="{4211E437-8333-4809-80F5-3B91D488EF67}"/>
    <cellStyle name="Percent 3 5 14 2 6" xfId="24386" xr:uid="{C82E7884-60B4-45A8-B825-0DF34AE79684}"/>
    <cellStyle name="Percent 3 5 14 2 7" xfId="42237" xr:uid="{CACB20D4-9217-49B5-A5C5-B0456E1BA002}"/>
    <cellStyle name="Percent 3 5 14 3" xfId="6520" xr:uid="{4E554F75-1591-48F4-9F1C-E2BAC6B0BACB}"/>
    <cellStyle name="Percent 3 5 14 3 2" xfId="6521" xr:uid="{496D02BE-01F9-4D8C-81D8-00F512ADB384}"/>
    <cellStyle name="Percent 3 5 14 3 2 2" xfId="6522" xr:uid="{CEE4ED18-6BB0-4EC5-B0B3-007E350E9D1C}"/>
    <cellStyle name="Percent 3 5 14 3 2 2 2" xfId="24395" xr:uid="{6C369617-D06D-4CD3-9F1E-1D2E21CDADFA}"/>
    <cellStyle name="Percent 3 5 14 3 2 2 3" xfId="42246" xr:uid="{C134DE55-2985-446E-AB8E-ACBF30ABF345}"/>
    <cellStyle name="Percent 3 5 14 3 2 3" xfId="24394" xr:uid="{51488FBB-26E4-4163-9BAC-B1C229C715B0}"/>
    <cellStyle name="Percent 3 5 14 3 2 4" xfId="42245" xr:uid="{19D62D01-B309-417A-B1D5-8CAA599AD1F7}"/>
    <cellStyle name="Percent 3 5 14 3 3" xfId="6523" xr:uid="{7306060D-984D-45BF-BE9D-697AB8E6EC1A}"/>
    <cellStyle name="Percent 3 5 14 3 3 2" xfId="6524" xr:uid="{015B4AD2-B84F-407E-B022-7EEF6AA1601B}"/>
    <cellStyle name="Percent 3 5 14 3 3 2 2" xfId="24397" xr:uid="{B79A808D-DA01-4587-A61B-B9ADDA4B6FDF}"/>
    <cellStyle name="Percent 3 5 14 3 3 2 3" xfId="42248" xr:uid="{DCAE8965-9C49-43DF-8DA3-CD07D2BFA946}"/>
    <cellStyle name="Percent 3 5 14 3 3 3" xfId="24396" xr:uid="{FCB33682-D662-4273-827B-9F57DD1D7EBE}"/>
    <cellStyle name="Percent 3 5 14 3 3 4" xfId="42247" xr:uid="{52E74AF0-9022-429E-9BD1-5EADFBE9E1F8}"/>
    <cellStyle name="Percent 3 5 14 3 4" xfId="6525" xr:uid="{D94DEE83-FB50-453F-B3E6-014E4B618AE0}"/>
    <cellStyle name="Percent 3 5 14 3 4 2" xfId="24398" xr:uid="{B968704C-9FA2-4DE2-AC77-6379A7E3546F}"/>
    <cellStyle name="Percent 3 5 14 3 4 3" xfId="42249" xr:uid="{4F77E890-16F4-4EE8-B726-CEE7E73F84EF}"/>
    <cellStyle name="Percent 3 5 14 3 5" xfId="24393" xr:uid="{7DBC2988-47A8-42DA-8E32-66C8B86119C3}"/>
    <cellStyle name="Percent 3 5 14 3 6" xfId="42244" xr:uid="{DB32EBD8-6283-4AAA-95D0-EB9832E8A55A}"/>
    <cellStyle name="Percent 3 5 14 4" xfId="6526" xr:uid="{CD9BC7C6-10D2-461D-822D-B4FB1A635A79}"/>
    <cellStyle name="Percent 3 5 14 4 2" xfId="6527" xr:uid="{DFCE84CC-E95D-4B21-B4C4-C60D78DA3C7D}"/>
    <cellStyle name="Percent 3 5 14 4 2 2" xfId="6528" xr:uid="{C4B4F7B6-3682-4F01-AAE9-834D79DA7E8D}"/>
    <cellStyle name="Percent 3 5 14 4 2 2 2" xfId="24401" xr:uid="{497AD246-FEE3-4750-B6F2-9F44C36CD8FA}"/>
    <cellStyle name="Percent 3 5 14 4 2 2 3" xfId="42252" xr:uid="{6359474E-E66E-43DF-9F80-3DBB4306A0D4}"/>
    <cellStyle name="Percent 3 5 14 4 2 3" xfId="24400" xr:uid="{EA2B359A-098A-4491-AD51-3B8325B4E174}"/>
    <cellStyle name="Percent 3 5 14 4 2 4" xfId="42251" xr:uid="{18501271-8F90-4DB7-9B15-C0355567EE44}"/>
    <cellStyle name="Percent 3 5 14 4 3" xfId="6529" xr:uid="{8AED7071-CA0E-4FE2-AA4E-C4B271A8998D}"/>
    <cellStyle name="Percent 3 5 14 4 3 2" xfId="6530" xr:uid="{81BE1C84-A206-4FAD-B48E-562F90DAEDB3}"/>
    <cellStyle name="Percent 3 5 14 4 3 2 2" xfId="24403" xr:uid="{B08B75D6-E61B-4A59-BB55-5D65DC3611FA}"/>
    <cellStyle name="Percent 3 5 14 4 3 2 3" xfId="42254" xr:uid="{F3725C78-2D2F-48BD-B759-2021125BD486}"/>
    <cellStyle name="Percent 3 5 14 4 3 3" xfId="24402" xr:uid="{3B9B7963-A7AA-4AF8-9C94-16F4CE8044BB}"/>
    <cellStyle name="Percent 3 5 14 4 3 4" xfId="42253" xr:uid="{42A57894-B5FC-4EA4-ADF6-C281F38C2E0F}"/>
    <cellStyle name="Percent 3 5 14 4 4" xfId="6531" xr:uid="{F171C551-D303-4150-A824-A7A3F8C07BA4}"/>
    <cellStyle name="Percent 3 5 14 4 4 2" xfId="24404" xr:uid="{6A88FD7D-2B59-4F3E-88B4-E20318CE589A}"/>
    <cellStyle name="Percent 3 5 14 4 4 3" xfId="42255" xr:uid="{44DEBBF6-1C7F-47FA-ABD1-8125D891DE58}"/>
    <cellStyle name="Percent 3 5 14 4 5" xfId="24399" xr:uid="{31A9DE91-95F2-4FD1-ACF2-F2DD8DCF49D1}"/>
    <cellStyle name="Percent 3 5 14 4 6" xfId="42250" xr:uid="{D6D6EE3A-871D-4602-B97A-37AFB56E12CA}"/>
    <cellStyle name="Percent 3 5 14 5" xfId="6532" xr:uid="{53655FCD-6D27-4A48-B392-A70D923BB473}"/>
    <cellStyle name="Percent 3 5 14 5 2" xfId="6533" xr:uid="{108FADE4-8BBE-44C0-8C6F-A5B79E9A9B1C}"/>
    <cellStyle name="Percent 3 5 14 5 2 2" xfId="6534" xr:uid="{BC3C38CB-339F-4490-ADD5-EB6BF26C7387}"/>
    <cellStyle name="Percent 3 5 14 5 2 2 2" xfId="24407" xr:uid="{67FF6ECF-B7DB-4D4E-AE00-02A7A0A15059}"/>
    <cellStyle name="Percent 3 5 14 5 2 2 3" xfId="42258" xr:uid="{79657144-DA69-486C-80F5-26BA04AFD283}"/>
    <cellStyle name="Percent 3 5 14 5 2 3" xfId="24406" xr:uid="{51F22A02-C500-4154-B455-E250D6EFED2A}"/>
    <cellStyle name="Percent 3 5 14 5 2 4" xfId="42257" xr:uid="{554FDA02-1604-4F00-8938-8DF59F981D6A}"/>
    <cellStyle name="Percent 3 5 14 5 3" xfId="6535" xr:uid="{1BCE16BF-DD1D-48D3-ABD6-16673E1C220C}"/>
    <cellStyle name="Percent 3 5 14 5 3 2" xfId="6536" xr:uid="{B0F0298D-9E0D-4A78-ABEF-E23249E3BC05}"/>
    <cellStyle name="Percent 3 5 14 5 3 2 2" xfId="24409" xr:uid="{D3CADAFB-0782-48A6-85C7-C0EC576B7B62}"/>
    <cellStyle name="Percent 3 5 14 5 3 2 3" xfId="42260" xr:uid="{7D1FB8B7-5BD4-45A2-9002-AC8F4CF43235}"/>
    <cellStyle name="Percent 3 5 14 5 3 3" xfId="24408" xr:uid="{E1ADE262-9FE5-416C-A1D7-FB86AE2FD603}"/>
    <cellStyle name="Percent 3 5 14 5 3 4" xfId="42259" xr:uid="{14045BCF-7906-44F3-B7FB-C1FE29705AE5}"/>
    <cellStyle name="Percent 3 5 14 5 4" xfId="6537" xr:uid="{AC306BBC-EDA4-4B4D-9836-A0D211EB8413}"/>
    <cellStyle name="Percent 3 5 14 5 4 2" xfId="6538" xr:uid="{2048DBE2-3699-46E2-896D-3D9922BA32D8}"/>
    <cellStyle name="Percent 3 5 14 5 4 2 2" xfId="24411" xr:uid="{D2DD2CFD-2B2C-4F4B-980B-E1236527224D}"/>
    <cellStyle name="Percent 3 5 14 5 4 2 3" xfId="42262" xr:uid="{3543CA62-CB37-4502-AAF2-5C85135F1FCC}"/>
    <cellStyle name="Percent 3 5 14 5 4 3" xfId="24410" xr:uid="{F50050EE-BBE5-42FE-8012-581D255609B8}"/>
    <cellStyle name="Percent 3 5 14 5 4 4" xfId="42261" xr:uid="{1EE28069-A479-4C7A-A2EA-FE7190B577C6}"/>
    <cellStyle name="Percent 3 5 14 5 5" xfId="6539" xr:uid="{51F4C98B-8707-4509-9BD2-F4DEDE701BD7}"/>
    <cellStyle name="Percent 3 5 14 5 5 2" xfId="24412" xr:uid="{6D110A04-7C00-4B2A-897B-3E8BF3D2B280}"/>
    <cellStyle name="Percent 3 5 14 5 5 3" xfId="42263" xr:uid="{5508CDCD-F1B3-41F2-AF05-73DED2B47F51}"/>
    <cellStyle name="Percent 3 5 14 5 6" xfId="24405" xr:uid="{D2028F5E-5591-459F-9C84-9540EFF5BF7F}"/>
    <cellStyle name="Percent 3 5 14 5 7" xfId="42256" xr:uid="{869EC4D0-4B6B-4118-8494-844580C69484}"/>
    <cellStyle name="Percent 3 5 14 6" xfId="6540" xr:uid="{63E13641-7BD3-4B9B-98AC-F0FC983AA195}"/>
    <cellStyle name="Percent 3 5 14 6 2" xfId="6541" xr:uid="{E8D8595F-258A-4A1F-B1F1-FEAA3E152E73}"/>
    <cellStyle name="Percent 3 5 14 6 2 2" xfId="6542" xr:uid="{E20CEBBC-9FF8-421F-A57C-880A815AAD6A}"/>
    <cellStyle name="Percent 3 5 14 6 2 2 2" xfId="24415" xr:uid="{5B1FBA29-BA99-4658-854E-8609CE68C894}"/>
    <cellStyle name="Percent 3 5 14 6 2 2 3" xfId="42266" xr:uid="{A9BB5900-5DB7-443C-B5AB-85B2AE16752D}"/>
    <cellStyle name="Percent 3 5 14 6 2 3" xfId="24414" xr:uid="{47EC85C7-1265-4486-AF44-4432BCA2FD74}"/>
    <cellStyle name="Percent 3 5 14 6 2 4" xfId="42265" xr:uid="{5D6F4AAD-AE17-4B4E-8A2B-9C0A3C5B449D}"/>
    <cellStyle name="Percent 3 5 14 6 3" xfId="6543" xr:uid="{56E38755-4BFE-4410-8843-806DEDE7D17A}"/>
    <cellStyle name="Percent 3 5 14 6 3 2" xfId="6544" xr:uid="{8ED3CFF9-7D54-4C53-934E-0430891ACD03}"/>
    <cellStyle name="Percent 3 5 14 6 3 2 2" xfId="24417" xr:uid="{C6F14514-4F7A-4DCE-8D72-44E1D7EE70C2}"/>
    <cellStyle name="Percent 3 5 14 6 3 2 3" xfId="42268" xr:uid="{65041D75-D075-4578-8CB9-F24C2B369C7E}"/>
    <cellStyle name="Percent 3 5 14 6 3 3" xfId="24416" xr:uid="{6D602480-E999-493D-ACDE-A8523857C918}"/>
    <cellStyle name="Percent 3 5 14 6 3 4" xfId="42267" xr:uid="{3FCC113D-C4F7-4BFF-AA2E-C2B6EBC2F18D}"/>
    <cellStyle name="Percent 3 5 14 6 4" xfId="6545" xr:uid="{9FC3937D-310B-491D-A0DB-2EA577FA4263}"/>
    <cellStyle name="Percent 3 5 14 6 4 2" xfId="24418" xr:uid="{AE5A5ADA-FDCC-4F00-BB54-F536A423B55B}"/>
    <cellStyle name="Percent 3 5 14 6 4 3" xfId="42269" xr:uid="{8933EEDE-EB4E-411C-A694-C12826091C99}"/>
    <cellStyle name="Percent 3 5 14 6 5" xfId="24413" xr:uid="{5B38B791-E5BC-4D4F-B65F-0C30EE45749B}"/>
    <cellStyle name="Percent 3 5 14 6 6" xfId="42264" xr:uid="{E2841FFE-C834-4659-89D5-5C4F721EA297}"/>
    <cellStyle name="Percent 3 5 14 7" xfId="6546" xr:uid="{3BF70C09-940C-469B-A893-4BCF7433393E}"/>
    <cellStyle name="Percent 3 5 14 7 2" xfId="6547" xr:uid="{F582DDAC-FBE9-475C-AE07-1BE084518AD7}"/>
    <cellStyle name="Percent 3 5 14 7 2 2" xfId="24420" xr:uid="{C7E5BD84-1C51-4BDA-8DFC-F565B6BF1F1F}"/>
    <cellStyle name="Percent 3 5 14 7 2 3" xfId="42271" xr:uid="{D1D7C2D8-3D72-40E7-91DC-6E988124E533}"/>
    <cellStyle name="Percent 3 5 14 7 3" xfId="24419" xr:uid="{6DDBF0C8-3E7D-4901-9F2D-0A66754C40B0}"/>
    <cellStyle name="Percent 3 5 14 7 4" xfId="42270" xr:uid="{A4F298EA-F587-461C-81FD-BAB0F12DFA4B}"/>
    <cellStyle name="Percent 3 5 14 8" xfId="6548" xr:uid="{40245E91-005F-49F7-9E49-CE62FC7E9B8D}"/>
    <cellStyle name="Percent 3 5 14 8 2" xfId="6549" xr:uid="{B5ABFBE0-A3F1-4A2A-BDE4-C3E6407692F1}"/>
    <cellStyle name="Percent 3 5 14 8 2 2" xfId="24422" xr:uid="{E94DA5E0-E141-4799-885F-150074D4C54C}"/>
    <cellStyle name="Percent 3 5 14 8 2 3" xfId="42273" xr:uid="{15399F4D-6117-4540-8132-47AA437D8A15}"/>
    <cellStyle name="Percent 3 5 14 8 3" xfId="24421" xr:uid="{E4AA1114-1E6E-45ED-B283-CF19492587E1}"/>
    <cellStyle name="Percent 3 5 14 8 4" xfId="42272" xr:uid="{09FC19BD-9356-4A63-9E31-31B2B57B89CF}"/>
    <cellStyle name="Percent 3 5 14 9" xfId="6550" xr:uid="{8F5198CC-E12D-4ABC-A5E7-CAF788D05E66}"/>
    <cellStyle name="Percent 3 5 14 9 2" xfId="6551" xr:uid="{F3ED7749-8359-4D75-BFD4-F2A90AA2175B}"/>
    <cellStyle name="Percent 3 5 14 9 2 2" xfId="24424" xr:uid="{26B1491E-2FAE-45FB-8F1D-C8FB98121500}"/>
    <cellStyle name="Percent 3 5 14 9 2 3" xfId="42275" xr:uid="{1B116A2A-F27F-4B44-B514-739D05805B3B}"/>
    <cellStyle name="Percent 3 5 14 9 3" xfId="24423" xr:uid="{5B59D77F-30B2-42AE-8FA3-E3CD17289E96}"/>
    <cellStyle name="Percent 3 5 14 9 4" xfId="42274" xr:uid="{059E9173-3B01-4936-B3E1-AE043094E537}"/>
    <cellStyle name="Percent 3 5 15" xfId="2905" xr:uid="{3606E13F-83D7-45D8-9F4B-F807B28A3EDA}"/>
    <cellStyle name="Percent 3 5 15 10" xfId="6553" xr:uid="{DC0B4BFB-6BE2-41FA-B006-2C9F1702A294}"/>
    <cellStyle name="Percent 3 5 15 10 2" xfId="24426" xr:uid="{17ACED8E-22B0-46EE-A2D7-43ADC2BEDDA8}"/>
    <cellStyle name="Percent 3 5 15 10 3" xfId="42277" xr:uid="{847258CA-8520-487E-8532-F1BD89888D9D}"/>
    <cellStyle name="Percent 3 5 15 11" xfId="6554" xr:uid="{16C75B78-C65A-4AAA-820B-41EA3D7D5F73}"/>
    <cellStyle name="Percent 3 5 15 11 2" xfId="24427" xr:uid="{59491B68-473A-46BC-9F51-C3CB43099E20}"/>
    <cellStyle name="Percent 3 5 15 11 3" xfId="42278" xr:uid="{5CDE15C9-A42E-4DE5-B098-57370FC0B22E}"/>
    <cellStyle name="Percent 3 5 15 12" xfId="6552" xr:uid="{6EED8904-159D-4908-8D04-20A35021B2FF}"/>
    <cellStyle name="Percent 3 5 15 12 2" xfId="24425" xr:uid="{D194F9BA-6BF6-49EA-8024-ADDE77C10A62}"/>
    <cellStyle name="Percent 3 5 15 12 3" xfId="42276" xr:uid="{9664A931-BFEA-4C27-8F01-FD67C70355EE}"/>
    <cellStyle name="Percent 3 5 15 13" xfId="59819" xr:uid="{E33119CD-3AA7-45DD-B395-4FBF2BFCF2B4}"/>
    <cellStyle name="Percent 3 5 15 2" xfId="6555" xr:uid="{B855C482-3CA6-4FED-BC2A-F31E5BD5EEEC}"/>
    <cellStyle name="Percent 3 5 15 2 2" xfId="6556" xr:uid="{DDB10DB4-535F-4D2B-A2F6-F3DB2836DE8E}"/>
    <cellStyle name="Percent 3 5 15 2 2 2" xfId="6557" xr:uid="{C4DFC92A-A186-439C-9B17-A61C94ADDD22}"/>
    <cellStyle name="Percent 3 5 15 2 2 2 2" xfId="24430" xr:uid="{99746534-B99C-4EA7-A848-93F5FA6D713C}"/>
    <cellStyle name="Percent 3 5 15 2 2 2 3" xfId="42281" xr:uid="{9FB7AD95-D905-40E4-B234-BA54C6E26748}"/>
    <cellStyle name="Percent 3 5 15 2 2 3" xfId="24429" xr:uid="{FDEE21E5-B23B-4D1B-BCF2-A200670EF1E4}"/>
    <cellStyle name="Percent 3 5 15 2 2 4" xfId="42280" xr:uid="{ECE5FF19-833D-43F0-9F24-915C95FB33AB}"/>
    <cellStyle name="Percent 3 5 15 2 3" xfId="6558" xr:uid="{FFDA4159-AC62-466D-BE29-53C16903C3D1}"/>
    <cellStyle name="Percent 3 5 15 2 3 2" xfId="6559" xr:uid="{AEA0CB16-688A-4187-9EE6-6FD499AECE17}"/>
    <cellStyle name="Percent 3 5 15 2 3 2 2" xfId="24432" xr:uid="{DDBACFCC-081A-4103-A831-157F1EC4EB06}"/>
    <cellStyle name="Percent 3 5 15 2 3 2 3" xfId="42283" xr:uid="{CADA8F19-C332-49CB-B29D-4236DBACF864}"/>
    <cellStyle name="Percent 3 5 15 2 3 3" xfId="24431" xr:uid="{10052398-9B7C-4EC9-B6E5-2180DB419701}"/>
    <cellStyle name="Percent 3 5 15 2 3 4" xfId="42282" xr:uid="{07484D21-59C1-4221-B677-3EFC421EBD8F}"/>
    <cellStyle name="Percent 3 5 15 2 4" xfId="6560" xr:uid="{4F9794B8-5EAA-4E49-886C-CEEB859CD2AF}"/>
    <cellStyle name="Percent 3 5 15 2 4 2" xfId="24433" xr:uid="{C7374C03-75CC-4811-BF37-A59F57018C17}"/>
    <cellStyle name="Percent 3 5 15 2 4 3" xfId="42284" xr:uid="{EBF6C3E9-6436-42E3-9862-1BD8DAD57DB1}"/>
    <cellStyle name="Percent 3 5 15 2 5" xfId="6561" xr:uid="{B790713B-FD74-40C1-B147-8E5F0E030C6F}"/>
    <cellStyle name="Percent 3 5 15 2 5 2" xfId="24434" xr:uid="{4425EB90-8D89-4A72-AEBF-482BADC5B1A1}"/>
    <cellStyle name="Percent 3 5 15 2 5 3" xfId="42285" xr:uid="{3D23A9B2-E150-485D-B252-EB4482152EA3}"/>
    <cellStyle name="Percent 3 5 15 2 6" xfId="24428" xr:uid="{968CDF82-023F-41F7-8E79-BB8CC93FE8AD}"/>
    <cellStyle name="Percent 3 5 15 2 7" xfId="42279" xr:uid="{0AC6C361-BE09-4B65-BF5F-D11780532EA4}"/>
    <cellStyle name="Percent 3 5 15 3" xfId="6562" xr:uid="{A7E16B2F-592D-4D36-9187-9FB5B64BFACC}"/>
    <cellStyle name="Percent 3 5 15 3 2" xfId="6563" xr:uid="{D484336F-ADC0-4084-A3E2-F4DA136973ED}"/>
    <cellStyle name="Percent 3 5 15 3 2 2" xfId="6564" xr:uid="{21DDC19A-156F-47DA-B4D1-90D999F1D19E}"/>
    <cellStyle name="Percent 3 5 15 3 2 2 2" xfId="24437" xr:uid="{4EB08411-FD06-4F9E-AC7B-D6C17746AB74}"/>
    <cellStyle name="Percent 3 5 15 3 2 2 3" xfId="42288" xr:uid="{8470E782-D416-49A1-95F2-1D657031BEBE}"/>
    <cellStyle name="Percent 3 5 15 3 2 3" xfId="24436" xr:uid="{18326223-8DCA-4433-A180-0A878CA51479}"/>
    <cellStyle name="Percent 3 5 15 3 2 4" xfId="42287" xr:uid="{2CEE97F8-F966-453B-974B-9D8DC87ECF1A}"/>
    <cellStyle name="Percent 3 5 15 3 3" xfId="6565" xr:uid="{FE734D2C-08A9-40D7-B2FE-00C234341096}"/>
    <cellStyle name="Percent 3 5 15 3 3 2" xfId="6566" xr:uid="{E068C8D3-B3CC-473C-A7A1-D8C70603D133}"/>
    <cellStyle name="Percent 3 5 15 3 3 2 2" xfId="24439" xr:uid="{B973A595-23A9-4B40-87F5-2FFE58447566}"/>
    <cellStyle name="Percent 3 5 15 3 3 2 3" xfId="42290" xr:uid="{BCA0C39D-2FF0-4D82-8842-1FB19259A0FF}"/>
    <cellStyle name="Percent 3 5 15 3 3 3" xfId="24438" xr:uid="{2685034E-BD69-4149-9C59-269F3D3A4EBB}"/>
    <cellStyle name="Percent 3 5 15 3 3 4" xfId="42289" xr:uid="{9CE3B300-DAD2-40D5-83D2-B96989E6435F}"/>
    <cellStyle name="Percent 3 5 15 3 4" xfId="6567" xr:uid="{D3581FC8-28EB-4A18-B911-487EC0923538}"/>
    <cellStyle name="Percent 3 5 15 3 4 2" xfId="24440" xr:uid="{A709474D-649E-4637-BEDA-2197D0F657F6}"/>
    <cellStyle name="Percent 3 5 15 3 4 3" xfId="42291" xr:uid="{C45D9DC0-8FF1-4EF6-8B34-B6086A7433EA}"/>
    <cellStyle name="Percent 3 5 15 3 5" xfId="24435" xr:uid="{2BEF414D-39D9-41E7-AFF9-05E525EE58F5}"/>
    <cellStyle name="Percent 3 5 15 3 6" xfId="42286" xr:uid="{99A78CF3-3531-41E0-AD3D-1032BE950670}"/>
    <cellStyle name="Percent 3 5 15 4" xfId="6568" xr:uid="{9F3F37A0-0D5D-49BE-9F08-AB6A16A91306}"/>
    <cellStyle name="Percent 3 5 15 4 2" xfId="6569" xr:uid="{2FA0710C-93FB-44FC-9A5F-E31B27218CB3}"/>
    <cellStyle name="Percent 3 5 15 4 2 2" xfId="6570" xr:uid="{50063B66-BB85-4E8A-893A-C7B54B9182BB}"/>
    <cellStyle name="Percent 3 5 15 4 2 2 2" xfId="24443" xr:uid="{85D650F3-091E-426F-8FEE-56BEA067F2AD}"/>
    <cellStyle name="Percent 3 5 15 4 2 2 3" xfId="42294" xr:uid="{873C33D5-A077-4335-B80F-BA327A4AB25F}"/>
    <cellStyle name="Percent 3 5 15 4 2 3" xfId="24442" xr:uid="{C559F3EA-6EEE-414E-8494-C786B3F93E72}"/>
    <cellStyle name="Percent 3 5 15 4 2 4" xfId="42293" xr:uid="{0B2DD54E-D466-4FDA-BF45-E218628F3FF7}"/>
    <cellStyle name="Percent 3 5 15 4 3" xfId="6571" xr:uid="{F3113A6F-A6D1-41A6-9B6E-412C6430DDB5}"/>
    <cellStyle name="Percent 3 5 15 4 3 2" xfId="6572" xr:uid="{C59A39FF-02FE-4634-B155-4BDCE00A061C}"/>
    <cellStyle name="Percent 3 5 15 4 3 2 2" xfId="24445" xr:uid="{DB473426-B1BD-40FB-B56F-C0EED42D50E2}"/>
    <cellStyle name="Percent 3 5 15 4 3 2 3" xfId="42296" xr:uid="{C2641E92-74A5-44DA-BDE7-16C90F5AF4AF}"/>
    <cellStyle name="Percent 3 5 15 4 3 3" xfId="24444" xr:uid="{02981651-E087-4C3D-9C15-F340BA47C607}"/>
    <cellStyle name="Percent 3 5 15 4 3 4" xfId="42295" xr:uid="{B47B4C5D-DD96-493D-AE76-99F6B6EDD8CC}"/>
    <cellStyle name="Percent 3 5 15 4 4" xfId="6573" xr:uid="{90034725-8218-4203-9B61-DB78801EE5AA}"/>
    <cellStyle name="Percent 3 5 15 4 4 2" xfId="24446" xr:uid="{FC01EE0B-B3A0-4F6A-87F0-957F84B66387}"/>
    <cellStyle name="Percent 3 5 15 4 4 3" xfId="42297" xr:uid="{FBFB126B-149F-4F42-99F9-767C45284353}"/>
    <cellStyle name="Percent 3 5 15 4 5" xfId="24441" xr:uid="{39C3E0AF-47DE-4B38-B7A4-E6E6699B43C2}"/>
    <cellStyle name="Percent 3 5 15 4 6" xfId="42292" xr:uid="{B41C6591-BEB6-4E67-951B-F133B8AA37BD}"/>
    <cellStyle name="Percent 3 5 15 5" xfId="6574" xr:uid="{06CD1A2C-0F37-4986-85A2-9DE974E5A846}"/>
    <cellStyle name="Percent 3 5 15 5 2" xfId="6575" xr:uid="{042BB37E-5ADF-4578-8154-29AA236401CA}"/>
    <cellStyle name="Percent 3 5 15 5 2 2" xfId="6576" xr:uid="{1F46D65D-4114-41D5-95BF-77BFC539B95E}"/>
    <cellStyle name="Percent 3 5 15 5 2 2 2" xfId="24449" xr:uid="{8D3BC51F-76BB-41CA-94B8-81EAF4A68932}"/>
    <cellStyle name="Percent 3 5 15 5 2 2 3" xfId="42300" xr:uid="{CDFFCFE6-15FC-4B0C-B44F-F72A7CD78E04}"/>
    <cellStyle name="Percent 3 5 15 5 2 3" xfId="24448" xr:uid="{1FFFC26D-F98E-4A1D-83DC-CA1449CE6F18}"/>
    <cellStyle name="Percent 3 5 15 5 2 4" xfId="42299" xr:uid="{740B571A-C773-4674-8D52-8534CD50791E}"/>
    <cellStyle name="Percent 3 5 15 5 3" xfId="6577" xr:uid="{060B4D98-287D-49F7-9561-11B36B639915}"/>
    <cellStyle name="Percent 3 5 15 5 3 2" xfId="6578" xr:uid="{DBD0561D-7854-4F75-B678-CE1DD3BE9B66}"/>
    <cellStyle name="Percent 3 5 15 5 3 2 2" xfId="24451" xr:uid="{997A6A8E-FF90-4095-8D18-234347845B0D}"/>
    <cellStyle name="Percent 3 5 15 5 3 2 3" xfId="42302" xr:uid="{2575ADCC-5DCE-459B-84E5-1EBB721901BF}"/>
    <cellStyle name="Percent 3 5 15 5 3 3" xfId="24450" xr:uid="{1ADBEB4C-F903-4A0F-9689-3638E3EB8240}"/>
    <cellStyle name="Percent 3 5 15 5 3 4" xfId="42301" xr:uid="{65578B08-F965-4831-962D-A59DE5DD667A}"/>
    <cellStyle name="Percent 3 5 15 5 4" xfId="6579" xr:uid="{37B34B26-DFCC-4E4F-9C80-0C4C3F2105F7}"/>
    <cellStyle name="Percent 3 5 15 5 4 2" xfId="6580" xr:uid="{7E7DAB11-21A0-48A9-A016-42BAB754E94C}"/>
    <cellStyle name="Percent 3 5 15 5 4 2 2" xfId="24453" xr:uid="{C4952BB2-07C1-4B4F-BC9A-840B60D7805E}"/>
    <cellStyle name="Percent 3 5 15 5 4 2 3" xfId="42304" xr:uid="{920D7BDE-B478-4D57-A7DB-CF4C3956801F}"/>
    <cellStyle name="Percent 3 5 15 5 4 3" xfId="24452" xr:uid="{42C3F2CD-C813-4C9E-BF56-610ECBD72CBF}"/>
    <cellStyle name="Percent 3 5 15 5 4 4" xfId="42303" xr:uid="{F7561B60-479E-4DD5-B9AA-ADCA917FF4F7}"/>
    <cellStyle name="Percent 3 5 15 5 5" xfId="6581" xr:uid="{6A88E1A3-9B36-47C7-BAFB-09B67DD57720}"/>
    <cellStyle name="Percent 3 5 15 5 5 2" xfId="24454" xr:uid="{7F28B160-64E9-4D6C-961C-45C8D366C843}"/>
    <cellStyle name="Percent 3 5 15 5 5 3" xfId="42305" xr:uid="{EAE257FD-1ECC-41A6-AB79-ECEB1BA978CE}"/>
    <cellStyle name="Percent 3 5 15 5 6" xfId="24447" xr:uid="{6156539E-0099-4836-89A2-00D425556398}"/>
    <cellStyle name="Percent 3 5 15 5 7" xfId="42298" xr:uid="{A2FD60E7-0E8A-417D-BC93-29B2F3F6DADC}"/>
    <cellStyle name="Percent 3 5 15 6" xfId="6582" xr:uid="{5E1839F5-FB61-4A58-A1C3-6EADC5269164}"/>
    <cellStyle name="Percent 3 5 15 6 2" xfId="6583" xr:uid="{763F5683-4509-4B59-A189-7FEA61F6B314}"/>
    <cellStyle name="Percent 3 5 15 6 2 2" xfId="6584" xr:uid="{9AA874F0-73CC-4842-894D-45E0AFB746E3}"/>
    <cellStyle name="Percent 3 5 15 6 2 2 2" xfId="24457" xr:uid="{F7D21907-8162-47ED-A3B3-AEBAFE934461}"/>
    <cellStyle name="Percent 3 5 15 6 2 2 3" xfId="42308" xr:uid="{2B89B327-B26F-4B0D-AAA0-DBD936158960}"/>
    <cellStyle name="Percent 3 5 15 6 2 3" xfId="24456" xr:uid="{B91DA136-BF87-4DE7-A160-4F6906891296}"/>
    <cellStyle name="Percent 3 5 15 6 2 4" xfId="42307" xr:uid="{8F2DF137-6885-4A35-847C-F1FF552AD872}"/>
    <cellStyle name="Percent 3 5 15 6 3" xfId="6585" xr:uid="{EABD297E-A9C2-4E19-AD0F-E2FD31FD53C2}"/>
    <cellStyle name="Percent 3 5 15 6 3 2" xfId="6586" xr:uid="{B8E4ACDE-0A40-4BC9-AAA2-3D674B49EFF9}"/>
    <cellStyle name="Percent 3 5 15 6 3 2 2" xfId="24459" xr:uid="{F7FFA208-CE0E-4B86-AF84-7313B6FD0352}"/>
    <cellStyle name="Percent 3 5 15 6 3 2 3" xfId="42310" xr:uid="{EE32C83F-3B4A-4B73-9878-EB07FC67ACBD}"/>
    <cellStyle name="Percent 3 5 15 6 3 3" xfId="24458" xr:uid="{BC4AECC9-678C-4FAD-A8B0-B7FF89BB7771}"/>
    <cellStyle name="Percent 3 5 15 6 3 4" xfId="42309" xr:uid="{01A953F7-239F-4597-8A35-DDA94028CC0E}"/>
    <cellStyle name="Percent 3 5 15 6 4" xfId="6587" xr:uid="{2B2DC59A-F7F2-401A-9ED6-C7BEC1A49259}"/>
    <cellStyle name="Percent 3 5 15 6 4 2" xfId="24460" xr:uid="{DED5101F-588F-4860-BF73-372C60C5ACD2}"/>
    <cellStyle name="Percent 3 5 15 6 4 3" xfId="42311" xr:uid="{46B891A7-C14D-46C6-8D3D-C6AFA84192E3}"/>
    <cellStyle name="Percent 3 5 15 6 5" xfId="24455" xr:uid="{55982182-54DF-4DC5-9840-74B6442940F8}"/>
    <cellStyle name="Percent 3 5 15 6 6" xfId="42306" xr:uid="{B82889FE-67E0-44BF-90A4-54AA009B5FA0}"/>
    <cellStyle name="Percent 3 5 15 7" xfId="6588" xr:uid="{3F4E1544-1F3F-484E-9D0F-60BD32214D86}"/>
    <cellStyle name="Percent 3 5 15 7 2" xfId="6589" xr:uid="{72ECA22E-B612-43C6-AA47-A9DF8188A28F}"/>
    <cellStyle name="Percent 3 5 15 7 2 2" xfId="24462" xr:uid="{A57A6774-787A-4F14-B6B7-EE5C58657A0F}"/>
    <cellStyle name="Percent 3 5 15 7 2 3" xfId="42313" xr:uid="{BD77F6CF-3935-4537-AEA2-C7C906CB95FA}"/>
    <cellStyle name="Percent 3 5 15 7 3" xfId="24461" xr:uid="{72361FDA-B5DB-4C61-AD90-3E556A0DDFF8}"/>
    <cellStyle name="Percent 3 5 15 7 4" xfId="42312" xr:uid="{0C6EA6A8-7DC9-4D7D-A68B-B7E22633E6F4}"/>
    <cellStyle name="Percent 3 5 15 8" xfId="6590" xr:uid="{09BE100F-A721-4745-9ACA-32C96D9C0FC6}"/>
    <cellStyle name="Percent 3 5 15 8 2" xfId="6591" xr:uid="{2C72D3DA-BF47-4539-B6F8-9C69B57F2912}"/>
    <cellStyle name="Percent 3 5 15 8 2 2" xfId="24464" xr:uid="{7F93F6A5-99BA-478D-9397-AA4F1CD52B76}"/>
    <cellStyle name="Percent 3 5 15 8 2 3" xfId="42315" xr:uid="{45CBDCF9-9673-4FE9-9861-53D0A0201F8D}"/>
    <cellStyle name="Percent 3 5 15 8 3" xfId="24463" xr:uid="{4B483C62-7AC9-4056-94E1-432A24E97B0B}"/>
    <cellStyle name="Percent 3 5 15 8 4" xfId="42314" xr:uid="{693212E3-E5A3-4E49-A825-85BF1B345F9F}"/>
    <cellStyle name="Percent 3 5 15 9" xfId="6592" xr:uid="{6C847FA8-C0FD-400E-9C73-994CCE409FA9}"/>
    <cellStyle name="Percent 3 5 15 9 2" xfId="6593" xr:uid="{044D7699-3231-47AE-BC86-8F1B4FDCA788}"/>
    <cellStyle name="Percent 3 5 15 9 2 2" xfId="24466" xr:uid="{89610E41-9D40-4BB7-878E-6C7437E1B47A}"/>
    <cellStyle name="Percent 3 5 15 9 2 3" xfId="42317" xr:uid="{2CAC5A48-9978-424A-9DA2-EE9D031B10EE}"/>
    <cellStyle name="Percent 3 5 15 9 3" xfId="24465" xr:uid="{96E67970-CCFB-46BC-B0A3-819B38EFEF9C}"/>
    <cellStyle name="Percent 3 5 15 9 4" xfId="42316" xr:uid="{B25A25E6-0D8A-4DC7-AC66-3D7E32559E34}"/>
    <cellStyle name="Percent 3 5 16" xfId="2906" xr:uid="{DC5E2EF9-2789-4FA5-96D8-50D6A84940EC}"/>
    <cellStyle name="Percent 3 5 16 2" xfId="6595" xr:uid="{8D03F593-40FB-447C-A7D2-A33D0CC490C7}"/>
    <cellStyle name="Percent 3 5 16 2 2" xfId="6596" xr:uid="{233EF6DE-D7C3-4A28-BF35-AFF06B08B7BC}"/>
    <cellStyle name="Percent 3 5 16 2 2 2" xfId="24469" xr:uid="{147CBD4C-E2A3-4C51-8D36-9E9194164EC0}"/>
    <cellStyle name="Percent 3 5 16 2 2 3" xfId="42320" xr:uid="{8DF0B9CA-15F0-4DF5-BE04-506CB7E09B0D}"/>
    <cellStyle name="Percent 3 5 16 2 3" xfId="24468" xr:uid="{99055767-DB99-4E69-81A4-BDA904A7FB9E}"/>
    <cellStyle name="Percent 3 5 16 2 4" xfId="42319" xr:uid="{9864DD62-026D-4BD4-8748-D7A4FF0253BE}"/>
    <cellStyle name="Percent 3 5 16 3" xfId="6597" xr:uid="{0158C095-23A9-49AA-8A25-E7102E0E39D0}"/>
    <cellStyle name="Percent 3 5 16 3 2" xfId="6598" xr:uid="{2D10F70C-A605-40DD-8818-A1A59A766D59}"/>
    <cellStyle name="Percent 3 5 16 3 2 2" xfId="24471" xr:uid="{94AD3B5F-02AD-4CA0-BD95-D85F143E7A1D}"/>
    <cellStyle name="Percent 3 5 16 3 2 3" xfId="42322" xr:uid="{92B3C364-43AB-4F97-BAED-CA7F3E5CED1C}"/>
    <cellStyle name="Percent 3 5 16 3 3" xfId="24470" xr:uid="{B6C461C0-7C13-4385-97F4-4EB92300AFF1}"/>
    <cellStyle name="Percent 3 5 16 3 4" xfId="42321" xr:uid="{537952B1-617F-4FC6-BE48-F48E65EA588E}"/>
    <cellStyle name="Percent 3 5 16 4" xfId="6599" xr:uid="{28D6683A-BC43-41C2-8B0B-D8265C6120DA}"/>
    <cellStyle name="Percent 3 5 16 4 2" xfId="24472" xr:uid="{606DD3F5-4733-4B6C-BEB4-B6D7B95D1B97}"/>
    <cellStyle name="Percent 3 5 16 4 3" xfId="42323" xr:uid="{5342ED9D-87FD-4C9F-891C-6B93721429E7}"/>
    <cellStyle name="Percent 3 5 16 5" xfId="6600" xr:uid="{563C5800-FB74-4C2F-9337-E021952382AD}"/>
    <cellStyle name="Percent 3 5 16 5 2" xfId="24473" xr:uid="{A4768E85-002E-458F-A552-4299C99F0030}"/>
    <cellStyle name="Percent 3 5 16 5 3" xfId="42324" xr:uid="{D40F147D-5181-48B1-9D6D-DECF20892474}"/>
    <cellStyle name="Percent 3 5 16 6" xfId="6594" xr:uid="{CCB909DB-378B-4AAF-9C67-4195B6A3ED85}"/>
    <cellStyle name="Percent 3 5 16 6 2" xfId="24467" xr:uid="{F2A9161B-DD85-48A3-B9C5-BD7CC244945C}"/>
    <cellStyle name="Percent 3 5 16 6 3" xfId="42318" xr:uid="{F358A0F1-D30D-415A-A097-BD5BAE2A7F81}"/>
    <cellStyle name="Percent 3 5 16 7" xfId="59820" xr:uid="{F8790BD8-BD3B-42ED-B4EA-838AA16F0A8E}"/>
    <cellStyle name="Percent 3 5 17" xfId="6601" xr:uid="{4E32F0BB-0F69-4482-900A-3CB5BE43052C}"/>
    <cellStyle name="Percent 3 5 17 2" xfId="6602" xr:uid="{011E0B26-A742-446A-B4B4-C76DC9703A53}"/>
    <cellStyle name="Percent 3 5 17 2 2" xfId="6603" xr:uid="{8D8E26EF-E87B-44E1-B32D-65E8D256FE1E}"/>
    <cellStyle name="Percent 3 5 17 2 2 2" xfId="24476" xr:uid="{6FB4F6F1-68D4-46D5-8B5C-32DC9FEBB6F6}"/>
    <cellStyle name="Percent 3 5 17 2 2 3" xfId="42327" xr:uid="{11EEDBA0-CA40-43A1-9320-01AA30E677A3}"/>
    <cellStyle name="Percent 3 5 17 2 3" xfId="24475" xr:uid="{5747F198-17B8-47C7-AB85-261D2739EB71}"/>
    <cellStyle name="Percent 3 5 17 2 4" xfId="42326" xr:uid="{8AEC7916-FB91-4B0E-919F-4DC9806F014D}"/>
    <cellStyle name="Percent 3 5 17 3" xfId="6604" xr:uid="{FF768BA2-76F2-442E-9509-FF29C9BF6ECF}"/>
    <cellStyle name="Percent 3 5 17 3 2" xfId="6605" xr:uid="{228A647E-A133-4532-A0E7-93C3575D44F0}"/>
    <cellStyle name="Percent 3 5 17 3 2 2" xfId="24478" xr:uid="{04D76F01-6110-4FB3-A1C6-355FFD5E1760}"/>
    <cellStyle name="Percent 3 5 17 3 2 3" xfId="42329" xr:uid="{3E082744-0EB8-4E16-AA34-B9E7C8A01EF7}"/>
    <cellStyle name="Percent 3 5 17 3 3" xfId="24477" xr:uid="{B48370AF-ADBA-4E4B-8B40-96D8986AEA3B}"/>
    <cellStyle name="Percent 3 5 17 3 4" xfId="42328" xr:uid="{540D07F1-A312-4CEC-B9BD-FB194C9E2EAA}"/>
    <cellStyle name="Percent 3 5 17 4" xfId="6606" xr:uid="{A7D68562-874F-454A-83D1-DCD23238500D}"/>
    <cellStyle name="Percent 3 5 17 4 2" xfId="24479" xr:uid="{E50AB8CD-16F1-4563-A625-0F71464D4E93}"/>
    <cellStyle name="Percent 3 5 17 4 3" xfId="42330" xr:uid="{D255D2AA-1FD0-498B-BFE1-2ACC4726EB42}"/>
    <cellStyle name="Percent 3 5 17 5" xfId="6607" xr:uid="{D1784607-FD2D-40AC-97F0-A440BA05C305}"/>
    <cellStyle name="Percent 3 5 17 5 2" xfId="24480" xr:uid="{59A95888-081F-40A9-AFB2-536DD424CDC4}"/>
    <cellStyle name="Percent 3 5 17 5 3" xfId="42331" xr:uid="{80998AFF-BCA6-44F7-B00D-09DA5D656D59}"/>
    <cellStyle name="Percent 3 5 17 6" xfId="24474" xr:uid="{EF1E9B96-ECFE-4B25-8537-FF01B6CC1B6F}"/>
    <cellStyle name="Percent 3 5 17 7" xfId="42325" xr:uid="{9381D03C-DC96-44BE-A9C1-AF6EC506326F}"/>
    <cellStyle name="Percent 3 5 17 8" xfId="59821" xr:uid="{2F9B9F57-C601-436B-BCB9-877EC1F3FA88}"/>
    <cellStyle name="Percent 3 5 18" xfId="6608" xr:uid="{DFB55B6B-93EB-4B57-A7C0-8FC37B4B71C0}"/>
    <cellStyle name="Percent 3 5 18 2" xfId="6609" xr:uid="{96E5BB80-EBEE-44EE-A902-8B2EA4638867}"/>
    <cellStyle name="Percent 3 5 18 2 2" xfId="6610" xr:uid="{DE2990E2-AE33-4D62-B910-8109BF409B38}"/>
    <cellStyle name="Percent 3 5 18 2 2 2" xfId="24483" xr:uid="{822DEB48-FB2C-4B7E-8B1F-15004626BAFC}"/>
    <cellStyle name="Percent 3 5 18 2 2 3" xfId="42334" xr:uid="{18A770DA-9ECA-4708-BFB2-DA7EC3010CF6}"/>
    <cellStyle name="Percent 3 5 18 2 3" xfId="24482" xr:uid="{CBD0552A-C44D-49E0-A6CA-F23A977E7AA0}"/>
    <cellStyle name="Percent 3 5 18 2 4" xfId="42333" xr:uid="{772A54E0-574F-42B7-AACC-3CE49510AB78}"/>
    <cellStyle name="Percent 3 5 18 3" xfId="6611" xr:uid="{B9141D33-C5D4-4963-944C-D1E4E61AFA66}"/>
    <cellStyle name="Percent 3 5 18 3 2" xfId="6612" xr:uid="{48C08151-EF41-4ECF-A93C-BB210D7E3F39}"/>
    <cellStyle name="Percent 3 5 18 3 2 2" xfId="24485" xr:uid="{D9231123-C402-4C24-862C-5A3BE395B337}"/>
    <cellStyle name="Percent 3 5 18 3 2 3" xfId="42336" xr:uid="{E818B337-99E1-40D5-B458-833085E8F0B6}"/>
    <cellStyle name="Percent 3 5 18 3 3" xfId="24484" xr:uid="{AE4E0F12-EB79-46F5-BFD1-EC35FC45F3FD}"/>
    <cellStyle name="Percent 3 5 18 3 4" xfId="42335" xr:uid="{E62D2159-A807-4A51-8D0D-A286DE435948}"/>
    <cellStyle name="Percent 3 5 18 4" xfId="6613" xr:uid="{4B3D52C1-4322-41B4-9ADA-675B7E82094E}"/>
    <cellStyle name="Percent 3 5 18 4 2" xfId="24486" xr:uid="{45EC36D9-FC15-4273-A29B-DEF555CD24FA}"/>
    <cellStyle name="Percent 3 5 18 4 3" xfId="42337" xr:uid="{1EA2B5D4-49BA-48C7-A27F-DB85C906B541}"/>
    <cellStyle name="Percent 3 5 18 5" xfId="24481" xr:uid="{14F5AC38-AF0B-4134-8FCC-B2492DD0E9C6}"/>
    <cellStyle name="Percent 3 5 18 6" xfId="42332" xr:uid="{463B55DB-0F68-4E76-9AD1-69021305EC09}"/>
    <cellStyle name="Percent 3 5 19" xfId="6614" xr:uid="{DB63BD74-534E-49B9-A80A-80415D6EB945}"/>
    <cellStyle name="Percent 3 5 19 2" xfId="6615" xr:uid="{8B3EF2CC-61A0-4FC4-99E0-B0B4A8DE9AD0}"/>
    <cellStyle name="Percent 3 5 19 2 2" xfId="6616" xr:uid="{DD02FDCE-058C-416B-8A22-4A011B08039D}"/>
    <cellStyle name="Percent 3 5 19 2 2 2" xfId="24489" xr:uid="{8FDECECA-1ACC-4B5D-9FE8-2FE0F5EA2EA4}"/>
    <cellStyle name="Percent 3 5 19 2 2 3" xfId="42340" xr:uid="{9EECB8E4-3BD2-40ED-8909-1209BAC53F40}"/>
    <cellStyle name="Percent 3 5 19 2 3" xfId="24488" xr:uid="{D98E8E79-3116-44D2-A71C-5C63827E601A}"/>
    <cellStyle name="Percent 3 5 19 2 4" xfId="42339" xr:uid="{EBEA0496-E13E-4AAC-B918-225145D38953}"/>
    <cellStyle name="Percent 3 5 19 3" xfId="6617" xr:uid="{66179AE9-612F-44CD-9A5B-34FF56458635}"/>
    <cellStyle name="Percent 3 5 19 3 2" xfId="6618" xr:uid="{E79D87EA-A15D-416C-BAD0-AE4AE46029C5}"/>
    <cellStyle name="Percent 3 5 19 3 2 2" xfId="24491" xr:uid="{BDF51754-B806-4569-8D2A-30906EA17D34}"/>
    <cellStyle name="Percent 3 5 19 3 2 3" xfId="42342" xr:uid="{D2117431-C0FE-4381-82C7-745C17E6D37E}"/>
    <cellStyle name="Percent 3 5 19 3 3" xfId="24490" xr:uid="{817697D0-D4EA-422B-AE28-A1D123184CBB}"/>
    <cellStyle name="Percent 3 5 19 3 4" xfId="42341" xr:uid="{529DC147-FD39-4330-8A8A-8EF722FF7184}"/>
    <cellStyle name="Percent 3 5 19 4" xfId="6619" xr:uid="{98633FAF-1B85-45EF-828D-A540DECEA57E}"/>
    <cellStyle name="Percent 3 5 19 4 2" xfId="6620" xr:uid="{BC713B7C-83D1-4768-BFFA-70891078FF34}"/>
    <cellStyle name="Percent 3 5 19 4 2 2" xfId="24493" xr:uid="{1D81D441-EFAF-46B7-AA4F-A3950C2214BB}"/>
    <cellStyle name="Percent 3 5 19 4 2 3" xfId="42344" xr:uid="{0DC15C60-5C30-46E4-BD95-86E08179B532}"/>
    <cellStyle name="Percent 3 5 19 4 3" xfId="24492" xr:uid="{71A5BBF4-521D-4E95-BC63-5329216954DB}"/>
    <cellStyle name="Percent 3 5 19 4 4" xfId="42343" xr:uid="{A0F7791D-1F5B-480F-860A-C8EA2CC39FC0}"/>
    <cellStyle name="Percent 3 5 19 5" xfId="6621" xr:uid="{98A114B9-D871-4468-837A-7F38458DEABF}"/>
    <cellStyle name="Percent 3 5 19 5 2" xfId="24494" xr:uid="{ACA1431F-0831-41F0-A51A-B34B5B23185D}"/>
    <cellStyle name="Percent 3 5 19 5 3" xfId="42345" xr:uid="{F086CA5C-D142-45F3-8577-6C34CFADE4BB}"/>
    <cellStyle name="Percent 3 5 19 6" xfId="24487" xr:uid="{EC8DEF83-48E6-4702-9D3F-5A97A3B47D07}"/>
    <cellStyle name="Percent 3 5 19 7" xfId="42338" xr:uid="{91F1EA8B-1D5F-4A50-BCEB-34F48FDD278C}"/>
    <cellStyle name="Percent 3 5 2" xfId="2907" xr:uid="{AB20B31B-6F36-47C4-8CEC-A205B8DE8ED4}"/>
    <cellStyle name="Percent 3 5 2 10" xfId="6623" xr:uid="{985B5EB5-A033-4B90-BE14-75EC9E68C3A0}"/>
    <cellStyle name="Percent 3 5 2 10 2" xfId="24496" xr:uid="{B7C5F1B8-8EB0-4435-A6E6-6FB43D92D904}"/>
    <cellStyle name="Percent 3 5 2 10 3" xfId="42347" xr:uid="{F2D97903-B504-4CA4-B51D-9205CD42BE46}"/>
    <cellStyle name="Percent 3 5 2 11" xfId="6624" xr:uid="{AE2FD9DC-5BE3-47D9-8781-305081D8F968}"/>
    <cellStyle name="Percent 3 5 2 11 2" xfId="24497" xr:uid="{72A6EE58-06F0-4A7A-9CCD-96ACE8B3ED29}"/>
    <cellStyle name="Percent 3 5 2 11 3" xfId="42348" xr:uid="{817DE6B2-0E2D-41C2-A2E9-1193EA0939C5}"/>
    <cellStyle name="Percent 3 5 2 12" xfId="6622" xr:uid="{97B42044-C45B-4171-B112-FA13D170ED2D}"/>
    <cellStyle name="Percent 3 5 2 12 2" xfId="24495" xr:uid="{0D17BB8F-51BC-40F1-8A88-1C6455D14F68}"/>
    <cellStyle name="Percent 3 5 2 12 3" xfId="42346" xr:uid="{7631AFB8-CAB4-4D67-BD91-D3FC604F8F7A}"/>
    <cellStyle name="Percent 3 5 2 13" xfId="59822" xr:uid="{277D1294-CE6E-44B9-8003-A0BBC4590187}"/>
    <cellStyle name="Percent 3 5 2 2" xfId="6625" xr:uid="{F62B1384-DCD3-4CDE-903D-D2714BF6D3CD}"/>
    <cellStyle name="Percent 3 5 2 2 2" xfId="6626" xr:uid="{DA093DE6-1E2B-4A2D-986B-C3B5B7BE8F3D}"/>
    <cellStyle name="Percent 3 5 2 2 2 2" xfId="6627" xr:uid="{3E4A7454-AE27-4268-B79F-0E11D2A1BE21}"/>
    <cellStyle name="Percent 3 5 2 2 2 2 2" xfId="24500" xr:uid="{B7D3BCB9-9524-447B-BBDE-DE176D6B61BB}"/>
    <cellStyle name="Percent 3 5 2 2 2 2 3" xfId="42351" xr:uid="{C1204F0E-D459-484D-A6C7-6CEADF6D99E8}"/>
    <cellStyle name="Percent 3 5 2 2 2 3" xfId="24499" xr:uid="{2099F879-8C4B-4A1E-BDC9-AEE76E1D5CAF}"/>
    <cellStyle name="Percent 3 5 2 2 2 4" xfId="42350" xr:uid="{E8D7D99E-0536-4AA8-BA86-C458421679DE}"/>
    <cellStyle name="Percent 3 5 2 2 3" xfId="6628" xr:uid="{2E118B16-BA98-4A8E-AEF4-20EAC079F65D}"/>
    <cellStyle name="Percent 3 5 2 2 3 2" xfId="6629" xr:uid="{2F20C3E4-EBE9-4F92-93AC-613E67C58AE5}"/>
    <cellStyle name="Percent 3 5 2 2 3 2 2" xfId="24502" xr:uid="{115AE708-C7D5-48F3-87BE-90781205BC6D}"/>
    <cellStyle name="Percent 3 5 2 2 3 2 3" xfId="42353" xr:uid="{B81A310A-E652-4414-A303-3E3A710990E2}"/>
    <cellStyle name="Percent 3 5 2 2 3 3" xfId="24501" xr:uid="{CC150DF7-288B-4D0F-9D0E-500F432BD6AC}"/>
    <cellStyle name="Percent 3 5 2 2 3 4" xfId="42352" xr:uid="{E1B45490-2A83-49E4-B123-DAE3410FD72A}"/>
    <cellStyle name="Percent 3 5 2 2 4" xfId="6630" xr:uid="{3A4247F2-5AA2-411D-B4DE-5BB9F4CBA96A}"/>
    <cellStyle name="Percent 3 5 2 2 4 2" xfId="24503" xr:uid="{DD765455-12D2-4A36-91AD-3F6840C90122}"/>
    <cellStyle name="Percent 3 5 2 2 4 3" xfId="42354" xr:uid="{EEA9D2DF-286B-4571-8FC8-98F35BC968AB}"/>
    <cellStyle name="Percent 3 5 2 2 5" xfId="6631" xr:uid="{E9A7E920-143D-4761-A325-2239DEC02566}"/>
    <cellStyle name="Percent 3 5 2 2 5 2" xfId="24504" xr:uid="{DEE4BDCD-9DE0-484B-99A7-6C2E79A9FEE6}"/>
    <cellStyle name="Percent 3 5 2 2 5 3" xfId="42355" xr:uid="{6521EA2E-AEF0-4464-862B-77FAF004C93B}"/>
    <cellStyle name="Percent 3 5 2 2 6" xfId="24498" xr:uid="{169C8FB5-0274-4A8B-A002-5B2493A1E90E}"/>
    <cellStyle name="Percent 3 5 2 2 7" xfId="42349" xr:uid="{497E9C58-4C88-4F3C-93F9-CF075EA3CC35}"/>
    <cellStyle name="Percent 3 5 2 3" xfId="6632" xr:uid="{C3A7B8DE-A844-47A8-9883-8C8F5AC5A8BF}"/>
    <cellStyle name="Percent 3 5 2 3 2" xfId="6633" xr:uid="{84AF68E1-D1DC-44B7-AD0A-8596A6424BDD}"/>
    <cellStyle name="Percent 3 5 2 3 2 2" xfId="6634" xr:uid="{1CA5D521-CA30-4325-9EAD-2AE7B7D936F9}"/>
    <cellStyle name="Percent 3 5 2 3 2 2 2" xfId="24507" xr:uid="{8CDF9419-19E1-4D8B-B0E8-606E054C0A46}"/>
    <cellStyle name="Percent 3 5 2 3 2 2 3" xfId="42358" xr:uid="{B57DB425-6D36-485E-8621-8146570F708F}"/>
    <cellStyle name="Percent 3 5 2 3 2 3" xfId="24506" xr:uid="{D1A32E62-7F97-4B97-832A-CAE4D4D11531}"/>
    <cellStyle name="Percent 3 5 2 3 2 4" xfId="42357" xr:uid="{E8945FF9-D7BF-4305-8DBB-BD34CD40DC88}"/>
    <cellStyle name="Percent 3 5 2 3 3" xfId="6635" xr:uid="{F72E7D73-5F2C-44B4-95AE-3E44F5437CCB}"/>
    <cellStyle name="Percent 3 5 2 3 3 2" xfId="6636" xr:uid="{08470ECC-6796-4C07-9520-E394E7EE3B4D}"/>
    <cellStyle name="Percent 3 5 2 3 3 2 2" xfId="24509" xr:uid="{82F75BDD-FDF5-442E-B336-737713895D41}"/>
    <cellStyle name="Percent 3 5 2 3 3 2 3" xfId="42360" xr:uid="{C4CF55AF-7302-413F-843C-754D1A25FBBE}"/>
    <cellStyle name="Percent 3 5 2 3 3 3" xfId="24508" xr:uid="{B70E2B79-BE2E-474A-9399-BF12EE0EC77F}"/>
    <cellStyle name="Percent 3 5 2 3 3 4" xfId="42359" xr:uid="{A1711ECA-7D53-4789-A67A-96B0922D7CD8}"/>
    <cellStyle name="Percent 3 5 2 3 4" xfId="6637" xr:uid="{B6BD101F-2A60-42B8-8814-F80E5C238DCC}"/>
    <cellStyle name="Percent 3 5 2 3 4 2" xfId="24510" xr:uid="{02EB3D14-6119-4039-B1DC-08CA0B0330D8}"/>
    <cellStyle name="Percent 3 5 2 3 4 3" xfId="42361" xr:uid="{797A58B8-846F-46A1-8B27-5F0B70F24013}"/>
    <cellStyle name="Percent 3 5 2 3 5" xfId="24505" xr:uid="{1EFDCA97-6B6B-4745-9E42-6D0156CFCC22}"/>
    <cellStyle name="Percent 3 5 2 3 6" xfId="42356" xr:uid="{26FD594B-86FB-47FE-8617-A0EE11FED4A0}"/>
    <cellStyle name="Percent 3 5 2 4" xfId="6638" xr:uid="{E7C4E195-82EC-4B1C-AFA2-42795743AE8E}"/>
    <cellStyle name="Percent 3 5 2 4 2" xfId="6639" xr:uid="{3FFF5261-BFEC-448D-9BBB-F7472DE379C4}"/>
    <cellStyle name="Percent 3 5 2 4 2 2" xfId="6640" xr:uid="{EE0E89E9-382B-4885-B94C-5807D0096F01}"/>
    <cellStyle name="Percent 3 5 2 4 2 2 2" xfId="24513" xr:uid="{7AE79B8B-59CE-4C5A-B7B0-75BDA042CEFE}"/>
    <cellStyle name="Percent 3 5 2 4 2 2 3" xfId="42364" xr:uid="{3D7C6682-1C28-489F-ADAF-D3340CA82394}"/>
    <cellStyle name="Percent 3 5 2 4 2 3" xfId="24512" xr:uid="{4188B4A7-5089-40A8-AA47-266921C2B864}"/>
    <cellStyle name="Percent 3 5 2 4 2 4" xfId="42363" xr:uid="{4F050777-49C7-45FF-851E-5EEDE1B43A6A}"/>
    <cellStyle name="Percent 3 5 2 4 3" xfId="6641" xr:uid="{4AF43864-C9BF-4DCC-9B50-D227B92A8646}"/>
    <cellStyle name="Percent 3 5 2 4 3 2" xfId="6642" xr:uid="{23BC6BA8-F3C8-4998-A8AB-ECB681673147}"/>
    <cellStyle name="Percent 3 5 2 4 3 2 2" xfId="24515" xr:uid="{F9961E25-9CFB-434A-8B63-9576B1C44C2A}"/>
    <cellStyle name="Percent 3 5 2 4 3 2 3" xfId="42366" xr:uid="{22E60BEB-C1AE-477A-86F3-146DBCF9CDED}"/>
    <cellStyle name="Percent 3 5 2 4 3 3" xfId="24514" xr:uid="{486509FF-FA5E-47EC-842F-94B479431E19}"/>
    <cellStyle name="Percent 3 5 2 4 3 4" xfId="42365" xr:uid="{FCE5E2DE-86D4-4CF6-BFA4-0C05EBEF5D92}"/>
    <cellStyle name="Percent 3 5 2 4 4" xfId="6643" xr:uid="{A7EAD788-C188-4C79-84CD-6F59817C9C94}"/>
    <cellStyle name="Percent 3 5 2 4 4 2" xfId="24516" xr:uid="{CA69D988-4262-44FB-990A-0B0C6828CE7B}"/>
    <cellStyle name="Percent 3 5 2 4 4 3" xfId="42367" xr:uid="{242D15B2-CD0E-4B82-98F4-6CDAA5F7C802}"/>
    <cellStyle name="Percent 3 5 2 4 5" xfId="24511" xr:uid="{B5F47AA4-933C-4F29-BF74-E39F7FE82A6C}"/>
    <cellStyle name="Percent 3 5 2 4 6" xfId="42362" xr:uid="{DD43D2C8-4A3F-4689-86DD-BB0A51E2D585}"/>
    <cellStyle name="Percent 3 5 2 5" xfId="6644" xr:uid="{F8AFE23E-94DE-4A4D-AF01-693C3DFE8FD4}"/>
    <cellStyle name="Percent 3 5 2 5 2" xfId="6645" xr:uid="{F6AAAFF4-D6B1-44B7-98BE-79718411D534}"/>
    <cellStyle name="Percent 3 5 2 5 2 2" xfId="6646" xr:uid="{6C828289-389C-4D29-A2CC-4047EA1C8811}"/>
    <cellStyle name="Percent 3 5 2 5 2 2 2" xfId="24519" xr:uid="{EE230F5F-7EBD-4E47-BB5C-436B11122008}"/>
    <cellStyle name="Percent 3 5 2 5 2 2 3" xfId="42370" xr:uid="{AD949EBD-2AF5-4FCB-B438-C770EEE725CC}"/>
    <cellStyle name="Percent 3 5 2 5 2 3" xfId="24518" xr:uid="{E51710E5-75E3-4478-A9AC-445709B80A81}"/>
    <cellStyle name="Percent 3 5 2 5 2 4" xfId="42369" xr:uid="{E6637600-089F-4368-868F-B7104F9CB4F9}"/>
    <cellStyle name="Percent 3 5 2 5 3" xfId="6647" xr:uid="{7DF1E427-26E7-4231-8E14-A051344C5468}"/>
    <cellStyle name="Percent 3 5 2 5 3 2" xfId="6648" xr:uid="{512EA852-A212-47AA-A7CE-FE6FD7BBB9D3}"/>
    <cellStyle name="Percent 3 5 2 5 3 2 2" xfId="24521" xr:uid="{CC1C0EE9-1D0A-4A7E-B3D4-25899E380FD0}"/>
    <cellStyle name="Percent 3 5 2 5 3 2 3" xfId="42372" xr:uid="{64938B11-9EAE-476B-AED7-641F99CB43E2}"/>
    <cellStyle name="Percent 3 5 2 5 3 3" xfId="24520" xr:uid="{45D9000A-2FF6-4E09-AA6D-DC6ECBE769A9}"/>
    <cellStyle name="Percent 3 5 2 5 3 4" xfId="42371" xr:uid="{992951C3-0057-4AFE-818A-D86E7CCA8EBB}"/>
    <cellStyle name="Percent 3 5 2 5 4" xfId="6649" xr:uid="{A202256F-7C96-4F10-94DE-C684864F5CB8}"/>
    <cellStyle name="Percent 3 5 2 5 4 2" xfId="6650" xr:uid="{16AC1294-589A-40EB-B7F6-91B2E639FD1B}"/>
    <cellStyle name="Percent 3 5 2 5 4 2 2" xfId="24523" xr:uid="{DC7D2D06-9EB8-4C9C-AE1A-9AC621742FD0}"/>
    <cellStyle name="Percent 3 5 2 5 4 2 3" xfId="42374" xr:uid="{3A5141E3-0230-4670-A821-3130115D5EC6}"/>
    <cellStyle name="Percent 3 5 2 5 4 3" xfId="24522" xr:uid="{315B276E-E0BB-47F8-BA45-2F248F808169}"/>
    <cellStyle name="Percent 3 5 2 5 4 4" xfId="42373" xr:uid="{27BE8C8C-8CFB-4498-8137-63A1DE954F3B}"/>
    <cellStyle name="Percent 3 5 2 5 5" xfId="6651" xr:uid="{A45A5223-EEEB-4914-A2DB-FB097A7B022B}"/>
    <cellStyle name="Percent 3 5 2 5 5 2" xfId="24524" xr:uid="{7FFDED53-B258-43B9-B41A-FE2E427FEE15}"/>
    <cellStyle name="Percent 3 5 2 5 5 3" xfId="42375" xr:uid="{0BAA8A43-EAAF-45AB-96E5-194B9A2EB08D}"/>
    <cellStyle name="Percent 3 5 2 5 6" xfId="24517" xr:uid="{1114F309-4C7D-4472-BFA4-8C277722853A}"/>
    <cellStyle name="Percent 3 5 2 5 7" xfId="42368" xr:uid="{7BFADCD2-A910-4D4A-90BD-40EB8DCAC622}"/>
    <cellStyle name="Percent 3 5 2 6" xfId="6652" xr:uid="{19A32C7C-4C2F-46CA-B48B-7951CB8D6E3B}"/>
    <cellStyle name="Percent 3 5 2 6 2" xfId="6653" xr:uid="{43FA0C7D-24BB-4C76-8C59-2DB5277815ED}"/>
    <cellStyle name="Percent 3 5 2 6 2 2" xfId="6654" xr:uid="{D7F0C5A4-B953-4777-895F-9586ACE8323C}"/>
    <cellStyle name="Percent 3 5 2 6 2 2 2" xfId="24527" xr:uid="{E7445F56-FD79-42B6-856B-54B0B591EB2C}"/>
    <cellStyle name="Percent 3 5 2 6 2 2 3" xfId="42378" xr:uid="{31CF8A32-30AA-41AF-9537-A163CB8624F4}"/>
    <cellStyle name="Percent 3 5 2 6 2 3" xfId="24526" xr:uid="{12E2B385-0CD6-44AC-B343-C625EDA8CCB7}"/>
    <cellStyle name="Percent 3 5 2 6 2 4" xfId="42377" xr:uid="{DB772A10-29EF-483E-B979-3EEE990CAC25}"/>
    <cellStyle name="Percent 3 5 2 6 3" xfId="6655" xr:uid="{D3F33B97-1AF1-4C48-8D25-E419AF21ABBD}"/>
    <cellStyle name="Percent 3 5 2 6 3 2" xfId="6656" xr:uid="{C9C885F2-DBCA-417D-B3B6-0A3C4D509D23}"/>
    <cellStyle name="Percent 3 5 2 6 3 2 2" xfId="24529" xr:uid="{E2F17DA5-73F2-466B-AABC-1A1EC3139D4F}"/>
    <cellStyle name="Percent 3 5 2 6 3 2 3" xfId="42380" xr:uid="{92E81EEC-4939-4D27-A4FA-DAF68F1373F4}"/>
    <cellStyle name="Percent 3 5 2 6 3 3" xfId="24528" xr:uid="{0AE45B1F-BDC3-4E4D-99FB-F68FD7893017}"/>
    <cellStyle name="Percent 3 5 2 6 3 4" xfId="42379" xr:uid="{2269A3D1-294C-468B-AF9C-B0A44DF2318B}"/>
    <cellStyle name="Percent 3 5 2 6 4" xfId="6657" xr:uid="{0108BAB5-62F0-43E3-8908-B50D3F87AF66}"/>
    <cellStyle name="Percent 3 5 2 6 4 2" xfId="24530" xr:uid="{9A73067C-4FB9-4A93-9D0B-B1B6CC13D199}"/>
    <cellStyle name="Percent 3 5 2 6 4 3" xfId="42381" xr:uid="{1D8CB3F8-602A-48F6-9B10-F9A9FC641E27}"/>
    <cellStyle name="Percent 3 5 2 6 5" xfId="24525" xr:uid="{5B2B6A32-5B66-400C-B02B-F722AB38F261}"/>
    <cellStyle name="Percent 3 5 2 6 6" xfId="42376" xr:uid="{D8135B73-94A3-4CAB-88DC-C9A1AD6B696C}"/>
    <cellStyle name="Percent 3 5 2 7" xfId="6658" xr:uid="{1686725E-364C-4914-8CA9-2EC281D36268}"/>
    <cellStyle name="Percent 3 5 2 7 2" xfId="6659" xr:uid="{0637B812-A93C-470A-ABD5-869862DEE359}"/>
    <cellStyle name="Percent 3 5 2 7 2 2" xfId="24532" xr:uid="{A0003D1F-F2F7-4EB6-A8BE-125CA1CE5098}"/>
    <cellStyle name="Percent 3 5 2 7 2 3" xfId="42383" xr:uid="{92A1FE3E-CA0F-48FC-BF8D-145E73E1FF00}"/>
    <cellStyle name="Percent 3 5 2 7 3" xfId="24531" xr:uid="{262FC55A-9D9E-4D9A-BD1C-DBF5D0775A31}"/>
    <cellStyle name="Percent 3 5 2 7 4" xfId="42382" xr:uid="{795D516E-CE77-4348-A1A4-3EF3796CF9A7}"/>
    <cellStyle name="Percent 3 5 2 8" xfId="6660" xr:uid="{B71071B6-1695-48C2-AFE2-85FBE0AC48D3}"/>
    <cellStyle name="Percent 3 5 2 8 2" xfId="6661" xr:uid="{EE26B15A-03CB-40F8-ACF2-7E97FA78D9FA}"/>
    <cellStyle name="Percent 3 5 2 8 2 2" xfId="24534" xr:uid="{1DF13F9D-BF02-4950-9BD8-2C0E4D13C25F}"/>
    <cellStyle name="Percent 3 5 2 8 2 3" xfId="42385" xr:uid="{05B3E18F-41B1-4AC7-A717-9D68483CD348}"/>
    <cellStyle name="Percent 3 5 2 8 3" xfId="24533" xr:uid="{1CC987CC-15F7-4B63-8AE4-3BEE6B6900BE}"/>
    <cellStyle name="Percent 3 5 2 8 4" xfId="42384" xr:uid="{9C25869A-75E2-4750-9D30-4581AC1EA0A7}"/>
    <cellStyle name="Percent 3 5 2 9" xfId="6662" xr:uid="{4609F7A2-F99D-4C97-8FF1-C04625B5687D}"/>
    <cellStyle name="Percent 3 5 2 9 2" xfId="6663" xr:uid="{618CF467-4663-49F6-B34E-D4B8E30C46D1}"/>
    <cellStyle name="Percent 3 5 2 9 2 2" xfId="24536" xr:uid="{6414CCFA-C812-43CE-93F3-84C349D8B7C6}"/>
    <cellStyle name="Percent 3 5 2 9 2 3" xfId="42387" xr:uid="{D24AE357-5DFE-46D2-B530-762F9FCBFB2B}"/>
    <cellStyle name="Percent 3 5 2 9 3" xfId="24535" xr:uid="{E0CC18B0-82DC-4E00-8925-9EBBC6579DA2}"/>
    <cellStyle name="Percent 3 5 2 9 4" xfId="42386" xr:uid="{C980321E-1852-48E3-B5F8-9E601F7DD5A3}"/>
    <cellStyle name="Percent 3 5 20" xfId="6664" xr:uid="{32C535E8-462E-407E-AA00-997263584BCE}"/>
    <cellStyle name="Percent 3 5 20 2" xfId="6665" xr:uid="{8E24D529-79DA-4B28-8B46-23CEA1C4802C}"/>
    <cellStyle name="Percent 3 5 20 2 2" xfId="6666" xr:uid="{F8125207-785D-45A4-84B4-84189D9F577A}"/>
    <cellStyle name="Percent 3 5 20 2 2 2" xfId="24539" xr:uid="{FAF13372-EE6C-4BC8-B2B8-AD76ECC35B38}"/>
    <cellStyle name="Percent 3 5 20 2 2 3" xfId="42390" xr:uid="{B117FE32-3003-4AA6-B50A-BA5980706066}"/>
    <cellStyle name="Percent 3 5 20 2 3" xfId="24538" xr:uid="{A36193BD-21E7-4CF3-BD45-6F16FDD65766}"/>
    <cellStyle name="Percent 3 5 20 2 4" xfId="42389" xr:uid="{2A810D82-AE2B-4B5F-A99E-EC2180C4A049}"/>
    <cellStyle name="Percent 3 5 20 3" xfId="6667" xr:uid="{58A47965-ECDE-48ED-850A-726E7F6CB998}"/>
    <cellStyle name="Percent 3 5 20 3 2" xfId="6668" xr:uid="{3A3E6707-AF7B-425C-A56A-896B90539AC3}"/>
    <cellStyle name="Percent 3 5 20 3 2 2" xfId="24541" xr:uid="{02FBBB9D-F5CA-41F3-A2E1-9160BE291E95}"/>
    <cellStyle name="Percent 3 5 20 3 2 3" xfId="42392" xr:uid="{1635F700-DC72-477C-89F1-2FE5E8E5CBFF}"/>
    <cellStyle name="Percent 3 5 20 3 3" xfId="24540" xr:uid="{AA6A4717-C9A9-42C9-B170-0F364B3A1912}"/>
    <cellStyle name="Percent 3 5 20 3 4" xfId="42391" xr:uid="{1FED9B88-3605-433D-AD6F-440A4D77D49C}"/>
    <cellStyle name="Percent 3 5 20 4" xfId="6669" xr:uid="{3E3AF4AE-BC2C-4EBB-A5A3-D8CEE889706F}"/>
    <cellStyle name="Percent 3 5 20 4 2" xfId="24542" xr:uid="{FE2C20E4-7D72-44F3-9368-5A725B68A2BA}"/>
    <cellStyle name="Percent 3 5 20 4 3" xfId="42393" xr:uid="{9791DA78-D89C-4D62-97E1-851AC9F01AAB}"/>
    <cellStyle name="Percent 3 5 20 5" xfId="24537" xr:uid="{C9A0485A-C32E-4A26-A6E6-776786D94E4B}"/>
    <cellStyle name="Percent 3 5 20 6" xfId="42388" xr:uid="{8B761CBC-637C-4322-AACD-18DD9FBAEC8D}"/>
    <cellStyle name="Percent 3 5 21" xfId="6670" xr:uid="{9CB8547F-996F-4E8D-BCCD-AFFE29424567}"/>
    <cellStyle name="Percent 3 5 21 2" xfId="6671" xr:uid="{D918A1EF-2F55-4604-AF04-5B23388B3E02}"/>
    <cellStyle name="Percent 3 5 21 2 2" xfId="24544" xr:uid="{6BD4B80F-1A70-4F5E-B315-0C6BB4899DFD}"/>
    <cellStyle name="Percent 3 5 21 2 3" xfId="42395" xr:uid="{7DF0080A-5CFD-4F58-9FF5-CB1CFA51D7D6}"/>
    <cellStyle name="Percent 3 5 21 3" xfId="24543" xr:uid="{C6AC2D72-9227-406B-9109-0B08A01B85E8}"/>
    <cellStyle name="Percent 3 5 21 4" xfId="42394" xr:uid="{2AA0CF15-6894-442A-B9C1-36ADD1D8CCC3}"/>
    <cellStyle name="Percent 3 5 22" xfId="6672" xr:uid="{E21697AD-17B6-4325-96CD-7B6C4FE4FE18}"/>
    <cellStyle name="Percent 3 5 22 2" xfId="6673" xr:uid="{3567748D-8D76-417D-919F-3EC1BF6F5DE3}"/>
    <cellStyle name="Percent 3 5 22 2 2" xfId="24546" xr:uid="{97B8DC20-C56B-479C-98E1-7A8F073BEA81}"/>
    <cellStyle name="Percent 3 5 22 2 3" xfId="42397" xr:uid="{988189B3-547E-4992-A7B5-4BDAAF3C7D46}"/>
    <cellStyle name="Percent 3 5 22 3" xfId="24545" xr:uid="{FE815D74-D2DA-4EA5-9CC0-F8A441BA9A27}"/>
    <cellStyle name="Percent 3 5 22 4" xfId="42396" xr:uid="{2994182E-54BA-492C-9AB0-A4A775F64F2E}"/>
    <cellStyle name="Percent 3 5 23" xfId="6674" xr:uid="{97BD5032-E925-470C-8497-8733FAE37458}"/>
    <cellStyle name="Percent 3 5 23 2" xfId="6675" xr:uid="{D04260FE-136C-480E-870A-F03CB2961A03}"/>
    <cellStyle name="Percent 3 5 23 2 2" xfId="24548" xr:uid="{8530F00E-E469-47B9-A20C-37E8EBC85809}"/>
    <cellStyle name="Percent 3 5 23 2 3" xfId="42399" xr:uid="{7AFB24D3-2D4F-493F-BF69-1EF8E95E1731}"/>
    <cellStyle name="Percent 3 5 23 3" xfId="24547" xr:uid="{B2DDE74B-1FB4-4801-B8E4-C44FF56561F0}"/>
    <cellStyle name="Percent 3 5 23 4" xfId="42398" xr:uid="{430A2722-2FD0-4F7C-894B-069198D00AA9}"/>
    <cellStyle name="Percent 3 5 24" xfId="6676" xr:uid="{45A62C18-028E-48A4-847B-77DDC00500BB}"/>
    <cellStyle name="Percent 3 5 24 2" xfId="24549" xr:uid="{49318E66-80DD-4AE8-A0CE-2F30AE899CDD}"/>
    <cellStyle name="Percent 3 5 24 3" xfId="42400" xr:uid="{EDE1969C-2525-491D-9291-1C403D77DBBD}"/>
    <cellStyle name="Percent 3 5 25" xfId="6677" xr:uid="{14A6230E-8694-4D56-920D-BE8AA40BCCDF}"/>
    <cellStyle name="Percent 3 5 25 2" xfId="24550" xr:uid="{4EE3D5CE-643E-4485-892A-83F970F1FD28}"/>
    <cellStyle name="Percent 3 5 25 3" xfId="42401" xr:uid="{BAB7C54B-675B-4614-81B3-696D035421C4}"/>
    <cellStyle name="Percent 3 5 26" xfId="6341" xr:uid="{9E4E2E18-9289-4111-A77E-0503FF49037A}"/>
    <cellStyle name="Percent 3 5 26 2" xfId="24214" xr:uid="{8B8D2D2C-7C04-4C0B-850F-473F459FF870}"/>
    <cellStyle name="Percent 3 5 26 3" xfId="42065" xr:uid="{32408172-83EB-4443-8D33-5AFE6B9EFA4B}"/>
    <cellStyle name="Percent 3 5 27" xfId="59813" xr:uid="{9A621B96-6779-449F-8827-1FF195045766}"/>
    <cellStyle name="Percent 3 5 3" xfId="2908" xr:uid="{FEAE0160-A34A-4DDE-8D43-B289F6EA8BFF}"/>
    <cellStyle name="Percent 3 5 3 10" xfId="6679" xr:uid="{926978BC-801A-4F30-A951-17699BA9FD80}"/>
    <cellStyle name="Percent 3 5 3 10 2" xfId="24552" xr:uid="{C8D58C87-BE9B-468F-91A1-BC4B68FC43CE}"/>
    <cellStyle name="Percent 3 5 3 10 3" xfId="42403" xr:uid="{4DCE6FB4-AC26-4D5D-9DA9-9F2EBC015AE8}"/>
    <cellStyle name="Percent 3 5 3 11" xfId="6680" xr:uid="{733E0EB4-6D7C-471D-961B-A337764CB2E6}"/>
    <cellStyle name="Percent 3 5 3 11 2" xfId="24553" xr:uid="{239A662F-5064-4B77-A74B-A280D5D530C2}"/>
    <cellStyle name="Percent 3 5 3 11 3" xfId="42404" xr:uid="{9DC63B7F-BFFD-4C76-AF3A-CE7EE426AAB4}"/>
    <cellStyle name="Percent 3 5 3 12" xfId="6678" xr:uid="{F50FC47B-AD94-48CC-9A2D-41A7B7C15C6C}"/>
    <cellStyle name="Percent 3 5 3 12 2" xfId="24551" xr:uid="{D6EB1A7A-CFDB-4920-B520-4B03A82DD340}"/>
    <cellStyle name="Percent 3 5 3 12 3" xfId="42402" xr:uid="{D04251F8-B83A-40AA-9AB6-E1184DF88994}"/>
    <cellStyle name="Percent 3 5 3 13" xfId="59823" xr:uid="{39FEF689-2EE4-47D1-B3C9-8E1B92C30EE1}"/>
    <cellStyle name="Percent 3 5 3 2" xfId="6681" xr:uid="{E55DBE7B-C1A1-43F4-BDDE-BEA911D16C3E}"/>
    <cellStyle name="Percent 3 5 3 2 2" xfId="6682" xr:uid="{6681BE3D-A44E-4FCE-8F45-ECCC79994D1F}"/>
    <cellStyle name="Percent 3 5 3 2 2 2" xfId="6683" xr:uid="{5AF33C34-1325-41FB-A36A-CEECE8337692}"/>
    <cellStyle name="Percent 3 5 3 2 2 2 2" xfId="24556" xr:uid="{59BE86E7-530D-4BE3-9DDB-0EC8AE10D9BD}"/>
    <cellStyle name="Percent 3 5 3 2 2 2 3" xfId="42407" xr:uid="{76841D74-8CAD-4276-9A79-801FD402D228}"/>
    <cellStyle name="Percent 3 5 3 2 2 3" xfId="24555" xr:uid="{4D152A85-5830-4C19-BF94-2D6C01B27611}"/>
    <cellStyle name="Percent 3 5 3 2 2 4" xfId="42406" xr:uid="{A74FF299-32F9-4A8A-9FEB-07CEC3F60649}"/>
    <cellStyle name="Percent 3 5 3 2 3" xfId="6684" xr:uid="{1C25B89E-BF50-430D-BA88-01A610A6FE8C}"/>
    <cellStyle name="Percent 3 5 3 2 3 2" xfId="6685" xr:uid="{2CEA94DE-F24D-4D9A-954C-97EEB351D3E0}"/>
    <cellStyle name="Percent 3 5 3 2 3 2 2" xfId="24558" xr:uid="{E888FA02-CF13-4B6E-AEE8-94BA7FB6B4D2}"/>
    <cellStyle name="Percent 3 5 3 2 3 2 3" xfId="42409" xr:uid="{F210646F-100D-408E-8DC3-CED3445315FB}"/>
    <cellStyle name="Percent 3 5 3 2 3 3" xfId="24557" xr:uid="{A243FCB3-5C0C-48A3-99B4-FAEC2C0994D3}"/>
    <cellStyle name="Percent 3 5 3 2 3 4" xfId="42408" xr:uid="{18337E82-F359-4D39-B492-51751700B5BB}"/>
    <cellStyle name="Percent 3 5 3 2 4" xfId="6686" xr:uid="{CD2B3B1E-5FFC-4BF3-9961-33E9B9E94B02}"/>
    <cellStyle name="Percent 3 5 3 2 4 2" xfId="24559" xr:uid="{4949E3A2-D56E-4F82-A028-256E870F4B5E}"/>
    <cellStyle name="Percent 3 5 3 2 4 3" xfId="42410" xr:uid="{691CF9C2-11F1-4ACE-80A0-EE1F9F095324}"/>
    <cellStyle name="Percent 3 5 3 2 5" xfId="6687" xr:uid="{C2049C32-C43E-4EA7-8D7E-720259F1ED3F}"/>
    <cellStyle name="Percent 3 5 3 2 5 2" xfId="24560" xr:uid="{2B898B15-8F45-42F0-A63A-385967EF67D0}"/>
    <cellStyle name="Percent 3 5 3 2 5 3" xfId="42411" xr:uid="{9E19ACC7-B534-4A59-99DE-EF4C30AD7470}"/>
    <cellStyle name="Percent 3 5 3 2 6" xfId="24554" xr:uid="{509F64F7-4478-4865-9CE7-88FC0F48C701}"/>
    <cellStyle name="Percent 3 5 3 2 7" xfId="42405" xr:uid="{D96ED33C-2702-4A05-840C-5413A965297A}"/>
    <cellStyle name="Percent 3 5 3 3" xfId="6688" xr:uid="{9E0919CC-C888-4BC0-9A6C-F7CEED033E85}"/>
    <cellStyle name="Percent 3 5 3 3 2" xfId="6689" xr:uid="{B24C788A-3F41-47DD-BAB1-0843BC8C6117}"/>
    <cellStyle name="Percent 3 5 3 3 2 2" xfId="6690" xr:uid="{E809B9DE-81B6-4FAC-AE3B-34EF2713B1E0}"/>
    <cellStyle name="Percent 3 5 3 3 2 2 2" xfId="24563" xr:uid="{07D85331-5A55-4696-9A4D-5208B36FD8DA}"/>
    <cellStyle name="Percent 3 5 3 3 2 2 3" xfId="42414" xr:uid="{D8F6877F-A58C-49E6-BD51-2B142CEA0FA8}"/>
    <cellStyle name="Percent 3 5 3 3 2 3" xfId="24562" xr:uid="{95DCC668-EB97-4CFF-8870-D26C9CD3A11A}"/>
    <cellStyle name="Percent 3 5 3 3 2 4" xfId="42413" xr:uid="{B8BD6427-8CD8-46B2-8C39-E5F67C716070}"/>
    <cellStyle name="Percent 3 5 3 3 3" xfId="6691" xr:uid="{9CE0B0DD-48F5-43E0-AD33-9D5AC495E46A}"/>
    <cellStyle name="Percent 3 5 3 3 3 2" xfId="6692" xr:uid="{9803B97C-6D5B-4862-8FC9-14BFC801230D}"/>
    <cellStyle name="Percent 3 5 3 3 3 2 2" xfId="24565" xr:uid="{0AF3ED33-A2B2-4D91-9A67-56BD596A04C4}"/>
    <cellStyle name="Percent 3 5 3 3 3 2 3" xfId="42416" xr:uid="{5572CC38-29E7-46B6-96C1-4E85206B7ACF}"/>
    <cellStyle name="Percent 3 5 3 3 3 3" xfId="24564" xr:uid="{1498E624-D36B-49E3-B9EE-4A3B79E7290F}"/>
    <cellStyle name="Percent 3 5 3 3 3 4" xfId="42415" xr:uid="{64F8DE01-3EFD-4AE5-8F14-993AC94DDC50}"/>
    <cellStyle name="Percent 3 5 3 3 4" xfId="6693" xr:uid="{8BA270F3-E922-4D6F-97B2-B33502D2CE74}"/>
    <cellStyle name="Percent 3 5 3 3 4 2" xfId="24566" xr:uid="{087D3210-0090-49F1-908A-8FEA88D8AC19}"/>
    <cellStyle name="Percent 3 5 3 3 4 3" xfId="42417" xr:uid="{A4B8D4E5-1216-4F3C-9024-63BB2F011436}"/>
    <cellStyle name="Percent 3 5 3 3 5" xfId="24561" xr:uid="{1CC30242-6E19-475C-9DEB-790E6013FBED}"/>
    <cellStyle name="Percent 3 5 3 3 6" xfId="42412" xr:uid="{E69EF2CA-7ED1-40A2-8B90-A76B99DCE34E}"/>
    <cellStyle name="Percent 3 5 3 4" xfId="6694" xr:uid="{C1076427-D6D5-4946-B3FD-D8E32FF98E71}"/>
    <cellStyle name="Percent 3 5 3 4 2" xfId="6695" xr:uid="{FC75B664-E826-448E-96A0-868E20CBB92D}"/>
    <cellStyle name="Percent 3 5 3 4 2 2" xfId="6696" xr:uid="{3A42B07F-807A-43A7-A42C-76316F53A893}"/>
    <cellStyle name="Percent 3 5 3 4 2 2 2" xfId="24569" xr:uid="{E5A88B9F-C1F3-4B22-B7CA-178F7590838F}"/>
    <cellStyle name="Percent 3 5 3 4 2 2 3" xfId="42420" xr:uid="{894331E0-8B58-4E0D-931F-57E6CACB0027}"/>
    <cellStyle name="Percent 3 5 3 4 2 3" xfId="24568" xr:uid="{A25DF89A-2C71-4B2F-B3EC-6C071A7C3DAE}"/>
    <cellStyle name="Percent 3 5 3 4 2 4" xfId="42419" xr:uid="{A346BE1C-AB0B-41F3-A070-25309C840D90}"/>
    <cellStyle name="Percent 3 5 3 4 3" xfId="6697" xr:uid="{44F81879-64F7-439F-8545-5858F970A73B}"/>
    <cellStyle name="Percent 3 5 3 4 3 2" xfId="6698" xr:uid="{E8E554CC-5859-4931-9B98-686DA6437C66}"/>
    <cellStyle name="Percent 3 5 3 4 3 2 2" xfId="24571" xr:uid="{F4B386DC-5A58-4EEF-895F-6D637E65AEC0}"/>
    <cellStyle name="Percent 3 5 3 4 3 2 3" xfId="42422" xr:uid="{A150D035-6627-487F-A771-2CB53F6AFDED}"/>
    <cellStyle name="Percent 3 5 3 4 3 3" xfId="24570" xr:uid="{A1FEE789-A9FB-4FE0-B097-AB0AC6451992}"/>
    <cellStyle name="Percent 3 5 3 4 3 4" xfId="42421" xr:uid="{2D664735-B517-4440-8CBF-280EF2880337}"/>
    <cellStyle name="Percent 3 5 3 4 4" xfId="6699" xr:uid="{31DCB414-9730-452C-9A76-5453CABAE585}"/>
    <cellStyle name="Percent 3 5 3 4 4 2" xfId="24572" xr:uid="{8B0C369E-9192-4FA4-9B8E-3F1D99ECAAF9}"/>
    <cellStyle name="Percent 3 5 3 4 4 3" xfId="42423" xr:uid="{5C3514CB-F7F4-45E8-936D-5761C8D198CF}"/>
    <cellStyle name="Percent 3 5 3 4 5" xfId="24567" xr:uid="{4EA4739D-1AE2-427E-9B7E-D83131F70BB5}"/>
    <cellStyle name="Percent 3 5 3 4 6" xfId="42418" xr:uid="{AE816290-04DD-446B-AAE4-81573D251FB1}"/>
    <cellStyle name="Percent 3 5 3 5" xfId="6700" xr:uid="{296863AA-1019-48FD-B36C-567F2F92EB80}"/>
    <cellStyle name="Percent 3 5 3 5 2" xfId="6701" xr:uid="{48348E5D-91CB-4CB8-855F-7EFA767B0FFC}"/>
    <cellStyle name="Percent 3 5 3 5 2 2" xfId="6702" xr:uid="{A125D789-C6FA-4F13-922D-2BE8E4133334}"/>
    <cellStyle name="Percent 3 5 3 5 2 2 2" xfId="24575" xr:uid="{9E880129-AB7F-40D7-9DE5-2400FDAF4EFF}"/>
    <cellStyle name="Percent 3 5 3 5 2 2 3" xfId="42426" xr:uid="{53C93782-C190-4C60-891F-15774305A161}"/>
    <cellStyle name="Percent 3 5 3 5 2 3" xfId="24574" xr:uid="{2D574F0D-F996-4A78-B5BA-43FD18566C2F}"/>
    <cellStyle name="Percent 3 5 3 5 2 4" xfId="42425" xr:uid="{10C2B643-6559-435F-91BB-80106A4B1E7D}"/>
    <cellStyle name="Percent 3 5 3 5 3" xfId="6703" xr:uid="{B396CD59-39BD-4641-AA17-3786A1D8E752}"/>
    <cellStyle name="Percent 3 5 3 5 3 2" xfId="6704" xr:uid="{9CA1CB88-5CC5-43BF-A1A0-6A47E38D72CC}"/>
    <cellStyle name="Percent 3 5 3 5 3 2 2" xfId="24577" xr:uid="{D3D4F84A-84EF-4BB6-98FC-627FF02E5893}"/>
    <cellStyle name="Percent 3 5 3 5 3 2 3" xfId="42428" xr:uid="{CCFA234D-6D7F-47F7-A89D-C9D258FE9396}"/>
    <cellStyle name="Percent 3 5 3 5 3 3" xfId="24576" xr:uid="{5466AAE0-52DD-44EC-B14F-B1E5B6550523}"/>
    <cellStyle name="Percent 3 5 3 5 3 4" xfId="42427" xr:uid="{BEAFFD74-FF85-48B7-8151-85DC3F250833}"/>
    <cellStyle name="Percent 3 5 3 5 4" xfId="6705" xr:uid="{EBAD5817-8E36-4715-AEE4-903964F746E2}"/>
    <cellStyle name="Percent 3 5 3 5 4 2" xfId="6706" xr:uid="{E6AA2630-F31A-4C24-A877-A88652B7F072}"/>
    <cellStyle name="Percent 3 5 3 5 4 2 2" xfId="24579" xr:uid="{BFE9880F-703A-4817-9B23-5C41FC71CB65}"/>
    <cellStyle name="Percent 3 5 3 5 4 2 3" xfId="42430" xr:uid="{0A579537-2628-4A12-B411-67720C04E8D1}"/>
    <cellStyle name="Percent 3 5 3 5 4 3" xfId="24578" xr:uid="{AD3304AF-0ACD-4B8A-99B6-D978D131F66C}"/>
    <cellStyle name="Percent 3 5 3 5 4 4" xfId="42429" xr:uid="{96B76021-3C7C-44D2-8403-95779D5A8185}"/>
    <cellStyle name="Percent 3 5 3 5 5" xfId="6707" xr:uid="{00DB7D4B-0ACD-4DF5-BE08-DA7AC8047318}"/>
    <cellStyle name="Percent 3 5 3 5 5 2" xfId="24580" xr:uid="{FC6BF7AA-A2A3-4F7D-8D90-F0BC1353AC11}"/>
    <cellStyle name="Percent 3 5 3 5 5 3" xfId="42431" xr:uid="{0638D90D-229B-4EBF-B26D-24EEBD3922B0}"/>
    <cellStyle name="Percent 3 5 3 5 6" xfId="24573" xr:uid="{BD6535E8-6C55-4D19-98A7-DA2656F7DD75}"/>
    <cellStyle name="Percent 3 5 3 5 7" xfId="42424" xr:uid="{994EAF57-2048-4DC7-822E-65AEC24165D0}"/>
    <cellStyle name="Percent 3 5 3 6" xfId="6708" xr:uid="{C24898B0-9255-41D4-98B6-E59FAF1EF267}"/>
    <cellStyle name="Percent 3 5 3 6 2" xfId="6709" xr:uid="{A44A3DBD-759C-4677-BE94-5CE0CEF709B6}"/>
    <cellStyle name="Percent 3 5 3 6 2 2" xfId="6710" xr:uid="{30FD56AC-D2DC-4036-BB28-690309513286}"/>
    <cellStyle name="Percent 3 5 3 6 2 2 2" xfId="24583" xr:uid="{D2CD5E31-9F37-4D1F-B5E4-AB18FA1834AD}"/>
    <cellStyle name="Percent 3 5 3 6 2 2 3" xfId="42434" xr:uid="{FCF9126E-D1F3-4F08-BD95-C3A933F2967C}"/>
    <cellStyle name="Percent 3 5 3 6 2 3" xfId="24582" xr:uid="{33F0A6F8-1525-4667-8124-4A1B4ED30A0A}"/>
    <cellStyle name="Percent 3 5 3 6 2 4" xfId="42433" xr:uid="{BA80CD2A-22C9-4167-81B1-F57F31FF4843}"/>
    <cellStyle name="Percent 3 5 3 6 3" xfId="6711" xr:uid="{3BB12A01-7AC5-4C72-BB11-8CDE5C07E42F}"/>
    <cellStyle name="Percent 3 5 3 6 3 2" xfId="6712" xr:uid="{DB66ABF5-CDE3-4237-B950-C9572FE8914E}"/>
    <cellStyle name="Percent 3 5 3 6 3 2 2" xfId="24585" xr:uid="{E7428C3A-A819-4D92-9D82-F9C5A134C222}"/>
    <cellStyle name="Percent 3 5 3 6 3 2 3" xfId="42436" xr:uid="{FAE33084-B76F-45A8-B3FA-E92E7A1AB849}"/>
    <cellStyle name="Percent 3 5 3 6 3 3" xfId="24584" xr:uid="{5CB01662-CF62-4DDD-8E53-72C2FF63452C}"/>
    <cellStyle name="Percent 3 5 3 6 3 4" xfId="42435" xr:uid="{5756222F-9C07-4B55-AC8D-B790FAC27491}"/>
    <cellStyle name="Percent 3 5 3 6 4" xfId="6713" xr:uid="{57DEF64D-2B86-4943-8835-EE8D69FD7601}"/>
    <cellStyle name="Percent 3 5 3 6 4 2" xfId="24586" xr:uid="{A0D72CE7-6579-4EE4-A19D-2B5080A2683E}"/>
    <cellStyle name="Percent 3 5 3 6 4 3" xfId="42437" xr:uid="{22207F53-25E9-4B36-A4D3-BE9F84BFC4FC}"/>
    <cellStyle name="Percent 3 5 3 6 5" xfId="24581" xr:uid="{93962156-2417-4EC7-B457-434C395FA977}"/>
    <cellStyle name="Percent 3 5 3 6 6" xfId="42432" xr:uid="{CFC74DAE-6916-4058-8936-8FD6C29EC0A3}"/>
    <cellStyle name="Percent 3 5 3 7" xfId="6714" xr:uid="{98C7FD2E-D4E3-46F2-A977-829C92679657}"/>
    <cellStyle name="Percent 3 5 3 7 2" xfId="6715" xr:uid="{E2834CBA-6263-44C4-9A2E-40C979B7D953}"/>
    <cellStyle name="Percent 3 5 3 7 2 2" xfId="24588" xr:uid="{9C517AC1-B847-403A-923A-B060420AF3FB}"/>
    <cellStyle name="Percent 3 5 3 7 2 3" xfId="42439" xr:uid="{943A281C-4C7B-4DDF-BC6E-F313919B4856}"/>
    <cellStyle name="Percent 3 5 3 7 3" xfId="24587" xr:uid="{BCC2ECC2-E03C-441F-A587-53F1435715FF}"/>
    <cellStyle name="Percent 3 5 3 7 4" xfId="42438" xr:uid="{4A664274-0B10-429E-9C35-0F218A3518BF}"/>
    <cellStyle name="Percent 3 5 3 8" xfId="6716" xr:uid="{AA6B02F6-C356-4F0C-BEF5-5CDFBB098263}"/>
    <cellStyle name="Percent 3 5 3 8 2" xfId="6717" xr:uid="{5E5D3885-FBDB-4373-B709-70EDF6C1F597}"/>
    <cellStyle name="Percent 3 5 3 8 2 2" xfId="24590" xr:uid="{06A86C40-4A4D-4DEC-97BE-FB95742074B6}"/>
    <cellStyle name="Percent 3 5 3 8 2 3" xfId="42441" xr:uid="{777CA834-E8CA-4D75-B51A-ECB2BF7297AC}"/>
    <cellStyle name="Percent 3 5 3 8 3" xfId="24589" xr:uid="{93B459FF-B284-4A54-AD86-869B12933155}"/>
    <cellStyle name="Percent 3 5 3 8 4" xfId="42440" xr:uid="{87D2666B-8365-4CC5-9A79-36DB5E6624FC}"/>
    <cellStyle name="Percent 3 5 3 9" xfId="6718" xr:uid="{144698AF-6FF5-49F4-B31D-EBE28943BA66}"/>
    <cellStyle name="Percent 3 5 3 9 2" xfId="6719" xr:uid="{F8F8FDB2-DD11-4E90-B53C-0907E4D282EE}"/>
    <cellStyle name="Percent 3 5 3 9 2 2" xfId="24592" xr:uid="{3EC42949-B1E6-44E2-A351-D03C29469F4F}"/>
    <cellStyle name="Percent 3 5 3 9 2 3" xfId="42443" xr:uid="{7D7C7517-F735-4477-99CB-9A20E980AB8A}"/>
    <cellStyle name="Percent 3 5 3 9 3" xfId="24591" xr:uid="{E9503251-6F50-4A78-90D4-255AB86D5ACE}"/>
    <cellStyle name="Percent 3 5 3 9 4" xfId="42442" xr:uid="{8996DD29-4A48-4797-8566-D1E32C9F24C7}"/>
    <cellStyle name="Percent 3 5 4" xfId="2909" xr:uid="{A777B0C8-2CA2-4D04-A12C-5C68EA65B999}"/>
    <cellStyle name="Percent 3 5 4 10" xfId="6721" xr:uid="{1DCD3E96-CAAA-4CB2-896B-DB158E63AA40}"/>
    <cellStyle name="Percent 3 5 4 10 2" xfId="24594" xr:uid="{FB6AE571-8088-41D2-8509-A96C29F5ED3F}"/>
    <cellStyle name="Percent 3 5 4 10 3" xfId="42445" xr:uid="{37375F77-2B75-4E29-AAEC-7D5F29FC7C4C}"/>
    <cellStyle name="Percent 3 5 4 11" xfId="6722" xr:uid="{EC97E313-115F-4F34-88FB-A96C09206968}"/>
    <cellStyle name="Percent 3 5 4 11 2" xfId="24595" xr:uid="{523C0D8A-EFE6-4F9D-9069-2E50E94D3DDF}"/>
    <cellStyle name="Percent 3 5 4 11 3" xfId="42446" xr:uid="{B083E176-A9EC-42A3-8AA0-1F992F4FD32E}"/>
    <cellStyle name="Percent 3 5 4 12" xfId="6720" xr:uid="{2D26A8CB-0DB0-4A5D-8DE0-3CF98E72F5AE}"/>
    <cellStyle name="Percent 3 5 4 12 2" xfId="24593" xr:uid="{7D1C4F9B-D561-43CF-920A-1CD9A0FA712E}"/>
    <cellStyle name="Percent 3 5 4 12 3" xfId="42444" xr:uid="{390AA871-8B6F-4901-AD3C-4987AE304B2D}"/>
    <cellStyle name="Percent 3 5 4 13" xfId="59824" xr:uid="{414809B5-6CAC-4875-832E-6D044FE6ACDE}"/>
    <cellStyle name="Percent 3 5 4 2" xfId="6723" xr:uid="{F6510904-AD72-4233-965D-11CA69AB7BA3}"/>
    <cellStyle name="Percent 3 5 4 2 2" xfId="6724" xr:uid="{1B120DBD-0270-4CA6-921D-6D19E5F72AA5}"/>
    <cellStyle name="Percent 3 5 4 2 2 2" xfId="6725" xr:uid="{48A02198-7E7E-445A-BEB0-4363B3DD00D0}"/>
    <cellStyle name="Percent 3 5 4 2 2 2 2" xfId="24598" xr:uid="{509BCDCE-798F-4E73-8717-78BCB8092784}"/>
    <cellStyle name="Percent 3 5 4 2 2 2 3" xfId="42449" xr:uid="{AF60B997-3C73-4B6B-BD22-A67C7C90FC6D}"/>
    <cellStyle name="Percent 3 5 4 2 2 3" xfId="24597" xr:uid="{C53B6E3D-6409-48C0-8106-A6C458C32F35}"/>
    <cellStyle name="Percent 3 5 4 2 2 4" xfId="42448" xr:uid="{B0C03F69-BF7A-4D3A-9E08-8B90121C8234}"/>
    <cellStyle name="Percent 3 5 4 2 3" xfId="6726" xr:uid="{DB023989-FFA9-4012-A43B-CC9ACFF60304}"/>
    <cellStyle name="Percent 3 5 4 2 3 2" xfId="6727" xr:uid="{2928535C-159A-40E2-ADF2-C8FA89E1F30B}"/>
    <cellStyle name="Percent 3 5 4 2 3 2 2" xfId="24600" xr:uid="{48228C30-229F-4D23-9307-0FB1E5E35E36}"/>
    <cellStyle name="Percent 3 5 4 2 3 2 3" xfId="42451" xr:uid="{B6458912-C50F-44D7-BACC-E1766A64C00C}"/>
    <cellStyle name="Percent 3 5 4 2 3 3" xfId="24599" xr:uid="{80B838BC-9BB4-408B-8A7E-142F38F4AB0B}"/>
    <cellStyle name="Percent 3 5 4 2 3 4" xfId="42450" xr:uid="{4864F3E7-4B34-4E03-831D-84460DC27A6D}"/>
    <cellStyle name="Percent 3 5 4 2 4" xfId="6728" xr:uid="{E72CB95F-C31A-4525-BDC5-5184D2382F2B}"/>
    <cellStyle name="Percent 3 5 4 2 4 2" xfId="24601" xr:uid="{3B703BA0-F59B-49A8-A1AA-AFE4132227EC}"/>
    <cellStyle name="Percent 3 5 4 2 4 3" xfId="42452" xr:uid="{C52015D8-891C-4C6B-A28B-B2C16E5CCB2E}"/>
    <cellStyle name="Percent 3 5 4 2 5" xfId="6729" xr:uid="{946A6214-0CBB-4853-9EA8-91246EFAF2BB}"/>
    <cellStyle name="Percent 3 5 4 2 5 2" xfId="24602" xr:uid="{B4B896CB-EB56-4FBA-97F4-5ECB3FE5354D}"/>
    <cellStyle name="Percent 3 5 4 2 5 3" xfId="42453" xr:uid="{2DA2373B-B95C-4212-88B9-28054E739175}"/>
    <cellStyle name="Percent 3 5 4 2 6" xfId="24596" xr:uid="{E07A5E3F-DFF8-46DF-81B9-4C0A12308C88}"/>
    <cellStyle name="Percent 3 5 4 2 7" xfId="42447" xr:uid="{B3FAF1CA-3239-4206-BE52-77D361306F18}"/>
    <cellStyle name="Percent 3 5 4 3" xfId="6730" xr:uid="{7AA85DF0-E30C-4F8B-8BB6-15659F2BC84E}"/>
    <cellStyle name="Percent 3 5 4 3 2" xfId="6731" xr:uid="{EE00A9CC-1D0F-474A-8003-2947987B85F1}"/>
    <cellStyle name="Percent 3 5 4 3 2 2" xfId="6732" xr:uid="{26ECF063-6693-438E-9C1A-561EF172303E}"/>
    <cellStyle name="Percent 3 5 4 3 2 2 2" xfId="24605" xr:uid="{8093C4D5-2B3E-4679-A267-CB3F03D84387}"/>
    <cellStyle name="Percent 3 5 4 3 2 2 3" xfId="42456" xr:uid="{8DCACF47-269E-4592-A2B8-05FB5E5CBEC0}"/>
    <cellStyle name="Percent 3 5 4 3 2 3" xfId="24604" xr:uid="{DED54925-C98F-4904-8F2E-C1989E790762}"/>
    <cellStyle name="Percent 3 5 4 3 2 4" xfId="42455" xr:uid="{79D6DBC4-02C7-4BBA-8F39-904500D2AA6A}"/>
    <cellStyle name="Percent 3 5 4 3 3" xfId="6733" xr:uid="{D0FC8FD8-1BEB-497D-8787-BB5843730DBA}"/>
    <cellStyle name="Percent 3 5 4 3 3 2" xfId="6734" xr:uid="{849E7F24-0E15-4348-B6DE-198912DE306F}"/>
    <cellStyle name="Percent 3 5 4 3 3 2 2" xfId="24607" xr:uid="{6AA7D6DC-0DE4-496D-AF6C-9A9404FB528B}"/>
    <cellStyle name="Percent 3 5 4 3 3 2 3" xfId="42458" xr:uid="{0E83826B-1F30-4505-AF02-776E5E6B1B96}"/>
    <cellStyle name="Percent 3 5 4 3 3 3" xfId="24606" xr:uid="{4F46DB71-8B76-4481-ABD7-9C0AEA181C6A}"/>
    <cellStyle name="Percent 3 5 4 3 3 4" xfId="42457" xr:uid="{5879E248-4092-4B52-8B43-F5387F5E0085}"/>
    <cellStyle name="Percent 3 5 4 3 4" xfId="6735" xr:uid="{C3190779-D240-43AD-A45F-B92EA7CABA2E}"/>
    <cellStyle name="Percent 3 5 4 3 4 2" xfId="24608" xr:uid="{F722F52C-A95B-46C8-A80E-45723CC749C7}"/>
    <cellStyle name="Percent 3 5 4 3 4 3" xfId="42459" xr:uid="{697DFD06-6868-4956-94BF-02AC9E406E52}"/>
    <cellStyle name="Percent 3 5 4 3 5" xfId="24603" xr:uid="{850B705D-3C81-4216-AB5A-AD41EBE13BC4}"/>
    <cellStyle name="Percent 3 5 4 3 6" xfId="42454" xr:uid="{32059C05-8DFF-4951-A19C-3F621D22D5D9}"/>
    <cellStyle name="Percent 3 5 4 4" xfId="6736" xr:uid="{68F163CE-35E1-467A-A0DC-32850179D3FA}"/>
    <cellStyle name="Percent 3 5 4 4 2" xfId="6737" xr:uid="{5B03308B-AE06-4349-8F4B-76204E4690ED}"/>
    <cellStyle name="Percent 3 5 4 4 2 2" xfId="6738" xr:uid="{5DE6A102-6E2C-4798-A286-5091DCB621A2}"/>
    <cellStyle name="Percent 3 5 4 4 2 2 2" xfId="24611" xr:uid="{BF6E0DE6-8E21-4302-906E-231B0967FF4E}"/>
    <cellStyle name="Percent 3 5 4 4 2 2 3" xfId="42462" xr:uid="{930142D3-D824-4E3B-92C2-71333005628E}"/>
    <cellStyle name="Percent 3 5 4 4 2 3" xfId="24610" xr:uid="{911E7D42-5BC8-46F9-9EBE-61D65BDB8450}"/>
    <cellStyle name="Percent 3 5 4 4 2 4" xfId="42461" xr:uid="{A8F57F5C-2CA8-45F0-A880-B364F6C7783F}"/>
    <cellStyle name="Percent 3 5 4 4 3" xfId="6739" xr:uid="{23485AE2-BC70-44CC-8EB6-D8CD699A56D7}"/>
    <cellStyle name="Percent 3 5 4 4 3 2" xfId="6740" xr:uid="{9A1FB889-43CB-4E04-9689-FBCC05D2F0C9}"/>
    <cellStyle name="Percent 3 5 4 4 3 2 2" xfId="24613" xr:uid="{4CF150AA-FA4E-4CFD-B4CE-E6CC56653F11}"/>
    <cellStyle name="Percent 3 5 4 4 3 2 3" xfId="42464" xr:uid="{13D06FCC-5AC8-476F-8891-66681A195F4D}"/>
    <cellStyle name="Percent 3 5 4 4 3 3" xfId="24612" xr:uid="{57C45795-5480-4023-B0DD-B66E044F575C}"/>
    <cellStyle name="Percent 3 5 4 4 3 4" xfId="42463" xr:uid="{637FA89A-34AA-49E6-981E-4FA7AC6C442C}"/>
    <cellStyle name="Percent 3 5 4 4 4" xfId="6741" xr:uid="{D20651CB-061A-435A-A57C-502EC9914A66}"/>
    <cellStyle name="Percent 3 5 4 4 4 2" xfId="24614" xr:uid="{8204B62E-2CE3-4EF7-8C02-9761EF329AAC}"/>
    <cellStyle name="Percent 3 5 4 4 4 3" xfId="42465" xr:uid="{205D02F7-770B-4E8E-82E3-FCC95F66A9C4}"/>
    <cellStyle name="Percent 3 5 4 4 5" xfId="24609" xr:uid="{6AF9C3E9-6402-465E-A9B2-F5B464014113}"/>
    <cellStyle name="Percent 3 5 4 4 6" xfId="42460" xr:uid="{DEE3D6F1-9788-4B10-9F96-21CEBE857141}"/>
    <cellStyle name="Percent 3 5 4 5" xfId="6742" xr:uid="{2723BBC0-E25B-4563-A18A-482D471AF96E}"/>
    <cellStyle name="Percent 3 5 4 5 2" xfId="6743" xr:uid="{E2A66E7C-83CD-47F3-B920-8E96224FF925}"/>
    <cellStyle name="Percent 3 5 4 5 2 2" xfId="6744" xr:uid="{50BFBD54-50EC-4C1A-84B0-3FE6E379F907}"/>
    <cellStyle name="Percent 3 5 4 5 2 2 2" xfId="24617" xr:uid="{D1ED09D6-7469-4051-AB17-1BE077431C03}"/>
    <cellStyle name="Percent 3 5 4 5 2 2 3" xfId="42468" xr:uid="{062E499F-B71D-49F3-B381-50B840FB9825}"/>
    <cellStyle name="Percent 3 5 4 5 2 3" xfId="24616" xr:uid="{5CFB7512-D253-4E76-B8D9-E2F4A464FB90}"/>
    <cellStyle name="Percent 3 5 4 5 2 4" xfId="42467" xr:uid="{3BEA7276-0C75-4F00-92E9-6B97D6206D75}"/>
    <cellStyle name="Percent 3 5 4 5 3" xfId="6745" xr:uid="{92DB5909-D898-4A95-B7D4-4F108BA0671B}"/>
    <cellStyle name="Percent 3 5 4 5 3 2" xfId="6746" xr:uid="{AB25C365-1357-422E-A68B-EC55265C4591}"/>
    <cellStyle name="Percent 3 5 4 5 3 2 2" xfId="24619" xr:uid="{072AB0E8-90F9-47BF-A3C7-772B4A681E83}"/>
    <cellStyle name="Percent 3 5 4 5 3 2 3" xfId="42470" xr:uid="{D1B75321-9EF8-4B97-83ED-21B4FC6879B6}"/>
    <cellStyle name="Percent 3 5 4 5 3 3" xfId="24618" xr:uid="{10906E8D-926C-4DA3-9751-07E0B2CB6662}"/>
    <cellStyle name="Percent 3 5 4 5 3 4" xfId="42469" xr:uid="{DC08606D-F105-4CE1-B2B8-4F2EEC019711}"/>
    <cellStyle name="Percent 3 5 4 5 4" xfId="6747" xr:uid="{1EA2436D-B591-4CB6-A97D-8644825D43E1}"/>
    <cellStyle name="Percent 3 5 4 5 4 2" xfId="6748" xr:uid="{BD779099-266A-485C-AD93-F89133251474}"/>
    <cellStyle name="Percent 3 5 4 5 4 2 2" xfId="24621" xr:uid="{6D517835-0F5F-4BD3-A4E6-B0AA8382497B}"/>
    <cellStyle name="Percent 3 5 4 5 4 2 3" xfId="42472" xr:uid="{1599664D-10F1-4B1E-B1F1-7B4ED2186FD4}"/>
    <cellStyle name="Percent 3 5 4 5 4 3" xfId="24620" xr:uid="{BBAF07D9-D545-4A66-9FD9-5C159CBFBAA1}"/>
    <cellStyle name="Percent 3 5 4 5 4 4" xfId="42471" xr:uid="{2277FE56-2245-4F0A-A317-572ADB44DE1B}"/>
    <cellStyle name="Percent 3 5 4 5 5" xfId="6749" xr:uid="{8DEE5B4D-9AC0-4F92-9614-E4E3B501928E}"/>
    <cellStyle name="Percent 3 5 4 5 5 2" xfId="24622" xr:uid="{38F5C160-7C31-4E4C-BC70-7ACC2196DEBB}"/>
    <cellStyle name="Percent 3 5 4 5 5 3" xfId="42473" xr:uid="{C6A72191-6FBB-4D42-BD79-8D45C9DDA25C}"/>
    <cellStyle name="Percent 3 5 4 5 6" xfId="24615" xr:uid="{5999640B-F8BE-4EB3-8D39-EC676E8CF512}"/>
    <cellStyle name="Percent 3 5 4 5 7" xfId="42466" xr:uid="{1D033DCE-41ED-410A-9ABB-9D3DB577A447}"/>
    <cellStyle name="Percent 3 5 4 6" xfId="6750" xr:uid="{A41B1877-D175-4DB9-A4C1-511349214C54}"/>
    <cellStyle name="Percent 3 5 4 6 2" xfId="6751" xr:uid="{DFAB9C02-9F1A-4607-A36C-ED30DE421F0A}"/>
    <cellStyle name="Percent 3 5 4 6 2 2" xfId="6752" xr:uid="{3A2DFF83-4A42-4751-A149-F31FE8B43BB7}"/>
    <cellStyle name="Percent 3 5 4 6 2 2 2" xfId="24625" xr:uid="{EDE05A3F-27FB-49B2-983C-D9354449E58E}"/>
    <cellStyle name="Percent 3 5 4 6 2 2 3" xfId="42476" xr:uid="{E54CC787-F18B-4767-AF9A-4E062F9C750D}"/>
    <cellStyle name="Percent 3 5 4 6 2 3" xfId="24624" xr:uid="{6DCDD609-EEFE-438F-86A3-17A46087BAB7}"/>
    <cellStyle name="Percent 3 5 4 6 2 4" xfId="42475" xr:uid="{3149B0D1-7BA1-4418-B05D-ACAEC16A0F9F}"/>
    <cellStyle name="Percent 3 5 4 6 3" xfId="6753" xr:uid="{EE7EEC52-6A45-454D-80AE-D1227F7B8055}"/>
    <cellStyle name="Percent 3 5 4 6 3 2" xfId="6754" xr:uid="{CC8BF4D8-6C2D-45DC-B29C-0C94AB00298F}"/>
    <cellStyle name="Percent 3 5 4 6 3 2 2" xfId="24627" xr:uid="{BD7A2F3B-F030-494E-8002-F35AFEB6C69A}"/>
    <cellStyle name="Percent 3 5 4 6 3 2 3" xfId="42478" xr:uid="{EB743524-B73B-403D-BACA-957E72E96792}"/>
    <cellStyle name="Percent 3 5 4 6 3 3" xfId="24626" xr:uid="{FA6501ED-C572-4B82-9601-6CCB23FC5C16}"/>
    <cellStyle name="Percent 3 5 4 6 3 4" xfId="42477" xr:uid="{F9755982-B1F3-452B-800D-EF8EA276B1F9}"/>
    <cellStyle name="Percent 3 5 4 6 4" xfId="6755" xr:uid="{F29C3396-864B-459A-95DC-7F4C2D221BE7}"/>
    <cellStyle name="Percent 3 5 4 6 4 2" xfId="24628" xr:uid="{40638D6B-106A-4817-BE77-F04BD6E923ED}"/>
    <cellStyle name="Percent 3 5 4 6 4 3" xfId="42479" xr:uid="{782AF2E2-8572-4945-9825-25AA1C83407B}"/>
    <cellStyle name="Percent 3 5 4 6 5" xfId="24623" xr:uid="{73B5C1A0-EC46-4C51-92A4-96139FE959D1}"/>
    <cellStyle name="Percent 3 5 4 6 6" xfId="42474" xr:uid="{D4148A41-B930-481C-B261-9C6F4CD8AFC6}"/>
    <cellStyle name="Percent 3 5 4 7" xfId="6756" xr:uid="{C5934986-29D3-443D-B479-2233902F58B5}"/>
    <cellStyle name="Percent 3 5 4 7 2" xfId="6757" xr:uid="{087EA980-698D-44CB-9D93-21C8D17CFD45}"/>
    <cellStyle name="Percent 3 5 4 7 2 2" xfId="24630" xr:uid="{A5970DA5-ABE0-489E-969A-97EC31A24753}"/>
    <cellStyle name="Percent 3 5 4 7 2 3" xfId="42481" xr:uid="{50475E50-4826-4BF2-BF42-65A96BEA46C1}"/>
    <cellStyle name="Percent 3 5 4 7 3" xfId="24629" xr:uid="{E99F9935-AEDB-48D9-9DFA-F223A5D5419D}"/>
    <cellStyle name="Percent 3 5 4 7 4" xfId="42480" xr:uid="{75E55902-DB63-42AC-BBAC-11237E0A7B6B}"/>
    <cellStyle name="Percent 3 5 4 8" xfId="6758" xr:uid="{EAB97562-23F6-46AD-8821-ACF5D00458B9}"/>
    <cellStyle name="Percent 3 5 4 8 2" xfId="6759" xr:uid="{23ADB08B-7C53-4452-8345-949FE57DFE78}"/>
    <cellStyle name="Percent 3 5 4 8 2 2" xfId="24632" xr:uid="{CBEEFDAE-591E-4F91-9E83-4FF2E4F8F43D}"/>
    <cellStyle name="Percent 3 5 4 8 2 3" xfId="42483" xr:uid="{4A07A529-5E73-4BA7-B2CD-C8D3874E981E}"/>
    <cellStyle name="Percent 3 5 4 8 3" xfId="24631" xr:uid="{5213C88E-8451-4024-BC3F-CF8BEC1B8A13}"/>
    <cellStyle name="Percent 3 5 4 8 4" xfId="42482" xr:uid="{7B12755F-4046-405E-8813-FC647E66904D}"/>
    <cellStyle name="Percent 3 5 4 9" xfId="6760" xr:uid="{2A909FE3-6F7E-443A-ADA6-94AAD5DF47FE}"/>
    <cellStyle name="Percent 3 5 4 9 2" xfId="6761" xr:uid="{45A94434-57CE-4F7C-B0F1-E02105C36E2A}"/>
    <cellStyle name="Percent 3 5 4 9 2 2" xfId="24634" xr:uid="{EC032003-91C2-4ECB-8FF2-D379364EC8DC}"/>
    <cellStyle name="Percent 3 5 4 9 2 3" xfId="42485" xr:uid="{F10B8166-0183-4E5D-B63E-E02BB4AB131A}"/>
    <cellStyle name="Percent 3 5 4 9 3" xfId="24633" xr:uid="{68A18929-B979-4697-AA28-64DCE1EEE394}"/>
    <cellStyle name="Percent 3 5 4 9 4" xfId="42484" xr:uid="{71272442-4D5D-4283-AC9F-DAEBC829B66F}"/>
    <cellStyle name="Percent 3 5 5" xfId="2910" xr:uid="{0CA3EDD2-96A1-478C-BCC2-7C09EDECDC09}"/>
    <cellStyle name="Percent 3 5 5 10" xfId="6763" xr:uid="{0790BB1D-AE68-489D-AF22-F2BEE3F4AEB8}"/>
    <cellStyle name="Percent 3 5 5 10 2" xfId="24636" xr:uid="{CB737930-9142-48FE-B585-342A1FB3F32B}"/>
    <cellStyle name="Percent 3 5 5 10 3" xfId="42487" xr:uid="{1823A9B6-8363-4146-B070-D774352B7944}"/>
    <cellStyle name="Percent 3 5 5 11" xfId="6764" xr:uid="{BAFDD318-437F-4B2C-B545-36C878EE4093}"/>
    <cellStyle name="Percent 3 5 5 11 2" xfId="24637" xr:uid="{EA1648E5-34AD-43BD-AB6A-E3993DE7BA29}"/>
    <cellStyle name="Percent 3 5 5 11 3" xfId="42488" xr:uid="{56E0D0CC-FF60-4E19-83E9-C35DD29FD2E0}"/>
    <cellStyle name="Percent 3 5 5 12" xfId="6762" xr:uid="{6DE92899-9A9E-43A3-918C-A920AF922245}"/>
    <cellStyle name="Percent 3 5 5 12 2" xfId="24635" xr:uid="{6784F605-B1F7-4F6C-9942-30CA3C3F8E7F}"/>
    <cellStyle name="Percent 3 5 5 12 3" xfId="42486" xr:uid="{820FCB77-C076-4A8B-9D72-1EF47C9A8DF4}"/>
    <cellStyle name="Percent 3 5 5 13" xfId="59825" xr:uid="{4D8D8296-E876-4836-AF35-E5681F547D10}"/>
    <cellStyle name="Percent 3 5 5 2" xfId="6765" xr:uid="{DBF5512E-340D-4AFB-A7E7-17778F65C116}"/>
    <cellStyle name="Percent 3 5 5 2 2" xfId="6766" xr:uid="{E8CCC9CF-519D-4803-9A7F-0738CB89CEFA}"/>
    <cellStyle name="Percent 3 5 5 2 2 2" xfId="6767" xr:uid="{C938832C-E0F9-4D30-AF34-C8D75F733CFB}"/>
    <cellStyle name="Percent 3 5 5 2 2 2 2" xfId="24640" xr:uid="{D09EB3C2-5F7E-4F09-A3A5-D7E9E21E512C}"/>
    <cellStyle name="Percent 3 5 5 2 2 2 3" xfId="42491" xr:uid="{955DE551-E93D-4DC4-A3FB-06BABF143B13}"/>
    <cellStyle name="Percent 3 5 5 2 2 3" xfId="24639" xr:uid="{ACF73BBA-0412-4926-8FC1-BBDBF5894D57}"/>
    <cellStyle name="Percent 3 5 5 2 2 4" xfId="42490" xr:uid="{787C0A52-E5A9-4E6B-9E88-4668BE64DA1F}"/>
    <cellStyle name="Percent 3 5 5 2 3" xfId="6768" xr:uid="{30964B87-ACF8-4999-97E6-3BE42ADBB30F}"/>
    <cellStyle name="Percent 3 5 5 2 3 2" xfId="6769" xr:uid="{CC89C141-5143-4FFF-9554-AEEBDCBB95C4}"/>
    <cellStyle name="Percent 3 5 5 2 3 2 2" xfId="24642" xr:uid="{7B95A844-BB86-4723-8570-BE33697D445A}"/>
    <cellStyle name="Percent 3 5 5 2 3 2 3" xfId="42493" xr:uid="{85F3299E-92D0-4B28-AB77-8081E3BFD841}"/>
    <cellStyle name="Percent 3 5 5 2 3 3" xfId="24641" xr:uid="{69F9CB2A-4EFC-4392-953D-68A82BA0F2C0}"/>
    <cellStyle name="Percent 3 5 5 2 3 4" xfId="42492" xr:uid="{FBD69440-3CC2-4D64-96F2-F94329CAE8E0}"/>
    <cellStyle name="Percent 3 5 5 2 4" xfId="6770" xr:uid="{29BBEB41-BF41-4B4F-B57B-92F30895C76E}"/>
    <cellStyle name="Percent 3 5 5 2 4 2" xfId="24643" xr:uid="{05651645-5CC7-43F9-A427-F1282F525AFA}"/>
    <cellStyle name="Percent 3 5 5 2 4 3" xfId="42494" xr:uid="{6F5771E3-3783-4EB8-994C-2C63F6747276}"/>
    <cellStyle name="Percent 3 5 5 2 5" xfId="6771" xr:uid="{C40B0FED-B0E6-4AA5-B4BA-6D24FEAADD7B}"/>
    <cellStyle name="Percent 3 5 5 2 5 2" xfId="24644" xr:uid="{CAA89D8C-365C-4A92-A899-9A1FCA1DB909}"/>
    <cellStyle name="Percent 3 5 5 2 5 3" xfId="42495" xr:uid="{8E546A4D-9798-4EC3-9901-00EC5B91A5F0}"/>
    <cellStyle name="Percent 3 5 5 2 6" xfId="24638" xr:uid="{E74D93D9-D1E3-437B-A8FC-763BAE172A41}"/>
    <cellStyle name="Percent 3 5 5 2 7" xfId="42489" xr:uid="{1B4C3C94-934F-47DB-9D49-B1660C5D6341}"/>
    <cellStyle name="Percent 3 5 5 3" xfId="6772" xr:uid="{22D7F834-1B72-40D3-BA89-453F05E92C5A}"/>
    <cellStyle name="Percent 3 5 5 3 2" xfId="6773" xr:uid="{3454B663-0B85-46D5-AEEE-3F9249320C0D}"/>
    <cellStyle name="Percent 3 5 5 3 2 2" xfId="6774" xr:uid="{401CF8BA-0EE3-4B0A-A361-7BBF3D8AA9DE}"/>
    <cellStyle name="Percent 3 5 5 3 2 2 2" xfId="24647" xr:uid="{C16BB62E-B16E-497A-B0FF-684DD3E37277}"/>
    <cellStyle name="Percent 3 5 5 3 2 2 3" xfId="42498" xr:uid="{EEF53ADD-63F0-4117-8506-AA47F9A10474}"/>
    <cellStyle name="Percent 3 5 5 3 2 3" xfId="24646" xr:uid="{C5F7D542-172A-4CA9-98C8-43305A5F3741}"/>
    <cellStyle name="Percent 3 5 5 3 2 4" xfId="42497" xr:uid="{73931732-013A-40D1-B28C-CDA68036ABBC}"/>
    <cellStyle name="Percent 3 5 5 3 3" xfId="6775" xr:uid="{1CF7CC08-4DD2-485A-939D-515193BA738A}"/>
    <cellStyle name="Percent 3 5 5 3 3 2" xfId="6776" xr:uid="{B806A108-C4E8-4A41-98D6-9C44A649769E}"/>
    <cellStyle name="Percent 3 5 5 3 3 2 2" xfId="24649" xr:uid="{456F5EEF-8F4F-4177-988C-DFCD15E897C7}"/>
    <cellStyle name="Percent 3 5 5 3 3 2 3" xfId="42500" xr:uid="{4E3EE664-5FDF-4319-98BF-6DA35C20D809}"/>
    <cellStyle name="Percent 3 5 5 3 3 3" xfId="24648" xr:uid="{3FCC9C20-B82A-48C1-817C-77A8E367823C}"/>
    <cellStyle name="Percent 3 5 5 3 3 4" xfId="42499" xr:uid="{366A27FB-3F38-4C29-9622-CA842F7C06E9}"/>
    <cellStyle name="Percent 3 5 5 3 4" xfId="6777" xr:uid="{FA151858-4EA8-4167-B40F-32E6586B29AB}"/>
    <cellStyle name="Percent 3 5 5 3 4 2" xfId="24650" xr:uid="{87271313-A376-479E-86AF-AFC6D396A20F}"/>
    <cellStyle name="Percent 3 5 5 3 4 3" xfId="42501" xr:uid="{937C40DA-9886-4461-B715-12BB509E4183}"/>
    <cellStyle name="Percent 3 5 5 3 5" xfId="24645" xr:uid="{F45855D7-78DE-418C-A77B-21EB0334BD08}"/>
    <cellStyle name="Percent 3 5 5 3 6" xfId="42496" xr:uid="{4CB6DF6C-0382-4779-8960-AFC7D1D1E431}"/>
    <cellStyle name="Percent 3 5 5 4" xfId="6778" xr:uid="{86FF2748-74B6-4E1F-BA74-47B5C158CDF9}"/>
    <cellStyle name="Percent 3 5 5 4 2" xfId="6779" xr:uid="{A903F512-DBDC-4C29-BE82-AF19B4D52A93}"/>
    <cellStyle name="Percent 3 5 5 4 2 2" xfId="6780" xr:uid="{0F5E6AF1-B373-478E-939A-B5F192CB3BDA}"/>
    <cellStyle name="Percent 3 5 5 4 2 2 2" xfId="24653" xr:uid="{BAF92365-F541-46E7-846F-B36A0E3A2F70}"/>
    <cellStyle name="Percent 3 5 5 4 2 2 3" xfId="42504" xr:uid="{AE8A27AB-A67B-46A1-94B6-F53C724C9068}"/>
    <cellStyle name="Percent 3 5 5 4 2 3" xfId="24652" xr:uid="{5665EEAE-A4B2-426C-99F4-3346D83901ED}"/>
    <cellStyle name="Percent 3 5 5 4 2 4" xfId="42503" xr:uid="{C6C49701-2470-4C83-B86E-97D8CD880193}"/>
    <cellStyle name="Percent 3 5 5 4 3" xfId="6781" xr:uid="{37238B01-B38B-428E-9333-DDE3DBD54E8B}"/>
    <cellStyle name="Percent 3 5 5 4 3 2" xfId="6782" xr:uid="{A19017FD-D700-437C-A66B-E0AAFC9F8E43}"/>
    <cellStyle name="Percent 3 5 5 4 3 2 2" xfId="24655" xr:uid="{C937949F-F2D6-4EF0-8AB2-B2C81990CDD8}"/>
    <cellStyle name="Percent 3 5 5 4 3 2 3" xfId="42506" xr:uid="{496FD553-BDD5-4353-AD9F-F5585E614B36}"/>
    <cellStyle name="Percent 3 5 5 4 3 3" xfId="24654" xr:uid="{373FBF58-2323-4051-B328-147515913C9F}"/>
    <cellStyle name="Percent 3 5 5 4 3 4" xfId="42505" xr:uid="{B680AFF4-8906-4619-ABD6-5F3919F6DC1F}"/>
    <cellStyle name="Percent 3 5 5 4 4" xfId="6783" xr:uid="{B6533DEF-F80C-4543-88C0-AAF1A265D51C}"/>
    <cellStyle name="Percent 3 5 5 4 4 2" xfId="24656" xr:uid="{546F70A7-3616-4DD1-879D-DC0FD2D96E00}"/>
    <cellStyle name="Percent 3 5 5 4 4 3" xfId="42507" xr:uid="{4A2D463C-A6BB-4560-9CBD-DF543A1389DD}"/>
    <cellStyle name="Percent 3 5 5 4 5" xfId="24651" xr:uid="{3125511C-D315-4EDA-96A9-080E4216076D}"/>
    <cellStyle name="Percent 3 5 5 4 6" xfId="42502" xr:uid="{8A85C765-2404-4E76-96C3-7FF4D72ED70F}"/>
    <cellStyle name="Percent 3 5 5 5" xfId="6784" xr:uid="{795B823B-87D0-4D42-AA85-FA34A7747DA9}"/>
    <cellStyle name="Percent 3 5 5 5 2" xfId="6785" xr:uid="{77C58610-6FD8-443D-8E02-93A3D831A565}"/>
    <cellStyle name="Percent 3 5 5 5 2 2" xfId="6786" xr:uid="{ECC8FBA2-2F1D-4150-B534-AF5A207B75C3}"/>
    <cellStyle name="Percent 3 5 5 5 2 2 2" xfId="24659" xr:uid="{C2705F20-5542-4CFB-8E9E-A7DA3D291D7C}"/>
    <cellStyle name="Percent 3 5 5 5 2 2 3" xfId="42510" xr:uid="{B5690AF2-E32B-414D-8042-E0C1BF35C2F1}"/>
    <cellStyle name="Percent 3 5 5 5 2 3" xfId="24658" xr:uid="{F06296F4-1E10-4709-8CF3-44394768BF1C}"/>
    <cellStyle name="Percent 3 5 5 5 2 4" xfId="42509" xr:uid="{5C390112-2BAC-4B30-9BF1-BD64B4E1A48D}"/>
    <cellStyle name="Percent 3 5 5 5 3" xfId="6787" xr:uid="{0598E34A-B554-4510-92E0-1A4FE69ED772}"/>
    <cellStyle name="Percent 3 5 5 5 3 2" xfId="6788" xr:uid="{46A38341-6606-4279-8B47-69682BA76AEE}"/>
    <cellStyle name="Percent 3 5 5 5 3 2 2" xfId="24661" xr:uid="{21BBD2DF-5E05-41BF-A58D-DA3426B044FE}"/>
    <cellStyle name="Percent 3 5 5 5 3 2 3" xfId="42512" xr:uid="{074D8F4D-08AC-4CB6-A665-F26A83C761E8}"/>
    <cellStyle name="Percent 3 5 5 5 3 3" xfId="24660" xr:uid="{F1B6BD9D-C1C0-4B96-9FB5-6642D06A8A68}"/>
    <cellStyle name="Percent 3 5 5 5 3 4" xfId="42511" xr:uid="{2246819B-F1E2-4082-9925-C9D2D9A17B6D}"/>
    <cellStyle name="Percent 3 5 5 5 4" xfId="6789" xr:uid="{45CB5323-4294-43BA-AE72-16BC93833674}"/>
    <cellStyle name="Percent 3 5 5 5 4 2" xfId="6790" xr:uid="{3BE4F50D-5831-417F-8712-80482D8205C3}"/>
    <cellStyle name="Percent 3 5 5 5 4 2 2" xfId="24663" xr:uid="{8BA790CD-BF41-4A48-9F42-388AAEAC653E}"/>
    <cellStyle name="Percent 3 5 5 5 4 2 3" xfId="42514" xr:uid="{06CC098B-99CA-499A-8706-F8295688AE60}"/>
    <cellStyle name="Percent 3 5 5 5 4 3" xfId="24662" xr:uid="{2FD6553E-C625-4055-A66E-76EAAFE7DD3E}"/>
    <cellStyle name="Percent 3 5 5 5 4 4" xfId="42513" xr:uid="{21B1529B-C31C-48DA-BAEF-A595083EA938}"/>
    <cellStyle name="Percent 3 5 5 5 5" xfId="6791" xr:uid="{9F4CC76E-6137-49AF-BF89-A7F29CEF7AB7}"/>
    <cellStyle name="Percent 3 5 5 5 5 2" xfId="24664" xr:uid="{BBBDF1F2-AD16-439A-B974-8EC2C807A724}"/>
    <cellStyle name="Percent 3 5 5 5 5 3" xfId="42515" xr:uid="{ABF8C534-94C2-4B66-8F8C-52DE5C8E8130}"/>
    <cellStyle name="Percent 3 5 5 5 6" xfId="24657" xr:uid="{5CE8E496-1708-40C9-A145-A7E98328C80B}"/>
    <cellStyle name="Percent 3 5 5 5 7" xfId="42508" xr:uid="{B91494A7-F458-4092-B94E-A0CC3873E56F}"/>
    <cellStyle name="Percent 3 5 5 6" xfId="6792" xr:uid="{9EF827C0-5FB3-46ED-B4A3-4D008FF89581}"/>
    <cellStyle name="Percent 3 5 5 6 2" xfId="6793" xr:uid="{2641B6B8-9C27-405F-B1A4-5E36C125C0DA}"/>
    <cellStyle name="Percent 3 5 5 6 2 2" xfId="6794" xr:uid="{85981E2A-7D19-45B7-A43C-3C326118B6F4}"/>
    <cellStyle name="Percent 3 5 5 6 2 2 2" xfId="24667" xr:uid="{7385D90A-E4BC-4BF7-8E7C-4428A209DA42}"/>
    <cellStyle name="Percent 3 5 5 6 2 2 3" xfId="42518" xr:uid="{FD59B7DD-A992-4D11-A52A-86B7FAA4DC20}"/>
    <cellStyle name="Percent 3 5 5 6 2 3" xfId="24666" xr:uid="{76A6BD7A-F2EC-44DF-944A-7A9D68C88DF3}"/>
    <cellStyle name="Percent 3 5 5 6 2 4" xfId="42517" xr:uid="{897E0E44-1089-413D-8DCB-A94B232C23B9}"/>
    <cellStyle name="Percent 3 5 5 6 3" xfId="6795" xr:uid="{BE2086B3-6316-4764-9427-F22564AFC52B}"/>
    <cellStyle name="Percent 3 5 5 6 3 2" xfId="6796" xr:uid="{EEE2D81E-05F0-4E21-A053-23F792E74BD1}"/>
    <cellStyle name="Percent 3 5 5 6 3 2 2" xfId="24669" xr:uid="{828CDE38-EAAA-4B84-A885-4507CFA0D36C}"/>
    <cellStyle name="Percent 3 5 5 6 3 2 3" xfId="42520" xr:uid="{46E5AFDF-FF44-40DE-8147-06FA25BC852C}"/>
    <cellStyle name="Percent 3 5 5 6 3 3" xfId="24668" xr:uid="{CD75EBC0-48ED-4E95-A04E-4B775426380D}"/>
    <cellStyle name="Percent 3 5 5 6 3 4" xfId="42519" xr:uid="{2DBBA916-A855-4C43-8F3D-DDD8A5CDFB35}"/>
    <cellStyle name="Percent 3 5 5 6 4" xfId="6797" xr:uid="{F1503136-2AB2-42FA-A2E7-D083B31E89C6}"/>
    <cellStyle name="Percent 3 5 5 6 4 2" xfId="24670" xr:uid="{3E32DE0E-F2AF-4ABF-B3A9-B767FB49BC08}"/>
    <cellStyle name="Percent 3 5 5 6 4 3" xfId="42521" xr:uid="{2655DC1C-4B24-4688-B1FF-57FCA852BD7C}"/>
    <cellStyle name="Percent 3 5 5 6 5" xfId="24665" xr:uid="{A1AE6618-8F27-4A93-99B1-0C56776561C5}"/>
    <cellStyle name="Percent 3 5 5 6 6" xfId="42516" xr:uid="{C461D14E-28C4-4CA1-9720-DEC3F0547A79}"/>
    <cellStyle name="Percent 3 5 5 7" xfId="6798" xr:uid="{349144D3-ED86-4EEF-AC07-FF7DB1C83F9C}"/>
    <cellStyle name="Percent 3 5 5 7 2" xfId="6799" xr:uid="{E1890FF4-72B5-444C-94F0-67DDD9877C0B}"/>
    <cellStyle name="Percent 3 5 5 7 2 2" xfId="24672" xr:uid="{36A15DA2-2677-4621-9992-389FD8603FFC}"/>
    <cellStyle name="Percent 3 5 5 7 2 3" xfId="42523" xr:uid="{6724276F-4559-4DC4-AEBA-0AC4DC7A3074}"/>
    <cellStyle name="Percent 3 5 5 7 3" xfId="24671" xr:uid="{2FB7A464-5568-4B8E-8CDA-CF555BFD129D}"/>
    <cellStyle name="Percent 3 5 5 7 4" xfId="42522" xr:uid="{D3D74CEA-56C4-44A4-8329-26990AE83E4E}"/>
    <cellStyle name="Percent 3 5 5 8" xfId="6800" xr:uid="{D1C0ACA0-9734-4A87-A6A6-8A709A581762}"/>
    <cellStyle name="Percent 3 5 5 8 2" xfId="6801" xr:uid="{44D354F4-B6BE-403D-AF6F-57385BDF8225}"/>
    <cellStyle name="Percent 3 5 5 8 2 2" xfId="24674" xr:uid="{10DEA5A5-2099-4CEB-AE6D-C6A7A29B10EB}"/>
    <cellStyle name="Percent 3 5 5 8 2 3" xfId="42525" xr:uid="{208632F4-4ED4-4B0C-B8E8-750B321BA499}"/>
    <cellStyle name="Percent 3 5 5 8 3" xfId="24673" xr:uid="{2B1D7616-89C8-4138-9238-208B14D36102}"/>
    <cellStyle name="Percent 3 5 5 8 4" xfId="42524" xr:uid="{14353C82-F4D6-4134-9FE6-10820072113D}"/>
    <cellStyle name="Percent 3 5 5 9" xfId="6802" xr:uid="{94881203-6E5F-4F60-B440-E851A1D30CB0}"/>
    <cellStyle name="Percent 3 5 5 9 2" xfId="6803" xr:uid="{F8AD3FB4-72E6-42A6-8EF4-3B11283790A8}"/>
    <cellStyle name="Percent 3 5 5 9 2 2" xfId="24676" xr:uid="{544B75EF-EB95-4ED7-AD70-29F907C86182}"/>
    <cellStyle name="Percent 3 5 5 9 2 3" xfId="42527" xr:uid="{B5947E00-EAAD-4FBE-A715-27468F73A866}"/>
    <cellStyle name="Percent 3 5 5 9 3" xfId="24675" xr:uid="{28D30537-636F-4FA3-9138-71EC12D4D25F}"/>
    <cellStyle name="Percent 3 5 5 9 4" xfId="42526" xr:uid="{6748F63D-F0DE-4EE2-A60F-DD0BBE18BFFA}"/>
    <cellStyle name="Percent 3 5 6" xfId="2911" xr:uid="{F11EDCC4-43E0-41A4-8D43-D057A9AED980}"/>
    <cellStyle name="Percent 3 5 6 10" xfId="6805" xr:uid="{04A956A0-72D1-44FA-B60E-8D9A1AFD68D1}"/>
    <cellStyle name="Percent 3 5 6 10 2" xfId="24678" xr:uid="{CCA46D47-3A96-4D25-ACAD-D981A678B2A8}"/>
    <cellStyle name="Percent 3 5 6 10 3" xfId="42529" xr:uid="{50D20FAA-EEC5-492A-BAC7-C3BB0928D94F}"/>
    <cellStyle name="Percent 3 5 6 11" xfId="6806" xr:uid="{C00E594E-D4A6-46C0-B0BE-C2FA671EFC1C}"/>
    <cellStyle name="Percent 3 5 6 11 2" xfId="24679" xr:uid="{863090F8-3F09-4890-A5FE-458B3A30D7D9}"/>
    <cellStyle name="Percent 3 5 6 11 3" xfId="42530" xr:uid="{0BC1930B-F1C2-4FFA-8872-6AE1836D320F}"/>
    <cellStyle name="Percent 3 5 6 12" xfId="6804" xr:uid="{D3308EBE-35AE-440F-B3C3-09ECEE9B1F5A}"/>
    <cellStyle name="Percent 3 5 6 12 2" xfId="24677" xr:uid="{39F741EC-3C38-470C-B81B-7145E568F885}"/>
    <cellStyle name="Percent 3 5 6 12 3" xfId="42528" xr:uid="{41C8EC6D-30B7-4FB6-9E3D-3D460CC19A93}"/>
    <cellStyle name="Percent 3 5 6 13" xfId="59826" xr:uid="{992BEEB4-A372-4AD0-8929-CFC1A79B44D0}"/>
    <cellStyle name="Percent 3 5 6 2" xfId="6807" xr:uid="{6A08B0A5-0974-4898-B3C3-F1C1091BF262}"/>
    <cellStyle name="Percent 3 5 6 2 2" xfId="6808" xr:uid="{AC0CAAF8-6463-4B1F-8A55-B98413E54F76}"/>
    <cellStyle name="Percent 3 5 6 2 2 2" xfId="6809" xr:uid="{55D6AC01-D6C5-4CB6-AEE8-11EA17689FE8}"/>
    <cellStyle name="Percent 3 5 6 2 2 2 2" xfId="24682" xr:uid="{A9D58C61-E673-44FD-A3A4-CE45CE260DA1}"/>
    <cellStyle name="Percent 3 5 6 2 2 2 3" xfId="42533" xr:uid="{4FCD4333-5003-48F4-BEB9-278E6EAA3392}"/>
    <cellStyle name="Percent 3 5 6 2 2 3" xfId="24681" xr:uid="{6A2C6624-606D-43B4-8849-329B3647DE6C}"/>
    <cellStyle name="Percent 3 5 6 2 2 4" xfId="42532" xr:uid="{A58F81A0-6C36-4EA4-B406-D5C5E156A3C9}"/>
    <cellStyle name="Percent 3 5 6 2 3" xfId="6810" xr:uid="{05C521D1-54A6-44DC-8F84-EA2747C2B597}"/>
    <cellStyle name="Percent 3 5 6 2 3 2" xfId="6811" xr:uid="{19CB8F7C-0AFA-43E3-B8CC-005532E00F5B}"/>
    <cellStyle name="Percent 3 5 6 2 3 2 2" xfId="24684" xr:uid="{392DED11-428E-4648-B49A-9A35AFF40683}"/>
    <cellStyle name="Percent 3 5 6 2 3 2 3" xfId="42535" xr:uid="{1E939FBD-94CB-4910-9167-32D020D5C7CD}"/>
    <cellStyle name="Percent 3 5 6 2 3 3" xfId="24683" xr:uid="{59701320-82FD-4158-8B71-95652988E02E}"/>
    <cellStyle name="Percent 3 5 6 2 3 4" xfId="42534" xr:uid="{7A3E8D7B-AC16-479C-AA11-34D78CD31402}"/>
    <cellStyle name="Percent 3 5 6 2 4" xfId="6812" xr:uid="{45C11E05-D215-45BB-91FB-2073ABA82B4E}"/>
    <cellStyle name="Percent 3 5 6 2 4 2" xfId="24685" xr:uid="{BB97F53C-02D9-4B87-88F4-BFF45D702614}"/>
    <cellStyle name="Percent 3 5 6 2 4 3" xfId="42536" xr:uid="{2E8CA9BA-3764-42AD-90DE-3776B68D09EB}"/>
    <cellStyle name="Percent 3 5 6 2 5" xfId="6813" xr:uid="{E65DC9B8-8180-4E00-9898-869CC5AFF64C}"/>
    <cellStyle name="Percent 3 5 6 2 5 2" xfId="24686" xr:uid="{BA0DDCD7-898F-43E7-8C06-E50956CB0008}"/>
    <cellStyle name="Percent 3 5 6 2 5 3" xfId="42537" xr:uid="{4C64340F-4D95-4E2F-884A-D554520F62A7}"/>
    <cellStyle name="Percent 3 5 6 2 6" xfId="24680" xr:uid="{1C41E7C3-F312-4FD0-906C-D49A6E9854F5}"/>
    <cellStyle name="Percent 3 5 6 2 7" xfId="42531" xr:uid="{1E96962D-0EE3-4AEC-8C38-C5AEEBF7F5F3}"/>
    <cellStyle name="Percent 3 5 6 3" xfId="6814" xr:uid="{BB890B20-D916-456B-B2C9-8EC5D379E6BD}"/>
    <cellStyle name="Percent 3 5 6 3 2" xfId="6815" xr:uid="{F9D04B29-DDBD-4E49-BE4F-095A5FBBBFFE}"/>
    <cellStyle name="Percent 3 5 6 3 2 2" xfId="6816" xr:uid="{C692819D-507F-440D-A756-F8AF98CEC32B}"/>
    <cellStyle name="Percent 3 5 6 3 2 2 2" xfId="24689" xr:uid="{601E69AB-5AFD-4052-BDAF-C2EECF637BD2}"/>
    <cellStyle name="Percent 3 5 6 3 2 2 3" xfId="42540" xr:uid="{D1D00AED-290E-4310-A40A-05AB0DEA0C79}"/>
    <cellStyle name="Percent 3 5 6 3 2 3" xfId="24688" xr:uid="{B1A1AFBD-7C08-498D-A622-1663D4978FD9}"/>
    <cellStyle name="Percent 3 5 6 3 2 4" xfId="42539" xr:uid="{168DBB05-1857-46E0-93F6-1E68FA57383B}"/>
    <cellStyle name="Percent 3 5 6 3 3" xfId="6817" xr:uid="{1AB31A21-066E-4168-A5EC-792A2B2443E7}"/>
    <cellStyle name="Percent 3 5 6 3 3 2" xfId="6818" xr:uid="{B17C6124-43B3-4F8F-BD48-2779D9BB48F1}"/>
    <cellStyle name="Percent 3 5 6 3 3 2 2" xfId="24691" xr:uid="{87B4023C-AC79-4F7A-8CB7-A8FA83CE4D15}"/>
    <cellStyle name="Percent 3 5 6 3 3 2 3" xfId="42542" xr:uid="{199FC1D8-60B8-45D0-8247-8DF08B1A49A0}"/>
    <cellStyle name="Percent 3 5 6 3 3 3" xfId="24690" xr:uid="{EEDB79EA-9D5F-4781-A183-E92D09F3C307}"/>
    <cellStyle name="Percent 3 5 6 3 3 4" xfId="42541" xr:uid="{1C3E6E4D-FF6F-40C1-8B5B-D03597CBB044}"/>
    <cellStyle name="Percent 3 5 6 3 4" xfId="6819" xr:uid="{B0B99EB7-845B-45D6-AC3B-558605C7D284}"/>
    <cellStyle name="Percent 3 5 6 3 4 2" xfId="24692" xr:uid="{D83F345B-8830-4892-A736-E9F31D1FE2F0}"/>
    <cellStyle name="Percent 3 5 6 3 4 3" xfId="42543" xr:uid="{5D8364D7-29F2-4340-951F-E3A068149F5B}"/>
    <cellStyle name="Percent 3 5 6 3 5" xfId="24687" xr:uid="{11C91491-B68D-49AC-87A1-3495FB3AB590}"/>
    <cellStyle name="Percent 3 5 6 3 6" xfId="42538" xr:uid="{E72FBEEF-0EC0-4ACA-BC6B-18B857BF7C67}"/>
    <cellStyle name="Percent 3 5 6 4" xfId="6820" xr:uid="{F5557319-FA23-4804-9936-05244A7149BE}"/>
    <cellStyle name="Percent 3 5 6 4 2" xfId="6821" xr:uid="{A66EA6B2-B5FC-4E8B-9697-2ACC9BAD66CE}"/>
    <cellStyle name="Percent 3 5 6 4 2 2" xfId="6822" xr:uid="{F999324A-F18C-490F-930B-CBB73325A220}"/>
    <cellStyle name="Percent 3 5 6 4 2 2 2" xfId="24695" xr:uid="{104EEC74-492C-4ADD-A33C-58764E6BBE55}"/>
    <cellStyle name="Percent 3 5 6 4 2 2 3" xfId="42546" xr:uid="{0B6228F2-D214-40DB-AFF3-E4F85DF7888F}"/>
    <cellStyle name="Percent 3 5 6 4 2 3" xfId="24694" xr:uid="{EF8D09AA-E3C7-4CD1-870F-2CC275A62CED}"/>
    <cellStyle name="Percent 3 5 6 4 2 4" xfId="42545" xr:uid="{04A55991-7F7F-474A-B330-5760F0E92ECB}"/>
    <cellStyle name="Percent 3 5 6 4 3" xfId="6823" xr:uid="{671D5FB7-55C9-4DA8-AA08-D21BE50A7CD5}"/>
    <cellStyle name="Percent 3 5 6 4 3 2" xfId="6824" xr:uid="{A4B45BFA-C1CC-48B1-B6CE-51D1EF32472A}"/>
    <cellStyle name="Percent 3 5 6 4 3 2 2" xfId="24697" xr:uid="{36EDE02E-7DE5-4231-83F1-58BFFE84A1F8}"/>
    <cellStyle name="Percent 3 5 6 4 3 2 3" xfId="42548" xr:uid="{BB712B48-53F3-4EE9-9CC5-DA58B1B9348C}"/>
    <cellStyle name="Percent 3 5 6 4 3 3" xfId="24696" xr:uid="{FDAF67E7-C374-476E-A974-F5EC77F84718}"/>
    <cellStyle name="Percent 3 5 6 4 3 4" xfId="42547" xr:uid="{54E19D2E-8972-4567-B05E-C0BF3EBC07DA}"/>
    <cellStyle name="Percent 3 5 6 4 4" xfId="6825" xr:uid="{ACC831C3-B517-4DC8-9368-F959F3646E4A}"/>
    <cellStyle name="Percent 3 5 6 4 4 2" xfId="24698" xr:uid="{02E0140A-9596-4F83-811E-328B269F507B}"/>
    <cellStyle name="Percent 3 5 6 4 4 3" xfId="42549" xr:uid="{38632501-20E8-45B5-9942-D9AA13358823}"/>
    <cellStyle name="Percent 3 5 6 4 5" xfId="24693" xr:uid="{2EB38067-A8D6-4060-A785-436146524EF9}"/>
    <cellStyle name="Percent 3 5 6 4 6" xfId="42544" xr:uid="{425A2F4D-7C77-4BC9-9032-A7677D6094D5}"/>
    <cellStyle name="Percent 3 5 6 5" xfId="6826" xr:uid="{A57A7D3B-3744-4BA7-91CB-81B7C2BD4F78}"/>
    <cellStyle name="Percent 3 5 6 5 2" xfId="6827" xr:uid="{54CD437F-7AF0-4E1F-8700-F7EA1E5EC722}"/>
    <cellStyle name="Percent 3 5 6 5 2 2" xfId="6828" xr:uid="{B21D08DE-A247-4559-B383-E1BA08A26330}"/>
    <cellStyle name="Percent 3 5 6 5 2 2 2" xfId="24701" xr:uid="{125F3DF5-CE1D-4AFD-A6E7-954EA39F7261}"/>
    <cellStyle name="Percent 3 5 6 5 2 2 3" xfId="42552" xr:uid="{B2F9D57B-29B2-420E-8305-CD8D76E40641}"/>
    <cellStyle name="Percent 3 5 6 5 2 3" xfId="24700" xr:uid="{721D9C41-5700-4F08-8453-6CAD93E4E2BC}"/>
    <cellStyle name="Percent 3 5 6 5 2 4" xfId="42551" xr:uid="{72723A71-9BC2-431A-AC80-738F1813FEE6}"/>
    <cellStyle name="Percent 3 5 6 5 3" xfId="6829" xr:uid="{940E4DE4-175F-48B9-A8E0-7011B733DA4C}"/>
    <cellStyle name="Percent 3 5 6 5 3 2" xfId="6830" xr:uid="{513A3AC7-3F2D-4349-8410-495E84166070}"/>
    <cellStyle name="Percent 3 5 6 5 3 2 2" xfId="24703" xr:uid="{E8ADB1EB-3210-4D4A-87B2-992CA3BC3114}"/>
    <cellStyle name="Percent 3 5 6 5 3 2 3" xfId="42554" xr:uid="{3B4BD84F-349F-413F-9588-94EDE59F6E61}"/>
    <cellStyle name="Percent 3 5 6 5 3 3" xfId="24702" xr:uid="{27561D7E-8AE7-4ACD-A962-79084DBF6205}"/>
    <cellStyle name="Percent 3 5 6 5 3 4" xfId="42553" xr:uid="{1B0BFC94-D7A3-46CF-B9F0-383ED3EC8D8C}"/>
    <cellStyle name="Percent 3 5 6 5 4" xfId="6831" xr:uid="{45A4EB9B-9BC3-4263-A81F-F999A25405E2}"/>
    <cellStyle name="Percent 3 5 6 5 4 2" xfId="6832" xr:uid="{D346926A-03A8-4C16-BA42-B1058452AD36}"/>
    <cellStyle name="Percent 3 5 6 5 4 2 2" xfId="24705" xr:uid="{9172731A-4FED-475F-AD7C-E3249257FEBB}"/>
    <cellStyle name="Percent 3 5 6 5 4 2 3" xfId="42556" xr:uid="{5E350863-9427-4C34-97A1-B4D1120B1C69}"/>
    <cellStyle name="Percent 3 5 6 5 4 3" xfId="24704" xr:uid="{9AE7CF2F-09CE-4C52-89C5-75A95CF6EE99}"/>
    <cellStyle name="Percent 3 5 6 5 4 4" xfId="42555" xr:uid="{124F2E5B-D9AA-4493-A073-56C7E597FCF5}"/>
    <cellStyle name="Percent 3 5 6 5 5" xfId="6833" xr:uid="{EA07E0BB-811A-48D0-8110-CF96E6CFD63B}"/>
    <cellStyle name="Percent 3 5 6 5 5 2" xfId="24706" xr:uid="{F1E65088-5516-4922-AA3D-645E9D61BE62}"/>
    <cellStyle name="Percent 3 5 6 5 5 3" xfId="42557" xr:uid="{8A901B2E-21D5-4524-8633-8D51793A8628}"/>
    <cellStyle name="Percent 3 5 6 5 6" xfId="24699" xr:uid="{89E4AE82-4E1E-4CAC-B95E-E9177FE68ABB}"/>
    <cellStyle name="Percent 3 5 6 5 7" xfId="42550" xr:uid="{88FF6AB4-A4EB-4498-B158-E28ECAD2FB98}"/>
    <cellStyle name="Percent 3 5 6 6" xfId="6834" xr:uid="{090B7515-3ED3-48C7-9987-0EB6694DAAFE}"/>
    <cellStyle name="Percent 3 5 6 6 2" xfId="6835" xr:uid="{119746F8-2597-4C18-B9CB-8F5E35CD927D}"/>
    <cellStyle name="Percent 3 5 6 6 2 2" xfId="6836" xr:uid="{45E2B09A-CB0F-438F-A9D8-5C9508CCA2FB}"/>
    <cellStyle name="Percent 3 5 6 6 2 2 2" xfId="24709" xr:uid="{15C17B86-E4CE-4D75-AB2B-2E0345C9628A}"/>
    <cellStyle name="Percent 3 5 6 6 2 2 3" xfId="42560" xr:uid="{F9FEA49C-67FC-48DC-A097-9AEDEECD5EA1}"/>
    <cellStyle name="Percent 3 5 6 6 2 3" xfId="24708" xr:uid="{9212C909-06F7-4A5F-A5F2-13846C18D789}"/>
    <cellStyle name="Percent 3 5 6 6 2 4" xfId="42559" xr:uid="{DCF4BB55-F4A0-4B9A-A49D-08C4DBADC190}"/>
    <cellStyle name="Percent 3 5 6 6 3" xfId="6837" xr:uid="{576E9CF4-9EB0-42CE-9C6A-EF4BC7590A57}"/>
    <cellStyle name="Percent 3 5 6 6 3 2" xfId="6838" xr:uid="{485C0178-840F-4121-A337-A0D8048995A7}"/>
    <cellStyle name="Percent 3 5 6 6 3 2 2" xfId="24711" xr:uid="{FF0AFA75-794F-458A-B4A8-311537EB6735}"/>
    <cellStyle name="Percent 3 5 6 6 3 2 3" xfId="42562" xr:uid="{65A6B5DB-2349-4B8B-8EE3-87FFA2945280}"/>
    <cellStyle name="Percent 3 5 6 6 3 3" xfId="24710" xr:uid="{7DB0E928-E35C-4C8A-BC86-0553CA83C4D5}"/>
    <cellStyle name="Percent 3 5 6 6 3 4" xfId="42561" xr:uid="{311CA5A1-20D3-4FBF-BEEA-F9022CD670C0}"/>
    <cellStyle name="Percent 3 5 6 6 4" xfId="6839" xr:uid="{8DA41B4D-E682-4EDB-9965-EDBB68AECFB8}"/>
    <cellStyle name="Percent 3 5 6 6 4 2" xfId="24712" xr:uid="{01E6A714-5E32-4163-BB1F-B8C8585BA538}"/>
    <cellStyle name="Percent 3 5 6 6 4 3" xfId="42563" xr:uid="{03D47072-793E-4EAE-BC04-26933C7214E6}"/>
    <cellStyle name="Percent 3 5 6 6 5" xfId="24707" xr:uid="{96CB0F09-9C82-45F6-A12D-AFEE10C8B308}"/>
    <cellStyle name="Percent 3 5 6 6 6" xfId="42558" xr:uid="{97C44B42-EF47-46EF-9745-A6FAB18CCCFE}"/>
    <cellStyle name="Percent 3 5 6 7" xfId="6840" xr:uid="{C8A3A1C5-E7C5-46D7-BCD0-456A73C41027}"/>
    <cellStyle name="Percent 3 5 6 7 2" xfId="6841" xr:uid="{25854F80-D16B-4C3C-AFDD-A7D3C1243E17}"/>
    <cellStyle name="Percent 3 5 6 7 2 2" xfId="24714" xr:uid="{BFA7F1C9-0393-46CC-B99F-FD6472D0EBB1}"/>
    <cellStyle name="Percent 3 5 6 7 2 3" xfId="42565" xr:uid="{BF45A855-B3C3-47B6-998D-CCAFFB84B15C}"/>
    <cellStyle name="Percent 3 5 6 7 3" xfId="24713" xr:uid="{D5C4FE13-8A1C-4721-9695-08C7D3ECA637}"/>
    <cellStyle name="Percent 3 5 6 7 4" xfId="42564" xr:uid="{F7498BAE-3A71-4C43-8F3C-48C49B9D4B06}"/>
    <cellStyle name="Percent 3 5 6 8" xfId="6842" xr:uid="{AE52657B-6F6B-4095-B25F-6E049BF32B94}"/>
    <cellStyle name="Percent 3 5 6 8 2" xfId="6843" xr:uid="{1068358E-EC93-4F75-A7E4-78A6DC3F9203}"/>
    <cellStyle name="Percent 3 5 6 8 2 2" xfId="24716" xr:uid="{AFD8651F-2981-4BA4-89A2-706EF78D0293}"/>
    <cellStyle name="Percent 3 5 6 8 2 3" xfId="42567" xr:uid="{E4471FA0-644B-4B36-BC72-F3E9300F6172}"/>
    <cellStyle name="Percent 3 5 6 8 3" xfId="24715" xr:uid="{892D6A0D-8A53-411E-9EE2-80DB13B95830}"/>
    <cellStyle name="Percent 3 5 6 8 4" xfId="42566" xr:uid="{FB270864-15D8-47BB-831D-F9B103A8DD83}"/>
    <cellStyle name="Percent 3 5 6 9" xfId="6844" xr:uid="{1C2FDEF9-AB67-471A-9E76-927BDB6CFB9E}"/>
    <cellStyle name="Percent 3 5 6 9 2" xfId="6845" xr:uid="{03AC6E32-ADC8-4DA6-9F3E-FEEA03376001}"/>
    <cellStyle name="Percent 3 5 6 9 2 2" xfId="24718" xr:uid="{728A9113-E8F1-446C-A246-3F47624F44FB}"/>
    <cellStyle name="Percent 3 5 6 9 2 3" xfId="42569" xr:uid="{E0B4DB5D-5CA3-43F4-B68B-9E2E91E43A4A}"/>
    <cellStyle name="Percent 3 5 6 9 3" xfId="24717" xr:uid="{F87E3AD5-7D1E-4575-9D0E-2617E4341899}"/>
    <cellStyle name="Percent 3 5 6 9 4" xfId="42568" xr:uid="{9431B5DF-8E70-4DB6-B774-5BAD755BD6A4}"/>
    <cellStyle name="Percent 3 5 7" xfId="2912" xr:uid="{BA928A06-E97C-4292-813A-3A779086496C}"/>
    <cellStyle name="Percent 3 5 7 10" xfId="6847" xr:uid="{DA45F53A-7B17-45CD-B516-7ADD6ED8B89B}"/>
    <cellStyle name="Percent 3 5 7 10 2" xfId="24720" xr:uid="{42D3EAA8-21DD-4CC7-BC66-99F18DB19F63}"/>
    <cellStyle name="Percent 3 5 7 10 3" xfId="42571" xr:uid="{F2D8AB71-7BAD-4B24-8764-9B4AC9B66797}"/>
    <cellStyle name="Percent 3 5 7 11" xfId="6848" xr:uid="{B3A0ADC2-5F4C-44E0-9C2F-E9A7A768405D}"/>
    <cellStyle name="Percent 3 5 7 11 2" xfId="24721" xr:uid="{E6CEF58A-8DB2-4285-8081-D946588BD8A9}"/>
    <cellStyle name="Percent 3 5 7 11 3" xfId="42572" xr:uid="{42E57C50-CC15-4B02-916A-20A1AF82A657}"/>
    <cellStyle name="Percent 3 5 7 12" xfId="6846" xr:uid="{FC285F59-B058-4CAB-ABA8-0D60A36C3780}"/>
    <cellStyle name="Percent 3 5 7 12 2" xfId="24719" xr:uid="{12C96CD9-666A-4A91-B3F7-9F40120C82BE}"/>
    <cellStyle name="Percent 3 5 7 12 3" xfId="42570" xr:uid="{5D47370F-D578-4FE4-9037-2D05494638A8}"/>
    <cellStyle name="Percent 3 5 7 13" xfId="59827" xr:uid="{260B2802-B81D-47D4-B294-30E002BB31C4}"/>
    <cellStyle name="Percent 3 5 7 2" xfId="6849" xr:uid="{3B8C8227-67E1-4569-9E11-8BF1B95927A8}"/>
    <cellStyle name="Percent 3 5 7 2 2" xfId="6850" xr:uid="{9F9A1E85-AAA5-4D33-B731-DBDC157EF0C1}"/>
    <cellStyle name="Percent 3 5 7 2 2 2" xfId="6851" xr:uid="{F0FD7EAA-074A-4AFD-93C1-8619A6227921}"/>
    <cellStyle name="Percent 3 5 7 2 2 2 2" xfId="24724" xr:uid="{699E7177-E7F5-4B99-A5F4-2B419CD7320E}"/>
    <cellStyle name="Percent 3 5 7 2 2 2 3" xfId="42575" xr:uid="{D6807877-3F17-4579-9DCF-440924667144}"/>
    <cellStyle name="Percent 3 5 7 2 2 3" xfId="24723" xr:uid="{8D28142F-DBFD-4D6A-8D02-E3DB829EC226}"/>
    <cellStyle name="Percent 3 5 7 2 2 4" xfId="42574" xr:uid="{3578DE54-75E7-402C-BE59-7DDA7163045A}"/>
    <cellStyle name="Percent 3 5 7 2 3" xfId="6852" xr:uid="{8B179B1D-5854-4880-B0F7-6DEA91CE6150}"/>
    <cellStyle name="Percent 3 5 7 2 3 2" xfId="6853" xr:uid="{E76CF5BF-0C1D-4001-B1FA-0DDBC9E2701D}"/>
    <cellStyle name="Percent 3 5 7 2 3 2 2" xfId="24726" xr:uid="{0C5989A7-FDCA-442D-9DB7-4FC75281439F}"/>
    <cellStyle name="Percent 3 5 7 2 3 2 3" xfId="42577" xr:uid="{C38E5883-7F5A-4F0B-A21F-D818161D8022}"/>
    <cellStyle name="Percent 3 5 7 2 3 3" xfId="24725" xr:uid="{652F3250-CC31-457F-90D7-AA9B6677E66D}"/>
    <cellStyle name="Percent 3 5 7 2 3 4" xfId="42576" xr:uid="{C40FA0B3-9214-4705-919F-02D1A2021E3B}"/>
    <cellStyle name="Percent 3 5 7 2 4" xfId="6854" xr:uid="{0FB012CE-3147-45B4-B6B0-7EB7F395AFA8}"/>
    <cellStyle name="Percent 3 5 7 2 4 2" xfId="24727" xr:uid="{F6C91C75-B463-4E16-9289-A265230AD6FF}"/>
    <cellStyle name="Percent 3 5 7 2 4 3" xfId="42578" xr:uid="{EC69CEB6-AD15-4B87-A841-2028D3139D01}"/>
    <cellStyle name="Percent 3 5 7 2 5" xfId="6855" xr:uid="{A7E824E8-530D-41CF-90F4-DA47411A808F}"/>
    <cellStyle name="Percent 3 5 7 2 5 2" xfId="24728" xr:uid="{4A6423F9-0522-4596-BD48-2E9A746B9824}"/>
    <cellStyle name="Percent 3 5 7 2 5 3" xfId="42579" xr:uid="{709C2226-F159-4854-A3C7-97AB0C3F683C}"/>
    <cellStyle name="Percent 3 5 7 2 6" xfId="24722" xr:uid="{25138446-459D-4FBD-AA65-DA63FB0E721A}"/>
    <cellStyle name="Percent 3 5 7 2 7" xfId="42573" xr:uid="{07EEEAD8-4953-4ACF-B411-BD4707FC5703}"/>
    <cellStyle name="Percent 3 5 7 3" xfId="6856" xr:uid="{4132C7A9-0076-466E-A9EE-5F51E1C7CDCA}"/>
    <cellStyle name="Percent 3 5 7 3 2" xfId="6857" xr:uid="{F28AD902-2F84-4F3A-80A7-1526FC86311A}"/>
    <cellStyle name="Percent 3 5 7 3 2 2" xfId="6858" xr:uid="{34F573D8-A2CA-4846-AFB6-085A43885411}"/>
    <cellStyle name="Percent 3 5 7 3 2 2 2" xfId="24731" xr:uid="{6E4B2A62-0C6E-4F2D-AA9D-850A6111D4CA}"/>
    <cellStyle name="Percent 3 5 7 3 2 2 3" xfId="42582" xr:uid="{B082DEEF-CC12-4B9D-A1AC-D8934AF140FB}"/>
    <cellStyle name="Percent 3 5 7 3 2 3" xfId="24730" xr:uid="{44C703A4-F40A-44E2-B30E-2D10D1360681}"/>
    <cellStyle name="Percent 3 5 7 3 2 4" xfId="42581" xr:uid="{92216119-EEDA-4F3C-9E04-73CBA2410895}"/>
    <cellStyle name="Percent 3 5 7 3 3" xfId="6859" xr:uid="{2DA9D613-498F-472D-9E9D-81AAC453D39C}"/>
    <cellStyle name="Percent 3 5 7 3 3 2" xfId="6860" xr:uid="{6C85D69E-DF5B-4C5E-ABE5-64F472B1A4BF}"/>
    <cellStyle name="Percent 3 5 7 3 3 2 2" xfId="24733" xr:uid="{E8728712-DB45-44C6-9B5B-1C4D97094F8E}"/>
    <cellStyle name="Percent 3 5 7 3 3 2 3" xfId="42584" xr:uid="{C1666E7D-2C63-4E70-97CA-A02DDFC478D0}"/>
    <cellStyle name="Percent 3 5 7 3 3 3" xfId="24732" xr:uid="{6CEE2DDA-667C-4185-8B67-6B77F2CE9830}"/>
    <cellStyle name="Percent 3 5 7 3 3 4" xfId="42583" xr:uid="{354D7250-15A3-43D1-9480-0D9D03920D04}"/>
    <cellStyle name="Percent 3 5 7 3 4" xfId="6861" xr:uid="{532D6E24-4068-4F5D-B228-D32A6454D0D8}"/>
    <cellStyle name="Percent 3 5 7 3 4 2" xfId="24734" xr:uid="{D6F90D28-D2BD-4C80-854E-77EBC4183C33}"/>
    <cellStyle name="Percent 3 5 7 3 4 3" xfId="42585" xr:uid="{CC7744FC-BC41-4E1C-98AC-7290940C6E23}"/>
    <cellStyle name="Percent 3 5 7 3 5" xfId="24729" xr:uid="{B8321A1B-C4FB-4E55-88B9-9C769C8FBCDB}"/>
    <cellStyle name="Percent 3 5 7 3 6" xfId="42580" xr:uid="{41516AED-5029-4048-9CEF-165F32377F71}"/>
    <cellStyle name="Percent 3 5 7 4" xfId="6862" xr:uid="{ADF944E9-E537-4DAF-9ECC-0940F01F4F93}"/>
    <cellStyle name="Percent 3 5 7 4 2" xfId="6863" xr:uid="{DE44F524-5842-4FB0-ADCA-C92325C3C835}"/>
    <cellStyle name="Percent 3 5 7 4 2 2" xfId="6864" xr:uid="{11FF3BED-1A3C-4A28-883B-3009805A6E12}"/>
    <cellStyle name="Percent 3 5 7 4 2 2 2" xfId="24737" xr:uid="{3E8644F2-3EC9-47EB-809B-9420EF872AF6}"/>
    <cellStyle name="Percent 3 5 7 4 2 2 3" xfId="42588" xr:uid="{D6FF945E-7412-40FC-BD9F-74BC279D6B14}"/>
    <cellStyle name="Percent 3 5 7 4 2 3" xfId="24736" xr:uid="{1C7A87B7-6E73-4737-893C-60F210B33CE0}"/>
    <cellStyle name="Percent 3 5 7 4 2 4" xfId="42587" xr:uid="{88B67764-9B6C-4AC4-AD61-4D8697693C44}"/>
    <cellStyle name="Percent 3 5 7 4 3" xfId="6865" xr:uid="{DA6F1F9D-34EE-488B-9EEA-6BF016261D34}"/>
    <cellStyle name="Percent 3 5 7 4 3 2" xfId="6866" xr:uid="{4D6E3030-9128-4349-9BF4-0F684A7B20C0}"/>
    <cellStyle name="Percent 3 5 7 4 3 2 2" xfId="24739" xr:uid="{4EF84765-3D11-47EB-995B-C1DA5F86B176}"/>
    <cellStyle name="Percent 3 5 7 4 3 2 3" xfId="42590" xr:uid="{42DE2598-6B9E-48DC-8CD2-A5A394AB08A3}"/>
    <cellStyle name="Percent 3 5 7 4 3 3" xfId="24738" xr:uid="{2ABA7431-FF15-4AF5-8E22-2E0610AD4155}"/>
    <cellStyle name="Percent 3 5 7 4 3 4" xfId="42589" xr:uid="{DA37FF99-67B4-4E7C-88EB-29719A3B090E}"/>
    <cellStyle name="Percent 3 5 7 4 4" xfId="6867" xr:uid="{A159FE1A-8D44-49D6-A14F-20762F2BAFFA}"/>
    <cellStyle name="Percent 3 5 7 4 4 2" xfId="24740" xr:uid="{C94149E1-AC6D-41D6-A279-A43085D524FD}"/>
    <cellStyle name="Percent 3 5 7 4 4 3" xfId="42591" xr:uid="{A2C300FB-D34A-488A-88E1-FFD79768E68E}"/>
    <cellStyle name="Percent 3 5 7 4 5" xfId="24735" xr:uid="{C24994E6-4754-491F-A240-20DF80AA5962}"/>
    <cellStyle name="Percent 3 5 7 4 6" xfId="42586" xr:uid="{F00829C8-305A-4DAD-87AA-7430CC711634}"/>
    <cellStyle name="Percent 3 5 7 5" xfId="6868" xr:uid="{1A3265AF-F980-462E-AF77-84EEAFE0A4ED}"/>
    <cellStyle name="Percent 3 5 7 5 2" xfId="6869" xr:uid="{66834094-4FD0-4977-96A6-8A6BBED0ECE9}"/>
    <cellStyle name="Percent 3 5 7 5 2 2" xfId="6870" xr:uid="{00D61B23-43E3-4B41-9CD7-FCC87BE275F5}"/>
    <cellStyle name="Percent 3 5 7 5 2 2 2" xfId="24743" xr:uid="{5726794C-22CF-4C2B-9CA5-3B15A08B78D8}"/>
    <cellStyle name="Percent 3 5 7 5 2 2 3" xfId="42594" xr:uid="{E1AE35A4-0281-4488-9EFD-AEEA1B977512}"/>
    <cellStyle name="Percent 3 5 7 5 2 3" xfId="24742" xr:uid="{3E6CA6AA-EDBF-455F-A0FB-08E1EB78F5C7}"/>
    <cellStyle name="Percent 3 5 7 5 2 4" xfId="42593" xr:uid="{AF958E21-ECFC-40E4-87A5-E21D183F5EF8}"/>
    <cellStyle name="Percent 3 5 7 5 3" xfId="6871" xr:uid="{37DEC8C4-1B57-41B0-AE98-9956ED3C2386}"/>
    <cellStyle name="Percent 3 5 7 5 3 2" xfId="6872" xr:uid="{3E7A737D-723B-4166-BCF5-A402A76E3E8B}"/>
    <cellStyle name="Percent 3 5 7 5 3 2 2" xfId="24745" xr:uid="{93EC29CB-77E2-4B43-99A1-94BE169FCB0C}"/>
    <cellStyle name="Percent 3 5 7 5 3 2 3" xfId="42596" xr:uid="{9CFACD25-E449-4C9A-B6CE-7D2097C77DBD}"/>
    <cellStyle name="Percent 3 5 7 5 3 3" xfId="24744" xr:uid="{E5B60462-1304-4C71-B7A9-BDA6F4A70C03}"/>
    <cellStyle name="Percent 3 5 7 5 3 4" xfId="42595" xr:uid="{82772537-108A-488A-9F77-4E263B5AEACF}"/>
    <cellStyle name="Percent 3 5 7 5 4" xfId="6873" xr:uid="{27F44FAB-59A8-46A0-8356-AD757A72F0F5}"/>
    <cellStyle name="Percent 3 5 7 5 4 2" xfId="6874" xr:uid="{91B7202C-B4DE-4DC3-AD2A-D94955D68DAB}"/>
    <cellStyle name="Percent 3 5 7 5 4 2 2" xfId="24747" xr:uid="{CA5FAEE5-3AE8-49FC-99BE-58FBFE72F73C}"/>
    <cellStyle name="Percent 3 5 7 5 4 2 3" xfId="42598" xr:uid="{C146ACDC-19FB-435D-AC7A-477AC415615E}"/>
    <cellStyle name="Percent 3 5 7 5 4 3" xfId="24746" xr:uid="{3FEADD46-BA0C-4897-AF3D-0B1E994EAB86}"/>
    <cellStyle name="Percent 3 5 7 5 4 4" xfId="42597" xr:uid="{52F7B797-33AD-477E-928E-A5396EAD1088}"/>
    <cellStyle name="Percent 3 5 7 5 5" xfId="6875" xr:uid="{E2A4A544-7144-4988-9723-E50685CDAF95}"/>
    <cellStyle name="Percent 3 5 7 5 5 2" xfId="24748" xr:uid="{E96D2B5E-DB8A-4EE6-91DF-8D616A14759E}"/>
    <cellStyle name="Percent 3 5 7 5 5 3" xfId="42599" xr:uid="{B3F0CB80-682B-41E1-B635-16F70BF366D7}"/>
    <cellStyle name="Percent 3 5 7 5 6" xfId="24741" xr:uid="{7D1F8D90-CD70-4D75-88E1-7C85F99ACFDE}"/>
    <cellStyle name="Percent 3 5 7 5 7" xfId="42592" xr:uid="{C0701A0F-A82A-48BD-B7DE-8CAACDD34E5A}"/>
    <cellStyle name="Percent 3 5 7 6" xfId="6876" xr:uid="{2EA190DE-B0D4-4D75-8043-D74879BC9A93}"/>
    <cellStyle name="Percent 3 5 7 6 2" xfId="6877" xr:uid="{4D499694-AD8E-4BC0-BDC7-978FEF1DFF66}"/>
    <cellStyle name="Percent 3 5 7 6 2 2" xfId="6878" xr:uid="{C6466D49-6D40-4090-99AF-E489A41ACFCB}"/>
    <cellStyle name="Percent 3 5 7 6 2 2 2" xfId="24751" xr:uid="{95C2E6B9-DF9B-4660-B93A-D742EEA19260}"/>
    <cellStyle name="Percent 3 5 7 6 2 2 3" xfId="42602" xr:uid="{1214F603-739B-4574-8D91-648BEC1811D5}"/>
    <cellStyle name="Percent 3 5 7 6 2 3" xfId="24750" xr:uid="{E0E93A65-B4A6-4ED8-87E0-E5F4324C9C45}"/>
    <cellStyle name="Percent 3 5 7 6 2 4" xfId="42601" xr:uid="{47BF8BCD-5884-4980-996B-0476F1A6E0B5}"/>
    <cellStyle name="Percent 3 5 7 6 3" xfId="6879" xr:uid="{826509E9-B009-44CB-936E-8CF095378933}"/>
    <cellStyle name="Percent 3 5 7 6 3 2" xfId="6880" xr:uid="{F53BB552-7971-4C2C-B612-2FF828355866}"/>
    <cellStyle name="Percent 3 5 7 6 3 2 2" xfId="24753" xr:uid="{EA9A449A-4CBF-42CF-B1D9-8BA426B3676F}"/>
    <cellStyle name="Percent 3 5 7 6 3 2 3" xfId="42604" xr:uid="{4CF24C61-CEB1-4E06-9BD7-4170217094E0}"/>
    <cellStyle name="Percent 3 5 7 6 3 3" xfId="24752" xr:uid="{061D1E81-E3A1-4F77-9235-79A920523950}"/>
    <cellStyle name="Percent 3 5 7 6 3 4" xfId="42603" xr:uid="{EAEA51D2-FEEE-4A9B-98B5-C28E8DF01365}"/>
    <cellStyle name="Percent 3 5 7 6 4" xfId="6881" xr:uid="{B786D5C8-F3B9-4697-A769-3D90BB1B52D6}"/>
    <cellStyle name="Percent 3 5 7 6 4 2" xfId="24754" xr:uid="{E4270ED4-D243-42CB-9534-1D9D66E9F2F1}"/>
    <cellStyle name="Percent 3 5 7 6 4 3" xfId="42605" xr:uid="{F44AB5AC-8490-4F79-A86B-2AC55A949473}"/>
    <cellStyle name="Percent 3 5 7 6 5" xfId="24749" xr:uid="{82B37C8E-2E6F-4596-B181-2FEDBE431114}"/>
    <cellStyle name="Percent 3 5 7 6 6" xfId="42600" xr:uid="{FCBFE1BD-CCEC-4986-91AC-B1B16A2F6615}"/>
    <cellStyle name="Percent 3 5 7 7" xfId="6882" xr:uid="{A5A8E14A-F244-4476-A81A-BF1E6B826F8C}"/>
    <cellStyle name="Percent 3 5 7 7 2" xfId="6883" xr:uid="{DC177566-057F-47BC-9CC6-799AB711C9EA}"/>
    <cellStyle name="Percent 3 5 7 7 2 2" xfId="24756" xr:uid="{6177C906-BD10-4272-9428-682EA99B6D4C}"/>
    <cellStyle name="Percent 3 5 7 7 2 3" xfId="42607" xr:uid="{DE2EB25A-FB5E-4323-8DA8-92C1578DFB82}"/>
    <cellStyle name="Percent 3 5 7 7 3" xfId="24755" xr:uid="{2A7AF1A5-D6A7-47B7-A2F9-A2C01D509BAF}"/>
    <cellStyle name="Percent 3 5 7 7 4" xfId="42606" xr:uid="{2ABC1DE7-F5FE-4137-A3F1-B722EB77034E}"/>
    <cellStyle name="Percent 3 5 7 8" xfId="6884" xr:uid="{047636FA-19DF-4DBD-BAA0-8090D051A8D6}"/>
    <cellStyle name="Percent 3 5 7 8 2" xfId="6885" xr:uid="{74CCD553-B65A-4EE9-B2DF-47A36062CE49}"/>
    <cellStyle name="Percent 3 5 7 8 2 2" xfId="24758" xr:uid="{B6637DD8-1946-47B6-BA8F-9FBAD649918C}"/>
    <cellStyle name="Percent 3 5 7 8 2 3" xfId="42609" xr:uid="{11BDAB5E-AD1E-411A-B4B3-6FD80F2B5EDD}"/>
    <cellStyle name="Percent 3 5 7 8 3" xfId="24757" xr:uid="{853724E0-52A0-431B-89F3-256E3E68162A}"/>
    <cellStyle name="Percent 3 5 7 8 4" xfId="42608" xr:uid="{2E111F12-7418-41B3-AF82-5E0FD0F50939}"/>
    <cellStyle name="Percent 3 5 7 9" xfId="6886" xr:uid="{363998B6-D4C7-4411-BFEA-748014907D61}"/>
    <cellStyle name="Percent 3 5 7 9 2" xfId="6887" xr:uid="{0BBD8669-DB48-4DE9-823B-D58C83F273D9}"/>
    <cellStyle name="Percent 3 5 7 9 2 2" xfId="24760" xr:uid="{A12821C8-C7D1-4CE2-B500-5400C88CAC47}"/>
    <cellStyle name="Percent 3 5 7 9 2 3" xfId="42611" xr:uid="{CA0291A6-6ACE-4AEE-919A-A13B7B129AEF}"/>
    <cellStyle name="Percent 3 5 7 9 3" xfId="24759" xr:uid="{79FB697B-C725-4AC6-A4D1-B1DE75CFF3ED}"/>
    <cellStyle name="Percent 3 5 7 9 4" xfId="42610" xr:uid="{FC2FB110-AE3C-4D0B-9C9C-874AB22DB92F}"/>
    <cellStyle name="Percent 3 5 8" xfId="2913" xr:uid="{B31090DF-F54F-4191-9881-13DD48A86405}"/>
    <cellStyle name="Percent 3 5 8 10" xfId="6889" xr:uid="{822EDB3B-9764-40F0-AE98-76F5D8B48194}"/>
    <cellStyle name="Percent 3 5 8 10 2" xfId="24762" xr:uid="{DD0C0291-7154-4921-9BEB-E7A37352EF44}"/>
    <cellStyle name="Percent 3 5 8 10 3" xfId="42613" xr:uid="{CC61DE95-4F2E-45D6-B7F6-97D7E1E16335}"/>
    <cellStyle name="Percent 3 5 8 11" xfId="6890" xr:uid="{410DEE99-CDC8-45E6-B155-E038071F49F9}"/>
    <cellStyle name="Percent 3 5 8 11 2" xfId="24763" xr:uid="{49189030-09B0-46A6-9EDA-7031051BCB06}"/>
    <cellStyle name="Percent 3 5 8 11 3" xfId="42614" xr:uid="{C390CB1C-14A2-4B9B-BCEA-CB6FAA765EBA}"/>
    <cellStyle name="Percent 3 5 8 12" xfId="6888" xr:uid="{1D3241D1-ECA0-4924-9EAE-DB156F121CD4}"/>
    <cellStyle name="Percent 3 5 8 12 2" xfId="24761" xr:uid="{98DAE106-FAD6-4503-AA70-A5B03AF7681C}"/>
    <cellStyle name="Percent 3 5 8 12 3" xfId="42612" xr:uid="{4C5F3218-B432-49DA-9310-2BDC074B8FE6}"/>
    <cellStyle name="Percent 3 5 8 13" xfId="59828" xr:uid="{A577DAA4-9416-4321-A5FC-74A6555A7D35}"/>
    <cellStyle name="Percent 3 5 8 2" xfId="6891" xr:uid="{3E5745F5-BC98-4A59-BBA2-2E24308B575E}"/>
    <cellStyle name="Percent 3 5 8 2 2" xfId="6892" xr:uid="{A6A386A1-E30A-4F38-BF1D-F5EAEE35EAE9}"/>
    <cellStyle name="Percent 3 5 8 2 2 2" xfId="6893" xr:uid="{4FC4275C-260D-4E58-A369-ACB685FE0FEA}"/>
    <cellStyle name="Percent 3 5 8 2 2 2 2" xfId="24766" xr:uid="{FDF11C9A-4AFE-4E92-AF2C-21B7063B8B31}"/>
    <cellStyle name="Percent 3 5 8 2 2 2 3" xfId="42617" xr:uid="{786A82E4-9B1B-4F65-9541-F9043A5E510A}"/>
    <cellStyle name="Percent 3 5 8 2 2 3" xfId="24765" xr:uid="{319E66AE-2977-438D-9903-9E90280125AB}"/>
    <cellStyle name="Percent 3 5 8 2 2 4" xfId="42616" xr:uid="{123E218E-6380-403C-8B40-93F4B57F954A}"/>
    <cellStyle name="Percent 3 5 8 2 3" xfId="6894" xr:uid="{C0594354-0563-430C-962C-13560E908ACC}"/>
    <cellStyle name="Percent 3 5 8 2 3 2" xfId="6895" xr:uid="{109A8D1A-6C1F-4909-A0F7-C38A12468061}"/>
    <cellStyle name="Percent 3 5 8 2 3 2 2" xfId="24768" xr:uid="{94570644-EDFB-4D21-B3F5-1AF6D12EB0AA}"/>
    <cellStyle name="Percent 3 5 8 2 3 2 3" xfId="42619" xr:uid="{B8DD8C64-605C-42AB-AE86-52C9CECD4779}"/>
    <cellStyle name="Percent 3 5 8 2 3 3" xfId="24767" xr:uid="{66B055F3-010A-4F96-A4C2-95C1A78A3432}"/>
    <cellStyle name="Percent 3 5 8 2 3 4" xfId="42618" xr:uid="{CCCD7FD6-AAFE-4153-A82D-97D6D663C5AF}"/>
    <cellStyle name="Percent 3 5 8 2 4" xfId="6896" xr:uid="{AE59D419-84E0-479E-974D-F48EE47C7D6B}"/>
    <cellStyle name="Percent 3 5 8 2 4 2" xfId="24769" xr:uid="{EAAA9EBA-47E7-4E83-BA0F-D9E635BD394C}"/>
    <cellStyle name="Percent 3 5 8 2 4 3" xfId="42620" xr:uid="{223F16AC-87DC-44A8-B4BF-6EC34AFAB34A}"/>
    <cellStyle name="Percent 3 5 8 2 5" xfId="6897" xr:uid="{D153B694-37A0-4E9D-AFBE-63291058BB52}"/>
    <cellStyle name="Percent 3 5 8 2 5 2" xfId="24770" xr:uid="{95A64A3B-C835-45C3-AB35-06145EAB8D01}"/>
    <cellStyle name="Percent 3 5 8 2 5 3" xfId="42621" xr:uid="{56D5F3A7-E455-4789-BEFB-9C865679464D}"/>
    <cellStyle name="Percent 3 5 8 2 6" xfId="24764" xr:uid="{EC1E6E92-7E3C-48CE-81AB-7AEB54A47AE9}"/>
    <cellStyle name="Percent 3 5 8 2 7" xfId="42615" xr:uid="{915928A9-4C7D-4975-AF82-DCCB25F75373}"/>
    <cellStyle name="Percent 3 5 8 3" xfId="6898" xr:uid="{42897238-538A-4B0E-861A-7E1EA8A78DD7}"/>
    <cellStyle name="Percent 3 5 8 3 2" xfId="6899" xr:uid="{83F7D1C9-E35F-477F-83FC-337A132705DA}"/>
    <cellStyle name="Percent 3 5 8 3 2 2" xfId="6900" xr:uid="{1D241B23-E7F4-4A73-940B-71915E61BD61}"/>
    <cellStyle name="Percent 3 5 8 3 2 2 2" xfId="24773" xr:uid="{6913BAA6-59F5-42B4-A0DE-3A1AC7134725}"/>
    <cellStyle name="Percent 3 5 8 3 2 2 3" xfId="42624" xr:uid="{39EC4607-F075-42C6-954A-B2529F8B0073}"/>
    <cellStyle name="Percent 3 5 8 3 2 3" xfId="24772" xr:uid="{CD570FB7-4FB7-43CE-B633-5C826A25193F}"/>
    <cellStyle name="Percent 3 5 8 3 2 4" xfId="42623" xr:uid="{0F7BD74A-D687-4CE3-B5C1-3577C90DB70A}"/>
    <cellStyle name="Percent 3 5 8 3 3" xfId="6901" xr:uid="{F3DA1014-DD50-4492-9DCC-090F71E8B1DA}"/>
    <cellStyle name="Percent 3 5 8 3 3 2" xfId="6902" xr:uid="{4F5FF39F-C2E4-4970-9554-6120446140FC}"/>
    <cellStyle name="Percent 3 5 8 3 3 2 2" xfId="24775" xr:uid="{C0FB3F13-1B1E-4D44-8626-51E41ED3849E}"/>
    <cellStyle name="Percent 3 5 8 3 3 2 3" xfId="42626" xr:uid="{350DC624-3A5A-4B01-AF69-9AD3E09A6BAC}"/>
    <cellStyle name="Percent 3 5 8 3 3 3" xfId="24774" xr:uid="{3FDD620E-1A50-46A2-BEE2-2CA92E5AB07D}"/>
    <cellStyle name="Percent 3 5 8 3 3 4" xfId="42625" xr:uid="{3287C45A-CB9F-4A8D-B896-AF832645DCBE}"/>
    <cellStyle name="Percent 3 5 8 3 4" xfId="6903" xr:uid="{C857406A-0A9B-4022-A547-0D6CEFFBCAF3}"/>
    <cellStyle name="Percent 3 5 8 3 4 2" xfId="24776" xr:uid="{1E029EB1-D88D-466E-BA15-103671AAA1DD}"/>
    <cellStyle name="Percent 3 5 8 3 4 3" xfId="42627" xr:uid="{FB01A731-7038-4F81-8352-807E0D2363F2}"/>
    <cellStyle name="Percent 3 5 8 3 5" xfId="24771" xr:uid="{9AF4D557-905F-4578-ABAC-A6C8333E4BE2}"/>
    <cellStyle name="Percent 3 5 8 3 6" xfId="42622" xr:uid="{383F6495-52D4-49DD-BB11-958A3925056C}"/>
    <cellStyle name="Percent 3 5 8 4" xfId="6904" xr:uid="{AD80ACC1-CAC1-4FC0-8CF2-06FFB802A895}"/>
    <cellStyle name="Percent 3 5 8 4 2" xfId="6905" xr:uid="{8011F80A-9F30-411E-B465-0D36E06EE31C}"/>
    <cellStyle name="Percent 3 5 8 4 2 2" xfId="6906" xr:uid="{2BE578C7-7E0E-4BCE-8982-C5F99CF3FBE7}"/>
    <cellStyle name="Percent 3 5 8 4 2 2 2" xfId="24779" xr:uid="{511119B3-9490-4BA7-801E-8C70D21BE81E}"/>
    <cellStyle name="Percent 3 5 8 4 2 2 3" xfId="42630" xr:uid="{1147A06C-29A1-47A0-A677-63381DDFC419}"/>
    <cellStyle name="Percent 3 5 8 4 2 3" xfId="24778" xr:uid="{9F223C64-C8E4-489D-A5AF-6086CA520E14}"/>
    <cellStyle name="Percent 3 5 8 4 2 4" xfId="42629" xr:uid="{C8C00519-631F-480A-8B25-C20B46CD1A58}"/>
    <cellStyle name="Percent 3 5 8 4 3" xfId="6907" xr:uid="{3FEDE5AE-DACC-411D-8283-393B63A3A774}"/>
    <cellStyle name="Percent 3 5 8 4 3 2" xfId="6908" xr:uid="{63034F1A-1062-4783-87B9-61ADFCBF6A3E}"/>
    <cellStyle name="Percent 3 5 8 4 3 2 2" xfId="24781" xr:uid="{1242DA20-3898-4F8D-912C-BC3D138134DB}"/>
    <cellStyle name="Percent 3 5 8 4 3 2 3" xfId="42632" xr:uid="{DA4DA29F-2A7E-4454-83F2-07E17E14A5AA}"/>
    <cellStyle name="Percent 3 5 8 4 3 3" xfId="24780" xr:uid="{1AE3F05F-A9D5-42BA-BB0C-D878C72B88B7}"/>
    <cellStyle name="Percent 3 5 8 4 3 4" xfId="42631" xr:uid="{F30AF030-1510-4197-A410-5E310FB18FAB}"/>
    <cellStyle name="Percent 3 5 8 4 4" xfId="6909" xr:uid="{42C74EDB-A4F3-4A1E-B766-10E950D361C3}"/>
    <cellStyle name="Percent 3 5 8 4 4 2" xfId="24782" xr:uid="{48B72CDC-4172-487A-A567-8C5453A31C32}"/>
    <cellStyle name="Percent 3 5 8 4 4 3" xfId="42633" xr:uid="{DE9BA616-D91B-405D-9FE0-BAF9E045DBD7}"/>
    <cellStyle name="Percent 3 5 8 4 5" xfId="24777" xr:uid="{BF2798B5-9FAA-43EF-A076-D640FC4DB335}"/>
    <cellStyle name="Percent 3 5 8 4 6" xfId="42628" xr:uid="{E4D7DD8E-A1F0-49A4-AB7A-9554D4F6D4BD}"/>
    <cellStyle name="Percent 3 5 8 5" xfId="6910" xr:uid="{6298A483-0C93-49EC-B26A-8F3F5E2217FE}"/>
    <cellStyle name="Percent 3 5 8 5 2" xfId="6911" xr:uid="{5D34E901-145E-4982-9735-89B43243150C}"/>
    <cellStyle name="Percent 3 5 8 5 2 2" xfId="6912" xr:uid="{4291BCE5-5065-450B-85A7-F5B52CDCC89B}"/>
    <cellStyle name="Percent 3 5 8 5 2 2 2" xfId="24785" xr:uid="{A47A26C3-C30B-40F3-853B-7659060608E7}"/>
    <cellStyle name="Percent 3 5 8 5 2 2 3" xfId="42636" xr:uid="{83515DA8-7018-4788-BC6E-C3F264044575}"/>
    <cellStyle name="Percent 3 5 8 5 2 3" xfId="24784" xr:uid="{289389EF-EE8A-4A6A-BEBD-7D05FD1593F8}"/>
    <cellStyle name="Percent 3 5 8 5 2 4" xfId="42635" xr:uid="{2EE96CC8-6038-4E67-BF82-2EA8FD359627}"/>
    <cellStyle name="Percent 3 5 8 5 3" xfId="6913" xr:uid="{895622CF-F200-4749-B536-E4DD5DFE6FA9}"/>
    <cellStyle name="Percent 3 5 8 5 3 2" xfId="6914" xr:uid="{B5808F98-241F-4128-A3C4-DCD08F11CB0A}"/>
    <cellStyle name="Percent 3 5 8 5 3 2 2" xfId="24787" xr:uid="{5718EFE9-E80D-4C7A-91B1-8C6C329A56B4}"/>
    <cellStyle name="Percent 3 5 8 5 3 2 3" xfId="42638" xr:uid="{A89D77EF-7E3E-4D9C-A7FE-FE6823DADD4A}"/>
    <cellStyle name="Percent 3 5 8 5 3 3" xfId="24786" xr:uid="{334628E7-6F99-4170-9EC1-E29D454DE193}"/>
    <cellStyle name="Percent 3 5 8 5 3 4" xfId="42637" xr:uid="{0E0C368B-B00D-4A4E-881E-8ED8DAD84E0C}"/>
    <cellStyle name="Percent 3 5 8 5 4" xfId="6915" xr:uid="{95ACF8EA-FC79-4D93-A7CD-09774AF0A13F}"/>
    <cellStyle name="Percent 3 5 8 5 4 2" xfId="6916" xr:uid="{54152E89-38DC-4817-8CDF-FAE013B8BB4A}"/>
    <cellStyle name="Percent 3 5 8 5 4 2 2" xfId="24789" xr:uid="{384B23EE-9D2E-4695-993C-C68C67DF578F}"/>
    <cellStyle name="Percent 3 5 8 5 4 2 3" xfId="42640" xr:uid="{86CF7673-1F96-44C7-A829-55CF02ACDF1B}"/>
    <cellStyle name="Percent 3 5 8 5 4 3" xfId="24788" xr:uid="{85BEFF4C-A99E-472E-9308-9A74873CB678}"/>
    <cellStyle name="Percent 3 5 8 5 4 4" xfId="42639" xr:uid="{3BE880A8-D4AE-4452-B963-EC5BB250A919}"/>
    <cellStyle name="Percent 3 5 8 5 5" xfId="6917" xr:uid="{F48BD35E-D14A-428F-A14A-FF852CF2A720}"/>
    <cellStyle name="Percent 3 5 8 5 5 2" xfId="24790" xr:uid="{C8335B71-8B39-4D98-92BA-65686ABAE1EE}"/>
    <cellStyle name="Percent 3 5 8 5 5 3" xfId="42641" xr:uid="{A8DCBB3A-21D9-486C-A069-12B3351FBAC8}"/>
    <cellStyle name="Percent 3 5 8 5 6" xfId="24783" xr:uid="{CEFF302F-8A03-453B-8F8E-2FA94A7F06F3}"/>
    <cellStyle name="Percent 3 5 8 5 7" xfId="42634" xr:uid="{93A58B7A-D5EB-4085-9B14-DA1312DD1C41}"/>
    <cellStyle name="Percent 3 5 8 6" xfId="6918" xr:uid="{7E7D6795-ADAB-4AD7-A470-797BA4998F1D}"/>
    <cellStyle name="Percent 3 5 8 6 2" xfId="6919" xr:uid="{3F5791EB-E693-4B72-AA94-175509AE1DF7}"/>
    <cellStyle name="Percent 3 5 8 6 2 2" xfId="6920" xr:uid="{873FCBFA-45E8-4FCD-9F50-E2178D4ED20F}"/>
    <cellStyle name="Percent 3 5 8 6 2 2 2" xfId="24793" xr:uid="{7399C46D-A07C-427A-BFFA-4945243D7E61}"/>
    <cellStyle name="Percent 3 5 8 6 2 2 3" xfId="42644" xr:uid="{F54CFE91-7187-4E28-B6CF-CBB308B866A9}"/>
    <cellStyle name="Percent 3 5 8 6 2 3" xfId="24792" xr:uid="{22777166-7166-4394-962C-2380DD5F5854}"/>
    <cellStyle name="Percent 3 5 8 6 2 4" xfId="42643" xr:uid="{F0C70550-8FA4-4688-9D2C-7B253169C012}"/>
    <cellStyle name="Percent 3 5 8 6 3" xfId="6921" xr:uid="{55E26150-7264-47C9-9286-23B5947D1180}"/>
    <cellStyle name="Percent 3 5 8 6 3 2" xfId="6922" xr:uid="{0DCD518A-54A3-4FDE-BC4B-C431411FC9D1}"/>
    <cellStyle name="Percent 3 5 8 6 3 2 2" xfId="24795" xr:uid="{97DEDB2C-966B-4BD3-8E8E-2FF43EF52BE6}"/>
    <cellStyle name="Percent 3 5 8 6 3 2 3" xfId="42646" xr:uid="{DA1DFF93-EE49-407A-8D0D-B5A81EB300E9}"/>
    <cellStyle name="Percent 3 5 8 6 3 3" xfId="24794" xr:uid="{6E9237D1-D1B3-4201-9A53-3628800CDF47}"/>
    <cellStyle name="Percent 3 5 8 6 3 4" xfId="42645" xr:uid="{DD6F9640-92EE-4D79-85D8-6E0CB10312DA}"/>
    <cellStyle name="Percent 3 5 8 6 4" xfId="6923" xr:uid="{BE4555EC-B7AA-42E7-8CEC-018DD8BDA25E}"/>
    <cellStyle name="Percent 3 5 8 6 4 2" xfId="24796" xr:uid="{1D75E6F2-9898-4690-9670-8E027EBDD7BA}"/>
    <cellStyle name="Percent 3 5 8 6 4 3" xfId="42647" xr:uid="{E85DC0FD-741F-448E-920B-C1C6C3D15F91}"/>
    <cellStyle name="Percent 3 5 8 6 5" xfId="24791" xr:uid="{9FE68D43-0207-40E0-A9EE-A4FCD3756F47}"/>
    <cellStyle name="Percent 3 5 8 6 6" xfId="42642" xr:uid="{CF1BB0E7-A65C-4638-8B32-1E9BAB8175E9}"/>
    <cellStyle name="Percent 3 5 8 7" xfId="6924" xr:uid="{4AB09EC4-CF13-4BD4-B920-6F68495A0B87}"/>
    <cellStyle name="Percent 3 5 8 7 2" xfId="6925" xr:uid="{EEA78705-7278-44F7-B159-A81C48273284}"/>
    <cellStyle name="Percent 3 5 8 7 2 2" xfId="24798" xr:uid="{28BB16E3-B7DA-41DF-9DC7-33EAAFF356CE}"/>
    <cellStyle name="Percent 3 5 8 7 2 3" xfId="42649" xr:uid="{6571A8A5-36EB-40FC-BEDC-4661AB80F837}"/>
    <cellStyle name="Percent 3 5 8 7 3" xfId="24797" xr:uid="{F9618B3D-4C92-4F00-B4B9-10D702A08E32}"/>
    <cellStyle name="Percent 3 5 8 7 4" xfId="42648" xr:uid="{8A1000F7-2698-4709-85A0-CFEF7D99BB7F}"/>
    <cellStyle name="Percent 3 5 8 8" xfId="6926" xr:uid="{6E020F4A-37A0-4AC5-AD87-24E20BDE227B}"/>
    <cellStyle name="Percent 3 5 8 8 2" xfId="6927" xr:uid="{70A67A51-EBFE-4F21-84F1-3240C4651A1B}"/>
    <cellStyle name="Percent 3 5 8 8 2 2" xfId="24800" xr:uid="{351ACE95-4087-4359-8149-254AB8070636}"/>
    <cellStyle name="Percent 3 5 8 8 2 3" xfId="42651" xr:uid="{F5261451-A15D-4840-B1BB-875C8A0C34AF}"/>
    <cellStyle name="Percent 3 5 8 8 3" xfId="24799" xr:uid="{266D7DEF-CBC8-455E-A794-1C696A8E7367}"/>
    <cellStyle name="Percent 3 5 8 8 4" xfId="42650" xr:uid="{03BB0FFD-893C-4C51-B36C-F872A68B70C7}"/>
    <cellStyle name="Percent 3 5 8 9" xfId="6928" xr:uid="{5362F6FC-2232-4728-B6C5-EB768679E688}"/>
    <cellStyle name="Percent 3 5 8 9 2" xfId="6929" xr:uid="{5064602F-C6FC-40C2-9136-714F3ABFA418}"/>
    <cellStyle name="Percent 3 5 8 9 2 2" xfId="24802" xr:uid="{FA331ED3-1360-415D-9217-BB822042AF6D}"/>
    <cellStyle name="Percent 3 5 8 9 2 3" xfId="42653" xr:uid="{52378376-9A7E-4B7A-9F0C-7ACC0584E8F0}"/>
    <cellStyle name="Percent 3 5 8 9 3" xfId="24801" xr:uid="{3F678C61-0951-40F6-A81F-AB3FBEB86DDC}"/>
    <cellStyle name="Percent 3 5 8 9 4" xfId="42652" xr:uid="{F96D8F83-510A-4147-8615-F9D29B1A3F78}"/>
    <cellStyle name="Percent 3 5 9" xfId="2914" xr:uid="{02E3967F-C229-4443-86A9-F4C385EDB537}"/>
    <cellStyle name="Percent 3 5 9 10" xfId="6931" xr:uid="{21211B55-A44A-4F72-B097-4379C15CCE5E}"/>
    <cellStyle name="Percent 3 5 9 10 2" xfId="24804" xr:uid="{F435124B-ACF9-4D33-8376-70FC80352D30}"/>
    <cellStyle name="Percent 3 5 9 10 3" xfId="42655" xr:uid="{5D9CFC08-B720-45C9-9D06-674EA30BE976}"/>
    <cellStyle name="Percent 3 5 9 11" xfId="6932" xr:uid="{8BE3C9B2-5E44-45C0-AC92-B79EC6AE8048}"/>
    <cellStyle name="Percent 3 5 9 11 2" xfId="24805" xr:uid="{422585B2-FBCD-4E77-BA1A-97E11FB5C9A5}"/>
    <cellStyle name="Percent 3 5 9 11 3" xfId="42656" xr:uid="{30FCAF9B-9700-48CB-B727-193CFFA9138E}"/>
    <cellStyle name="Percent 3 5 9 12" xfId="6930" xr:uid="{21EF74E5-72B4-450C-B342-36FE1B987466}"/>
    <cellStyle name="Percent 3 5 9 12 2" xfId="24803" xr:uid="{6A832C9B-77E0-4406-AC2A-45CB7837C25D}"/>
    <cellStyle name="Percent 3 5 9 12 3" xfId="42654" xr:uid="{85D89B06-3745-46C7-9D71-E96AF606A4DA}"/>
    <cellStyle name="Percent 3 5 9 13" xfId="59829" xr:uid="{8381448D-C17F-4B9E-B782-3022781C9AD2}"/>
    <cellStyle name="Percent 3 5 9 2" xfId="6933" xr:uid="{61975C74-D0CD-4D3F-BA47-894FA5457570}"/>
    <cellStyle name="Percent 3 5 9 2 2" xfId="6934" xr:uid="{973828AB-D5D3-46DA-9022-B7D6A7293CCF}"/>
    <cellStyle name="Percent 3 5 9 2 2 2" xfId="6935" xr:uid="{196D6E9F-5730-42E0-B2BE-AE0818CEEB4D}"/>
    <cellStyle name="Percent 3 5 9 2 2 2 2" xfId="24808" xr:uid="{AE1BADD6-729D-4AD8-B629-BA1233584DD6}"/>
    <cellStyle name="Percent 3 5 9 2 2 2 3" xfId="42659" xr:uid="{8BFB2E03-B130-450B-A989-D487253B6696}"/>
    <cellStyle name="Percent 3 5 9 2 2 3" xfId="24807" xr:uid="{5F1B0C40-86C3-46AF-9205-BDCAEFFB300F}"/>
    <cellStyle name="Percent 3 5 9 2 2 4" xfId="42658" xr:uid="{8B5E365E-907B-4503-A40D-7331BDAF4D44}"/>
    <cellStyle name="Percent 3 5 9 2 3" xfId="6936" xr:uid="{50467464-F6B4-46E6-BAFB-2F359222463E}"/>
    <cellStyle name="Percent 3 5 9 2 3 2" xfId="6937" xr:uid="{A5BBA8F4-E767-49F6-93A9-42DE0535AF7E}"/>
    <cellStyle name="Percent 3 5 9 2 3 2 2" xfId="24810" xr:uid="{B20C9F1E-735C-46EB-9C7C-0AFA62F94E61}"/>
    <cellStyle name="Percent 3 5 9 2 3 2 3" xfId="42661" xr:uid="{68FA484B-0EE1-47D4-9A14-690FB36BD994}"/>
    <cellStyle name="Percent 3 5 9 2 3 3" xfId="24809" xr:uid="{E5645085-AAFF-41EE-B650-5FC7C0C0364E}"/>
    <cellStyle name="Percent 3 5 9 2 3 4" xfId="42660" xr:uid="{D606B347-A457-48F7-A1AE-262213536D07}"/>
    <cellStyle name="Percent 3 5 9 2 4" xfId="6938" xr:uid="{4CC21A7B-704A-4985-AB38-723292048BDE}"/>
    <cellStyle name="Percent 3 5 9 2 4 2" xfId="24811" xr:uid="{C7F9BE1F-282C-4A82-A6BB-99A492592089}"/>
    <cellStyle name="Percent 3 5 9 2 4 3" xfId="42662" xr:uid="{A5B8C2FE-61A1-4905-8EA2-5E3327863CFC}"/>
    <cellStyle name="Percent 3 5 9 2 5" xfId="6939" xr:uid="{5504F1DD-D010-40AE-9411-7FC57866F74E}"/>
    <cellStyle name="Percent 3 5 9 2 5 2" xfId="24812" xr:uid="{D9196303-1D2D-4E4D-ADEE-28DE523C1E4F}"/>
    <cellStyle name="Percent 3 5 9 2 5 3" xfId="42663" xr:uid="{E242590F-FBC4-45E8-9FC4-BBC1C32E9C1F}"/>
    <cellStyle name="Percent 3 5 9 2 6" xfId="24806" xr:uid="{AF57A967-4DC8-4077-87C4-076EB9E1390D}"/>
    <cellStyle name="Percent 3 5 9 2 7" xfId="42657" xr:uid="{410068CC-3A23-408B-ABB2-F47CAD86C931}"/>
    <cellStyle name="Percent 3 5 9 3" xfId="6940" xr:uid="{22791300-A177-4077-A1A4-5E0992C93B3D}"/>
    <cellStyle name="Percent 3 5 9 3 2" xfId="6941" xr:uid="{58F7322B-4ED8-44F5-BA3B-9653D611B237}"/>
    <cellStyle name="Percent 3 5 9 3 2 2" xfId="6942" xr:uid="{96F9B040-6C39-44D4-A11C-BFCABB18F001}"/>
    <cellStyle name="Percent 3 5 9 3 2 2 2" xfId="24815" xr:uid="{C139938B-A4E4-46A5-955D-B8D403E75E29}"/>
    <cellStyle name="Percent 3 5 9 3 2 2 3" xfId="42666" xr:uid="{DC30CAC3-975E-4850-BC16-B88E1A71E51C}"/>
    <cellStyle name="Percent 3 5 9 3 2 3" xfId="24814" xr:uid="{E18D381D-99F3-4CAD-8863-7E880632B8E3}"/>
    <cellStyle name="Percent 3 5 9 3 2 4" xfId="42665" xr:uid="{03DF8FFC-0ED9-46F3-AC7A-4F42899F1105}"/>
    <cellStyle name="Percent 3 5 9 3 3" xfId="6943" xr:uid="{A7652CF1-32E7-456C-8D79-10F809FB5BF4}"/>
    <cellStyle name="Percent 3 5 9 3 3 2" xfId="6944" xr:uid="{436F585A-DA7F-476F-96EB-3309BAD2F3FA}"/>
    <cellStyle name="Percent 3 5 9 3 3 2 2" xfId="24817" xr:uid="{899A8049-EBFE-4302-B3CA-0BE2B68DD98C}"/>
    <cellStyle name="Percent 3 5 9 3 3 2 3" xfId="42668" xr:uid="{49F27871-8AD2-4629-B826-118BFEF0054C}"/>
    <cellStyle name="Percent 3 5 9 3 3 3" xfId="24816" xr:uid="{42199D2C-656D-4A8F-9B38-AF27B3120CBC}"/>
    <cellStyle name="Percent 3 5 9 3 3 4" xfId="42667" xr:uid="{B0333183-EDC7-48BE-ACB3-0A5731E5481C}"/>
    <cellStyle name="Percent 3 5 9 3 4" xfId="6945" xr:uid="{A2A8E761-9605-4182-BC64-6F0603521849}"/>
    <cellStyle name="Percent 3 5 9 3 4 2" xfId="24818" xr:uid="{73DBEBC0-1254-44E0-B8D5-C0B3A57FF858}"/>
    <cellStyle name="Percent 3 5 9 3 4 3" xfId="42669" xr:uid="{9E4AE644-7AEB-4344-AFAB-D3A51C7E62F6}"/>
    <cellStyle name="Percent 3 5 9 3 5" xfId="24813" xr:uid="{94224215-ABD7-4CCE-860D-3C176300DB48}"/>
    <cellStyle name="Percent 3 5 9 3 6" xfId="42664" xr:uid="{73F98987-4D79-4A84-B06D-A3B8016D7FCD}"/>
    <cellStyle name="Percent 3 5 9 4" xfId="6946" xr:uid="{C12B0DBA-EFF9-42F9-B1CD-05ED54197888}"/>
    <cellStyle name="Percent 3 5 9 4 2" xfId="6947" xr:uid="{749BD2CE-63B8-470F-A526-970A5AD65272}"/>
    <cellStyle name="Percent 3 5 9 4 2 2" xfId="6948" xr:uid="{7A2992F9-C378-4B73-A2D1-6B77B1416E1D}"/>
    <cellStyle name="Percent 3 5 9 4 2 2 2" xfId="24821" xr:uid="{AFECED73-8CE0-4779-9F3B-96356B8DF461}"/>
    <cellStyle name="Percent 3 5 9 4 2 2 3" xfId="42672" xr:uid="{59CB00D5-4136-4E3F-9856-B17CCEE3F938}"/>
    <cellStyle name="Percent 3 5 9 4 2 3" xfId="24820" xr:uid="{ACFB5CC8-244B-41A3-A272-572A216A4349}"/>
    <cellStyle name="Percent 3 5 9 4 2 4" xfId="42671" xr:uid="{C1C2F349-FF87-4658-8B1B-D8ACCF0724F3}"/>
    <cellStyle name="Percent 3 5 9 4 3" xfId="6949" xr:uid="{5374799E-33E8-4336-8908-B491E3889631}"/>
    <cellStyle name="Percent 3 5 9 4 3 2" xfId="6950" xr:uid="{6B336129-64F2-42C5-8E01-ADF03F8C87D1}"/>
    <cellStyle name="Percent 3 5 9 4 3 2 2" xfId="24823" xr:uid="{1C78405D-C44B-4D2D-BA66-10F530C3AC6C}"/>
    <cellStyle name="Percent 3 5 9 4 3 2 3" xfId="42674" xr:uid="{BF2D5EBA-8284-459F-8A81-1FBB2180B110}"/>
    <cellStyle name="Percent 3 5 9 4 3 3" xfId="24822" xr:uid="{2B3F5EBD-2532-4192-B829-8D216865E1CE}"/>
    <cellStyle name="Percent 3 5 9 4 3 4" xfId="42673" xr:uid="{673A135D-CF25-4F09-B825-6441B6793671}"/>
    <cellStyle name="Percent 3 5 9 4 4" xfId="6951" xr:uid="{42175B8B-FEE4-42D5-A237-63403047423A}"/>
    <cellStyle name="Percent 3 5 9 4 4 2" xfId="24824" xr:uid="{E1E2B903-0F22-46B6-B685-CB304C092D03}"/>
    <cellStyle name="Percent 3 5 9 4 4 3" xfId="42675" xr:uid="{EDA06C8F-701F-4F72-8A9E-142499C47223}"/>
    <cellStyle name="Percent 3 5 9 4 5" xfId="24819" xr:uid="{0457B8E1-088E-43CC-B655-2D3EE6A4CE2E}"/>
    <cellStyle name="Percent 3 5 9 4 6" xfId="42670" xr:uid="{00349EC4-D5A3-4C53-B680-02ED89A30A75}"/>
    <cellStyle name="Percent 3 5 9 5" xfId="6952" xr:uid="{49F80A8B-D491-43EB-890C-227DD18A490C}"/>
    <cellStyle name="Percent 3 5 9 5 2" xfId="6953" xr:uid="{80B71EA4-8276-4CF6-A7E5-83303B1EFA51}"/>
    <cellStyle name="Percent 3 5 9 5 2 2" xfId="6954" xr:uid="{6D97FF9E-56AF-4F5B-BE23-4C59D61C3126}"/>
    <cellStyle name="Percent 3 5 9 5 2 2 2" xfId="24827" xr:uid="{45EC6A7C-CB84-47BD-9CDE-15B9C38F17D8}"/>
    <cellStyle name="Percent 3 5 9 5 2 2 3" xfId="42678" xr:uid="{1FB0F2E2-DA79-43AA-BFB7-06A2C20558CD}"/>
    <cellStyle name="Percent 3 5 9 5 2 3" xfId="24826" xr:uid="{A15D748C-8976-4AB0-B189-6C63DB11F4A9}"/>
    <cellStyle name="Percent 3 5 9 5 2 4" xfId="42677" xr:uid="{29D310E5-A880-4520-AFAB-39D6353732E8}"/>
    <cellStyle name="Percent 3 5 9 5 3" xfId="6955" xr:uid="{CD578BB0-8725-4291-87F7-0F13A1CE491A}"/>
    <cellStyle name="Percent 3 5 9 5 3 2" xfId="6956" xr:uid="{A17D0B10-5A8A-48A3-8F44-F88AB7CEF2BB}"/>
    <cellStyle name="Percent 3 5 9 5 3 2 2" xfId="24829" xr:uid="{B2B137C0-B9E0-4D29-A756-98BDC908467C}"/>
    <cellStyle name="Percent 3 5 9 5 3 2 3" xfId="42680" xr:uid="{8C08CB20-D5E3-4756-9108-19B4162C9589}"/>
    <cellStyle name="Percent 3 5 9 5 3 3" xfId="24828" xr:uid="{F8A1E9EC-599F-4C40-8357-8BED3EA66303}"/>
    <cellStyle name="Percent 3 5 9 5 3 4" xfId="42679" xr:uid="{3E714456-5679-4A23-8BC7-A00107875CC3}"/>
    <cellStyle name="Percent 3 5 9 5 4" xfId="6957" xr:uid="{93F750D0-BB99-4E27-AEEB-BF8AB834D9BC}"/>
    <cellStyle name="Percent 3 5 9 5 4 2" xfId="6958" xr:uid="{F4636218-EF5B-4DFF-9659-BD2B072DB270}"/>
    <cellStyle name="Percent 3 5 9 5 4 2 2" xfId="24831" xr:uid="{BF811990-ABFD-4A3C-BEBC-B8DA4C736CC0}"/>
    <cellStyle name="Percent 3 5 9 5 4 2 3" xfId="42682" xr:uid="{6EBBAF04-B8A6-4E3E-9879-A9441A48FE8E}"/>
    <cellStyle name="Percent 3 5 9 5 4 3" xfId="24830" xr:uid="{20F6CD71-060C-429F-B1C2-FE9900FA7D5A}"/>
    <cellStyle name="Percent 3 5 9 5 4 4" xfId="42681" xr:uid="{87B0B7E1-35E3-4415-80F4-7CF0F7896C86}"/>
    <cellStyle name="Percent 3 5 9 5 5" xfId="6959" xr:uid="{3DA0B8F1-EA1D-47C9-807A-1C7D02A8038A}"/>
    <cellStyle name="Percent 3 5 9 5 5 2" xfId="24832" xr:uid="{85C1AAAA-A0A1-41EE-936D-07111E23D9BB}"/>
    <cellStyle name="Percent 3 5 9 5 5 3" xfId="42683" xr:uid="{FC673076-1F9F-4AB3-BAAC-09F16DE1052C}"/>
    <cellStyle name="Percent 3 5 9 5 6" xfId="24825" xr:uid="{33C891FA-969B-486E-9BF1-6AB1D450675F}"/>
    <cellStyle name="Percent 3 5 9 5 7" xfId="42676" xr:uid="{C424BD8B-C7E8-45B0-A3D1-6F82119B3DCC}"/>
    <cellStyle name="Percent 3 5 9 6" xfId="6960" xr:uid="{F88470DF-9934-4079-B48B-22A35F79D480}"/>
    <cellStyle name="Percent 3 5 9 6 2" xfId="6961" xr:uid="{8AC2AE59-2B41-4D78-8C15-3838F9D4C9CB}"/>
    <cellStyle name="Percent 3 5 9 6 2 2" xfId="6962" xr:uid="{376C6C9C-E051-400B-8952-ED765E571A41}"/>
    <cellStyle name="Percent 3 5 9 6 2 2 2" xfId="24835" xr:uid="{758B8D96-2E86-4330-9A6A-661DFF5F2AE4}"/>
    <cellStyle name="Percent 3 5 9 6 2 2 3" xfId="42686" xr:uid="{6389433A-B0D1-4BEC-BACB-E11D65F3E331}"/>
    <cellStyle name="Percent 3 5 9 6 2 3" xfId="24834" xr:uid="{186D0E23-34DA-475E-B021-F8544496BC08}"/>
    <cellStyle name="Percent 3 5 9 6 2 4" xfId="42685" xr:uid="{907495E1-34BC-4986-9627-E97814725437}"/>
    <cellStyle name="Percent 3 5 9 6 3" xfId="6963" xr:uid="{E04D57A7-2EA8-43E5-B540-227587584484}"/>
    <cellStyle name="Percent 3 5 9 6 3 2" xfId="6964" xr:uid="{E76B8138-8E96-4583-9663-ED2F7EF4A76A}"/>
    <cellStyle name="Percent 3 5 9 6 3 2 2" xfId="24837" xr:uid="{AEF05BD8-D54A-4773-AD5A-EBDC774E1DCE}"/>
    <cellStyle name="Percent 3 5 9 6 3 2 3" xfId="42688" xr:uid="{F88C5E4C-CF06-48CA-B298-2191D5675E8D}"/>
    <cellStyle name="Percent 3 5 9 6 3 3" xfId="24836" xr:uid="{6621E43C-1C49-4551-AF68-E526EEC9424C}"/>
    <cellStyle name="Percent 3 5 9 6 3 4" xfId="42687" xr:uid="{D938FB29-3FA4-4A9A-A376-2B031D29C88F}"/>
    <cellStyle name="Percent 3 5 9 6 4" xfId="6965" xr:uid="{76312976-D816-4D89-AC09-10147E8EC8DE}"/>
    <cellStyle name="Percent 3 5 9 6 4 2" xfId="24838" xr:uid="{CD2F3E97-9777-40E5-982C-F3C42C3474AE}"/>
    <cellStyle name="Percent 3 5 9 6 4 3" xfId="42689" xr:uid="{DA04BABF-529F-46A5-AE74-A9584D6A2253}"/>
    <cellStyle name="Percent 3 5 9 6 5" xfId="24833" xr:uid="{BF4CC28C-03CA-42B6-B2F8-9F608FF99DD2}"/>
    <cellStyle name="Percent 3 5 9 6 6" xfId="42684" xr:uid="{D88F485A-C1A2-46D4-B803-732B4062B4D0}"/>
    <cellStyle name="Percent 3 5 9 7" xfId="6966" xr:uid="{BE08BA15-3D43-4FD8-A8A3-F96D86DD3563}"/>
    <cellStyle name="Percent 3 5 9 7 2" xfId="6967" xr:uid="{F86D3A55-406C-4C35-915A-F2643B6D38D4}"/>
    <cellStyle name="Percent 3 5 9 7 2 2" xfId="24840" xr:uid="{030F7F6F-121F-4BC1-AD82-F13B7674C4EB}"/>
    <cellStyle name="Percent 3 5 9 7 2 3" xfId="42691" xr:uid="{AF78A94B-84B4-4B58-A877-A952D4BA9F68}"/>
    <cellStyle name="Percent 3 5 9 7 3" xfId="24839" xr:uid="{21814D13-79D0-43C6-A94D-CC7DFE417A76}"/>
    <cellStyle name="Percent 3 5 9 7 4" xfId="42690" xr:uid="{52ABCBF1-ACB0-47FA-B1FD-BC59E495B1D6}"/>
    <cellStyle name="Percent 3 5 9 8" xfId="6968" xr:uid="{A1CB1B35-AFC3-4DEB-B9CA-7626B652C047}"/>
    <cellStyle name="Percent 3 5 9 8 2" xfId="6969" xr:uid="{5EE19CB7-5407-46B5-9CB4-DA00B3FF8426}"/>
    <cellStyle name="Percent 3 5 9 8 2 2" xfId="24842" xr:uid="{14F3522E-FFE0-4CB9-9AAB-A835AC55B2FC}"/>
    <cellStyle name="Percent 3 5 9 8 2 3" xfId="42693" xr:uid="{570DCCA1-2FCD-4FB1-9E6D-B9959715F34B}"/>
    <cellStyle name="Percent 3 5 9 8 3" xfId="24841" xr:uid="{23D7F552-F901-400E-9197-9A1DF15B92A8}"/>
    <cellStyle name="Percent 3 5 9 8 4" xfId="42692" xr:uid="{545B762B-015A-4497-A2CE-F1B58958BF2D}"/>
    <cellStyle name="Percent 3 5 9 9" xfId="6970" xr:uid="{0D3E0425-1CB5-48E3-AFFC-4D9517E5E7ED}"/>
    <cellStyle name="Percent 3 5 9 9 2" xfId="6971" xr:uid="{7E971757-0D39-4EDD-8048-0BEE0EA582AA}"/>
    <cellStyle name="Percent 3 5 9 9 2 2" xfId="24844" xr:uid="{3A8CE14D-4223-404D-AA0C-DD64B52E297D}"/>
    <cellStyle name="Percent 3 5 9 9 2 3" xfId="42695" xr:uid="{53086847-AF30-402C-87F0-8EDB07836A59}"/>
    <cellStyle name="Percent 3 5 9 9 3" xfId="24843" xr:uid="{365CC811-2B59-484F-8C8E-67EA1BD97FAE}"/>
    <cellStyle name="Percent 3 5 9 9 4" xfId="42694" xr:uid="{621E036C-2B50-4776-9B4A-562911851EA9}"/>
    <cellStyle name="Percent 3 6" xfId="289" xr:uid="{2BB043AF-1236-409E-B253-2304ECD6BD44}"/>
    <cellStyle name="Percent 3 6 10" xfId="2915" xr:uid="{153B42CE-D42E-4B52-820C-98B97F518DFF}"/>
    <cellStyle name="Percent 3 6 10 10" xfId="6974" xr:uid="{F206CFCD-D726-4AAA-AFB9-60D8C3646792}"/>
    <cellStyle name="Percent 3 6 10 10 2" xfId="24847" xr:uid="{05396554-E47E-4753-B8B1-23E2DEB450BA}"/>
    <cellStyle name="Percent 3 6 10 10 3" xfId="42698" xr:uid="{53BD9F08-7D26-4A5B-9EBC-A8CBA9DFAAEC}"/>
    <cellStyle name="Percent 3 6 10 11" xfId="6975" xr:uid="{3A58D572-52E2-41CC-8936-668F3EA74F80}"/>
    <cellStyle name="Percent 3 6 10 11 2" xfId="24848" xr:uid="{6BECCFFB-DD27-43EC-8BF0-672D7EB788BD}"/>
    <cellStyle name="Percent 3 6 10 11 3" xfId="42699" xr:uid="{4E422863-8389-4767-8E1E-113C66E99775}"/>
    <cellStyle name="Percent 3 6 10 12" xfId="6973" xr:uid="{B489F381-7144-418D-9173-2242DB14AFF3}"/>
    <cellStyle name="Percent 3 6 10 12 2" xfId="24846" xr:uid="{16667F51-0CC4-4BAF-8CE6-DDB857131E21}"/>
    <cellStyle name="Percent 3 6 10 12 3" xfId="42697" xr:uid="{2CFD94DD-7386-481D-B61C-33640F0B8723}"/>
    <cellStyle name="Percent 3 6 10 13" xfId="59831" xr:uid="{9B1A9183-9DF1-46E2-80D4-029BC099501C}"/>
    <cellStyle name="Percent 3 6 10 2" xfId="6976" xr:uid="{A3410DF7-02A3-438D-AE0B-9245D88D337A}"/>
    <cellStyle name="Percent 3 6 10 2 2" xfId="6977" xr:uid="{8CB68BCB-25DA-4CAE-87A3-7833BD705738}"/>
    <cellStyle name="Percent 3 6 10 2 2 2" xfId="6978" xr:uid="{83E35309-8EA7-42CF-93BA-4D82B5C20DB6}"/>
    <cellStyle name="Percent 3 6 10 2 2 2 2" xfId="24851" xr:uid="{1C463C9E-A4F2-4304-A78D-C377BAFDB492}"/>
    <cellStyle name="Percent 3 6 10 2 2 2 3" xfId="42702" xr:uid="{F57BD1CB-AF33-4F10-BB73-7C6E71AE1BA2}"/>
    <cellStyle name="Percent 3 6 10 2 2 3" xfId="24850" xr:uid="{5E2034FC-479E-4379-80A1-BC022F4C8D51}"/>
    <cellStyle name="Percent 3 6 10 2 2 4" xfId="42701" xr:uid="{44AD7D0F-B9BC-4FDE-A6B2-7DAFE8EB2392}"/>
    <cellStyle name="Percent 3 6 10 2 3" xfId="6979" xr:uid="{EF717C1B-5CC8-44F8-B24A-7047762418D9}"/>
    <cellStyle name="Percent 3 6 10 2 3 2" xfId="6980" xr:uid="{5CA3D165-0D24-4A8F-ABE3-5398B259FF27}"/>
    <cellStyle name="Percent 3 6 10 2 3 2 2" xfId="24853" xr:uid="{8DFE64DA-1372-4D95-B568-7A0336A72819}"/>
    <cellStyle name="Percent 3 6 10 2 3 2 3" xfId="42704" xr:uid="{0B7E2E90-E65E-469F-AE1C-22CC8E951C57}"/>
    <cellStyle name="Percent 3 6 10 2 3 3" xfId="24852" xr:uid="{AEE0E849-0BEC-46A1-AFB8-792ED6750CA0}"/>
    <cellStyle name="Percent 3 6 10 2 3 4" xfId="42703" xr:uid="{48EC2239-2489-4D36-BC4B-01A39DEC1211}"/>
    <cellStyle name="Percent 3 6 10 2 4" xfId="6981" xr:uid="{A7DDA3F7-B680-4474-AB87-05498397B376}"/>
    <cellStyle name="Percent 3 6 10 2 4 2" xfId="24854" xr:uid="{476AD876-465B-4F48-A2D6-F101500A526F}"/>
    <cellStyle name="Percent 3 6 10 2 4 3" xfId="42705" xr:uid="{12ED5AA8-216F-400C-880A-FB2D787D62A2}"/>
    <cellStyle name="Percent 3 6 10 2 5" xfId="6982" xr:uid="{7DF64AB3-66C5-4C57-9E0D-641677733B57}"/>
    <cellStyle name="Percent 3 6 10 2 5 2" xfId="24855" xr:uid="{8158C264-EFD0-4C0C-8B34-365B6D12D117}"/>
    <cellStyle name="Percent 3 6 10 2 5 3" xfId="42706" xr:uid="{379F486B-D61E-4E99-86AD-EB76A513C73A}"/>
    <cellStyle name="Percent 3 6 10 2 6" xfId="24849" xr:uid="{E7FEAEE0-2DF4-483A-8C0B-19167E936A8F}"/>
    <cellStyle name="Percent 3 6 10 2 7" xfId="42700" xr:uid="{CC8794A2-30C3-4495-85F5-30C5C0AC617C}"/>
    <cellStyle name="Percent 3 6 10 3" xfId="6983" xr:uid="{8DEB07B2-0E19-4430-AE21-F19BBC4FB18C}"/>
    <cellStyle name="Percent 3 6 10 3 2" xfId="6984" xr:uid="{9D875F8E-E149-4F4D-BC4B-877CFADFB6A7}"/>
    <cellStyle name="Percent 3 6 10 3 2 2" xfId="6985" xr:uid="{3850068E-BD6E-4305-AB44-81573E11162F}"/>
    <cellStyle name="Percent 3 6 10 3 2 2 2" xfId="24858" xr:uid="{12AFE966-65A7-4D18-AE7E-FF0DF9363F3D}"/>
    <cellStyle name="Percent 3 6 10 3 2 2 3" xfId="42709" xr:uid="{D2E73660-6BAC-4069-AD61-537689653EA3}"/>
    <cellStyle name="Percent 3 6 10 3 2 3" xfId="24857" xr:uid="{0D46381D-FF30-4CA6-BE60-E03BAC3897A2}"/>
    <cellStyle name="Percent 3 6 10 3 2 4" xfId="42708" xr:uid="{30AB6891-3E66-44AE-80B5-5BF489C6AAB0}"/>
    <cellStyle name="Percent 3 6 10 3 3" xfId="6986" xr:uid="{FCBA2950-6871-4005-BBF9-9D8FD8447429}"/>
    <cellStyle name="Percent 3 6 10 3 3 2" xfId="6987" xr:uid="{D4F08745-2BE5-454A-8363-D6A8E83EC777}"/>
    <cellStyle name="Percent 3 6 10 3 3 2 2" xfId="24860" xr:uid="{66C79513-7C35-485D-BFE5-CAFA0325BA9C}"/>
    <cellStyle name="Percent 3 6 10 3 3 2 3" xfId="42711" xr:uid="{42075B40-5BB9-42A6-AB32-26693CE52846}"/>
    <cellStyle name="Percent 3 6 10 3 3 3" xfId="24859" xr:uid="{202112E1-ECAB-4430-BD39-E7A424C007C3}"/>
    <cellStyle name="Percent 3 6 10 3 3 4" xfId="42710" xr:uid="{79672AA1-BC4D-4016-9E72-F56EA7508B59}"/>
    <cellStyle name="Percent 3 6 10 3 4" xfId="6988" xr:uid="{5189DB57-D825-4E67-8567-4680BB7B8672}"/>
    <cellStyle name="Percent 3 6 10 3 4 2" xfId="24861" xr:uid="{09085043-5994-41E4-8152-496DCBDC64AA}"/>
    <cellStyle name="Percent 3 6 10 3 4 3" xfId="42712" xr:uid="{C68ED1A0-D22D-4851-B38A-BA5FEB9CC5EF}"/>
    <cellStyle name="Percent 3 6 10 3 5" xfId="24856" xr:uid="{EDFC52FC-1CCF-40F7-8F80-CEE7632CF97A}"/>
    <cellStyle name="Percent 3 6 10 3 6" xfId="42707" xr:uid="{0D7D68E5-900F-435F-A52A-B29A2B6C408C}"/>
    <cellStyle name="Percent 3 6 10 4" xfId="6989" xr:uid="{7B4E3845-562A-447C-B38C-854008CE7086}"/>
    <cellStyle name="Percent 3 6 10 4 2" xfId="6990" xr:uid="{2427F054-341B-4206-AD6F-366F0B41A194}"/>
    <cellStyle name="Percent 3 6 10 4 2 2" xfId="6991" xr:uid="{51FE4148-0A19-4834-AD46-9DF5E45B7357}"/>
    <cellStyle name="Percent 3 6 10 4 2 2 2" xfId="24864" xr:uid="{FA636AAE-9555-4351-8E0A-F4F4BEBEE578}"/>
    <cellStyle name="Percent 3 6 10 4 2 2 3" xfId="42715" xr:uid="{5D5F9236-2417-41AC-94BD-EE129CC63CD8}"/>
    <cellStyle name="Percent 3 6 10 4 2 3" xfId="24863" xr:uid="{DDE81D9A-5E07-4D07-BAC0-D88866B418DA}"/>
    <cellStyle name="Percent 3 6 10 4 2 4" xfId="42714" xr:uid="{0F5C4B17-96D4-4F90-AD58-396890051190}"/>
    <cellStyle name="Percent 3 6 10 4 3" xfId="6992" xr:uid="{CB641935-AA8B-4734-98CD-BB523398CDCE}"/>
    <cellStyle name="Percent 3 6 10 4 3 2" xfId="6993" xr:uid="{210C4B4D-DE74-4CCB-8F3A-B1CD31D7B586}"/>
    <cellStyle name="Percent 3 6 10 4 3 2 2" xfId="24866" xr:uid="{691960DC-5D10-422B-96A0-3216D17D35B0}"/>
    <cellStyle name="Percent 3 6 10 4 3 2 3" xfId="42717" xr:uid="{3170C3E1-1F1C-426E-9F0A-08F91C9AE47E}"/>
    <cellStyle name="Percent 3 6 10 4 3 3" xfId="24865" xr:uid="{1F112B71-AFBA-4E74-88AE-60DBB526E440}"/>
    <cellStyle name="Percent 3 6 10 4 3 4" xfId="42716" xr:uid="{3F5059B5-A578-411E-AEAF-AB9092C89798}"/>
    <cellStyle name="Percent 3 6 10 4 4" xfId="6994" xr:uid="{C11F7D80-4B03-4DD1-8F90-1BE948B8C47E}"/>
    <cellStyle name="Percent 3 6 10 4 4 2" xfId="24867" xr:uid="{D7740BEE-EA95-45DD-9CB9-F044F98C3B50}"/>
    <cellStyle name="Percent 3 6 10 4 4 3" xfId="42718" xr:uid="{F4F078DF-F2CF-4EC4-BD7B-EA26914BB32B}"/>
    <cellStyle name="Percent 3 6 10 4 5" xfId="24862" xr:uid="{5D78AD5F-C672-4A6E-B318-CDC343503F03}"/>
    <cellStyle name="Percent 3 6 10 4 6" xfId="42713" xr:uid="{72A3FE7A-C7C2-483A-9D64-038217A0B0A9}"/>
    <cellStyle name="Percent 3 6 10 5" xfId="6995" xr:uid="{994A663A-D3C6-4955-B64A-A7D98F4144A0}"/>
    <cellStyle name="Percent 3 6 10 5 2" xfId="6996" xr:uid="{CEAFBB61-C217-4735-B694-780789350D4B}"/>
    <cellStyle name="Percent 3 6 10 5 2 2" xfId="6997" xr:uid="{0A008191-EC1C-46C5-AFED-570EC09C94DE}"/>
    <cellStyle name="Percent 3 6 10 5 2 2 2" xfId="24870" xr:uid="{4DC3F0B5-5C04-431F-8772-FA569F7EF259}"/>
    <cellStyle name="Percent 3 6 10 5 2 2 3" xfId="42721" xr:uid="{69F7FD2C-E064-4961-95FF-0E6BEF97763D}"/>
    <cellStyle name="Percent 3 6 10 5 2 3" xfId="24869" xr:uid="{F63E76BB-EA54-485A-ADF0-53E22D2E0B2C}"/>
    <cellStyle name="Percent 3 6 10 5 2 4" xfId="42720" xr:uid="{B469C624-91E1-4007-9E49-4645F1EA5195}"/>
    <cellStyle name="Percent 3 6 10 5 3" xfId="6998" xr:uid="{580C55B1-3BC9-465D-818B-928C87A7B4FE}"/>
    <cellStyle name="Percent 3 6 10 5 3 2" xfId="6999" xr:uid="{58184195-DDB3-4A94-B777-FC75D8C4FD22}"/>
    <cellStyle name="Percent 3 6 10 5 3 2 2" xfId="24872" xr:uid="{6C98CFE6-B687-4CC9-A052-46BDB1F965DB}"/>
    <cellStyle name="Percent 3 6 10 5 3 2 3" xfId="42723" xr:uid="{B22C4723-319F-4884-9D9D-1C1CA354BE0E}"/>
    <cellStyle name="Percent 3 6 10 5 3 3" xfId="24871" xr:uid="{3BEC7F11-64BE-4607-A662-E166E275D9A5}"/>
    <cellStyle name="Percent 3 6 10 5 3 4" xfId="42722" xr:uid="{8CC6CF3C-EE58-4C61-8247-9162E6F21D29}"/>
    <cellStyle name="Percent 3 6 10 5 4" xfId="7000" xr:uid="{5BBB8E24-6494-464B-B83B-0CBD71C33F04}"/>
    <cellStyle name="Percent 3 6 10 5 4 2" xfId="7001" xr:uid="{18B0BFC6-6B17-4389-AEDF-00B1D6E85879}"/>
    <cellStyle name="Percent 3 6 10 5 4 2 2" xfId="24874" xr:uid="{546E746D-9B50-4F3E-A660-45D41FA3B30F}"/>
    <cellStyle name="Percent 3 6 10 5 4 2 3" xfId="42725" xr:uid="{28CBEF71-0548-43D2-BE26-01D6BA0665ED}"/>
    <cellStyle name="Percent 3 6 10 5 4 3" xfId="24873" xr:uid="{05F3A8B4-88C1-4489-A458-0FF0188801E1}"/>
    <cellStyle name="Percent 3 6 10 5 4 4" xfId="42724" xr:uid="{D3C15380-8621-4D56-B355-A116F1B06C6B}"/>
    <cellStyle name="Percent 3 6 10 5 5" xfId="7002" xr:uid="{B91012BF-B743-4E6D-838F-7FDF7253506E}"/>
    <cellStyle name="Percent 3 6 10 5 5 2" xfId="24875" xr:uid="{8B1E2E7F-62CC-4A79-ABB6-B30A4152B243}"/>
    <cellStyle name="Percent 3 6 10 5 5 3" xfId="42726" xr:uid="{D90C36B9-B2F1-4CD4-AA38-B3DC15FFFA3A}"/>
    <cellStyle name="Percent 3 6 10 5 6" xfId="24868" xr:uid="{CB3AD42D-6DE3-4CB6-A1DA-13A656ACF4DB}"/>
    <cellStyle name="Percent 3 6 10 5 7" xfId="42719" xr:uid="{8D4A5AFB-9741-4FB2-95F6-F8180BD6EF7A}"/>
    <cellStyle name="Percent 3 6 10 6" xfId="7003" xr:uid="{2D127A3D-6F4A-4AAF-8904-3325F4BD0E25}"/>
    <cellStyle name="Percent 3 6 10 6 2" xfId="7004" xr:uid="{E59FDD4D-D460-4271-AFDB-DCEB3333ED0B}"/>
    <cellStyle name="Percent 3 6 10 6 2 2" xfId="7005" xr:uid="{91E6D70B-614F-49A1-B6E5-D77E6591B8B7}"/>
    <cellStyle name="Percent 3 6 10 6 2 2 2" xfId="24878" xr:uid="{5B1BE11C-A03C-4222-8578-C9AD91D4165A}"/>
    <cellStyle name="Percent 3 6 10 6 2 2 3" xfId="42729" xr:uid="{767687BC-391B-441F-A4C7-889FF0F0F138}"/>
    <cellStyle name="Percent 3 6 10 6 2 3" xfId="24877" xr:uid="{2B8D37C7-4C3A-41E1-A55E-4380390BBA7E}"/>
    <cellStyle name="Percent 3 6 10 6 2 4" xfId="42728" xr:uid="{6D646964-F103-4049-8BF8-737DF5AA8CD5}"/>
    <cellStyle name="Percent 3 6 10 6 3" xfId="7006" xr:uid="{B7F32461-A08C-4F25-8BC0-C5EAE12A07C7}"/>
    <cellStyle name="Percent 3 6 10 6 3 2" xfId="7007" xr:uid="{18CC7484-2056-4066-BC0B-2D6D72693725}"/>
    <cellStyle name="Percent 3 6 10 6 3 2 2" xfId="24880" xr:uid="{8BD2AB61-81D2-4D0B-8738-44C126CF3F7D}"/>
    <cellStyle name="Percent 3 6 10 6 3 2 3" xfId="42731" xr:uid="{5521EB1A-7DC9-435D-A3E9-2D1F707DFA90}"/>
    <cellStyle name="Percent 3 6 10 6 3 3" xfId="24879" xr:uid="{A3CC45D3-B1C2-408E-A4BF-0AD1C18DA534}"/>
    <cellStyle name="Percent 3 6 10 6 3 4" xfId="42730" xr:uid="{8E6F5672-B369-489D-8197-BED1ED827682}"/>
    <cellStyle name="Percent 3 6 10 6 4" xfId="7008" xr:uid="{16519DA1-64F3-4AC1-8458-3BA10C41EDB3}"/>
    <cellStyle name="Percent 3 6 10 6 4 2" xfId="24881" xr:uid="{82C78FD7-E63A-4DAD-B0E0-0F0862BFBB79}"/>
    <cellStyle name="Percent 3 6 10 6 4 3" xfId="42732" xr:uid="{57A68253-B8CB-4AF1-BC12-4EB49AB65FDB}"/>
    <cellStyle name="Percent 3 6 10 6 5" xfId="24876" xr:uid="{4BFD659C-96B4-4307-81F8-475F5262F5A3}"/>
    <cellStyle name="Percent 3 6 10 6 6" xfId="42727" xr:uid="{3517958A-3E35-477A-855E-2C98DC6318B7}"/>
    <cellStyle name="Percent 3 6 10 7" xfId="7009" xr:uid="{EF21DC72-40A0-4F63-BB5D-317E1444A3CA}"/>
    <cellStyle name="Percent 3 6 10 7 2" xfId="7010" xr:uid="{0295751F-B50C-4207-B16C-F45B33D294F3}"/>
    <cellStyle name="Percent 3 6 10 7 2 2" xfId="24883" xr:uid="{AE149791-7F5E-4237-AC76-67AA8C9A9F70}"/>
    <cellStyle name="Percent 3 6 10 7 2 3" xfId="42734" xr:uid="{881676CF-B283-45F4-9311-04D10050B288}"/>
    <cellStyle name="Percent 3 6 10 7 3" xfId="24882" xr:uid="{2A364BCF-5F4A-4E92-A8F2-F9EE7C330F28}"/>
    <cellStyle name="Percent 3 6 10 7 4" xfId="42733" xr:uid="{E93D8A1F-F4BB-46C7-A06A-82A14B99DD94}"/>
    <cellStyle name="Percent 3 6 10 8" xfId="7011" xr:uid="{A5DE623A-EC2F-409E-A985-6F0EBCC2AFDB}"/>
    <cellStyle name="Percent 3 6 10 8 2" xfId="7012" xr:uid="{4C783AEE-CC73-48C4-9922-18091485CD38}"/>
    <cellStyle name="Percent 3 6 10 8 2 2" xfId="24885" xr:uid="{A9D4EDCA-4998-465A-9AFD-3C2C17BCB513}"/>
    <cellStyle name="Percent 3 6 10 8 2 3" xfId="42736" xr:uid="{14BE11B6-850A-49F2-852D-93E58251288B}"/>
    <cellStyle name="Percent 3 6 10 8 3" xfId="24884" xr:uid="{DE4E7F67-1BEA-4EDC-89E2-50945EA7A037}"/>
    <cellStyle name="Percent 3 6 10 8 4" xfId="42735" xr:uid="{939E5BB3-6B09-4088-B7B0-17C91224F7E2}"/>
    <cellStyle name="Percent 3 6 10 9" xfId="7013" xr:uid="{25938044-44D8-4C79-B5CA-7260BD8B566D}"/>
    <cellStyle name="Percent 3 6 10 9 2" xfId="7014" xr:uid="{85784931-DF0E-4430-B0C8-4D66CD91339F}"/>
    <cellStyle name="Percent 3 6 10 9 2 2" xfId="24887" xr:uid="{B8C477F4-6E76-432B-B0F4-8B1246C892C6}"/>
    <cellStyle name="Percent 3 6 10 9 2 3" xfId="42738" xr:uid="{79E83EFB-9328-4BCA-B668-3BCC6FE9A6A2}"/>
    <cellStyle name="Percent 3 6 10 9 3" xfId="24886" xr:uid="{B25173F4-B2B5-4D6C-A831-DC8B6C18C612}"/>
    <cellStyle name="Percent 3 6 10 9 4" xfId="42737" xr:uid="{65FB9555-E984-42A6-9D30-8CED84461334}"/>
    <cellStyle name="Percent 3 6 11" xfId="2916" xr:uid="{B2BB5CA9-BF03-49EA-80A3-C42E99AD59E1}"/>
    <cellStyle name="Percent 3 6 11 10" xfId="7016" xr:uid="{8F731415-2C1C-4F10-92BA-B71C7677AD7C}"/>
    <cellStyle name="Percent 3 6 11 10 2" xfId="24889" xr:uid="{99B0E50E-9311-4C52-9F1B-56CEFD296110}"/>
    <cellStyle name="Percent 3 6 11 10 3" xfId="42740" xr:uid="{D3172A8F-AC88-42FF-810B-DE845AC63055}"/>
    <cellStyle name="Percent 3 6 11 11" xfId="7017" xr:uid="{A19C7122-72BF-4D53-BE89-FA869B1EF64B}"/>
    <cellStyle name="Percent 3 6 11 11 2" xfId="24890" xr:uid="{96D46F7A-3B41-4B1C-AAE4-FF99EE3C0B07}"/>
    <cellStyle name="Percent 3 6 11 11 3" xfId="42741" xr:uid="{0F97BF15-B601-4DE4-AFA5-1613E08077F2}"/>
    <cellStyle name="Percent 3 6 11 12" xfId="7015" xr:uid="{DC110636-789D-4D7A-8118-E321E922431C}"/>
    <cellStyle name="Percent 3 6 11 12 2" xfId="24888" xr:uid="{F909F0C9-7131-48E5-891E-08C7C93ADF6F}"/>
    <cellStyle name="Percent 3 6 11 12 3" xfId="42739" xr:uid="{18342D79-33B1-4135-A26D-E4AADBE140AE}"/>
    <cellStyle name="Percent 3 6 11 13" xfId="59832" xr:uid="{3B2A025B-0956-4A69-A6AE-B3D6133121BA}"/>
    <cellStyle name="Percent 3 6 11 2" xfId="7018" xr:uid="{16027D3E-7F87-403B-967F-FC0BECB7EA27}"/>
    <cellStyle name="Percent 3 6 11 2 2" xfId="7019" xr:uid="{138B84C8-8B81-48EF-8D51-B2161F93E113}"/>
    <cellStyle name="Percent 3 6 11 2 2 2" xfId="7020" xr:uid="{3D1A27F9-7FDD-4146-84C8-52AFFA838EE1}"/>
    <cellStyle name="Percent 3 6 11 2 2 2 2" xfId="24893" xr:uid="{BB4D14A6-CCA0-40FE-832F-B61AA6ECADB5}"/>
    <cellStyle name="Percent 3 6 11 2 2 2 3" xfId="42744" xr:uid="{A1A0A417-A838-4AD3-AD18-FA51DACBE208}"/>
    <cellStyle name="Percent 3 6 11 2 2 3" xfId="24892" xr:uid="{EC91DCDF-E277-4BD3-BB65-2E3357D5647E}"/>
    <cellStyle name="Percent 3 6 11 2 2 4" xfId="42743" xr:uid="{46269515-712A-4699-873A-9AE4FF7AF6FA}"/>
    <cellStyle name="Percent 3 6 11 2 3" xfId="7021" xr:uid="{A4249720-C527-4BA9-9D53-0B5C13380D7C}"/>
    <cellStyle name="Percent 3 6 11 2 3 2" xfId="7022" xr:uid="{0817F9B1-52B9-420A-8B64-FD799CCED351}"/>
    <cellStyle name="Percent 3 6 11 2 3 2 2" xfId="24895" xr:uid="{ACFF0AF8-DD96-4F0D-9BD5-654AAEAD4C13}"/>
    <cellStyle name="Percent 3 6 11 2 3 2 3" xfId="42746" xr:uid="{1ACDF320-86C9-4B0E-AA67-C235A76F3907}"/>
    <cellStyle name="Percent 3 6 11 2 3 3" xfId="24894" xr:uid="{E2896F3D-BF9A-4185-91F0-BBAA8BF5D0DE}"/>
    <cellStyle name="Percent 3 6 11 2 3 4" xfId="42745" xr:uid="{9980C3BC-F1D8-49BF-BDF4-10942CB0F58A}"/>
    <cellStyle name="Percent 3 6 11 2 4" xfId="7023" xr:uid="{41399476-8051-4C98-8FBF-CDE23A4D9657}"/>
    <cellStyle name="Percent 3 6 11 2 4 2" xfId="24896" xr:uid="{5CDB14F3-0313-488F-9E38-D835867C2F88}"/>
    <cellStyle name="Percent 3 6 11 2 4 3" xfId="42747" xr:uid="{164E56EA-E1F9-4AE5-A2AF-706CB08309A0}"/>
    <cellStyle name="Percent 3 6 11 2 5" xfId="7024" xr:uid="{FF097AC8-3180-47BD-A69D-E1EFE186995D}"/>
    <cellStyle name="Percent 3 6 11 2 5 2" xfId="24897" xr:uid="{5944A5A7-2983-4E66-A13C-21F57C305A8E}"/>
    <cellStyle name="Percent 3 6 11 2 5 3" xfId="42748" xr:uid="{F160DD8A-D88B-42BF-8F92-A132310B7CDD}"/>
    <cellStyle name="Percent 3 6 11 2 6" xfId="24891" xr:uid="{2593EBD1-B3C2-49B9-A586-D074ED5491FD}"/>
    <cellStyle name="Percent 3 6 11 2 7" xfId="42742" xr:uid="{533FFFBE-D9F2-4F58-8D8D-FAB52247E822}"/>
    <cellStyle name="Percent 3 6 11 3" xfId="7025" xr:uid="{D171A32D-A9B6-4DA7-9BD8-D724EDCB31EC}"/>
    <cellStyle name="Percent 3 6 11 3 2" xfId="7026" xr:uid="{81A36877-9EA8-4DBE-9997-CA59877BB24D}"/>
    <cellStyle name="Percent 3 6 11 3 2 2" xfId="7027" xr:uid="{310C9730-5BD5-44E6-AD50-763848507B9D}"/>
    <cellStyle name="Percent 3 6 11 3 2 2 2" xfId="24900" xr:uid="{DE8E09CF-8F20-4D5F-AC9D-A186783E266B}"/>
    <cellStyle name="Percent 3 6 11 3 2 2 3" xfId="42751" xr:uid="{C1208E17-A666-476C-B866-08DE4A5A1FD8}"/>
    <cellStyle name="Percent 3 6 11 3 2 3" xfId="24899" xr:uid="{FA15F637-D14C-4D4E-959E-5ECCAFA77AB7}"/>
    <cellStyle name="Percent 3 6 11 3 2 4" xfId="42750" xr:uid="{10865FC3-D18C-4620-ABE0-B3E4004A9CBD}"/>
    <cellStyle name="Percent 3 6 11 3 3" xfId="7028" xr:uid="{53004E30-A0DB-47BF-A71B-2877C320CA25}"/>
    <cellStyle name="Percent 3 6 11 3 3 2" xfId="7029" xr:uid="{C4B72315-D77E-4764-8599-65CB597ABE4C}"/>
    <cellStyle name="Percent 3 6 11 3 3 2 2" xfId="24902" xr:uid="{DE3614C0-4C86-4072-BBAB-2538FCFE7566}"/>
    <cellStyle name="Percent 3 6 11 3 3 2 3" xfId="42753" xr:uid="{61563452-D767-4824-BEB7-07EB06DDCE4F}"/>
    <cellStyle name="Percent 3 6 11 3 3 3" xfId="24901" xr:uid="{85429EDD-6032-4688-BDF1-1392AD1ABDAF}"/>
    <cellStyle name="Percent 3 6 11 3 3 4" xfId="42752" xr:uid="{FEF656F5-9F60-412A-8E77-8E4AB74654B2}"/>
    <cellStyle name="Percent 3 6 11 3 4" xfId="7030" xr:uid="{370C8F9F-E044-4252-9DC3-40E03B6C5A69}"/>
    <cellStyle name="Percent 3 6 11 3 4 2" xfId="24903" xr:uid="{10DF32EB-170A-445A-ACD2-72B84CF6FC8F}"/>
    <cellStyle name="Percent 3 6 11 3 4 3" xfId="42754" xr:uid="{AABDD2CD-29E5-46CE-98C3-9079D3784FED}"/>
    <cellStyle name="Percent 3 6 11 3 5" xfId="24898" xr:uid="{17368DAB-D005-495E-910F-C4233DDF23DE}"/>
    <cellStyle name="Percent 3 6 11 3 6" xfId="42749" xr:uid="{53FDFCA3-23E6-4123-9C8A-305644D92E38}"/>
    <cellStyle name="Percent 3 6 11 4" xfId="7031" xr:uid="{C7B71D78-9E46-4906-9758-CCDF80E06E66}"/>
    <cellStyle name="Percent 3 6 11 4 2" xfId="7032" xr:uid="{3BE10B08-81B2-43A1-B30A-15E6B30A6C8D}"/>
    <cellStyle name="Percent 3 6 11 4 2 2" xfId="7033" xr:uid="{D227B938-EBB0-4F37-ABD8-3F9229287F83}"/>
    <cellStyle name="Percent 3 6 11 4 2 2 2" xfId="24906" xr:uid="{EAC98A1D-A45D-473E-A82B-17932CA00F8F}"/>
    <cellStyle name="Percent 3 6 11 4 2 2 3" xfId="42757" xr:uid="{8E382E2A-3AEC-427F-BC32-D638EDA0B44C}"/>
    <cellStyle name="Percent 3 6 11 4 2 3" xfId="24905" xr:uid="{F2C308D7-3921-45D5-9C80-86CFBF2C2914}"/>
    <cellStyle name="Percent 3 6 11 4 2 4" xfId="42756" xr:uid="{F4E84568-5258-452F-B3C6-A1900B07C1B5}"/>
    <cellStyle name="Percent 3 6 11 4 3" xfId="7034" xr:uid="{6E4E01F6-BAFC-429C-92DD-976FD495FA78}"/>
    <cellStyle name="Percent 3 6 11 4 3 2" xfId="7035" xr:uid="{C77FFFF4-F795-43B4-B60F-E9219C4BC883}"/>
    <cellStyle name="Percent 3 6 11 4 3 2 2" xfId="24908" xr:uid="{EEFF30EB-4977-4BED-A84E-50FD0AAB07C6}"/>
    <cellStyle name="Percent 3 6 11 4 3 2 3" xfId="42759" xr:uid="{55E11536-FE17-4808-9DDB-937686B65EA0}"/>
    <cellStyle name="Percent 3 6 11 4 3 3" xfId="24907" xr:uid="{4709D8D5-E277-484C-A4A1-A5FEF39C30FD}"/>
    <cellStyle name="Percent 3 6 11 4 3 4" xfId="42758" xr:uid="{0B0B4420-15B4-4154-8997-D32A66910A9C}"/>
    <cellStyle name="Percent 3 6 11 4 4" xfId="7036" xr:uid="{80E7B1B8-B28D-4BE4-A582-0D31CCFD27F1}"/>
    <cellStyle name="Percent 3 6 11 4 4 2" xfId="24909" xr:uid="{C2652A37-3815-472A-9395-4F1899A3524D}"/>
    <cellStyle name="Percent 3 6 11 4 4 3" xfId="42760" xr:uid="{796F8D5E-6C21-4523-9D58-B02A502F0524}"/>
    <cellStyle name="Percent 3 6 11 4 5" xfId="24904" xr:uid="{F881528F-5D77-491C-971F-4438C36F3D8B}"/>
    <cellStyle name="Percent 3 6 11 4 6" xfId="42755" xr:uid="{8E6F2BD5-760F-4B1C-B0BC-EC2EDADCAD64}"/>
    <cellStyle name="Percent 3 6 11 5" xfId="7037" xr:uid="{5C68024B-2819-4EA7-B3A7-0D57705F2679}"/>
    <cellStyle name="Percent 3 6 11 5 2" xfId="7038" xr:uid="{78E205E1-7B65-4BFF-99C7-1D08988998D9}"/>
    <cellStyle name="Percent 3 6 11 5 2 2" xfId="7039" xr:uid="{7057BC00-101E-42B8-955C-D61B623F36A8}"/>
    <cellStyle name="Percent 3 6 11 5 2 2 2" xfId="24912" xr:uid="{0D8174A2-D6C5-4D9D-BD87-B4DABFC2BFCB}"/>
    <cellStyle name="Percent 3 6 11 5 2 2 3" xfId="42763" xr:uid="{9ACBADA2-DD6C-4801-87B8-786550E73EC1}"/>
    <cellStyle name="Percent 3 6 11 5 2 3" xfId="24911" xr:uid="{69509ACF-0DFE-4B7C-8F8E-7570A782CF54}"/>
    <cellStyle name="Percent 3 6 11 5 2 4" xfId="42762" xr:uid="{3BA87C92-E432-42E4-8D74-CE295B77671F}"/>
    <cellStyle name="Percent 3 6 11 5 3" xfId="7040" xr:uid="{F55A7EA1-B420-48A9-ADE1-507BA5F4959A}"/>
    <cellStyle name="Percent 3 6 11 5 3 2" xfId="7041" xr:uid="{FB15057C-11C9-45B3-AA73-CEC7C3631841}"/>
    <cellStyle name="Percent 3 6 11 5 3 2 2" xfId="24914" xr:uid="{C582AC32-E25D-4812-87FC-F65A5E72D16D}"/>
    <cellStyle name="Percent 3 6 11 5 3 2 3" xfId="42765" xr:uid="{F91DDF66-40FE-4B76-840C-46A1BD1002D6}"/>
    <cellStyle name="Percent 3 6 11 5 3 3" xfId="24913" xr:uid="{022993CB-32CC-4E65-BE88-4486A6307307}"/>
    <cellStyle name="Percent 3 6 11 5 3 4" xfId="42764" xr:uid="{5CB02872-BC73-4393-9370-D322F9253D65}"/>
    <cellStyle name="Percent 3 6 11 5 4" xfId="7042" xr:uid="{E6A4BE78-DB57-4D33-8149-2AFEFF95A7A1}"/>
    <cellStyle name="Percent 3 6 11 5 4 2" xfId="7043" xr:uid="{39C34463-8211-4F2D-8403-CD2BC589DDE7}"/>
    <cellStyle name="Percent 3 6 11 5 4 2 2" xfId="24916" xr:uid="{821DD163-F5D1-4A9F-B746-6EDE20B14430}"/>
    <cellStyle name="Percent 3 6 11 5 4 2 3" xfId="42767" xr:uid="{83B6FCBA-D47D-47F4-A9FD-F9E515CE5E3C}"/>
    <cellStyle name="Percent 3 6 11 5 4 3" xfId="24915" xr:uid="{C6E057B5-9B96-4A5A-83D4-698F4291A53E}"/>
    <cellStyle name="Percent 3 6 11 5 4 4" xfId="42766" xr:uid="{30C6C0CE-DFB4-4146-8DFD-38D40E8F2DC2}"/>
    <cellStyle name="Percent 3 6 11 5 5" xfId="7044" xr:uid="{F7C44A39-A020-43E3-A141-2415A35A46EA}"/>
    <cellStyle name="Percent 3 6 11 5 5 2" xfId="24917" xr:uid="{DC19BB62-CC5C-4436-BC58-73A604A54AE2}"/>
    <cellStyle name="Percent 3 6 11 5 5 3" xfId="42768" xr:uid="{4E4C2334-2E97-410F-9E01-CB1B4B041336}"/>
    <cellStyle name="Percent 3 6 11 5 6" xfId="24910" xr:uid="{19A170B1-4DEF-4C03-A1A5-BD10ACF1BE83}"/>
    <cellStyle name="Percent 3 6 11 5 7" xfId="42761" xr:uid="{DFAFB218-A289-42B8-B5A3-E8127DF61714}"/>
    <cellStyle name="Percent 3 6 11 6" xfId="7045" xr:uid="{5FAEB112-B6A9-41D9-9B3D-884F237FFB94}"/>
    <cellStyle name="Percent 3 6 11 6 2" xfId="7046" xr:uid="{FBBDE7ED-C122-4EF0-AAE1-E6C14F9089C9}"/>
    <cellStyle name="Percent 3 6 11 6 2 2" xfId="7047" xr:uid="{CB76EF41-2D55-436C-947F-DA340982DF1A}"/>
    <cellStyle name="Percent 3 6 11 6 2 2 2" xfId="24920" xr:uid="{818231A0-1BED-42BB-A4F7-E392C70AF458}"/>
    <cellStyle name="Percent 3 6 11 6 2 2 3" xfId="42771" xr:uid="{DD9C8DBE-7721-4556-AF6F-310B5D522174}"/>
    <cellStyle name="Percent 3 6 11 6 2 3" xfId="24919" xr:uid="{7740D736-09AF-44A8-900B-E845D361AA85}"/>
    <cellStyle name="Percent 3 6 11 6 2 4" xfId="42770" xr:uid="{9C9D31E3-D4D8-431A-B066-918E0B4EF60F}"/>
    <cellStyle name="Percent 3 6 11 6 3" xfId="7048" xr:uid="{8B5687F6-85B6-426E-BD21-DB3B686860F5}"/>
    <cellStyle name="Percent 3 6 11 6 3 2" xfId="7049" xr:uid="{99AC4D34-C901-4651-B015-AD2CE8C2FFB6}"/>
    <cellStyle name="Percent 3 6 11 6 3 2 2" xfId="24922" xr:uid="{D39E2A98-E260-4175-950B-8FA8E981700F}"/>
    <cellStyle name="Percent 3 6 11 6 3 2 3" xfId="42773" xr:uid="{39002742-DDC8-4B3F-98E5-7725EDBA50FE}"/>
    <cellStyle name="Percent 3 6 11 6 3 3" xfId="24921" xr:uid="{D2BAC6BA-9ED8-4FCF-83FB-514D04D7B2EE}"/>
    <cellStyle name="Percent 3 6 11 6 3 4" xfId="42772" xr:uid="{45B34D11-5BC6-405E-9DFF-8E4362DFF33B}"/>
    <cellStyle name="Percent 3 6 11 6 4" xfId="7050" xr:uid="{1403C980-2137-432B-86B9-C33EBD654606}"/>
    <cellStyle name="Percent 3 6 11 6 4 2" xfId="24923" xr:uid="{73292A42-0EEB-4E4E-9A34-4503353489D4}"/>
    <cellStyle name="Percent 3 6 11 6 4 3" xfId="42774" xr:uid="{4346BF72-9013-40A2-BDDA-AA06E8600078}"/>
    <cellStyle name="Percent 3 6 11 6 5" xfId="24918" xr:uid="{23C016A7-85A5-4A85-AC29-33F978CE8D69}"/>
    <cellStyle name="Percent 3 6 11 6 6" xfId="42769" xr:uid="{D051DB07-842F-4BEA-94D7-9ED1705B59C5}"/>
    <cellStyle name="Percent 3 6 11 7" xfId="7051" xr:uid="{9F3293FE-303D-498E-96DC-67AA403FAD1F}"/>
    <cellStyle name="Percent 3 6 11 7 2" xfId="7052" xr:uid="{16789173-AAFC-45AD-AFD3-82112CA2F37B}"/>
    <cellStyle name="Percent 3 6 11 7 2 2" xfId="24925" xr:uid="{1E853CBC-10E6-485D-8640-E8E0B339D6D2}"/>
    <cellStyle name="Percent 3 6 11 7 2 3" xfId="42776" xr:uid="{41A733DB-F27F-44D4-BE1D-67AB4EC960E2}"/>
    <cellStyle name="Percent 3 6 11 7 3" xfId="24924" xr:uid="{3D1EE76D-FAEC-40E9-976E-6A6054BEEFD8}"/>
    <cellStyle name="Percent 3 6 11 7 4" xfId="42775" xr:uid="{2A061D9C-0C10-43F1-B1D4-9A1415378695}"/>
    <cellStyle name="Percent 3 6 11 8" xfId="7053" xr:uid="{4EB58FDE-2D57-4BE8-BFD2-C45917DFBF4A}"/>
    <cellStyle name="Percent 3 6 11 8 2" xfId="7054" xr:uid="{82DB582C-A6AC-45B9-A8D7-671B2B4F3F4F}"/>
    <cellStyle name="Percent 3 6 11 8 2 2" xfId="24927" xr:uid="{18DD62AD-8D84-4DA4-BC18-A306CDE0D818}"/>
    <cellStyle name="Percent 3 6 11 8 2 3" xfId="42778" xr:uid="{F5AF4772-C518-4EF5-A040-976E0CA66FDC}"/>
    <cellStyle name="Percent 3 6 11 8 3" xfId="24926" xr:uid="{2AC3DC2B-D59D-4901-B455-855723448AC9}"/>
    <cellStyle name="Percent 3 6 11 8 4" xfId="42777" xr:uid="{AFFF7012-EFA0-4E96-A1CF-BA6B3D5B829D}"/>
    <cellStyle name="Percent 3 6 11 9" xfId="7055" xr:uid="{2A8E1482-98F2-4BBE-AD26-9F5AA7377019}"/>
    <cellStyle name="Percent 3 6 11 9 2" xfId="7056" xr:uid="{ECFA5C19-6508-4DF1-9398-697C8B8E0EFE}"/>
    <cellStyle name="Percent 3 6 11 9 2 2" xfId="24929" xr:uid="{5F27333F-A09A-448E-A805-19BAD16059F0}"/>
    <cellStyle name="Percent 3 6 11 9 2 3" xfId="42780" xr:uid="{6884FDAC-F9E2-495B-8917-D21D09D148AA}"/>
    <cellStyle name="Percent 3 6 11 9 3" xfId="24928" xr:uid="{A18F3421-248C-42BE-A730-C37BB398F663}"/>
    <cellStyle name="Percent 3 6 11 9 4" xfId="42779" xr:uid="{AC6E97F4-820E-42DC-866C-BCEE75525822}"/>
    <cellStyle name="Percent 3 6 12" xfId="2917" xr:uid="{8A4ADD40-62C8-4C1F-8977-BED163A9271E}"/>
    <cellStyle name="Percent 3 6 12 10" xfId="7058" xr:uid="{AA04DE1F-9412-4EA4-B788-0570E136BB54}"/>
    <cellStyle name="Percent 3 6 12 10 2" xfId="24931" xr:uid="{CC7287DC-54F8-49CD-BE52-C0656284546D}"/>
    <cellStyle name="Percent 3 6 12 10 3" xfId="42782" xr:uid="{899F5EEC-E84F-497C-AD5F-93EAB3496448}"/>
    <cellStyle name="Percent 3 6 12 11" xfId="7059" xr:uid="{E5830ECC-8B73-4DE7-8E06-A5E19FC7701D}"/>
    <cellStyle name="Percent 3 6 12 11 2" xfId="24932" xr:uid="{BA46AA07-6C49-4E7D-A706-F588E597BEA5}"/>
    <cellStyle name="Percent 3 6 12 11 3" xfId="42783" xr:uid="{FCDE5E92-4EED-4BD5-A84E-84487DE8776E}"/>
    <cellStyle name="Percent 3 6 12 12" xfId="7057" xr:uid="{C41CED16-7165-496C-95EB-8038F4348546}"/>
    <cellStyle name="Percent 3 6 12 12 2" xfId="24930" xr:uid="{5BF93CA8-18EE-4656-9FBE-55D24E3DE835}"/>
    <cellStyle name="Percent 3 6 12 12 3" xfId="42781" xr:uid="{AD0302AA-5613-43FE-99E1-DD48B1A6C048}"/>
    <cellStyle name="Percent 3 6 12 13" xfId="59833" xr:uid="{13F628D8-EC93-43FE-9F03-809C8C9811F9}"/>
    <cellStyle name="Percent 3 6 12 2" xfId="7060" xr:uid="{C81D6747-F07C-429C-BF29-E3E437374ACE}"/>
    <cellStyle name="Percent 3 6 12 2 2" xfId="7061" xr:uid="{3BF6201C-96B0-4AED-B825-971C564B6378}"/>
    <cellStyle name="Percent 3 6 12 2 2 2" xfId="7062" xr:uid="{CEED8410-710A-4EFA-A2D8-ECC41AE08AFD}"/>
    <cellStyle name="Percent 3 6 12 2 2 2 2" xfId="24935" xr:uid="{0922EB6F-BE48-4E55-9C62-306AD5D2968B}"/>
    <cellStyle name="Percent 3 6 12 2 2 2 3" xfId="42786" xr:uid="{0CA7CF9B-8FB2-438B-BB22-FA7BA7799A8A}"/>
    <cellStyle name="Percent 3 6 12 2 2 3" xfId="24934" xr:uid="{F2E9F976-73F5-4A96-9562-ABBCBB20AB10}"/>
    <cellStyle name="Percent 3 6 12 2 2 4" xfId="42785" xr:uid="{3F926963-2691-478F-86FA-8258DBF7F1D8}"/>
    <cellStyle name="Percent 3 6 12 2 3" xfId="7063" xr:uid="{9A54CD2D-B153-4528-93ED-3CF263BEED7A}"/>
    <cellStyle name="Percent 3 6 12 2 3 2" xfId="7064" xr:uid="{E19B4464-4AF3-4AC5-86A5-F4C211621E1C}"/>
    <cellStyle name="Percent 3 6 12 2 3 2 2" xfId="24937" xr:uid="{F1AB3C65-266D-4CB7-ACF0-C826C0BEB7CF}"/>
    <cellStyle name="Percent 3 6 12 2 3 2 3" xfId="42788" xr:uid="{F76DEB0B-BE95-4763-86DE-FAC77F953D76}"/>
    <cellStyle name="Percent 3 6 12 2 3 3" xfId="24936" xr:uid="{CB536678-A2EB-4C20-8401-D27763C80EB9}"/>
    <cellStyle name="Percent 3 6 12 2 3 4" xfId="42787" xr:uid="{37D62EC3-2CC6-4127-965B-4E187F9DA0CE}"/>
    <cellStyle name="Percent 3 6 12 2 4" xfId="7065" xr:uid="{E6FBDCE6-A2E8-4DB3-AD0D-7A7E18178977}"/>
    <cellStyle name="Percent 3 6 12 2 4 2" xfId="24938" xr:uid="{FEE96938-B293-4940-9100-8832A5A85E2B}"/>
    <cellStyle name="Percent 3 6 12 2 4 3" xfId="42789" xr:uid="{C9390E7C-7051-4FDC-B5C2-8B395DF4538D}"/>
    <cellStyle name="Percent 3 6 12 2 5" xfId="7066" xr:uid="{22DCCC87-FA2E-405D-8567-6F0430AC6A7C}"/>
    <cellStyle name="Percent 3 6 12 2 5 2" xfId="24939" xr:uid="{9E0C3569-D713-4D62-B16F-6675858CFF2A}"/>
    <cellStyle name="Percent 3 6 12 2 5 3" xfId="42790" xr:uid="{E0E09039-A302-4F8D-A63F-563808B9ED3E}"/>
    <cellStyle name="Percent 3 6 12 2 6" xfId="24933" xr:uid="{A060297D-AB60-4CA3-8456-5C9EED9A9540}"/>
    <cellStyle name="Percent 3 6 12 2 7" xfId="42784" xr:uid="{72DA74AD-B2D2-4A80-818F-289198D6D136}"/>
    <cellStyle name="Percent 3 6 12 3" xfId="7067" xr:uid="{EE578D8E-FACA-4317-8B9C-382D7BA45266}"/>
    <cellStyle name="Percent 3 6 12 3 2" xfId="7068" xr:uid="{AC1F80A7-C889-4135-AB12-5464232420CE}"/>
    <cellStyle name="Percent 3 6 12 3 2 2" xfId="7069" xr:uid="{8DD76331-3620-4D72-A9BA-6C03C3EFCE03}"/>
    <cellStyle name="Percent 3 6 12 3 2 2 2" xfId="24942" xr:uid="{978655D5-47B7-497A-87BD-FACFE26AFA73}"/>
    <cellStyle name="Percent 3 6 12 3 2 2 3" xfId="42793" xr:uid="{7928D499-4173-46A1-A9F0-26823EADF985}"/>
    <cellStyle name="Percent 3 6 12 3 2 3" xfId="24941" xr:uid="{8B0F3509-DE03-4570-996E-C1B36F2D7E14}"/>
    <cellStyle name="Percent 3 6 12 3 2 4" xfId="42792" xr:uid="{B80E74FA-9EA4-474A-9BE7-0B9ECBF06A5B}"/>
    <cellStyle name="Percent 3 6 12 3 3" xfId="7070" xr:uid="{E203A7B5-AB9D-4B26-AACE-F093E843E894}"/>
    <cellStyle name="Percent 3 6 12 3 3 2" xfId="7071" xr:uid="{6B110C99-E2E8-41E3-BE1F-6D9B423A06EC}"/>
    <cellStyle name="Percent 3 6 12 3 3 2 2" xfId="24944" xr:uid="{3E6E2209-C246-4F10-8E37-9FE1C7F55111}"/>
    <cellStyle name="Percent 3 6 12 3 3 2 3" xfId="42795" xr:uid="{197F2583-7ED5-4E57-A66D-D258C47712C9}"/>
    <cellStyle name="Percent 3 6 12 3 3 3" xfId="24943" xr:uid="{79EECC76-86DD-41B2-9E94-0EE67726E3BB}"/>
    <cellStyle name="Percent 3 6 12 3 3 4" xfId="42794" xr:uid="{59C5F727-7E40-4734-AFF1-B71BE0C47B6A}"/>
    <cellStyle name="Percent 3 6 12 3 4" xfId="7072" xr:uid="{46372180-9792-4685-981F-B62B43119C62}"/>
    <cellStyle name="Percent 3 6 12 3 4 2" xfId="24945" xr:uid="{EEFB64B2-4921-4828-8DF6-01C9605CB330}"/>
    <cellStyle name="Percent 3 6 12 3 4 3" xfId="42796" xr:uid="{7B7618E5-24EA-4971-A346-D5F64721BDFC}"/>
    <cellStyle name="Percent 3 6 12 3 5" xfId="24940" xr:uid="{F36BE8E5-8D75-49DF-AD6D-5064DCADC7F2}"/>
    <cellStyle name="Percent 3 6 12 3 6" xfId="42791" xr:uid="{DBC3F87A-50CC-4EBE-85C6-A64643E530B2}"/>
    <cellStyle name="Percent 3 6 12 4" xfId="7073" xr:uid="{2E3AE492-5297-4849-9FFA-CD2E391165E0}"/>
    <cellStyle name="Percent 3 6 12 4 2" xfId="7074" xr:uid="{0DA3E30F-6171-49BF-B681-462B7109ED17}"/>
    <cellStyle name="Percent 3 6 12 4 2 2" xfId="7075" xr:uid="{A9B18F8C-A579-4BDB-B462-9A4B3A222466}"/>
    <cellStyle name="Percent 3 6 12 4 2 2 2" xfId="24948" xr:uid="{97AE2B0B-6379-43B4-8843-8B6680E67947}"/>
    <cellStyle name="Percent 3 6 12 4 2 2 3" xfId="42799" xr:uid="{0D49B417-59E2-4457-B4F8-99FCE1CF1E79}"/>
    <cellStyle name="Percent 3 6 12 4 2 3" xfId="24947" xr:uid="{E5FCC38E-A532-4DA5-AEAD-6F5A03D51DAE}"/>
    <cellStyle name="Percent 3 6 12 4 2 4" xfId="42798" xr:uid="{21C38741-6B0A-4870-86AA-303912FD660D}"/>
    <cellStyle name="Percent 3 6 12 4 3" xfId="7076" xr:uid="{D3129F97-1607-41F2-9430-F542F1A2ACEC}"/>
    <cellStyle name="Percent 3 6 12 4 3 2" xfId="7077" xr:uid="{2D8920AE-0127-4119-BE30-0C24F2F1BF13}"/>
    <cellStyle name="Percent 3 6 12 4 3 2 2" xfId="24950" xr:uid="{2808675D-7D7B-49F2-828F-982ABBD4240D}"/>
    <cellStyle name="Percent 3 6 12 4 3 2 3" xfId="42801" xr:uid="{6DC00827-CB19-481E-B9B6-3D25E9EE6CF3}"/>
    <cellStyle name="Percent 3 6 12 4 3 3" xfId="24949" xr:uid="{E59F0E20-42F0-4E20-B0CE-A3480C15735D}"/>
    <cellStyle name="Percent 3 6 12 4 3 4" xfId="42800" xr:uid="{FF0E782B-6FDF-4F58-9437-05999D582A99}"/>
    <cellStyle name="Percent 3 6 12 4 4" xfId="7078" xr:uid="{29D48974-169C-4CB4-A7B5-B4520EA0D4D9}"/>
    <cellStyle name="Percent 3 6 12 4 4 2" xfId="24951" xr:uid="{D3FC3FC3-CAD9-4F30-B3D8-E6D29ED1F21C}"/>
    <cellStyle name="Percent 3 6 12 4 4 3" xfId="42802" xr:uid="{BF699EFB-50DB-496A-BA53-EFAD737770EA}"/>
    <cellStyle name="Percent 3 6 12 4 5" xfId="24946" xr:uid="{5B16F1AC-E3C6-46DF-83CE-8E09F80FDF3D}"/>
    <cellStyle name="Percent 3 6 12 4 6" xfId="42797" xr:uid="{3E287FC7-57F9-40F9-85BE-B14FC323A0FE}"/>
    <cellStyle name="Percent 3 6 12 5" xfId="7079" xr:uid="{E9A08A56-0231-4D41-A915-ADE4E7B00557}"/>
    <cellStyle name="Percent 3 6 12 5 2" xfId="7080" xr:uid="{06AAD942-BB5A-4408-93A7-3419BED67750}"/>
    <cellStyle name="Percent 3 6 12 5 2 2" xfId="7081" xr:uid="{76E5EEFD-BC1E-4E7D-91A5-1553C74C2F99}"/>
    <cellStyle name="Percent 3 6 12 5 2 2 2" xfId="24954" xr:uid="{41824C41-3ED3-40AB-9C3F-34EE991D2F34}"/>
    <cellStyle name="Percent 3 6 12 5 2 2 3" xfId="42805" xr:uid="{54E0F509-806F-4725-AABD-324675BC80C3}"/>
    <cellStyle name="Percent 3 6 12 5 2 3" xfId="24953" xr:uid="{01E6FC8F-3CE8-43B3-ABA7-69A958C9E3AC}"/>
    <cellStyle name="Percent 3 6 12 5 2 4" xfId="42804" xr:uid="{07DC61D1-2031-423A-8E71-35B1C9A1EF14}"/>
    <cellStyle name="Percent 3 6 12 5 3" xfId="7082" xr:uid="{7BFCC898-9EC5-4BE0-9BD0-ECF71D064413}"/>
    <cellStyle name="Percent 3 6 12 5 3 2" xfId="7083" xr:uid="{C9BC0753-1348-4C24-8ED4-837B2BB02533}"/>
    <cellStyle name="Percent 3 6 12 5 3 2 2" xfId="24956" xr:uid="{9D6DB50C-40D9-43E7-856F-8E548DA3C89A}"/>
    <cellStyle name="Percent 3 6 12 5 3 2 3" xfId="42807" xr:uid="{B6D34F51-500E-4971-B828-A16CC2C7A5C3}"/>
    <cellStyle name="Percent 3 6 12 5 3 3" xfId="24955" xr:uid="{B7F64F7B-188A-4AA1-83D7-1FF8A6DFEF41}"/>
    <cellStyle name="Percent 3 6 12 5 3 4" xfId="42806" xr:uid="{6C6E82DB-D158-4783-ACEA-C9197A046AE9}"/>
    <cellStyle name="Percent 3 6 12 5 4" xfId="7084" xr:uid="{F1447393-9F83-4ED1-BA91-020D62EB9602}"/>
    <cellStyle name="Percent 3 6 12 5 4 2" xfId="7085" xr:uid="{EBECB3A2-BA15-4D45-ABB4-60CE6AADB2EF}"/>
    <cellStyle name="Percent 3 6 12 5 4 2 2" xfId="24958" xr:uid="{0872F9E6-1567-462D-894A-B1F58CF7347C}"/>
    <cellStyle name="Percent 3 6 12 5 4 2 3" xfId="42809" xr:uid="{A9B9E35B-5330-4BDA-8542-8F3C902BAAA7}"/>
    <cellStyle name="Percent 3 6 12 5 4 3" xfId="24957" xr:uid="{888BEA04-5967-4165-B14F-E0C1C62F89DC}"/>
    <cellStyle name="Percent 3 6 12 5 4 4" xfId="42808" xr:uid="{2B49FB0E-2E4C-4F7A-86B2-27A70EC37EFD}"/>
    <cellStyle name="Percent 3 6 12 5 5" xfId="7086" xr:uid="{73830AD4-EF36-4D3D-BAB9-529A51DE269D}"/>
    <cellStyle name="Percent 3 6 12 5 5 2" xfId="24959" xr:uid="{DCC69C6D-8138-4E7D-B2DD-A2E51D2AD877}"/>
    <cellStyle name="Percent 3 6 12 5 5 3" xfId="42810" xr:uid="{36F142E1-B84A-4D8C-B0D4-181795FEE0D2}"/>
    <cellStyle name="Percent 3 6 12 5 6" xfId="24952" xr:uid="{962353A6-A1C2-475E-8A85-959BD54AC0C0}"/>
    <cellStyle name="Percent 3 6 12 5 7" xfId="42803" xr:uid="{DCF8D2A1-E32C-42F7-9885-30FD1D780E97}"/>
    <cellStyle name="Percent 3 6 12 6" xfId="7087" xr:uid="{E313AC03-C1D1-4AD0-988F-587CC59BCC97}"/>
    <cellStyle name="Percent 3 6 12 6 2" xfId="7088" xr:uid="{273A1A42-37AE-48C3-89BF-D03B8C45F609}"/>
    <cellStyle name="Percent 3 6 12 6 2 2" xfId="7089" xr:uid="{C6775611-513E-424A-81F4-04A69112E89A}"/>
    <cellStyle name="Percent 3 6 12 6 2 2 2" xfId="24962" xr:uid="{B7B3B2E7-F6FA-439E-A1D2-8A16576B05C1}"/>
    <cellStyle name="Percent 3 6 12 6 2 2 3" xfId="42813" xr:uid="{FC18C1C4-AC25-4F7A-AC2F-6B03DEC81DC0}"/>
    <cellStyle name="Percent 3 6 12 6 2 3" xfId="24961" xr:uid="{D4AD8DDE-5173-4060-89D0-CDB368A3934A}"/>
    <cellStyle name="Percent 3 6 12 6 2 4" xfId="42812" xr:uid="{43071599-49AA-42AB-BB69-044BA526E83F}"/>
    <cellStyle name="Percent 3 6 12 6 3" xfId="7090" xr:uid="{47FCDBA4-529E-44F2-AB2A-B72C1DBD877D}"/>
    <cellStyle name="Percent 3 6 12 6 3 2" xfId="7091" xr:uid="{F7110BD8-74DE-439A-8686-016067B72196}"/>
    <cellStyle name="Percent 3 6 12 6 3 2 2" xfId="24964" xr:uid="{27E87350-6088-4044-AEEC-79639FC0D428}"/>
    <cellStyle name="Percent 3 6 12 6 3 2 3" xfId="42815" xr:uid="{4ACA2AE3-CBC4-4476-88C4-6AB60C3CC6CA}"/>
    <cellStyle name="Percent 3 6 12 6 3 3" xfId="24963" xr:uid="{395C5D2F-088F-4F31-A99C-DD907C242C75}"/>
    <cellStyle name="Percent 3 6 12 6 3 4" xfId="42814" xr:uid="{1BCC8466-DBFA-4E37-B063-D59A2432A289}"/>
    <cellStyle name="Percent 3 6 12 6 4" xfId="7092" xr:uid="{4020B124-D538-4B89-AF71-B13285562D8A}"/>
    <cellStyle name="Percent 3 6 12 6 4 2" xfId="24965" xr:uid="{3D62BDE2-73D2-4E83-8FE9-DD11DD7A90D4}"/>
    <cellStyle name="Percent 3 6 12 6 4 3" xfId="42816" xr:uid="{55F3B4EF-C383-44DC-A52D-ADF862AED0A0}"/>
    <cellStyle name="Percent 3 6 12 6 5" xfId="24960" xr:uid="{8FD29B04-0364-4FFC-BD26-BCA28390837A}"/>
    <cellStyle name="Percent 3 6 12 6 6" xfId="42811" xr:uid="{B070D982-A609-48BC-94A9-087278EAFE7B}"/>
    <cellStyle name="Percent 3 6 12 7" xfId="7093" xr:uid="{DD6E3AE7-B07E-465C-916A-E196617FF4AD}"/>
    <cellStyle name="Percent 3 6 12 7 2" xfId="7094" xr:uid="{D6265C13-C1B7-47F2-8920-FA41ABB16FFE}"/>
    <cellStyle name="Percent 3 6 12 7 2 2" xfId="24967" xr:uid="{C911A106-B382-47B3-9F88-9E0156F622DC}"/>
    <cellStyle name="Percent 3 6 12 7 2 3" xfId="42818" xr:uid="{16812ED0-D870-4495-B3ED-FB2D42CBDFC6}"/>
    <cellStyle name="Percent 3 6 12 7 3" xfId="24966" xr:uid="{1A5AAA5C-C55E-4F53-B3F2-70483A7FE811}"/>
    <cellStyle name="Percent 3 6 12 7 4" xfId="42817" xr:uid="{0332E6E9-51B4-40FD-9BA5-04657D2EAFC7}"/>
    <cellStyle name="Percent 3 6 12 8" xfId="7095" xr:uid="{C36BFAA0-4565-48D8-B629-270EB659BD00}"/>
    <cellStyle name="Percent 3 6 12 8 2" xfId="7096" xr:uid="{FDCBF200-DD05-4C8E-A1D9-6A95318EDEDD}"/>
    <cellStyle name="Percent 3 6 12 8 2 2" xfId="24969" xr:uid="{61A7222F-1845-40ED-A4A0-9BDD394B4E09}"/>
    <cellStyle name="Percent 3 6 12 8 2 3" xfId="42820" xr:uid="{F719AAA5-75E8-47F5-A349-A15B941BA7C2}"/>
    <cellStyle name="Percent 3 6 12 8 3" xfId="24968" xr:uid="{E9ABF615-BB4C-4681-80BE-1A179AD4B8F4}"/>
    <cellStyle name="Percent 3 6 12 8 4" xfId="42819" xr:uid="{823457B2-2E89-40C9-9315-63A4F2D51ECE}"/>
    <cellStyle name="Percent 3 6 12 9" xfId="7097" xr:uid="{C555E177-31B7-4282-98E3-9ECB6B028E69}"/>
    <cellStyle name="Percent 3 6 12 9 2" xfId="7098" xr:uid="{C03CF2F3-2194-47F3-9002-5E8487393E74}"/>
    <cellStyle name="Percent 3 6 12 9 2 2" xfId="24971" xr:uid="{39C8CE18-D107-4AB7-AF7F-F9505CD04E57}"/>
    <cellStyle name="Percent 3 6 12 9 2 3" xfId="42822" xr:uid="{4BEAD20C-1D3A-4B2C-BC84-0AC4444BD986}"/>
    <cellStyle name="Percent 3 6 12 9 3" xfId="24970" xr:uid="{241234C2-5965-4D6A-9B4C-2EB895B7EAC4}"/>
    <cellStyle name="Percent 3 6 12 9 4" xfId="42821" xr:uid="{626E94F4-176B-4109-94B2-B5316389FFA3}"/>
    <cellStyle name="Percent 3 6 13" xfId="2918" xr:uid="{40962CDB-530B-4348-92E7-2A7D8843A5E3}"/>
    <cellStyle name="Percent 3 6 13 10" xfId="7100" xr:uid="{EE733213-03CD-47EE-8FB2-D5295F5466AB}"/>
    <cellStyle name="Percent 3 6 13 10 2" xfId="24973" xr:uid="{BA556E3D-AAAF-4CF5-976C-2F71344D9737}"/>
    <cellStyle name="Percent 3 6 13 10 3" xfId="42824" xr:uid="{3E93AD21-B9AA-414E-AF60-ED6AB3C6BC85}"/>
    <cellStyle name="Percent 3 6 13 11" xfId="7101" xr:uid="{3F71B3EC-DEB3-411B-9366-3F452D41CA48}"/>
    <cellStyle name="Percent 3 6 13 11 2" xfId="24974" xr:uid="{2DCBC9C7-2994-40AB-BD52-2499A37AF326}"/>
    <cellStyle name="Percent 3 6 13 11 3" xfId="42825" xr:uid="{2266EE73-8BDC-4606-BF7A-49FC3985299C}"/>
    <cellStyle name="Percent 3 6 13 12" xfId="7099" xr:uid="{523A52D0-4DBE-42CA-AD1D-1047AD63BA14}"/>
    <cellStyle name="Percent 3 6 13 12 2" xfId="24972" xr:uid="{16695A5D-7548-4A9F-8456-39472379FE40}"/>
    <cellStyle name="Percent 3 6 13 12 3" xfId="42823" xr:uid="{4ABBA795-DF4C-40BD-84A3-903938B4B873}"/>
    <cellStyle name="Percent 3 6 13 13" xfId="59834" xr:uid="{4A1EBA75-EDF8-4181-826F-201422687E4F}"/>
    <cellStyle name="Percent 3 6 13 2" xfId="7102" xr:uid="{44EFA2A7-3C8B-45E1-8E93-FC39FAF0AC2D}"/>
    <cellStyle name="Percent 3 6 13 2 2" xfId="7103" xr:uid="{436B20CE-9F3E-4434-9033-44B700FFA8F7}"/>
    <cellStyle name="Percent 3 6 13 2 2 2" xfId="7104" xr:uid="{4BC17EF6-CA4E-440F-B5DC-B93E224E5A15}"/>
    <cellStyle name="Percent 3 6 13 2 2 2 2" xfId="24977" xr:uid="{4887548F-DE80-46B7-A2B2-42EE9268A7DB}"/>
    <cellStyle name="Percent 3 6 13 2 2 2 3" xfId="42828" xr:uid="{16D21C33-C0FC-48CB-8C16-F95395D32B2E}"/>
    <cellStyle name="Percent 3 6 13 2 2 3" xfId="24976" xr:uid="{9875F243-CE1C-46EA-A060-2371F05E3AE7}"/>
    <cellStyle name="Percent 3 6 13 2 2 4" xfId="42827" xr:uid="{C2CE599E-D1B8-474C-AA6A-1AB38180E55D}"/>
    <cellStyle name="Percent 3 6 13 2 3" xfId="7105" xr:uid="{288E69E0-2903-4272-82FA-1024CFD43BD1}"/>
    <cellStyle name="Percent 3 6 13 2 3 2" xfId="7106" xr:uid="{03479A2B-A89F-443B-9A09-F4BA51A4F970}"/>
    <cellStyle name="Percent 3 6 13 2 3 2 2" xfId="24979" xr:uid="{CBF5DB66-F488-47D0-9EAC-0F217516103B}"/>
    <cellStyle name="Percent 3 6 13 2 3 2 3" xfId="42830" xr:uid="{57918CCF-5626-40CC-892E-627C72244EA1}"/>
    <cellStyle name="Percent 3 6 13 2 3 3" xfId="24978" xr:uid="{C43F0CAB-2C1D-446F-9AF5-FE0DBDE0494F}"/>
    <cellStyle name="Percent 3 6 13 2 3 4" xfId="42829" xr:uid="{71C7F05B-F607-4F77-8A5A-C9DF235AF370}"/>
    <cellStyle name="Percent 3 6 13 2 4" xfId="7107" xr:uid="{1F4FB0F9-97F1-4D77-A18D-D18576BE7BD0}"/>
    <cellStyle name="Percent 3 6 13 2 4 2" xfId="24980" xr:uid="{BB3F0A2C-F682-40D4-BB5F-D2837DAF2CF5}"/>
    <cellStyle name="Percent 3 6 13 2 4 3" xfId="42831" xr:uid="{14612EE7-928D-4152-B263-FABE9580721B}"/>
    <cellStyle name="Percent 3 6 13 2 5" xfId="7108" xr:uid="{F3D02557-BECE-4D88-9AE6-BCEBFCD4FBD4}"/>
    <cellStyle name="Percent 3 6 13 2 5 2" xfId="24981" xr:uid="{6531686F-F874-41C8-8D46-3296A5126664}"/>
    <cellStyle name="Percent 3 6 13 2 5 3" xfId="42832" xr:uid="{F5462FC9-460F-4DA2-A9FF-1FA0FAEC5C39}"/>
    <cellStyle name="Percent 3 6 13 2 6" xfId="24975" xr:uid="{4CD7A9E4-04C4-45B8-A35F-72E319C2B553}"/>
    <cellStyle name="Percent 3 6 13 2 7" xfId="42826" xr:uid="{DE9268B5-0459-48F6-910C-9744133E83BA}"/>
    <cellStyle name="Percent 3 6 13 3" xfId="7109" xr:uid="{15A7575A-54F0-4002-A7C9-395D6BD4200A}"/>
    <cellStyle name="Percent 3 6 13 3 2" xfId="7110" xr:uid="{7886A1F3-0B07-4018-86A3-6E45E45B43D2}"/>
    <cellStyle name="Percent 3 6 13 3 2 2" xfId="7111" xr:uid="{F73499B4-9771-4970-A6C9-301331CDC6D1}"/>
    <cellStyle name="Percent 3 6 13 3 2 2 2" xfId="24984" xr:uid="{3BE63A33-EB5C-4106-AA56-468A69333F70}"/>
    <cellStyle name="Percent 3 6 13 3 2 2 3" xfId="42835" xr:uid="{52975441-E458-4290-9BB5-1AF44C6CDA2B}"/>
    <cellStyle name="Percent 3 6 13 3 2 3" xfId="24983" xr:uid="{7F95A63F-AB53-4CE1-BF57-EA10609FE63A}"/>
    <cellStyle name="Percent 3 6 13 3 2 4" xfId="42834" xr:uid="{0214D87D-9795-405F-B2F5-440246955E17}"/>
    <cellStyle name="Percent 3 6 13 3 3" xfId="7112" xr:uid="{FF2D6368-8C90-4D1D-8511-9C4CD7724A95}"/>
    <cellStyle name="Percent 3 6 13 3 3 2" xfId="7113" xr:uid="{BC8A4186-B3DF-45A3-BB83-A7204DF3DF57}"/>
    <cellStyle name="Percent 3 6 13 3 3 2 2" xfId="24986" xr:uid="{30384090-F656-4992-8CE2-C8BD0A64D694}"/>
    <cellStyle name="Percent 3 6 13 3 3 2 3" xfId="42837" xr:uid="{61CAE2AA-8F13-4589-8FF0-97BC908309B9}"/>
    <cellStyle name="Percent 3 6 13 3 3 3" xfId="24985" xr:uid="{DB6E3E8F-CAB5-40E5-8DA7-4A8663782135}"/>
    <cellStyle name="Percent 3 6 13 3 3 4" xfId="42836" xr:uid="{4A07ABE0-B794-46C2-9D87-1B4D0013B83B}"/>
    <cellStyle name="Percent 3 6 13 3 4" xfId="7114" xr:uid="{5E5D4905-9438-4D98-A3F9-A9F10060921F}"/>
    <cellStyle name="Percent 3 6 13 3 4 2" xfId="24987" xr:uid="{3F564ACF-0E97-4AE2-9356-25A59A01918C}"/>
    <cellStyle name="Percent 3 6 13 3 4 3" xfId="42838" xr:uid="{D702C187-BC9D-4BE8-A73C-AC06B0F3A077}"/>
    <cellStyle name="Percent 3 6 13 3 5" xfId="24982" xr:uid="{C7016AAD-3F14-40EB-B094-9DADE3CF3105}"/>
    <cellStyle name="Percent 3 6 13 3 6" xfId="42833" xr:uid="{889AC254-911E-442A-9B06-B33A1654D8F8}"/>
    <cellStyle name="Percent 3 6 13 4" xfId="7115" xr:uid="{ABB7A75F-5630-4D3A-9767-7C5DAA447DDA}"/>
    <cellStyle name="Percent 3 6 13 4 2" xfId="7116" xr:uid="{83F5A03B-FAA8-4B25-8BF3-55D01187603F}"/>
    <cellStyle name="Percent 3 6 13 4 2 2" xfId="7117" xr:uid="{13B50D06-ACFA-44CE-851F-C2180E62A220}"/>
    <cellStyle name="Percent 3 6 13 4 2 2 2" xfId="24990" xr:uid="{C3983009-56BB-4F06-A9E4-0A057457DB09}"/>
    <cellStyle name="Percent 3 6 13 4 2 2 3" xfId="42841" xr:uid="{D8575D61-0EAA-445B-9C26-0F864D2A2242}"/>
    <cellStyle name="Percent 3 6 13 4 2 3" xfId="24989" xr:uid="{6C3A13BD-2A86-416D-82F5-E79675B3E5AB}"/>
    <cellStyle name="Percent 3 6 13 4 2 4" xfId="42840" xr:uid="{BCD053B8-8367-4343-8BB5-8E32E557057E}"/>
    <cellStyle name="Percent 3 6 13 4 3" xfId="7118" xr:uid="{BF820F16-D259-4893-9B04-6010419D40A1}"/>
    <cellStyle name="Percent 3 6 13 4 3 2" xfId="7119" xr:uid="{6C0DC095-D045-46B6-9E94-2D3C06820909}"/>
    <cellStyle name="Percent 3 6 13 4 3 2 2" xfId="24992" xr:uid="{7F19BE74-15F1-43EE-BDFD-58D519E89716}"/>
    <cellStyle name="Percent 3 6 13 4 3 2 3" xfId="42843" xr:uid="{B594D3C3-AE10-4EE2-A476-DDA80A5AF687}"/>
    <cellStyle name="Percent 3 6 13 4 3 3" xfId="24991" xr:uid="{3049ACA2-38C5-48E8-951B-C9588ADB7CC1}"/>
    <cellStyle name="Percent 3 6 13 4 3 4" xfId="42842" xr:uid="{8C48EEA9-5AC7-42FE-8696-BF47D84E8049}"/>
    <cellStyle name="Percent 3 6 13 4 4" xfId="7120" xr:uid="{83885873-21BE-491A-8648-8011A7C0CE79}"/>
    <cellStyle name="Percent 3 6 13 4 4 2" xfId="24993" xr:uid="{FF2F883D-E7BA-438F-965B-CD816CBB8596}"/>
    <cellStyle name="Percent 3 6 13 4 4 3" xfId="42844" xr:uid="{EB6F36C0-8CA9-4866-BBA3-58F141EAE900}"/>
    <cellStyle name="Percent 3 6 13 4 5" xfId="24988" xr:uid="{83EFBD39-DD5D-43B6-A465-B0DFB7D876A3}"/>
    <cellStyle name="Percent 3 6 13 4 6" xfId="42839" xr:uid="{37867DD1-D626-41B4-BEB1-FF5377C939F4}"/>
    <cellStyle name="Percent 3 6 13 5" xfId="7121" xr:uid="{1D9C03EE-8A7C-4C9A-B6E2-832CD1B389AD}"/>
    <cellStyle name="Percent 3 6 13 5 2" xfId="7122" xr:uid="{B31B564C-2D5D-4B70-9DAB-C6E5C48F7539}"/>
    <cellStyle name="Percent 3 6 13 5 2 2" xfId="7123" xr:uid="{000B8322-99A5-4255-B42B-60E060981AF1}"/>
    <cellStyle name="Percent 3 6 13 5 2 2 2" xfId="24996" xr:uid="{7AC914EB-A114-43BA-BC75-0ABCB5F3FAF8}"/>
    <cellStyle name="Percent 3 6 13 5 2 2 3" xfId="42847" xr:uid="{A8657CD8-53A8-4E0D-A14A-801D2497AEAA}"/>
    <cellStyle name="Percent 3 6 13 5 2 3" xfId="24995" xr:uid="{4502C3FA-EA94-4C5C-8659-92345A6545DD}"/>
    <cellStyle name="Percent 3 6 13 5 2 4" xfId="42846" xr:uid="{68B86A0D-157F-4F48-B379-367DEEFFBA82}"/>
    <cellStyle name="Percent 3 6 13 5 3" xfId="7124" xr:uid="{AECC133B-3ABB-40F8-B2CF-990A3BA44039}"/>
    <cellStyle name="Percent 3 6 13 5 3 2" xfId="7125" xr:uid="{737200B4-CB13-4544-B6D4-74F17336FDA6}"/>
    <cellStyle name="Percent 3 6 13 5 3 2 2" xfId="24998" xr:uid="{D2FC3558-349A-43CB-B8C0-EC83E63D1A42}"/>
    <cellStyle name="Percent 3 6 13 5 3 2 3" xfId="42849" xr:uid="{9B643157-A197-49D4-9B20-6C3C98817B56}"/>
    <cellStyle name="Percent 3 6 13 5 3 3" xfId="24997" xr:uid="{10F44073-A63A-40D8-A0DF-972F7767160D}"/>
    <cellStyle name="Percent 3 6 13 5 3 4" xfId="42848" xr:uid="{ACCC078A-BA82-47AA-9438-59356BC2B7AE}"/>
    <cellStyle name="Percent 3 6 13 5 4" xfId="7126" xr:uid="{1146092F-D979-4296-B393-02900EEBDA23}"/>
    <cellStyle name="Percent 3 6 13 5 4 2" xfId="7127" xr:uid="{F0DA9145-4724-4B7B-8B5D-DB46EC644394}"/>
    <cellStyle name="Percent 3 6 13 5 4 2 2" xfId="25000" xr:uid="{02CE1CB5-CC8A-4221-93C1-783B6A340413}"/>
    <cellStyle name="Percent 3 6 13 5 4 2 3" xfId="42851" xr:uid="{63EAB9B0-150F-4638-9086-9D080F48480F}"/>
    <cellStyle name="Percent 3 6 13 5 4 3" xfId="24999" xr:uid="{F69B2485-0379-461C-A826-9BADF35C9EA3}"/>
    <cellStyle name="Percent 3 6 13 5 4 4" xfId="42850" xr:uid="{86F2719C-02BC-48F3-AD5F-BC4263471821}"/>
    <cellStyle name="Percent 3 6 13 5 5" xfId="7128" xr:uid="{0A6344AE-4102-4FB9-847C-80FC03EE956B}"/>
    <cellStyle name="Percent 3 6 13 5 5 2" xfId="25001" xr:uid="{30D8A02F-51E1-4C94-BB6B-4C4740BFDC4A}"/>
    <cellStyle name="Percent 3 6 13 5 5 3" xfId="42852" xr:uid="{C547D56C-CA12-46E5-8B9D-7CCEC9425E6F}"/>
    <cellStyle name="Percent 3 6 13 5 6" xfId="24994" xr:uid="{A474B828-9794-4207-8572-448498086567}"/>
    <cellStyle name="Percent 3 6 13 5 7" xfId="42845" xr:uid="{FCC92608-F554-4CB5-8E10-DADB47A5EB3F}"/>
    <cellStyle name="Percent 3 6 13 6" xfId="7129" xr:uid="{25CDD741-51B2-4361-B297-600D2D0FE0B4}"/>
    <cellStyle name="Percent 3 6 13 6 2" xfId="7130" xr:uid="{CA28F655-F7D1-4945-835F-F3E07C08D6AB}"/>
    <cellStyle name="Percent 3 6 13 6 2 2" xfId="7131" xr:uid="{C58D8AC8-B29D-46C4-BEB2-2476E081C346}"/>
    <cellStyle name="Percent 3 6 13 6 2 2 2" xfId="25004" xr:uid="{A5DE7B7D-F32F-4CDF-9815-F4BE9CA97C26}"/>
    <cellStyle name="Percent 3 6 13 6 2 2 3" xfId="42855" xr:uid="{C1900EBB-6062-4CA9-84D3-1AF35FDE4B06}"/>
    <cellStyle name="Percent 3 6 13 6 2 3" xfId="25003" xr:uid="{DBE5DFDE-BE0A-427E-9ADB-CE467B9A0CC7}"/>
    <cellStyle name="Percent 3 6 13 6 2 4" xfId="42854" xr:uid="{93B48045-F3E7-432A-9717-F3BC25DAD36A}"/>
    <cellStyle name="Percent 3 6 13 6 3" xfId="7132" xr:uid="{6CD858DA-D5C0-47AD-9C62-3B264E0981C7}"/>
    <cellStyle name="Percent 3 6 13 6 3 2" xfId="7133" xr:uid="{CE060AF8-0D4B-4ADE-A9F1-2DDA65AF6A1C}"/>
    <cellStyle name="Percent 3 6 13 6 3 2 2" xfId="25006" xr:uid="{5D33E352-4F2D-4C4C-9C8B-67FFB6E152CE}"/>
    <cellStyle name="Percent 3 6 13 6 3 2 3" xfId="42857" xr:uid="{07B03657-EC9F-4297-A82F-2F26C078669B}"/>
    <cellStyle name="Percent 3 6 13 6 3 3" xfId="25005" xr:uid="{DDA1BEE6-E3F7-4DAF-9154-33E6707CD6F8}"/>
    <cellStyle name="Percent 3 6 13 6 3 4" xfId="42856" xr:uid="{0FE77154-B8F7-450E-B1AA-D8E155BD1C7F}"/>
    <cellStyle name="Percent 3 6 13 6 4" xfId="7134" xr:uid="{CC13123B-3B83-444D-913C-4BAF3E1B4E18}"/>
    <cellStyle name="Percent 3 6 13 6 4 2" xfId="25007" xr:uid="{D491CE55-EACB-44C7-8889-59E96BBD52C6}"/>
    <cellStyle name="Percent 3 6 13 6 4 3" xfId="42858" xr:uid="{8E799734-D60F-4669-A243-37F269FF0198}"/>
    <cellStyle name="Percent 3 6 13 6 5" xfId="25002" xr:uid="{54504418-0205-493D-9167-179AA60A4F5E}"/>
    <cellStyle name="Percent 3 6 13 6 6" xfId="42853" xr:uid="{49C393D8-083F-4E03-9E13-14DDA37CD524}"/>
    <cellStyle name="Percent 3 6 13 7" xfId="7135" xr:uid="{B35C72CA-1EC1-49CC-A573-3307EAF598ED}"/>
    <cellStyle name="Percent 3 6 13 7 2" xfId="7136" xr:uid="{F61E4366-C221-449F-ABC5-FC770A9DB284}"/>
    <cellStyle name="Percent 3 6 13 7 2 2" xfId="25009" xr:uid="{AEFA6D12-4B73-40BD-B7F3-395DEC8EB636}"/>
    <cellStyle name="Percent 3 6 13 7 2 3" xfId="42860" xr:uid="{91A884C5-222B-44BD-BBD6-93C17B3E5668}"/>
    <cellStyle name="Percent 3 6 13 7 3" xfId="25008" xr:uid="{51AF89EA-82D6-4CC0-A2A8-CF7A70CBF1F6}"/>
    <cellStyle name="Percent 3 6 13 7 4" xfId="42859" xr:uid="{2AEDB4F3-F570-42A8-9133-97870EA8055C}"/>
    <cellStyle name="Percent 3 6 13 8" xfId="7137" xr:uid="{246DCA66-1A85-48ED-8897-0603BE9367E9}"/>
    <cellStyle name="Percent 3 6 13 8 2" xfId="7138" xr:uid="{5C2448B3-FC31-469B-A2F5-226500320A30}"/>
    <cellStyle name="Percent 3 6 13 8 2 2" xfId="25011" xr:uid="{2AC09564-C012-47FE-B25F-80B0345A2420}"/>
    <cellStyle name="Percent 3 6 13 8 2 3" xfId="42862" xr:uid="{99119D99-5E5E-4749-ACDD-E0DA355DD443}"/>
    <cellStyle name="Percent 3 6 13 8 3" xfId="25010" xr:uid="{730972A9-3A9E-4AF0-AAF9-7C8B1BFAA50A}"/>
    <cellStyle name="Percent 3 6 13 8 4" xfId="42861" xr:uid="{3C19584F-F9A1-42DC-B6E5-422AED952228}"/>
    <cellStyle name="Percent 3 6 13 9" xfId="7139" xr:uid="{E7C42904-D8A7-4135-B0E8-2F6C69DD4C7F}"/>
    <cellStyle name="Percent 3 6 13 9 2" xfId="7140" xr:uid="{22CA9A33-F5B6-49F6-98EF-F0315CCE992F}"/>
    <cellStyle name="Percent 3 6 13 9 2 2" xfId="25013" xr:uid="{344C73C1-D21F-4F7F-9548-C9FE3D09C21C}"/>
    <cellStyle name="Percent 3 6 13 9 2 3" xfId="42864" xr:uid="{0EA2D6D1-FC3F-471B-8891-3D43E5C49624}"/>
    <cellStyle name="Percent 3 6 13 9 3" xfId="25012" xr:uid="{BD86A371-08D9-46D8-837F-03F9C34B9E97}"/>
    <cellStyle name="Percent 3 6 13 9 4" xfId="42863" xr:uid="{D2586B95-013D-469F-B653-4572E2A40CEB}"/>
    <cellStyle name="Percent 3 6 14" xfId="2919" xr:uid="{FC72A0D2-DCD9-4697-A7D8-AA9FFEB809FB}"/>
    <cellStyle name="Percent 3 6 14 10" xfId="7142" xr:uid="{2E83F1C8-4A19-4278-BE96-CE4BF276DE4B}"/>
    <cellStyle name="Percent 3 6 14 10 2" xfId="25015" xr:uid="{808E0D4B-599F-488F-BECB-B8618D045B5F}"/>
    <cellStyle name="Percent 3 6 14 10 3" xfId="42866" xr:uid="{AF86122D-6CC3-4B82-87D1-6B9B018F2E74}"/>
    <cellStyle name="Percent 3 6 14 11" xfId="7143" xr:uid="{02D134A0-C07D-4DB0-83B8-311B956D0343}"/>
    <cellStyle name="Percent 3 6 14 11 2" xfId="25016" xr:uid="{FC956F25-07B8-4081-93ED-59635ED5E92F}"/>
    <cellStyle name="Percent 3 6 14 11 3" xfId="42867" xr:uid="{B21A9455-84A7-49F5-9465-C57F5B11312E}"/>
    <cellStyle name="Percent 3 6 14 12" xfId="7141" xr:uid="{7C53033B-89E1-412B-875C-E51B5C22E7CF}"/>
    <cellStyle name="Percent 3 6 14 12 2" xfId="25014" xr:uid="{94711D81-2365-4015-BFB4-F2ADE224D887}"/>
    <cellStyle name="Percent 3 6 14 12 3" xfId="42865" xr:uid="{07F27217-CEEF-48FA-BB2B-27BD6D24DF42}"/>
    <cellStyle name="Percent 3 6 14 13" xfId="59835" xr:uid="{24541AA8-AFAC-4C42-8B20-7BF0A371D28A}"/>
    <cellStyle name="Percent 3 6 14 2" xfId="7144" xr:uid="{10E745DD-FD79-4823-829A-BC8CE7DC8B05}"/>
    <cellStyle name="Percent 3 6 14 2 2" xfId="7145" xr:uid="{774C8A07-A8FF-43DB-B6BF-810FE040315F}"/>
    <cellStyle name="Percent 3 6 14 2 2 2" xfId="7146" xr:uid="{43F6BC8B-8AE3-4F95-B498-7602D0A5083D}"/>
    <cellStyle name="Percent 3 6 14 2 2 2 2" xfId="25019" xr:uid="{1ED42D36-1998-4560-8D72-95BDB0A2C67E}"/>
    <cellStyle name="Percent 3 6 14 2 2 2 3" xfId="42870" xr:uid="{6A57FE18-0BBA-4430-A56A-7E35F65A3928}"/>
    <cellStyle name="Percent 3 6 14 2 2 3" xfId="25018" xr:uid="{6B00B75B-54C5-4565-93D1-16CDD65CD0C7}"/>
    <cellStyle name="Percent 3 6 14 2 2 4" xfId="42869" xr:uid="{5A7FF910-C60D-49BD-881D-84EEF14774D3}"/>
    <cellStyle name="Percent 3 6 14 2 3" xfId="7147" xr:uid="{6C718672-4408-462D-B98F-7473A1A163FE}"/>
    <cellStyle name="Percent 3 6 14 2 3 2" xfId="7148" xr:uid="{350E7E41-B092-4FBD-8CF1-FF40CA9E880C}"/>
    <cellStyle name="Percent 3 6 14 2 3 2 2" xfId="25021" xr:uid="{D4CFEB33-63E2-4D26-AF4F-A176403C68F4}"/>
    <cellStyle name="Percent 3 6 14 2 3 2 3" xfId="42872" xr:uid="{41F33568-126A-48F2-AFAA-F5050E414214}"/>
    <cellStyle name="Percent 3 6 14 2 3 3" xfId="25020" xr:uid="{6189B024-12F1-453D-9DEC-AD949F718E39}"/>
    <cellStyle name="Percent 3 6 14 2 3 4" xfId="42871" xr:uid="{0F37A4C2-0B4C-417E-B61B-0FB02F337D8F}"/>
    <cellStyle name="Percent 3 6 14 2 4" xfId="7149" xr:uid="{A3248296-FC91-4278-85CD-FD44FF9D718C}"/>
    <cellStyle name="Percent 3 6 14 2 4 2" xfId="25022" xr:uid="{A9C94A85-FF66-4BF9-8F3D-933A070670AB}"/>
    <cellStyle name="Percent 3 6 14 2 4 3" xfId="42873" xr:uid="{D17B1CF9-1B9B-432E-BE8C-17DDF13E98A9}"/>
    <cellStyle name="Percent 3 6 14 2 5" xfId="7150" xr:uid="{A5689AF0-C70D-4E9F-A243-9C9EC2CAAB42}"/>
    <cellStyle name="Percent 3 6 14 2 5 2" xfId="25023" xr:uid="{C98DDB0F-BD29-4B9B-974E-1BB65AFF8B45}"/>
    <cellStyle name="Percent 3 6 14 2 5 3" xfId="42874" xr:uid="{AD134FA6-0D4A-4082-B0A3-D5A880397868}"/>
    <cellStyle name="Percent 3 6 14 2 6" xfId="25017" xr:uid="{C2D318FE-7403-4A7A-AE42-BE79723577EB}"/>
    <cellStyle name="Percent 3 6 14 2 7" xfId="42868" xr:uid="{87454A17-912F-46AF-91D6-50A76924DACC}"/>
    <cellStyle name="Percent 3 6 14 3" xfId="7151" xr:uid="{4D2BE01D-EA02-4CD2-8B42-D8F3DD873AEE}"/>
    <cellStyle name="Percent 3 6 14 3 2" xfId="7152" xr:uid="{00EBB63E-0F61-41ED-9E1B-6F9DD101CF38}"/>
    <cellStyle name="Percent 3 6 14 3 2 2" xfId="7153" xr:uid="{E60AC334-921D-431C-ADA2-915E127E80C6}"/>
    <cellStyle name="Percent 3 6 14 3 2 2 2" xfId="25026" xr:uid="{82360CD9-46E8-4F32-8377-80EFF759ACE5}"/>
    <cellStyle name="Percent 3 6 14 3 2 2 3" xfId="42877" xr:uid="{A6D622BA-57D2-4215-AFA4-545EFDE0CF33}"/>
    <cellStyle name="Percent 3 6 14 3 2 3" xfId="25025" xr:uid="{7E46F0FC-494B-4266-B2ED-62C2383B3EA1}"/>
    <cellStyle name="Percent 3 6 14 3 2 4" xfId="42876" xr:uid="{9AC49B01-86F6-414F-9CBF-587300625E9B}"/>
    <cellStyle name="Percent 3 6 14 3 3" xfId="7154" xr:uid="{FFAE288E-E842-4881-866A-A492BAD33B71}"/>
    <cellStyle name="Percent 3 6 14 3 3 2" xfId="7155" xr:uid="{13F2FF1C-2F9F-472A-90A0-F5557F5DD0F1}"/>
    <cellStyle name="Percent 3 6 14 3 3 2 2" xfId="25028" xr:uid="{61D9DB71-A404-4FAE-81E3-C10297A13EBF}"/>
    <cellStyle name="Percent 3 6 14 3 3 2 3" xfId="42879" xr:uid="{FE2DAA5D-5F62-4B75-9F47-D69D8A0E4082}"/>
    <cellStyle name="Percent 3 6 14 3 3 3" xfId="25027" xr:uid="{B792A5FB-0C8F-4769-A1E3-60C6EBE211F4}"/>
    <cellStyle name="Percent 3 6 14 3 3 4" xfId="42878" xr:uid="{E4EB64D8-7196-4F27-AA07-0190B0767DB4}"/>
    <cellStyle name="Percent 3 6 14 3 4" xfId="7156" xr:uid="{D271CD22-6D8B-4BB0-A122-8301BF713838}"/>
    <cellStyle name="Percent 3 6 14 3 4 2" xfId="25029" xr:uid="{17BDA7C4-53B4-41EC-B18B-BEAD5BCE8E03}"/>
    <cellStyle name="Percent 3 6 14 3 4 3" xfId="42880" xr:uid="{A91D7A7C-5AE8-4EF0-ACC4-BDFACBB219ED}"/>
    <cellStyle name="Percent 3 6 14 3 5" xfId="25024" xr:uid="{2E46ACCC-B0B9-412C-96BF-E15E37BF17F3}"/>
    <cellStyle name="Percent 3 6 14 3 6" xfId="42875" xr:uid="{D6CA85D9-15EC-4F69-B7E1-9B8827FC8F6B}"/>
    <cellStyle name="Percent 3 6 14 4" xfId="7157" xr:uid="{21CC5F1E-271F-4DBA-A37C-16FDB33AF9AF}"/>
    <cellStyle name="Percent 3 6 14 4 2" xfId="7158" xr:uid="{A4139236-DD3A-402C-8D4B-AC2AB7AA9CBA}"/>
    <cellStyle name="Percent 3 6 14 4 2 2" xfId="7159" xr:uid="{E8D5604D-3A9A-4682-B319-9B2BFBBE6AB4}"/>
    <cellStyle name="Percent 3 6 14 4 2 2 2" xfId="25032" xr:uid="{5BD92228-04AE-4F3D-B0A4-1A9A1F295B1E}"/>
    <cellStyle name="Percent 3 6 14 4 2 2 3" xfId="42883" xr:uid="{7C5617CF-73EB-4B53-BB4A-B45CEF43612B}"/>
    <cellStyle name="Percent 3 6 14 4 2 3" xfId="25031" xr:uid="{5A789A76-3A45-4E19-BE84-39924C0AECB8}"/>
    <cellStyle name="Percent 3 6 14 4 2 4" xfId="42882" xr:uid="{C25228CE-16E3-4AB6-A0C6-CCAAEED3B96A}"/>
    <cellStyle name="Percent 3 6 14 4 3" xfId="7160" xr:uid="{5336FF79-8F0A-427F-BA4B-89DDD7AED602}"/>
    <cellStyle name="Percent 3 6 14 4 3 2" xfId="7161" xr:uid="{1998F6D5-732D-4280-A768-AB558D348AFA}"/>
    <cellStyle name="Percent 3 6 14 4 3 2 2" xfId="25034" xr:uid="{B017EFBD-8BBD-4A45-99A3-7AF41135DEB9}"/>
    <cellStyle name="Percent 3 6 14 4 3 2 3" xfId="42885" xr:uid="{19789243-49C6-4FD3-8F85-6FE4AE193309}"/>
    <cellStyle name="Percent 3 6 14 4 3 3" xfId="25033" xr:uid="{D1AF1F4A-23F2-4935-BF69-EB44BA5E968B}"/>
    <cellStyle name="Percent 3 6 14 4 3 4" xfId="42884" xr:uid="{80EBCCEE-F300-405D-B7DE-F8A9B7F39279}"/>
    <cellStyle name="Percent 3 6 14 4 4" xfId="7162" xr:uid="{A60DD50E-81C0-49CD-A777-6CEDB77407FB}"/>
    <cellStyle name="Percent 3 6 14 4 4 2" xfId="25035" xr:uid="{3A6B5884-CA80-4EA5-914F-BB804BF86062}"/>
    <cellStyle name="Percent 3 6 14 4 4 3" xfId="42886" xr:uid="{36ADA136-F3C7-4FCD-A61A-64957A7EBFBD}"/>
    <cellStyle name="Percent 3 6 14 4 5" xfId="25030" xr:uid="{770787D8-CABD-462F-ACC8-BCC02DB87EA4}"/>
    <cellStyle name="Percent 3 6 14 4 6" xfId="42881" xr:uid="{62407A75-846C-4BA0-A33D-426737F54846}"/>
    <cellStyle name="Percent 3 6 14 5" xfId="7163" xr:uid="{232AFE4F-6BE5-4531-A812-B434BAE6098D}"/>
    <cellStyle name="Percent 3 6 14 5 2" xfId="7164" xr:uid="{90F9FD6F-8DEC-4BBF-B456-B88D64F53812}"/>
    <cellStyle name="Percent 3 6 14 5 2 2" xfId="7165" xr:uid="{3B133CCA-D95A-4F05-9242-FC6DAF28A128}"/>
    <cellStyle name="Percent 3 6 14 5 2 2 2" xfId="25038" xr:uid="{E002AA57-2BC6-4070-8D07-C53629E4565C}"/>
    <cellStyle name="Percent 3 6 14 5 2 2 3" xfId="42889" xr:uid="{DA145235-8155-41A9-BA31-1E897B5E10AF}"/>
    <cellStyle name="Percent 3 6 14 5 2 3" xfId="25037" xr:uid="{9AA33A1C-A35D-4D47-9C31-EAFB39D35BB0}"/>
    <cellStyle name="Percent 3 6 14 5 2 4" xfId="42888" xr:uid="{5E0C1BA6-977B-4558-B640-0B17A82B28B8}"/>
    <cellStyle name="Percent 3 6 14 5 3" xfId="7166" xr:uid="{95027E81-AA95-45E8-AC4C-B14E4AC2D417}"/>
    <cellStyle name="Percent 3 6 14 5 3 2" xfId="7167" xr:uid="{0C72F723-F98A-454C-B581-81E5707E5483}"/>
    <cellStyle name="Percent 3 6 14 5 3 2 2" xfId="25040" xr:uid="{A4F89B05-F99B-4B5F-B286-A01D1BE09951}"/>
    <cellStyle name="Percent 3 6 14 5 3 2 3" xfId="42891" xr:uid="{525A8112-4BE1-4A2D-B0D0-19026D3ADDC6}"/>
    <cellStyle name="Percent 3 6 14 5 3 3" xfId="25039" xr:uid="{423A9E3C-D45D-4F9C-9B7E-9BA86CDA23EE}"/>
    <cellStyle name="Percent 3 6 14 5 3 4" xfId="42890" xr:uid="{EA5AB361-B7D3-44FD-9D9C-85F28399EC24}"/>
    <cellStyle name="Percent 3 6 14 5 4" xfId="7168" xr:uid="{27EC030B-C740-45BA-B5C8-BAA8A4E54E50}"/>
    <cellStyle name="Percent 3 6 14 5 4 2" xfId="7169" xr:uid="{3968EAA7-05E7-4512-B441-EB914115B343}"/>
    <cellStyle name="Percent 3 6 14 5 4 2 2" xfId="25042" xr:uid="{698214BF-69A6-4055-89C2-9373DA9998E1}"/>
    <cellStyle name="Percent 3 6 14 5 4 2 3" xfId="42893" xr:uid="{FE16FB97-366D-4A77-9583-88FCC0CACBA4}"/>
    <cellStyle name="Percent 3 6 14 5 4 3" xfId="25041" xr:uid="{6B5563F6-3BFB-4793-B972-66B1B6F09F22}"/>
    <cellStyle name="Percent 3 6 14 5 4 4" xfId="42892" xr:uid="{4E5A811B-D36D-4346-826E-D02E61ED0643}"/>
    <cellStyle name="Percent 3 6 14 5 5" xfId="7170" xr:uid="{16FFB018-0D3D-47CD-AEAC-DB41AF241251}"/>
    <cellStyle name="Percent 3 6 14 5 5 2" xfId="25043" xr:uid="{6364EB38-7B40-49B0-B64B-E8A912DF2CB3}"/>
    <cellStyle name="Percent 3 6 14 5 5 3" xfId="42894" xr:uid="{9F908ED0-05FA-499F-82D0-C1EBEBA4D154}"/>
    <cellStyle name="Percent 3 6 14 5 6" xfId="25036" xr:uid="{2C59028A-9D32-42AA-8558-09959AA80F30}"/>
    <cellStyle name="Percent 3 6 14 5 7" xfId="42887" xr:uid="{B92ECE72-A985-4AA9-8C19-FBAEFAF57471}"/>
    <cellStyle name="Percent 3 6 14 6" xfId="7171" xr:uid="{E7313F00-E85B-41E8-B457-73309540DC55}"/>
    <cellStyle name="Percent 3 6 14 6 2" xfId="7172" xr:uid="{50E3B368-8A4B-4CD3-9D3E-22B7B7E73081}"/>
    <cellStyle name="Percent 3 6 14 6 2 2" xfId="7173" xr:uid="{B2DB5F9F-61E7-424C-9085-6B272757908E}"/>
    <cellStyle name="Percent 3 6 14 6 2 2 2" xfId="25046" xr:uid="{F8F1453D-D537-4FC5-AC7D-1FE8C2085ABC}"/>
    <cellStyle name="Percent 3 6 14 6 2 2 3" xfId="42897" xr:uid="{BA32CE1C-CAA5-400E-B23A-8E3E36BC6241}"/>
    <cellStyle name="Percent 3 6 14 6 2 3" xfId="25045" xr:uid="{D92A65F1-CB78-45CC-9C9E-DEB2D6B6F69F}"/>
    <cellStyle name="Percent 3 6 14 6 2 4" xfId="42896" xr:uid="{84229163-5AFF-4E5C-BB98-88324DB15C6E}"/>
    <cellStyle name="Percent 3 6 14 6 3" xfId="7174" xr:uid="{71E3A21A-191D-4F05-B645-990C77E54D3E}"/>
    <cellStyle name="Percent 3 6 14 6 3 2" xfId="7175" xr:uid="{A8CFBB6C-CE32-46CF-847A-A0968046C356}"/>
    <cellStyle name="Percent 3 6 14 6 3 2 2" xfId="25048" xr:uid="{1C5C23DE-7C90-4676-96EF-E41B85F7C28D}"/>
    <cellStyle name="Percent 3 6 14 6 3 2 3" xfId="42899" xr:uid="{0B42F75C-17F8-4EB5-9DF1-701333A6DEF2}"/>
    <cellStyle name="Percent 3 6 14 6 3 3" xfId="25047" xr:uid="{38A66202-3F8E-4C84-A102-11703AC97D56}"/>
    <cellStyle name="Percent 3 6 14 6 3 4" xfId="42898" xr:uid="{FC6A4AF6-A7FD-42C6-B706-56E682682DA5}"/>
    <cellStyle name="Percent 3 6 14 6 4" xfId="7176" xr:uid="{2550F3A8-F7F5-40B4-881B-C0597FD9AC9D}"/>
    <cellStyle name="Percent 3 6 14 6 4 2" xfId="25049" xr:uid="{CB6195E5-BF06-4227-A601-D988E9F5C079}"/>
    <cellStyle name="Percent 3 6 14 6 4 3" xfId="42900" xr:uid="{76AB518D-7ED2-4409-A721-696035AD069D}"/>
    <cellStyle name="Percent 3 6 14 6 5" xfId="25044" xr:uid="{210A8E4E-085F-4310-8208-3E34ADE3081A}"/>
    <cellStyle name="Percent 3 6 14 6 6" xfId="42895" xr:uid="{9FEFD510-4E31-41A9-A124-F6B730813195}"/>
    <cellStyle name="Percent 3 6 14 7" xfId="7177" xr:uid="{3A3C8813-DD09-4972-8B14-382467BA3579}"/>
    <cellStyle name="Percent 3 6 14 7 2" xfId="7178" xr:uid="{EAB967DE-6620-4140-BF2D-EBBE89E6BD2B}"/>
    <cellStyle name="Percent 3 6 14 7 2 2" xfId="25051" xr:uid="{FCC2DC9B-4A2C-4D24-ADC3-B9E39F371536}"/>
    <cellStyle name="Percent 3 6 14 7 2 3" xfId="42902" xr:uid="{49E095BF-6F4E-4175-95DC-CCAC429FF924}"/>
    <cellStyle name="Percent 3 6 14 7 3" xfId="25050" xr:uid="{5FC7C57A-87F5-4E91-BA93-E2662241ECFB}"/>
    <cellStyle name="Percent 3 6 14 7 4" xfId="42901" xr:uid="{57353821-0158-41F2-842A-EE4D9EDE8E4E}"/>
    <cellStyle name="Percent 3 6 14 8" xfId="7179" xr:uid="{EAA865DB-B246-4E4B-B565-07CC83878D1E}"/>
    <cellStyle name="Percent 3 6 14 8 2" xfId="7180" xr:uid="{7D28DB37-C1BD-4816-964E-60E857E2564A}"/>
    <cellStyle name="Percent 3 6 14 8 2 2" xfId="25053" xr:uid="{8442AFBC-9AB0-4A00-97BA-E4BAF3F56096}"/>
    <cellStyle name="Percent 3 6 14 8 2 3" xfId="42904" xr:uid="{84C629FB-BF82-4B61-8AA8-42D0B3833F71}"/>
    <cellStyle name="Percent 3 6 14 8 3" xfId="25052" xr:uid="{C73A99E8-6C9C-4DEE-857F-7AEA45C69256}"/>
    <cellStyle name="Percent 3 6 14 8 4" xfId="42903" xr:uid="{C18FE7CB-A5BE-4C38-A4AA-87529C6ADD5F}"/>
    <cellStyle name="Percent 3 6 14 9" xfId="7181" xr:uid="{EB6D862F-BADA-4454-AA12-B8918450B678}"/>
    <cellStyle name="Percent 3 6 14 9 2" xfId="7182" xr:uid="{AB757BE3-E8A9-443C-9285-80B6F54429CA}"/>
    <cellStyle name="Percent 3 6 14 9 2 2" xfId="25055" xr:uid="{A15AB2F3-218D-426E-9690-41B9449967C0}"/>
    <cellStyle name="Percent 3 6 14 9 2 3" xfId="42906" xr:uid="{EC807D15-4826-40CD-B79C-E0D3558D53B5}"/>
    <cellStyle name="Percent 3 6 14 9 3" xfId="25054" xr:uid="{6857CBA0-C369-4E58-AC49-1627FECB2C13}"/>
    <cellStyle name="Percent 3 6 14 9 4" xfId="42905" xr:uid="{A87B7639-94A7-432B-8504-243974B20419}"/>
    <cellStyle name="Percent 3 6 15" xfId="2920" xr:uid="{9BDB71FD-BB4B-4257-B44E-85D211CD4B9D}"/>
    <cellStyle name="Percent 3 6 15 10" xfId="7184" xr:uid="{A1994CA3-6EE6-4652-9389-179D25DA449E}"/>
    <cellStyle name="Percent 3 6 15 10 2" xfId="25057" xr:uid="{A7614F85-D5F2-4692-A577-81DA42A83B21}"/>
    <cellStyle name="Percent 3 6 15 10 3" xfId="42908" xr:uid="{6B534181-5718-4948-9E8B-16FC5CB03842}"/>
    <cellStyle name="Percent 3 6 15 11" xfId="7185" xr:uid="{BD3BDCE6-4248-4B2E-8D19-3582E0CF1598}"/>
    <cellStyle name="Percent 3 6 15 11 2" xfId="25058" xr:uid="{7011814A-1D2B-4A6B-8BA0-873C634B09EB}"/>
    <cellStyle name="Percent 3 6 15 11 3" xfId="42909" xr:uid="{33C53741-BE69-4555-AD48-103698932F56}"/>
    <cellStyle name="Percent 3 6 15 12" xfId="7183" xr:uid="{6EBE7C77-A116-4279-8390-1FCB40872F40}"/>
    <cellStyle name="Percent 3 6 15 12 2" xfId="25056" xr:uid="{D9C12428-69E1-4C0F-B0A0-379FAABA368F}"/>
    <cellStyle name="Percent 3 6 15 12 3" xfId="42907" xr:uid="{60FB2B89-6EEC-46AF-BD6A-077261AA38FE}"/>
    <cellStyle name="Percent 3 6 15 13" xfId="59836" xr:uid="{865CE342-7800-452D-BFA4-6A01E38513E3}"/>
    <cellStyle name="Percent 3 6 15 2" xfId="7186" xr:uid="{10C4CF99-72E4-47C4-ABB2-426F4A42C1D3}"/>
    <cellStyle name="Percent 3 6 15 2 2" xfId="7187" xr:uid="{9C34D933-1285-47BE-8CC8-BE2B8A143033}"/>
    <cellStyle name="Percent 3 6 15 2 2 2" xfId="7188" xr:uid="{E588C8F6-126D-4D7C-B9D0-5DA3E36A605F}"/>
    <cellStyle name="Percent 3 6 15 2 2 2 2" xfId="25061" xr:uid="{09A89FF0-C1DF-4E2A-BA9E-1BCC590D1AC7}"/>
    <cellStyle name="Percent 3 6 15 2 2 2 3" xfId="42912" xr:uid="{C17B5E30-AE92-438D-8CF9-B8E8E735C9EC}"/>
    <cellStyle name="Percent 3 6 15 2 2 3" xfId="25060" xr:uid="{566EE062-41ED-44CC-B917-C1EEB9CDC9C9}"/>
    <cellStyle name="Percent 3 6 15 2 2 4" xfId="42911" xr:uid="{33846AE4-83CE-4008-A515-8CEB3AC98840}"/>
    <cellStyle name="Percent 3 6 15 2 3" xfId="7189" xr:uid="{740B40DA-0A43-4648-90D6-E9C061B149D8}"/>
    <cellStyle name="Percent 3 6 15 2 3 2" xfId="7190" xr:uid="{0A7C8A98-C4C6-486C-80B1-CEAC7FCA5AFE}"/>
    <cellStyle name="Percent 3 6 15 2 3 2 2" xfId="25063" xr:uid="{96E568E3-7C14-44DE-B18F-2F41AE83FBC0}"/>
    <cellStyle name="Percent 3 6 15 2 3 2 3" xfId="42914" xr:uid="{95FB9FEB-FECC-4B90-BD7F-7BE888150E9C}"/>
    <cellStyle name="Percent 3 6 15 2 3 3" xfId="25062" xr:uid="{980C814C-9BBA-4296-9927-F5692422D1EC}"/>
    <cellStyle name="Percent 3 6 15 2 3 4" xfId="42913" xr:uid="{777BB39B-CD0C-4B9A-8779-4457CE19E3D8}"/>
    <cellStyle name="Percent 3 6 15 2 4" xfId="7191" xr:uid="{F1A2C32B-712C-4D13-B7E1-0A801F0E43F9}"/>
    <cellStyle name="Percent 3 6 15 2 4 2" xfId="25064" xr:uid="{5A276EB7-2479-4922-BEA8-83708D22F206}"/>
    <cellStyle name="Percent 3 6 15 2 4 3" xfId="42915" xr:uid="{8322B6B0-FA89-42CE-89A2-07030BFF5AF6}"/>
    <cellStyle name="Percent 3 6 15 2 5" xfId="7192" xr:uid="{394AC4B9-BEC3-4D1F-A715-5FDBE602CD67}"/>
    <cellStyle name="Percent 3 6 15 2 5 2" xfId="25065" xr:uid="{F910337B-A663-44C2-916C-7FBFAAFBD3D0}"/>
    <cellStyle name="Percent 3 6 15 2 5 3" xfId="42916" xr:uid="{D531865C-D58E-4301-93BF-F22F891299E9}"/>
    <cellStyle name="Percent 3 6 15 2 6" xfId="25059" xr:uid="{58F0DB07-9910-46DD-907D-7D0E0DDA6A07}"/>
    <cellStyle name="Percent 3 6 15 2 7" xfId="42910" xr:uid="{74FDAD70-74E8-46A8-809A-7C823629A989}"/>
    <cellStyle name="Percent 3 6 15 3" xfId="7193" xr:uid="{05B3B9F0-AA4B-4594-B8D4-AE53B657F76B}"/>
    <cellStyle name="Percent 3 6 15 3 2" xfId="7194" xr:uid="{802027A9-169F-4786-BD05-44C45C0C9B58}"/>
    <cellStyle name="Percent 3 6 15 3 2 2" xfId="7195" xr:uid="{74906B95-0866-4460-AE04-FC731576B8E7}"/>
    <cellStyle name="Percent 3 6 15 3 2 2 2" xfId="25068" xr:uid="{45A08D29-1DC1-4FEF-91A2-35D5AB4DB114}"/>
    <cellStyle name="Percent 3 6 15 3 2 2 3" xfId="42919" xr:uid="{942C6B52-1DC4-45B0-9066-C596EA97B9B9}"/>
    <cellStyle name="Percent 3 6 15 3 2 3" xfId="25067" xr:uid="{2A10B023-EA0C-4914-A91B-25B822CBD95B}"/>
    <cellStyle name="Percent 3 6 15 3 2 4" xfId="42918" xr:uid="{4A2FDBD3-E7E9-40C0-BF39-BC69192A092C}"/>
    <cellStyle name="Percent 3 6 15 3 3" xfId="7196" xr:uid="{67F40ADB-BB58-4A88-9A11-942C10498E51}"/>
    <cellStyle name="Percent 3 6 15 3 3 2" xfId="7197" xr:uid="{4E6562AD-8F36-4AD1-BCE4-6C4E786A5B0C}"/>
    <cellStyle name="Percent 3 6 15 3 3 2 2" xfId="25070" xr:uid="{3A8EDCFA-58D0-495C-A1E6-C497D8A106C6}"/>
    <cellStyle name="Percent 3 6 15 3 3 2 3" xfId="42921" xr:uid="{2E6F7575-760E-4221-A96D-9717CAA930D4}"/>
    <cellStyle name="Percent 3 6 15 3 3 3" xfId="25069" xr:uid="{4F6F88BE-FA0E-46B0-8BDE-51283C020E2C}"/>
    <cellStyle name="Percent 3 6 15 3 3 4" xfId="42920" xr:uid="{60A59F9D-557E-4490-9A3F-D82BF528E13B}"/>
    <cellStyle name="Percent 3 6 15 3 4" xfId="7198" xr:uid="{6E1BF7A7-69D1-4B7A-82C9-661405878F68}"/>
    <cellStyle name="Percent 3 6 15 3 4 2" xfId="25071" xr:uid="{80A1A875-74CD-422A-93E7-B03C265F358F}"/>
    <cellStyle name="Percent 3 6 15 3 4 3" xfId="42922" xr:uid="{7EC29E58-B72E-4F5C-BE0D-AD2FE71DF1DD}"/>
    <cellStyle name="Percent 3 6 15 3 5" xfId="25066" xr:uid="{4FA4FE04-7ABB-4497-8994-0AAF981BA4FB}"/>
    <cellStyle name="Percent 3 6 15 3 6" xfId="42917" xr:uid="{CD050B64-16A8-4602-882E-0964FFFD48BB}"/>
    <cellStyle name="Percent 3 6 15 4" xfId="7199" xr:uid="{049153F1-39EC-4D7E-9BE8-3D0D80A56869}"/>
    <cellStyle name="Percent 3 6 15 4 2" xfId="7200" xr:uid="{9EE90554-11BB-40AC-A108-D42486EF4019}"/>
    <cellStyle name="Percent 3 6 15 4 2 2" xfId="7201" xr:uid="{54C78586-E31E-4DB6-8AF2-140F97EB34EA}"/>
    <cellStyle name="Percent 3 6 15 4 2 2 2" xfId="25074" xr:uid="{55C5D539-9BFE-42D1-92A0-3F22544B41F5}"/>
    <cellStyle name="Percent 3 6 15 4 2 2 3" xfId="42925" xr:uid="{6CF814B1-E69A-40E6-8B29-49389DE307AB}"/>
    <cellStyle name="Percent 3 6 15 4 2 3" xfId="25073" xr:uid="{A4AC907C-A6FE-4CCB-91D5-64FE925B028B}"/>
    <cellStyle name="Percent 3 6 15 4 2 4" xfId="42924" xr:uid="{E19897AE-55ED-4853-B0C6-74EFA954CE8B}"/>
    <cellStyle name="Percent 3 6 15 4 3" xfId="7202" xr:uid="{38AA9B66-F33E-492E-82C4-A6EE3D83AD71}"/>
    <cellStyle name="Percent 3 6 15 4 3 2" xfId="7203" xr:uid="{CC7618E7-1110-4A2A-BDDE-A14BFE6202B6}"/>
    <cellStyle name="Percent 3 6 15 4 3 2 2" xfId="25076" xr:uid="{B6CB4F20-5AA6-4CB5-8B85-BFCE24531FD6}"/>
    <cellStyle name="Percent 3 6 15 4 3 2 3" xfId="42927" xr:uid="{0C303B22-D81B-4980-8565-7B4FB60AC1EB}"/>
    <cellStyle name="Percent 3 6 15 4 3 3" xfId="25075" xr:uid="{6E1429C5-D084-43B2-B161-0ADBFCADFE96}"/>
    <cellStyle name="Percent 3 6 15 4 3 4" xfId="42926" xr:uid="{698E122A-36EE-42DC-B2FE-69318F96A191}"/>
    <cellStyle name="Percent 3 6 15 4 4" xfId="7204" xr:uid="{D7CD41EA-1FA2-422E-9D66-07F120C2E9AD}"/>
    <cellStyle name="Percent 3 6 15 4 4 2" xfId="25077" xr:uid="{9DEC9508-2742-4C15-A851-CDA2B12DA594}"/>
    <cellStyle name="Percent 3 6 15 4 4 3" xfId="42928" xr:uid="{0354A9BE-F099-47A5-9E86-92059018C6C8}"/>
    <cellStyle name="Percent 3 6 15 4 5" xfId="25072" xr:uid="{92873E55-75D9-4D7E-9F6C-179D411E642F}"/>
    <cellStyle name="Percent 3 6 15 4 6" xfId="42923" xr:uid="{8F59AE0F-7112-4C16-B534-7940E2C044F0}"/>
    <cellStyle name="Percent 3 6 15 5" xfId="7205" xr:uid="{04550C0D-F194-4E91-AF66-F795FA13C9FB}"/>
    <cellStyle name="Percent 3 6 15 5 2" xfId="7206" xr:uid="{5D8EBAD5-9E95-4C14-A227-82D9B1E7D705}"/>
    <cellStyle name="Percent 3 6 15 5 2 2" xfId="7207" xr:uid="{0884ACFF-E158-4118-8746-FCF9BF8C800C}"/>
    <cellStyle name="Percent 3 6 15 5 2 2 2" xfId="25080" xr:uid="{E8626E89-6FF6-48C3-8620-5A09B4B487B8}"/>
    <cellStyle name="Percent 3 6 15 5 2 2 3" xfId="42931" xr:uid="{2C53566C-AFE9-48EA-836A-9828828151B4}"/>
    <cellStyle name="Percent 3 6 15 5 2 3" xfId="25079" xr:uid="{2352FDCA-CB10-4165-8A7E-E9C595AA6D24}"/>
    <cellStyle name="Percent 3 6 15 5 2 4" xfId="42930" xr:uid="{3CC43727-30AB-46E4-A0F3-59B06E677DB5}"/>
    <cellStyle name="Percent 3 6 15 5 3" xfId="7208" xr:uid="{802989A2-7DA2-4BE9-938E-EEAA32B75C16}"/>
    <cellStyle name="Percent 3 6 15 5 3 2" xfId="7209" xr:uid="{925A3878-F3E8-46D9-A014-2DDBD257412C}"/>
    <cellStyle name="Percent 3 6 15 5 3 2 2" xfId="25082" xr:uid="{6AFFDC62-B03E-413D-8FD6-11B93BC69F0E}"/>
    <cellStyle name="Percent 3 6 15 5 3 2 3" xfId="42933" xr:uid="{0868E3DF-F3E8-4371-B18B-C39C331E1E17}"/>
    <cellStyle name="Percent 3 6 15 5 3 3" xfId="25081" xr:uid="{A959E187-70FE-4FA0-95F6-50F9B66D72AD}"/>
    <cellStyle name="Percent 3 6 15 5 3 4" xfId="42932" xr:uid="{2DACA21D-E03A-4362-9642-E541D94DAE56}"/>
    <cellStyle name="Percent 3 6 15 5 4" xfId="7210" xr:uid="{844DB17E-DE29-4E02-B188-D996A849B437}"/>
    <cellStyle name="Percent 3 6 15 5 4 2" xfId="7211" xr:uid="{6439510C-550A-4B66-98CF-8DFB1D319A55}"/>
    <cellStyle name="Percent 3 6 15 5 4 2 2" xfId="25084" xr:uid="{1E8C2CF0-61BB-452E-970A-0C5DF5A5D04A}"/>
    <cellStyle name="Percent 3 6 15 5 4 2 3" xfId="42935" xr:uid="{87F1ADDF-4B0A-40C0-9F4A-56386ACA953C}"/>
    <cellStyle name="Percent 3 6 15 5 4 3" xfId="25083" xr:uid="{BB97632D-5265-49C7-A889-CDD393731F4D}"/>
    <cellStyle name="Percent 3 6 15 5 4 4" xfId="42934" xr:uid="{3655D7C0-2F3E-4E8C-9758-8D8EEA40FD94}"/>
    <cellStyle name="Percent 3 6 15 5 5" xfId="7212" xr:uid="{3B9CA3EF-FCC3-4E0A-97A6-39C7C4E38801}"/>
    <cellStyle name="Percent 3 6 15 5 5 2" xfId="25085" xr:uid="{17E51686-57D2-401F-8C58-152DB60B622C}"/>
    <cellStyle name="Percent 3 6 15 5 5 3" xfId="42936" xr:uid="{47CAC9A7-1AAE-4FA3-9456-D19617868CB6}"/>
    <cellStyle name="Percent 3 6 15 5 6" xfId="25078" xr:uid="{FAA098C0-DF4C-4B99-B448-E95EA5E1B3B7}"/>
    <cellStyle name="Percent 3 6 15 5 7" xfId="42929" xr:uid="{964DC3C0-D9AF-48FF-A3AC-AE47B85B3C77}"/>
    <cellStyle name="Percent 3 6 15 6" xfId="7213" xr:uid="{64CF2CAB-CA49-4DF7-AEFC-B2B00AFBD7A9}"/>
    <cellStyle name="Percent 3 6 15 6 2" xfId="7214" xr:uid="{85DFAF74-753E-4D0F-8022-4E15355C50F9}"/>
    <cellStyle name="Percent 3 6 15 6 2 2" xfId="7215" xr:uid="{E1F415AE-7D60-4FE1-98DE-4827D780ECBC}"/>
    <cellStyle name="Percent 3 6 15 6 2 2 2" xfId="25088" xr:uid="{47A1B605-B410-4AB0-9E0B-CCC30C648D2F}"/>
    <cellStyle name="Percent 3 6 15 6 2 2 3" xfId="42939" xr:uid="{2D6DD82E-CDA1-4F73-B955-9E8D1EF52FB5}"/>
    <cellStyle name="Percent 3 6 15 6 2 3" xfId="25087" xr:uid="{679C32B4-E96B-49E9-9EDC-FCFFAC73E64C}"/>
    <cellStyle name="Percent 3 6 15 6 2 4" xfId="42938" xr:uid="{35F3675A-BD30-4EB5-9537-4DBD32744273}"/>
    <cellStyle name="Percent 3 6 15 6 3" xfId="7216" xr:uid="{8D9DCDF4-F1D5-4A98-842F-A467EF7A1A49}"/>
    <cellStyle name="Percent 3 6 15 6 3 2" xfId="7217" xr:uid="{C48C221B-7DB3-4E1B-A3FB-8BE09C3997DC}"/>
    <cellStyle name="Percent 3 6 15 6 3 2 2" xfId="25090" xr:uid="{3766372A-0D50-4698-9B7B-27991CDAAC2B}"/>
    <cellStyle name="Percent 3 6 15 6 3 2 3" xfId="42941" xr:uid="{C369644D-EA35-40A4-A338-0010123AA583}"/>
    <cellStyle name="Percent 3 6 15 6 3 3" xfId="25089" xr:uid="{8C8C199C-8E23-484F-83B2-E1BEEE01A5E1}"/>
    <cellStyle name="Percent 3 6 15 6 3 4" xfId="42940" xr:uid="{09CBC134-6A96-490D-B6A2-236613DAD11F}"/>
    <cellStyle name="Percent 3 6 15 6 4" xfId="7218" xr:uid="{1E62C086-00B7-4027-A7E6-90AD6D8E0214}"/>
    <cellStyle name="Percent 3 6 15 6 4 2" xfId="25091" xr:uid="{A8A0A26F-AAEB-4ACF-85B2-BFE649F53F9A}"/>
    <cellStyle name="Percent 3 6 15 6 4 3" xfId="42942" xr:uid="{672905F8-D168-4401-9713-2780B80A44C2}"/>
    <cellStyle name="Percent 3 6 15 6 5" xfId="25086" xr:uid="{06A71F85-E019-4A74-832B-B75684629B4D}"/>
    <cellStyle name="Percent 3 6 15 6 6" xfId="42937" xr:uid="{1FFAD043-9A67-41EE-B91C-3C29E5BC7F19}"/>
    <cellStyle name="Percent 3 6 15 7" xfId="7219" xr:uid="{88FA3025-3F0F-401D-9379-917D76D5B9A9}"/>
    <cellStyle name="Percent 3 6 15 7 2" xfId="7220" xr:uid="{E5129D45-1430-4E1A-A86F-D1BCD3E96D19}"/>
    <cellStyle name="Percent 3 6 15 7 2 2" xfId="25093" xr:uid="{BD947ABB-2AB5-46AE-A62C-F3256BEC53F1}"/>
    <cellStyle name="Percent 3 6 15 7 2 3" xfId="42944" xr:uid="{736B2487-61CB-48BD-9408-385B2C857717}"/>
    <cellStyle name="Percent 3 6 15 7 3" xfId="25092" xr:uid="{7A05085B-39CA-414B-A6B3-27671DF62AD6}"/>
    <cellStyle name="Percent 3 6 15 7 4" xfId="42943" xr:uid="{F63655E3-9FAF-404C-B9AA-215D530D4666}"/>
    <cellStyle name="Percent 3 6 15 8" xfId="7221" xr:uid="{F7FA0B85-3268-4BD7-B9BC-1898AD28CBF9}"/>
    <cellStyle name="Percent 3 6 15 8 2" xfId="7222" xr:uid="{C176CF9C-8EC6-4DD3-9B58-D76D82742912}"/>
    <cellStyle name="Percent 3 6 15 8 2 2" xfId="25095" xr:uid="{EC82A74E-B639-43EA-88BB-6E3C72AE1545}"/>
    <cellStyle name="Percent 3 6 15 8 2 3" xfId="42946" xr:uid="{C2385E61-034C-4459-B79E-06295B66F994}"/>
    <cellStyle name="Percent 3 6 15 8 3" xfId="25094" xr:uid="{6A017DED-7DB0-4E2D-9BB0-CB80128CDEE4}"/>
    <cellStyle name="Percent 3 6 15 8 4" xfId="42945" xr:uid="{A7EF814E-7BD1-4883-ADF4-95379A380111}"/>
    <cellStyle name="Percent 3 6 15 9" xfId="7223" xr:uid="{7894C9DE-9155-49F4-AE51-396939CD5646}"/>
    <cellStyle name="Percent 3 6 15 9 2" xfId="7224" xr:uid="{B99DA06E-FF74-42DD-AFDB-6B8E8D883FC3}"/>
    <cellStyle name="Percent 3 6 15 9 2 2" xfId="25097" xr:uid="{5690AE55-35E1-4A80-8352-A2439010059F}"/>
    <cellStyle name="Percent 3 6 15 9 2 3" xfId="42948" xr:uid="{D3DCE93B-6503-4657-8586-D14D97ED87E3}"/>
    <cellStyle name="Percent 3 6 15 9 3" xfId="25096" xr:uid="{F05EEAD8-1E08-4856-9D1C-2B821B6DD343}"/>
    <cellStyle name="Percent 3 6 15 9 4" xfId="42947" xr:uid="{DF6AD72C-0CC0-4D38-AE9E-3371934893CD}"/>
    <cellStyle name="Percent 3 6 16" xfId="7225" xr:uid="{36E7E11B-B068-4CBD-9D2C-068D4B9A4EA7}"/>
    <cellStyle name="Percent 3 6 16 2" xfId="7226" xr:uid="{C6ABA393-54C8-4D2B-ADC7-47661DD915E5}"/>
    <cellStyle name="Percent 3 6 16 2 2" xfId="7227" xr:uid="{D1CC9E15-3886-49CE-9CB8-BAB773F1B5EE}"/>
    <cellStyle name="Percent 3 6 16 2 2 2" xfId="25100" xr:uid="{A762D82C-F90E-43B9-8780-05CA89C1500C}"/>
    <cellStyle name="Percent 3 6 16 2 2 3" xfId="42951" xr:uid="{1453913E-B4A1-4E0B-A82C-5DCE9D950FCC}"/>
    <cellStyle name="Percent 3 6 16 2 3" xfId="25099" xr:uid="{FBBC72E3-4FBD-4B12-B329-3D082132DDAB}"/>
    <cellStyle name="Percent 3 6 16 2 4" xfId="42950" xr:uid="{636CB0EF-E4D4-4F10-BE15-E050AAC732AB}"/>
    <cellStyle name="Percent 3 6 16 3" xfId="7228" xr:uid="{8D36CE71-CF32-4136-B960-0C20B184E2DA}"/>
    <cellStyle name="Percent 3 6 16 3 2" xfId="7229" xr:uid="{31CD8E87-6F0E-490A-8FBC-CA62C35DDE7C}"/>
    <cellStyle name="Percent 3 6 16 3 2 2" xfId="25102" xr:uid="{779D8C52-04B0-4A75-B8BE-4FFD5CAD0F66}"/>
    <cellStyle name="Percent 3 6 16 3 2 3" xfId="42953" xr:uid="{FCAEEB4F-5AC5-478D-BD81-13049BA4122F}"/>
    <cellStyle name="Percent 3 6 16 3 3" xfId="25101" xr:uid="{1A487159-96FF-4F10-87A0-33A8CF9B06C9}"/>
    <cellStyle name="Percent 3 6 16 3 4" xfId="42952" xr:uid="{90446D12-7AFB-44E6-92B4-38943633065F}"/>
    <cellStyle name="Percent 3 6 16 4" xfId="7230" xr:uid="{138AA7C6-A559-4C72-8ED0-0A3573DF1349}"/>
    <cellStyle name="Percent 3 6 16 4 2" xfId="25103" xr:uid="{8C567E34-96F3-4A6A-97DA-7A2D952421C2}"/>
    <cellStyle name="Percent 3 6 16 4 3" xfId="42954" xr:uid="{AF7CB044-C5A5-493B-A53B-4C404197A121}"/>
    <cellStyle name="Percent 3 6 16 5" xfId="7231" xr:uid="{7E631C10-53E4-4975-8618-0D2C4112E72F}"/>
    <cellStyle name="Percent 3 6 16 5 2" xfId="25104" xr:uid="{6846BB0A-1619-4ADC-93D1-F4945DF46DD5}"/>
    <cellStyle name="Percent 3 6 16 5 3" xfId="42955" xr:uid="{38292063-4D62-4F7A-8865-6519E16410CB}"/>
    <cellStyle name="Percent 3 6 16 6" xfId="25098" xr:uid="{1E3392C4-BA35-4102-B9D2-DBB66ADF5296}"/>
    <cellStyle name="Percent 3 6 16 7" xfId="42949" xr:uid="{B7445835-B3D7-45C5-996B-024F611237E4}"/>
    <cellStyle name="Percent 3 6 17" xfId="7232" xr:uid="{F318490E-BE6E-4588-8D94-E9CEE6BC6F91}"/>
    <cellStyle name="Percent 3 6 17 2" xfId="7233" xr:uid="{66B0BA1F-2048-4C3C-904F-358C5A34772A}"/>
    <cellStyle name="Percent 3 6 17 2 2" xfId="7234" xr:uid="{68806C35-1EF2-4A3F-9D77-37BA9DC420B6}"/>
    <cellStyle name="Percent 3 6 17 2 2 2" xfId="25107" xr:uid="{F60A9BE8-BB35-4F7A-9DB2-1E8DF9088BB7}"/>
    <cellStyle name="Percent 3 6 17 2 2 3" xfId="42958" xr:uid="{46B23272-C76A-475D-B547-8BFB8EE06496}"/>
    <cellStyle name="Percent 3 6 17 2 3" xfId="25106" xr:uid="{BD05665E-A17A-454D-848C-B61E2DAF4AD4}"/>
    <cellStyle name="Percent 3 6 17 2 4" xfId="42957" xr:uid="{A29E6511-6EB8-494E-BAA5-69CBA937F7C6}"/>
    <cellStyle name="Percent 3 6 17 3" xfId="7235" xr:uid="{635DE0C5-B27E-4A7D-8B19-D659AB58980A}"/>
    <cellStyle name="Percent 3 6 17 3 2" xfId="7236" xr:uid="{C7CDC6FB-6B56-49ED-B47A-1FB5B613F2B8}"/>
    <cellStyle name="Percent 3 6 17 3 2 2" xfId="25109" xr:uid="{154CA84D-82A1-4A70-9B4B-E825C6F55282}"/>
    <cellStyle name="Percent 3 6 17 3 2 3" xfId="42960" xr:uid="{58AE5F77-D576-46AA-B13A-16E5CC016A1A}"/>
    <cellStyle name="Percent 3 6 17 3 3" xfId="25108" xr:uid="{6AF81614-8A31-4686-B15B-9A7DE16887BB}"/>
    <cellStyle name="Percent 3 6 17 3 4" xfId="42959" xr:uid="{26AD140D-6EF4-4F2B-AE92-757E908D7C5D}"/>
    <cellStyle name="Percent 3 6 17 4" xfId="7237" xr:uid="{9628532C-FA05-4185-B6F7-806E9C256E6D}"/>
    <cellStyle name="Percent 3 6 17 4 2" xfId="25110" xr:uid="{05C4AF28-18F4-4045-870B-51F761F0F385}"/>
    <cellStyle name="Percent 3 6 17 4 3" xfId="42961" xr:uid="{7DDAE47C-D0D6-4B79-83AB-2F8A3C8A9118}"/>
    <cellStyle name="Percent 3 6 17 5" xfId="25105" xr:uid="{C6E6E6D7-6468-443A-93DD-03B15DF91994}"/>
    <cellStyle name="Percent 3 6 17 6" xfId="42956" xr:uid="{55380D76-D674-486C-8438-B644E5748609}"/>
    <cellStyle name="Percent 3 6 18" xfId="7238" xr:uid="{B5A91F6E-A8DB-45AA-9851-28781C16B7E7}"/>
    <cellStyle name="Percent 3 6 18 2" xfId="7239" xr:uid="{C967D7F7-CA5D-46D2-B1E8-C4D7878CBCA2}"/>
    <cellStyle name="Percent 3 6 18 2 2" xfId="7240" xr:uid="{242ADD90-D15D-40F7-BAD8-A564D1F24830}"/>
    <cellStyle name="Percent 3 6 18 2 2 2" xfId="25113" xr:uid="{746DB1BC-B7D8-4EDE-A23D-086A2F11B510}"/>
    <cellStyle name="Percent 3 6 18 2 2 3" xfId="42964" xr:uid="{24832B48-5061-4FA4-A4D2-59193B916320}"/>
    <cellStyle name="Percent 3 6 18 2 3" xfId="25112" xr:uid="{3BF1474D-CF9E-4611-A59F-58826992C40A}"/>
    <cellStyle name="Percent 3 6 18 2 4" xfId="42963" xr:uid="{1141F6C2-396B-41E5-8E33-E9EFF22C823B}"/>
    <cellStyle name="Percent 3 6 18 3" xfId="7241" xr:uid="{70076A26-4180-45E5-B9B2-BC8DCA6D8670}"/>
    <cellStyle name="Percent 3 6 18 3 2" xfId="7242" xr:uid="{87C91648-B966-4905-8B42-139DC80AFE01}"/>
    <cellStyle name="Percent 3 6 18 3 2 2" xfId="25115" xr:uid="{AA1955EA-8768-4562-B7C5-0829C24AB62D}"/>
    <cellStyle name="Percent 3 6 18 3 2 3" xfId="42966" xr:uid="{A7BE6B4D-C23C-49CB-8314-717FC4E6CC9C}"/>
    <cellStyle name="Percent 3 6 18 3 3" xfId="25114" xr:uid="{9D714B2B-D976-446C-ADC2-7BFE40D40124}"/>
    <cellStyle name="Percent 3 6 18 3 4" xfId="42965" xr:uid="{25D1608D-88CD-4C8D-B993-85AD8DE51345}"/>
    <cellStyle name="Percent 3 6 18 4" xfId="7243" xr:uid="{6138BD8E-1DF6-4BD4-AC15-397BE9DC76F1}"/>
    <cellStyle name="Percent 3 6 18 4 2" xfId="25116" xr:uid="{6236541A-842F-483F-BC87-91EA3A3E66C0}"/>
    <cellStyle name="Percent 3 6 18 4 3" xfId="42967" xr:uid="{DDD8518D-FEE2-425D-95E5-C65BBE342F17}"/>
    <cellStyle name="Percent 3 6 18 5" xfId="25111" xr:uid="{84B1DD97-BBC0-4575-AFB1-2BE2378F2D42}"/>
    <cellStyle name="Percent 3 6 18 6" xfId="42962" xr:uid="{B9532B1B-E04B-40A6-B822-1FAC234A64D7}"/>
    <cellStyle name="Percent 3 6 19" xfId="7244" xr:uid="{449DD19B-313F-4CB8-9B69-5B863072EC85}"/>
    <cellStyle name="Percent 3 6 19 2" xfId="7245" xr:uid="{E217BAF4-61D8-43A6-9551-ABD110E6C62E}"/>
    <cellStyle name="Percent 3 6 19 2 2" xfId="7246" xr:uid="{03E2BEB2-E1A0-4245-A937-F97DCC911153}"/>
    <cellStyle name="Percent 3 6 19 2 2 2" xfId="25119" xr:uid="{0F8CB1B0-8BFD-4066-AED7-AE82D859CD38}"/>
    <cellStyle name="Percent 3 6 19 2 2 3" xfId="42970" xr:uid="{53703403-6217-44B4-B0CB-032EB035237C}"/>
    <cellStyle name="Percent 3 6 19 2 3" xfId="25118" xr:uid="{EE3BC97E-91D4-43D5-AD35-8D3AC385F2C0}"/>
    <cellStyle name="Percent 3 6 19 2 4" xfId="42969" xr:uid="{8B1C6CBA-3E93-41EF-9D61-3CB699821D46}"/>
    <cellStyle name="Percent 3 6 19 3" xfId="7247" xr:uid="{28A5879C-7597-4407-949B-28FD25DB9154}"/>
    <cellStyle name="Percent 3 6 19 3 2" xfId="7248" xr:uid="{6F3AD382-F696-41E0-AA7F-939533ECE1DC}"/>
    <cellStyle name="Percent 3 6 19 3 2 2" xfId="25121" xr:uid="{6D5181E1-690A-441D-A972-1C520C454D9A}"/>
    <cellStyle name="Percent 3 6 19 3 2 3" xfId="42972" xr:uid="{E00F03A8-229F-4365-8999-A5123F5A329F}"/>
    <cellStyle name="Percent 3 6 19 3 3" xfId="25120" xr:uid="{21DFC59B-385B-4DA1-8CA9-E9ACFE46775A}"/>
    <cellStyle name="Percent 3 6 19 3 4" xfId="42971" xr:uid="{9F23FB07-BF17-42C3-9669-C631986C8D73}"/>
    <cellStyle name="Percent 3 6 19 4" xfId="7249" xr:uid="{A498C83B-0321-49AC-A44B-7062ACEDC929}"/>
    <cellStyle name="Percent 3 6 19 4 2" xfId="7250" xr:uid="{F62D8FB7-76D7-4964-9A6B-0B913A6D5F69}"/>
    <cellStyle name="Percent 3 6 19 4 2 2" xfId="25123" xr:uid="{192B1260-53C1-4EC3-B5E4-E4757876ED81}"/>
    <cellStyle name="Percent 3 6 19 4 2 3" xfId="42974" xr:uid="{A282A383-9DE7-4C2F-BFEF-75E987CD4432}"/>
    <cellStyle name="Percent 3 6 19 4 3" xfId="25122" xr:uid="{B96D9B3A-1AF9-4996-A442-8A821028C122}"/>
    <cellStyle name="Percent 3 6 19 4 4" xfId="42973" xr:uid="{C6ACB443-1D75-4782-BF42-E71E47AC3E86}"/>
    <cellStyle name="Percent 3 6 19 5" xfId="7251" xr:uid="{D14A195F-A69F-4142-A94F-0109C94ECB35}"/>
    <cellStyle name="Percent 3 6 19 5 2" xfId="25124" xr:uid="{B0E497AD-68DC-473A-B12F-EBE15ACF582A}"/>
    <cellStyle name="Percent 3 6 19 5 3" xfId="42975" xr:uid="{1E52ACF6-2816-495E-9761-7640A15CD902}"/>
    <cellStyle name="Percent 3 6 19 6" xfId="25117" xr:uid="{36F175D8-7635-4EBC-83A7-034A43171A64}"/>
    <cellStyle name="Percent 3 6 19 7" xfId="42968" xr:uid="{F6ED4AC4-3736-4C22-93CB-AB66C2104AD0}"/>
    <cellStyle name="Percent 3 6 2" xfId="2921" xr:uid="{C7CC6C5D-1CD6-4192-898F-2E760E538AB6}"/>
    <cellStyle name="Percent 3 6 2 10" xfId="7253" xr:uid="{AC7B8F24-697C-498E-89EA-E30303AD1134}"/>
    <cellStyle name="Percent 3 6 2 10 2" xfId="25126" xr:uid="{1C75EA62-23F7-4D1D-9745-D5D8C1E79DE9}"/>
    <cellStyle name="Percent 3 6 2 10 3" xfId="42977" xr:uid="{60E4E7AA-48D4-405A-A16F-BCEECA204195}"/>
    <cellStyle name="Percent 3 6 2 11" xfId="7254" xr:uid="{F552D8E9-D838-45C8-86ED-C870FC37B5BC}"/>
    <cellStyle name="Percent 3 6 2 11 2" xfId="25127" xr:uid="{F3574E7B-1484-4C69-99A3-F12F5E5A4BBA}"/>
    <cellStyle name="Percent 3 6 2 11 3" xfId="42978" xr:uid="{B49E9AC3-0088-4B11-B522-952E41E7E992}"/>
    <cellStyle name="Percent 3 6 2 12" xfId="7252" xr:uid="{73918D0D-88DD-40FB-BE49-67BA1A59C358}"/>
    <cellStyle name="Percent 3 6 2 12 2" xfId="25125" xr:uid="{8BC3CA72-9593-4E1C-9807-34BABEC33914}"/>
    <cellStyle name="Percent 3 6 2 12 3" xfId="42976" xr:uid="{B3757A33-F181-481D-8379-44A16BB10C91}"/>
    <cellStyle name="Percent 3 6 2 13" xfId="59837" xr:uid="{8D80229F-EE66-4395-BFA1-986CC1670D06}"/>
    <cellStyle name="Percent 3 6 2 2" xfId="7255" xr:uid="{297954F5-020D-46D4-B736-C90093D59ADD}"/>
    <cellStyle name="Percent 3 6 2 2 2" xfId="7256" xr:uid="{4610059E-9242-4C07-8356-A3E3A03C218A}"/>
    <cellStyle name="Percent 3 6 2 2 2 2" xfId="7257" xr:uid="{C78A5EE2-13C3-4511-87A3-2FE2AE86D461}"/>
    <cellStyle name="Percent 3 6 2 2 2 2 2" xfId="25130" xr:uid="{8C143818-F85C-4648-B910-DC00918C94F6}"/>
    <cellStyle name="Percent 3 6 2 2 2 2 3" xfId="42981" xr:uid="{DEE51D20-BD01-48B0-8023-0178D4F2D757}"/>
    <cellStyle name="Percent 3 6 2 2 2 3" xfId="25129" xr:uid="{0C6B50D9-0657-4676-B756-D2889B039358}"/>
    <cellStyle name="Percent 3 6 2 2 2 4" xfId="42980" xr:uid="{54DEC2FE-895D-46B8-810F-A5867916082C}"/>
    <cellStyle name="Percent 3 6 2 2 3" xfId="7258" xr:uid="{DE9E8584-1F31-4FA1-AE3E-B2CA34C10736}"/>
    <cellStyle name="Percent 3 6 2 2 3 2" xfId="7259" xr:uid="{B9717F01-4DC8-447B-A21B-FDBA6A78BB3A}"/>
    <cellStyle name="Percent 3 6 2 2 3 2 2" xfId="25132" xr:uid="{3287E10B-F69A-4764-ACEC-640EAA85C916}"/>
    <cellStyle name="Percent 3 6 2 2 3 2 3" xfId="42983" xr:uid="{CD67ECA1-64FA-4C00-905C-8DA5BF555D0F}"/>
    <cellStyle name="Percent 3 6 2 2 3 3" xfId="25131" xr:uid="{89C06B9C-7C19-4FD1-A79B-C92633AA6A93}"/>
    <cellStyle name="Percent 3 6 2 2 3 4" xfId="42982" xr:uid="{17D8B642-BFF4-4DCD-A7AC-456D0736F9FF}"/>
    <cellStyle name="Percent 3 6 2 2 4" xfId="7260" xr:uid="{867CE573-7248-41EA-87F2-5A2364C12C67}"/>
    <cellStyle name="Percent 3 6 2 2 4 2" xfId="25133" xr:uid="{3C251CFE-D0C5-4DEB-AB5E-08E6E5841AF8}"/>
    <cellStyle name="Percent 3 6 2 2 4 3" xfId="42984" xr:uid="{6CE1CD49-A5FC-4813-AA00-9FE6D89CA160}"/>
    <cellStyle name="Percent 3 6 2 2 5" xfId="7261" xr:uid="{518C0B8D-E312-464B-806F-845C22FE2DCF}"/>
    <cellStyle name="Percent 3 6 2 2 5 2" xfId="25134" xr:uid="{B638E0F4-A296-4CAA-A238-A66E777A3E40}"/>
    <cellStyle name="Percent 3 6 2 2 5 3" xfId="42985" xr:uid="{C232F8CC-AD32-48D9-AD06-47EF49502236}"/>
    <cellStyle name="Percent 3 6 2 2 6" xfId="25128" xr:uid="{7AD60603-730E-42BD-A2C8-91E1A4BAC450}"/>
    <cellStyle name="Percent 3 6 2 2 7" xfId="42979" xr:uid="{A16365CD-F04B-43A1-A496-9369A165BACB}"/>
    <cellStyle name="Percent 3 6 2 3" xfId="7262" xr:uid="{3148DE3B-952E-4959-8BAF-D83BB7F83E45}"/>
    <cellStyle name="Percent 3 6 2 3 2" xfId="7263" xr:uid="{75576A8A-9F45-4B66-8038-9E5C89517300}"/>
    <cellStyle name="Percent 3 6 2 3 2 2" xfId="7264" xr:uid="{79E497C5-6C60-4655-AA9E-04182D5ED02B}"/>
    <cellStyle name="Percent 3 6 2 3 2 2 2" xfId="25137" xr:uid="{365EF112-1E27-442F-B942-3CABF85C0C69}"/>
    <cellStyle name="Percent 3 6 2 3 2 2 3" xfId="42988" xr:uid="{D8DF7B56-58E2-4548-902A-B8320916DE65}"/>
    <cellStyle name="Percent 3 6 2 3 2 3" xfId="25136" xr:uid="{08CC53C5-2DBB-4F75-ABA8-368823461B49}"/>
    <cellStyle name="Percent 3 6 2 3 2 4" xfId="42987" xr:uid="{D94BA263-D0E6-4368-ABF8-65C3F3D1518E}"/>
    <cellStyle name="Percent 3 6 2 3 3" xfId="7265" xr:uid="{FF01781F-B787-4D82-A33A-9D6A77C8230D}"/>
    <cellStyle name="Percent 3 6 2 3 3 2" xfId="7266" xr:uid="{71DAE64B-2E19-4F46-A58D-C4C2B6B630E6}"/>
    <cellStyle name="Percent 3 6 2 3 3 2 2" xfId="25139" xr:uid="{2EEE9C92-B77E-4C6F-A63D-B6EBD9C90E9F}"/>
    <cellStyle name="Percent 3 6 2 3 3 2 3" xfId="42990" xr:uid="{B20A4737-C0DF-40B7-A19B-A91607804B68}"/>
    <cellStyle name="Percent 3 6 2 3 3 3" xfId="25138" xr:uid="{8064E208-E8B9-4715-9F2F-7F99C0CA5747}"/>
    <cellStyle name="Percent 3 6 2 3 3 4" xfId="42989" xr:uid="{8C010377-B2C6-47C7-A9E8-A232CD1FFC50}"/>
    <cellStyle name="Percent 3 6 2 3 4" xfId="7267" xr:uid="{617CD0D6-D6A5-4A95-BA61-7D730732B61A}"/>
    <cellStyle name="Percent 3 6 2 3 4 2" xfId="25140" xr:uid="{352A18A8-E4F1-41EE-A5B5-056A9DE1185D}"/>
    <cellStyle name="Percent 3 6 2 3 4 3" xfId="42991" xr:uid="{CFE62331-AFAB-4A1F-A1F1-A23661E8EA7E}"/>
    <cellStyle name="Percent 3 6 2 3 5" xfId="25135" xr:uid="{46DE3A49-ADDB-49F3-8290-4885C850BED5}"/>
    <cellStyle name="Percent 3 6 2 3 6" xfId="42986" xr:uid="{25972787-06EE-4C9C-A958-305CADEEB536}"/>
    <cellStyle name="Percent 3 6 2 4" xfId="7268" xr:uid="{69A8680C-118E-4BFE-A0B8-5032AD58A826}"/>
    <cellStyle name="Percent 3 6 2 4 2" xfId="7269" xr:uid="{E882A1C7-B8A9-401F-B88A-3617F49CC8F8}"/>
    <cellStyle name="Percent 3 6 2 4 2 2" xfId="7270" xr:uid="{E13C412D-7D42-4C06-94FA-BA3A21BE6E1E}"/>
    <cellStyle name="Percent 3 6 2 4 2 2 2" xfId="25143" xr:uid="{03106C42-8492-444B-A736-87D5B18648B8}"/>
    <cellStyle name="Percent 3 6 2 4 2 2 3" xfId="42994" xr:uid="{386E0263-0DF2-48F3-AFE7-D286DABC6AA8}"/>
    <cellStyle name="Percent 3 6 2 4 2 3" xfId="25142" xr:uid="{6A06D852-C0B1-4AE4-B1BC-47EB3660995E}"/>
    <cellStyle name="Percent 3 6 2 4 2 4" xfId="42993" xr:uid="{065AE99F-7CF1-4E5F-8EA8-CCEE1520B38E}"/>
    <cellStyle name="Percent 3 6 2 4 3" xfId="7271" xr:uid="{3F9CDD3F-081A-498E-BF8A-4DA790082E66}"/>
    <cellStyle name="Percent 3 6 2 4 3 2" xfId="7272" xr:uid="{DA68464E-1625-461A-B7BC-F670A40561E3}"/>
    <cellStyle name="Percent 3 6 2 4 3 2 2" xfId="25145" xr:uid="{53816779-4240-446B-9A51-D41B709FF6C5}"/>
    <cellStyle name="Percent 3 6 2 4 3 2 3" xfId="42996" xr:uid="{F0467F8C-4F03-4B0C-BAF4-CC43375EC604}"/>
    <cellStyle name="Percent 3 6 2 4 3 3" xfId="25144" xr:uid="{81535A51-2EB9-4A00-8BAF-BF09B164672E}"/>
    <cellStyle name="Percent 3 6 2 4 3 4" xfId="42995" xr:uid="{158FEE2E-4939-4AD2-9B15-A583B325C782}"/>
    <cellStyle name="Percent 3 6 2 4 4" xfId="7273" xr:uid="{00E70B2E-18E6-4D87-A46C-C9FE2D694FF3}"/>
    <cellStyle name="Percent 3 6 2 4 4 2" xfId="25146" xr:uid="{7F764F3E-5F2B-45B8-84A5-9951A7EFF0F7}"/>
    <cellStyle name="Percent 3 6 2 4 4 3" xfId="42997" xr:uid="{4C6B0CF8-F0DA-43A2-82A7-6E5FDA440F6C}"/>
    <cellStyle name="Percent 3 6 2 4 5" xfId="25141" xr:uid="{89186ADF-327D-47F5-A360-B1FE1A17232C}"/>
    <cellStyle name="Percent 3 6 2 4 6" xfId="42992" xr:uid="{615D9097-CBBC-4E20-BAF1-CEAA4124C33E}"/>
    <cellStyle name="Percent 3 6 2 5" xfId="7274" xr:uid="{57A76EE2-7DD6-474C-AD99-5781049D31CD}"/>
    <cellStyle name="Percent 3 6 2 5 2" xfId="7275" xr:uid="{C7941D84-7674-4208-AC62-E3EC7B2996C2}"/>
    <cellStyle name="Percent 3 6 2 5 2 2" xfId="7276" xr:uid="{A0FE41E8-A62E-4016-AD0A-14F70506F404}"/>
    <cellStyle name="Percent 3 6 2 5 2 2 2" xfId="25149" xr:uid="{604F97AF-458A-4DA0-AC3F-6055EC6676D6}"/>
    <cellStyle name="Percent 3 6 2 5 2 2 3" xfId="43000" xr:uid="{2B6A23A9-4215-4D27-A73D-A1175E696188}"/>
    <cellStyle name="Percent 3 6 2 5 2 3" xfId="25148" xr:uid="{5642C4AD-04B1-49E7-8D13-85787FE7E7C8}"/>
    <cellStyle name="Percent 3 6 2 5 2 4" xfId="42999" xr:uid="{953228BF-877F-4174-B49E-28DAABB1A269}"/>
    <cellStyle name="Percent 3 6 2 5 3" xfId="7277" xr:uid="{CBAD1CE4-8347-455F-AED8-90C24FBF8B92}"/>
    <cellStyle name="Percent 3 6 2 5 3 2" xfId="7278" xr:uid="{DAF73B94-9C91-4C78-B277-6E03F0C4BFDF}"/>
    <cellStyle name="Percent 3 6 2 5 3 2 2" xfId="25151" xr:uid="{53226795-B77C-4254-BA46-D8565CB321BA}"/>
    <cellStyle name="Percent 3 6 2 5 3 2 3" xfId="43002" xr:uid="{EB8A3B00-E0A0-4308-AA9A-9C33EA8F1E4F}"/>
    <cellStyle name="Percent 3 6 2 5 3 3" xfId="25150" xr:uid="{6D9CFD93-A7F5-4667-B05B-D836DFB1B5F9}"/>
    <cellStyle name="Percent 3 6 2 5 3 4" xfId="43001" xr:uid="{DC824DFE-D476-41A4-85D6-FCEDD99C164A}"/>
    <cellStyle name="Percent 3 6 2 5 4" xfId="7279" xr:uid="{C102768E-2C48-4D1A-946A-D236B3F47197}"/>
    <cellStyle name="Percent 3 6 2 5 4 2" xfId="7280" xr:uid="{D310AA4D-7353-4AD5-9EA6-AA3E271DD167}"/>
    <cellStyle name="Percent 3 6 2 5 4 2 2" xfId="25153" xr:uid="{43AE65D0-1086-486E-8E6C-6D79154DD6B2}"/>
    <cellStyle name="Percent 3 6 2 5 4 2 3" xfId="43004" xr:uid="{210798C0-B26D-48ED-9517-C4EFCF326AF2}"/>
    <cellStyle name="Percent 3 6 2 5 4 3" xfId="25152" xr:uid="{24EFF445-E297-419D-86E8-116A8DCC08FA}"/>
    <cellStyle name="Percent 3 6 2 5 4 4" xfId="43003" xr:uid="{545DBB56-64A1-40B5-BA72-02808361E0A1}"/>
    <cellStyle name="Percent 3 6 2 5 5" xfId="7281" xr:uid="{74E4EBC3-CA45-43F4-AC6D-A9A43BBB7460}"/>
    <cellStyle name="Percent 3 6 2 5 5 2" xfId="25154" xr:uid="{61BCF696-1CBE-4E9C-8B8A-05E170E680C8}"/>
    <cellStyle name="Percent 3 6 2 5 5 3" xfId="43005" xr:uid="{EA95BF08-5A47-4F7A-8849-828DBA93070F}"/>
    <cellStyle name="Percent 3 6 2 5 6" xfId="25147" xr:uid="{495AA11C-9651-41AF-8E78-5C29E1E51969}"/>
    <cellStyle name="Percent 3 6 2 5 7" xfId="42998" xr:uid="{9DCA13F8-EFD5-480A-935A-40470D27BAAE}"/>
    <cellStyle name="Percent 3 6 2 6" xfId="7282" xr:uid="{378CF264-3E53-4231-892A-D7AD992F2D29}"/>
    <cellStyle name="Percent 3 6 2 6 2" xfId="7283" xr:uid="{1C598D5C-3432-4F4A-8F19-7D82AA765B05}"/>
    <cellStyle name="Percent 3 6 2 6 2 2" xfId="7284" xr:uid="{8C66707D-09D8-473D-853A-9DE5D3769180}"/>
    <cellStyle name="Percent 3 6 2 6 2 2 2" xfId="25157" xr:uid="{52062BE3-A0CD-4787-864C-3F1C525D270D}"/>
    <cellStyle name="Percent 3 6 2 6 2 2 3" xfId="43008" xr:uid="{FD558E43-71DF-4A1A-93BA-79CC13991B62}"/>
    <cellStyle name="Percent 3 6 2 6 2 3" xfId="25156" xr:uid="{2C888DB2-2344-4956-B9D7-8A303F8E0D78}"/>
    <cellStyle name="Percent 3 6 2 6 2 4" xfId="43007" xr:uid="{0A3A6804-A63A-4151-A97D-CDC75466F1E3}"/>
    <cellStyle name="Percent 3 6 2 6 3" xfId="7285" xr:uid="{479B9B90-6A28-4178-B950-18A0233466DF}"/>
    <cellStyle name="Percent 3 6 2 6 3 2" xfId="7286" xr:uid="{5084EFA4-5B1E-4D95-A84F-9CC70221F3AE}"/>
    <cellStyle name="Percent 3 6 2 6 3 2 2" xfId="25159" xr:uid="{BF1852BB-B3E6-48F0-8151-61E16CDE9E7A}"/>
    <cellStyle name="Percent 3 6 2 6 3 2 3" xfId="43010" xr:uid="{42505539-DA36-45BF-A944-F711DC858F49}"/>
    <cellStyle name="Percent 3 6 2 6 3 3" xfId="25158" xr:uid="{98601155-C26F-41C5-9463-EAC33493255F}"/>
    <cellStyle name="Percent 3 6 2 6 3 4" xfId="43009" xr:uid="{D57C0AEF-719E-4D2F-BAA6-3F2961787A23}"/>
    <cellStyle name="Percent 3 6 2 6 4" xfId="7287" xr:uid="{650D966E-31C7-4F24-808C-2BB3FEA31E70}"/>
    <cellStyle name="Percent 3 6 2 6 4 2" xfId="25160" xr:uid="{0645DBC1-63FF-4D8B-AE26-00B82D3748DD}"/>
    <cellStyle name="Percent 3 6 2 6 4 3" xfId="43011" xr:uid="{50F4B277-F4E0-4296-86CC-01C4D628E06C}"/>
    <cellStyle name="Percent 3 6 2 6 5" xfId="25155" xr:uid="{BEA9A7A5-8C4B-499D-8691-CD854E7F2CAA}"/>
    <cellStyle name="Percent 3 6 2 6 6" xfId="43006" xr:uid="{33397029-F146-4EC0-9A21-55040ADF7A3A}"/>
    <cellStyle name="Percent 3 6 2 7" xfId="7288" xr:uid="{64A02486-2B39-4E27-8C07-96B2A6AEFAFD}"/>
    <cellStyle name="Percent 3 6 2 7 2" xfId="7289" xr:uid="{70275075-5CCB-497E-977D-C209C8667553}"/>
    <cellStyle name="Percent 3 6 2 7 2 2" xfId="25162" xr:uid="{3DA76C81-F585-4EFD-AF8C-122AC191C57B}"/>
    <cellStyle name="Percent 3 6 2 7 2 3" xfId="43013" xr:uid="{5E98E172-787F-44F2-B920-766DCBF44440}"/>
    <cellStyle name="Percent 3 6 2 7 3" xfId="25161" xr:uid="{C4D856A5-BE70-4495-8724-AC0C0D3AC544}"/>
    <cellStyle name="Percent 3 6 2 7 4" xfId="43012" xr:uid="{6153B845-9CC0-43D9-8FFB-29A88735D3DE}"/>
    <cellStyle name="Percent 3 6 2 8" xfId="7290" xr:uid="{FEC280FD-2D0B-4F7A-87E6-2AAD652E171A}"/>
    <cellStyle name="Percent 3 6 2 8 2" xfId="7291" xr:uid="{CBB9CF2C-097F-4301-B430-977592B5C489}"/>
    <cellStyle name="Percent 3 6 2 8 2 2" xfId="25164" xr:uid="{C8BDDF69-6437-4CAF-AE5E-DECB92F95744}"/>
    <cellStyle name="Percent 3 6 2 8 2 3" xfId="43015" xr:uid="{1245F72C-FE95-4EC8-9C0F-30658A654374}"/>
    <cellStyle name="Percent 3 6 2 8 3" xfId="25163" xr:uid="{FE9FC641-4CA1-4C3C-9134-AFBD656B83D2}"/>
    <cellStyle name="Percent 3 6 2 8 4" xfId="43014" xr:uid="{0293E604-5FED-4404-86D6-A226F22EE43E}"/>
    <cellStyle name="Percent 3 6 2 9" xfId="7292" xr:uid="{3A9F7C8B-F084-4CC5-A12B-4670EDADF8EB}"/>
    <cellStyle name="Percent 3 6 2 9 2" xfId="7293" xr:uid="{38C355E0-4D0E-451D-AE20-90353F5CAAA3}"/>
    <cellStyle name="Percent 3 6 2 9 2 2" xfId="25166" xr:uid="{D643DDE7-2F2E-462A-AE04-2DC560B95239}"/>
    <cellStyle name="Percent 3 6 2 9 2 3" xfId="43017" xr:uid="{77ACFFB1-D4CB-4E93-8001-8013940B5E4A}"/>
    <cellStyle name="Percent 3 6 2 9 3" xfId="25165" xr:uid="{3FB05393-8BAC-4B24-88CB-B9009280E09C}"/>
    <cellStyle name="Percent 3 6 2 9 4" xfId="43016" xr:uid="{3221E559-25C4-4B81-B21E-5A9B545B5709}"/>
    <cellStyle name="Percent 3 6 20" xfId="7294" xr:uid="{DEC8E1A6-BE9D-4425-B790-A9978D8EB7DE}"/>
    <cellStyle name="Percent 3 6 20 2" xfId="7295" xr:uid="{40A21B61-DA16-45C9-8817-81089691BF93}"/>
    <cellStyle name="Percent 3 6 20 2 2" xfId="7296" xr:uid="{BD636943-E704-4560-A347-12297235E589}"/>
    <cellStyle name="Percent 3 6 20 2 2 2" xfId="25169" xr:uid="{237298A9-3E0E-4020-A88C-7A39D4674CE0}"/>
    <cellStyle name="Percent 3 6 20 2 2 3" xfId="43020" xr:uid="{1729C3F6-6604-4A83-A530-63F766DCAD2B}"/>
    <cellStyle name="Percent 3 6 20 2 3" xfId="25168" xr:uid="{E7EB7BD7-BEC5-45AC-95DD-303528533C00}"/>
    <cellStyle name="Percent 3 6 20 2 4" xfId="43019" xr:uid="{7A86FBE5-AD99-4392-A6CA-4DA6860DAFDF}"/>
    <cellStyle name="Percent 3 6 20 3" xfId="7297" xr:uid="{42BB1BFE-295A-4226-94A6-C86E080C043C}"/>
    <cellStyle name="Percent 3 6 20 3 2" xfId="7298" xr:uid="{AC29035F-23A1-4732-A693-D533178ACBE5}"/>
    <cellStyle name="Percent 3 6 20 3 2 2" xfId="25171" xr:uid="{94B604B7-CB2D-48F3-9ED0-37BABE0FB5EE}"/>
    <cellStyle name="Percent 3 6 20 3 2 3" xfId="43022" xr:uid="{1113E640-2FCB-49FB-9A23-36483BD1BAC8}"/>
    <cellStyle name="Percent 3 6 20 3 3" xfId="25170" xr:uid="{28B30BB3-3CE7-4373-94C9-040BC5719113}"/>
    <cellStyle name="Percent 3 6 20 3 4" xfId="43021" xr:uid="{2A3DB301-04A0-4489-B387-DC09772DF12D}"/>
    <cellStyle name="Percent 3 6 20 4" xfId="7299" xr:uid="{886EDBA7-EBF2-45B1-931C-5C2FA1505CA6}"/>
    <cellStyle name="Percent 3 6 20 4 2" xfId="25172" xr:uid="{2C0A3083-5BED-48F5-8526-06042F0967B8}"/>
    <cellStyle name="Percent 3 6 20 4 3" xfId="43023" xr:uid="{B9D3F8E2-A373-46C2-A1FE-515513D92722}"/>
    <cellStyle name="Percent 3 6 20 5" xfId="25167" xr:uid="{CAFEFEC4-E91E-47A4-A3B1-FE03E7C3D09A}"/>
    <cellStyle name="Percent 3 6 20 6" xfId="43018" xr:uid="{C9C4591C-7164-4CEB-8FF7-CA07576C7344}"/>
    <cellStyle name="Percent 3 6 21" xfId="7300" xr:uid="{5B293BB7-F86C-4042-85EF-4BE27E9B550B}"/>
    <cellStyle name="Percent 3 6 21 2" xfId="7301" xr:uid="{67C4E4B8-89E2-4C6E-9AF3-8C0F3219F9F4}"/>
    <cellStyle name="Percent 3 6 21 2 2" xfId="25174" xr:uid="{C5BBBBE5-03FC-48F1-BF89-7B08D06AE6AD}"/>
    <cellStyle name="Percent 3 6 21 2 3" xfId="43025" xr:uid="{22A49ECF-0E5D-41B7-BE99-52DFADDDCA82}"/>
    <cellStyle name="Percent 3 6 21 3" xfId="25173" xr:uid="{00024C65-7B08-4956-AF1D-D62F40E128CC}"/>
    <cellStyle name="Percent 3 6 21 4" xfId="43024" xr:uid="{950AB046-C58C-41CB-8972-A0B53E783BBD}"/>
    <cellStyle name="Percent 3 6 22" xfId="7302" xr:uid="{3E6E0785-F87A-4708-96AA-FA649B5491BC}"/>
    <cellStyle name="Percent 3 6 22 2" xfId="7303" xr:uid="{8C24FC59-FFF8-456D-98F5-77DBD454BE6C}"/>
    <cellStyle name="Percent 3 6 22 2 2" xfId="25176" xr:uid="{000D7942-3C4E-42F5-95E3-EDE7E0AD0C19}"/>
    <cellStyle name="Percent 3 6 22 2 3" xfId="43027" xr:uid="{C0B2CD9C-908E-4EA3-A15D-28CBE22A2B51}"/>
    <cellStyle name="Percent 3 6 22 3" xfId="25175" xr:uid="{E15B93A1-DD3A-4255-AF11-8A3920B6358F}"/>
    <cellStyle name="Percent 3 6 22 4" xfId="43026" xr:uid="{DBD9FAAF-6423-4160-9F2D-38BBEA60E740}"/>
    <cellStyle name="Percent 3 6 23" xfId="7304" xr:uid="{FA85D377-F258-4C76-B712-1880AA3AE7F4}"/>
    <cellStyle name="Percent 3 6 23 2" xfId="7305" xr:uid="{B13FFED6-B2B6-4949-80C6-54333507EF29}"/>
    <cellStyle name="Percent 3 6 23 2 2" xfId="25178" xr:uid="{76857C60-FD84-4EBE-B1CD-BFE7C70AB1C0}"/>
    <cellStyle name="Percent 3 6 23 2 3" xfId="43029" xr:uid="{0160DC91-3DE3-4422-899F-74CBFA2697A2}"/>
    <cellStyle name="Percent 3 6 23 3" xfId="25177" xr:uid="{1E8AA574-B52A-48C8-866E-C6D94C8D64A8}"/>
    <cellStyle name="Percent 3 6 23 4" xfId="43028" xr:uid="{ED845244-0EFB-40FD-B584-1B5918D9958B}"/>
    <cellStyle name="Percent 3 6 24" xfId="7306" xr:uid="{E82DF83E-6FE9-4C13-9C46-6D2040221CEB}"/>
    <cellStyle name="Percent 3 6 24 2" xfId="25179" xr:uid="{870057B8-F0FB-4A6F-B360-7AC226BC3C5E}"/>
    <cellStyle name="Percent 3 6 24 3" xfId="43030" xr:uid="{44851185-4DF4-45D4-9611-3B5D8DF2E3F5}"/>
    <cellStyle name="Percent 3 6 25" xfId="7307" xr:uid="{9736D95D-9442-46C8-A0AA-BD85B497DBF1}"/>
    <cellStyle name="Percent 3 6 25 2" xfId="25180" xr:uid="{724EE106-1658-4B61-80BF-376E878B840F}"/>
    <cellStyle name="Percent 3 6 25 3" xfId="43031" xr:uid="{9B8F2244-5D0B-4EAF-83B7-97C9723E391F}"/>
    <cellStyle name="Percent 3 6 26" xfId="6972" xr:uid="{E8C243E0-966B-434F-AFA7-D7274A184E35}"/>
    <cellStyle name="Percent 3 6 26 2" xfId="24845" xr:uid="{54A78370-3E26-4B0F-BAEC-1383B938BB39}"/>
    <cellStyle name="Percent 3 6 26 3" xfId="42696" xr:uid="{C472412B-B6A9-4439-A0E2-A85A41AD7C95}"/>
    <cellStyle name="Percent 3 6 27" xfId="59830" xr:uid="{CDBBEEC9-E174-4867-9295-296B8022E50C}"/>
    <cellStyle name="Percent 3 6 3" xfId="2922" xr:uid="{A3A938D9-13E8-4633-B3D2-9278A1E4E07A}"/>
    <cellStyle name="Percent 3 6 3 10" xfId="7309" xr:uid="{DE2D4A82-A92F-4C41-AE80-1B88553407C7}"/>
    <cellStyle name="Percent 3 6 3 10 2" xfId="25182" xr:uid="{08800586-753D-466C-8D25-238C0D2117FA}"/>
    <cellStyle name="Percent 3 6 3 10 3" xfId="43033" xr:uid="{945D7933-720D-49BC-9101-A02E294D1064}"/>
    <cellStyle name="Percent 3 6 3 11" xfId="7310" xr:uid="{571CAD95-ED93-4A61-90C9-2A9C0EBB2EB9}"/>
    <cellStyle name="Percent 3 6 3 11 2" xfId="25183" xr:uid="{26FEB336-E19E-4095-8512-F48E3C3C4330}"/>
    <cellStyle name="Percent 3 6 3 11 3" xfId="43034" xr:uid="{021ABF3E-F041-4FD8-ACE0-02D23CD09A5D}"/>
    <cellStyle name="Percent 3 6 3 12" xfId="7308" xr:uid="{45175CEF-2F05-4E66-B956-A800051D5DCC}"/>
    <cellStyle name="Percent 3 6 3 12 2" xfId="25181" xr:uid="{02E539CA-0F04-454D-9950-76E0C0938F1C}"/>
    <cellStyle name="Percent 3 6 3 12 3" xfId="43032" xr:uid="{A06877A6-BDAF-4408-AA6B-2524879639A2}"/>
    <cellStyle name="Percent 3 6 3 13" xfId="59838" xr:uid="{2A601A1E-BF1F-41C2-A078-010D11F6289F}"/>
    <cellStyle name="Percent 3 6 3 2" xfId="7311" xr:uid="{F1EB6E75-6A38-47C7-BCA1-30B9FCB83487}"/>
    <cellStyle name="Percent 3 6 3 2 2" xfId="7312" xr:uid="{C61A153D-E40C-46B7-84CA-12668B16AB03}"/>
    <cellStyle name="Percent 3 6 3 2 2 2" xfId="7313" xr:uid="{888779A3-5A2D-4E3E-994A-ED8EE84B148C}"/>
    <cellStyle name="Percent 3 6 3 2 2 2 2" xfId="25186" xr:uid="{102AC9C1-D9F5-40EB-BE9B-77D6D2921381}"/>
    <cellStyle name="Percent 3 6 3 2 2 2 3" xfId="43037" xr:uid="{34E98878-683F-4651-BC91-C89E89EC288F}"/>
    <cellStyle name="Percent 3 6 3 2 2 3" xfId="25185" xr:uid="{5CE4197A-1370-494D-913D-43654A9E565E}"/>
    <cellStyle name="Percent 3 6 3 2 2 4" xfId="43036" xr:uid="{E799A085-411C-4873-8E3B-D2E1AA94DA4F}"/>
    <cellStyle name="Percent 3 6 3 2 3" xfId="7314" xr:uid="{F02600CC-52D5-4BF1-99A4-A4C8FFF1F967}"/>
    <cellStyle name="Percent 3 6 3 2 3 2" xfId="7315" xr:uid="{2F2FB0CE-D02C-4AB8-B6A7-9E26B5AC09EC}"/>
    <cellStyle name="Percent 3 6 3 2 3 2 2" xfId="25188" xr:uid="{6CF55D5A-BD3E-47F8-B56B-48AF0640063A}"/>
    <cellStyle name="Percent 3 6 3 2 3 2 3" xfId="43039" xr:uid="{502346FD-08B9-48E6-A0BC-1272AB0CC57C}"/>
    <cellStyle name="Percent 3 6 3 2 3 3" xfId="25187" xr:uid="{9F627B5E-D731-43E7-9C7D-6B9E0CEEA842}"/>
    <cellStyle name="Percent 3 6 3 2 3 4" xfId="43038" xr:uid="{1927426B-017E-4AAB-922A-D919AAF45091}"/>
    <cellStyle name="Percent 3 6 3 2 4" xfId="7316" xr:uid="{A70B9EFD-90AE-4782-826A-AC5566D905F4}"/>
    <cellStyle name="Percent 3 6 3 2 4 2" xfId="25189" xr:uid="{C14E8566-50ED-4F02-BB69-F0BA472411B0}"/>
    <cellStyle name="Percent 3 6 3 2 4 3" xfId="43040" xr:uid="{46B13DCD-C483-43CD-9366-16355B943B73}"/>
    <cellStyle name="Percent 3 6 3 2 5" xfId="7317" xr:uid="{4FA4CD16-0166-4243-9DF1-A4FE37A7F399}"/>
    <cellStyle name="Percent 3 6 3 2 5 2" xfId="25190" xr:uid="{FF165D9F-C1A4-4DDF-BA6C-334E1ACD1302}"/>
    <cellStyle name="Percent 3 6 3 2 5 3" xfId="43041" xr:uid="{89A95F72-2322-418C-B621-079389A32018}"/>
    <cellStyle name="Percent 3 6 3 2 6" xfId="25184" xr:uid="{E08086F5-F8CD-45C6-92A1-8FBA04C48823}"/>
    <cellStyle name="Percent 3 6 3 2 7" xfId="43035" xr:uid="{BDBC2369-B42F-445F-80D4-58EC201973D3}"/>
    <cellStyle name="Percent 3 6 3 3" xfId="7318" xr:uid="{624D23DB-4969-44E1-8CA0-FE69619174DF}"/>
    <cellStyle name="Percent 3 6 3 3 2" xfId="7319" xr:uid="{4DE3A54F-34E7-4212-A5DA-1A1A4EF9381E}"/>
    <cellStyle name="Percent 3 6 3 3 2 2" xfId="7320" xr:uid="{B6D904A8-B65E-4AC8-B582-713DEEBB92E7}"/>
    <cellStyle name="Percent 3 6 3 3 2 2 2" xfId="25193" xr:uid="{F132B0DE-ACA0-44FB-B756-6A1CC99101C0}"/>
    <cellStyle name="Percent 3 6 3 3 2 2 3" xfId="43044" xr:uid="{5803A2F2-83F8-4E62-9216-A43EDD255CDF}"/>
    <cellStyle name="Percent 3 6 3 3 2 3" xfId="25192" xr:uid="{28152BBC-EF13-4F9E-AE67-927A1F26CE4B}"/>
    <cellStyle name="Percent 3 6 3 3 2 4" xfId="43043" xr:uid="{981CA9DE-FD13-4559-B986-F7DDADB39CC8}"/>
    <cellStyle name="Percent 3 6 3 3 3" xfId="7321" xr:uid="{24273947-D31E-4806-BF52-AA694057D109}"/>
    <cellStyle name="Percent 3 6 3 3 3 2" xfId="7322" xr:uid="{8D37DD3A-C58B-41FA-869B-DB1FE2DBCE3E}"/>
    <cellStyle name="Percent 3 6 3 3 3 2 2" xfId="25195" xr:uid="{2C36014C-499D-46A8-A9C6-5DBD97B6ED9A}"/>
    <cellStyle name="Percent 3 6 3 3 3 2 3" xfId="43046" xr:uid="{FA37D39E-5CBA-4F98-9574-A8ED26CAC0C8}"/>
    <cellStyle name="Percent 3 6 3 3 3 3" xfId="25194" xr:uid="{BF504980-C2A5-4791-924B-F981E019DADE}"/>
    <cellStyle name="Percent 3 6 3 3 3 4" xfId="43045" xr:uid="{56E2BDED-D8D8-4AAC-80FF-BF39A14E1546}"/>
    <cellStyle name="Percent 3 6 3 3 4" xfId="7323" xr:uid="{6FBDCA13-526C-438D-8B14-BB7E34BEAAA9}"/>
    <cellStyle name="Percent 3 6 3 3 4 2" xfId="25196" xr:uid="{A1F2D3CF-4887-4E97-8865-76ECE9671365}"/>
    <cellStyle name="Percent 3 6 3 3 4 3" xfId="43047" xr:uid="{372A6D03-B3E7-4171-AEA8-730FCB021B0B}"/>
    <cellStyle name="Percent 3 6 3 3 5" xfId="25191" xr:uid="{88CB00E1-C8CD-4543-A6B9-97074E53DA05}"/>
    <cellStyle name="Percent 3 6 3 3 6" xfId="43042" xr:uid="{F730C951-BCA2-461E-87E1-C039694C7410}"/>
    <cellStyle name="Percent 3 6 3 4" xfId="7324" xr:uid="{879EC07B-3E66-4478-9CC2-415E5779604F}"/>
    <cellStyle name="Percent 3 6 3 4 2" xfId="7325" xr:uid="{532253F1-5A56-4DD8-A78B-CDCA1C32FE00}"/>
    <cellStyle name="Percent 3 6 3 4 2 2" xfId="7326" xr:uid="{E8012B88-4044-4A79-A9C3-C1A6DC69907B}"/>
    <cellStyle name="Percent 3 6 3 4 2 2 2" xfId="25199" xr:uid="{579237F0-1205-48C3-A437-8CBBC76AFA5F}"/>
    <cellStyle name="Percent 3 6 3 4 2 2 3" xfId="43050" xr:uid="{5ED5735C-ED92-4550-BDDC-C864B33CA2E9}"/>
    <cellStyle name="Percent 3 6 3 4 2 3" xfId="25198" xr:uid="{BEE4A9D0-AFDF-4412-A68D-03F9D317C7EA}"/>
    <cellStyle name="Percent 3 6 3 4 2 4" xfId="43049" xr:uid="{D1D9CC76-885F-4DAC-839D-B4165F17B65C}"/>
    <cellStyle name="Percent 3 6 3 4 3" xfId="7327" xr:uid="{DDBCD337-1275-4620-AF51-AA7A9C11098A}"/>
    <cellStyle name="Percent 3 6 3 4 3 2" xfId="7328" xr:uid="{9FB153C2-C7BF-488C-90CE-B6D8D5CCBD50}"/>
    <cellStyle name="Percent 3 6 3 4 3 2 2" xfId="25201" xr:uid="{B55604B7-C19E-4CF2-830A-40CF6329C44A}"/>
    <cellStyle name="Percent 3 6 3 4 3 2 3" xfId="43052" xr:uid="{3B9D2A32-B7A5-47E4-9F49-2E1048D3AB70}"/>
    <cellStyle name="Percent 3 6 3 4 3 3" xfId="25200" xr:uid="{76444500-34A9-45BB-BB3A-DC7F4ED4F2DF}"/>
    <cellStyle name="Percent 3 6 3 4 3 4" xfId="43051" xr:uid="{5E946273-F774-421C-8158-498DE92C9589}"/>
    <cellStyle name="Percent 3 6 3 4 4" xfId="7329" xr:uid="{C0581F7E-3C6C-48DF-BD13-0BC978D0378B}"/>
    <cellStyle name="Percent 3 6 3 4 4 2" xfId="25202" xr:uid="{0C07B2FC-4209-4ED5-8B62-47CB5097F385}"/>
    <cellStyle name="Percent 3 6 3 4 4 3" xfId="43053" xr:uid="{E1E6E649-7B3A-4615-B229-F75A5F20914F}"/>
    <cellStyle name="Percent 3 6 3 4 5" xfId="25197" xr:uid="{C8EC15E5-4716-4B1A-B8A0-6527570865E0}"/>
    <cellStyle name="Percent 3 6 3 4 6" xfId="43048" xr:uid="{87D42C77-5209-4141-9876-FEF959FEF5C3}"/>
    <cellStyle name="Percent 3 6 3 5" xfId="7330" xr:uid="{F0CA55C4-DD48-4803-BE51-31E67426AC9C}"/>
    <cellStyle name="Percent 3 6 3 5 2" xfId="7331" xr:uid="{DBCACA31-0AD4-4077-B1C2-5A62B6427371}"/>
    <cellStyle name="Percent 3 6 3 5 2 2" xfId="7332" xr:uid="{48F2CEE5-DBA2-40BB-B1BC-E4EBF8187F73}"/>
    <cellStyle name="Percent 3 6 3 5 2 2 2" xfId="25205" xr:uid="{08305424-F0B3-40CE-BB79-3B21C888939A}"/>
    <cellStyle name="Percent 3 6 3 5 2 2 3" xfId="43056" xr:uid="{11C38ECB-2ECF-42D6-A190-D48358AE1232}"/>
    <cellStyle name="Percent 3 6 3 5 2 3" xfId="25204" xr:uid="{6F8338D1-D16A-49E6-8C68-63AE383E07EB}"/>
    <cellStyle name="Percent 3 6 3 5 2 4" xfId="43055" xr:uid="{7F0BA06A-BAB5-41D1-9F8C-6C50AAF6101D}"/>
    <cellStyle name="Percent 3 6 3 5 3" xfId="7333" xr:uid="{D688B057-8BF1-4D51-8DBD-FBB3DD76C3B2}"/>
    <cellStyle name="Percent 3 6 3 5 3 2" xfId="7334" xr:uid="{E8CC6858-44C7-495F-B657-36E5C56DA89E}"/>
    <cellStyle name="Percent 3 6 3 5 3 2 2" xfId="25207" xr:uid="{74C5D7E4-46AF-4CAC-BEB8-494DEDF8DC9F}"/>
    <cellStyle name="Percent 3 6 3 5 3 2 3" xfId="43058" xr:uid="{1F8F5C8C-4D7B-4366-9A38-7679ED8B5C9F}"/>
    <cellStyle name="Percent 3 6 3 5 3 3" xfId="25206" xr:uid="{CD7343BD-BAB3-41A6-8A69-3A8835B49402}"/>
    <cellStyle name="Percent 3 6 3 5 3 4" xfId="43057" xr:uid="{7F26B64E-91C2-41C6-A928-0AC5705BA870}"/>
    <cellStyle name="Percent 3 6 3 5 4" xfId="7335" xr:uid="{30A6CA58-6B6C-4865-93C0-94C9BEF500FA}"/>
    <cellStyle name="Percent 3 6 3 5 4 2" xfId="7336" xr:uid="{D2A4752A-59F2-41C1-B310-B282338977C2}"/>
    <cellStyle name="Percent 3 6 3 5 4 2 2" xfId="25209" xr:uid="{751F9C43-671E-45B5-901C-F015D7614A74}"/>
    <cellStyle name="Percent 3 6 3 5 4 2 3" xfId="43060" xr:uid="{C52C0A2C-755B-404C-9597-C600ADDDE5D3}"/>
    <cellStyle name="Percent 3 6 3 5 4 3" xfId="25208" xr:uid="{7EEB4E14-8E00-4EF3-88D5-6B0759741D7B}"/>
    <cellStyle name="Percent 3 6 3 5 4 4" xfId="43059" xr:uid="{51CC2CB9-C199-4B06-8433-7DFA319F2759}"/>
    <cellStyle name="Percent 3 6 3 5 5" xfId="7337" xr:uid="{1894AE3E-14DC-4A69-A67C-8A2E565C90FE}"/>
    <cellStyle name="Percent 3 6 3 5 5 2" xfId="25210" xr:uid="{F6283EEF-9CBF-4D32-A989-38B3DAA4F7AC}"/>
    <cellStyle name="Percent 3 6 3 5 5 3" xfId="43061" xr:uid="{D40B3529-DBD6-43DE-854E-F7BCF0523D15}"/>
    <cellStyle name="Percent 3 6 3 5 6" xfId="25203" xr:uid="{50FA3868-C370-4199-8BF6-B003E9FA9711}"/>
    <cellStyle name="Percent 3 6 3 5 7" xfId="43054" xr:uid="{0767A2C3-4F19-47BF-B6D6-49277CDD979B}"/>
    <cellStyle name="Percent 3 6 3 6" xfId="7338" xr:uid="{BE9BC265-04B6-41CA-B3F0-D978F1A9141E}"/>
    <cellStyle name="Percent 3 6 3 6 2" xfId="7339" xr:uid="{1F189857-38C0-4A44-B772-D21B16844B52}"/>
    <cellStyle name="Percent 3 6 3 6 2 2" xfId="7340" xr:uid="{BEA5052C-7F33-4F2B-A6EA-17D64FAE6E58}"/>
    <cellStyle name="Percent 3 6 3 6 2 2 2" xfId="25213" xr:uid="{2DC05645-73FE-4A5A-B70D-EC1FA50BD8DE}"/>
    <cellStyle name="Percent 3 6 3 6 2 2 3" xfId="43064" xr:uid="{D54DC5AE-DF26-4193-BB04-2C9CE71B9BA6}"/>
    <cellStyle name="Percent 3 6 3 6 2 3" xfId="25212" xr:uid="{FCAE8B8D-9854-43EC-A57B-0D1821D4A269}"/>
    <cellStyle name="Percent 3 6 3 6 2 4" xfId="43063" xr:uid="{0F42D386-6D45-4A1B-BE47-07996FF30D59}"/>
    <cellStyle name="Percent 3 6 3 6 3" xfId="7341" xr:uid="{1C393800-CACC-4103-81BB-806FC989CC46}"/>
    <cellStyle name="Percent 3 6 3 6 3 2" xfId="7342" xr:uid="{4ADE7574-6AFE-4535-AB72-3104FED69BC4}"/>
    <cellStyle name="Percent 3 6 3 6 3 2 2" xfId="25215" xr:uid="{2E24B076-195C-4603-B692-3D0006ECD568}"/>
    <cellStyle name="Percent 3 6 3 6 3 2 3" xfId="43066" xr:uid="{A48E32BF-FB1D-464D-8530-4AEEF3A0AA3A}"/>
    <cellStyle name="Percent 3 6 3 6 3 3" xfId="25214" xr:uid="{C925A1E4-FCF0-4FCE-8228-7FD5CD1F8F65}"/>
    <cellStyle name="Percent 3 6 3 6 3 4" xfId="43065" xr:uid="{AF3B33D7-D368-4B03-A775-A300FA736714}"/>
    <cellStyle name="Percent 3 6 3 6 4" xfId="7343" xr:uid="{8456C1C8-817B-478C-AAA0-7AD129632A57}"/>
    <cellStyle name="Percent 3 6 3 6 4 2" xfId="25216" xr:uid="{E02C291C-4C23-4809-9E56-162587745A1D}"/>
    <cellStyle name="Percent 3 6 3 6 4 3" xfId="43067" xr:uid="{362359DD-7C89-46B8-BB86-53AAC0EF501D}"/>
    <cellStyle name="Percent 3 6 3 6 5" xfId="25211" xr:uid="{ACB7CEB5-3701-44CB-B4B4-D178FBA01A1A}"/>
    <cellStyle name="Percent 3 6 3 6 6" xfId="43062" xr:uid="{EA20D85B-F25C-4A9F-AAC9-844258CB1CB6}"/>
    <cellStyle name="Percent 3 6 3 7" xfId="7344" xr:uid="{9F86E617-FC45-412A-9187-14D04BF713AA}"/>
    <cellStyle name="Percent 3 6 3 7 2" xfId="7345" xr:uid="{2F15105E-10E0-4564-8037-CEB3742F45F6}"/>
    <cellStyle name="Percent 3 6 3 7 2 2" xfId="25218" xr:uid="{C4CA96DB-19D3-4379-8D0B-257D83432581}"/>
    <cellStyle name="Percent 3 6 3 7 2 3" xfId="43069" xr:uid="{67B65A92-9250-4D90-8D02-271AE79F5882}"/>
    <cellStyle name="Percent 3 6 3 7 3" xfId="25217" xr:uid="{F12CC4E4-0E37-428E-9176-31E18BD9346C}"/>
    <cellStyle name="Percent 3 6 3 7 4" xfId="43068" xr:uid="{1A08E66F-8591-476D-B847-BF3CFDE2A74B}"/>
    <cellStyle name="Percent 3 6 3 8" xfId="7346" xr:uid="{73C347C8-833A-4824-ABDE-C19464AA7091}"/>
    <cellStyle name="Percent 3 6 3 8 2" xfId="7347" xr:uid="{84F625A3-0EBE-45F4-830F-2940E48F795A}"/>
    <cellStyle name="Percent 3 6 3 8 2 2" xfId="25220" xr:uid="{C903156B-46AF-420B-B0C2-900251CAC0FE}"/>
    <cellStyle name="Percent 3 6 3 8 2 3" xfId="43071" xr:uid="{833079A9-8EA4-4B8E-8221-4BBA3902DFE6}"/>
    <cellStyle name="Percent 3 6 3 8 3" xfId="25219" xr:uid="{EA1CE235-7853-4D05-B722-160E727E8A8F}"/>
    <cellStyle name="Percent 3 6 3 8 4" xfId="43070" xr:uid="{7DAEFF3A-9312-4EA6-9EDD-3B4A60264FBA}"/>
    <cellStyle name="Percent 3 6 3 9" xfId="7348" xr:uid="{83557685-34B5-4CBF-94AB-FF131D290B2A}"/>
    <cellStyle name="Percent 3 6 3 9 2" xfId="7349" xr:uid="{82E408A8-F807-4E6A-8FEB-B0E333101DF7}"/>
    <cellStyle name="Percent 3 6 3 9 2 2" xfId="25222" xr:uid="{DB7C0153-93BF-4D89-A1CA-DA44807BFBDA}"/>
    <cellStyle name="Percent 3 6 3 9 2 3" xfId="43073" xr:uid="{60A10226-63BC-4553-8849-CC24F3315087}"/>
    <cellStyle name="Percent 3 6 3 9 3" xfId="25221" xr:uid="{73336625-30F5-4556-B149-BC859E16FE9E}"/>
    <cellStyle name="Percent 3 6 3 9 4" xfId="43072" xr:uid="{51CE550B-D18D-45B2-86BA-5BBF3BD83C6E}"/>
    <cellStyle name="Percent 3 6 4" xfId="2923" xr:uid="{023E6295-2FF4-4555-9906-2EA38BCB7E88}"/>
    <cellStyle name="Percent 3 6 4 10" xfId="7351" xr:uid="{E60C9F1D-849E-4CC8-B5BD-BE19DC8F6DA3}"/>
    <cellStyle name="Percent 3 6 4 10 2" xfId="25224" xr:uid="{E451DFCE-DF44-4D7C-886B-C78A3E1B1FC6}"/>
    <cellStyle name="Percent 3 6 4 10 3" xfId="43075" xr:uid="{1643D437-A616-4890-8E06-D0CABB666D93}"/>
    <cellStyle name="Percent 3 6 4 11" xfId="7352" xr:uid="{96B9A612-B264-4B6F-A941-8E762CCA6CFA}"/>
    <cellStyle name="Percent 3 6 4 11 2" xfId="25225" xr:uid="{4C43399F-C3F7-4CCC-BE02-6FDE3876B3EA}"/>
    <cellStyle name="Percent 3 6 4 11 3" xfId="43076" xr:uid="{8BEF05BF-95F6-41FD-AF8F-84E4D385323A}"/>
    <cellStyle name="Percent 3 6 4 12" xfId="7350" xr:uid="{89B4466E-C61E-41D6-9A23-E30F145AC2B9}"/>
    <cellStyle name="Percent 3 6 4 12 2" xfId="25223" xr:uid="{65BB74A2-A109-443F-B862-31DBB5850EDA}"/>
    <cellStyle name="Percent 3 6 4 12 3" xfId="43074" xr:uid="{00FF558D-4C7E-4A59-8F99-0584D302B465}"/>
    <cellStyle name="Percent 3 6 4 13" xfId="59839" xr:uid="{DA747F6A-9CD9-4A9C-BC77-24B58F73D1CC}"/>
    <cellStyle name="Percent 3 6 4 2" xfId="7353" xr:uid="{74036C97-7072-4806-8BBB-54376FC6B55C}"/>
    <cellStyle name="Percent 3 6 4 2 2" xfId="7354" xr:uid="{F70C3277-ECBA-482F-A716-DC23450085E0}"/>
    <cellStyle name="Percent 3 6 4 2 2 2" xfId="7355" xr:uid="{85D3A065-148C-4025-8AD9-6DE0E66DEB08}"/>
    <cellStyle name="Percent 3 6 4 2 2 2 2" xfId="25228" xr:uid="{9CA2B56D-540E-40FC-B7F3-EE77485D8253}"/>
    <cellStyle name="Percent 3 6 4 2 2 2 3" xfId="43079" xr:uid="{025D8EE7-35FF-4D6B-A41B-EBFB0FEC999B}"/>
    <cellStyle name="Percent 3 6 4 2 2 3" xfId="25227" xr:uid="{EB867EAB-E326-4BFB-9EE6-75E5E09CB241}"/>
    <cellStyle name="Percent 3 6 4 2 2 4" xfId="43078" xr:uid="{3566ECB5-F6CE-4FCC-A58A-BEF71BA57950}"/>
    <cellStyle name="Percent 3 6 4 2 3" xfId="7356" xr:uid="{56F0A5DC-4507-4EEB-9A73-E46D2E9EDF3C}"/>
    <cellStyle name="Percent 3 6 4 2 3 2" xfId="7357" xr:uid="{2EB7C4B1-A804-447B-A800-E660317603F3}"/>
    <cellStyle name="Percent 3 6 4 2 3 2 2" xfId="25230" xr:uid="{927B6C14-97C0-4786-B948-3438F5F34B54}"/>
    <cellStyle name="Percent 3 6 4 2 3 2 3" xfId="43081" xr:uid="{F7285966-6E01-43BC-B440-D0802AE95928}"/>
    <cellStyle name="Percent 3 6 4 2 3 3" xfId="25229" xr:uid="{668E66B1-8F79-4CD3-A755-DBDAB569A8F2}"/>
    <cellStyle name="Percent 3 6 4 2 3 4" xfId="43080" xr:uid="{EAD5783A-76B9-4804-A9DA-4E605C3F74DD}"/>
    <cellStyle name="Percent 3 6 4 2 4" xfId="7358" xr:uid="{38A37193-5F5F-4236-ABF7-21C04A3F3E8A}"/>
    <cellStyle name="Percent 3 6 4 2 4 2" xfId="25231" xr:uid="{09104E86-46C8-415E-A6C1-D7C3822BCA60}"/>
    <cellStyle name="Percent 3 6 4 2 4 3" xfId="43082" xr:uid="{3354F578-8BF9-4ABE-AFE1-446FE9867A90}"/>
    <cellStyle name="Percent 3 6 4 2 5" xfId="7359" xr:uid="{A69B664A-777C-4B14-BCB8-7BF5824A0325}"/>
    <cellStyle name="Percent 3 6 4 2 5 2" xfId="25232" xr:uid="{9B0DB4E3-F5AF-4B29-B7AF-5A5F7416E868}"/>
    <cellStyle name="Percent 3 6 4 2 5 3" xfId="43083" xr:uid="{08D886A1-7A10-4CD8-A2DC-D8FE7CCD2B04}"/>
    <cellStyle name="Percent 3 6 4 2 6" xfId="25226" xr:uid="{100CE370-3D29-4A52-AA38-41E2A061CC31}"/>
    <cellStyle name="Percent 3 6 4 2 7" xfId="43077" xr:uid="{8EB23535-0DA6-4599-B493-3BEA4C3597AC}"/>
    <cellStyle name="Percent 3 6 4 3" xfId="7360" xr:uid="{731B9198-F163-41C9-B328-79C34965F41F}"/>
    <cellStyle name="Percent 3 6 4 3 2" xfId="7361" xr:uid="{B58895E4-A147-4AD0-B36A-E760FACDABAE}"/>
    <cellStyle name="Percent 3 6 4 3 2 2" xfId="7362" xr:uid="{A07C4DD9-C805-4CBB-9655-BC0A1E999184}"/>
    <cellStyle name="Percent 3 6 4 3 2 2 2" xfId="25235" xr:uid="{54B55B84-93E3-46A8-976C-E2073ED7BFF7}"/>
    <cellStyle name="Percent 3 6 4 3 2 2 3" xfId="43086" xr:uid="{C4A68516-ED12-41B6-A0AA-66D4535D2D18}"/>
    <cellStyle name="Percent 3 6 4 3 2 3" xfId="25234" xr:uid="{D3FED2C6-B213-43E2-A00C-E84A8A9F65CB}"/>
    <cellStyle name="Percent 3 6 4 3 2 4" xfId="43085" xr:uid="{7A0442E9-B13E-489E-94BC-320F4F200050}"/>
    <cellStyle name="Percent 3 6 4 3 3" xfId="7363" xr:uid="{C4A28E8D-55B2-4809-9822-A111B91BCCE4}"/>
    <cellStyle name="Percent 3 6 4 3 3 2" xfId="7364" xr:uid="{5BF95301-0065-4137-828C-03BF31B7A787}"/>
    <cellStyle name="Percent 3 6 4 3 3 2 2" xfId="25237" xr:uid="{C932F607-3EFD-49E4-AD35-0C68F7B68407}"/>
    <cellStyle name="Percent 3 6 4 3 3 2 3" xfId="43088" xr:uid="{15B262C8-AF8D-4353-A06B-51F2C01F13ED}"/>
    <cellStyle name="Percent 3 6 4 3 3 3" xfId="25236" xr:uid="{610C57E7-9409-4ABC-B37F-277022D07E80}"/>
    <cellStyle name="Percent 3 6 4 3 3 4" xfId="43087" xr:uid="{846D0DEA-D441-4729-9FA9-27D6D35C2A53}"/>
    <cellStyle name="Percent 3 6 4 3 4" xfId="7365" xr:uid="{8D99DCF8-58C0-4E0A-916A-F6BF94F5ED39}"/>
    <cellStyle name="Percent 3 6 4 3 4 2" xfId="25238" xr:uid="{FBAC6541-E2F9-4A0D-B040-D4A16B2788BE}"/>
    <cellStyle name="Percent 3 6 4 3 4 3" xfId="43089" xr:uid="{D5D25201-F96A-49B6-9BBE-6017A8C3D47F}"/>
    <cellStyle name="Percent 3 6 4 3 5" xfId="25233" xr:uid="{29F98631-4A27-410D-B59C-6867466DBA03}"/>
    <cellStyle name="Percent 3 6 4 3 6" xfId="43084" xr:uid="{791DCCC9-D4EC-4F0A-9347-83D93AB5D0B0}"/>
    <cellStyle name="Percent 3 6 4 4" xfId="7366" xr:uid="{AB25D24C-291D-4002-93CF-C06FDF36B679}"/>
    <cellStyle name="Percent 3 6 4 4 2" xfId="7367" xr:uid="{68CB5E2B-8227-4330-A81E-5C7E8272FC4D}"/>
    <cellStyle name="Percent 3 6 4 4 2 2" xfId="7368" xr:uid="{5B8AD2FA-4BFB-4F33-BB98-6D1B0B9BFBA2}"/>
    <cellStyle name="Percent 3 6 4 4 2 2 2" xfId="25241" xr:uid="{F2A7FACA-5E53-42D4-B345-A4541D44DB9C}"/>
    <cellStyle name="Percent 3 6 4 4 2 2 3" xfId="43092" xr:uid="{E49F8E33-48B5-4792-815A-122E0CB3C37B}"/>
    <cellStyle name="Percent 3 6 4 4 2 3" xfId="25240" xr:uid="{0B8A7577-12A8-4364-8FB3-660EB441A699}"/>
    <cellStyle name="Percent 3 6 4 4 2 4" xfId="43091" xr:uid="{DEB485DD-C926-47EF-871F-A11A7B528FE0}"/>
    <cellStyle name="Percent 3 6 4 4 3" xfId="7369" xr:uid="{C02C10E0-86CB-4C33-AA29-4AFB8E1DAE79}"/>
    <cellStyle name="Percent 3 6 4 4 3 2" xfId="7370" xr:uid="{29756E03-B55B-4189-A23D-E200C22F83EA}"/>
    <cellStyle name="Percent 3 6 4 4 3 2 2" xfId="25243" xr:uid="{5F5E6C8A-1CEE-4912-8AEE-1A4BEEC72F04}"/>
    <cellStyle name="Percent 3 6 4 4 3 2 3" xfId="43094" xr:uid="{C5FEAFB0-3B2B-4E5C-85C7-65EBA5BF5BD9}"/>
    <cellStyle name="Percent 3 6 4 4 3 3" xfId="25242" xr:uid="{69F3B269-04E8-451D-BBB8-F5730665D3D6}"/>
    <cellStyle name="Percent 3 6 4 4 3 4" xfId="43093" xr:uid="{45BC0A5F-2418-49CC-9A6D-BBE6AAD8C664}"/>
    <cellStyle name="Percent 3 6 4 4 4" xfId="7371" xr:uid="{25179E9B-ED4F-4E5B-83C3-BD3AC9B31096}"/>
    <cellStyle name="Percent 3 6 4 4 4 2" xfId="25244" xr:uid="{6CF5C3E9-569A-44BA-AC7E-876748C719A0}"/>
    <cellStyle name="Percent 3 6 4 4 4 3" xfId="43095" xr:uid="{AA1752D8-26F8-41EF-8C21-CC5EC534E719}"/>
    <cellStyle name="Percent 3 6 4 4 5" xfId="25239" xr:uid="{C41CF9A7-B081-4AA4-A747-DA2E49734953}"/>
    <cellStyle name="Percent 3 6 4 4 6" xfId="43090" xr:uid="{556D1226-2C4D-4B5B-84CB-41867302142C}"/>
    <cellStyle name="Percent 3 6 4 5" xfId="7372" xr:uid="{FAA115B7-B527-4698-A442-E9A34D0D7D07}"/>
    <cellStyle name="Percent 3 6 4 5 2" xfId="7373" xr:uid="{53DC719B-7073-49A5-AFF2-29370BC9EE5C}"/>
    <cellStyle name="Percent 3 6 4 5 2 2" xfId="7374" xr:uid="{9EA51597-8280-43FD-B5D7-68778908218C}"/>
    <cellStyle name="Percent 3 6 4 5 2 2 2" xfId="25247" xr:uid="{8E43BB83-03A6-400F-94FD-3E3E5324EC69}"/>
    <cellStyle name="Percent 3 6 4 5 2 2 3" xfId="43098" xr:uid="{175F2829-539A-4905-8E7B-E5B5D8FF6F12}"/>
    <cellStyle name="Percent 3 6 4 5 2 3" xfId="25246" xr:uid="{B711179F-E1D6-4776-9FE5-BBEE4528D40B}"/>
    <cellStyle name="Percent 3 6 4 5 2 4" xfId="43097" xr:uid="{44591B1E-8A8C-4618-B4E6-2168FB1F6BF9}"/>
    <cellStyle name="Percent 3 6 4 5 3" xfId="7375" xr:uid="{2A55DE60-EB03-4547-9D46-6EF0C90B0093}"/>
    <cellStyle name="Percent 3 6 4 5 3 2" xfId="7376" xr:uid="{BBEC93D2-C1E6-4E41-85CF-33D63AEA1C4B}"/>
    <cellStyle name="Percent 3 6 4 5 3 2 2" xfId="25249" xr:uid="{15AC712D-9526-4ABA-8EF9-AE51E4DC5665}"/>
    <cellStyle name="Percent 3 6 4 5 3 2 3" xfId="43100" xr:uid="{624D3CF8-E27C-4103-9543-2AE7F0DA6F1F}"/>
    <cellStyle name="Percent 3 6 4 5 3 3" xfId="25248" xr:uid="{EF07C26C-E11E-481A-AB5C-892D606A86E4}"/>
    <cellStyle name="Percent 3 6 4 5 3 4" xfId="43099" xr:uid="{9E1C5E56-DF09-4043-AAEB-A2F5CF421051}"/>
    <cellStyle name="Percent 3 6 4 5 4" xfId="7377" xr:uid="{CE071C2D-A57D-42C4-9DBD-209E319D0377}"/>
    <cellStyle name="Percent 3 6 4 5 4 2" xfId="7378" xr:uid="{E73966C8-A2C2-4EF7-AE34-F070FEBE2CC8}"/>
    <cellStyle name="Percent 3 6 4 5 4 2 2" xfId="25251" xr:uid="{99229654-8B22-42EF-8F63-B7C868D3BE57}"/>
    <cellStyle name="Percent 3 6 4 5 4 2 3" xfId="43102" xr:uid="{3B3B6FB7-4686-4DFF-B2C4-4CB018B005BC}"/>
    <cellStyle name="Percent 3 6 4 5 4 3" xfId="25250" xr:uid="{6BB262BB-90F3-49F0-9060-4A87704EDCB8}"/>
    <cellStyle name="Percent 3 6 4 5 4 4" xfId="43101" xr:uid="{C7416256-B3E1-4751-9A26-F2DF22DA53AF}"/>
    <cellStyle name="Percent 3 6 4 5 5" xfId="7379" xr:uid="{E1069DB3-5E9B-4ADD-97FF-3AFB420ACA23}"/>
    <cellStyle name="Percent 3 6 4 5 5 2" xfId="25252" xr:uid="{408DBFB0-3660-4DE2-8899-0B3801D68066}"/>
    <cellStyle name="Percent 3 6 4 5 5 3" xfId="43103" xr:uid="{168B90DB-51FC-46F2-BD72-F99E5B9075A9}"/>
    <cellStyle name="Percent 3 6 4 5 6" xfId="25245" xr:uid="{E274BADC-B8A4-422F-A035-96F8AB5ACF37}"/>
    <cellStyle name="Percent 3 6 4 5 7" xfId="43096" xr:uid="{442230F2-E459-4674-A683-8A4C428E8859}"/>
    <cellStyle name="Percent 3 6 4 6" xfId="7380" xr:uid="{82615B87-E0F8-4BF5-96BB-4F1FAED77212}"/>
    <cellStyle name="Percent 3 6 4 6 2" xfId="7381" xr:uid="{11FDE53B-BB34-4592-89A8-9FC1CF881350}"/>
    <cellStyle name="Percent 3 6 4 6 2 2" xfId="7382" xr:uid="{808B4806-0DCB-4539-AE42-E20A20DBF84A}"/>
    <cellStyle name="Percent 3 6 4 6 2 2 2" xfId="25255" xr:uid="{140C079A-3112-41EB-A132-0F4A9894EC13}"/>
    <cellStyle name="Percent 3 6 4 6 2 2 3" xfId="43106" xr:uid="{EFAE0E79-AF7D-4459-9110-8C1A337D1E65}"/>
    <cellStyle name="Percent 3 6 4 6 2 3" xfId="25254" xr:uid="{D587F0D8-5CC9-4D9C-8D84-91E585AD43FE}"/>
    <cellStyle name="Percent 3 6 4 6 2 4" xfId="43105" xr:uid="{39923635-DEC0-430C-8592-897C97A3BDDD}"/>
    <cellStyle name="Percent 3 6 4 6 3" xfId="7383" xr:uid="{3B896884-80BD-4BF4-8366-CFBBCD6C5113}"/>
    <cellStyle name="Percent 3 6 4 6 3 2" xfId="7384" xr:uid="{78C9635F-C8C6-4782-9763-8744F20FE844}"/>
    <cellStyle name="Percent 3 6 4 6 3 2 2" xfId="25257" xr:uid="{ADAF653E-D8C3-4537-AF99-EBC93666B989}"/>
    <cellStyle name="Percent 3 6 4 6 3 2 3" xfId="43108" xr:uid="{3DEB6668-8412-41F8-90EA-D86389DF04C5}"/>
    <cellStyle name="Percent 3 6 4 6 3 3" xfId="25256" xr:uid="{594B5DE4-092B-44A2-A0F1-5026DC67605B}"/>
    <cellStyle name="Percent 3 6 4 6 3 4" xfId="43107" xr:uid="{F49886D1-6E82-4406-8D34-3FFA41572650}"/>
    <cellStyle name="Percent 3 6 4 6 4" xfId="7385" xr:uid="{3A17C45C-3665-42B2-8E83-86D232CA9456}"/>
    <cellStyle name="Percent 3 6 4 6 4 2" xfId="25258" xr:uid="{71CAAC2C-96C7-44D6-AD5F-B2AD3BB5E9DF}"/>
    <cellStyle name="Percent 3 6 4 6 4 3" xfId="43109" xr:uid="{58CF76B9-6ACA-4399-8CC1-F602B93A7EF9}"/>
    <cellStyle name="Percent 3 6 4 6 5" xfId="25253" xr:uid="{D632F127-9B11-496B-8B60-8C7374E26EF5}"/>
    <cellStyle name="Percent 3 6 4 6 6" xfId="43104" xr:uid="{AC4673C0-339A-4962-90F6-37266B8ED385}"/>
    <cellStyle name="Percent 3 6 4 7" xfId="7386" xr:uid="{E38EE73D-5E4D-49C7-8695-B183D88BB517}"/>
    <cellStyle name="Percent 3 6 4 7 2" xfId="7387" xr:uid="{2CC5B95D-4123-4BC0-A0CF-8E4B6C24383A}"/>
    <cellStyle name="Percent 3 6 4 7 2 2" xfId="25260" xr:uid="{DE7A4D92-E315-4F21-ADC4-78E73B4E62AF}"/>
    <cellStyle name="Percent 3 6 4 7 2 3" xfId="43111" xr:uid="{B5F709E5-A8F8-4E75-A57F-B03500D10C66}"/>
    <cellStyle name="Percent 3 6 4 7 3" xfId="25259" xr:uid="{A66BAC50-DC33-4441-B8F5-597A7C7B1E0D}"/>
    <cellStyle name="Percent 3 6 4 7 4" xfId="43110" xr:uid="{D6B0A802-6ECF-4EAD-B30C-2917525C7321}"/>
    <cellStyle name="Percent 3 6 4 8" xfId="7388" xr:uid="{1FEA583B-5B57-4748-9C09-146652BB9748}"/>
    <cellStyle name="Percent 3 6 4 8 2" xfId="7389" xr:uid="{DF2F12F9-2750-4D10-B5F9-A192E96BCC46}"/>
    <cellStyle name="Percent 3 6 4 8 2 2" xfId="25262" xr:uid="{F27AF2AB-E0D6-4453-89C2-32BA86AE7BC5}"/>
    <cellStyle name="Percent 3 6 4 8 2 3" xfId="43113" xr:uid="{4FB70EF1-72AB-4692-9AE0-FE66259BCD1B}"/>
    <cellStyle name="Percent 3 6 4 8 3" xfId="25261" xr:uid="{F55E4157-8B4B-43DD-B08B-4F67F96B1A4D}"/>
    <cellStyle name="Percent 3 6 4 8 4" xfId="43112" xr:uid="{FE77B370-905C-4EFB-A427-C162D57C288A}"/>
    <cellStyle name="Percent 3 6 4 9" xfId="7390" xr:uid="{0C8B93BC-BC10-45C6-B79E-EF447F137761}"/>
    <cellStyle name="Percent 3 6 4 9 2" xfId="7391" xr:uid="{C24B2EB9-1580-4FE9-86E2-5BCB43166EAF}"/>
    <cellStyle name="Percent 3 6 4 9 2 2" xfId="25264" xr:uid="{93D70066-7F61-42FD-AA10-8BE9140E7026}"/>
    <cellStyle name="Percent 3 6 4 9 2 3" xfId="43115" xr:uid="{B7E26957-CA4F-47AD-AAEC-BE24B560C61A}"/>
    <cellStyle name="Percent 3 6 4 9 3" xfId="25263" xr:uid="{7F5AD42A-D98E-471A-B990-F3815D2ACA68}"/>
    <cellStyle name="Percent 3 6 4 9 4" xfId="43114" xr:uid="{4B83679B-3ECB-4999-939B-74B574000D41}"/>
    <cellStyle name="Percent 3 6 5" xfId="2924" xr:uid="{B9BB0161-340B-4720-996E-7AB50FCA81D8}"/>
    <cellStyle name="Percent 3 6 5 10" xfId="7393" xr:uid="{228B7091-BD25-4AB8-9B4F-ACD364413737}"/>
    <cellStyle name="Percent 3 6 5 10 2" xfId="25266" xr:uid="{EDCD10B4-4FED-422F-8953-8492D1295283}"/>
    <cellStyle name="Percent 3 6 5 10 3" xfId="43117" xr:uid="{A018F6F8-A944-416F-AC4F-26B8B5EA0E9F}"/>
    <cellStyle name="Percent 3 6 5 11" xfId="7394" xr:uid="{FACBE4C0-F6F0-4576-BB86-C1A7B2601A80}"/>
    <cellStyle name="Percent 3 6 5 11 2" xfId="25267" xr:uid="{BC9E0347-FE95-4A2D-BDD8-E9DAB26FCC97}"/>
    <cellStyle name="Percent 3 6 5 11 3" xfId="43118" xr:uid="{A2BA4170-1DE4-4812-BC1C-22D7FB34A936}"/>
    <cellStyle name="Percent 3 6 5 12" xfId="7392" xr:uid="{803368F3-CFF7-42F6-A1D6-94E0FA6FDBBF}"/>
    <cellStyle name="Percent 3 6 5 12 2" xfId="25265" xr:uid="{7D61E5B0-34CB-407E-AC62-AD1A93F28B33}"/>
    <cellStyle name="Percent 3 6 5 12 3" xfId="43116" xr:uid="{AB218F81-64FD-41F4-B63E-93FD7423CB78}"/>
    <cellStyle name="Percent 3 6 5 13" xfId="59840" xr:uid="{58B45E6A-96E4-44EB-A099-14205E4E9A7E}"/>
    <cellStyle name="Percent 3 6 5 2" xfId="7395" xr:uid="{A6FF7F34-55EC-4220-ABB0-79DC9ED7955A}"/>
    <cellStyle name="Percent 3 6 5 2 2" xfId="7396" xr:uid="{812F0788-6922-4EC7-B271-E15B58835652}"/>
    <cellStyle name="Percent 3 6 5 2 2 2" xfId="7397" xr:uid="{E845353D-AFE2-4425-AF53-1D1409207995}"/>
    <cellStyle name="Percent 3 6 5 2 2 2 2" xfId="25270" xr:uid="{3E9896EB-4B5B-4A0D-A308-AEC01483660C}"/>
    <cellStyle name="Percent 3 6 5 2 2 2 3" xfId="43121" xr:uid="{DD9C3D35-CA1F-402A-A086-0CCDA7852983}"/>
    <cellStyle name="Percent 3 6 5 2 2 3" xfId="25269" xr:uid="{DBC4E1C3-F0A1-48C1-B809-F3AC78C45B02}"/>
    <cellStyle name="Percent 3 6 5 2 2 4" xfId="43120" xr:uid="{AFF68DE5-9892-4DC6-9974-9EF2ECFF6ECE}"/>
    <cellStyle name="Percent 3 6 5 2 3" xfId="7398" xr:uid="{47EE0168-9F8A-4FC8-BA53-1185DC7D277B}"/>
    <cellStyle name="Percent 3 6 5 2 3 2" xfId="7399" xr:uid="{9BEFA5E7-C7F9-427F-8F10-A640BF19E1FB}"/>
    <cellStyle name="Percent 3 6 5 2 3 2 2" xfId="25272" xr:uid="{CC32C166-FE63-4FFC-9F07-68508D28D589}"/>
    <cellStyle name="Percent 3 6 5 2 3 2 3" xfId="43123" xr:uid="{045833DA-145E-4B54-BB0B-ACAE48B3FAF6}"/>
    <cellStyle name="Percent 3 6 5 2 3 3" xfId="25271" xr:uid="{4F8F5BC2-0F92-49A8-899A-BC58D40FF76A}"/>
    <cellStyle name="Percent 3 6 5 2 3 4" xfId="43122" xr:uid="{3C58192A-372A-4517-B300-32C046284A9B}"/>
    <cellStyle name="Percent 3 6 5 2 4" xfId="7400" xr:uid="{AD7C3A4F-7973-43BD-9A70-5AFDAB437352}"/>
    <cellStyle name="Percent 3 6 5 2 4 2" xfId="25273" xr:uid="{23D042CC-66E8-4864-B994-D591F1AA9157}"/>
    <cellStyle name="Percent 3 6 5 2 4 3" xfId="43124" xr:uid="{21031419-FCC3-47B3-A8A6-0FD38BB6FEB3}"/>
    <cellStyle name="Percent 3 6 5 2 5" xfId="7401" xr:uid="{C8E9602B-7209-4EC5-B935-BEC0132001B4}"/>
    <cellStyle name="Percent 3 6 5 2 5 2" xfId="25274" xr:uid="{39F865D0-A291-48E6-AC84-F919D8856261}"/>
    <cellStyle name="Percent 3 6 5 2 5 3" xfId="43125" xr:uid="{DCF92A57-EB01-48D6-B851-A24D0F149754}"/>
    <cellStyle name="Percent 3 6 5 2 6" xfId="25268" xr:uid="{5B2396BF-2854-4200-AFFE-A8F9A41A8BAF}"/>
    <cellStyle name="Percent 3 6 5 2 7" xfId="43119" xr:uid="{15F0FF79-F163-4C5F-BEF8-5E289FC9EDC7}"/>
    <cellStyle name="Percent 3 6 5 3" xfId="7402" xr:uid="{5381FB34-6C17-413E-8576-5CF20262A1E6}"/>
    <cellStyle name="Percent 3 6 5 3 2" xfId="7403" xr:uid="{60C0CA4A-3B17-4F3D-A1E6-450D5792E0FE}"/>
    <cellStyle name="Percent 3 6 5 3 2 2" xfId="7404" xr:uid="{FB3C46EF-03FA-402A-BE64-D253A55586EC}"/>
    <cellStyle name="Percent 3 6 5 3 2 2 2" xfId="25277" xr:uid="{86459403-3E37-4CE5-BD73-5915356B65C6}"/>
    <cellStyle name="Percent 3 6 5 3 2 2 3" xfId="43128" xr:uid="{4491297C-C310-4342-A8E3-7A0CA4422954}"/>
    <cellStyle name="Percent 3 6 5 3 2 3" xfId="25276" xr:uid="{EEBCE08F-70EB-4C52-8FB9-2B1C4E62DF0D}"/>
    <cellStyle name="Percent 3 6 5 3 2 4" xfId="43127" xr:uid="{7ABF0AB8-16A7-446B-81F2-650020301F80}"/>
    <cellStyle name="Percent 3 6 5 3 3" xfId="7405" xr:uid="{5DFB8D4E-9A3D-4602-8716-E9B5342281C8}"/>
    <cellStyle name="Percent 3 6 5 3 3 2" xfId="7406" xr:uid="{27F284EB-4B05-4774-A5ED-2588BEC691B1}"/>
    <cellStyle name="Percent 3 6 5 3 3 2 2" xfId="25279" xr:uid="{20892192-9DA2-4126-BCD4-A42C671E00AE}"/>
    <cellStyle name="Percent 3 6 5 3 3 2 3" xfId="43130" xr:uid="{0997EDA7-ACA6-4586-8F3B-DFF634A5EBD1}"/>
    <cellStyle name="Percent 3 6 5 3 3 3" xfId="25278" xr:uid="{CFB8DEE6-F258-4C8D-B887-89AC90D0C42A}"/>
    <cellStyle name="Percent 3 6 5 3 3 4" xfId="43129" xr:uid="{0D8D7F6C-E3B3-4891-B2B1-0D9568152287}"/>
    <cellStyle name="Percent 3 6 5 3 4" xfId="7407" xr:uid="{0F148DB9-4294-439C-A81E-4C15F67E3B70}"/>
    <cellStyle name="Percent 3 6 5 3 4 2" xfId="25280" xr:uid="{9BB7B95C-336A-4F21-8E75-5E315B1311F6}"/>
    <cellStyle name="Percent 3 6 5 3 4 3" xfId="43131" xr:uid="{5AEB0CBC-9777-483E-A41F-5EC747C3188C}"/>
    <cellStyle name="Percent 3 6 5 3 5" xfId="25275" xr:uid="{2F05C871-F647-487F-AD8E-D82FB6DF36D6}"/>
    <cellStyle name="Percent 3 6 5 3 6" xfId="43126" xr:uid="{1C6BE5D5-9591-4731-9DF9-9921BF528436}"/>
    <cellStyle name="Percent 3 6 5 4" xfId="7408" xr:uid="{E358524D-F4C1-4B52-99F5-E060970F8FCE}"/>
    <cellStyle name="Percent 3 6 5 4 2" xfId="7409" xr:uid="{843C4E14-B290-4C69-B592-744CD22E2245}"/>
    <cellStyle name="Percent 3 6 5 4 2 2" xfId="7410" xr:uid="{81561C3B-37F6-42CB-8FCD-5EDB07119712}"/>
    <cellStyle name="Percent 3 6 5 4 2 2 2" xfId="25283" xr:uid="{56DB55AB-A023-4349-8730-0A6C64539285}"/>
    <cellStyle name="Percent 3 6 5 4 2 2 3" xfId="43134" xr:uid="{45F9A83C-3FD0-4600-B434-6F4267B5B426}"/>
    <cellStyle name="Percent 3 6 5 4 2 3" xfId="25282" xr:uid="{A23DA8A1-CA3A-4673-8727-9208E0119D5E}"/>
    <cellStyle name="Percent 3 6 5 4 2 4" xfId="43133" xr:uid="{BC795F4D-6E21-495B-B94F-C43EA7F218CC}"/>
    <cellStyle name="Percent 3 6 5 4 3" xfId="7411" xr:uid="{72EA98F2-6A15-4B23-8B8F-FE526ECEB1E7}"/>
    <cellStyle name="Percent 3 6 5 4 3 2" xfId="7412" xr:uid="{48D78E92-C0CF-4B8C-9F33-BBDFCC95CDAC}"/>
    <cellStyle name="Percent 3 6 5 4 3 2 2" xfId="25285" xr:uid="{58DEA945-72C1-480E-B387-A6636AFDA972}"/>
    <cellStyle name="Percent 3 6 5 4 3 2 3" xfId="43136" xr:uid="{0EFBA994-8B5C-4A50-A31B-833EF993C729}"/>
    <cellStyle name="Percent 3 6 5 4 3 3" xfId="25284" xr:uid="{28986240-899C-4296-A154-7FF8F6A2F705}"/>
    <cellStyle name="Percent 3 6 5 4 3 4" xfId="43135" xr:uid="{65267918-D1EF-41E5-9530-A150F4B26FBD}"/>
    <cellStyle name="Percent 3 6 5 4 4" xfId="7413" xr:uid="{27E6ACB8-CD9E-4939-83CF-209A22A056EF}"/>
    <cellStyle name="Percent 3 6 5 4 4 2" xfId="25286" xr:uid="{E442E10E-5539-4E9F-A8A5-DFD6EBD071D6}"/>
    <cellStyle name="Percent 3 6 5 4 4 3" xfId="43137" xr:uid="{FAE490E8-6F8E-4EC6-94A4-63F21E4F545D}"/>
    <cellStyle name="Percent 3 6 5 4 5" xfId="25281" xr:uid="{F6F6B9DB-0C93-4EA0-BC3D-19320734BE5F}"/>
    <cellStyle name="Percent 3 6 5 4 6" xfId="43132" xr:uid="{4B857159-EFD0-4D2E-AA79-3B80695631C3}"/>
    <cellStyle name="Percent 3 6 5 5" xfId="7414" xr:uid="{4B59D242-BFB7-4AE8-91A1-C0B3EDD49258}"/>
    <cellStyle name="Percent 3 6 5 5 2" xfId="7415" xr:uid="{3F55483B-8F76-48FD-ADBE-A8333C497150}"/>
    <cellStyle name="Percent 3 6 5 5 2 2" xfId="7416" xr:uid="{51A4BA96-ECAA-4C97-AF44-5AF50D0FE8A7}"/>
    <cellStyle name="Percent 3 6 5 5 2 2 2" xfId="25289" xr:uid="{D6D497DA-6B41-4BA5-9A2C-6AB0562EDFFD}"/>
    <cellStyle name="Percent 3 6 5 5 2 2 3" xfId="43140" xr:uid="{2264D8EC-00E7-48A8-B946-EF8D4A579A8E}"/>
    <cellStyle name="Percent 3 6 5 5 2 3" xfId="25288" xr:uid="{660BC653-D63E-4890-A68C-308E70354F6B}"/>
    <cellStyle name="Percent 3 6 5 5 2 4" xfId="43139" xr:uid="{8B545DED-BC1D-4412-8759-D722F7246A47}"/>
    <cellStyle name="Percent 3 6 5 5 3" xfId="7417" xr:uid="{A20E53D5-18B9-421E-94F4-82BB2DD814D0}"/>
    <cellStyle name="Percent 3 6 5 5 3 2" xfId="7418" xr:uid="{AF51A6FF-C695-41DE-8A36-D72C3008044B}"/>
    <cellStyle name="Percent 3 6 5 5 3 2 2" xfId="25291" xr:uid="{6B50909E-B679-42A2-9823-D7A87CDB1A42}"/>
    <cellStyle name="Percent 3 6 5 5 3 2 3" xfId="43142" xr:uid="{CFF4D09D-C79C-4F3F-A3E7-532C59B1EF6E}"/>
    <cellStyle name="Percent 3 6 5 5 3 3" xfId="25290" xr:uid="{E6D0A94B-7E59-4C8C-BF17-7FD96F99C2C4}"/>
    <cellStyle name="Percent 3 6 5 5 3 4" xfId="43141" xr:uid="{92A5F982-B67F-4FD0-928C-D69783B668CF}"/>
    <cellStyle name="Percent 3 6 5 5 4" xfId="7419" xr:uid="{48931255-5830-4B5C-BB61-14FAAC738773}"/>
    <cellStyle name="Percent 3 6 5 5 4 2" xfId="7420" xr:uid="{01CBFAC7-D791-4812-990F-6C5FF7312C1F}"/>
    <cellStyle name="Percent 3 6 5 5 4 2 2" xfId="25293" xr:uid="{98B21ACE-9BBD-48D0-B0CD-86EBE7118488}"/>
    <cellStyle name="Percent 3 6 5 5 4 2 3" xfId="43144" xr:uid="{D992BF0A-1A9E-47BF-83B7-7F2AEB0CE75D}"/>
    <cellStyle name="Percent 3 6 5 5 4 3" xfId="25292" xr:uid="{CF099302-CFC3-4A93-A0FC-64EE0D6F6980}"/>
    <cellStyle name="Percent 3 6 5 5 4 4" xfId="43143" xr:uid="{0494EB4E-58C5-4942-B4D2-78D14D3E3757}"/>
    <cellStyle name="Percent 3 6 5 5 5" xfId="7421" xr:uid="{3229AC77-45E5-4DB0-91C8-71CF84232534}"/>
    <cellStyle name="Percent 3 6 5 5 5 2" xfId="25294" xr:uid="{204D062A-0733-4083-99C1-EEA5D4A90661}"/>
    <cellStyle name="Percent 3 6 5 5 5 3" xfId="43145" xr:uid="{0DB26430-FBA8-4069-9AB0-59112BD8A906}"/>
    <cellStyle name="Percent 3 6 5 5 6" xfId="25287" xr:uid="{00A1A68B-6084-41EB-AEF8-8BF3B06CC009}"/>
    <cellStyle name="Percent 3 6 5 5 7" xfId="43138" xr:uid="{3DAB6C9A-20DB-4DC4-BC3D-179EEDEB7358}"/>
    <cellStyle name="Percent 3 6 5 6" xfId="7422" xr:uid="{499C7C81-B650-40BD-9884-5E356D572CB8}"/>
    <cellStyle name="Percent 3 6 5 6 2" xfId="7423" xr:uid="{3D7C6E0E-1D0D-4774-8CD9-3DA2BD6BE696}"/>
    <cellStyle name="Percent 3 6 5 6 2 2" xfId="7424" xr:uid="{274790B2-3DDB-4964-87BE-BE75AC3D8750}"/>
    <cellStyle name="Percent 3 6 5 6 2 2 2" xfId="25297" xr:uid="{D39EDB7A-5C54-47BC-B659-287E1E71D714}"/>
    <cellStyle name="Percent 3 6 5 6 2 2 3" xfId="43148" xr:uid="{D3BE4416-D14A-4BD3-BA98-645C48E7E3B1}"/>
    <cellStyle name="Percent 3 6 5 6 2 3" xfId="25296" xr:uid="{5FF324C1-AD45-47FB-B9DC-F9C26CE412A4}"/>
    <cellStyle name="Percent 3 6 5 6 2 4" xfId="43147" xr:uid="{763DBC73-D18B-4075-A472-5C16F6BBFDBF}"/>
    <cellStyle name="Percent 3 6 5 6 3" xfId="7425" xr:uid="{BA053BFA-36E9-4A88-B63D-E49F3C1118A1}"/>
    <cellStyle name="Percent 3 6 5 6 3 2" xfId="7426" xr:uid="{47CACCAA-08AA-419C-8FDD-4642E4EA620B}"/>
    <cellStyle name="Percent 3 6 5 6 3 2 2" xfId="25299" xr:uid="{9A9D65CA-DE40-46A9-B134-F78844DA3A24}"/>
    <cellStyle name="Percent 3 6 5 6 3 2 3" xfId="43150" xr:uid="{252408F4-1631-442B-9CF6-38FDD9428DC6}"/>
    <cellStyle name="Percent 3 6 5 6 3 3" xfId="25298" xr:uid="{5E6A1E92-9208-4381-8729-43CB5BF0B0D3}"/>
    <cellStyle name="Percent 3 6 5 6 3 4" xfId="43149" xr:uid="{8EE3117F-A9B1-49EA-B790-14CA38058849}"/>
    <cellStyle name="Percent 3 6 5 6 4" xfId="7427" xr:uid="{32D8AD78-9569-4301-AF64-75FA20E50CF9}"/>
    <cellStyle name="Percent 3 6 5 6 4 2" xfId="25300" xr:uid="{E24A0598-6C27-406E-91BD-C4CBF7C3D66F}"/>
    <cellStyle name="Percent 3 6 5 6 4 3" xfId="43151" xr:uid="{5D42DA6A-B655-4861-8B57-E5CB5120D65A}"/>
    <cellStyle name="Percent 3 6 5 6 5" xfId="25295" xr:uid="{636357FD-39A5-4E39-8846-7E6408E4F4BB}"/>
    <cellStyle name="Percent 3 6 5 6 6" xfId="43146" xr:uid="{C00388F4-6387-4E6C-9362-3D184855C0B7}"/>
    <cellStyle name="Percent 3 6 5 7" xfId="7428" xr:uid="{361DA1DC-EA43-4972-9F30-6323AC11D978}"/>
    <cellStyle name="Percent 3 6 5 7 2" xfId="7429" xr:uid="{E9BF684D-3D8A-42B2-8EA6-41D67F15BFB1}"/>
    <cellStyle name="Percent 3 6 5 7 2 2" xfId="25302" xr:uid="{42A86ECA-F606-456B-8F3E-F27A946C7E88}"/>
    <cellStyle name="Percent 3 6 5 7 2 3" xfId="43153" xr:uid="{B47E0045-30CC-4971-98FD-C13849EDFB94}"/>
    <cellStyle name="Percent 3 6 5 7 3" xfId="25301" xr:uid="{E43CC2B1-2968-4AF4-8262-882FAF865CD3}"/>
    <cellStyle name="Percent 3 6 5 7 4" xfId="43152" xr:uid="{DB656BF7-F465-474A-9F95-EED72A2A6764}"/>
    <cellStyle name="Percent 3 6 5 8" xfId="7430" xr:uid="{C5BBE38A-DC0B-4063-A94A-987F5AEC7717}"/>
    <cellStyle name="Percent 3 6 5 8 2" xfId="7431" xr:uid="{145E4EAE-2E76-43C5-A811-B0C236B24DCC}"/>
    <cellStyle name="Percent 3 6 5 8 2 2" xfId="25304" xr:uid="{332B3806-5D7B-4CCC-B166-E92B93B039CF}"/>
    <cellStyle name="Percent 3 6 5 8 2 3" xfId="43155" xr:uid="{96636575-FE8E-4B21-811E-7E178A7AD199}"/>
    <cellStyle name="Percent 3 6 5 8 3" xfId="25303" xr:uid="{2C42774B-3239-49DD-BF51-5FA09D3877F6}"/>
    <cellStyle name="Percent 3 6 5 8 4" xfId="43154" xr:uid="{48CF1A4E-343B-4763-B846-E316759FEFFB}"/>
    <cellStyle name="Percent 3 6 5 9" xfId="7432" xr:uid="{B3AC982D-D5A8-445E-8CC3-A015D5856245}"/>
    <cellStyle name="Percent 3 6 5 9 2" xfId="7433" xr:uid="{328763A5-3E61-4C0A-B30A-27D304076C77}"/>
    <cellStyle name="Percent 3 6 5 9 2 2" xfId="25306" xr:uid="{83ACD05C-8A3A-4820-9826-5FAE0C1DA001}"/>
    <cellStyle name="Percent 3 6 5 9 2 3" xfId="43157" xr:uid="{5019307B-7A78-48E6-9AB8-707B21AAC7B9}"/>
    <cellStyle name="Percent 3 6 5 9 3" xfId="25305" xr:uid="{30DE6B2E-E45B-4917-9871-A2992CA40476}"/>
    <cellStyle name="Percent 3 6 5 9 4" xfId="43156" xr:uid="{907CC5FE-8DDB-49C4-829E-9F30CDA1839C}"/>
    <cellStyle name="Percent 3 6 6" xfId="2925" xr:uid="{BDB40203-2724-4405-B6F0-814B2AFA49DD}"/>
    <cellStyle name="Percent 3 6 6 10" xfId="7435" xr:uid="{2B8B755B-D12A-470C-8626-D8B46F25BD74}"/>
    <cellStyle name="Percent 3 6 6 10 2" xfId="25308" xr:uid="{C5C02AF3-9584-4BA9-B630-174734D24391}"/>
    <cellStyle name="Percent 3 6 6 10 3" xfId="43159" xr:uid="{8A9A1224-1DB6-40EE-8230-A7DDA9E17167}"/>
    <cellStyle name="Percent 3 6 6 11" xfId="7436" xr:uid="{08A51DE5-5508-4664-8AA7-38C36D92940C}"/>
    <cellStyle name="Percent 3 6 6 11 2" xfId="25309" xr:uid="{A3148C97-2C29-4734-891D-6F0BCEA9F501}"/>
    <cellStyle name="Percent 3 6 6 11 3" xfId="43160" xr:uid="{A1A50D22-010E-4FFF-B27F-B39D5D990B7C}"/>
    <cellStyle name="Percent 3 6 6 12" xfId="7434" xr:uid="{A523E401-A8E3-45A9-8DB9-400FCE2C4B11}"/>
    <cellStyle name="Percent 3 6 6 12 2" xfId="25307" xr:uid="{3609DF89-4FA8-4FA5-A93E-B762C3F1C629}"/>
    <cellStyle name="Percent 3 6 6 12 3" xfId="43158" xr:uid="{645FDF6C-60C2-441C-8564-0A849D27582D}"/>
    <cellStyle name="Percent 3 6 6 13" xfId="59841" xr:uid="{60C5E599-0135-4C1D-94EE-DB219BDBF384}"/>
    <cellStyle name="Percent 3 6 6 2" xfId="7437" xr:uid="{5080AC5E-E6E7-4D04-9A9D-83FE7A147F3A}"/>
    <cellStyle name="Percent 3 6 6 2 2" xfId="7438" xr:uid="{3A32A427-137C-4679-ABA6-D97AB3A16CA0}"/>
    <cellStyle name="Percent 3 6 6 2 2 2" xfId="7439" xr:uid="{C6B40AAA-DF8E-4BD0-BD99-E5F988C01E25}"/>
    <cellStyle name="Percent 3 6 6 2 2 2 2" xfId="25312" xr:uid="{0CB6078C-9573-49F4-88F7-6129F3F55A92}"/>
    <cellStyle name="Percent 3 6 6 2 2 2 3" xfId="43163" xr:uid="{BE4013C2-D559-4DD5-9B0C-2A31680FB7B8}"/>
    <cellStyle name="Percent 3 6 6 2 2 3" xfId="25311" xr:uid="{1463A806-4AE9-49A6-9A64-FBDD499D4FB3}"/>
    <cellStyle name="Percent 3 6 6 2 2 4" xfId="43162" xr:uid="{1EC3B58C-F47B-4447-916C-177F1F25419E}"/>
    <cellStyle name="Percent 3 6 6 2 3" xfId="7440" xr:uid="{2FF4E4CC-1780-4EFE-B1BE-916DF1340300}"/>
    <cellStyle name="Percent 3 6 6 2 3 2" xfId="7441" xr:uid="{97148B59-653C-406D-90E2-5231A4D91EC5}"/>
    <cellStyle name="Percent 3 6 6 2 3 2 2" xfId="25314" xr:uid="{9974CAD5-2D53-4EE6-80A9-55E4E6511AB2}"/>
    <cellStyle name="Percent 3 6 6 2 3 2 3" xfId="43165" xr:uid="{78AFDC09-0B30-4230-A276-E4C74E477478}"/>
    <cellStyle name="Percent 3 6 6 2 3 3" xfId="25313" xr:uid="{14468595-B438-42AB-92FC-D569C4A6E350}"/>
    <cellStyle name="Percent 3 6 6 2 3 4" xfId="43164" xr:uid="{90F09BE0-EAE6-4022-BB26-579D026E946A}"/>
    <cellStyle name="Percent 3 6 6 2 4" xfId="7442" xr:uid="{F102CA3A-4B34-4B96-9547-266459D7BB2A}"/>
    <cellStyle name="Percent 3 6 6 2 4 2" xfId="25315" xr:uid="{CA798089-FFD5-476D-90C4-2B8659853117}"/>
    <cellStyle name="Percent 3 6 6 2 4 3" xfId="43166" xr:uid="{2DB72B84-0ECB-4F3C-BE4A-728709F7DF05}"/>
    <cellStyle name="Percent 3 6 6 2 5" xfId="7443" xr:uid="{F4C74D01-D722-45DD-BD28-AFDB6C7A9618}"/>
    <cellStyle name="Percent 3 6 6 2 5 2" xfId="25316" xr:uid="{EBE135FA-6DC7-440E-9DC3-8F448ADFF44C}"/>
    <cellStyle name="Percent 3 6 6 2 5 3" xfId="43167" xr:uid="{9A4CFE93-1139-4CB8-8374-9AA0A1B43583}"/>
    <cellStyle name="Percent 3 6 6 2 6" xfId="25310" xr:uid="{465AD93A-3824-41D2-8A1D-D934752C1710}"/>
    <cellStyle name="Percent 3 6 6 2 7" xfId="43161" xr:uid="{0E911A1E-AC08-430A-B159-5B565CD30754}"/>
    <cellStyle name="Percent 3 6 6 3" xfId="7444" xr:uid="{1F53BEDC-7F9F-4D16-84E6-89C6893608CC}"/>
    <cellStyle name="Percent 3 6 6 3 2" xfId="7445" xr:uid="{BBCF918A-685D-4E85-88AD-1CC8ACC9C11C}"/>
    <cellStyle name="Percent 3 6 6 3 2 2" xfId="7446" xr:uid="{CEB21C48-6ACA-4F7A-8837-771965F885BA}"/>
    <cellStyle name="Percent 3 6 6 3 2 2 2" xfId="25319" xr:uid="{359B5F1E-1D55-4251-AB99-EAD92EB9113D}"/>
    <cellStyle name="Percent 3 6 6 3 2 2 3" xfId="43170" xr:uid="{2258B84C-F2A5-4009-B301-70F7BFD7BBB8}"/>
    <cellStyle name="Percent 3 6 6 3 2 3" xfId="25318" xr:uid="{4F13C43E-AF16-423C-9376-E836F2F3B944}"/>
    <cellStyle name="Percent 3 6 6 3 2 4" xfId="43169" xr:uid="{91996827-4D07-4524-8ADB-36B85A068C93}"/>
    <cellStyle name="Percent 3 6 6 3 3" xfId="7447" xr:uid="{96ABA72D-3DDA-4235-837F-05EFF0F635D6}"/>
    <cellStyle name="Percent 3 6 6 3 3 2" xfId="7448" xr:uid="{18FC4498-EFF8-4B10-8E44-F88A44725370}"/>
    <cellStyle name="Percent 3 6 6 3 3 2 2" xfId="25321" xr:uid="{A9727A0C-CD04-4B7F-80F2-BC84251023F8}"/>
    <cellStyle name="Percent 3 6 6 3 3 2 3" xfId="43172" xr:uid="{F13A9CDD-F296-4A33-BD2C-842F40A98673}"/>
    <cellStyle name="Percent 3 6 6 3 3 3" xfId="25320" xr:uid="{3449E404-2C9B-4D29-8853-B79294B654F1}"/>
    <cellStyle name="Percent 3 6 6 3 3 4" xfId="43171" xr:uid="{A6575EF4-5457-4A57-9D7E-495CBDF1FDDA}"/>
    <cellStyle name="Percent 3 6 6 3 4" xfId="7449" xr:uid="{8ACC3B59-4E0E-4DB4-BA52-F05927743359}"/>
    <cellStyle name="Percent 3 6 6 3 4 2" xfId="25322" xr:uid="{4880497E-8229-4080-9DF9-6C5FCEE93FF3}"/>
    <cellStyle name="Percent 3 6 6 3 4 3" xfId="43173" xr:uid="{9F4D5EFB-A23E-48FF-A90F-1D699256243D}"/>
    <cellStyle name="Percent 3 6 6 3 5" xfId="25317" xr:uid="{6BEE7AB5-18C2-403C-87B9-7D02CBE7F058}"/>
    <cellStyle name="Percent 3 6 6 3 6" xfId="43168" xr:uid="{3AEB33EF-E4D2-4B49-A026-434D5896241F}"/>
    <cellStyle name="Percent 3 6 6 4" xfId="7450" xr:uid="{8ACCB8A6-9808-4435-8697-DB9480F9145B}"/>
    <cellStyle name="Percent 3 6 6 4 2" xfId="7451" xr:uid="{2D4DD09F-E925-4D71-B6E7-D55DC09676AC}"/>
    <cellStyle name="Percent 3 6 6 4 2 2" xfId="7452" xr:uid="{CB9F9E6F-8BD0-4584-A7F0-60469EE473D3}"/>
    <cellStyle name="Percent 3 6 6 4 2 2 2" xfId="25325" xr:uid="{EB8B5A22-EAE8-44EC-9A8F-EDE050E8E315}"/>
    <cellStyle name="Percent 3 6 6 4 2 2 3" xfId="43176" xr:uid="{BA295D0F-C8A4-4713-A084-92F2971AD36B}"/>
    <cellStyle name="Percent 3 6 6 4 2 3" xfId="25324" xr:uid="{23A92070-89E8-49C4-9899-5AD4D86B7BFF}"/>
    <cellStyle name="Percent 3 6 6 4 2 4" xfId="43175" xr:uid="{8DB2F423-6796-444E-AF02-B383D22C9049}"/>
    <cellStyle name="Percent 3 6 6 4 3" xfId="7453" xr:uid="{1BA21975-88B6-44D4-861F-DDDAEC019C8E}"/>
    <cellStyle name="Percent 3 6 6 4 3 2" xfId="7454" xr:uid="{3E13BD7C-D858-4660-82E2-7490A1EFA579}"/>
    <cellStyle name="Percent 3 6 6 4 3 2 2" xfId="25327" xr:uid="{E95DC4E5-449E-4254-9BB6-8CB59ADF940D}"/>
    <cellStyle name="Percent 3 6 6 4 3 2 3" xfId="43178" xr:uid="{09BA2708-7291-4A5E-8C74-24E1C79B376F}"/>
    <cellStyle name="Percent 3 6 6 4 3 3" xfId="25326" xr:uid="{F9428626-EDE4-419D-9BA0-B11FDEF7854E}"/>
    <cellStyle name="Percent 3 6 6 4 3 4" xfId="43177" xr:uid="{2FEA808A-B597-48B3-B066-7B3E881F3BF3}"/>
    <cellStyle name="Percent 3 6 6 4 4" xfId="7455" xr:uid="{543EA9C9-52AF-432A-A65D-0F4545AB412A}"/>
    <cellStyle name="Percent 3 6 6 4 4 2" xfId="25328" xr:uid="{5604575A-258C-4F27-888C-77141422F485}"/>
    <cellStyle name="Percent 3 6 6 4 4 3" xfId="43179" xr:uid="{88D4BFD4-82BC-4937-93C1-5C1B712F5CEF}"/>
    <cellStyle name="Percent 3 6 6 4 5" xfId="25323" xr:uid="{C76932EE-9184-42A4-BC02-F527949CB9D5}"/>
    <cellStyle name="Percent 3 6 6 4 6" xfId="43174" xr:uid="{A0278F9C-A617-4F3D-92AB-177F65F39692}"/>
    <cellStyle name="Percent 3 6 6 5" xfId="7456" xr:uid="{09934FA0-F740-447B-BAC4-7BF19468ABAD}"/>
    <cellStyle name="Percent 3 6 6 5 2" xfId="7457" xr:uid="{4F437B4B-0803-460E-8746-E06C1A08B6C7}"/>
    <cellStyle name="Percent 3 6 6 5 2 2" xfId="7458" xr:uid="{20F391D5-34A4-40C5-A2D9-4CE042B56E4A}"/>
    <cellStyle name="Percent 3 6 6 5 2 2 2" xfId="25331" xr:uid="{D7D2064D-A2EA-41D8-B1B0-653E66347C8D}"/>
    <cellStyle name="Percent 3 6 6 5 2 2 3" xfId="43182" xr:uid="{2C68E76E-115A-4FDB-A173-3F0900E22721}"/>
    <cellStyle name="Percent 3 6 6 5 2 3" xfId="25330" xr:uid="{93DF2362-092B-4886-9C3C-5E0B36FEE774}"/>
    <cellStyle name="Percent 3 6 6 5 2 4" xfId="43181" xr:uid="{94E051CC-2C13-4AFA-9F45-D83CB53DD7FB}"/>
    <cellStyle name="Percent 3 6 6 5 3" xfId="7459" xr:uid="{DD74CF3B-F1E1-4ECF-8BA4-36D70FA846CD}"/>
    <cellStyle name="Percent 3 6 6 5 3 2" xfId="7460" xr:uid="{8F4CD5B9-B136-4E4E-B5D3-06E1CE9892C2}"/>
    <cellStyle name="Percent 3 6 6 5 3 2 2" xfId="25333" xr:uid="{798B915C-DBBC-4F81-A1D4-46B65E6AD62A}"/>
    <cellStyle name="Percent 3 6 6 5 3 2 3" xfId="43184" xr:uid="{D8D3E96A-3002-47FB-AF33-A2071CFDB9DD}"/>
    <cellStyle name="Percent 3 6 6 5 3 3" xfId="25332" xr:uid="{3CD0FFB3-E7DE-4054-BBD0-184045DD1F3A}"/>
    <cellStyle name="Percent 3 6 6 5 3 4" xfId="43183" xr:uid="{349ED3CF-5C61-40FA-AA9D-61DF5B01015B}"/>
    <cellStyle name="Percent 3 6 6 5 4" xfId="7461" xr:uid="{DBE4A4DB-FFF3-42BB-95A8-C82CFC0D935A}"/>
    <cellStyle name="Percent 3 6 6 5 4 2" xfId="7462" xr:uid="{F06F4FC8-3A83-4939-BCEB-16650E960833}"/>
    <cellStyle name="Percent 3 6 6 5 4 2 2" xfId="25335" xr:uid="{D5D8B092-6E0D-458B-919D-0995A751E67A}"/>
    <cellStyle name="Percent 3 6 6 5 4 2 3" xfId="43186" xr:uid="{6FC7C2F6-E763-485F-89B2-0B14BC3AFFAF}"/>
    <cellStyle name="Percent 3 6 6 5 4 3" xfId="25334" xr:uid="{6CF37705-025E-49AF-858B-0C8A71B1A997}"/>
    <cellStyle name="Percent 3 6 6 5 4 4" xfId="43185" xr:uid="{A13DB213-FF5B-41F9-B676-D10D91EB75CF}"/>
    <cellStyle name="Percent 3 6 6 5 5" xfId="7463" xr:uid="{BD8D0FE2-5D27-4A26-A8AB-872DE6535714}"/>
    <cellStyle name="Percent 3 6 6 5 5 2" xfId="25336" xr:uid="{837794E1-DDA4-446A-89FA-5A8EA4D31255}"/>
    <cellStyle name="Percent 3 6 6 5 5 3" xfId="43187" xr:uid="{FC543396-6C73-4E91-8B96-EAC1525520CB}"/>
    <cellStyle name="Percent 3 6 6 5 6" xfId="25329" xr:uid="{FA2D6388-4A3D-4E5D-AFD4-14596FAF453C}"/>
    <cellStyle name="Percent 3 6 6 5 7" xfId="43180" xr:uid="{FD0CAB2E-4EA8-43B1-A7DA-B33540D49A90}"/>
    <cellStyle name="Percent 3 6 6 6" xfId="7464" xr:uid="{309D438D-3DA3-4575-ADEE-060A654D11E6}"/>
    <cellStyle name="Percent 3 6 6 6 2" xfId="7465" xr:uid="{632AC16E-9FAC-411B-AFCC-7CC1C37E8D75}"/>
    <cellStyle name="Percent 3 6 6 6 2 2" xfId="7466" xr:uid="{9510A759-8A17-4453-AFAA-1C0ABDBAF853}"/>
    <cellStyle name="Percent 3 6 6 6 2 2 2" xfId="25339" xr:uid="{06F3472D-7950-420E-8A42-1FCEE7BD3FBA}"/>
    <cellStyle name="Percent 3 6 6 6 2 2 3" xfId="43190" xr:uid="{CABBE829-B83A-43F9-98BB-E50DF580550C}"/>
    <cellStyle name="Percent 3 6 6 6 2 3" xfId="25338" xr:uid="{AC436ADE-6CDE-40C8-ACE0-372221763653}"/>
    <cellStyle name="Percent 3 6 6 6 2 4" xfId="43189" xr:uid="{42843ED9-EAE5-4A4A-BE82-3BF79F2502CA}"/>
    <cellStyle name="Percent 3 6 6 6 3" xfId="7467" xr:uid="{06A551F7-52E6-4F0C-BE92-64DA5D70EB7A}"/>
    <cellStyle name="Percent 3 6 6 6 3 2" xfId="7468" xr:uid="{062C4211-EA3A-4678-A665-24F119A73569}"/>
    <cellStyle name="Percent 3 6 6 6 3 2 2" xfId="25341" xr:uid="{EAD952DA-9E8C-4FBC-A52F-49627D99CDD5}"/>
    <cellStyle name="Percent 3 6 6 6 3 2 3" xfId="43192" xr:uid="{4FE51DDB-5E4D-41BF-BB27-5FB03C76C5FB}"/>
    <cellStyle name="Percent 3 6 6 6 3 3" xfId="25340" xr:uid="{DEFB6EE8-5FD2-4E54-8788-00DA203B9B47}"/>
    <cellStyle name="Percent 3 6 6 6 3 4" xfId="43191" xr:uid="{13E44851-E5CB-4E83-8D7D-6585F870C568}"/>
    <cellStyle name="Percent 3 6 6 6 4" xfId="7469" xr:uid="{A01BC972-73FC-4F66-958E-BCE4B0C74D1C}"/>
    <cellStyle name="Percent 3 6 6 6 4 2" xfId="25342" xr:uid="{9F58A0F3-549D-4FBD-BCFC-D4EC9859FE39}"/>
    <cellStyle name="Percent 3 6 6 6 4 3" xfId="43193" xr:uid="{7C48D4C8-DA5A-4662-BE7C-7930054D45E6}"/>
    <cellStyle name="Percent 3 6 6 6 5" xfId="25337" xr:uid="{3A74C9ED-6FAD-4B51-B780-4213166D1770}"/>
    <cellStyle name="Percent 3 6 6 6 6" xfId="43188" xr:uid="{2871A560-97CD-4F57-84AB-742D4914DCCB}"/>
    <cellStyle name="Percent 3 6 6 7" xfId="7470" xr:uid="{37EA1FB2-597E-418D-AFF2-3BBB8A06C547}"/>
    <cellStyle name="Percent 3 6 6 7 2" xfId="7471" xr:uid="{8D36F0E4-1F81-43B9-9C3F-3737D58C6E16}"/>
    <cellStyle name="Percent 3 6 6 7 2 2" xfId="25344" xr:uid="{FD421A7C-5BC9-4D1E-AF8B-D2096854DDEE}"/>
    <cellStyle name="Percent 3 6 6 7 2 3" xfId="43195" xr:uid="{E3DD1C56-106E-491E-99FA-843F750A69C5}"/>
    <cellStyle name="Percent 3 6 6 7 3" xfId="25343" xr:uid="{D8621A15-088E-4438-AA86-5D378B81D3CF}"/>
    <cellStyle name="Percent 3 6 6 7 4" xfId="43194" xr:uid="{7A878F25-B09B-4EC7-95F2-6815D1EBEF54}"/>
    <cellStyle name="Percent 3 6 6 8" xfId="7472" xr:uid="{66B8F46A-5C3B-42E8-9F93-CE777F34C5C5}"/>
    <cellStyle name="Percent 3 6 6 8 2" xfId="7473" xr:uid="{440CD3EF-9773-4379-ADD5-3A28408BD380}"/>
    <cellStyle name="Percent 3 6 6 8 2 2" xfId="25346" xr:uid="{29A0756C-70D9-4338-A04F-F252F41FB652}"/>
    <cellStyle name="Percent 3 6 6 8 2 3" xfId="43197" xr:uid="{A0DEAE4B-7F55-4E00-AA9B-56C03C4FDC34}"/>
    <cellStyle name="Percent 3 6 6 8 3" xfId="25345" xr:uid="{974A16B1-2693-42F3-94BB-F675143D0E81}"/>
    <cellStyle name="Percent 3 6 6 8 4" xfId="43196" xr:uid="{ECF159A1-DB10-4320-9DF4-5350D97102E8}"/>
    <cellStyle name="Percent 3 6 6 9" xfId="7474" xr:uid="{43DCD543-BDC2-491B-BADE-A79D4E1B1AE3}"/>
    <cellStyle name="Percent 3 6 6 9 2" xfId="7475" xr:uid="{8B44573C-8CEB-4DBA-94FC-96B4903B95D4}"/>
    <cellStyle name="Percent 3 6 6 9 2 2" xfId="25348" xr:uid="{CC6800C0-7232-49C5-B671-A5E5CD796DEA}"/>
    <cellStyle name="Percent 3 6 6 9 2 3" xfId="43199" xr:uid="{474B78DE-FC95-44AC-8B0F-5D008C3FEDE5}"/>
    <cellStyle name="Percent 3 6 6 9 3" xfId="25347" xr:uid="{F90BD00C-DCF1-43A2-8A33-B4198B9076C4}"/>
    <cellStyle name="Percent 3 6 6 9 4" xfId="43198" xr:uid="{AAE59C71-1C28-4B98-A8BB-9B8A3566495F}"/>
    <cellStyle name="Percent 3 6 7" xfId="2926" xr:uid="{D4A84C08-FBED-47CC-96E5-A763CFF3B440}"/>
    <cellStyle name="Percent 3 6 7 10" xfId="7477" xr:uid="{7573465D-9896-4BB5-873A-6A29B4B7F13C}"/>
    <cellStyle name="Percent 3 6 7 10 2" xfId="25350" xr:uid="{4841B38B-4248-4519-B3D9-6EB946911B43}"/>
    <cellStyle name="Percent 3 6 7 10 3" xfId="43201" xr:uid="{FEA7BF73-4000-46D8-B2F4-174761305560}"/>
    <cellStyle name="Percent 3 6 7 11" xfId="7478" xr:uid="{AFFDE241-FD8B-438A-84EF-3CAAC37E38B9}"/>
    <cellStyle name="Percent 3 6 7 11 2" xfId="25351" xr:uid="{012E0D2A-6367-4719-B89F-118C551DC9F9}"/>
    <cellStyle name="Percent 3 6 7 11 3" xfId="43202" xr:uid="{94A71BC6-8440-4580-9D09-7F9F282A4619}"/>
    <cellStyle name="Percent 3 6 7 12" xfId="7476" xr:uid="{6148DBD5-609B-4125-B5E5-3490488960FF}"/>
    <cellStyle name="Percent 3 6 7 12 2" xfId="25349" xr:uid="{3EE54D2D-ED23-40F2-82E2-EBE1ED329CD3}"/>
    <cellStyle name="Percent 3 6 7 12 3" xfId="43200" xr:uid="{1F06C183-DCDB-4B80-831E-DEEA7541AF0D}"/>
    <cellStyle name="Percent 3 6 7 13" xfId="59842" xr:uid="{AB104714-DA77-4055-B6DD-041B90AAF670}"/>
    <cellStyle name="Percent 3 6 7 2" xfId="7479" xr:uid="{9D111C2C-9C12-497E-A25D-BE5955DA0AD7}"/>
    <cellStyle name="Percent 3 6 7 2 2" xfId="7480" xr:uid="{B979CC54-C824-4666-8EFD-725F3DBFF359}"/>
    <cellStyle name="Percent 3 6 7 2 2 2" xfId="7481" xr:uid="{8FB828DC-59CD-4DBF-8C3C-02395846B444}"/>
    <cellStyle name="Percent 3 6 7 2 2 2 2" xfId="25354" xr:uid="{802400CD-9EC5-4160-87C7-467EF9F7ECEE}"/>
    <cellStyle name="Percent 3 6 7 2 2 2 3" xfId="43205" xr:uid="{6AD2C6C5-E7A4-42C4-B6A2-A92E605CF9FE}"/>
    <cellStyle name="Percent 3 6 7 2 2 3" xfId="25353" xr:uid="{8E00AEEF-C3EB-4965-88B1-F1C9D7F1E895}"/>
    <cellStyle name="Percent 3 6 7 2 2 4" xfId="43204" xr:uid="{F5EFB29A-559A-4868-9ED9-C20E73182803}"/>
    <cellStyle name="Percent 3 6 7 2 3" xfId="7482" xr:uid="{FF7BC142-5227-410E-968E-294D2E74C262}"/>
    <cellStyle name="Percent 3 6 7 2 3 2" xfId="7483" xr:uid="{B1CE4BDF-224D-45A1-86A1-354BFA48EE2D}"/>
    <cellStyle name="Percent 3 6 7 2 3 2 2" xfId="25356" xr:uid="{8FA2F466-6583-4C5C-93CE-84E4BADEB20D}"/>
    <cellStyle name="Percent 3 6 7 2 3 2 3" xfId="43207" xr:uid="{11CB4FFE-2F41-4D33-8142-F615C8B8CE4A}"/>
    <cellStyle name="Percent 3 6 7 2 3 3" xfId="25355" xr:uid="{BCBB47FA-6100-43EA-A955-CEBE6EB75A09}"/>
    <cellStyle name="Percent 3 6 7 2 3 4" xfId="43206" xr:uid="{F80AA0E7-246D-4467-BE4F-C484177D28FA}"/>
    <cellStyle name="Percent 3 6 7 2 4" xfId="7484" xr:uid="{07E8D30F-CF0D-4F98-B302-1AF06EA607CF}"/>
    <cellStyle name="Percent 3 6 7 2 4 2" xfId="25357" xr:uid="{F397F66A-A156-4365-977F-3A1EC2AD8A08}"/>
    <cellStyle name="Percent 3 6 7 2 4 3" xfId="43208" xr:uid="{CF14E07E-AF49-4715-909E-4B8D578524A0}"/>
    <cellStyle name="Percent 3 6 7 2 5" xfId="7485" xr:uid="{4A16F554-4D9E-4FE9-9690-F7228DDC6B6C}"/>
    <cellStyle name="Percent 3 6 7 2 5 2" xfId="25358" xr:uid="{5FF250A3-6A76-437C-AA08-3F78B7BCA899}"/>
    <cellStyle name="Percent 3 6 7 2 5 3" xfId="43209" xr:uid="{3F73981F-7D49-40A0-9F3C-31B355753B36}"/>
    <cellStyle name="Percent 3 6 7 2 6" xfId="25352" xr:uid="{2869565E-5104-4AD1-A21B-68C0B1323517}"/>
    <cellStyle name="Percent 3 6 7 2 7" xfId="43203" xr:uid="{127C8069-E937-4671-9C31-DE5739CF8678}"/>
    <cellStyle name="Percent 3 6 7 3" xfId="7486" xr:uid="{6ECC4188-5134-48C1-8858-00A85EA87239}"/>
    <cellStyle name="Percent 3 6 7 3 2" xfId="7487" xr:uid="{C580BA99-A082-46FC-A2AA-DA059AE2E35B}"/>
    <cellStyle name="Percent 3 6 7 3 2 2" xfId="7488" xr:uid="{5DC56E5A-15BE-46A8-A46D-88D74C058D65}"/>
    <cellStyle name="Percent 3 6 7 3 2 2 2" xfId="25361" xr:uid="{0139EE1A-28AE-40F4-8A7A-A410401EEA5A}"/>
    <cellStyle name="Percent 3 6 7 3 2 2 3" xfId="43212" xr:uid="{B16A2BA0-1AEA-414E-946F-3BBC2D6FF991}"/>
    <cellStyle name="Percent 3 6 7 3 2 3" xfId="25360" xr:uid="{E6A72A14-4986-425E-80B6-9CDE5245F0B2}"/>
    <cellStyle name="Percent 3 6 7 3 2 4" xfId="43211" xr:uid="{F28270DA-3685-4F07-B509-C3549BD39F5B}"/>
    <cellStyle name="Percent 3 6 7 3 3" xfId="7489" xr:uid="{BE242EEA-500E-438D-AD3B-41E335A179E2}"/>
    <cellStyle name="Percent 3 6 7 3 3 2" xfId="7490" xr:uid="{55BF2F4E-D7FD-4A00-991C-088FA5443C05}"/>
    <cellStyle name="Percent 3 6 7 3 3 2 2" xfId="25363" xr:uid="{BB48DC03-BF59-42FA-9202-C39DAEDF99B1}"/>
    <cellStyle name="Percent 3 6 7 3 3 2 3" xfId="43214" xr:uid="{89E82B47-100C-4688-8FC6-2A726C558645}"/>
    <cellStyle name="Percent 3 6 7 3 3 3" xfId="25362" xr:uid="{DF961228-D0E7-47FE-A867-9E2F1CB0ABC9}"/>
    <cellStyle name="Percent 3 6 7 3 3 4" xfId="43213" xr:uid="{A7C21A5B-4E03-41A2-A311-3EA86A22093C}"/>
    <cellStyle name="Percent 3 6 7 3 4" xfId="7491" xr:uid="{47DE3B22-6277-4BD2-B308-78F8EB42A0D6}"/>
    <cellStyle name="Percent 3 6 7 3 4 2" xfId="25364" xr:uid="{DA2DFEA4-7673-4B39-9ADC-FC4B784106C1}"/>
    <cellStyle name="Percent 3 6 7 3 4 3" xfId="43215" xr:uid="{1EDB1B8B-1C2A-4775-95D6-8F2E2415033C}"/>
    <cellStyle name="Percent 3 6 7 3 5" xfId="25359" xr:uid="{97A020E4-1821-4E73-A0F9-46385EADF899}"/>
    <cellStyle name="Percent 3 6 7 3 6" xfId="43210" xr:uid="{EAC14DAE-7B1D-4756-A18C-40AB623EDD89}"/>
    <cellStyle name="Percent 3 6 7 4" xfId="7492" xr:uid="{8B6EB12F-7651-4C02-9757-366F81A28F41}"/>
    <cellStyle name="Percent 3 6 7 4 2" xfId="7493" xr:uid="{122A9715-6C34-4B0B-BE58-914FC3AF5260}"/>
    <cellStyle name="Percent 3 6 7 4 2 2" xfId="7494" xr:uid="{6EB390BC-2089-498B-B529-17819AD23BE6}"/>
    <cellStyle name="Percent 3 6 7 4 2 2 2" xfId="25367" xr:uid="{A4CCCAB9-BCF9-4971-A1DA-72FDC6F8CBF8}"/>
    <cellStyle name="Percent 3 6 7 4 2 2 3" xfId="43218" xr:uid="{5ADAA8B7-D4D3-4740-A4FB-E2B806ACEE22}"/>
    <cellStyle name="Percent 3 6 7 4 2 3" xfId="25366" xr:uid="{173CA343-2C3E-4EB9-ABB5-2A2F97448DB2}"/>
    <cellStyle name="Percent 3 6 7 4 2 4" xfId="43217" xr:uid="{7396757B-C7DB-47E4-B61E-07176151BFA9}"/>
    <cellStyle name="Percent 3 6 7 4 3" xfId="7495" xr:uid="{E45623A3-EDEA-4F60-A6FB-AFFE8842D0A5}"/>
    <cellStyle name="Percent 3 6 7 4 3 2" xfId="7496" xr:uid="{22F87180-4B65-44D6-9FB4-72707D631DA3}"/>
    <cellStyle name="Percent 3 6 7 4 3 2 2" xfId="25369" xr:uid="{115BF1FC-5AF3-460D-BEF9-763BCF1C3BB1}"/>
    <cellStyle name="Percent 3 6 7 4 3 2 3" xfId="43220" xr:uid="{DBC3D63E-4B65-4757-934A-7409695CE34E}"/>
    <cellStyle name="Percent 3 6 7 4 3 3" xfId="25368" xr:uid="{0D823B85-3E16-4932-8C26-9BFA1E541205}"/>
    <cellStyle name="Percent 3 6 7 4 3 4" xfId="43219" xr:uid="{8BC9D482-B767-458F-92B1-4D1F676A1D08}"/>
    <cellStyle name="Percent 3 6 7 4 4" xfId="7497" xr:uid="{6CBADF7B-CBC0-4C68-8854-FDDB4293DB3D}"/>
    <cellStyle name="Percent 3 6 7 4 4 2" xfId="25370" xr:uid="{7719E88F-24BD-4AEC-BF02-822A7594BAF9}"/>
    <cellStyle name="Percent 3 6 7 4 4 3" xfId="43221" xr:uid="{7C17452B-BC3E-49A6-A128-8944DAEDB695}"/>
    <cellStyle name="Percent 3 6 7 4 5" xfId="25365" xr:uid="{67711A3A-5372-46E8-807D-5A4C50B27D46}"/>
    <cellStyle name="Percent 3 6 7 4 6" xfId="43216" xr:uid="{28BB7A86-E0D2-4F0B-9E11-42F86BAEB0AE}"/>
    <cellStyle name="Percent 3 6 7 5" xfId="7498" xr:uid="{DC755708-64F6-468E-8F70-E2BE69E58142}"/>
    <cellStyle name="Percent 3 6 7 5 2" xfId="7499" xr:uid="{4C7EDC89-67BC-4581-8B4B-0A28DE14FBAD}"/>
    <cellStyle name="Percent 3 6 7 5 2 2" xfId="7500" xr:uid="{F4CDF1D8-7B80-4868-B2D5-5A24601D866A}"/>
    <cellStyle name="Percent 3 6 7 5 2 2 2" xfId="25373" xr:uid="{DFB399D7-7C02-4B66-9660-9CCDEC0F19B7}"/>
    <cellStyle name="Percent 3 6 7 5 2 2 3" xfId="43224" xr:uid="{3ACFCE9B-B7C8-4B42-A180-C49B54D1FCED}"/>
    <cellStyle name="Percent 3 6 7 5 2 3" xfId="25372" xr:uid="{387BF7A1-C232-4BB8-8EFF-1FC5D4EB0A65}"/>
    <cellStyle name="Percent 3 6 7 5 2 4" xfId="43223" xr:uid="{6C4AA649-3C6D-4458-8E8A-42719648D6FE}"/>
    <cellStyle name="Percent 3 6 7 5 3" xfId="7501" xr:uid="{10B8C53D-0E1B-4114-843A-C9CE36A76A79}"/>
    <cellStyle name="Percent 3 6 7 5 3 2" xfId="7502" xr:uid="{AED27292-38E4-4641-B7E2-3F01D46FEBBF}"/>
    <cellStyle name="Percent 3 6 7 5 3 2 2" xfId="25375" xr:uid="{86B17A21-A075-4165-9456-1AC34FDA56E8}"/>
    <cellStyle name="Percent 3 6 7 5 3 2 3" xfId="43226" xr:uid="{215B1C16-B667-4AE5-9EAF-84C9BBDDBBF8}"/>
    <cellStyle name="Percent 3 6 7 5 3 3" xfId="25374" xr:uid="{718F58DC-FF92-43B9-8FCB-C62E8DE1B677}"/>
    <cellStyle name="Percent 3 6 7 5 3 4" xfId="43225" xr:uid="{5310F5F6-2B65-4124-A54D-7EA900340639}"/>
    <cellStyle name="Percent 3 6 7 5 4" xfId="7503" xr:uid="{C9237561-81AC-48EB-A8AF-0F2470C9CF30}"/>
    <cellStyle name="Percent 3 6 7 5 4 2" xfId="7504" xr:uid="{DBCC687E-298B-4EFF-A008-11800C19EEE2}"/>
    <cellStyle name="Percent 3 6 7 5 4 2 2" xfId="25377" xr:uid="{8CB8E2E3-4D0F-451B-BB93-C135993C8D46}"/>
    <cellStyle name="Percent 3 6 7 5 4 2 3" xfId="43228" xr:uid="{64B25BC2-CF6F-4A65-A705-E8295158EE3B}"/>
    <cellStyle name="Percent 3 6 7 5 4 3" xfId="25376" xr:uid="{14A50B6E-3CEE-4027-839E-B8618F5BA797}"/>
    <cellStyle name="Percent 3 6 7 5 4 4" xfId="43227" xr:uid="{4D466594-A012-4C79-83D6-46696DB2957D}"/>
    <cellStyle name="Percent 3 6 7 5 5" xfId="7505" xr:uid="{46BCF51F-AC16-43D8-8197-1EBF9C4DFFB6}"/>
    <cellStyle name="Percent 3 6 7 5 5 2" xfId="25378" xr:uid="{1EA438C8-04DF-483E-B9B3-A73EB80F96B1}"/>
    <cellStyle name="Percent 3 6 7 5 5 3" xfId="43229" xr:uid="{D70DB825-9F11-40B1-BC83-804EC9D1CDDE}"/>
    <cellStyle name="Percent 3 6 7 5 6" xfId="25371" xr:uid="{C4C8C7D6-80AF-4015-A03F-BD4175B21990}"/>
    <cellStyle name="Percent 3 6 7 5 7" xfId="43222" xr:uid="{869AF750-DCD9-495C-863E-EAA1AB4CA66C}"/>
    <cellStyle name="Percent 3 6 7 6" xfId="7506" xr:uid="{0FCF32CD-4FE9-4334-9C61-930BD0D0A872}"/>
    <cellStyle name="Percent 3 6 7 6 2" xfId="7507" xr:uid="{B9E25EE2-137E-4AA1-AEAE-B9F5CAAEF38B}"/>
    <cellStyle name="Percent 3 6 7 6 2 2" xfId="7508" xr:uid="{BBCBC58A-8232-4388-BB0C-16DB64A665B9}"/>
    <cellStyle name="Percent 3 6 7 6 2 2 2" xfId="25381" xr:uid="{D3C01713-BB6B-40F3-85B1-D090CC312AC0}"/>
    <cellStyle name="Percent 3 6 7 6 2 2 3" xfId="43232" xr:uid="{5C5FADF5-2D94-4D55-AC87-30B6DACA3DFE}"/>
    <cellStyle name="Percent 3 6 7 6 2 3" xfId="25380" xr:uid="{D9F7388E-5400-4E6C-8194-2740231F4613}"/>
    <cellStyle name="Percent 3 6 7 6 2 4" xfId="43231" xr:uid="{D4FFEA9D-6EDF-470C-A21D-056209248AEF}"/>
    <cellStyle name="Percent 3 6 7 6 3" xfId="7509" xr:uid="{CD4238CE-AACC-4768-B0A7-12BBC53C1AB2}"/>
    <cellStyle name="Percent 3 6 7 6 3 2" xfId="7510" xr:uid="{D3CE930E-5589-44E4-8DE3-FB74B6C702D0}"/>
    <cellStyle name="Percent 3 6 7 6 3 2 2" xfId="25383" xr:uid="{F673395F-C42D-4F31-8458-5053EF596B90}"/>
    <cellStyle name="Percent 3 6 7 6 3 2 3" xfId="43234" xr:uid="{7FFB9CF4-078E-4681-A507-F579B4D139EF}"/>
    <cellStyle name="Percent 3 6 7 6 3 3" xfId="25382" xr:uid="{6FD52513-AD46-4928-B221-4A2499A4F640}"/>
    <cellStyle name="Percent 3 6 7 6 3 4" xfId="43233" xr:uid="{27174DDE-4DC9-401E-88DC-22E7145FEFC5}"/>
    <cellStyle name="Percent 3 6 7 6 4" xfId="7511" xr:uid="{A82C8199-A9DB-499C-A006-AA8BC6821F5E}"/>
    <cellStyle name="Percent 3 6 7 6 4 2" xfId="25384" xr:uid="{8AC100E2-6C6A-4E19-AB6B-24595579E983}"/>
    <cellStyle name="Percent 3 6 7 6 4 3" xfId="43235" xr:uid="{96FC98DA-CFF2-461C-853F-EA95B6EBBB78}"/>
    <cellStyle name="Percent 3 6 7 6 5" xfId="25379" xr:uid="{9D248F60-27AA-4101-818F-B676E987C2A0}"/>
    <cellStyle name="Percent 3 6 7 6 6" xfId="43230" xr:uid="{615C24EA-F1FE-4393-BADA-7A806C49688F}"/>
    <cellStyle name="Percent 3 6 7 7" xfId="7512" xr:uid="{A82ADC13-161A-4ED5-BB85-A4F721135CD9}"/>
    <cellStyle name="Percent 3 6 7 7 2" xfId="7513" xr:uid="{CC24CB8F-F616-4992-8C6E-5D96DB20B0F5}"/>
    <cellStyle name="Percent 3 6 7 7 2 2" xfId="25386" xr:uid="{FF450CE0-2C27-413F-B59C-DA4EBE1EC33E}"/>
    <cellStyle name="Percent 3 6 7 7 2 3" xfId="43237" xr:uid="{A9411D55-AB5A-4050-A24F-6BD315ED75CE}"/>
    <cellStyle name="Percent 3 6 7 7 3" xfId="25385" xr:uid="{1B2FC898-1562-44A9-868B-58FB16848EEF}"/>
    <cellStyle name="Percent 3 6 7 7 4" xfId="43236" xr:uid="{2FA49B02-7151-4E4C-BEDD-0FF957788AEC}"/>
    <cellStyle name="Percent 3 6 7 8" xfId="7514" xr:uid="{ADBC8795-49E9-4E2F-8DEF-AD2B19BDAEC0}"/>
    <cellStyle name="Percent 3 6 7 8 2" xfId="7515" xr:uid="{5E45178D-E6BD-4845-9697-B577DA35B0D0}"/>
    <cellStyle name="Percent 3 6 7 8 2 2" xfId="25388" xr:uid="{6A1448EF-BA5C-4E9A-A46D-D016CA6BAE94}"/>
    <cellStyle name="Percent 3 6 7 8 2 3" xfId="43239" xr:uid="{7CF5DE26-5862-4733-ACFB-CEE3790B3C3B}"/>
    <cellStyle name="Percent 3 6 7 8 3" xfId="25387" xr:uid="{F77F674D-FAB9-4EC9-A091-BA017D2C6DD2}"/>
    <cellStyle name="Percent 3 6 7 8 4" xfId="43238" xr:uid="{0056FC07-0FAD-4831-B592-F97DEC54054A}"/>
    <cellStyle name="Percent 3 6 7 9" xfId="7516" xr:uid="{418AA4DD-9DC3-4922-A0AC-FEE8AFCAB224}"/>
    <cellStyle name="Percent 3 6 7 9 2" xfId="7517" xr:uid="{DA5993A5-2729-444C-B4E5-040FFA0E07E0}"/>
    <cellStyle name="Percent 3 6 7 9 2 2" xfId="25390" xr:uid="{88C4A891-7DEC-456F-9D80-74A66B6D2EDA}"/>
    <cellStyle name="Percent 3 6 7 9 2 3" xfId="43241" xr:uid="{782BA458-A085-4D59-BC40-21DFF2F5C4D5}"/>
    <cellStyle name="Percent 3 6 7 9 3" xfId="25389" xr:uid="{93BB3908-A4E3-4F89-88E5-A94A3D2141AE}"/>
    <cellStyle name="Percent 3 6 7 9 4" xfId="43240" xr:uid="{90CC63BA-8C11-4944-9E7C-D7CA7CA606D0}"/>
    <cellStyle name="Percent 3 6 8" xfId="2927" xr:uid="{28972E9A-F676-4C93-BBD0-BDBAA157D88A}"/>
    <cellStyle name="Percent 3 6 8 10" xfId="7519" xr:uid="{B360E87A-47F6-4333-B854-9D3DF9188239}"/>
    <cellStyle name="Percent 3 6 8 10 2" xfId="25392" xr:uid="{0C1AFC6D-BE92-4D7A-A801-65557B439312}"/>
    <cellStyle name="Percent 3 6 8 10 3" xfId="43243" xr:uid="{BAD24494-D8D4-4D0A-B960-DDC59CE7ABD3}"/>
    <cellStyle name="Percent 3 6 8 11" xfId="7520" xr:uid="{A7D9C056-BCB4-4C9F-A2F5-4B804BCB128F}"/>
    <cellStyle name="Percent 3 6 8 11 2" xfId="25393" xr:uid="{E29BE551-3BF6-41C4-886F-323677BE63F4}"/>
    <cellStyle name="Percent 3 6 8 11 3" xfId="43244" xr:uid="{9185FFDC-A149-4384-AA49-104588BEC552}"/>
    <cellStyle name="Percent 3 6 8 12" xfId="7518" xr:uid="{B5FADFC6-956D-48C7-AE64-2A827CB1CDDA}"/>
    <cellStyle name="Percent 3 6 8 12 2" xfId="25391" xr:uid="{9B663258-71D7-46B8-B4E8-8D70ACEDA66E}"/>
    <cellStyle name="Percent 3 6 8 12 3" xfId="43242" xr:uid="{8DE31DAE-3309-44CC-890F-5383980B68DB}"/>
    <cellStyle name="Percent 3 6 8 13" xfId="59843" xr:uid="{1249AA2E-332B-48FA-8E61-3BD85E73020C}"/>
    <cellStyle name="Percent 3 6 8 2" xfId="7521" xr:uid="{B6264A0A-586B-4948-A44D-42ADD1595073}"/>
    <cellStyle name="Percent 3 6 8 2 2" xfId="7522" xr:uid="{58986A14-C63E-494F-BF94-4AB489981CB5}"/>
    <cellStyle name="Percent 3 6 8 2 2 2" xfId="7523" xr:uid="{00B1784F-8952-40F5-A147-9EDB82C0EDEC}"/>
    <cellStyle name="Percent 3 6 8 2 2 2 2" xfId="25396" xr:uid="{202D51DB-1A75-47E2-BDAA-E8BA1F5E5298}"/>
    <cellStyle name="Percent 3 6 8 2 2 2 3" xfId="43247" xr:uid="{696364FC-CBB0-4AE6-ABD7-E0BF9F9B7755}"/>
    <cellStyle name="Percent 3 6 8 2 2 3" xfId="25395" xr:uid="{E320E18E-33E5-4EBF-B0C3-A8F5F315EB93}"/>
    <cellStyle name="Percent 3 6 8 2 2 4" xfId="43246" xr:uid="{E0BCFD19-9EA4-4DAF-9884-CD8C9ED27592}"/>
    <cellStyle name="Percent 3 6 8 2 3" xfId="7524" xr:uid="{714014EF-13DD-462A-94A2-77E7C432A2D1}"/>
    <cellStyle name="Percent 3 6 8 2 3 2" xfId="7525" xr:uid="{8828DC6B-8833-4882-BF19-C6BDA636407D}"/>
    <cellStyle name="Percent 3 6 8 2 3 2 2" xfId="25398" xr:uid="{9CF50BCF-ED64-43EA-B9BC-8C774612D701}"/>
    <cellStyle name="Percent 3 6 8 2 3 2 3" xfId="43249" xr:uid="{9950FEEA-98C2-482C-AFA7-3C4B50C1FE74}"/>
    <cellStyle name="Percent 3 6 8 2 3 3" xfId="25397" xr:uid="{DD04699E-BA92-43A6-9FD6-1B6D87EFE445}"/>
    <cellStyle name="Percent 3 6 8 2 3 4" xfId="43248" xr:uid="{E99CA0D5-8386-4709-87EC-4791EAE0BBDA}"/>
    <cellStyle name="Percent 3 6 8 2 4" xfId="7526" xr:uid="{DA7A0950-10E4-4188-9ED2-BEA41DAF7CA6}"/>
    <cellStyle name="Percent 3 6 8 2 4 2" xfId="25399" xr:uid="{E5458BAE-7076-469B-83A9-A136BEDD016F}"/>
    <cellStyle name="Percent 3 6 8 2 4 3" xfId="43250" xr:uid="{7BFA7CAD-61AF-4609-AF08-5F6A44E0DA8C}"/>
    <cellStyle name="Percent 3 6 8 2 5" xfId="7527" xr:uid="{F4844784-69F5-4A60-B599-6CE87C0FE5A9}"/>
    <cellStyle name="Percent 3 6 8 2 5 2" xfId="25400" xr:uid="{F0A6F928-476F-47AC-A292-2BBD795B1D72}"/>
    <cellStyle name="Percent 3 6 8 2 5 3" xfId="43251" xr:uid="{4CF66DD2-0670-4FA4-B2F5-AC8AF43CF060}"/>
    <cellStyle name="Percent 3 6 8 2 6" xfId="25394" xr:uid="{B96F3116-897D-4A76-ABA3-459B0703412F}"/>
    <cellStyle name="Percent 3 6 8 2 7" xfId="43245" xr:uid="{43E046B6-2CCE-4147-ADEC-5A87622AF9A2}"/>
    <cellStyle name="Percent 3 6 8 3" xfId="7528" xr:uid="{99E2C112-B898-4D3C-A1C3-721AEFCAE9AF}"/>
    <cellStyle name="Percent 3 6 8 3 2" xfId="7529" xr:uid="{6D8D7CF1-06ED-4D87-B2B7-D514A05DBDB5}"/>
    <cellStyle name="Percent 3 6 8 3 2 2" xfId="7530" xr:uid="{AAE1E7BB-F57D-4E83-B843-1958757E2898}"/>
    <cellStyle name="Percent 3 6 8 3 2 2 2" xfId="25403" xr:uid="{4DED24C3-ED6F-4C0A-AAF0-D90DB2BB00DE}"/>
    <cellStyle name="Percent 3 6 8 3 2 2 3" xfId="43254" xr:uid="{8935A0B4-12F8-46D4-8D03-1557B66B908F}"/>
    <cellStyle name="Percent 3 6 8 3 2 3" xfId="25402" xr:uid="{F86A593E-DDCA-4286-B569-A35CCAF60073}"/>
    <cellStyle name="Percent 3 6 8 3 2 4" xfId="43253" xr:uid="{89AD1385-73E6-4853-87E0-D9B2568FC5C9}"/>
    <cellStyle name="Percent 3 6 8 3 3" xfId="7531" xr:uid="{FC512995-D401-4141-93BC-6BE9D272C8D1}"/>
    <cellStyle name="Percent 3 6 8 3 3 2" xfId="7532" xr:uid="{5C79B979-8107-4E8A-98D6-E91AE1AA0319}"/>
    <cellStyle name="Percent 3 6 8 3 3 2 2" xfId="25405" xr:uid="{94D5BFEA-3B38-442A-8799-1B921C96880F}"/>
    <cellStyle name="Percent 3 6 8 3 3 2 3" xfId="43256" xr:uid="{D0F5652D-2ABE-4955-820A-2A1BCB7F964B}"/>
    <cellStyle name="Percent 3 6 8 3 3 3" xfId="25404" xr:uid="{6372646C-F769-4EEF-9145-F45A1F0DA05A}"/>
    <cellStyle name="Percent 3 6 8 3 3 4" xfId="43255" xr:uid="{374C6768-2DC1-488F-B695-B39F78984181}"/>
    <cellStyle name="Percent 3 6 8 3 4" xfId="7533" xr:uid="{5B84ECEF-535C-4BB7-8E6F-42D61BE9CE8D}"/>
    <cellStyle name="Percent 3 6 8 3 4 2" xfId="25406" xr:uid="{67D395B5-C647-41DC-AC31-2D3B224E9964}"/>
    <cellStyle name="Percent 3 6 8 3 4 3" xfId="43257" xr:uid="{908AF442-36D9-46EC-82A5-41E144D83630}"/>
    <cellStyle name="Percent 3 6 8 3 5" xfId="25401" xr:uid="{1BB3081D-16EE-449E-9D16-FAD8CC18BFA2}"/>
    <cellStyle name="Percent 3 6 8 3 6" xfId="43252" xr:uid="{67065D3C-348B-4CB1-8081-A69C6BD810A1}"/>
    <cellStyle name="Percent 3 6 8 4" xfId="7534" xr:uid="{4815242C-EFAF-4B89-A2E6-1172B68DF4A8}"/>
    <cellStyle name="Percent 3 6 8 4 2" xfId="7535" xr:uid="{26B719B8-72E3-4341-994C-66796A9D3D35}"/>
    <cellStyle name="Percent 3 6 8 4 2 2" xfId="7536" xr:uid="{59980CEB-5142-408E-8625-4E41831E0DBC}"/>
    <cellStyle name="Percent 3 6 8 4 2 2 2" xfId="25409" xr:uid="{BC81EDC5-38F1-478A-8115-06A0B6E7EE21}"/>
    <cellStyle name="Percent 3 6 8 4 2 2 3" xfId="43260" xr:uid="{2D254818-C006-46CE-92D7-092D67509AE3}"/>
    <cellStyle name="Percent 3 6 8 4 2 3" xfId="25408" xr:uid="{8EC03DB3-78EA-4164-8EAF-4B409C488616}"/>
    <cellStyle name="Percent 3 6 8 4 2 4" xfId="43259" xr:uid="{5747DECD-1227-4F42-A494-1E28AF1934DD}"/>
    <cellStyle name="Percent 3 6 8 4 3" xfId="7537" xr:uid="{165C9A0A-2502-4391-98BC-405035CA41AD}"/>
    <cellStyle name="Percent 3 6 8 4 3 2" xfId="7538" xr:uid="{C6B8E090-C5AC-40E4-969F-4CF82A6BAB0C}"/>
    <cellStyle name="Percent 3 6 8 4 3 2 2" xfId="25411" xr:uid="{73CB5D22-1F5E-4506-8E8B-AC009659163D}"/>
    <cellStyle name="Percent 3 6 8 4 3 2 3" xfId="43262" xr:uid="{BBB58272-9228-4136-8D3C-BA55D4B6AFA5}"/>
    <cellStyle name="Percent 3 6 8 4 3 3" xfId="25410" xr:uid="{644033BF-D9C8-404F-824D-A9D78C0E95AA}"/>
    <cellStyle name="Percent 3 6 8 4 3 4" xfId="43261" xr:uid="{B99A7C9D-ED7D-4DC7-9E92-2DEC80236A7D}"/>
    <cellStyle name="Percent 3 6 8 4 4" xfId="7539" xr:uid="{2277E92E-2239-4413-811C-3152DC697ABE}"/>
    <cellStyle name="Percent 3 6 8 4 4 2" xfId="25412" xr:uid="{D4F316EA-5027-4A12-95D3-D5A59F152B6C}"/>
    <cellStyle name="Percent 3 6 8 4 4 3" xfId="43263" xr:uid="{E4D51303-A97C-43AD-9403-79BFC06B8557}"/>
    <cellStyle name="Percent 3 6 8 4 5" xfId="25407" xr:uid="{700451D9-F04F-42CD-A231-BE2233BDCC3B}"/>
    <cellStyle name="Percent 3 6 8 4 6" xfId="43258" xr:uid="{18D39465-184E-4AF6-BCCB-194FAEB3FAD4}"/>
    <cellStyle name="Percent 3 6 8 5" xfId="7540" xr:uid="{B85C5E10-B1B6-4DB5-A8D3-58B8C7618B37}"/>
    <cellStyle name="Percent 3 6 8 5 2" xfId="7541" xr:uid="{DE49C70F-3CAF-40B9-814F-67910E389F94}"/>
    <cellStyle name="Percent 3 6 8 5 2 2" xfId="7542" xr:uid="{10B58D4A-6607-440A-8B8A-D36009547970}"/>
    <cellStyle name="Percent 3 6 8 5 2 2 2" xfId="25415" xr:uid="{504B1B20-CDFB-4288-B316-68F1BC4332F7}"/>
    <cellStyle name="Percent 3 6 8 5 2 2 3" xfId="43266" xr:uid="{DF245695-1FD4-41F3-AA9C-93D929013328}"/>
    <cellStyle name="Percent 3 6 8 5 2 3" xfId="25414" xr:uid="{BB044C65-BC9A-4BB8-858D-32833812E754}"/>
    <cellStyle name="Percent 3 6 8 5 2 4" xfId="43265" xr:uid="{24DE274C-6DE6-403F-9677-3F891179C2D5}"/>
    <cellStyle name="Percent 3 6 8 5 3" xfId="7543" xr:uid="{C6664118-B045-4E3D-ABDD-EA48274C784E}"/>
    <cellStyle name="Percent 3 6 8 5 3 2" xfId="7544" xr:uid="{1300F89C-3AD6-42C2-9D27-AC978D7A55FD}"/>
    <cellStyle name="Percent 3 6 8 5 3 2 2" xfId="25417" xr:uid="{5403A702-00A2-43F0-93E1-E850F6C7B8C5}"/>
    <cellStyle name="Percent 3 6 8 5 3 2 3" xfId="43268" xr:uid="{0CCECF5E-107E-43A7-AD68-20A29D6080FE}"/>
    <cellStyle name="Percent 3 6 8 5 3 3" xfId="25416" xr:uid="{B61E9779-A4AD-4EE2-9EA3-E86DF741B56E}"/>
    <cellStyle name="Percent 3 6 8 5 3 4" xfId="43267" xr:uid="{6ED8ADB7-DD98-43C4-8FC2-01AE43810530}"/>
    <cellStyle name="Percent 3 6 8 5 4" xfId="7545" xr:uid="{517C0175-704A-4BFB-ADFD-10185C5FCC59}"/>
    <cellStyle name="Percent 3 6 8 5 4 2" xfId="7546" xr:uid="{1D55D0E3-2A57-4F7F-97EC-35013E2BFCDD}"/>
    <cellStyle name="Percent 3 6 8 5 4 2 2" xfId="25419" xr:uid="{FB9ACC2E-9134-43C1-AFCC-9ED8D8D6A835}"/>
    <cellStyle name="Percent 3 6 8 5 4 2 3" xfId="43270" xr:uid="{04A8F235-FF2C-4DBF-82C7-56F8AB6E0934}"/>
    <cellStyle name="Percent 3 6 8 5 4 3" xfId="25418" xr:uid="{860E4B7C-DBB3-41D5-B1EA-DCFC2BBDAC71}"/>
    <cellStyle name="Percent 3 6 8 5 4 4" xfId="43269" xr:uid="{9CE752A7-09E8-4096-A6A1-85F837A7079E}"/>
    <cellStyle name="Percent 3 6 8 5 5" xfId="7547" xr:uid="{ACCAD36D-10B6-49A2-9A43-543F5519C582}"/>
    <cellStyle name="Percent 3 6 8 5 5 2" xfId="25420" xr:uid="{FC83D10C-B9B0-4147-9E37-34169EE90985}"/>
    <cellStyle name="Percent 3 6 8 5 5 3" xfId="43271" xr:uid="{4FB310FE-6961-439E-A378-8B1BCF4AB131}"/>
    <cellStyle name="Percent 3 6 8 5 6" xfId="25413" xr:uid="{6B5C616A-12DB-4954-8F21-2A45CD665817}"/>
    <cellStyle name="Percent 3 6 8 5 7" xfId="43264" xr:uid="{87893D74-BDA1-4029-8903-FC84CBE49ACA}"/>
    <cellStyle name="Percent 3 6 8 6" xfId="7548" xr:uid="{0F9676AC-E579-41AF-970D-DCCA246AEDA6}"/>
    <cellStyle name="Percent 3 6 8 6 2" xfId="7549" xr:uid="{AA1E126D-A9BB-4BC6-90F2-6ACFD6C3F48B}"/>
    <cellStyle name="Percent 3 6 8 6 2 2" xfId="7550" xr:uid="{CC0A5214-4D57-49BD-9EF8-13A9F86DF850}"/>
    <cellStyle name="Percent 3 6 8 6 2 2 2" xfId="25423" xr:uid="{5ED3C9CB-5C6A-457C-AEC2-828E755ED378}"/>
    <cellStyle name="Percent 3 6 8 6 2 2 3" xfId="43274" xr:uid="{71CB60E6-EF24-42CF-BE2D-D9285C74E4AA}"/>
    <cellStyle name="Percent 3 6 8 6 2 3" xfId="25422" xr:uid="{9CD8BF06-CDBB-46B7-8A1B-5D8C036C0928}"/>
    <cellStyle name="Percent 3 6 8 6 2 4" xfId="43273" xr:uid="{8007A79C-BE43-4222-A17B-8BE5CF172E6B}"/>
    <cellStyle name="Percent 3 6 8 6 3" xfId="7551" xr:uid="{81330F71-8AE5-44EB-AFE7-2C636E5BABB9}"/>
    <cellStyle name="Percent 3 6 8 6 3 2" xfId="7552" xr:uid="{0DC4DEE1-365C-46B5-807C-2CB2784FB2CA}"/>
    <cellStyle name="Percent 3 6 8 6 3 2 2" xfId="25425" xr:uid="{5E481EF7-E4BA-4D1B-85C6-1327ED4391C9}"/>
    <cellStyle name="Percent 3 6 8 6 3 2 3" xfId="43276" xr:uid="{624319B2-8EAB-4275-98E9-CEB14B8302DD}"/>
    <cellStyle name="Percent 3 6 8 6 3 3" xfId="25424" xr:uid="{11E71C8B-C9E3-40C6-A51A-2D125F1BD647}"/>
    <cellStyle name="Percent 3 6 8 6 3 4" xfId="43275" xr:uid="{DB40F88B-57EC-46CF-8F53-3EDC092D76C0}"/>
    <cellStyle name="Percent 3 6 8 6 4" xfId="7553" xr:uid="{6C70855E-6C9E-4B0D-875B-105274EF1155}"/>
    <cellStyle name="Percent 3 6 8 6 4 2" xfId="25426" xr:uid="{20A673E2-37B1-4938-8B8E-CA7D83358C7A}"/>
    <cellStyle name="Percent 3 6 8 6 4 3" xfId="43277" xr:uid="{A250819B-8305-4C77-8586-07216C66BE81}"/>
    <cellStyle name="Percent 3 6 8 6 5" xfId="25421" xr:uid="{A1D42C49-DD2D-4E36-A1E6-41EC6062C426}"/>
    <cellStyle name="Percent 3 6 8 6 6" xfId="43272" xr:uid="{425B96D2-B0D9-4B08-9793-BF5AFDB1CF91}"/>
    <cellStyle name="Percent 3 6 8 7" xfId="7554" xr:uid="{B28074FF-E42B-49C6-B35A-29447B5C7D11}"/>
    <cellStyle name="Percent 3 6 8 7 2" xfId="7555" xr:uid="{FF55ED5F-DEAE-4308-A46D-A06401AA5A95}"/>
    <cellStyle name="Percent 3 6 8 7 2 2" xfId="25428" xr:uid="{15C91FAD-F8DD-426D-9550-384021869640}"/>
    <cellStyle name="Percent 3 6 8 7 2 3" xfId="43279" xr:uid="{C43A0D0E-069E-4036-8BFE-FB043C2FE2C7}"/>
    <cellStyle name="Percent 3 6 8 7 3" xfId="25427" xr:uid="{0AE9AD26-2A63-4E43-B069-804DFFA688DC}"/>
    <cellStyle name="Percent 3 6 8 7 4" xfId="43278" xr:uid="{63F48195-3C49-45B3-B1E9-3AB7744F505B}"/>
    <cellStyle name="Percent 3 6 8 8" xfId="7556" xr:uid="{43498711-7201-464D-A141-A81B90F9D943}"/>
    <cellStyle name="Percent 3 6 8 8 2" xfId="7557" xr:uid="{12F4BCEE-0CAB-4422-8FDA-6B1A6D925B8A}"/>
    <cellStyle name="Percent 3 6 8 8 2 2" xfId="25430" xr:uid="{0F901942-2CC3-4E81-AC3E-D237F8E2D2DD}"/>
    <cellStyle name="Percent 3 6 8 8 2 3" xfId="43281" xr:uid="{7138F851-D8C5-4AF1-93C1-8CE584E63234}"/>
    <cellStyle name="Percent 3 6 8 8 3" xfId="25429" xr:uid="{84DED0E3-0F95-40C6-8805-8417F6F9EDE0}"/>
    <cellStyle name="Percent 3 6 8 8 4" xfId="43280" xr:uid="{50219897-F921-4A4A-9070-4A4ABAABE30E}"/>
    <cellStyle name="Percent 3 6 8 9" xfId="7558" xr:uid="{42CBC4C8-C929-43BE-9320-3BFDD455D391}"/>
    <cellStyle name="Percent 3 6 8 9 2" xfId="7559" xr:uid="{47789F8A-5977-48E1-A1BF-8BAD537ED48E}"/>
    <cellStyle name="Percent 3 6 8 9 2 2" xfId="25432" xr:uid="{51487D83-A8B3-46C3-8346-D114FF61B02D}"/>
    <cellStyle name="Percent 3 6 8 9 2 3" xfId="43283" xr:uid="{180F4158-80F3-460A-BAF3-72DD0E892707}"/>
    <cellStyle name="Percent 3 6 8 9 3" xfId="25431" xr:uid="{C0A141B0-1869-4C70-A2FE-E786DCA270DA}"/>
    <cellStyle name="Percent 3 6 8 9 4" xfId="43282" xr:uid="{7535B35A-9413-42DD-A8CF-BF4020CE3D6A}"/>
    <cellStyle name="Percent 3 6 9" xfId="2928" xr:uid="{A0D6FCCD-ED56-447B-8C1D-60D8981DA378}"/>
    <cellStyle name="Percent 3 6 9 10" xfId="7561" xr:uid="{413B8B83-A376-444E-91EF-AB7BF01398DA}"/>
    <cellStyle name="Percent 3 6 9 10 2" xfId="25434" xr:uid="{FE9BBFA9-4996-47C3-81CA-B89BF1C2B13A}"/>
    <cellStyle name="Percent 3 6 9 10 3" xfId="43285" xr:uid="{65192E3C-CB78-4F40-B48E-381C15FD56F1}"/>
    <cellStyle name="Percent 3 6 9 11" xfId="7562" xr:uid="{9ACAEF04-2A8D-4ADA-835C-EE409CFDF2A5}"/>
    <cellStyle name="Percent 3 6 9 11 2" xfId="25435" xr:uid="{807A4C7D-2C3C-4A2D-B2F9-3EFD3119E575}"/>
    <cellStyle name="Percent 3 6 9 11 3" xfId="43286" xr:uid="{BFB9A422-F685-45E9-B82B-C058FF48BA1F}"/>
    <cellStyle name="Percent 3 6 9 12" xfId="7560" xr:uid="{3A711F89-1276-4930-8CF8-B88E024D41A9}"/>
    <cellStyle name="Percent 3 6 9 12 2" xfId="25433" xr:uid="{DA49CBF3-11A2-4EFC-A3D3-D259E53D164C}"/>
    <cellStyle name="Percent 3 6 9 12 3" xfId="43284" xr:uid="{B34761EF-A594-4AFD-8846-8984BDF36CD0}"/>
    <cellStyle name="Percent 3 6 9 13" xfId="59844" xr:uid="{A7208A66-54AA-446E-9FF7-D4AD1650D4E7}"/>
    <cellStyle name="Percent 3 6 9 2" xfId="7563" xr:uid="{8FF7AF0B-F7A4-433D-A859-55D6D2CC94E0}"/>
    <cellStyle name="Percent 3 6 9 2 2" xfId="7564" xr:uid="{B032020B-36A4-4095-92F6-5C2C27D6C0A5}"/>
    <cellStyle name="Percent 3 6 9 2 2 2" xfId="7565" xr:uid="{CDB4E094-49AA-4391-A334-585B680525C9}"/>
    <cellStyle name="Percent 3 6 9 2 2 2 2" xfId="25438" xr:uid="{1D98B88D-ABC0-43A4-A3EB-6B775296D9B4}"/>
    <cellStyle name="Percent 3 6 9 2 2 2 3" xfId="43289" xr:uid="{C0A64D8E-C255-4C63-9164-9B02816F7300}"/>
    <cellStyle name="Percent 3 6 9 2 2 3" xfId="25437" xr:uid="{9D09C482-C1FC-4029-B27F-C434E5607909}"/>
    <cellStyle name="Percent 3 6 9 2 2 4" xfId="43288" xr:uid="{8F2332EF-F08E-4E62-9026-660E2AC348F5}"/>
    <cellStyle name="Percent 3 6 9 2 3" xfId="7566" xr:uid="{EB00ED0B-851D-4521-9038-8979D1206685}"/>
    <cellStyle name="Percent 3 6 9 2 3 2" xfId="7567" xr:uid="{C3D66391-39CB-4B4E-B44C-648618FA0F13}"/>
    <cellStyle name="Percent 3 6 9 2 3 2 2" xfId="25440" xr:uid="{A3B5D9EF-7E48-4193-B6A8-07D2F6F9B87D}"/>
    <cellStyle name="Percent 3 6 9 2 3 2 3" xfId="43291" xr:uid="{F7D41C9D-E5CB-4369-8BCA-D8A5892332A8}"/>
    <cellStyle name="Percent 3 6 9 2 3 3" xfId="25439" xr:uid="{EFFD5BD3-A17B-4B8A-8DF7-9DB376AC1800}"/>
    <cellStyle name="Percent 3 6 9 2 3 4" xfId="43290" xr:uid="{04B704A1-E211-4A89-8856-187311F0BA15}"/>
    <cellStyle name="Percent 3 6 9 2 4" xfId="7568" xr:uid="{DD41E769-9297-496D-877E-991CC54F43A2}"/>
    <cellStyle name="Percent 3 6 9 2 4 2" xfId="25441" xr:uid="{10F5879D-4673-4580-B7FE-7EAD2088E9DD}"/>
    <cellStyle name="Percent 3 6 9 2 4 3" xfId="43292" xr:uid="{4726A833-F39C-4633-B720-A0EBF6D6666A}"/>
    <cellStyle name="Percent 3 6 9 2 5" xfId="7569" xr:uid="{37D70BCB-DC6F-440B-85D2-6AF2B29B3E8E}"/>
    <cellStyle name="Percent 3 6 9 2 5 2" xfId="25442" xr:uid="{4E308AB7-0BDB-4FA3-9711-5E31B899FEB8}"/>
    <cellStyle name="Percent 3 6 9 2 5 3" xfId="43293" xr:uid="{DE8E8B45-BCF5-423C-8A7B-B100B99AAC18}"/>
    <cellStyle name="Percent 3 6 9 2 6" xfId="25436" xr:uid="{1702DE49-D760-4513-9323-C0ED65687E67}"/>
    <cellStyle name="Percent 3 6 9 2 7" xfId="43287" xr:uid="{EAF608E8-C0B8-444D-A1FD-84F2FCCB5330}"/>
    <cellStyle name="Percent 3 6 9 3" xfId="7570" xr:uid="{24AFD8C7-7ECE-47E3-B45C-82998B7C1C18}"/>
    <cellStyle name="Percent 3 6 9 3 2" xfId="7571" xr:uid="{78C4E327-07EB-4464-8C1F-FBA592443C32}"/>
    <cellStyle name="Percent 3 6 9 3 2 2" xfId="7572" xr:uid="{8FF23921-B348-416F-BE94-CC47C086EA4B}"/>
    <cellStyle name="Percent 3 6 9 3 2 2 2" xfId="25445" xr:uid="{7AA4B737-0674-4AA2-AAFC-04B75C9056BD}"/>
    <cellStyle name="Percent 3 6 9 3 2 2 3" xfId="43296" xr:uid="{115010D4-C05C-4AB2-92C9-4E3AD6DC2F7B}"/>
    <cellStyle name="Percent 3 6 9 3 2 3" xfId="25444" xr:uid="{920081FF-3C88-4DA1-A3E7-B852DF55CB3D}"/>
    <cellStyle name="Percent 3 6 9 3 2 4" xfId="43295" xr:uid="{A734F6A7-39E0-4DFD-B9FB-269168D633B0}"/>
    <cellStyle name="Percent 3 6 9 3 3" xfId="7573" xr:uid="{0C38E74E-0149-4ACA-B087-2CB3CE89DB42}"/>
    <cellStyle name="Percent 3 6 9 3 3 2" xfId="7574" xr:uid="{85E50315-45CA-4D06-8088-0CD3F22AC9D0}"/>
    <cellStyle name="Percent 3 6 9 3 3 2 2" xfId="25447" xr:uid="{C4C1C098-AD9E-41FC-8AF5-E32673FBD095}"/>
    <cellStyle name="Percent 3 6 9 3 3 2 3" xfId="43298" xr:uid="{3EFB6399-68BD-46C5-80D7-E3B6A45DE868}"/>
    <cellStyle name="Percent 3 6 9 3 3 3" xfId="25446" xr:uid="{90C625CA-48DB-4964-9883-B52701CE4160}"/>
    <cellStyle name="Percent 3 6 9 3 3 4" xfId="43297" xr:uid="{8C73BD2B-1D9F-4E17-BF2D-0C1BB5E040D0}"/>
    <cellStyle name="Percent 3 6 9 3 4" xfId="7575" xr:uid="{C565DA79-CFC5-4251-97D2-2208AF43B565}"/>
    <cellStyle name="Percent 3 6 9 3 4 2" xfId="25448" xr:uid="{9E28E539-54F0-440E-8FD3-410D294E98BD}"/>
    <cellStyle name="Percent 3 6 9 3 4 3" xfId="43299" xr:uid="{CC2FF026-2288-41FF-ADC7-FFF24E160664}"/>
    <cellStyle name="Percent 3 6 9 3 5" xfId="25443" xr:uid="{B044B445-6293-4062-B6D9-2C4EC1476E3A}"/>
    <cellStyle name="Percent 3 6 9 3 6" xfId="43294" xr:uid="{A143EDAB-43C6-4C07-ADF1-E03178E80B78}"/>
    <cellStyle name="Percent 3 6 9 4" xfId="7576" xr:uid="{D847B7AE-44AD-4E9F-A29D-355A77A7E6F6}"/>
    <cellStyle name="Percent 3 6 9 4 2" xfId="7577" xr:uid="{58A74C6A-E92A-4091-9E24-67FA1B55AA3B}"/>
    <cellStyle name="Percent 3 6 9 4 2 2" xfId="7578" xr:uid="{3425EEA3-EAE9-4F82-B7AE-813592741239}"/>
    <cellStyle name="Percent 3 6 9 4 2 2 2" xfId="25451" xr:uid="{AFFF3616-03CE-485D-BB2C-7C095461ABF8}"/>
    <cellStyle name="Percent 3 6 9 4 2 2 3" xfId="43302" xr:uid="{119230CF-AE06-4E33-8B07-CC3DDB45C06D}"/>
    <cellStyle name="Percent 3 6 9 4 2 3" xfId="25450" xr:uid="{8C29CB45-9631-4F36-8F0F-9151ED674874}"/>
    <cellStyle name="Percent 3 6 9 4 2 4" xfId="43301" xr:uid="{30F38FAD-31FE-40B0-9AFC-C26ACDB857F4}"/>
    <cellStyle name="Percent 3 6 9 4 3" xfId="7579" xr:uid="{E3B59991-284A-4F77-B986-B69C36205E43}"/>
    <cellStyle name="Percent 3 6 9 4 3 2" xfId="7580" xr:uid="{2DBFC611-A869-4645-8ED3-18FD469D998D}"/>
    <cellStyle name="Percent 3 6 9 4 3 2 2" xfId="25453" xr:uid="{316967A1-53F2-4843-A9D2-EB078296EE6A}"/>
    <cellStyle name="Percent 3 6 9 4 3 2 3" xfId="43304" xr:uid="{79511CDD-149B-4325-BA9D-45A229D64FA7}"/>
    <cellStyle name="Percent 3 6 9 4 3 3" xfId="25452" xr:uid="{6F4CE5F2-208F-4AE7-B0CE-5E35CDA1AD2C}"/>
    <cellStyle name="Percent 3 6 9 4 3 4" xfId="43303" xr:uid="{E27C062A-FF31-4A27-97EB-4A2DEB315170}"/>
    <cellStyle name="Percent 3 6 9 4 4" xfId="7581" xr:uid="{A3EA3D4B-8F50-444A-AEFA-8BCD03C3D231}"/>
    <cellStyle name="Percent 3 6 9 4 4 2" xfId="25454" xr:uid="{EDE553CE-42D9-44B8-9A15-D6C85C3A0ECC}"/>
    <cellStyle name="Percent 3 6 9 4 4 3" xfId="43305" xr:uid="{552F1AB9-5727-43C6-9384-A3DE05CA647C}"/>
    <cellStyle name="Percent 3 6 9 4 5" xfId="25449" xr:uid="{B5DD34E3-32F0-456E-8AC2-9085B55984CB}"/>
    <cellStyle name="Percent 3 6 9 4 6" xfId="43300" xr:uid="{A2027122-45DC-4DB2-B36C-C43E4E6FC714}"/>
    <cellStyle name="Percent 3 6 9 5" xfId="7582" xr:uid="{AC25A80C-B9BE-473C-8A84-31B5BEEC0BB5}"/>
    <cellStyle name="Percent 3 6 9 5 2" xfId="7583" xr:uid="{6256EFFD-37F5-4D2A-986B-B40E1C9ECC52}"/>
    <cellStyle name="Percent 3 6 9 5 2 2" xfId="7584" xr:uid="{7DB0B38A-7582-4084-8682-958FA09EE636}"/>
    <cellStyle name="Percent 3 6 9 5 2 2 2" xfId="25457" xr:uid="{1CBEA3DD-19AA-407C-BE8F-542593D82777}"/>
    <cellStyle name="Percent 3 6 9 5 2 2 3" xfId="43308" xr:uid="{0BCBAC06-04FA-4CD7-8CFE-3770FA8289CB}"/>
    <cellStyle name="Percent 3 6 9 5 2 3" xfId="25456" xr:uid="{CB158523-E2A4-4926-89D7-B91BFDB83559}"/>
    <cellStyle name="Percent 3 6 9 5 2 4" xfId="43307" xr:uid="{9D3C5607-DF11-488D-93FC-1EED6CD23AD9}"/>
    <cellStyle name="Percent 3 6 9 5 3" xfId="7585" xr:uid="{31BAE1A8-212D-425B-B677-79A6EB235F88}"/>
    <cellStyle name="Percent 3 6 9 5 3 2" xfId="7586" xr:uid="{BAF4D4FC-C5F4-4D23-91CD-BB0BAE890A61}"/>
    <cellStyle name="Percent 3 6 9 5 3 2 2" xfId="25459" xr:uid="{013F3904-1A40-451E-8CD7-217FFE95B744}"/>
    <cellStyle name="Percent 3 6 9 5 3 2 3" xfId="43310" xr:uid="{2CCDDCB7-2F52-429F-85BD-48AB21B90D7C}"/>
    <cellStyle name="Percent 3 6 9 5 3 3" xfId="25458" xr:uid="{5AB28C03-640F-4BD8-9B45-E6A423D25FCE}"/>
    <cellStyle name="Percent 3 6 9 5 3 4" xfId="43309" xr:uid="{1B9F8DC8-2FCA-47B3-A06F-E036236D3EB4}"/>
    <cellStyle name="Percent 3 6 9 5 4" xfId="7587" xr:uid="{92A166F0-8B74-4B39-AF50-C74AA76368FF}"/>
    <cellStyle name="Percent 3 6 9 5 4 2" xfId="7588" xr:uid="{17E5CADA-11C1-4766-BB4F-E32D542C3ED5}"/>
    <cellStyle name="Percent 3 6 9 5 4 2 2" xfId="25461" xr:uid="{EF993514-1083-4837-8691-79A19BD2E298}"/>
    <cellStyle name="Percent 3 6 9 5 4 2 3" xfId="43312" xr:uid="{E0763110-39FA-4E3B-8BBC-ABA928BD12FB}"/>
    <cellStyle name="Percent 3 6 9 5 4 3" xfId="25460" xr:uid="{CB27EC8C-0A7E-44A3-9F19-288ADD3E9A2C}"/>
    <cellStyle name="Percent 3 6 9 5 4 4" xfId="43311" xr:uid="{92DB1FDB-7091-4A96-8AAE-B5CA290A8013}"/>
    <cellStyle name="Percent 3 6 9 5 5" xfId="7589" xr:uid="{7D903E96-490B-4749-B26C-8FD80E9F583A}"/>
    <cellStyle name="Percent 3 6 9 5 5 2" xfId="25462" xr:uid="{979F9639-109C-4811-AAE6-A604EBA541BC}"/>
    <cellStyle name="Percent 3 6 9 5 5 3" xfId="43313" xr:uid="{C810468A-EE95-41B8-B317-AAB7A05C2825}"/>
    <cellStyle name="Percent 3 6 9 5 6" xfId="25455" xr:uid="{3D65BA40-226D-43C0-A58D-96858DCF0FDE}"/>
    <cellStyle name="Percent 3 6 9 5 7" xfId="43306" xr:uid="{1EC956A5-884A-4B57-AF89-78FC0140E8B8}"/>
    <cellStyle name="Percent 3 6 9 6" xfId="7590" xr:uid="{6089021D-A87B-4DAF-B2FE-8E1090CDEE36}"/>
    <cellStyle name="Percent 3 6 9 6 2" xfId="7591" xr:uid="{4F1D55C6-25F3-48F3-863C-56C862F25F4D}"/>
    <cellStyle name="Percent 3 6 9 6 2 2" xfId="7592" xr:uid="{30A86205-C56A-4B0D-B1C2-39EDAFD20D33}"/>
    <cellStyle name="Percent 3 6 9 6 2 2 2" xfId="25465" xr:uid="{2B7B7003-620F-48B3-A8B7-8935EBD40F49}"/>
    <cellStyle name="Percent 3 6 9 6 2 2 3" xfId="43316" xr:uid="{0CD8FAAC-A838-4DCA-A82A-AD7302077DC1}"/>
    <cellStyle name="Percent 3 6 9 6 2 3" xfId="25464" xr:uid="{5648E349-DFA6-4BB0-BB5E-15EDCF46E0E0}"/>
    <cellStyle name="Percent 3 6 9 6 2 4" xfId="43315" xr:uid="{DFE56036-BE20-4A59-8F12-E879ABBACA5A}"/>
    <cellStyle name="Percent 3 6 9 6 3" xfId="7593" xr:uid="{D0D0BF6F-E093-407A-ACB0-74EC01AD2553}"/>
    <cellStyle name="Percent 3 6 9 6 3 2" xfId="7594" xr:uid="{EDA5CCA8-32F1-419C-818F-098B77CBBEC7}"/>
    <cellStyle name="Percent 3 6 9 6 3 2 2" xfId="25467" xr:uid="{5BBBAD6D-0C19-47FE-B5A4-2D33D4DC9B68}"/>
    <cellStyle name="Percent 3 6 9 6 3 2 3" xfId="43318" xr:uid="{D2820573-CF02-410D-B972-A5E7667D140B}"/>
    <cellStyle name="Percent 3 6 9 6 3 3" xfId="25466" xr:uid="{6A22A3B8-2E5B-4EF5-91F9-18681DC75ECD}"/>
    <cellStyle name="Percent 3 6 9 6 3 4" xfId="43317" xr:uid="{5AE9820C-E360-4CFA-876C-AA8CA3714A4E}"/>
    <cellStyle name="Percent 3 6 9 6 4" xfId="7595" xr:uid="{CD68B513-579F-4E31-9796-9E281B6164C7}"/>
    <cellStyle name="Percent 3 6 9 6 4 2" xfId="25468" xr:uid="{FB7C1F76-741E-475F-B55E-E30A25063181}"/>
    <cellStyle name="Percent 3 6 9 6 4 3" xfId="43319" xr:uid="{D3CD8FFE-29F3-4594-9F26-B73DD6A36DFA}"/>
    <cellStyle name="Percent 3 6 9 6 5" xfId="25463" xr:uid="{DE288E44-065B-41C9-9DBF-388360DFBB74}"/>
    <cellStyle name="Percent 3 6 9 6 6" xfId="43314" xr:uid="{28B1E625-03C3-4D53-8694-5D85F6ED6F41}"/>
    <cellStyle name="Percent 3 6 9 7" xfId="7596" xr:uid="{53D30A3A-12C9-4AF1-A742-9D380EE3F4E2}"/>
    <cellStyle name="Percent 3 6 9 7 2" xfId="7597" xr:uid="{7CA003E9-9AA7-4A05-B42D-506FD10FEF8D}"/>
    <cellStyle name="Percent 3 6 9 7 2 2" xfId="25470" xr:uid="{185D1B14-8CC6-40C5-A5EE-9AB8F262A874}"/>
    <cellStyle name="Percent 3 6 9 7 2 3" xfId="43321" xr:uid="{A32A12AB-B4A3-4036-A76A-6E7FB43AE330}"/>
    <cellStyle name="Percent 3 6 9 7 3" xfId="25469" xr:uid="{089C779E-1095-4102-9C5F-0A76C1B47BC5}"/>
    <cellStyle name="Percent 3 6 9 7 4" xfId="43320" xr:uid="{6857B5FC-05D3-4428-B483-FCF06BD35AF4}"/>
    <cellStyle name="Percent 3 6 9 8" xfId="7598" xr:uid="{D09332FD-21D8-4740-9B48-201CA31975A0}"/>
    <cellStyle name="Percent 3 6 9 8 2" xfId="7599" xr:uid="{4CFB6B9E-D77E-4E5C-8DF2-C267E37287A7}"/>
    <cellStyle name="Percent 3 6 9 8 2 2" xfId="25472" xr:uid="{2D06FABE-19A4-4124-A743-23F04547BA83}"/>
    <cellStyle name="Percent 3 6 9 8 2 3" xfId="43323" xr:uid="{D7263AC1-6E57-4597-99E4-944E51A76340}"/>
    <cellStyle name="Percent 3 6 9 8 3" xfId="25471" xr:uid="{28B5C55B-AE19-4B0A-8912-A232FED2930C}"/>
    <cellStyle name="Percent 3 6 9 8 4" xfId="43322" xr:uid="{0D326611-D913-4521-B5CA-56F93A6844C6}"/>
    <cellStyle name="Percent 3 6 9 9" xfId="7600" xr:uid="{64DB7675-40F2-463E-8710-BDC23548DA3B}"/>
    <cellStyle name="Percent 3 6 9 9 2" xfId="7601" xr:uid="{36615560-2F78-4635-A27A-4729899E552E}"/>
    <cellStyle name="Percent 3 6 9 9 2 2" xfId="25474" xr:uid="{3382163C-4F73-4D01-8AC2-ADF784D8D0F0}"/>
    <cellStyle name="Percent 3 6 9 9 2 3" xfId="43325" xr:uid="{D6B0D3EA-F25B-4B9B-9257-1BBFBF2D0D18}"/>
    <cellStyle name="Percent 3 6 9 9 3" xfId="25473" xr:uid="{03236D6D-21BA-4D5A-ABF8-550630265904}"/>
    <cellStyle name="Percent 3 6 9 9 4" xfId="43324" xr:uid="{3B42A8ED-9F43-4676-9AAC-F7BFEBEB775D}"/>
    <cellStyle name="Percent 3 7" xfId="290" xr:uid="{59D04FFA-D300-4477-9087-48BC0841F7F4}"/>
    <cellStyle name="Percent 3 7 10" xfId="2929" xr:uid="{4BB31AA7-6F1A-4CC5-AD40-9AF7548D1FC2}"/>
    <cellStyle name="Percent 3 7 10 10" xfId="7604" xr:uid="{69552495-E970-41F6-84CE-C924F033D5A0}"/>
    <cellStyle name="Percent 3 7 10 10 2" xfId="25477" xr:uid="{C6831E53-433F-4F55-92CF-ACF234661550}"/>
    <cellStyle name="Percent 3 7 10 10 3" xfId="43328" xr:uid="{89E45921-93E4-4E40-8A83-7711189E40AC}"/>
    <cellStyle name="Percent 3 7 10 11" xfId="7605" xr:uid="{B660ED57-4846-48EF-82DB-6A813BD3E23A}"/>
    <cellStyle name="Percent 3 7 10 11 2" xfId="25478" xr:uid="{2ABFD07E-7397-427D-A6FB-E9C17DCB9352}"/>
    <cellStyle name="Percent 3 7 10 11 3" xfId="43329" xr:uid="{E041ACE7-819A-460C-B4DD-8D24087E598F}"/>
    <cellStyle name="Percent 3 7 10 12" xfId="7603" xr:uid="{AAB7CFDC-E19B-4A2F-81F0-4AB3EC88307C}"/>
    <cellStyle name="Percent 3 7 10 12 2" xfId="25476" xr:uid="{E475D1CE-47D0-4CB2-B0A0-032022E8D261}"/>
    <cellStyle name="Percent 3 7 10 12 3" xfId="43327" xr:uid="{00F049DC-B818-44DF-99C6-DC7B5065F225}"/>
    <cellStyle name="Percent 3 7 10 13" xfId="59846" xr:uid="{6A705F98-3C78-49B5-942B-5C62DBCECC28}"/>
    <cellStyle name="Percent 3 7 10 2" xfId="7606" xr:uid="{BF884C7F-4689-4017-80EE-B38B12088F30}"/>
    <cellStyle name="Percent 3 7 10 2 2" xfId="7607" xr:uid="{E06874B4-D83C-420E-96BC-B28E3C37F3C7}"/>
    <cellStyle name="Percent 3 7 10 2 2 2" xfId="7608" xr:uid="{D9E3AC50-9A7F-4DBF-B8C1-657DAA93311C}"/>
    <cellStyle name="Percent 3 7 10 2 2 2 2" xfId="25481" xr:uid="{074158A3-ADA6-47DB-88E4-1E482E2B13D3}"/>
    <cellStyle name="Percent 3 7 10 2 2 2 3" xfId="43332" xr:uid="{4DCB4D25-C41A-48CE-A56C-845E46B11ABE}"/>
    <cellStyle name="Percent 3 7 10 2 2 3" xfId="25480" xr:uid="{5288A0B4-8726-435B-A65F-A0989BEC2DD3}"/>
    <cellStyle name="Percent 3 7 10 2 2 4" xfId="43331" xr:uid="{6A9E859C-B752-498E-B8F6-479732D7369F}"/>
    <cellStyle name="Percent 3 7 10 2 3" xfId="7609" xr:uid="{744732E7-E9B2-4B5B-A260-FE0054F94667}"/>
    <cellStyle name="Percent 3 7 10 2 3 2" xfId="7610" xr:uid="{E5DFF185-FD51-4F64-BA51-607EAA4626E9}"/>
    <cellStyle name="Percent 3 7 10 2 3 2 2" xfId="25483" xr:uid="{F791A357-33B9-4A98-9E29-27C5597425A7}"/>
    <cellStyle name="Percent 3 7 10 2 3 2 3" xfId="43334" xr:uid="{C569C53F-C4E2-47D6-B9ED-D7780A68FF2D}"/>
    <cellStyle name="Percent 3 7 10 2 3 3" xfId="25482" xr:uid="{5B8ACDD2-99E5-45C9-AFD9-77FCB439E7BF}"/>
    <cellStyle name="Percent 3 7 10 2 3 4" xfId="43333" xr:uid="{18DA9FEB-AF06-47AF-91E9-BBFCB0672D59}"/>
    <cellStyle name="Percent 3 7 10 2 4" xfId="7611" xr:uid="{FD7CF76F-7354-4BF6-9831-A51C5375BE28}"/>
    <cellStyle name="Percent 3 7 10 2 4 2" xfId="25484" xr:uid="{766A0349-5DA9-41D1-AC6B-E67245490FC4}"/>
    <cellStyle name="Percent 3 7 10 2 4 3" xfId="43335" xr:uid="{65AA68BB-7FD0-4FCF-B51F-3376A13F3D2C}"/>
    <cellStyle name="Percent 3 7 10 2 5" xfId="7612" xr:uid="{8598E14E-1130-426B-8B25-292811E293C3}"/>
    <cellStyle name="Percent 3 7 10 2 5 2" xfId="25485" xr:uid="{D4FF4B81-03EB-4D20-9AD1-CE8B3433ED36}"/>
    <cellStyle name="Percent 3 7 10 2 5 3" xfId="43336" xr:uid="{BC677C23-5F19-444D-977D-47404222EA08}"/>
    <cellStyle name="Percent 3 7 10 2 6" xfId="25479" xr:uid="{A3B433CF-DBFE-4D4C-AC3A-01297D5B5B6F}"/>
    <cellStyle name="Percent 3 7 10 2 7" xfId="43330" xr:uid="{2F52EA0E-E052-4CB1-818D-92C2FE9DF050}"/>
    <cellStyle name="Percent 3 7 10 3" xfId="7613" xr:uid="{385FC17D-540E-408A-9197-3E4FDC326F05}"/>
    <cellStyle name="Percent 3 7 10 3 2" xfId="7614" xr:uid="{BCDC6893-21B5-4EB1-A2E8-BD6902AAD87E}"/>
    <cellStyle name="Percent 3 7 10 3 2 2" xfId="7615" xr:uid="{7188874F-2534-4759-A545-D8C4ABBDADDC}"/>
    <cellStyle name="Percent 3 7 10 3 2 2 2" xfId="25488" xr:uid="{53935E1F-D69D-4B9F-A4AB-CD481A603B26}"/>
    <cellStyle name="Percent 3 7 10 3 2 2 3" xfId="43339" xr:uid="{39F03E2F-2538-41BE-ABD4-B7A5E836EBF5}"/>
    <cellStyle name="Percent 3 7 10 3 2 3" xfId="25487" xr:uid="{94160D06-0AFF-49B3-8242-21DFC9418D6F}"/>
    <cellStyle name="Percent 3 7 10 3 2 4" xfId="43338" xr:uid="{C504AF49-8282-438C-87C3-F6C209BD98B1}"/>
    <cellStyle name="Percent 3 7 10 3 3" xfId="7616" xr:uid="{CDE0A1A3-80E5-486F-84F8-7B8EAE77509B}"/>
    <cellStyle name="Percent 3 7 10 3 3 2" xfId="7617" xr:uid="{250D0AD6-C59A-421F-A35D-FFA8FD574ABB}"/>
    <cellStyle name="Percent 3 7 10 3 3 2 2" xfId="25490" xr:uid="{3DA10EB1-6F0D-450F-9E24-9699F3EE9227}"/>
    <cellStyle name="Percent 3 7 10 3 3 2 3" xfId="43341" xr:uid="{BD4091A0-A459-4E5E-B2AB-266E5BE1023B}"/>
    <cellStyle name="Percent 3 7 10 3 3 3" xfId="25489" xr:uid="{F52CE54F-B902-4F79-94DA-57DBF88F9F6D}"/>
    <cellStyle name="Percent 3 7 10 3 3 4" xfId="43340" xr:uid="{AC3C887A-1EF5-4DF9-A30B-8EADD1800806}"/>
    <cellStyle name="Percent 3 7 10 3 4" xfId="7618" xr:uid="{BDF65D55-FFA9-400F-8C5D-1E810B449D64}"/>
    <cellStyle name="Percent 3 7 10 3 4 2" xfId="25491" xr:uid="{1A4C753D-C742-4C57-9454-FB2FFC3FA39F}"/>
    <cellStyle name="Percent 3 7 10 3 4 3" xfId="43342" xr:uid="{D7C8EC7C-BC64-4CEF-B154-D3FD7147A3AC}"/>
    <cellStyle name="Percent 3 7 10 3 5" xfId="25486" xr:uid="{703F0659-630F-4D72-BDD2-30EB737EBB53}"/>
    <cellStyle name="Percent 3 7 10 3 6" xfId="43337" xr:uid="{B43F012F-B022-4B02-998F-F5A89DC3530B}"/>
    <cellStyle name="Percent 3 7 10 4" xfId="7619" xr:uid="{5B4099CD-CFA0-4E58-A4ED-E2BE12A07948}"/>
    <cellStyle name="Percent 3 7 10 4 2" xfId="7620" xr:uid="{31410406-DE4C-4B20-8354-FC0451D28837}"/>
    <cellStyle name="Percent 3 7 10 4 2 2" xfId="7621" xr:uid="{DD4BFAF8-13A2-46B9-B92F-3865980D5B17}"/>
    <cellStyle name="Percent 3 7 10 4 2 2 2" xfId="25494" xr:uid="{19AC4A34-AC36-425C-88B9-7E0CF22FEEAE}"/>
    <cellStyle name="Percent 3 7 10 4 2 2 3" xfId="43345" xr:uid="{1D093D22-63DB-4B30-8E72-279CF004B91C}"/>
    <cellStyle name="Percent 3 7 10 4 2 3" xfId="25493" xr:uid="{B92E064B-07BC-4123-BA70-1850FA2EA0FC}"/>
    <cellStyle name="Percent 3 7 10 4 2 4" xfId="43344" xr:uid="{99DED9A2-7603-4E5E-933B-BBB1853ABC38}"/>
    <cellStyle name="Percent 3 7 10 4 3" xfId="7622" xr:uid="{DFB45B56-B665-4540-ADE6-327E4FF4F24B}"/>
    <cellStyle name="Percent 3 7 10 4 3 2" xfId="7623" xr:uid="{033A57C7-61D4-4E96-A5DC-B87503FEAC14}"/>
    <cellStyle name="Percent 3 7 10 4 3 2 2" xfId="25496" xr:uid="{C635BC80-A6B8-40A4-9C33-E1E09FA4ECB3}"/>
    <cellStyle name="Percent 3 7 10 4 3 2 3" xfId="43347" xr:uid="{DB78AAFD-D063-4FC1-9FE2-C64AA00C4EDC}"/>
    <cellStyle name="Percent 3 7 10 4 3 3" xfId="25495" xr:uid="{E31FC399-C1D5-4A18-891E-66E6CAA93ECB}"/>
    <cellStyle name="Percent 3 7 10 4 3 4" xfId="43346" xr:uid="{B7E5D86F-D4CF-4D58-8898-F6D7EA1D71C6}"/>
    <cellStyle name="Percent 3 7 10 4 4" xfId="7624" xr:uid="{713B6225-ECB5-42AC-8394-C4F5D18DBBF8}"/>
    <cellStyle name="Percent 3 7 10 4 4 2" xfId="25497" xr:uid="{DEABBABB-57BD-47A2-87FE-7E7E07565436}"/>
    <cellStyle name="Percent 3 7 10 4 4 3" xfId="43348" xr:uid="{36F7B319-6E53-42CB-B1EC-F460ED2C2CA9}"/>
    <cellStyle name="Percent 3 7 10 4 5" xfId="25492" xr:uid="{CB97F8FF-22E0-4649-9CA5-72CFD12117D2}"/>
    <cellStyle name="Percent 3 7 10 4 6" xfId="43343" xr:uid="{0ED72C95-C61D-45F6-96B6-AA19160D6141}"/>
    <cellStyle name="Percent 3 7 10 5" xfId="7625" xr:uid="{A1E9B4A9-0E9D-4484-8A86-27E3B5AB5C69}"/>
    <cellStyle name="Percent 3 7 10 5 2" xfId="7626" xr:uid="{AF54EA98-1A56-4C4A-ADA5-60B894F9D94E}"/>
    <cellStyle name="Percent 3 7 10 5 2 2" xfId="7627" xr:uid="{87A038D9-6E90-4608-A858-98ED3BB03951}"/>
    <cellStyle name="Percent 3 7 10 5 2 2 2" xfId="25500" xr:uid="{7CF9A12D-8A9D-4734-B641-038FF98FE96E}"/>
    <cellStyle name="Percent 3 7 10 5 2 2 3" xfId="43351" xr:uid="{232C5BD5-4A91-4F71-9F96-AC8633D72F2C}"/>
    <cellStyle name="Percent 3 7 10 5 2 3" xfId="25499" xr:uid="{013F96D1-B062-47BC-A2D9-DB782F15095B}"/>
    <cellStyle name="Percent 3 7 10 5 2 4" xfId="43350" xr:uid="{E37188A5-6BDA-43E4-9D3C-A5BB81FAE8E1}"/>
    <cellStyle name="Percent 3 7 10 5 3" xfId="7628" xr:uid="{E573C323-D2B6-4003-954A-307BD2F50412}"/>
    <cellStyle name="Percent 3 7 10 5 3 2" xfId="7629" xr:uid="{1B8F3272-9AAF-46EE-A2F9-6B8E965C3104}"/>
    <cellStyle name="Percent 3 7 10 5 3 2 2" xfId="25502" xr:uid="{9BB91033-7F35-4ECE-AA70-3BED7F438462}"/>
    <cellStyle name="Percent 3 7 10 5 3 2 3" xfId="43353" xr:uid="{8FA57C1D-BA49-40DB-9D0D-60DB3705EDC5}"/>
    <cellStyle name="Percent 3 7 10 5 3 3" xfId="25501" xr:uid="{0A168CA1-99E0-4482-ADA8-A0C1CF29771D}"/>
    <cellStyle name="Percent 3 7 10 5 3 4" xfId="43352" xr:uid="{2B99E5E6-BBD6-4118-A4B9-A23CDB56557E}"/>
    <cellStyle name="Percent 3 7 10 5 4" xfId="7630" xr:uid="{31B0532B-46BC-4DC9-A8DD-013B119B7A24}"/>
    <cellStyle name="Percent 3 7 10 5 4 2" xfId="7631" xr:uid="{172FD8CE-5BAD-4A52-90E8-A3373087CC8E}"/>
    <cellStyle name="Percent 3 7 10 5 4 2 2" xfId="25504" xr:uid="{B44DCEC4-CA97-4A61-A36E-C6850C4940A7}"/>
    <cellStyle name="Percent 3 7 10 5 4 2 3" xfId="43355" xr:uid="{DD19F4E2-9DE7-4FAF-BF9B-CFB87A580489}"/>
    <cellStyle name="Percent 3 7 10 5 4 3" xfId="25503" xr:uid="{5CD6A2ED-71FD-4702-A5D4-A2F5316AB45A}"/>
    <cellStyle name="Percent 3 7 10 5 4 4" xfId="43354" xr:uid="{570CF4A6-4B55-4B9C-8C91-D34C25147B22}"/>
    <cellStyle name="Percent 3 7 10 5 5" xfId="7632" xr:uid="{51D67054-34B0-41A7-BE00-2BCC75FFA429}"/>
    <cellStyle name="Percent 3 7 10 5 5 2" xfId="25505" xr:uid="{6818CAAC-CDED-416B-95C2-F75737841614}"/>
    <cellStyle name="Percent 3 7 10 5 5 3" xfId="43356" xr:uid="{0E3C8373-3FC4-41A4-A9DA-75A60492A775}"/>
    <cellStyle name="Percent 3 7 10 5 6" xfId="25498" xr:uid="{C58BAFC7-1C3E-494F-BB32-5668A11B8C44}"/>
    <cellStyle name="Percent 3 7 10 5 7" xfId="43349" xr:uid="{C7C5603E-B396-4850-A5EF-61AF4CCF20D5}"/>
    <cellStyle name="Percent 3 7 10 6" xfId="7633" xr:uid="{DA0F586A-EDDF-4736-8D14-0C1B46E5F57D}"/>
    <cellStyle name="Percent 3 7 10 6 2" xfId="7634" xr:uid="{A016D9EA-CDC8-4C78-AEF4-57B32FD82024}"/>
    <cellStyle name="Percent 3 7 10 6 2 2" xfId="7635" xr:uid="{F36303E6-DACD-4AAC-B05B-CE35D689E00A}"/>
    <cellStyle name="Percent 3 7 10 6 2 2 2" xfId="25508" xr:uid="{58EE4BDE-DF66-4C77-A538-732ED6397A69}"/>
    <cellStyle name="Percent 3 7 10 6 2 2 3" xfId="43359" xr:uid="{0CF166BC-0081-4C8E-962B-5536E1999DBB}"/>
    <cellStyle name="Percent 3 7 10 6 2 3" xfId="25507" xr:uid="{5D55373F-4851-42A3-92FA-A4F038C72771}"/>
    <cellStyle name="Percent 3 7 10 6 2 4" xfId="43358" xr:uid="{40853628-03FA-4777-A8AB-976A7F088A27}"/>
    <cellStyle name="Percent 3 7 10 6 3" xfId="7636" xr:uid="{3F024EE3-776B-42CF-BE86-8313BB7932F3}"/>
    <cellStyle name="Percent 3 7 10 6 3 2" xfId="7637" xr:uid="{C501BE62-04E3-457E-8E7C-9EB3EC67948B}"/>
    <cellStyle name="Percent 3 7 10 6 3 2 2" xfId="25510" xr:uid="{5955A56C-EDD6-47BC-9550-6C9588BFED49}"/>
    <cellStyle name="Percent 3 7 10 6 3 2 3" xfId="43361" xr:uid="{27CACE71-0FDB-44A2-86F6-C4190899D4EC}"/>
    <cellStyle name="Percent 3 7 10 6 3 3" xfId="25509" xr:uid="{F2578FF3-50AD-4E41-A769-E235F767B30C}"/>
    <cellStyle name="Percent 3 7 10 6 3 4" xfId="43360" xr:uid="{26340E7F-6C28-48E2-AED1-5582F48AF059}"/>
    <cellStyle name="Percent 3 7 10 6 4" xfId="7638" xr:uid="{B4DFABEB-3A02-423A-91EB-AE4847525524}"/>
    <cellStyle name="Percent 3 7 10 6 4 2" xfId="25511" xr:uid="{F8377D20-41CC-4562-8460-86C519C802E9}"/>
    <cellStyle name="Percent 3 7 10 6 4 3" xfId="43362" xr:uid="{6196F321-0635-45F6-B58E-1C2018EF3623}"/>
    <cellStyle name="Percent 3 7 10 6 5" xfId="25506" xr:uid="{5EAD14D2-EA41-4F90-83BC-22A6921FECE8}"/>
    <cellStyle name="Percent 3 7 10 6 6" xfId="43357" xr:uid="{972B4CC4-7907-4824-A4CD-954C9F149063}"/>
    <cellStyle name="Percent 3 7 10 7" xfId="7639" xr:uid="{9928E34B-797B-4E65-A8A4-37C881441229}"/>
    <cellStyle name="Percent 3 7 10 7 2" xfId="7640" xr:uid="{46F197F7-D80C-4BAF-8DA2-5000180845F5}"/>
    <cellStyle name="Percent 3 7 10 7 2 2" xfId="25513" xr:uid="{7BF2BE3D-B6A4-4251-B0FE-19E2C2C96F32}"/>
    <cellStyle name="Percent 3 7 10 7 2 3" xfId="43364" xr:uid="{BE09E93F-92A5-4859-8AF5-7E7D7AE8D020}"/>
    <cellStyle name="Percent 3 7 10 7 3" xfId="25512" xr:uid="{1CC8310E-2ED0-448E-A7C4-38B63B65BC5B}"/>
    <cellStyle name="Percent 3 7 10 7 4" xfId="43363" xr:uid="{4F30BC12-3FDF-4A9A-9485-7709FEEA8502}"/>
    <cellStyle name="Percent 3 7 10 8" xfId="7641" xr:uid="{7F1D390B-4038-4B0A-B165-FF4AA7C92DAA}"/>
    <cellStyle name="Percent 3 7 10 8 2" xfId="7642" xr:uid="{98619F5B-9B84-4536-BBBC-D10DF454C35D}"/>
    <cellStyle name="Percent 3 7 10 8 2 2" xfId="25515" xr:uid="{D25AC188-32F5-4AE4-9E31-A82134B21E08}"/>
    <cellStyle name="Percent 3 7 10 8 2 3" xfId="43366" xr:uid="{A0BECBD7-F46D-4417-852E-37CC7EC42CE1}"/>
    <cellStyle name="Percent 3 7 10 8 3" xfId="25514" xr:uid="{8D262AA6-E0E3-427C-9D87-4A420DE2F031}"/>
    <cellStyle name="Percent 3 7 10 8 4" xfId="43365" xr:uid="{ED12A979-7FDB-42D5-A7F8-CDACC3B6CDE1}"/>
    <cellStyle name="Percent 3 7 10 9" xfId="7643" xr:uid="{E183DB43-E4B7-4D4E-A03C-91BED87C89B7}"/>
    <cellStyle name="Percent 3 7 10 9 2" xfId="7644" xr:uid="{89FAAB63-5354-4FC5-884A-9B1BB325B219}"/>
    <cellStyle name="Percent 3 7 10 9 2 2" xfId="25517" xr:uid="{A266A6A1-0B4C-4C70-9806-5A7D1BA158F8}"/>
    <cellStyle name="Percent 3 7 10 9 2 3" xfId="43368" xr:uid="{D5E312FF-9856-4AC7-8372-0C83786DD13A}"/>
    <cellStyle name="Percent 3 7 10 9 3" xfId="25516" xr:uid="{23D0356D-1939-415C-97BF-763E5DC86304}"/>
    <cellStyle name="Percent 3 7 10 9 4" xfId="43367" xr:uid="{73F0A546-5B11-4E44-B5E5-093C631C3AF3}"/>
    <cellStyle name="Percent 3 7 11" xfId="2930" xr:uid="{9B9A4C03-8231-4020-A5E0-9228A40CE907}"/>
    <cellStyle name="Percent 3 7 11 10" xfId="7646" xr:uid="{9E4107EC-3F00-4B8E-928E-E31BE4B2C8BE}"/>
    <cellStyle name="Percent 3 7 11 10 2" xfId="25519" xr:uid="{3B15BD40-72CF-410B-8CAB-43A35A912ECF}"/>
    <cellStyle name="Percent 3 7 11 10 3" xfId="43370" xr:uid="{EB367158-05E6-4299-B20F-D9EC2AF6FB69}"/>
    <cellStyle name="Percent 3 7 11 11" xfId="7647" xr:uid="{58E71409-DA91-485D-8106-9BEF4EB3D6D8}"/>
    <cellStyle name="Percent 3 7 11 11 2" xfId="25520" xr:uid="{9633D6FE-2ADE-48A7-A5DC-DC1B62703A3A}"/>
    <cellStyle name="Percent 3 7 11 11 3" xfId="43371" xr:uid="{F4F4E556-4980-4B1E-8817-9DD4A2792FEB}"/>
    <cellStyle name="Percent 3 7 11 12" xfId="7645" xr:uid="{C66E79DF-E323-41B9-94F8-DB6AF7776DF0}"/>
    <cellStyle name="Percent 3 7 11 12 2" xfId="25518" xr:uid="{AB4BD9D4-5768-4D94-B1BE-28F35EEB880F}"/>
    <cellStyle name="Percent 3 7 11 12 3" xfId="43369" xr:uid="{1EBFE6DC-A107-44DB-8894-079FB26AA42C}"/>
    <cellStyle name="Percent 3 7 11 13" xfId="59847" xr:uid="{09AF68C5-AE98-4C44-8855-4F7A203B7595}"/>
    <cellStyle name="Percent 3 7 11 2" xfId="7648" xr:uid="{5675B4C3-D6D4-48B1-9DC3-EDE4BBFAA1E0}"/>
    <cellStyle name="Percent 3 7 11 2 2" xfId="7649" xr:uid="{8E34940C-82CB-48CA-BBAE-F6D91FE12B8E}"/>
    <cellStyle name="Percent 3 7 11 2 2 2" xfId="7650" xr:uid="{13F26CF3-166E-430C-B933-198298F674A2}"/>
    <cellStyle name="Percent 3 7 11 2 2 2 2" xfId="25523" xr:uid="{B0C6A391-70B6-455F-9E10-EAD5D5D85D52}"/>
    <cellStyle name="Percent 3 7 11 2 2 2 3" xfId="43374" xr:uid="{C628275B-BA3E-4E0E-AE2A-DC895AA8D4A9}"/>
    <cellStyle name="Percent 3 7 11 2 2 3" xfId="25522" xr:uid="{5BBE3A7F-60EC-4C82-A201-2A61ED4639E1}"/>
    <cellStyle name="Percent 3 7 11 2 2 4" xfId="43373" xr:uid="{0A628621-315B-4C4D-89C4-BF93C8055762}"/>
    <cellStyle name="Percent 3 7 11 2 3" xfId="7651" xr:uid="{5AF1152A-6706-4C59-8F7D-40F048CFF605}"/>
    <cellStyle name="Percent 3 7 11 2 3 2" xfId="7652" xr:uid="{FB89C867-A8BC-4F79-9942-B00EFA793869}"/>
    <cellStyle name="Percent 3 7 11 2 3 2 2" xfId="25525" xr:uid="{B4F4EB44-DDE1-4B6C-BBE4-3B1BB7A2E3E6}"/>
    <cellStyle name="Percent 3 7 11 2 3 2 3" xfId="43376" xr:uid="{319D4544-DB35-4D5A-B456-EB660486A656}"/>
    <cellStyle name="Percent 3 7 11 2 3 3" xfId="25524" xr:uid="{B3F684A9-B8C1-455A-B2C2-10C67BF59340}"/>
    <cellStyle name="Percent 3 7 11 2 3 4" xfId="43375" xr:uid="{2F6C46B2-1A10-4B1B-8D8C-304003709D3C}"/>
    <cellStyle name="Percent 3 7 11 2 4" xfId="7653" xr:uid="{DF6AFD43-1EA7-42A9-8EE6-B5F0ACB708B7}"/>
    <cellStyle name="Percent 3 7 11 2 4 2" xfId="25526" xr:uid="{3874840C-B352-4535-AFA0-3EF754571102}"/>
    <cellStyle name="Percent 3 7 11 2 4 3" xfId="43377" xr:uid="{814447D3-D288-40C4-83CC-7295385BD7F7}"/>
    <cellStyle name="Percent 3 7 11 2 5" xfId="7654" xr:uid="{12CDEC6D-33B4-4E16-AEDE-C165F90709D2}"/>
    <cellStyle name="Percent 3 7 11 2 5 2" xfId="25527" xr:uid="{D1FF0E22-3F3F-41CC-8E94-FA92C3F3BB7B}"/>
    <cellStyle name="Percent 3 7 11 2 5 3" xfId="43378" xr:uid="{D247C63B-FA38-49E1-864F-33C98760DC18}"/>
    <cellStyle name="Percent 3 7 11 2 6" xfId="25521" xr:uid="{3EA6E95C-2E60-4CAB-A01E-DA5EB61D5A05}"/>
    <cellStyle name="Percent 3 7 11 2 7" xfId="43372" xr:uid="{06B70BFB-1D1C-4FB8-8CF9-557C8B50157D}"/>
    <cellStyle name="Percent 3 7 11 3" xfId="7655" xr:uid="{BE8198EA-5B3C-45E9-846F-6F73C2CC7C68}"/>
    <cellStyle name="Percent 3 7 11 3 2" xfId="7656" xr:uid="{2D735720-D4B9-457B-8AA1-3EEDF31FE2ED}"/>
    <cellStyle name="Percent 3 7 11 3 2 2" xfId="7657" xr:uid="{8169D008-2546-4486-AE58-2EB36995CF6D}"/>
    <cellStyle name="Percent 3 7 11 3 2 2 2" xfId="25530" xr:uid="{4FA4E4DA-E18C-4A3B-87A3-CEAC97F29E42}"/>
    <cellStyle name="Percent 3 7 11 3 2 2 3" xfId="43381" xr:uid="{7C616007-6344-48AB-B4DD-23245EEBDE98}"/>
    <cellStyle name="Percent 3 7 11 3 2 3" xfId="25529" xr:uid="{3318F3FA-25BA-435C-A915-EE8F3A5E7B38}"/>
    <cellStyle name="Percent 3 7 11 3 2 4" xfId="43380" xr:uid="{EBE964C5-AFB0-4F21-B049-E264BD34A475}"/>
    <cellStyle name="Percent 3 7 11 3 3" xfId="7658" xr:uid="{2568FBD0-D876-4A74-98A1-C347F31947D4}"/>
    <cellStyle name="Percent 3 7 11 3 3 2" xfId="7659" xr:uid="{6D6FA8A1-70D0-4C10-9B08-5785D567A319}"/>
    <cellStyle name="Percent 3 7 11 3 3 2 2" xfId="25532" xr:uid="{5DCCEEBE-B2B6-434F-9B5E-1D05A1C81A49}"/>
    <cellStyle name="Percent 3 7 11 3 3 2 3" xfId="43383" xr:uid="{E97EAC30-513B-47AD-A420-C8BBCC26480E}"/>
    <cellStyle name="Percent 3 7 11 3 3 3" xfId="25531" xr:uid="{C8F95FEE-4900-46B3-883E-3CBC49D23021}"/>
    <cellStyle name="Percent 3 7 11 3 3 4" xfId="43382" xr:uid="{E4885695-4897-4424-B720-8E5E9AFF3ADE}"/>
    <cellStyle name="Percent 3 7 11 3 4" xfId="7660" xr:uid="{FE1C1E21-C0F5-4922-8C0E-C49C4E8C6322}"/>
    <cellStyle name="Percent 3 7 11 3 4 2" xfId="25533" xr:uid="{83B2ABC4-7CB6-4EAD-BC4B-B4101D26B8AD}"/>
    <cellStyle name="Percent 3 7 11 3 4 3" xfId="43384" xr:uid="{46F97EF2-7AC0-4533-8226-09B207D0596D}"/>
    <cellStyle name="Percent 3 7 11 3 5" xfId="25528" xr:uid="{5CDEDBDC-0711-4ABE-82C6-42074FE76170}"/>
    <cellStyle name="Percent 3 7 11 3 6" xfId="43379" xr:uid="{B2D07E48-DBD7-4A74-B800-C17BFE9381CD}"/>
    <cellStyle name="Percent 3 7 11 4" xfId="7661" xr:uid="{EBFE7F3F-6D74-4306-AEDF-6922A18CBDA7}"/>
    <cellStyle name="Percent 3 7 11 4 2" xfId="7662" xr:uid="{B724B31D-5A85-44FA-96E6-A4100859C358}"/>
    <cellStyle name="Percent 3 7 11 4 2 2" xfId="7663" xr:uid="{26E4BFF4-3866-4C65-AD04-6F5844F3B6D6}"/>
    <cellStyle name="Percent 3 7 11 4 2 2 2" xfId="25536" xr:uid="{0F8AE78D-1B03-45E5-A1B8-D9E41B7C6196}"/>
    <cellStyle name="Percent 3 7 11 4 2 2 3" xfId="43387" xr:uid="{D7D533FF-2B29-4C32-9DD0-3AA194945858}"/>
    <cellStyle name="Percent 3 7 11 4 2 3" xfId="25535" xr:uid="{3679D14B-D32D-4CFD-B084-AC8F0C175009}"/>
    <cellStyle name="Percent 3 7 11 4 2 4" xfId="43386" xr:uid="{9CED0C35-D472-4B5E-9895-501A6050A1A7}"/>
    <cellStyle name="Percent 3 7 11 4 3" xfId="7664" xr:uid="{607B826B-AD95-4B41-AFE9-A26AA8C03B37}"/>
    <cellStyle name="Percent 3 7 11 4 3 2" xfId="7665" xr:uid="{5F9578D4-6224-4F1D-9863-E0D5A3093823}"/>
    <cellStyle name="Percent 3 7 11 4 3 2 2" xfId="25538" xr:uid="{51370DF3-71CF-4241-BEA3-3CDFA56141D4}"/>
    <cellStyle name="Percent 3 7 11 4 3 2 3" xfId="43389" xr:uid="{B1B64F4C-A2BA-4B19-9A42-008EE4DBE6B1}"/>
    <cellStyle name="Percent 3 7 11 4 3 3" xfId="25537" xr:uid="{138963AC-7861-4CEA-A8DF-081056E87785}"/>
    <cellStyle name="Percent 3 7 11 4 3 4" xfId="43388" xr:uid="{75BE8BFD-F8D2-4011-A88F-37EA133DE568}"/>
    <cellStyle name="Percent 3 7 11 4 4" xfId="7666" xr:uid="{26798027-FA47-4EDD-9118-9A62A3242B0A}"/>
    <cellStyle name="Percent 3 7 11 4 4 2" xfId="25539" xr:uid="{9D7E58F2-9D68-4534-9084-D39D29561308}"/>
    <cellStyle name="Percent 3 7 11 4 4 3" xfId="43390" xr:uid="{CC733EBF-ABEF-46A5-87B1-0FDB988DFE3D}"/>
    <cellStyle name="Percent 3 7 11 4 5" xfId="25534" xr:uid="{ACBAB077-CDF1-4D6B-A624-AB772B964896}"/>
    <cellStyle name="Percent 3 7 11 4 6" xfId="43385" xr:uid="{92F1A5C2-F2C6-4009-8CCE-AE4AA8523CE2}"/>
    <cellStyle name="Percent 3 7 11 5" xfId="7667" xr:uid="{29841C5B-EECD-441A-ADEC-7B8754C760FC}"/>
    <cellStyle name="Percent 3 7 11 5 2" xfId="7668" xr:uid="{1879628E-68CD-414D-88C4-D526901D67AE}"/>
    <cellStyle name="Percent 3 7 11 5 2 2" xfId="7669" xr:uid="{FD2A1147-90D1-43B6-A3A7-7AFC155CD3DB}"/>
    <cellStyle name="Percent 3 7 11 5 2 2 2" xfId="25542" xr:uid="{5E358D09-D7AB-4DC5-B936-F36F4D020F1D}"/>
    <cellStyle name="Percent 3 7 11 5 2 2 3" xfId="43393" xr:uid="{DDF845CA-01E0-4C86-B2A7-C41B33B1E8CC}"/>
    <cellStyle name="Percent 3 7 11 5 2 3" xfId="25541" xr:uid="{621781A1-A69B-4E11-92A7-D3CE68A8533C}"/>
    <cellStyle name="Percent 3 7 11 5 2 4" xfId="43392" xr:uid="{83A1CF77-BF4D-41D1-BC26-D64BE3641F28}"/>
    <cellStyle name="Percent 3 7 11 5 3" xfId="7670" xr:uid="{64B3C889-A487-48A2-8463-8191545A306A}"/>
    <cellStyle name="Percent 3 7 11 5 3 2" xfId="7671" xr:uid="{926C4D74-D7DA-4B43-9FF4-CB3721012C8D}"/>
    <cellStyle name="Percent 3 7 11 5 3 2 2" xfId="25544" xr:uid="{B52AB201-913E-4F2E-9B16-6D7033FB74AD}"/>
    <cellStyle name="Percent 3 7 11 5 3 2 3" xfId="43395" xr:uid="{24B04A6E-86DD-4CB1-B14E-EF0D70215AD9}"/>
    <cellStyle name="Percent 3 7 11 5 3 3" xfId="25543" xr:uid="{88B3B675-A509-4280-911D-2287F785F8CF}"/>
    <cellStyle name="Percent 3 7 11 5 3 4" xfId="43394" xr:uid="{0B21F4F7-F269-42B1-98A5-D010DCC23663}"/>
    <cellStyle name="Percent 3 7 11 5 4" xfId="7672" xr:uid="{477C3DE5-BA8E-4089-A751-061D65BCA71E}"/>
    <cellStyle name="Percent 3 7 11 5 4 2" xfId="7673" xr:uid="{AC17BBD6-0594-4408-9618-C04B7FD5576B}"/>
    <cellStyle name="Percent 3 7 11 5 4 2 2" xfId="25546" xr:uid="{61D47752-148C-4185-90C3-9C9976D56139}"/>
    <cellStyle name="Percent 3 7 11 5 4 2 3" xfId="43397" xr:uid="{AB475AC7-8708-422B-BD6A-0E257F44F56F}"/>
    <cellStyle name="Percent 3 7 11 5 4 3" xfId="25545" xr:uid="{2E25EBF5-9B79-423B-9AF1-07A470E84B22}"/>
    <cellStyle name="Percent 3 7 11 5 4 4" xfId="43396" xr:uid="{6F9CE386-52E3-4F09-A8A0-A30082FF5104}"/>
    <cellStyle name="Percent 3 7 11 5 5" xfId="7674" xr:uid="{7B3B2A98-0A93-4E4E-AC3C-CA38A7C85A9E}"/>
    <cellStyle name="Percent 3 7 11 5 5 2" xfId="25547" xr:uid="{97E2DBEB-F60A-4ABD-BEB8-FDD1DF6C614F}"/>
    <cellStyle name="Percent 3 7 11 5 5 3" xfId="43398" xr:uid="{2F53016C-D83E-4632-8144-814A1E288B59}"/>
    <cellStyle name="Percent 3 7 11 5 6" xfId="25540" xr:uid="{FAC8537D-E6E9-4104-AC2F-BA3FF53956AA}"/>
    <cellStyle name="Percent 3 7 11 5 7" xfId="43391" xr:uid="{10CDBD4C-6E44-4A04-937F-92ECEAA056A6}"/>
    <cellStyle name="Percent 3 7 11 6" xfId="7675" xr:uid="{A1BF7689-E4B3-4CD4-B963-C05B82326972}"/>
    <cellStyle name="Percent 3 7 11 6 2" xfId="7676" xr:uid="{5BAC7E0B-F2A5-457F-A853-5D00C14B8CDD}"/>
    <cellStyle name="Percent 3 7 11 6 2 2" xfId="7677" xr:uid="{EA251104-344F-432A-B848-6D0A37F81E89}"/>
    <cellStyle name="Percent 3 7 11 6 2 2 2" xfId="25550" xr:uid="{3616DDCE-5B79-4AD7-8F53-2DAEFC6E09E8}"/>
    <cellStyle name="Percent 3 7 11 6 2 2 3" xfId="43401" xr:uid="{19DAEC34-6A6A-419A-AE03-2A828E454222}"/>
    <cellStyle name="Percent 3 7 11 6 2 3" xfId="25549" xr:uid="{59B7B4EF-BA2D-43C2-9B42-BABA0958BBA1}"/>
    <cellStyle name="Percent 3 7 11 6 2 4" xfId="43400" xr:uid="{80E77637-CE8F-40DF-94EE-6127CDC53050}"/>
    <cellStyle name="Percent 3 7 11 6 3" xfId="7678" xr:uid="{B0907BB8-BDCE-4384-A4EC-6455C22C50D0}"/>
    <cellStyle name="Percent 3 7 11 6 3 2" xfId="7679" xr:uid="{212DEFC4-CA5F-4510-89BE-5B0FAA176DD5}"/>
    <cellStyle name="Percent 3 7 11 6 3 2 2" xfId="25552" xr:uid="{E02FD0E6-4161-45A5-A421-A745B4C24E37}"/>
    <cellStyle name="Percent 3 7 11 6 3 2 3" xfId="43403" xr:uid="{6F371348-D00A-42C7-AFAA-5C486CFC0CAD}"/>
    <cellStyle name="Percent 3 7 11 6 3 3" xfId="25551" xr:uid="{EFCFBD57-0CF0-42AF-B81B-126DDADAA8C9}"/>
    <cellStyle name="Percent 3 7 11 6 3 4" xfId="43402" xr:uid="{B2BE4A03-6941-4BBA-ABC4-19C1F3D39BEF}"/>
    <cellStyle name="Percent 3 7 11 6 4" xfId="7680" xr:uid="{C5F86A44-45CA-4E10-AFD9-CC605DA8BA25}"/>
    <cellStyle name="Percent 3 7 11 6 4 2" xfId="25553" xr:uid="{7B3A4CE6-0C37-41C8-A576-01E603BDA2E8}"/>
    <cellStyle name="Percent 3 7 11 6 4 3" xfId="43404" xr:uid="{5CAC10C1-4D2A-4DFE-A09D-D1695B9CBD49}"/>
    <cellStyle name="Percent 3 7 11 6 5" xfId="25548" xr:uid="{BD39E765-6B11-4779-8686-9CD3188DCA26}"/>
    <cellStyle name="Percent 3 7 11 6 6" xfId="43399" xr:uid="{79155C31-5907-4A4B-B6A8-3DC2F831BB04}"/>
    <cellStyle name="Percent 3 7 11 7" xfId="7681" xr:uid="{151D4672-BFE4-47E4-A111-32853A9E6E39}"/>
    <cellStyle name="Percent 3 7 11 7 2" xfId="7682" xr:uid="{6BC172E6-F80A-41EB-BD7F-BC8B51CB286B}"/>
    <cellStyle name="Percent 3 7 11 7 2 2" xfId="25555" xr:uid="{AC61C32C-CA92-4873-A761-915D6CC9CEE0}"/>
    <cellStyle name="Percent 3 7 11 7 2 3" xfId="43406" xr:uid="{C508DC11-4637-486E-8D62-0BA1D45E9DB8}"/>
    <cellStyle name="Percent 3 7 11 7 3" xfId="25554" xr:uid="{E7EA6631-1D3E-47CB-807E-A84BCFE17ACD}"/>
    <cellStyle name="Percent 3 7 11 7 4" xfId="43405" xr:uid="{23DD1046-1923-4486-B184-D12E7BB59000}"/>
    <cellStyle name="Percent 3 7 11 8" xfId="7683" xr:uid="{44B45AC1-1C2D-41E2-AA05-6BF86742E58C}"/>
    <cellStyle name="Percent 3 7 11 8 2" xfId="7684" xr:uid="{0C77921E-EA86-4A7C-87A0-D77710E10BB2}"/>
    <cellStyle name="Percent 3 7 11 8 2 2" xfId="25557" xr:uid="{8C6EC501-DB20-46BA-A9B1-1D37A7DFA23B}"/>
    <cellStyle name="Percent 3 7 11 8 2 3" xfId="43408" xr:uid="{0B64BAA1-6C5B-447B-AB8E-A48F481DAF75}"/>
    <cellStyle name="Percent 3 7 11 8 3" xfId="25556" xr:uid="{C6AA1FAC-84DC-4B00-84D1-11953AAF0CBB}"/>
    <cellStyle name="Percent 3 7 11 8 4" xfId="43407" xr:uid="{8E429ACD-AE58-4D8B-B427-B5745C1F5D6C}"/>
    <cellStyle name="Percent 3 7 11 9" xfId="7685" xr:uid="{5C424CBB-D615-44C4-8B99-D567281A2EE5}"/>
    <cellStyle name="Percent 3 7 11 9 2" xfId="7686" xr:uid="{A0B69CED-4F33-4217-BD2B-A209B8CEFD39}"/>
    <cellStyle name="Percent 3 7 11 9 2 2" xfId="25559" xr:uid="{3C3D999D-3EF3-43FA-89B9-EAFE1F6202E5}"/>
    <cellStyle name="Percent 3 7 11 9 2 3" xfId="43410" xr:uid="{8F722A15-A4F0-425B-80D8-C223283B10AA}"/>
    <cellStyle name="Percent 3 7 11 9 3" xfId="25558" xr:uid="{64B7FD03-1BA5-4295-933F-3E55CAF5A398}"/>
    <cellStyle name="Percent 3 7 11 9 4" xfId="43409" xr:uid="{E4C65AF2-7C81-48E7-94B2-0B99260F4535}"/>
    <cellStyle name="Percent 3 7 12" xfId="2931" xr:uid="{93CCCBEE-B5C4-4D06-AAB1-F3DBD1A79EE0}"/>
    <cellStyle name="Percent 3 7 12 10" xfId="7688" xr:uid="{5120E99F-65E4-494E-B457-6F771AE06DC2}"/>
    <cellStyle name="Percent 3 7 12 10 2" xfId="25561" xr:uid="{924CDAFD-1283-46C3-9AF1-856EC4D62F27}"/>
    <cellStyle name="Percent 3 7 12 10 3" xfId="43412" xr:uid="{F9CF1A69-A9B6-49F6-A2CE-60AC7195EBD0}"/>
    <cellStyle name="Percent 3 7 12 11" xfId="7689" xr:uid="{DB04AF4A-3C6A-464C-A6B8-F6ADE7538358}"/>
    <cellStyle name="Percent 3 7 12 11 2" xfId="25562" xr:uid="{F0C025A8-083D-4201-8E77-8E0FBAAC3763}"/>
    <cellStyle name="Percent 3 7 12 11 3" xfId="43413" xr:uid="{A3F4EF51-FB26-432B-B877-0121D6001216}"/>
    <cellStyle name="Percent 3 7 12 12" xfId="7687" xr:uid="{C37716BE-73C0-45C9-AA1D-5D13930352CB}"/>
    <cellStyle name="Percent 3 7 12 12 2" xfId="25560" xr:uid="{82B1070E-132B-43DA-B497-71A5C454038F}"/>
    <cellStyle name="Percent 3 7 12 12 3" xfId="43411" xr:uid="{FB0E8F9F-D055-4E84-9B05-D62DE7C34B20}"/>
    <cellStyle name="Percent 3 7 12 13" xfId="59848" xr:uid="{55884AED-E425-4F4D-9319-31D09593284C}"/>
    <cellStyle name="Percent 3 7 12 2" xfId="7690" xr:uid="{57AEF478-AB4B-403A-BFE4-8DD97DF99416}"/>
    <cellStyle name="Percent 3 7 12 2 2" xfId="7691" xr:uid="{B64B462D-CACE-4DF6-A508-596624F9C3C8}"/>
    <cellStyle name="Percent 3 7 12 2 2 2" xfId="7692" xr:uid="{2802A8DE-3A6F-4985-9389-40FC61E9DA8C}"/>
    <cellStyle name="Percent 3 7 12 2 2 2 2" xfId="25565" xr:uid="{8B42DC93-38E6-4F98-91AD-499D02C3D2DE}"/>
    <cellStyle name="Percent 3 7 12 2 2 2 3" xfId="43416" xr:uid="{B389CA6B-0AEF-4863-AFA6-B4448097E7F6}"/>
    <cellStyle name="Percent 3 7 12 2 2 3" xfId="25564" xr:uid="{5064F139-4CAF-42B3-B21F-3B3BAA7B200D}"/>
    <cellStyle name="Percent 3 7 12 2 2 4" xfId="43415" xr:uid="{5209E10E-2F82-4AFD-A01F-F64FAF841BDA}"/>
    <cellStyle name="Percent 3 7 12 2 3" xfId="7693" xr:uid="{FEDCC48B-BE96-4D2C-AD45-B5656C73AFEB}"/>
    <cellStyle name="Percent 3 7 12 2 3 2" xfId="7694" xr:uid="{4CC4DEA6-3419-4C2B-A042-A47C281BB3E9}"/>
    <cellStyle name="Percent 3 7 12 2 3 2 2" xfId="25567" xr:uid="{9085433F-CC27-4A1B-9201-55B3BF737E6E}"/>
    <cellStyle name="Percent 3 7 12 2 3 2 3" xfId="43418" xr:uid="{71454FF7-65FA-4102-B047-5A02961168D3}"/>
    <cellStyle name="Percent 3 7 12 2 3 3" xfId="25566" xr:uid="{694D1BBE-63A4-4858-8207-43C8DCE2829D}"/>
    <cellStyle name="Percent 3 7 12 2 3 4" xfId="43417" xr:uid="{1382AC5C-7078-4E15-920A-C345D00598DC}"/>
    <cellStyle name="Percent 3 7 12 2 4" xfId="7695" xr:uid="{610639CB-5567-4A1F-9361-1A088434773D}"/>
    <cellStyle name="Percent 3 7 12 2 4 2" xfId="25568" xr:uid="{0AB1D9A0-3725-4B93-A6C6-EB23D5E63D43}"/>
    <cellStyle name="Percent 3 7 12 2 4 3" xfId="43419" xr:uid="{8AD82C8A-B7E4-4F90-A748-5D313A15C95F}"/>
    <cellStyle name="Percent 3 7 12 2 5" xfId="7696" xr:uid="{B68A6811-7F92-481C-B11E-5C6CF1CD62BC}"/>
    <cellStyle name="Percent 3 7 12 2 5 2" xfId="25569" xr:uid="{E6698F55-157D-4355-85D4-F02F7AEAD491}"/>
    <cellStyle name="Percent 3 7 12 2 5 3" xfId="43420" xr:uid="{F826D269-F16A-453E-B108-D1513945561F}"/>
    <cellStyle name="Percent 3 7 12 2 6" xfId="25563" xr:uid="{3AA76E7F-7169-41B1-B40E-A5522AE91A71}"/>
    <cellStyle name="Percent 3 7 12 2 7" xfId="43414" xr:uid="{6057A0DB-EDD0-4B14-88D2-DCCA98A25108}"/>
    <cellStyle name="Percent 3 7 12 3" xfId="7697" xr:uid="{E1ADE216-B9A6-4463-A94B-2425BC7CB920}"/>
    <cellStyle name="Percent 3 7 12 3 2" xfId="7698" xr:uid="{3E115CD2-1789-4E28-926C-D74E920AC661}"/>
    <cellStyle name="Percent 3 7 12 3 2 2" xfId="7699" xr:uid="{DDF20067-B253-41BD-AEC1-DE39C5028F36}"/>
    <cellStyle name="Percent 3 7 12 3 2 2 2" xfId="25572" xr:uid="{8D9FBFD2-EFC1-4B17-B893-0120B73A0005}"/>
    <cellStyle name="Percent 3 7 12 3 2 2 3" xfId="43423" xr:uid="{4B1F3A66-992A-4E1F-A7F8-6C1D48745071}"/>
    <cellStyle name="Percent 3 7 12 3 2 3" xfId="25571" xr:uid="{59306273-DAD9-4B67-ACD0-7917DB2A8A67}"/>
    <cellStyle name="Percent 3 7 12 3 2 4" xfId="43422" xr:uid="{F8A4C9C8-469E-4B20-95EA-9793DC41CD91}"/>
    <cellStyle name="Percent 3 7 12 3 3" xfId="7700" xr:uid="{8BB09F88-2172-40AF-B070-C2490EB4AEE3}"/>
    <cellStyle name="Percent 3 7 12 3 3 2" xfId="7701" xr:uid="{688A7B58-811F-4526-8715-160EB55318DE}"/>
    <cellStyle name="Percent 3 7 12 3 3 2 2" xfId="25574" xr:uid="{79CA9173-162B-4227-865C-140685E16274}"/>
    <cellStyle name="Percent 3 7 12 3 3 2 3" xfId="43425" xr:uid="{BA1CE5AD-AEBB-411D-8CF5-7575D816C4D5}"/>
    <cellStyle name="Percent 3 7 12 3 3 3" xfId="25573" xr:uid="{8E22A982-9F4D-4C94-BB6D-084A13DCD3D5}"/>
    <cellStyle name="Percent 3 7 12 3 3 4" xfId="43424" xr:uid="{6D64544F-F0DE-4AEB-AD1F-78F24DAE4783}"/>
    <cellStyle name="Percent 3 7 12 3 4" xfId="7702" xr:uid="{1A742D82-79BD-474D-97D9-0682205E3382}"/>
    <cellStyle name="Percent 3 7 12 3 4 2" xfId="25575" xr:uid="{4CF29C11-CB08-4913-9864-3CF33AF732EB}"/>
    <cellStyle name="Percent 3 7 12 3 4 3" xfId="43426" xr:uid="{4532F119-78EA-4F64-8D2D-3C7C60869279}"/>
    <cellStyle name="Percent 3 7 12 3 5" xfId="25570" xr:uid="{3EB60469-8197-493C-AA47-29E17D7DFE95}"/>
    <cellStyle name="Percent 3 7 12 3 6" xfId="43421" xr:uid="{0BCE40BA-73CE-4D53-8098-C7A50D856CC0}"/>
    <cellStyle name="Percent 3 7 12 4" xfId="7703" xr:uid="{03888AD4-21EB-46BF-ADDC-3333E3452988}"/>
    <cellStyle name="Percent 3 7 12 4 2" xfId="7704" xr:uid="{C8E3A48F-94F3-44D8-99D1-7025F5D516D2}"/>
    <cellStyle name="Percent 3 7 12 4 2 2" xfId="7705" xr:uid="{0AB57B3A-5739-4E4B-A1DB-0834D6093D17}"/>
    <cellStyle name="Percent 3 7 12 4 2 2 2" xfId="25578" xr:uid="{1ED43256-64B7-425C-9846-1F8AE82F6FF5}"/>
    <cellStyle name="Percent 3 7 12 4 2 2 3" xfId="43429" xr:uid="{1BD6933B-4B3E-43BB-A1FA-9DF31174CDBD}"/>
    <cellStyle name="Percent 3 7 12 4 2 3" xfId="25577" xr:uid="{9C91EEFF-5B3D-4EAB-B6FD-7823F0547B49}"/>
    <cellStyle name="Percent 3 7 12 4 2 4" xfId="43428" xr:uid="{213E447E-D566-41A1-9690-9E93728DA42D}"/>
    <cellStyle name="Percent 3 7 12 4 3" xfId="7706" xr:uid="{6F05D86B-8F95-429C-9D38-5D5865565163}"/>
    <cellStyle name="Percent 3 7 12 4 3 2" xfId="7707" xr:uid="{53AB17C0-ADA9-477C-9D24-074D813D50A7}"/>
    <cellStyle name="Percent 3 7 12 4 3 2 2" xfId="25580" xr:uid="{D82D0EF6-2699-47F9-BE1C-F88CE812B7A8}"/>
    <cellStyle name="Percent 3 7 12 4 3 2 3" xfId="43431" xr:uid="{A539FAD4-9FF2-40FE-9BED-A6F87167DB7C}"/>
    <cellStyle name="Percent 3 7 12 4 3 3" xfId="25579" xr:uid="{4F75BC90-1F01-4A02-8BF3-00CAD4F936E9}"/>
    <cellStyle name="Percent 3 7 12 4 3 4" xfId="43430" xr:uid="{447012AF-8189-44A2-851F-01C9A07D7BB8}"/>
    <cellStyle name="Percent 3 7 12 4 4" xfId="7708" xr:uid="{35408DC8-3E5C-4332-A2F3-9EA6C4851FF2}"/>
    <cellStyle name="Percent 3 7 12 4 4 2" xfId="25581" xr:uid="{3B1664E1-26C3-4323-BFEB-31E615ED72DD}"/>
    <cellStyle name="Percent 3 7 12 4 4 3" xfId="43432" xr:uid="{7D477461-69DD-4561-846E-33ADC37B60BC}"/>
    <cellStyle name="Percent 3 7 12 4 5" xfId="25576" xr:uid="{1D100AAB-8077-4B99-B092-A285BCC1715C}"/>
    <cellStyle name="Percent 3 7 12 4 6" xfId="43427" xr:uid="{EA3FF559-8546-4CE4-A198-CF9141DC3868}"/>
    <cellStyle name="Percent 3 7 12 5" xfId="7709" xr:uid="{EE4C0BE3-DF2E-4EB1-ADED-9643DE8BC36A}"/>
    <cellStyle name="Percent 3 7 12 5 2" xfId="7710" xr:uid="{9E63C5AD-11EC-44C5-A261-BC1A79A5824E}"/>
    <cellStyle name="Percent 3 7 12 5 2 2" xfId="7711" xr:uid="{7735956F-0413-424A-BB03-9DC225EC07B6}"/>
    <cellStyle name="Percent 3 7 12 5 2 2 2" xfId="25584" xr:uid="{E98EF84D-C25F-43B4-90C7-9286CDC235C0}"/>
    <cellStyle name="Percent 3 7 12 5 2 2 3" xfId="43435" xr:uid="{696E368C-E989-4C5F-8CEC-5A3E10A1C7DF}"/>
    <cellStyle name="Percent 3 7 12 5 2 3" xfId="25583" xr:uid="{6354062C-9D37-40F1-981B-0C857F06B011}"/>
    <cellStyle name="Percent 3 7 12 5 2 4" xfId="43434" xr:uid="{57936554-5B12-4D26-B855-DEA98AF580A6}"/>
    <cellStyle name="Percent 3 7 12 5 3" xfId="7712" xr:uid="{D517EC5E-81F6-4528-9744-917BEFCFC49B}"/>
    <cellStyle name="Percent 3 7 12 5 3 2" xfId="7713" xr:uid="{9CB79D65-CF6A-46DD-B845-ADBF749BEC4B}"/>
    <cellStyle name="Percent 3 7 12 5 3 2 2" xfId="25586" xr:uid="{DE7D5A43-145F-4808-895C-E03627573182}"/>
    <cellStyle name="Percent 3 7 12 5 3 2 3" xfId="43437" xr:uid="{3EADF865-D7CE-4F85-8A2D-D709BB8C7BEE}"/>
    <cellStyle name="Percent 3 7 12 5 3 3" xfId="25585" xr:uid="{8E1C856F-9EB5-4F7B-98B6-C5C26EE57D3C}"/>
    <cellStyle name="Percent 3 7 12 5 3 4" xfId="43436" xr:uid="{B0EA6B9A-BECD-477A-9628-746926370BBD}"/>
    <cellStyle name="Percent 3 7 12 5 4" xfId="7714" xr:uid="{9854DDF8-1F4B-472C-8E36-E56B96FD6DED}"/>
    <cellStyle name="Percent 3 7 12 5 4 2" xfId="7715" xr:uid="{11B41834-99FE-469A-8E07-7C565E1CF696}"/>
    <cellStyle name="Percent 3 7 12 5 4 2 2" xfId="25588" xr:uid="{D261E6DB-74AF-4A43-99E4-B2C5AB0B319C}"/>
    <cellStyle name="Percent 3 7 12 5 4 2 3" xfId="43439" xr:uid="{F19B19BF-C713-46AF-BE58-464BD66B61F4}"/>
    <cellStyle name="Percent 3 7 12 5 4 3" xfId="25587" xr:uid="{1F0FBD3D-21C8-41FC-BC09-882F987CC52C}"/>
    <cellStyle name="Percent 3 7 12 5 4 4" xfId="43438" xr:uid="{DA1F16F4-94F6-4234-BFD2-BBAE4D8C37FD}"/>
    <cellStyle name="Percent 3 7 12 5 5" xfId="7716" xr:uid="{E6794BB1-547C-4DC6-A5B5-88D0B498E0D9}"/>
    <cellStyle name="Percent 3 7 12 5 5 2" xfId="25589" xr:uid="{C594F0D1-02D6-443B-AD37-1441DB67F451}"/>
    <cellStyle name="Percent 3 7 12 5 5 3" xfId="43440" xr:uid="{FD291F37-09BF-4E08-ACED-9085F0357745}"/>
    <cellStyle name="Percent 3 7 12 5 6" xfId="25582" xr:uid="{42721FE4-B4F3-4D79-A75E-4E1654F2DFDA}"/>
    <cellStyle name="Percent 3 7 12 5 7" xfId="43433" xr:uid="{0071A49A-BF82-47FB-A04E-82A22A6EF666}"/>
    <cellStyle name="Percent 3 7 12 6" xfId="7717" xr:uid="{DEB10F5F-4FFB-449F-B611-EDEE068FEAD1}"/>
    <cellStyle name="Percent 3 7 12 6 2" xfId="7718" xr:uid="{B7893525-62A0-4B63-AF85-2876B3F051E6}"/>
    <cellStyle name="Percent 3 7 12 6 2 2" xfId="7719" xr:uid="{9D228207-4488-4DED-B14B-01893FD29CF2}"/>
    <cellStyle name="Percent 3 7 12 6 2 2 2" xfId="25592" xr:uid="{FE0FE502-B993-4869-8750-DCEE22CCC3D1}"/>
    <cellStyle name="Percent 3 7 12 6 2 2 3" xfId="43443" xr:uid="{31F78B5D-6271-44D5-80FA-5DB16F03FEDC}"/>
    <cellStyle name="Percent 3 7 12 6 2 3" xfId="25591" xr:uid="{946475D6-0EE4-4FEA-B708-7B38ADB771F9}"/>
    <cellStyle name="Percent 3 7 12 6 2 4" xfId="43442" xr:uid="{5876C0FC-BC51-441C-AA30-7D7F32098624}"/>
    <cellStyle name="Percent 3 7 12 6 3" xfId="7720" xr:uid="{59B9B291-95F2-4FE8-A25F-8FB3E08EAD4D}"/>
    <cellStyle name="Percent 3 7 12 6 3 2" xfId="7721" xr:uid="{670AA3C9-7AEC-493B-8DEE-9C1D8C9EFA33}"/>
    <cellStyle name="Percent 3 7 12 6 3 2 2" xfId="25594" xr:uid="{4FD78233-14E1-41BD-8141-EFB70CC02BC2}"/>
    <cellStyle name="Percent 3 7 12 6 3 2 3" xfId="43445" xr:uid="{6AC616F2-AC10-4ED7-B2B2-4ADC35C7A1AB}"/>
    <cellStyle name="Percent 3 7 12 6 3 3" xfId="25593" xr:uid="{79DF7B90-4537-4F93-A7ED-21337A046C9B}"/>
    <cellStyle name="Percent 3 7 12 6 3 4" xfId="43444" xr:uid="{D0F139D6-185E-49B5-9E37-FE1F3B958612}"/>
    <cellStyle name="Percent 3 7 12 6 4" xfId="7722" xr:uid="{BCF1BA64-1D97-4A3A-A374-3EF53AD13A81}"/>
    <cellStyle name="Percent 3 7 12 6 4 2" xfId="25595" xr:uid="{676D9954-99C6-4739-8F49-66BEE127DA94}"/>
    <cellStyle name="Percent 3 7 12 6 4 3" xfId="43446" xr:uid="{78F71AC7-2E28-4351-A0C4-42BAE3E5CB33}"/>
    <cellStyle name="Percent 3 7 12 6 5" xfId="25590" xr:uid="{30ED682F-D43D-4488-B4CC-5BA426708734}"/>
    <cellStyle name="Percent 3 7 12 6 6" xfId="43441" xr:uid="{E6F6766D-FDFD-4271-AF6C-4D86680F4E26}"/>
    <cellStyle name="Percent 3 7 12 7" xfId="7723" xr:uid="{CF06CD6F-95C7-4B0B-B08D-111315732B7A}"/>
    <cellStyle name="Percent 3 7 12 7 2" xfId="7724" xr:uid="{1D6C0822-B752-4882-9576-C4501ADA60BE}"/>
    <cellStyle name="Percent 3 7 12 7 2 2" xfId="25597" xr:uid="{E0377439-737F-4FC4-98FA-9E7280F40BA9}"/>
    <cellStyle name="Percent 3 7 12 7 2 3" xfId="43448" xr:uid="{E82C0696-6F1C-4783-9E07-BA34BA277DE8}"/>
    <cellStyle name="Percent 3 7 12 7 3" xfId="25596" xr:uid="{0BFB072E-9183-42AF-AD70-654F8B6C9531}"/>
    <cellStyle name="Percent 3 7 12 7 4" xfId="43447" xr:uid="{6D1C2260-C811-4D89-9FFE-31EA784C1A69}"/>
    <cellStyle name="Percent 3 7 12 8" xfId="7725" xr:uid="{144BE595-FB02-4033-B25F-A0F42C3B81E4}"/>
    <cellStyle name="Percent 3 7 12 8 2" xfId="7726" xr:uid="{5EBB4847-7994-4FCA-AF54-D9F57E018711}"/>
    <cellStyle name="Percent 3 7 12 8 2 2" xfId="25599" xr:uid="{057D24BC-8812-40A2-A5BB-6EDB353F0949}"/>
    <cellStyle name="Percent 3 7 12 8 2 3" xfId="43450" xr:uid="{E5D52EE1-24EA-45FA-8EDD-2BD40BA121E9}"/>
    <cellStyle name="Percent 3 7 12 8 3" xfId="25598" xr:uid="{4DFF1341-E518-42A7-98B4-E168328E1BE5}"/>
    <cellStyle name="Percent 3 7 12 8 4" xfId="43449" xr:uid="{28472C01-1BD1-44C6-9BE2-C0FB96D9C6C6}"/>
    <cellStyle name="Percent 3 7 12 9" xfId="7727" xr:uid="{12AEE3ED-1DFB-42CF-9095-91A603BD753F}"/>
    <cellStyle name="Percent 3 7 12 9 2" xfId="7728" xr:uid="{C018C124-2C76-4653-933A-1CE1467863D5}"/>
    <cellStyle name="Percent 3 7 12 9 2 2" xfId="25601" xr:uid="{1AA6D41D-D79F-4FA2-A05E-3E938F0E15C5}"/>
    <cellStyle name="Percent 3 7 12 9 2 3" xfId="43452" xr:uid="{DFA2EEB3-ED63-4520-B24F-E9281363EF52}"/>
    <cellStyle name="Percent 3 7 12 9 3" xfId="25600" xr:uid="{F7023C31-465A-4C91-A766-84DAD76B128B}"/>
    <cellStyle name="Percent 3 7 12 9 4" xfId="43451" xr:uid="{3FBC8AE1-3B19-41A2-953A-B8B71540D695}"/>
    <cellStyle name="Percent 3 7 13" xfId="2932" xr:uid="{EE26FB70-CFCF-44D5-919A-87239BA3A8CC}"/>
    <cellStyle name="Percent 3 7 13 10" xfId="7730" xr:uid="{8EDC8795-AA9E-4B92-9FF8-33986B62CF48}"/>
    <cellStyle name="Percent 3 7 13 10 2" xfId="25603" xr:uid="{39E5483B-3F00-4488-A7AA-76FF7DE07B2E}"/>
    <cellStyle name="Percent 3 7 13 10 3" xfId="43454" xr:uid="{CAF2A21D-3126-4472-A01E-4E364CD46283}"/>
    <cellStyle name="Percent 3 7 13 11" xfId="7731" xr:uid="{8E7A6683-2D1B-44D3-A701-F1EF7D586916}"/>
    <cellStyle name="Percent 3 7 13 11 2" xfId="25604" xr:uid="{4AC41351-9690-451C-9621-EF0D25FB5B13}"/>
    <cellStyle name="Percent 3 7 13 11 3" xfId="43455" xr:uid="{0372B0CC-8B18-4B10-B1E3-5074C5022F14}"/>
    <cellStyle name="Percent 3 7 13 12" xfId="7729" xr:uid="{A1B7864B-3023-43F0-BCAB-2EF1473A3D90}"/>
    <cellStyle name="Percent 3 7 13 12 2" xfId="25602" xr:uid="{8FB005FA-BE35-4ED7-9240-37EDEC49B65C}"/>
    <cellStyle name="Percent 3 7 13 12 3" xfId="43453" xr:uid="{79D8681A-ED48-48DF-B85A-C6B50FAF6FF5}"/>
    <cellStyle name="Percent 3 7 13 13" xfId="59849" xr:uid="{B6F47B55-0EDF-46D5-A85D-4EC17E5DB5D7}"/>
    <cellStyle name="Percent 3 7 13 2" xfId="7732" xr:uid="{E944655B-5A87-4F76-A2E9-5462D2769BC9}"/>
    <cellStyle name="Percent 3 7 13 2 2" xfId="7733" xr:uid="{C88A71F2-89E3-4BF5-9636-5F703523AB85}"/>
    <cellStyle name="Percent 3 7 13 2 2 2" xfId="7734" xr:uid="{BCF403BF-34BE-4652-8053-E70E1BB3DAA6}"/>
    <cellStyle name="Percent 3 7 13 2 2 2 2" xfId="25607" xr:uid="{98CC3E46-4C8C-4D6D-8A3E-F3CAE44D99F4}"/>
    <cellStyle name="Percent 3 7 13 2 2 2 3" xfId="43458" xr:uid="{D33B0C5E-6C6B-4397-9847-07FBE359B924}"/>
    <cellStyle name="Percent 3 7 13 2 2 3" xfId="25606" xr:uid="{E51C492F-B4BC-4BFE-AACA-24FF9927B084}"/>
    <cellStyle name="Percent 3 7 13 2 2 4" xfId="43457" xr:uid="{028F8429-D597-4BB5-9683-9B5F4E9C9398}"/>
    <cellStyle name="Percent 3 7 13 2 3" xfId="7735" xr:uid="{D50A7789-731A-4820-B608-78AFAF3CA820}"/>
    <cellStyle name="Percent 3 7 13 2 3 2" xfId="7736" xr:uid="{24DA4614-8744-4AF4-A0AD-6C82FA753AE5}"/>
    <cellStyle name="Percent 3 7 13 2 3 2 2" xfId="25609" xr:uid="{501B9900-0F25-484D-84E4-D8B08AEABD9E}"/>
    <cellStyle name="Percent 3 7 13 2 3 2 3" xfId="43460" xr:uid="{DDF14426-2556-4F96-A8E4-15E7195D1E5B}"/>
    <cellStyle name="Percent 3 7 13 2 3 3" xfId="25608" xr:uid="{A7B2BB5D-1E2C-4C19-800D-4748743BE77F}"/>
    <cellStyle name="Percent 3 7 13 2 3 4" xfId="43459" xr:uid="{9B5D6C44-7661-41F5-861F-DB6882017F58}"/>
    <cellStyle name="Percent 3 7 13 2 4" xfId="7737" xr:uid="{735F087B-9070-4239-AA2F-5F915F3AF2BA}"/>
    <cellStyle name="Percent 3 7 13 2 4 2" xfId="25610" xr:uid="{C3129281-E801-4D82-A147-BBEC55930B34}"/>
    <cellStyle name="Percent 3 7 13 2 4 3" xfId="43461" xr:uid="{C9EA1507-5DBF-4741-9B3F-EE2051021C62}"/>
    <cellStyle name="Percent 3 7 13 2 5" xfId="7738" xr:uid="{878F6393-6CC9-4691-A668-1AEA86647289}"/>
    <cellStyle name="Percent 3 7 13 2 5 2" xfId="25611" xr:uid="{EB8083A8-851E-4A7E-B6CA-14212B5D7EDA}"/>
    <cellStyle name="Percent 3 7 13 2 5 3" xfId="43462" xr:uid="{B984274C-BC94-4085-BA5E-53917435C0F0}"/>
    <cellStyle name="Percent 3 7 13 2 6" xfId="25605" xr:uid="{E5AB91E5-0DE8-4898-9C87-E29D83105485}"/>
    <cellStyle name="Percent 3 7 13 2 7" xfId="43456" xr:uid="{2BD0C056-6225-4E10-B428-93D9993F3703}"/>
    <cellStyle name="Percent 3 7 13 3" xfId="7739" xr:uid="{E9D9DE0E-EACC-40CD-AF4C-5A912DA8ADC1}"/>
    <cellStyle name="Percent 3 7 13 3 2" xfId="7740" xr:uid="{EBCD251C-37C1-4C05-9349-24E4ACF76543}"/>
    <cellStyle name="Percent 3 7 13 3 2 2" xfId="7741" xr:uid="{73E31032-CCC8-47A4-8709-CD39F502A361}"/>
    <cellStyle name="Percent 3 7 13 3 2 2 2" xfId="25614" xr:uid="{5B388EC0-45DD-4AD4-8E67-C7373C83A1F3}"/>
    <cellStyle name="Percent 3 7 13 3 2 2 3" xfId="43465" xr:uid="{8FD2DE0D-AD73-4F49-B46B-B06C69CB6B19}"/>
    <cellStyle name="Percent 3 7 13 3 2 3" xfId="25613" xr:uid="{10733BA1-86C4-4F6D-8CFE-681DB1216BE8}"/>
    <cellStyle name="Percent 3 7 13 3 2 4" xfId="43464" xr:uid="{7B577A53-13A6-4538-8B0A-19BFA0A5BE04}"/>
    <cellStyle name="Percent 3 7 13 3 3" xfId="7742" xr:uid="{69EF8894-51DC-4D29-88A6-FD0FB66730EA}"/>
    <cellStyle name="Percent 3 7 13 3 3 2" xfId="7743" xr:uid="{1BA8E6E4-6AAF-4284-9B7A-ACBE9C56EA82}"/>
    <cellStyle name="Percent 3 7 13 3 3 2 2" xfId="25616" xr:uid="{B300AA85-27B7-45CE-A62B-A2CB60F973D4}"/>
    <cellStyle name="Percent 3 7 13 3 3 2 3" xfId="43467" xr:uid="{0AB20416-B8F8-4539-921C-C1E1BA9CA008}"/>
    <cellStyle name="Percent 3 7 13 3 3 3" xfId="25615" xr:uid="{9971BBBC-9EA8-4851-9413-AE7FFA204ABC}"/>
    <cellStyle name="Percent 3 7 13 3 3 4" xfId="43466" xr:uid="{ABBDF3B9-20E9-492B-9A8B-A0807EB85700}"/>
    <cellStyle name="Percent 3 7 13 3 4" xfId="7744" xr:uid="{58659F4F-7C7D-4D86-B604-F3A77E35F4A5}"/>
    <cellStyle name="Percent 3 7 13 3 4 2" xfId="25617" xr:uid="{58EE3F7A-6374-43C3-BB95-00B9DCCF13BC}"/>
    <cellStyle name="Percent 3 7 13 3 4 3" xfId="43468" xr:uid="{ED532E8C-5CDF-4AB3-B5DA-DDFF5C9C97A5}"/>
    <cellStyle name="Percent 3 7 13 3 5" xfId="25612" xr:uid="{2AD47F70-8E21-41EF-953D-84CCF8549C2C}"/>
    <cellStyle name="Percent 3 7 13 3 6" xfId="43463" xr:uid="{C82F7646-46F6-4818-8ACD-F6D1E7E6CAAE}"/>
    <cellStyle name="Percent 3 7 13 4" xfId="7745" xr:uid="{D37685AE-9062-4AB1-B058-EF5F022F0811}"/>
    <cellStyle name="Percent 3 7 13 4 2" xfId="7746" xr:uid="{B25E1C24-736D-4D21-81CC-3F1D0767FB79}"/>
    <cellStyle name="Percent 3 7 13 4 2 2" xfId="7747" xr:uid="{54B3D079-FF53-40DB-9451-AD898BA7D5B4}"/>
    <cellStyle name="Percent 3 7 13 4 2 2 2" xfId="25620" xr:uid="{0DC707FC-ADA7-4478-BB13-1A71B8AC5331}"/>
    <cellStyle name="Percent 3 7 13 4 2 2 3" xfId="43471" xr:uid="{50E093C0-EEA2-4D52-B8A0-CA2739E39481}"/>
    <cellStyle name="Percent 3 7 13 4 2 3" xfId="25619" xr:uid="{FB5DCADA-F7E3-4070-935C-D496E30D2A64}"/>
    <cellStyle name="Percent 3 7 13 4 2 4" xfId="43470" xr:uid="{C87F44E6-5BB5-4063-9197-24A0A28F3A63}"/>
    <cellStyle name="Percent 3 7 13 4 3" xfId="7748" xr:uid="{32222320-F5CE-42F1-A0AA-E46B0358EC67}"/>
    <cellStyle name="Percent 3 7 13 4 3 2" xfId="7749" xr:uid="{5AB67EDE-5F9C-4F68-9E45-279604779DBB}"/>
    <cellStyle name="Percent 3 7 13 4 3 2 2" xfId="25622" xr:uid="{B534DCA0-6A81-4541-92E5-7389F3F9BC6D}"/>
    <cellStyle name="Percent 3 7 13 4 3 2 3" xfId="43473" xr:uid="{1688242C-D5B1-4BAC-BDBA-90089D5E4B60}"/>
    <cellStyle name="Percent 3 7 13 4 3 3" xfId="25621" xr:uid="{0D7CD119-ED8C-4205-8C32-9E2B8FC38BFE}"/>
    <cellStyle name="Percent 3 7 13 4 3 4" xfId="43472" xr:uid="{CDE14984-8873-43C4-B052-A2BAC0260E74}"/>
    <cellStyle name="Percent 3 7 13 4 4" xfId="7750" xr:uid="{2E6591DC-E076-4887-9C45-A00F5DB0A682}"/>
    <cellStyle name="Percent 3 7 13 4 4 2" xfId="25623" xr:uid="{8A6063A9-86F2-47CF-A70E-40463DFD21AB}"/>
    <cellStyle name="Percent 3 7 13 4 4 3" xfId="43474" xr:uid="{6B554DC1-88F2-480E-8903-E30A6FDCB8A4}"/>
    <cellStyle name="Percent 3 7 13 4 5" xfId="25618" xr:uid="{727A5F26-7BE5-4C34-85C9-ED965A52E92F}"/>
    <cellStyle name="Percent 3 7 13 4 6" xfId="43469" xr:uid="{1158873C-CBAA-4E48-BE27-BE1B628575CA}"/>
    <cellStyle name="Percent 3 7 13 5" xfId="7751" xr:uid="{41D2561E-CDBA-4102-B57E-9E3B958D0EC7}"/>
    <cellStyle name="Percent 3 7 13 5 2" xfId="7752" xr:uid="{F8B18F05-9735-4E5D-8990-03D29A6CDFE5}"/>
    <cellStyle name="Percent 3 7 13 5 2 2" xfId="7753" xr:uid="{1E81BD48-79F9-4C0A-AC81-FE45CD03D5D7}"/>
    <cellStyle name="Percent 3 7 13 5 2 2 2" xfId="25626" xr:uid="{DCA6C55E-8DDD-4807-8C4B-92B592045374}"/>
    <cellStyle name="Percent 3 7 13 5 2 2 3" xfId="43477" xr:uid="{F9C96A4F-AD52-488F-A9CA-3351230F00C1}"/>
    <cellStyle name="Percent 3 7 13 5 2 3" xfId="25625" xr:uid="{6899A672-5E7D-42E5-B409-74C8A8C4DB33}"/>
    <cellStyle name="Percent 3 7 13 5 2 4" xfId="43476" xr:uid="{63B56631-6537-4CC4-A99F-20C1065EB834}"/>
    <cellStyle name="Percent 3 7 13 5 3" xfId="7754" xr:uid="{63EA382E-A837-44CA-B411-FD9AC790A60D}"/>
    <cellStyle name="Percent 3 7 13 5 3 2" xfId="7755" xr:uid="{69452A97-6DC1-4EB1-B538-99A66A0F8116}"/>
    <cellStyle name="Percent 3 7 13 5 3 2 2" xfId="25628" xr:uid="{97684B42-F8C4-4EF1-B4AB-C8B4AF0C6452}"/>
    <cellStyle name="Percent 3 7 13 5 3 2 3" xfId="43479" xr:uid="{8BF1318E-BEF4-46C6-BDEB-077F0BC00707}"/>
    <cellStyle name="Percent 3 7 13 5 3 3" xfId="25627" xr:uid="{5CD50D0F-241B-4C58-AC4E-095009263096}"/>
    <cellStyle name="Percent 3 7 13 5 3 4" xfId="43478" xr:uid="{5CE7ED69-4A7E-4D75-8EA0-C90252764465}"/>
    <cellStyle name="Percent 3 7 13 5 4" xfId="7756" xr:uid="{EE46C3EF-5F6B-4073-BC67-788E835E1A6C}"/>
    <cellStyle name="Percent 3 7 13 5 4 2" xfId="7757" xr:uid="{29CCC335-4638-4F4D-BA1E-378E7CFF4D55}"/>
    <cellStyle name="Percent 3 7 13 5 4 2 2" xfId="25630" xr:uid="{1F66AE9E-E76E-49E7-9088-14511FBC2591}"/>
    <cellStyle name="Percent 3 7 13 5 4 2 3" xfId="43481" xr:uid="{1E1071B9-AD59-4BC9-B5C8-EA22CAFAC466}"/>
    <cellStyle name="Percent 3 7 13 5 4 3" xfId="25629" xr:uid="{2013CE0D-481B-4492-BA0D-5B313607C7D1}"/>
    <cellStyle name="Percent 3 7 13 5 4 4" xfId="43480" xr:uid="{80D3CE67-17E4-489C-8EF1-1FCBEF5E1AF9}"/>
    <cellStyle name="Percent 3 7 13 5 5" xfId="7758" xr:uid="{09A10E58-1C40-48FB-AD3C-2027FE7ECA55}"/>
    <cellStyle name="Percent 3 7 13 5 5 2" xfId="25631" xr:uid="{84D5B496-1FC7-4851-8E5E-FB22A6D0FA2D}"/>
    <cellStyle name="Percent 3 7 13 5 5 3" xfId="43482" xr:uid="{D15C0DF8-32DF-4F6E-A8EA-624DAA8A88B3}"/>
    <cellStyle name="Percent 3 7 13 5 6" xfId="25624" xr:uid="{00644B11-AF72-4193-AE9E-55A470D756E1}"/>
    <cellStyle name="Percent 3 7 13 5 7" xfId="43475" xr:uid="{0F12812B-9A0C-4C79-9D8F-71E8CEE226AA}"/>
    <cellStyle name="Percent 3 7 13 6" xfId="7759" xr:uid="{8BDF46F7-1ED9-42BA-B3A3-7EC3F1403A64}"/>
    <cellStyle name="Percent 3 7 13 6 2" xfId="7760" xr:uid="{86358A4A-7BD0-4F93-89CD-B9A09A5041D2}"/>
    <cellStyle name="Percent 3 7 13 6 2 2" xfId="7761" xr:uid="{89503590-F2FA-40FB-A856-AC6815029502}"/>
    <cellStyle name="Percent 3 7 13 6 2 2 2" xfId="25634" xr:uid="{9A1C8999-186E-4B8F-AD4F-95006443ED94}"/>
    <cellStyle name="Percent 3 7 13 6 2 2 3" xfId="43485" xr:uid="{371E448F-BAFD-45EB-A669-592076D85B7D}"/>
    <cellStyle name="Percent 3 7 13 6 2 3" xfId="25633" xr:uid="{3A16D6A9-A3BC-4116-8D56-435F26C32453}"/>
    <cellStyle name="Percent 3 7 13 6 2 4" xfId="43484" xr:uid="{49F97BDE-77AC-4398-BCEE-E34811F8B127}"/>
    <cellStyle name="Percent 3 7 13 6 3" xfId="7762" xr:uid="{F82B4407-39EB-40E2-B180-7F76326A8EA8}"/>
    <cellStyle name="Percent 3 7 13 6 3 2" xfId="7763" xr:uid="{EDB01296-996B-49DF-9702-E8D2D928D275}"/>
    <cellStyle name="Percent 3 7 13 6 3 2 2" xfId="25636" xr:uid="{CDF40146-A238-4AED-B581-318E83EEB65B}"/>
    <cellStyle name="Percent 3 7 13 6 3 2 3" xfId="43487" xr:uid="{0C7D1982-3A0E-416F-A919-C062D2748DA2}"/>
    <cellStyle name="Percent 3 7 13 6 3 3" xfId="25635" xr:uid="{647FA155-6C9B-4310-BBF7-266FC6225226}"/>
    <cellStyle name="Percent 3 7 13 6 3 4" xfId="43486" xr:uid="{C4244E14-BA76-4A0F-95A9-470B9E99D8CA}"/>
    <cellStyle name="Percent 3 7 13 6 4" xfId="7764" xr:uid="{FF98C4EF-08D8-4998-B8D7-81A74D9175C3}"/>
    <cellStyle name="Percent 3 7 13 6 4 2" xfId="25637" xr:uid="{FCD0F244-F180-4BE3-87FC-CA1BFB3D7570}"/>
    <cellStyle name="Percent 3 7 13 6 4 3" xfId="43488" xr:uid="{100F471F-EDD8-46CD-A123-526F66D1C2EE}"/>
    <cellStyle name="Percent 3 7 13 6 5" xfId="25632" xr:uid="{B2520909-D207-4BF4-9C80-55359A47A970}"/>
    <cellStyle name="Percent 3 7 13 6 6" xfId="43483" xr:uid="{762E511E-638D-4515-98E9-7E9FDA7987CD}"/>
    <cellStyle name="Percent 3 7 13 7" xfId="7765" xr:uid="{DC0C3ED3-76D5-4EE5-8935-95ABD90F581C}"/>
    <cellStyle name="Percent 3 7 13 7 2" xfId="7766" xr:uid="{6C665A2D-429D-47BC-AE1C-2B411BF32325}"/>
    <cellStyle name="Percent 3 7 13 7 2 2" xfId="25639" xr:uid="{63DA15FF-A003-40D2-923D-E0020A43DD0F}"/>
    <cellStyle name="Percent 3 7 13 7 2 3" xfId="43490" xr:uid="{1B51874C-2E6A-4306-936C-8F4BD73C0C0A}"/>
    <cellStyle name="Percent 3 7 13 7 3" xfId="25638" xr:uid="{46311BAA-E2F6-47B1-8C54-F01DE584061A}"/>
    <cellStyle name="Percent 3 7 13 7 4" xfId="43489" xr:uid="{3BC7C966-BF09-4FC5-809D-13D9E5EA8349}"/>
    <cellStyle name="Percent 3 7 13 8" xfId="7767" xr:uid="{81E6AA07-1D62-4BAE-B5E7-F14A499ECB5D}"/>
    <cellStyle name="Percent 3 7 13 8 2" xfId="7768" xr:uid="{81557BF3-CA0A-4BA7-997D-F8D0306E6A61}"/>
    <cellStyle name="Percent 3 7 13 8 2 2" xfId="25641" xr:uid="{DA8657AE-C384-4322-A2BE-0BDD7D67FF31}"/>
    <cellStyle name="Percent 3 7 13 8 2 3" xfId="43492" xr:uid="{38D15159-02BE-47CD-BB98-413F56F809A5}"/>
    <cellStyle name="Percent 3 7 13 8 3" xfId="25640" xr:uid="{98D7A36F-28DE-4E2E-A115-3C0874FF80B2}"/>
    <cellStyle name="Percent 3 7 13 8 4" xfId="43491" xr:uid="{5FEA33A2-4A86-4473-90E1-CCD1D04142D7}"/>
    <cellStyle name="Percent 3 7 13 9" xfId="7769" xr:uid="{83E9650D-BE60-4F54-A60C-5F00D34BB301}"/>
    <cellStyle name="Percent 3 7 13 9 2" xfId="7770" xr:uid="{5AB003A1-FB67-4048-89E6-AE0DB0293256}"/>
    <cellStyle name="Percent 3 7 13 9 2 2" xfId="25643" xr:uid="{45B16F2E-6911-4026-A34D-B0BAB61B740B}"/>
    <cellStyle name="Percent 3 7 13 9 2 3" xfId="43494" xr:uid="{6A7D9D4A-420F-47BE-B6EA-326C646F66D5}"/>
    <cellStyle name="Percent 3 7 13 9 3" xfId="25642" xr:uid="{2AACD6AB-CD15-4369-B810-0AD0BCBE79B8}"/>
    <cellStyle name="Percent 3 7 13 9 4" xfId="43493" xr:uid="{2F60D6FE-14D9-47C6-9165-5624025D8A01}"/>
    <cellStyle name="Percent 3 7 14" xfId="2933" xr:uid="{70372867-106D-44EC-B760-88905F9114A3}"/>
    <cellStyle name="Percent 3 7 14 10" xfId="7772" xr:uid="{A58C9A78-D770-4364-9CB3-A5C7C4C6240F}"/>
    <cellStyle name="Percent 3 7 14 10 2" xfId="25645" xr:uid="{55E81395-07E9-4A86-AE87-502FA5BA0C7C}"/>
    <cellStyle name="Percent 3 7 14 10 3" xfId="43496" xr:uid="{AAE4D81A-2D02-4353-96A4-692232A6402C}"/>
    <cellStyle name="Percent 3 7 14 11" xfId="7773" xr:uid="{CB3F98FB-A8D8-480B-A945-1E63AA89E9D6}"/>
    <cellStyle name="Percent 3 7 14 11 2" xfId="25646" xr:uid="{ADCB4ADE-4333-4ADB-831D-2BDAB4B1015C}"/>
    <cellStyle name="Percent 3 7 14 11 3" xfId="43497" xr:uid="{5C976521-8F54-4F63-AD5E-7D4089CA07FA}"/>
    <cellStyle name="Percent 3 7 14 12" xfId="7771" xr:uid="{AB6BBB6F-850A-4387-AF65-930D843EDB14}"/>
    <cellStyle name="Percent 3 7 14 12 2" xfId="25644" xr:uid="{3E14D1E8-0E61-45C8-BD04-16DB711F5A96}"/>
    <cellStyle name="Percent 3 7 14 12 3" xfId="43495" xr:uid="{35C12F12-483F-4766-B893-C2C5DF289479}"/>
    <cellStyle name="Percent 3 7 14 13" xfId="59850" xr:uid="{3E498F5D-A40B-45EC-9B3C-DA78EA776AE0}"/>
    <cellStyle name="Percent 3 7 14 2" xfId="7774" xr:uid="{B2F42EF3-4A12-483D-9B28-AA4EEFBC0C23}"/>
    <cellStyle name="Percent 3 7 14 2 2" xfId="7775" xr:uid="{CBD8B37E-1873-4C0D-9DD6-57DB03B54D35}"/>
    <cellStyle name="Percent 3 7 14 2 2 2" xfId="7776" xr:uid="{25650C2F-1681-4DF0-A317-FF59ADF9F0B5}"/>
    <cellStyle name="Percent 3 7 14 2 2 2 2" xfId="25649" xr:uid="{276CDC60-EC0A-4E88-A6BD-914E8B53E42E}"/>
    <cellStyle name="Percent 3 7 14 2 2 2 3" xfId="43500" xr:uid="{21B3EC50-FC1C-4499-8C37-E06D06522401}"/>
    <cellStyle name="Percent 3 7 14 2 2 3" xfId="25648" xr:uid="{EFB11526-C2C3-44B0-9440-A8A349B37BA3}"/>
    <cellStyle name="Percent 3 7 14 2 2 4" xfId="43499" xr:uid="{93DB424F-43B9-45FD-AC33-0BD350384906}"/>
    <cellStyle name="Percent 3 7 14 2 3" xfId="7777" xr:uid="{3309BCDB-D543-49C2-A84B-B318A968C597}"/>
    <cellStyle name="Percent 3 7 14 2 3 2" xfId="7778" xr:uid="{0B76F87F-9995-49C4-9533-91DD50013AFE}"/>
    <cellStyle name="Percent 3 7 14 2 3 2 2" xfId="25651" xr:uid="{1E6340B4-2E90-47A6-A5F7-4BFD6580EEF4}"/>
    <cellStyle name="Percent 3 7 14 2 3 2 3" xfId="43502" xr:uid="{5F6E69E4-F5D3-4DEC-9669-DF8961FFC4B3}"/>
    <cellStyle name="Percent 3 7 14 2 3 3" xfId="25650" xr:uid="{4ADB55E6-4A20-4905-87B9-12552189A525}"/>
    <cellStyle name="Percent 3 7 14 2 3 4" xfId="43501" xr:uid="{59897954-2884-4371-BF00-135574A7E103}"/>
    <cellStyle name="Percent 3 7 14 2 4" xfId="7779" xr:uid="{9DEFAD8A-460E-4E67-9988-2702A2A187AF}"/>
    <cellStyle name="Percent 3 7 14 2 4 2" xfId="25652" xr:uid="{C4F233D7-2138-40FF-AF29-5CD3B67C0C0A}"/>
    <cellStyle name="Percent 3 7 14 2 4 3" xfId="43503" xr:uid="{A3E42119-0CA9-40D8-BD30-B636251523A5}"/>
    <cellStyle name="Percent 3 7 14 2 5" xfId="7780" xr:uid="{53C84C07-4876-4544-BC43-2BE26A294236}"/>
    <cellStyle name="Percent 3 7 14 2 5 2" xfId="25653" xr:uid="{371985B7-6BCC-47A5-9D23-108AC96B3E01}"/>
    <cellStyle name="Percent 3 7 14 2 5 3" xfId="43504" xr:uid="{77CE667A-F7A4-47D2-9940-D5820CCA8F77}"/>
    <cellStyle name="Percent 3 7 14 2 6" xfId="25647" xr:uid="{0956C500-4F62-40B8-B25F-8F2E3E0CC714}"/>
    <cellStyle name="Percent 3 7 14 2 7" xfId="43498" xr:uid="{9C94AE05-F38C-44E6-A4D5-E6D85F23DE28}"/>
    <cellStyle name="Percent 3 7 14 3" xfId="7781" xr:uid="{E76CB65A-D363-481C-BE0C-0216FF648B8F}"/>
    <cellStyle name="Percent 3 7 14 3 2" xfId="7782" xr:uid="{61BD20D4-C5CE-477D-BF43-03AE339F348F}"/>
    <cellStyle name="Percent 3 7 14 3 2 2" xfId="7783" xr:uid="{286DB873-1B7C-4557-A94A-D125FCB43E08}"/>
    <cellStyle name="Percent 3 7 14 3 2 2 2" xfId="25656" xr:uid="{080A9ED8-1EB8-4BA0-B999-913FB63527EC}"/>
    <cellStyle name="Percent 3 7 14 3 2 2 3" xfId="43507" xr:uid="{62745966-845D-4499-8E3B-46A20A2DE23C}"/>
    <cellStyle name="Percent 3 7 14 3 2 3" xfId="25655" xr:uid="{91907A1C-269F-4682-931D-805F34BCEF0D}"/>
    <cellStyle name="Percent 3 7 14 3 2 4" xfId="43506" xr:uid="{4BB6D65B-F9A5-46CB-9372-3CBBF1F6EF93}"/>
    <cellStyle name="Percent 3 7 14 3 3" xfId="7784" xr:uid="{933D9C91-8AB4-4A0F-8AEC-85ED97B80BCC}"/>
    <cellStyle name="Percent 3 7 14 3 3 2" xfId="7785" xr:uid="{22F6A256-CFD3-4E7D-8CC0-8315D153ECEC}"/>
    <cellStyle name="Percent 3 7 14 3 3 2 2" xfId="25658" xr:uid="{D6060A41-AAA9-44DC-989C-50FA31946F83}"/>
    <cellStyle name="Percent 3 7 14 3 3 2 3" xfId="43509" xr:uid="{35E6E95F-D58D-4FDF-9657-19F9266C0BA6}"/>
    <cellStyle name="Percent 3 7 14 3 3 3" xfId="25657" xr:uid="{BFF41C84-D442-41D8-86D7-40ACBBAFA92E}"/>
    <cellStyle name="Percent 3 7 14 3 3 4" xfId="43508" xr:uid="{EE071ADC-1B4E-4E5D-9F0E-3CB3722549F9}"/>
    <cellStyle name="Percent 3 7 14 3 4" xfId="7786" xr:uid="{F097C0BD-B569-4DF8-886C-B60CFF686648}"/>
    <cellStyle name="Percent 3 7 14 3 4 2" xfId="25659" xr:uid="{6671689C-A089-4A54-A727-A30DCCECDED3}"/>
    <cellStyle name="Percent 3 7 14 3 4 3" xfId="43510" xr:uid="{529D463B-208B-4FA0-9C45-28FC04A25248}"/>
    <cellStyle name="Percent 3 7 14 3 5" xfId="25654" xr:uid="{394D1BCC-1217-46B5-A965-331AC99FCA47}"/>
    <cellStyle name="Percent 3 7 14 3 6" xfId="43505" xr:uid="{E62667F2-9530-468D-9D56-1289B729DB30}"/>
    <cellStyle name="Percent 3 7 14 4" xfId="7787" xr:uid="{CE82D630-43DC-425A-9EB4-2435587046F3}"/>
    <cellStyle name="Percent 3 7 14 4 2" xfId="7788" xr:uid="{D051FCA9-099B-4232-B38D-593C93D341F1}"/>
    <cellStyle name="Percent 3 7 14 4 2 2" xfId="7789" xr:uid="{0090F27C-9EA5-429F-83B8-CC489C684F83}"/>
    <cellStyle name="Percent 3 7 14 4 2 2 2" xfId="25662" xr:uid="{8473484A-9CE1-4908-A804-820846557989}"/>
    <cellStyle name="Percent 3 7 14 4 2 2 3" xfId="43513" xr:uid="{EC7C95BB-ABA6-490D-A7BA-D02430D8A9A5}"/>
    <cellStyle name="Percent 3 7 14 4 2 3" xfId="25661" xr:uid="{B712BCCC-3C20-4097-8C8C-5C7A49C31F6B}"/>
    <cellStyle name="Percent 3 7 14 4 2 4" xfId="43512" xr:uid="{79528674-531F-42CD-9267-E3C567307430}"/>
    <cellStyle name="Percent 3 7 14 4 3" xfId="7790" xr:uid="{F5C45DF9-5259-4839-B1FE-53B1283839FD}"/>
    <cellStyle name="Percent 3 7 14 4 3 2" xfId="7791" xr:uid="{47A851BB-FFCE-472E-B8FE-986D614561B3}"/>
    <cellStyle name="Percent 3 7 14 4 3 2 2" xfId="25664" xr:uid="{9C144A2E-C1F6-4E92-9460-F80D9E800B8B}"/>
    <cellStyle name="Percent 3 7 14 4 3 2 3" xfId="43515" xr:uid="{643B7087-2D3A-425F-ADF9-CFABCF74D431}"/>
    <cellStyle name="Percent 3 7 14 4 3 3" xfId="25663" xr:uid="{27191EFD-CCE8-4019-8290-58A423BA02D4}"/>
    <cellStyle name="Percent 3 7 14 4 3 4" xfId="43514" xr:uid="{B124D627-7241-4303-AA7A-F29CCCD85BCC}"/>
    <cellStyle name="Percent 3 7 14 4 4" xfId="7792" xr:uid="{D230CD0D-34A0-4D5D-A924-32A90C5F0633}"/>
    <cellStyle name="Percent 3 7 14 4 4 2" xfId="25665" xr:uid="{A3EA1798-2DB8-4CFB-BF2D-951D587DE122}"/>
    <cellStyle name="Percent 3 7 14 4 4 3" xfId="43516" xr:uid="{A7015087-B9BD-4717-8212-CB7DE544031A}"/>
    <cellStyle name="Percent 3 7 14 4 5" xfId="25660" xr:uid="{934CBAD7-99EF-4C44-ADC0-09658EA76C37}"/>
    <cellStyle name="Percent 3 7 14 4 6" xfId="43511" xr:uid="{DD7C1166-06A9-4771-99FB-3F876503CBD4}"/>
    <cellStyle name="Percent 3 7 14 5" xfId="7793" xr:uid="{DC1A80DA-62BC-48F9-AB2F-1E7DDFDCF7CE}"/>
    <cellStyle name="Percent 3 7 14 5 2" xfId="7794" xr:uid="{C4BB0AD3-8E57-4C58-9103-A2ABD02883B6}"/>
    <cellStyle name="Percent 3 7 14 5 2 2" xfId="7795" xr:uid="{9FF0EF78-2CC9-4186-9AB2-6B8B093D607D}"/>
    <cellStyle name="Percent 3 7 14 5 2 2 2" xfId="25668" xr:uid="{FA74A4A2-6566-4253-95B5-DA5808D281C9}"/>
    <cellStyle name="Percent 3 7 14 5 2 2 3" xfId="43519" xr:uid="{EB065DD6-3118-4A28-AC91-643918F6E62F}"/>
    <cellStyle name="Percent 3 7 14 5 2 3" xfId="25667" xr:uid="{4FCE8061-2DE6-4682-9AD0-E7F688D2E31C}"/>
    <cellStyle name="Percent 3 7 14 5 2 4" xfId="43518" xr:uid="{BE436DFC-C555-4DFA-8C34-A741B7F60584}"/>
    <cellStyle name="Percent 3 7 14 5 3" xfId="7796" xr:uid="{F463F24A-17B1-422C-8486-FC27363619E4}"/>
    <cellStyle name="Percent 3 7 14 5 3 2" xfId="7797" xr:uid="{F854BC25-0348-4596-851A-9B3D53272056}"/>
    <cellStyle name="Percent 3 7 14 5 3 2 2" xfId="25670" xr:uid="{6CA8CD9B-7FF9-43F5-8337-07D75A1A3968}"/>
    <cellStyle name="Percent 3 7 14 5 3 2 3" xfId="43521" xr:uid="{4E1E028D-D479-44BD-840D-BE7D4D092BC7}"/>
    <cellStyle name="Percent 3 7 14 5 3 3" xfId="25669" xr:uid="{1AC0F0AF-BEBB-4A7C-A818-1352147477CD}"/>
    <cellStyle name="Percent 3 7 14 5 3 4" xfId="43520" xr:uid="{4C8D0518-54A3-41A1-8B66-185F39812F3A}"/>
    <cellStyle name="Percent 3 7 14 5 4" xfId="7798" xr:uid="{546C70F4-AA68-4413-AF40-304BAB40B7BB}"/>
    <cellStyle name="Percent 3 7 14 5 4 2" xfId="7799" xr:uid="{FB461E19-C3DC-43B4-B654-53386C88824F}"/>
    <cellStyle name="Percent 3 7 14 5 4 2 2" xfId="25672" xr:uid="{8D9CAAC1-8CDB-48A2-855E-3EB36AB67321}"/>
    <cellStyle name="Percent 3 7 14 5 4 2 3" xfId="43523" xr:uid="{2A3B2437-D3A5-4BE4-B22D-5A0935D4CC4B}"/>
    <cellStyle name="Percent 3 7 14 5 4 3" xfId="25671" xr:uid="{9DFD3653-F194-48CA-BB07-23A518840B91}"/>
    <cellStyle name="Percent 3 7 14 5 4 4" xfId="43522" xr:uid="{283D8602-A871-44A8-9D6B-955543D97EC3}"/>
    <cellStyle name="Percent 3 7 14 5 5" xfId="7800" xr:uid="{67BDD82F-3D3C-4C77-B046-BB4C53D4CA61}"/>
    <cellStyle name="Percent 3 7 14 5 5 2" xfId="25673" xr:uid="{C2F26314-0236-4320-9F7E-F502A18EB216}"/>
    <cellStyle name="Percent 3 7 14 5 5 3" xfId="43524" xr:uid="{B13D218F-BE37-4FFC-9F15-BBDED89B5BE0}"/>
    <cellStyle name="Percent 3 7 14 5 6" xfId="25666" xr:uid="{EC058605-3E74-45E7-903D-1739259A77E6}"/>
    <cellStyle name="Percent 3 7 14 5 7" xfId="43517" xr:uid="{665B4EAE-FE87-4CE2-9C77-71BFD09AF9B5}"/>
    <cellStyle name="Percent 3 7 14 6" xfId="7801" xr:uid="{8DD1525D-71B4-4CFD-A5EC-511BC02C92B7}"/>
    <cellStyle name="Percent 3 7 14 6 2" xfId="7802" xr:uid="{C3E57D31-1D2D-44AE-AB69-4BE478606E06}"/>
    <cellStyle name="Percent 3 7 14 6 2 2" xfId="7803" xr:uid="{CC6B223C-7DE5-4759-9896-43C15575E3F2}"/>
    <cellStyle name="Percent 3 7 14 6 2 2 2" xfId="25676" xr:uid="{B8617245-1D17-4434-A25B-4F35FADA6F99}"/>
    <cellStyle name="Percent 3 7 14 6 2 2 3" xfId="43527" xr:uid="{2E7A74F9-F129-43D4-AFBC-20B328EFCEB4}"/>
    <cellStyle name="Percent 3 7 14 6 2 3" xfId="25675" xr:uid="{43A205DF-C27D-4869-B5EB-61F77B232346}"/>
    <cellStyle name="Percent 3 7 14 6 2 4" xfId="43526" xr:uid="{0AD5D4CE-08C4-46D3-8B3C-452D75D4F895}"/>
    <cellStyle name="Percent 3 7 14 6 3" xfId="7804" xr:uid="{E4002711-4909-4132-AF32-B5E272814DBC}"/>
    <cellStyle name="Percent 3 7 14 6 3 2" xfId="7805" xr:uid="{1FEEEA98-A031-4C1B-8A7D-2EC464213860}"/>
    <cellStyle name="Percent 3 7 14 6 3 2 2" xfId="25678" xr:uid="{1B4B05E8-DC55-4994-AAE7-FD4B8CAC2B6D}"/>
    <cellStyle name="Percent 3 7 14 6 3 2 3" xfId="43529" xr:uid="{039B81C0-3976-4933-9BAE-F355ECD351DE}"/>
    <cellStyle name="Percent 3 7 14 6 3 3" xfId="25677" xr:uid="{733F8963-BF55-419C-8562-164BF6162312}"/>
    <cellStyle name="Percent 3 7 14 6 3 4" xfId="43528" xr:uid="{98DD13E3-2140-477B-8EA8-A19B99B161BF}"/>
    <cellStyle name="Percent 3 7 14 6 4" xfId="7806" xr:uid="{5E061A29-1D1C-47A2-A9DF-B5D456730180}"/>
    <cellStyle name="Percent 3 7 14 6 4 2" xfId="25679" xr:uid="{9E70F5E0-B8BD-4AFF-B0F7-D739EE5093ED}"/>
    <cellStyle name="Percent 3 7 14 6 4 3" xfId="43530" xr:uid="{F8457B51-4376-4ABD-BA7F-81E64DE2A3C3}"/>
    <cellStyle name="Percent 3 7 14 6 5" xfId="25674" xr:uid="{2F59C0DF-536D-459B-B2E6-B45535511C8E}"/>
    <cellStyle name="Percent 3 7 14 6 6" xfId="43525" xr:uid="{5AD7C7A8-FE88-4424-B915-406280938A0B}"/>
    <cellStyle name="Percent 3 7 14 7" xfId="7807" xr:uid="{69A21244-34B2-49AC-AA3D-B32174608196}"/>
    <cellStyle name="Percent 3 7 14 7 2" xfId="7808" xr:uid="{D0AEA444-6A5C-4AF5-95C4-CFB9E11C2484}"/>
    <cellStyle name="Percent 3 7 14 7 2 2" xfId="25681" xr:uid="{6A8F3015-A170-476C-AB20-6E4CECD15BCB}"/>
    <cellStyle name="Percent 3 7 14 7 2 3" xfId="43532" xr:uid="{64021A6B-4EB2-47B0-9411-0993F1EC8E4C}"/>
    <cellStyle name="Percent 3 7 14 7 3" xfId="25680" xr:uid="{CFAD6FF4-8C19-452A-A95B-8F7D0E5A7D47}"/>
    <cellStyle name="Percent 3 7 14 7 4" xfId="43531" xr:uid="{3D834E75-A210-44EB-81A8-629A10E27E31}"/>
    <cellStyle name="Percent 3 7 14 8" xfId="7809" xr:uid="{FAC5C479-A233-4B4C-A1D1-9F5085CB500D}"/>
    <cellStyle name="Percent 3 7 14 8 2" xfId="7810" xr:uid="{4160A432-5761-4A37-BE2D-E4E301E9EBA6}"/>
    <cellStyle name="Percent 3 7 14 8 2 2" xfId="25683" xr:uid="{D69D5661-9C6A-46B6-A411-B29D8946AFDC}"/>
    <cellStyle name="Percent 3 7 14 8 2 3" xfId="43534" xr:uid="{E9238766-62EA-43FF-8BC4-961EA065AD4E}"/>
    <cellStyle name="Percent 3 7 14 8 3" xfId="25682" xr:uid="{464CE40D-F983-4510-9A9D-B79AB38CAF79}"/>
    <cellStyle name="Percent 3 7 14 8 4" xfId="43533" xr:uid="{2BC286C0-6BF4-430D-AE13-9023501F4C5D}"/>
    <cellStyle name="Percent 3 7 14 9" xfId="7811" xr:uid="{BF3664F9-83D8-40EF-8FEF-3C555EBF6DB4}"/>
    <cellStyle name="Percent 3 7 14 9 2" xfId="7812" xr:uid="{DBDF2019-02B6-4465-A34A-70FF9BDDF018}"/>
    <cellStyle name="Percent 3 7 14 9 2 2" xfId="25685" xr:uid="{DA92F3AC-5440-42A7-BA1F-4677857C0BF4}"/>
    <cellStyle name="Percent 3 7 14 9 2 3" xfId="43536" xr:uid="{2567A5EE-EB16-4C3E-95D0-7712FFA50663}"/>
    <cellStyle name="Percent 3 7 14 9 3" xfId="25684" xr:uid="{DD45A1A5-17F4-4210-BE57-F1791B94E2D6}"/>
    <cellStyle name="Percent 3 7 14 9 4" xfId="43535" xr:uid="{B5FC210E-BB86-41D9-9B01-6E75AA3FB025}"/>
    <cellStyle name="Percent 3 7 15" xfId="2934" xr:uid="{F0DADB27-D364-494A-9683-51264F8C38CD}"/>
    <cellStyle name="Percent 3 7 15 10" xfId="7814" xr:uid="{03CD9308-89D1-4D88-AC52-30A030207543}"/>
    <cellStyle name="Percent 3 7 15 10 2" xfId="25687" xr:uid="{C1FA3CA7-5984-464B-AF1F-037F2822E3B1}"/>
    <cellStyle name="Percent 3 7 15 10 3" xfId="43538" xr:uid="{8EE1EC37-51F3-492B-BD7A-D6459EDD9B93}"/>
    <cellStyle name="Percent 3 7 15 11" xfId="7815" xr:uid="{92CC55C2-2F96-4115-96E2-5FDA0336EB9E}"/>
    <cellStyle name="Percent 3 7 15 11 2" xfId="25688" xr:uid="{16DC4E7C-BB6B-4118-8018-112345B1F31B}"/>
    <cellStyle name="Percent 3 7 15 11 3" xfId="43539" xr:uid="{09252D88-D165-469C-B91D-455D852F164C}"/>
    <cellStyle name="Percent 3 7 15 12" xfId="7813" xr:uid="{929DE7C3-0F67-49EB-9F9F-4F26A013ED25}"/>
    <cellStyle name="Percent 3 7 15 12 2" xfId="25686" xr:uid="{B2029632-4A29-4BF7-ACF1-ACB7E1B2A290}"/>
    <cellStyle name="Percent 3 7 15 12 3" xfId="43537" xr:uid="{60034DB5-A809-4FD9-B6EF-A0E13E7FB2F9}"/>
    <cellStyle name="Percent 3 7 15 13" xfId="59851" xr:uid="{83C49A01-6EE6-4C58-A08D-8B7223049BEA}"/>
    <cellStyle name="Percent 3 7 15 2" xfId="7816" xr:uid="{63BCD3EB-668E-4298-8465-047869FCEA1B}"/>
    <cellStyle name="Percent 3 7 15 2 2" xfId="7817" xr:uid="{064949C5-D71D-463A-9732-F73A95D48CD6}"/>
    <cellStyle name="Percent 3 7 15 2 2 2" xfId="7818" xr:uid="{672D6673-5649-4CFB-BE7F-CFFFBE78B336}"/>
    <cellStyle name="Percent 3 7 15 2 2 2 2" xfId="25691" xr:uid="{6FA3773E-7FC6-488E-A378-95FDFF355B85}"/>
    <cellStyle name="Percent 3 7 15 2 2 2 3" xfId="43542" xr:uid="{D80DA998-010C-4D4B-B153-E0D95289B98A}"/>
    <cellStyle name="Percent 3 7 15 2 2 3" xfId="25690" xr:uid="{EA494133-6BC2-4A2C-844C-02DF2CB0B159}"/>
    <cellStyle name="Percent 3 7 15 2 2 4" xfId="43541" xr:uid="{5A828E40-760D-462D-B84C-E6CABCDBC938}"/>
    <cellStyle name="Percent 3 7 15 2 3" xfId="7819" xr:uid="{0BCDA647-CC24-486A-B7FE-C6ACF3006671}"/>
    <cellStyle name="Percent 3 7 15 2 3 2" xfId="7820" xr:uid="{B2D27757-1171-4EA0-8FDB-D2D4F0DB594B}"/>
    <cellStyle name="Percent 3 7 15 2 3 2 2" xfId="25693" xr:uid="{4278A24F-A32A-4B46-AF2B-216980AEFDDA}"/>
    <cellStyle name="Percent 3 7 15 2 3 2 3" xfId="43544" xr:uid="{F19BC714-9A6E-44F5-88BA-038F7FB87E9E}"/>
    <cellStyle name="Percent 3 7 15 2 3 3" xfId="25692" xr:uid="{EA6531A4-8F2F-463F-A750-40D11A2739AA}"/>
    <cellStyle name="Percent 3 7 15 2 3 4" xfId="43543" xr:uid="{4FBF52E6-01D0-4243-8804-D9D9FC6D6565}"/>
    <cellStyle name="Percent 3 7 15 2 4" xfId="7821" xr:uid="{E71A188B-0E60-4B3F-BB57-8929D91118D1}"/>
    <cellStyle name="Percent 3 7 15 2 4 2" xfId="25694" xr:uid="{1EF37C6A-DF1C-4B24-BAEE-715D87B139DA}"/>
    <cellStyle name="Percent 3 7 15 2 4 3" xfId="43545" xr:uid="{C5C34768-9098-426D-8375-06CC740AA1CB}"/>
    <cellStyle name="Percent 3 7 15 2 5" xfId="7822" xr:uid="{C6599CC0-5444-49A4-AC4B-6FCE976AE6F9}"/>
    <cellStyle name="Percent 3 7 15 2 5 2" xfId="25695" xr:uid="{A341FBBF-A6E7-4A56-9B0D-FBBD3FBF8E8B}"/>
    <cellStyle name="Percent 3 7 15 2 5 3" xfId="43546" xr:uid="{5095A4E1-3BFF-412A-9BA9-FB8725804396}"/>
    <cellStyle name="Percent 3 7 15 2 6" xfId="25689" xr:uid="{32DC332F-1C95-411C-830F-F8517F305840}"/>
    <cellStyle name="Percent 3 7 15 2 7" xfId="43540" xr:uid="{34FD2242-CCE9-4B75-9A4A-2648D782C353}"/>
    <cellStyle name="Percent 3 7 15 3" xfId="7823" xr:uid="{78C288F0-4912-4BD2-B1CC-A0303348B0DC}"/>
    <cellStyle name="Percent 3 7 15 3 2" xfId="7824" xr:uid="{AAFB4B4C-EDCB-432F-8A37-2303ABA5A10C}"/>
    <cellStyle name="Percent 3 7 15 3 2 2" xfId="7825" xr:uid="{5560E330-9586-4917-B94C-B219A641AD33}"/>
    <cellStyle name="Percent 3 7 15 3 2 2 2" xfId="25698" xr:uid="{64883EE7-37F6-441B-B8ED-D98AE0178450}"/>
    <cellStyle name="Percent 3 7 15 3 2 2 3" xfId="43549" xr:uid="{207CC647-6BF6-4327-AF32-AFE6C925480D}"/>
    <cellStyle name="Percent 3 7 15 3 2 3" xfId="25697" xr:uid="{61EF63B9-D823-4431-867C-D6620C59A88C}"/>
    <cellStyle name="Percent 3 7 15 3 2 4" xfId="43548" xr:uid="{7E8C0195-7524-4CA8-963D-F26C3E67E793}"/>
    <cellStyle name="Percent 3 7 15 3 3" xfId="7826" xr:uid="{49C2D882-384D-44E7-BDCA-C3B61E8CED31}"/>
    <cellStyle name="Percent 3 7 15 3 3 2" xfId="7827" xr:uid="{A76EDC20-6076-4052-BCF8-0EC9D464B258}"/>
    <cellStyle name="Percent 3 7 15 3 3 2 2" xfId="25700" xr:uid="{A1F069BA-DAA9-427B-9869-F5CA998E6B09}"/>
    <cellStyle name="Percent 3 7 15 3 3 2 3" xfId="43551" xr:uid="{105FF328-B7E7-4411-9FA5-88640370341A}"/>
    <cellStyle name="Percent 3 7 15 3 3 3" xfId="25699" xr:uid="{6D4D68CE-528E-4DDC-98DC-DF6DCD44F830}"/>
    <cellStyle name="Percent 3 7 15 3 3 4" xfId="43550" xr:uid="{412D92A0-B338-47CA-B602-5094F9BE6D5C}"/>
    <cellStyle name="Percent 3 7 15 3 4" xfId="7828" xr:uid="{D50D471D-0E99-4507-98D0-20F586551601}"/>
    <cellStyle name="Percent 3 7 15 3 4 2" xfId="25701" xr:uid="{DAAA6A85-D6C9-4E1C-A90E-1A5DE5A2ECDE}"/>
    <cellStyle name="Percent 3 7 15 3 4 3" xfId="43552" xr:uid="{9E0ECB9F-C8AD-4F0E-98D3-6CFB2CB921DC}"/>
    <cellStyle name="Percent 3 7 15 3 5" xfId="25696" xr:uid="{A5F5E4A6-BF62-4E36-B429-644A99AF2385}"/>
    <cellStyle name="Percent 3 7 15 3 6" xfId="43547" xr:uid="{61D8F799-4A6A-451D-A0CB-1F925CDEB13B}"/>
    <cellStyle name="Percent 3 7 15 4" xfId="7829" xr:uid="{E5F4488B-41DC-441F-85F3-28BDE7FE1D30}"/>
    <cellStyle name="Percent 3 7 15 4 2" xfId="7830" xr:uid="{F787991E-8083-4B53-AAA3-73059A3CBD46}"/>
    <cellStyle name="Percent 3 7 15 4 2 2" xfId="7831" xr:uid="{260ADDC1-5386-467D-BB05-93EC47C00E5B}"/>
    <cellStyle name="Percent 3 7 15 4 2 2 2" xfId="25704" xr:uid="{08E7B167-62F3-4F0F-B901-E0A68B46C13E}"/>
    <cellStyle name="Percent 3 7 15 4 2 2 3" xfId="43555" xr:uid="{5BA67075-C46D-4E4B-A54A-859DBA4B68E8}"/>
    <cellStyle name="Percent 3 7 15 4 2 3" xfId="25703" xr:uid="{8832324E-8374-4FA7-B792-C952D8B22EAF}"/>
    <cellStyle name="Percent 3 7 15 4 2 4" xfId="43554" xr:uid="{0FF3B205-D7F8-406E-9081-754AF2BA44B2}"/>
    <cellStyle name="Percent 3 7 15 4 3" xfId="7832" xr:uid="{1098F554-4571-48C1-87E0-E68F8718C3F6}"/>
    <cellStyle name="Percent 3 7 15 4 3 2" xfId="7833" xr:uid="{91695329-679E-4B63-9408-8D42171001FF}"/>
    <cellStyle name="Percent 3 7 15 4 3 2 2" xfId="25706" xr:uid="{AF36B31F-4518-44C8-ABCE-ED91D66B12BC}"/>
    <cellStyle name="Percent 3 7 15 4 3 2 3" xfId="43557" xr:uid="{C500D2E8-8D3A-4822-95A6-A72C64548231}"/>
    <cellStyle name="Percent 3 7 15 4 3 3" xfId="25705" xr:uid="{F6C6AD25-5047-4D6E-A198-17FFFF95B543}"/>
    <cellStyle name="Percent 3 7 15 4 3 4" xfId="43556" xr:uid="{1A13045C-3CB0-4CD5-A502-EAC72B3A7FA3}"/>
    <cellStyle name="Percent 3 7 15 4 4" xfId="7834" xr:uid="{7C998ED3-61DF-4867-B42F-C3EE330FEDD0}"/>
    <cellStyle name="Percent 3 7 15 4 4 2" xfId="25707" xr:uid="{CF7383B0-C187-4912-894D-0E900F359AC9}"/>
    <cellStyle name="Percent 3 7 15 4 4 3" xfId="43558" xr:uid="{DCF46894-D217-49AA-85C3-0926E7D268F0}"/>
    <cellStyle name="Percent 3 7 15 4 5" xfId="25702" xr:uid="{F3EEE9DB-E13A-4E04-9C88-BF48441D9274}"/>
    <cellStyle name="Percent 3 7 15 4 6" xfId="43553" xr:uid="{801E41C7-CE38-4990-9272-F757FDB7580B}"/>
    <cellStyle name="Percent 3 7 15 5" xfId="7835" xr:uid="{DCA7EF2A-329D-4272-B3F0-2807C7D1C7A5}"/>
    <cellStyle name="Percent 3 7 15 5 2" xfId="7836" xr:uid="{CE7DFA99-75D7-4430-9BBC-D1C8D234E985}"/>
    <cellStyle name="Percent 3 7 15 5 2 2" xfId="7837" xr:uid="{5B20B8A8-CA1A-4F4D-AD88-3CDD6515288C}"/>
    <cellStyle name="Percent 3 7 15 5 2 2 2" xfId="25710" xr:uid="{2ABCE0BA-11D7-42ED-B7F0-A5364F1905D0}"/>
    <cellStyle name="Percent 3 7 15 5 2 2 3" xfId="43561" xr:uid="{5E364CC4-3760-43A0-8205-E31D4DD1B862}"/>
    <cellStyle name="Percent 3 7 15 5 2 3" xfId="25709" xr:uid="{0DAA1874-7E28-4A7F-BE5C-0900842369BA}"/>
    <cellStyle name="Percent 3 7 15 5 2 4" xfId="43560" xr:uid="{8AA547DB-DFB1-42F1-8C90-55609BA89C06}"/>
    <cellStyle name="Percent 3 7 15 5 3" xfId="7838" xr:uid="{1ACD0DD1-0D63-4379-B620-73A6EC54BB0E}"/>
    <cellStyle name="Percent 3 7 15 5 3 2" xfId="7839" xr:uid="{D0FC24AC-5AC5-4757-858D-F10489957AC2}"/>
    <cellStyle name="Percent 3 7 15 5 3 2 2" xfId="25712" xr:uid="{1D1EC603-505D-40F0-B415-9E6D30F3B699}"/>
    <cellStyle name="Percent 3 7 15 5 3 2 3" xfId="43563" xr:uid="{A6786644-B89B-45DC-B706-5A8E70A5E765}"/>
    <cellStyle name="Percent 3 7 15 5 3 3" xfId="25711" xr:uid="{646FC510-F9AE-42F7-AA1C-236F3897C2DA}"/>
    <cellStyle name="Percent 3 7 15 5 3 4" xfId="43562" xr:uid="{ED6DF0EA-AE61-48D4-89A6-E0BF6C75D902}"/>
    <cellStyle name="Percent 3 7 15 5 4" xfId="7840" xr:uid="{1CF7C53D-7BB1-4DE9-B16D-76873F449D67}"/>
    <cellStyle name="Percent 3 7 15 5 4 2" xfId="7841" xr:uid="{B4CD68B1-DA68-443F-A85F-AB9942131535}"/>
    <cellStyle name="Percent 3 7 15 5 4 2 2" xfId="25714" xr:uid="{DAF16909-1352-4357-BD17-5FC43FC8C9A5}"/>
    <cellStyle name="Percent 3 7 15 5 4 2 3" xfId="43565" xr:uid="{54A62B6E-171B-4F24-A6B3-F47E3B7D6AE5}"/>
    <cellStyle name="Percent 3 7 15 5 4 3" xfId="25713" xr:uid="{974AA2D5-3EE9-425C-8BF8-B49C83D195E5}"/>
    <cellStyle name="Percent 3 7 15 5 4 4" xfId="43564" xr:uid="{7B200FA8-4D5C-480A-8704-1E26C93187D1}"/>
    <cellStyle name="Percent 3 7 15 5 5" xfId="7842" xr:uid="{919053B2-DF61-42C1-AFE7-7189EB68BA75}"/>
    <cellStyle name="Percent 3 7 15 5 5 2" xfId="25715" xr:uid="{48F44407-B0B6-4DD0-9565-E96EC1A4BE62}"/>
    <cellStyle name="Percent 3 7 15 5 5 3" xfId="43566" xr:uid="{153390B4-01F0-4A0A-876F-0DA169BC538D}"/>
    <cellStyle name="Percent 3 7 15 5 6" xfId="25708" xr:uid="{0194CDA9-43BD-41B3-BF1A-1A9B988A6FD6}"/>
    <cellStyle name="Percent 3 7 15 5 7" xfId="43559" xr:uid="{E3D1A69C-3466-4E3D-AE99-303276DE08BC}"/>
    <cellStyle name="Percent 3 7 15 6" xfId="7843" xr:uid="{7AF41FF8-D538-49C0-A43B-6B5061F53E9A}"/>
    <cellStyle name="Percent 3 7 15 6 2" xfId="7844" xr:uid="{2018BFEA-EEC6-4DAD-86FB-073455DF1782}"/>
    <cellStyle name="Percent 3 7 15 6 2 2" xfId="7845" xr:uid="{82D01A07-2F62-4AE2-98EC-D8719FCD0616}"/>
    <cellStyle name="Percent 3 7 15 6 2 2 2" xfId="25718" xr:uid="{1A051EB8-7E90-46F9-B4C7-C66E69BDBCAC}"/>
    <cellStyle name="Percent 3 7 15 6 2 2 3" xfId="43569" xr:uid="{6045B8FF-89BB-4BD2-9A29-D40C9721CF4E}"/>
    <cellStyle name="Percent 3 7 15 6 2 3" xfId="25717" xr:uid="{432EABDA-6494-4C22-AAEB-07099FF8B0DB}"/>
    <cellStyle name="Percent 3 7 15 6 2 4" xfId="43568" xr:uid="{5F5C46CD-3A0F-443E-BA01-B8C61CA4530C}"/>
    <cellStyle name="Percent 3 7 15 6 3" xfId="7846" xr:uid="{A3B131CF-9BD1-46A4-9FEA-0BFA09FA8DC0}"/>
    <cellStyle name="Percent 3 7 15 6 3 2" xfId="7847" xr:uid="{FD44E0BC-6903-4732-A088-71EFA8AE79E0}"/>
    <cellStyle name="Percent 3 7 15 6 3 2 2" xfId="25720" xr:uid="{11BFF92E-B8B2-44EE-B057-E6A97D6753BC}"/>
    <cellStyle name="Percent 3 7 15 6 3 2 3" xfId="43571" xr:uid="{3BEF7917-A701-4F9B-9073-BA44C9D877DD}"/>
    <cellStyle name="Percent 3 7 15 6 3 3" xfId="25719" xr:uid="{9C2ACCDE-057A-4880-B2BC-2E4A1EE24F74}"/>
    <cellStyle name="Percent 3 7 15 6 3 4" xfId="43570" xr:uid="{0F55ED67-6283-42F9-8603-AFEE6BF131C7}"/>
    <cellStyle name="Percent 3 7 15 6 4" xfId="7848" xr:uid="{FDAB404E-B407-4E5E-9B94-8053AF186D0B}"/>
    <cellStyle name="Percent 3 7 15 6 4 2" xfId="25721" xr:uid="{2FA827A4-84BF-49EF-9BE6-D3BCBB50A9B1}"/>
    <cellStyle name="Percent 3 7 15 6 4 3" xfId="43572" xr:uid="{F3FFD783-812C-43F7-99B1-981447B8CB20}"/>
    <cellStyle name="Percent 3 7 15 6 5" xfId="25716" xr:uid="{BCF0E1B8-E587-43B2-A47B-62D53C906204}"/>
    <cellStyle name="Percent 3 7 15 6 6" xfId="43567" xr:uid="{31DE7B2B-2E5A-40DD-91FF-6E8F1E51A4A4}"/>
    <cellStyle name="Percent 3 7 15 7" xfId="7849" xr:uid="{2EFB0C56-E5A8-49DC-860F-B6BB4268B403}"/>
    <cellStyle name="Percent 3 7 15 7 2" xfId="7850" xr:uid="{9A6D0909-6CAE-4BA5-9293-EAE94D4796DE}"/>
    <cellStyle name="Percent 3 7 15 7 2 2" xfId="25723" xr:uid="{31478816-A217-4431-B0C6-68D33496C752}"/>
    <cellStyle name="Percent 3 7 15 7 2 3" xfId="43574" xr:uid="{E24B57DA-6FDD-4B35-9D1F-0CA239D0148F}"/>
    <cellStyle name="Percent 3 7 15 7 3" xfId="25722" xr:uid="{1D536BE5-2CBA-4164-9E83-78FFC286C587}"/>
    <cellStyle name="Percent 3 7 15 7 4" xfId="43573" xr:uid="{B7437EA5-17C6-4C80-9EF6-A48C81DDBB67}"/>
    <cellStyle name="Percent 3 7 15 8" xfId="7851" xr:uid="{06C47689-2007-49B2-A9C5-565BEC705B2F}"/>
    <cellStyle name="Percent 3 7 15 8 2" xfId="7852" xr:uid="{D6CC3636-BAA1-489B-8377-49F7ACE93EDD}"/>
    <cellStyle name="Percent 3 7 15 8 2 2" xfId="25725" xr:uid="{BC623F1A-1082-452B-9616-55951C5F19C9}"/>
    <cellStyle name="Percent 3 7 15 8 2 3" xfId="43576" xr:uid="{34B718A5-4EB0-43A5-9B76-3A89CA23497F}"/>
    <cellStyle name="Percent 3 7 15 8 3" xfId="25724" xr:uid="{F699DF52-1BD8-45B1-8674-85C82C5CCF6B}"/>
    <cellStyle name="Percent 3 7 15 8 4" xfId="43575" xr:uid="{518159CD-593A-4FB4-8F8B-7D29CF393700}"/>
    <cellStyle name="Percent 3 7 15 9" xfId="7853" xr:uid="{9C1B8D66-BD03-425A-9C43-F6B4B02102B4}"/>
    <cellStyle name="Percent 3 7 15 9 2" xfId="7854" xr:uid="{9A4DC431-DFCC-437E-8967-504DC466AD06}"/>
    <cellStyle name="Percent 3 7 15 9 2 2" xfId="25727" xr:uid="{36063286-E7B6-45C8-95AE-95D163E946D9}"/>
    <cellStyle name="Percent 3 7 15 9 2 3" xfId="43578" xr:uid="{81BBE986-0FAB-4B40-9392-0B52DD3DFF89}"/>
    <cellStyle name="Percent 3 7 15 9 3" xfId="25726" xr:uid="{D76EB5D4-C6DE-43A6-8D06-F6541C4CF395}"/>
    <cellStyle name="Percent 3 7 15 9 4" xfId="43577" xr:uid="{99807EEA-ED0C-4939-9329-3E7A3553B113}"/>
    <cellStyle name="Percent 3 7 16" xfId="7855" xr:uid="{4BF56209-5A4C-4B17-9CCC-B583202B9EF4}"/>
    <cellStyle name="Percent 3 7 16 2" xfId="7856" xr:uid="{CB3E52C6-26B2-44A3-A323-EFDDC1CD88C4}"/>
    <cellStyle name="Percent 3 7 16 2 2" xfId="7857" xr:uid="{78F9C6A6-43A8-40B0-9922-470AC35A26AB}"/>
    <cellStyle name="Percent 3 7 16 2 2 2" xfId="25730" xr:uid="{19215068-CA8F-47F6-832D-496AD618DD4F}"/>
    <cellStyle name="Percent 3 7 16 2 2 3" xfId="43581" xr:uid="{FC3B7D2A-5589-4134-A874-66D98F8238DB}"/>
    <cellStyle name="Percent 3 7 16 2 3" xfId="25729" xr:uid="{36F1D30B-921C-4185-AABF-EA23E0535F42}"/>
    <cellStyle name="Percent 3 7 16 2 4" xfId="43580" xr:uid="{7BA9BCAE-CE8B-4E13-BD6E-F4CF36465FBA}"/>
    <cellStyle name="Percent 3 7 16 3" xfId="7858" xr:uid="{924D339A-36EC-49D2-93DE-49061A7A3939}"/>
    <cellStyle name="Percent 3 7 16 3 2" xfId="7859" xr:uid="{BBD23CA2-3AC4-4B2E-83AF-8F51D96915F4}"/>
    <cellStyle name="Percent 3 7 16 3 2 2" xfId="25732" xr:uid="{CE38F6A7-CC3A-4ACD-B0D1-5561A98412F7}"/>
    <cellStyle name="Percent 3 7 16 3 2 3" xfId="43583" xr:uid="{A755FAE3-D3E7-4CDF-BC6D-38DDCA7B2D59}"/>
    <cellStyle name="Percent 3 7 16 3 3" xfId="25731" xr:uid="{787A698D-7EC5-411A-AB66-0AD241A1A5C6}"/>
    <cellStyle name="Percent 3 7 16 3 4" xfId="43582" xr:uid="{E34610BF-F90D-40FB-9AC8-A0926697A68D}"/>
    <cellStyle name="Percent 3 7 16 4" xfId="7860" xr:uid="{04DA6D9F-EC92-4ADA-A111-9D1CE082D458}"/>
    <cellStyle name="Percent 3 7 16 4 2" xfId="25733" xr:uid="{C32E8ED0-D020-411B-8D2F-C2BCF83305E2}"/>
    <cellStyle name="Percent 3 7 16 4 3" xfId="43584" xr:uid="{FEF9637D-886C-402B-8EDF-634C9E2D9139}"/>
    <cellStyle name="Percent 3 7 16 5" xfId="7861" xr:uid="{EA88F992-39B5-4DA3-9761-9FE359B0B800}"/>
    <cellStyle name="Percent 3 7 16 5 2" xfId="25734" xr:uid="{A6D81AFF-42EB-448C-ADC5-D4374432ADD5}"/>
    <cellStyle name="Percent 3 7 16 5 3" xfId="43585" xr:uid="{C0BBDBCF-9C51-4AE3-B35D-00DAC40BE5C5}"/>
    <cellStyle name="Percent 3 7 16 6" xfId="25728" xr:uid="{3C774584-0370-4312-B3EF-7C45F17A0657}"/>
    <cellStyle name="Percent 3 7 16 7" xfId="43579" xr:uid="{50D61978-8AA7-4953-82BE-77CEAE529DC3}"/>
    <cellStyle name="Percent 3 7 17" xfId="7862" xr:uid="{27395273-90BA-4F86-93E7-22B911471FEB}"/>
    <cellStyle name="Percent 3 7 17 2" xfId="7863" xr:uid="{523003E3-DE04-4055-A77C-3CB5E8DDD318}"/>
    <cellStyle name="Percent 3 7 17 2 2" xfId="7864" xr:uid="{6F8F5662-14FE-42D2-B7A5-45A2A4F6B90C}"/>
    <cellStyle name="Percent 3 7 17 2 2 2" xfId="25737" xr:uid="{1DE4B639-416B-4CA1-A453-24EB6F1F26CB}"/>
    <cellStyle name="Percent 3 7 17 2 2 3" xfId="43588" xr:uid="{B1475D57-8E39-4465-A751-29A17B709FD7}"/>
    <cellStyle name="Percent 3 7 17 2 3" xfId="25736" xr:uid="{7ACF19F4-5DB5-4EDF-BE5B-049DB1BE076C}"/>
    <cellStyle name="Percent 3 7 17 2 4" xfId="43587" xr:uid="{33987EB5-B5AB-4C41-B5DB-1F2E2531A6F4}"/>
    <cellStyle name="Percent 3 7 17 3" xfId="7865" xr:uid="{FFB71136-0516-4D24-A56E-C4D7A8AA1ED2}"/>
    <cellStyle name="Percent 3 7 17 3 2" xfId="7866" xr:uid="{FBBA8D89-BC41-41B3-AFE7-4C84D3A7674B}"/>
    <cellStyle name="Percent 3 7 17 3 2 2" xfId="25739" xr:uid="{8AA2F940-105A-4BF6-B1A1-37F6A369A233}"/>
    <cellStyle name="Percent 3 7 17 3 2 3" xfId="43590" xr:uid="{89528CF1-409A-456E-BF0E-CB112F68D2AF}"/>
    <cellStyle name="Percent 3 7 17 3 3" xfId="25738" xr:uid="{45B01213-6F58-42B7-8E18-F6D2A9997D0E}"/>
    <cellStyle name="Percent 3 7 17 3 4" xfId="43589" xr:uid="{D3E7A43E-7C69-4B29-8FFD-4C0477017399}"/>
    <cellStyle name="Percent 3 7 17 4" xfId="7867" xr:uid="{2DE60195-38CD-4F88-B7DA-FECF734FDE23}"/>
    <cellStyle name="Percent 3 7 17 4 2" xfId="25740" xr:uid="{143BBADF-ECF3-42FD-8C65-22E1E2E775BB}"/>
    <cellStyle name="Percent 3 7 17 4 3" xfId="43591" xr:uid="{4116FD83-1F1F-48F7-9E2B-2776BB181C25}"/>
    <cellStyle name="Percent 3 7 17 5" xfId="25735" xr:uid="{70832B1D-B3A0-48BB-A949-0A5E4B9AAB14}"/>
    <cellStyle name="Percent 3 7 17 6" xfId="43586" xr:uid="{8D059E04-AB54-4632-98AA-EF854FC35B5B}"/>
    <cellStyle name="Percent 3 7 18" xfId="7868" xr:uid="{2E3BB207-F59B-499D-A65A-183DAFB2FE35}"/>
    <cellStyle name="Percent 3 7 18 2" xfId="7869" xr:uid="{6332EC98-5F14-4C31-9A21-469CCA5DF5FA}"/>
    <cellStyle name="Percent 3 7 18 2 2" xfId="7870" xr:uid="{AC3C2961-F5C9-454C-A529-5B7FD9891BFF}"/>
    <cellStyle name="Percent 3 7 18 2 2 2" xfId="25743" xr:uid="{A5C38B25-846C-46C5-BF11-5DD1F5265B1F}"/>
    <cellStyle name="Percent 3 7 18 2 2 3" xfId="43594" xr:uid="{99E66FF6-CA9A-4C3E-B877-54AB1666C9D9}"/>
    <cellStyle name="Percent 3 7 18 2 3" xfId="25742" xr:uid="{C75DBAF4-0E40-49FE-A88D-8AC2A59BAF26}"/>
    <cellStyle name="Percent 3 7 18 2 4" xfId="43593" xr:uid="{5F28FFFC-7592-4D50-BFB1-64ABB26C76CD}"/>
    <cellStyle name="Percent 3 7 18 3" xfId="7871" xr:uid="{43C1916F-31DA-44C8-8503-12FDE47829C6}"/>
    <cellStyle name="Percent 3 7 18 3 2" xfId="7872" xr:uid="{627A08C4-15B0-459E-8097-41FBBDA4E6BD}"/>
    <cellStyle name="Percent 3 7 18 3 2 2" xfId="25745" xr:uid="{9C55A289-7BD1-4A5D-A5DC-067836BFB29F}"/>
    <cellStyle name="Percent 3 7 18 3 2 3" xfId="43596" xr:uid="{DAFC586F-1204-4110-8008-507E2EE290E2}"/>
    <cellStyle name="Percent 3 7 18 3 3" xfId="25744" xr:uid="{38E36F3C-FFE6-4F6D-8327-0A3F7F175CBD}"/>
    <cellStyle name="Percent 3 7 18 3 4" xfId="43595" xr:uid="{E9BE919F-2109-46EB-A3BF-52E6830D2A80}"/>
    <cellStyle name="Percent 3 7 18 4" xfId="7873" xr:uid="{89BB641B-EED2-4EEE-9958-A9732F40CEDD}"/>
    <cellStyle name="Percent 3 7 18 4 2" xfId="25746" xr:uid="{BCD6DD4B-9470-48B2-9F1E-3502648243E2}"/>
    <cellStyle name="Percent 3 7 18 4 3" xfId="43597" xr:uid="{8B18CE80-5487-4D88-9F73-7F64A52436A6}"/>
    <cellStyle name="Percent 3 7 18 5" xfId="25741" xr:uid="{64EC96BB-45B5-4533-AB5A-A33E62F940DF}"/>
    <cellStyle name="Percent 3 7 18 6" xfId="43592" xr:uid="{2B188A1B-CDB7-408E-B4E6-6AA59F2C2A27}"/>
    <cellStyle name="Percent 3 7 19" xfId="7874" xr:uid="{9BBE4E69-190A-476A-916A-83B300B60C4B}"/>
    <cellStyle name="Percent 3 7 19 2" xfId="7875" xr:uid="{3F55DCFB-FE84-4439-A647-91C99155FEC2}"/>
    <cellStyle name="Percent 3 7 19 2 2" xfId="7876" xr:uid="{4DB5D779-9F8E-4D5D-9D12-77A416F8517D}"/>
    <cellStyle name="Percent 3 7 19 2 2 2" xfId="25749" xr:uid="{A7C1B126-A3B9-4F9E-A187-4E81856413EF}"/>
    <cellStyle name="Percent 3 7 19 2 2 3" xfId="43600" xr:uid="{99FC64B6-CF47-42D4-A243-7E0485F8A926}"/>
    <cellStyle name="Percent 3 7 19 2 3" xfId="25748" xr:uid="{0BCE6009-BCCA-458A-9824-535BB4DC48ED}"/>
    <cellStyle name="Percent 3 7 19 2 4" xfId="43599" xr:uid="{21BE535E-2C94-4370-AC15-00ADDD3AE00E}"/>
    <cellStyle name="Percent 3 7 19 3" xfId="7877" xr:uid="{6605B4B2-626E-409E-A8AA-9215AB059C6F}"/>
    <cellStyle name="Percent 3 7 19 3 2" xfId="7878" xr:uid="{E7264B52-3DBC-4983-AEFE-11A653E10C5C}"/>
    <cellStyle name="Percent 3 7 19 3 2 2" xfId="25751" xr:uid="{C992B538-EDE7-4327-8C77-34832EF46BD5}"/>
    <cellStyle name="Percent 3 7 19 3 2 3" xfId="43602" xr:uid="{090C3196-535C-430E-BEFF-B5E8FC3A92E2}"/>
    <cellStyle name="Percent 3 7 19 3 3" xfId="25750" xr:uid="{7B7624CB-E991-4CC2-9F4E-AA9185274771}"/>
    <cellStyle name="Percent 3 7 19 3 4" xfId="43601" xr:uid="{043656FA-5671-4165-96B7-CFA2EF0657E2}"/>
    <cellStyle name="Percent 3 7 19 4" xfId="7879" xr:uid="{409A8D25-A1D7-4F20-B4C9-672C6DF8B754}"/>
    <cellStyle name="Percent 3 7 19 4 2" xfId="7880" xr:uid="{87532C3C-A18A-4893-BAD1-454B4970E353}"/>
    <cellStyle name="Percent 3 7 19 4 2 2" xfId="25753" xr:uid="{51E4C143-9107-4E03-A7AA-F9EFD2C02AD6}"/>
    <cellStyle name="Percent 3 7 19 4 2 3" xfId="43604" xr:uid="{856D794C-D0A3-4C8F-99E7-51D711A12DEA}"/>
    <cellStyle name="Percent 3 7 19 4 3" xfId="25752" xr:uid="{F7767B33-4FCE-457A-9243-C1528B56BBEA}"/>
    <cellStyle name="Percent 3 7 19 4 4" xfId="43603" xr:uid="{D260E481-F7B0-491E-A34D-592A2216054B}"/>
    <cellStyle name="Percent 3 7 19 5" xfId="7881" xr:uid="{35A1876E-2C20-4EF6-B7C6-E8E3BEA5E151}"/>
    <cellStyle name="Percent 3 7 19 5 2" xfId="25754" xr:uid="{47A82E58-F73C-4EDE-8526-277A3F16CC27}"/>
    <cellStyle name="Percent 3 7 19 5 3" xfId="43605" xr:uid="{27423FF1-E001-4AA1-9473-402A8D79D583}"/>
    <cellStyle name="Percent 3 7 19 6" xfId="25747" xr:uid="{FC2C4179-7497-4041-9B7C-C0F2D505DC5E}"/>
    <cellStyle name="Percent 3 7 19 7" xfId="43598" xr:uid="{7FFCDE48-F080-46F7-9761-6C61E6EB4744}"/>
    <cellStyle name="Percent 3 7 2" xfId="2935" xr:uid="{2E735643-D352-419A-AF56-444FA9F2E2C0}"/>
    <cellStyle name="Percent 3 7 2 10" xfId="7883" xr:uid="{CD053B1C-6B07-4BBF-8243-AF74761BAEFA}"/>
    <cellStyle name="Percent 3 7 2 10 2" xfId="25756" xr:uid="{9F007220-4B2C-40E7-8C43-5BD04C7F51D1}"/>
    <cellStyle name="Percent 3 7 2 10 3" xfId="43607" xr:uid="{5AF60F4E-D131-4FA8-B62F-8408A662F36B}"/>
    <cellStyle name="Percent 3 7 2 11" xfId="7884" xr:uid="{1ECFFCFB-22E2-4E0C-A615-49A0796C0B4E}"/>
    <cellStyle name="Percent 3 7 2 11 2" xfId="25757" xr:uid="{58911FFF-DD5F-4757-B5A2-B5F5FB48F3D1}"/>
    <cellStyle name="Percent 3 7 2 11 3" xfId="43608" xr:uid="{F77BF475-8D17-41AE-9DAB-81EDC7E96BE1}"/>
    <cellStyle name="Percent 3 7 2 12" xfId="7882" xr:uid="{A27422E7-AC9A-482B-B1AE-D1C284DAA02B}"/>
    <cellStyle name="Percent 3 7 2 12 2" xfId="25755" xr:uid="{897F49C3-CC77-48D2-905E-31E1801C29C0}"/>
    <cellStyle name="Percent 3 7 2 12 3" xfId="43606" xr:uid="{29D0AECB-EA87-4DD2-AD51-A81B26CD3379}"/>
    <cellStyle name="Percent 3 7 2 13" xfId="59852" xr:uid="{BF226420-F0BB-48C8-903E-42FCE80B37F3}"/>
    <cellStyle name="Percent 3 7 2 2" xfId="7885" xr:uid="{02C341C1-5C49-41BC-B202-25762C4E9F94}"/>
    <cellStyle name="Percent 3 7 2 2 2" xfId="7886" xr:uid="{4649759E-46E7-4332-B24C-C0E0EF59AFA2}"/>
    <cellStyle name="Percent 3 7 2 2 2 2" xfId="7887" xr:uid="{45C76973-C1F6-4D69-96F8-32C664C4A572}"/>
    <cellStyle name="Percent 3 7 2 2 2 2 2" xfId="25760" xr:uid="{8C7C6C20-C85F-4B27-B3C1-FEFD137CEB6F}"/>
    <cellStyle name="Percent 3 7 2 2 2 2 3" xfId="43611" xr:uid="{382DCCC6-488B-4D9B-BC5F-AE3616D56B62}"/>
    <cellStyle name="Percent 3 7 2 2 2 3" xfId="25759" xr:uid="{80608CF3-DE36-4AE1-8946-8E591C3CF12D}"/>
    <cellStyle name="Percent 3 7 2 2 2 4" xfId="43610" xr:uid="{E35E58C7-E3B2-4B7A-B3AA-82B4935BF33C}"/>
    <cellStyle name="Percent 3 7 2 2 3" xfId="7888" xr:uid="{935B7B95-50B9-4AE7-A3DB-9DB33074A8B7}"/>
    <cellStyle name="Percent 3 7 2 2 3 2" xfId="7889" xr:uid="{68CC923B-53E5-4828-8144-3468410ABE1E}"/>
    <cellStyle name="Percent 3 7 2 2 3 2 2" xfId="25762" xr:uid="{3B59330B-2F61-4B4D-B30E-3144465C3164}"/>
    <cellStyle name="Percent 3 7 2 2 3 2 3" xfId="43613" xr:uid="{8E1578F6-DA95-40A2-8496-8247A2F4C325}"/>
    <cellStyle name="Percent 3 7 2 2 3 3" xfId="25761" xr:uid="{26DACC2D-4A12-4DE2-B50F-94EBCF6ECCD7}"/>
    <cellStyle name="Percent 3 7 2 2 3 4" xfId="43612" xr:uid="{BDC42BF0-A98A-4119-ABA3-35F612375F6E}"/>
    <cellStyle name="Percent 3 7 2 2 4" xfId="7890" xr:uid="{CAF745E4-0C5E-4B79-B8B6-3F080129B9D1}"/>
    <cellStyle name="Percent 3 7 2 2 4 2" xfId="25763" xr:uid="{E8595838-F81B-4CBB-A3FD-7955893D0EB9}"/>
    <cellStyle name="Percent 3 7 2 2 4 3" xfId="43614" xr:uid="{2B3B71A6-6A39-4574-BAE2-D6131FD34295}"/>
    <cellStyle name="Percent 3 7 2 2 5" xfId="7891" xr:uid="{D2A1DD7A-4956-4FCD-94D2-6F8290A78707}"/>
    <cellStyle name="Percent 3 7 2 2 5 2" xfId="25764" xr:uid="{2EF28C6A-805A-4496-9DE6-69727BD1FFE4}"/>
    <cellStyle name="Percent 3 7 2 2 5 3" xfId="43615" xr:uid="{D7C2634F-4972-45AE-8D85-6FDE623651BA}"/>
    <cellStyle name="Percent 3 7 2 2 6" xfId="25758" xr:uid="{C7FDE829-D200-41FE-A4A6-AB55F2BC0175}"/>
    <cellStyle name="Percent 3 7 2 2 7" xfId="43609" xr:uid="{362DDB62-5A99-4C6A-BC19-18E4EEC3ADD2}"/>
    <cellStyle name="Percent 3 7 2 3" xfId="7892" xr:uid="{5C29EC16-C8D5-44A5-AC09-926B65B1954D}"/>
    <cellStyle name="Percent 3 7 2 3 2" xfId="7893" xr:uid="{AD95B171-8EA5-47EA-A89B-5236E8E9683B}"/>
    <cellStyle name="Percent 3 7 2 3 2 2" xfId="7894" xr:uid="{B480B3EC-DF82-4A62-AA24-CF757056BF2B}"/>
    <cellStyle name="Percent 3 7 2 3 2 2 2" xfId="25767" xr:uid="{C0B4B86E-BFCD-4478-B924-BEA200A05337}"/>
    <cellStyle name="Percent 3 7 2 3 2 2 3" xfId="43618" xr:uid="{47C8E6E5-0763-4E07-A10B-703F19AE4FB7}"/>
    <cellStyle name="Percent 3 7 2 3 2 3" xfId="25766" xr:uid="{76B3E532-6ED9-45D7-A98B-456F03E8C4CA}"/>
    <cellStyle name="Percent 3 7 2 3 2 4" xfId="43617" xr:uid="{8DE500E6-2B48-45AD-A535-2B878A539FB8}"/>
    <cellStyle name="Percent 3 7 2 3 3" xfId="7895" xr:uid="{2C89FFEC-8F9B-4592-960C-EF1D6A121693}"/>
    <cellStyle name="Percent 3 7 2 3 3 2" xfId="7896" xr:uid="{93201AC9-1465-4518-9A05-EC7D15D21F17}"/>
    <cellStyle name="Percent 3 7 2 3 3 2 2" xfId="25769" xr:uid="{71013DDF-2266-48FF-8B2C-66AD7FA89403}"/>
    <cellStyle name="Percent 3 7 2 3 3 2 3" xfId="43620" xr:uid="{B1A63D40-79F5-4BDC-8B33-69F8A914A35C}"/>
    <cellStyle name="Percent 3 7 2 3 3 3" xfId="25768" xr:uid="{01AE17BF-B63F-4EE1-880B-BEF04C6B4075}"/>
    <cellStyle name="Percent 3 7 2 3 3 4" xfId="43619" xr:uid="{7CD8A5D1-C2C2-4BFF-AFDF-3CF105AA924D}"/>
    <cellStyle name="Percent 3 7 2 3 4" xfId="7897" xr:uid="{9045A8BD-CC5C-45B3-B0C9-9A00921EC786}"/>
    <cellStyle name="Percent 3 7 2 3 4 2" xfId="25770" xr:uid="{462301E9-78A0-42A6-8874-A8CEB11B4C9D}"/>
    <cellStyle name="Percent 3 7 2 3 4 3" xfId="43621" xr:uid="{2049032D-1BB4-47B0-B534-5B44F64F21E3}"/>
    <cellStyle name="Percent 3 7 2 3 5" xfId="25765" xr:uid="{96EBC848-EBBD-4546-B45E-D1D8448B1EE0}"/>
    <cellStyle name="Percent 3 7 2 3 6" xfId="43616" xr:uid="{964CDD0F-AB37-4D30-ABC0-3B547441414C}"/>
    <cellStyle name="Percent 3 7 2 4" xfId="7898" xr:uid="{18E6BE52-3B5F-43A7-BC08-A86FE8CBD538}"/>
    <cellStyle name="Percent 3 7 2 4 2" xfId="7899" xr:uid="{4164A476-AD9D-48A4-9B6B-44B6F3CF155B}"/>
    <cellStyle name="Percent 3 7 2 4 2 2" xfId="7900" xr:uid="{D8714732-EFF9-4012-9CC5-0B00842AC55F}"/>
    <cellStyle name="Percent 3 7 2 4 2 2 2" xfId="25773" xr:uid="{CC777F79-BC34-4173-9CC4-2F3922ECAADB}"/>
    <cellStyle name="Percent 3 7 2 4 2 2 3" xfId="43624" xr:uid="{FF192A2B-054F-48F2-AAAC-7821E559ACD9}"/>
    <cellStyle name="Percent 3 7 2 4 2 3" xfId="25772" xr:uid="{5018E9BA-025E-4976-A496-0AA552BC4AB5}"/>
    <cellStyle name="Percent 3 7 2 4 2 4" xfId="43623" xr:uid="{E1D46086-B7F5-49AC-B5D1-E020D039CC84}"/>
    <cellStyle name="Percent 3 7 2 4 3" xfId="7901" xr:uid="{62167740-579A-4E1A-B564-26B67A5B7350}"/>
    <cellStyle name="Percent 3 7 2 4 3 2" xfId="7902" xr:uid="{178C324C-76CD-4FD4-AD97-F71F961C5B37}"/>
    <cellStyle name="Percent 3 7 2 4 3 2 2" xfId="25775" xr:uid="{84CB62B2-4A4D-4125-86C3-67D9E231797C}"/>
    <cellStyle name="Percent 3 7 2 4 3 2 3" xfId="43626" xr:uid="{B3F62E2D-5970-4EDB-93E3-DBEDB89B9ECD}"/>
    <cellStyle name="Percent 3 7 2 4 3 3" xfId="25774" xr:uid="{8FA247C8-9767-4FA6-A68A-B7F0AF6D811B}"/>
    <cellStyle name="Percent 3 7 2 4 3 4" xfId="43625" xr:uid="{094D3838-7A0A-4F83-8401-07FECA377F11}"/>
    <cellStyle name="Percent 3 7 2 4 4" xfId="7903" xr:uid="{50F1D79E-9DE0-4D4B-9347-11A3E81B2F15}"/>
    <cellStyle name="Percent 3 7 2 4 4 2" xfId="25776" xr:uid="{946C5939-E5B6-4D85-A8BE-EE4A312F49A9}"/>
    <cellStyle name="Percent 3 7 2 4 4 3" xfId="43627" xr:uid="{4DD4441D-94AA-415B-BCA1-1BCE014E433C}"/>
    <cellStyle name="Percent 3 7 2 4 5" xfId="25771" xr:uid="{F2DD6F64-4275-4D94-B439-E7AF99B24746}"/>
    <cellStyle name="Percent 3 7 2 4 6" xfId="43622" xr:uid="{04B576AF-95CB-444A-B1D5-752EE43320D0}"/>
    <cellStyle name="Percent 3 7 2 5" xfId="7904" xr:uid="{FA21FAC9-6C61-41CB-B177-482C528DB420}"/>
    <cellStyle name="Percent 3 7 2 5 2" xfId="7905" xr:uid="{F647AC16-AABB-4B8B-9EBC-1677C6BEC556}"/>
    <cellStyle name="Percent 3 7 2 5 2 2" xfId="7906" xr:uid="{9FE6CE49-5223-4618-8AA9-3C508CA9F605}"/>
    <cellStyle name="Percent 3 7 2 5 2 2 2" xfId="25779" xr:uid="{DE6D5A43-4FAA-44A4-B158-9547AF19143D}"/>
    <cellStyle name="Percent 3 7 2 5 2 2 3" xfId="43630" xr:uid="{1613D04F-461F-4693-909A-9AE1F319EABE}"/>
    <cellStyle name="Percent 3 7 2 5 2 3" xfId="25778" xr:uid="{60F3AFFF-1A83-43EC-B4D1-DC9905DB1A91}"/>
    <cellStyle name="Percent 3 7 2 5 2 4" xfId="43629" xr:uid="{56B44C78-65AE-45BB-988C-0B0ABE053C9A}"/>
    <cellStyle name="Percent 3 7 2 5 3" xfId="7907" xr:uid="{E5DEFB30-A90B-43B4-A8D9-F5796CDA1F71}"/>
    <cellStyle name="Percent 3 7 2 5 3 2" xfId="7908" xr:uid="{2B6801B7-1DD3-4CD9-A8F3-69C7B75D5650}"/>
    <cellStyle name="Percent 3 7 2 5 3 2 2" xfId="25781" xr:uid="{88320160-B603-4936-803F-1A48E86B1CE5}"/>
    <cellStyle name="Percent 3 7 2 5 3 2 3" xfId="43632" xr:uid="{28C02388-97DE-4C35-9CC6-30383FF3E45B}"/>
    <cellStyle name="Percent 3 7 2 5 3 3" xfId="25780" xr:uid="{1031029F-8F9E-4588-8AEA-5BBA910B1D59}"/>
    <cellStyle name="Percent 3 7 2 5 3 4" xfId="43631" xr:uid="{B46E609D-2D6D-4F91-A8CA-45F7ACA00717}"/>
    <cellStyle name="Percent 3 7 2 5 4" xfId="7909" xr:uid="{CD16B809-83B0-4857-9529-1BAC9718857F}"/>
    <cellStyle name="Percent 3 7 2 5 4 2" xfId="7910" xr:uid="{5B27CD87-C6F5-4710-B138-FE2EADB7056A}"/>
    <cellStyle name="Percent 3 7 2 5 4 2 2" xfId="25783" xr:uid="{AAA13C7F-BF99-4C01-89F1-D333BDF0F4E9}"/>
    <cellStyle name="Percent 3 7 2 5 4 2 3" xfId="43634" xr:uid="{D1C43044-E371-408B-B490-B71725AB94B6}"/>
    <cellStyle name="Percent 3 7 2 5 4 3" xfId="25782" xr:uid="{3988F932-05FC-41D1-8FB3-8BE356430825}"/>
    <cellStyle name="Percent 3 7 2 5 4 4" xfId="43633" xr:uid="{3497688D-9BD1-4C90-955D-92FDB5F720D2}"/>
    <cellStyle name="Percent 3 7 2 5 5" xfId="7911" xr:uid="{E6EDD403-2D66-427F-BDD1-183F7AD32C46}"/>
    <cellStyle name="Percent 3 7 2 5 5 2" xfId="25784" xr:uid="{7C7F4ADF-B4BD-4B0C-86AE-55517139E592}"/>
    <cellStyle name="Percent 3 7 2 5 5 3" xfId="43635" xr:uid="{C0294EDE-B4E2-4985-9974-174C42CF54EF}"/>
    <cellStyle name="Percent 3 7 2 5 6" xfId="25777" xr:uid="{DD37ADA6-B564-4870-B3FC-EEFFC3AFA19C}"/>
    <cellStyle name="Percent 3 7 2 5 7" xfId="43628" xr:uid="{5AC9482D-5041-4D84-AB9C-558EC27BEFF6}"/>
    <cellStyle name="Percent 3 7 2 6" xfId="7912" xr:uid="{4E7E2DC6-D97C-4F1C-B093-0741E718071A}"/>
    <cellStyle name="Percent 3 7 2 6 2" xfId="7913" xr:uid="{CD356489-7277-4648-8F7A-584C5466CA9B}"/>
    <cellStyle name="Percent 3 7 2 6 2 2" xfId="7914" xr:uid="{F6293493-BCBA-4E92-AB14-B9C5DA181418}"/>
    <cellStyle name="Percent 3 7 2 6 2 2 2" xfId="25787" xr:uid="{F6330403-FE82-4174-B02F-947C196891F0}"/>
    <cellStyle name="Percent 3 7 2 6 2 2 3" xfId="43638" xr:uid="{A2A8F264-12EC-4C56-B5CB-78A3D7C47DC7}"/>
    <cellStyle name="Percent 3 7 2 6 2 3" xfId="25786" xr:uid="{06789D6F-7177-4701-816B-98A24E72E847}"/>
    <cellStyle name="Percent 3 7 2 6 2 4" xfId="43637" xr:uid="{495CBB86-FD43-4C5F-9EC8-4C06201E432F}"/>
    <cellStyle name="Percent 3 7 2 6 3" xfId="7915" xr:uid="{42C931F4-930D-4059-91F4-FE1BA8EB325C}"/>
    <cellStyle name="Percent 3 7 2 6 3 2" xfId="7916" xr:uid="{90840491-4668-4A5E-A3D8-BCA9144CE891}"/>
    <cellStyle name="Percent 3 7 2 6 3 2 2" xfId="25789" xr:uid="{798763B0-2157-4971-BAF2-8E4DA2E7DCFF}"/>
    <cellStyle name="Percent 3 7 2 6 3 2 3" xfId="43640" xr:uid="{9393310C-42A0-4443-978E-407C03C08DF8}"/>
    <cellStyle name="Percent 3 7 2 6 3 3" xfId="25788" xr:uid="{94F2A287-0D5E-48C3-AFBB-D1569AED5058}"/>
    <cellStyle name="Percent 3 7 2 6 3 4" xfId="43639" xr:uid="{AA1E0000-A65B-4DC8-87A1-731078C4A111}"/>
    <cellStyle name="Percent 3 7 2 6 4" xfId="7917" xr:uid="{DD5955D8-2E1A-4E2A-9BA4-9D7AC0139A52}"/>
    <cellStyle name="Percent 3 7 2 6 4 2" xfId="25790" xr:uid="{B205EB91-1CED-4B7F-8017-8E655FCE2727}"/>
    <cellStyle name="Percent 3 7 2 6 4 3" xfId="43641" xr:uid="{00AE7982-285A-4848-8360-92C6C3E0C497}"/>
    <cellStyle name="Percent 3 7 2 6 5" xfId="25785" xr:uid="{BEC2EBBC-D769-4325-83BD-01DC652B77F8}"/>
    <cellStyle name="Percent 3 7 2 6 6" xfId="43636" xr:uid="{89872358-8F38-439C-A3EB-53171B4C06D0}"/>
    <cellStyle name="Percent 3 7 2 7" xfId="7918" xr:uid="{C3E13CF0-EDEF-4360-98FD-BE462EC3972F}"/>
    <cellStyle name="Percent 3 7 2 7 2" xfId="7919" xr:uid="{081D0C41-C640-4FE7-940A-2C2E8816D99F}"/>
    <cellStyle name="Percent 3 7 2 7 2 2" xfId="25792" xr:uid="{8C94EC83-CDA4-481E-AABE-BD5DDBE84CEC}"/>
    <cellStyle name="Percent 3 7 2 7 2 3" xfId="43643" xr:uid="{C84F68CA-E5B6-47F8-8E7F-48120970D9D2}"/>
    <cellStyle name="Percent 3 7 2 7 3" xfId="25791" xr:uid="{FA900BB5-D5CB-40AD-BCFC-066E407BAF54}"/>
    <cellStyle name="Percent 3 7 2 7 4" xfId="43642" xr:uid="{E1FDBDFB-E94E-437D-8014-61983199E7E2}"/>
    <cellStyle name="Percent 3 7 2 8" xfId="7920" xr:uid="{7A821411-F696-4ACC-9182-0E2BC74C085F}"/>
    <cellStyle name="Percent 3 7 2 8 2" xfId="7921" xr:uid="{7887367C-88C2-4B44-9703-F55071422AE0}"/>
    <cellStyle name="Percent 3 7 2 8 2 2" xfId="25794" xr:uid="{6EE3D9F9-C323-4299-970A-3D32FDA78FB1}"/>
    <cellStyle name="Percent 3 7 2 8 2 3" xfId="43645" xr:uid="{B7EC858B-95CB-425F-95F9-A47861CED4E2}"/>
    <cellStyle name="Percent 3 7 2 8 3" xfId="25793" xr:uid="{90696334-CB82-4AD7-9B70-4A0043CCAA18}"/>
    <cellStyle name="Percent 3 7 2 8 4" xfId="43644" xr:uid="{927C5A7F-2725-42C5-B162-04E61CF45253}"/>
    <cellStyle name="Percent 3 7 2 9" xfId="7922" xr:uid="{F26732FB-AC69-4338-9317-82DFB804A120}"/>
    <cellStyle name="Percent 3 7 2 9 2" xfId="7923" xr:uid="{D9F40C82-4400-49E7-9B9D-C077320670B3}"/>
    <cellStyle name="Percent 3 7 2 9 2 2" xfId="25796" xr:uid="{8F8D7FE3-9F7A-4C0B-812D-6DEA23616FAB}"/>
    <cellStyle name="Percent 3 7 2 9 2 3" xfId="43647" xr:uid="{378BAEA5-9BBC-4FFB-AD2E-FC6790C4C8EB}"/>
    <cellStyle name="Percent 3 7 2 9 3" xfId="25795" xr:uid="{1F2DF802-84F0-440B-8D79-FAD98A0C0629}"/>
    <cellStyle name="Percent 3 7 2 9 4" xfId="43646" xr:uid="{5E33A9A2-32FF-4579-A8CD-DB07F1CFA8DF}"/>
    <cellStyle name="Percent 3 7 20" xfId="7924" xr:uid="{EE2FEF09-1400-4B28-BB0C-EF9EE01966F5}"/>
    <cellStyle name="Percent 3 7 20 2" xfId="7925" xr:uid="{F3C16ABE-5555-4420-85EB-0F022EAABC57}"/>
    <cellStyle name="Percent 3 7 20 2 2" xfId="7926" xr:uid="{97FBF76A-7DC5-4EF9-BCFA-A271AC2E7ADB}"/>
    <cellStyle name="Percent 3 7 20 2 2 2" xfId="25799" xr:uid="{D5A8F573-1459-4644-A365-BF8041BA7E98}"/>
    <cellStyle name="Percent 3 7 20 2 2 3" xfId="43650" xr:uid="{3CC9404C-13F2-4372-BDFB-6A4075CB418F}"/>
    <cellStyle name="Percent 3 7 20 2 3" xfId="25798" xr:uid="{D969FB1F-43B0-422C-A940-C8BDFC1C4B40}"/>
    <cellStyle name="Percent 3 7 20 2 4" xfId="43649" xr:uid="{42487754-4743-42B1-8A8E-17164BCA4687}"/>
    <cellStyle name="Percent 3 7 20 3" xfId="7927" xr:uid="{7CD06CCE-F793-48ED-A5C1-9E448FA88D2C}"/>
    <cellStyle name="Percent 3 7 20 3 2" xfId="7928" xr:uid="{4E657FED-2BD4-46BB-8F1E-18EBC3C27869}"/>
    <cellStyle name="Percent 3 7 20 3 2 2" xfId="25801" xr:uid="{3EF44E40-685F-4772-AA5D-4979075690DE}"/>
    <cellStyle name="Percent 3 7 20 3 2 3" xfId="43652" xr:uid="{781F75EC-F595-4FED-A92B-1F96CA870E29}"/>
    <cellStyle name="Percent 3 7 20 3 3" xfId="25800" xr:uid="{B7591FE0-EE75-46F8-A711-3B332174DDCD}"/>
    <cellStyle name="Percent 3 7 20 3 4" xfId="43651" xr:uid="{E794BF47-86C5-4A55-B85E-64D33B60BF96}"/>
    <cellStyle name="Percent 3 7 20 4" xfId="7929" xr:uid="{A877914A-2BCD-4230-A2DA-443BB2198180}"/>
    <cellStyle name="Percent 3 7 20 4 2" xfId="25802" xr:uid="{C87CF71D-7BF2-41DA-8CD8-17C00D6987BB}"/>
    <cellStyle name="Percent 3 7 20 4 3" xfId="43653" xr:uid="{3179D39B-D91B-4041-8828-3C1336FB3379}"/>
    <cellStyle name="Percent 3 7 20 5" xfId="25797" xr:uid="{123AE15E-67BA-4CB1-9D55-5B9689BF8B25}"/>
    <cellStyle name="Percent 3 7 20 6" xfId="43648" xr:uid="{E7D4DED5-EF1A-427B-A8F6-36FB52C40676}"/>
    <cellStyle name="Percent 3 7 21" xfId="7930" xr:uid="{E2D1ADF0-2BFC-41A4-A7EB-5CE47D537D6D}"/>
    <cellStyle name="Percent 3 7 21 2" xfId="7931" xr:uid="{63D89B5C-5A2F-421D-8A18-E6378E7EA219}"/>
    <cellStyle name="Percent 3 7 21 2 2" xfId="25804" xr:uid="{B9F9D643-DBCE-4B72-BCBD-0F1231A9206D}"/>
    <cellStyle name="Percent 3 7 21 2 3" xfId="43655" xr:uid="{7158E081-BCB0-4483-B6D7-2E7AF2E423CB}"/>
    <cellStyle name="Percent 3 7 21 3" xfId="25803" xr:uid="{7154A8B8-B3F5-423C-A637-3C3384F5FBFA}"/>
    <cellStyle name="Percent 3 7 21 4" xfId="43654" xr:uid="{A16DC54F-B27C-41F6-B23A-98D85C6D482C}"/>
    <cellStyle name="Percent 3 7 22" xfId="7932" xr:uid="{065C824E-368F-42E7-BE65-18AC283391ED}"/>
    <cellStyle name="Percent 3 7 22 2" xfId="7933" xr:uid="{1D1F48B3-4946-49C5-B1BD-D8A43471D1CE}"/>
    <cellStyle name="Percent 3 7 22 2 2" xfId="25806" xr:uid="{DF74B432-34CE-4AA7-9C1F-F7C9418A12AB}"/>
    <cellStyle name="Percent 3 7 22 2 3" xfId="43657" xr:uid="{25BF74E1-A6E0-451E-8EF0-6027E4924770}"/>
    <cellStyle name="Percent 3 7 22 3" xfId="25805" xr:uid="{69A58304-B03B-4323-A71A-2BEDDCCF9A72}"/>
    <cellStyle name="Percent 3 7 22 4" xfId="43656" xr:uid="{0B3A19B7-D76D-476A-832F-65EC6A3E2BA0}"/>
    <cellStyle name="Percent 3 7 23" xfId="7934" xr:uid="{7CCAE190-ECBB-41BE-B0D1-5D0BC9EEE194}"/>
    <cellStyle name="Percent 3 7 23 2" xfId="7935" xr:uid="{9D684DAE-E122-4CB9-BAFE-B6E421773F5D}"/>
    <cellStyle name="Percent 3 7 23 2 2" xfId="25808" xr:uid="{AAE83AAE-0AF5-455A-8A68-9C92D1BA6CFF}"/>
    <cellStyle name="Percent 3 7 23 2 3" xfId="43659" xr:uid="{21C2F610-6C02-4BF9-99E7-FCBAB571E797}"/>
    <cellStyle name="Percent 3 7 23 3" xfId="25807" xr:uid="{F019CC76-1B4A-440B-A1A0-BAE0B1199C85}"/>
    <cellStyle name="Percent 3 7 23 4" xfId="43658" xr:uid="{F5C0B6FD-1D74-4DA4-827E-6F509404446B}"/>
    <cellStyle name="Percent 3 7 24" xfId="7936" xr:uid="{FD1E3408-B5E9-41B8-BDCB-0A2FC48678C1}"/>
    <cellStyle name="Percent 3 7 24 2" xfId="25809" xr:uid="{B2626EB1-57C3-4DC9-8D95-E7607F90575D}"/>
    <cellStyle name="Percent 3 7 24 3" xfId="43660" xr:uid="{514D5070-9312-40C7-A2F5-5D29EA67F3BF}"/>
    <cellStyle name="Percent 3 7 25" xfId="7937" xr:uid="{AEF72415-C018-4DA4-AE24-055DE3BC8924}"/>
    <cellStyle name="Percent 3 7 25 2" xfId="25810" xr:uid="{AB0BE181-AAB7-4567-9100-797CEA1C316B}"/>
    <cellStyle name="Percent 3 7 25 3" xfId="43661" xr:uid="{BCDD5FFE-067E-406A-8710-EF4F4B7CCE21}"/>
    <cellStyle name="Percent 3 7 26" xfId="7602" xr:uid="{0932E782-FCE0-47AF-AB1D-6029C673FDFF}"/>
    <cellStyle name="Percent 3 7 26 2" xfId="25475" xr:uid="{CF4A2649-02F5-405D-A0FF-676767A3E2DE}"/>
    <cellStyle name="Percent 3 7 26 3" xfId="43326" xr:uid="{6171D013-9A91-4E33-8950-88222D5CC0C7}"/>
    <cellStyle name="Percent 3 7 27" xfId="59845" xr:uid="{87A9BD95-D949-42D5-B179-00E56A21A52F}"/>
    <cellStyle name="Percent 3 7 3" xfId="2936" xr:uid="{B3E699CC-F7AD-4C9E-8B40-D10609BE1C24}"/>
    <cellStyle name="Percent 3 7 3 10" xfId="7939" xr:uid="{2602DCB1-B2DD-41B8-93EB-4FC7333D42B0}"/>
    <cellStyle name="Percent 3 7 3 10 2" xfId="25812" xr:uid="{6CFD83E9-EC6E-4B9D-834A-4AF911D7890F}"/>
    <cellStyle name="Percent 3 7 3 10 3" xfId="43663" xr:uid="{5B9B35A4-EB08-4A0E-957D-C3BED679D8C8}"/>
    <cellStyle name="Percent 3 7 3 11" xfId="7940" xr:uid="{ADBC14D4-51E2-4A18-B228-891936E9C623}"/>
    <cellStyle name="Percent 3 7 3 11 2" xfId="25813" xr:uid="{43E62F55-2D7D-4E77-A9AA-CD8C33966741}"/>
    <cellStyle name="Percent 3 7 3 11 3" xfId="43664" xr:uid="{3F29AE15-298A-4738-9F9A-38CF6B55B967}"/>
    <cellStyle name="Percent 3 7 3 12" xfId="7938" xr:uid="{CE96196B-A406-4698-9887-98987457D202}"/>
    <cellStyle name="Percent 3 7 3 12 2" xfId="25811" xr:uid="{637B9181-B88E-4DE4-8EBC-6EDF4894007B}"/>
    <cellStyle name="Percent 3 7 3 12 3" xfId="43662" xr:uid="{AA56F7F7-8B25-422E-A192-1E1EC37F810C}"/>
    <cellStyle name="Percent 3 7 3 13" xfId="59853" xr:uid="{89CE11B4-5136-47B5-9D6A-12C48AC74C6A}"/>
    <cellStyle name="Percent 3 7 3 2" xfId="7941" xr:uid="{53F6A88C-4EA2-4B4A-BD38-7F3C1C58257D}"/>
    <cellStyle name="Percent 3 7 3 2 2" xfId="7942" xr:uid="{BE6EDC96-E699-4249-BAD0-5BBC15A3ED51}"/>
    <cellStyle name="Percent 3 7 3 2 2 2" xfId="7943" xr:uid="{2F157F33-C423-4288-AE46-73DFFD8FBA8D}"/>
    <cellStyle name="Percent 3 7 3 2 2 2 2" xfId="25816" xr:uid="{E08F5280-9947-4992-B952-F14C5916916B}"/>
    <cellStyle name="Percent 3 7 3 2 2 2 3" xfId="43667" xr:uid="{D599F202-738A-498B-BFD3-A3BF7B355155}"/>
    <cellStyle name="Percent 3 7 3 2 2 3" xfId="25815" xr:uid="{B1685103-2DF8-416D-BFDF-E6C80ABDC7E5}"/>
    <cellStyle name="Percent 3 7 3 2 2 4" xfId="43666" xr:uid="{B2AF0224-E791-4E78-AEE7-603A38574DC2}"/>
    <cellStyle name="Percent 3 7 3 2 3" xfId="7944" xr:uid="{C8A87B55-0432-4A25-90F7-9E4806EB5F9A}"/>
    <cellStyle name="Percent 3 7 3 2 3 2" xfId="7945" xr:uid="{4DF9F8BA-FF98-495A-BD6E-2CD20BD28EB6}"/>
    <cellStyle name="Percent 3 7 3 2 3 2 2" xfId="25818" xr:uid="{7AEF35E7-742D-4E60-9514-ECDDBD41ED55}"/>
    <cellStyle name="Percent 3 7 3 2 3 2 3" xfId="43669" xr:uid="{C27D234B-5D2C-4EBF-8A87-02A6F1143ECD}"/>
    <cellStyle name="Percent 3 7 3 2 3 3" xfId="25817" xr:uid="{4079ADD5-7E7C-412F-AC2D-09308CDEE717}"/>
    <cellStyle name="Percent 3 7 3 2 3 4" xfId="43668" xr:uid="{AE4B83C4-B8E3-4C78-94A4-A8B9A6387DC2}"/>
    <cellStyle name="Percent 3 7 3 2 4" xfId="7946" xr:uid="{2B6AAFB1-D00A-400D-BF81-8879EDAC76AD}"/>
    <cellStyle name="Percent 3 7 3 2 4 2" xfId="25819" xr:uid="{9A4CAB76-E94A-49C2-A3F8-C46F77AE1812}"/>
    <cellStyle name="Percent 3 7 3 2 4 3" xfId="43670" xr:uid="{AFCC9970-C1F0-4432-A963-7D6DCC47C3AA}"/>
    <cellStyle name="Percent 3 7 3 2 5" xfId="7947" xr:uid="{65DEB69A-71F2-4AF0-A67A-C2DB830C5486}"/>
    <cellStyle name="Percent 3 7 3 2 5 2" xfId="25820" xr:uid="{93234F16-26C3-4A64-A5B3-95866B4B96CB}"/>
    <cellStyle name="Percent 3 7 3 2 5 3" xfId="43671" xr:uid="{B5AA481B-7C91-4575-88EF-580B817B026E}"/>
    <cellStyle name="Percent 3 7 3 2 6" xfId="25814" xr:uid="{96AD0742-43F8-43F7-A0E9-4C6175E9144F}"/>
    <cellStyle name="Percent 3 7 3 2 7" xfId="43665" xr:uid="{29647B17-103D-407C-B126-516841A59290}"/>
    <cellStyle name="Percent 3 7 3 3" xfId="7948" xr:uid="{086B48EA-A89C-4087-A027-D1CBE9149DA2}"/>
    <cellStyle name="Percent 3 7 3 3 2" xfId="7949" xr:uid="{62BA2CEC-7EF3-48AE-8070-7A9A05284EC9}"/>
    <cellStyle name="Percent 3 7 3 3 2 2" xfId="7950" xr:uid="{361D3E38-0ADD-4490-8CA5-4C1EFAB8860D}"/>
    <cellStyle name="Percent 3 7 3 3 2 2 2" xfId="25823" xr:uid="{1BA9E210-DF17-462F-A86B-240E7B2E7EC5}"/>
    <cellStyle name="Percent 3 7 3 3 2 2 3" xfId="43674" xr:uid="{7D95E1A3-5325-4CDF-8183-FFEEAFD8A964}"/>
    <cellStyle name="Percent 3 7 3 3 2 3" xfId="25822" xr:uid="{CDFC5348-6BCA-4D0A-BBCD-A46084294B6E}"/>
    <cellStyle name="Percent 3 7 3 3 2 4" xfId="43673" xr:uid="{6E94177A-D54E-42BC-B148-3085DBA77423}"/>
    <cellStyle name="Percent 3 7 3 3 3" xfId="7951" xr:uid="{92625549-1B67-4B14-97C1-0C98F6C06B8C}"/>
    <cellStyle name="Percent 3 7 3 3 3 2" xfId="7952" xr:uid="{7222126F-7621-40E3-903B-1C1F8E2F1C5F}"/>
    <cellStyle name="Percent 3 7 3 3 3 2 2" xfId="25825" xr:uid="{E5B990B0-C237-478F-AA86-E0DB112F9FDA}"/>
    <cellStyle name="Percent 3 7 3 3 3 2 3" xfId="43676" xr:uid="{BDC89BE4-2ACF-4599-9576-118EAD1BF9A0}"/>
    <cellStyle name="Percent 3 7 3 3 3 3" xfId="25824" xr:uid="{0A5FEBF4-40F4-42BF-96B5-7B635C67710F}"/>
    <cellStyle name="Percent 3 7 3 3 3 4" xfId="43675" xr:uid="{F9879655-6ABD-4ED9-9090-C2FEFCA79C9D}"/>
    <cellStyle name="Percent 3 7 3 3 4" xfId="7953" xr:uid="{2A063487-DDE9-49E6-8488-69B640B71ED7}"/>
    <cellStyle name="Percent 3 7 3 3 4 2" xfId="25826" xr:uid="{60FDAD6C-1A88-431D-A0EC-E20258E643BE}"/>
    <cellStyle name="Percent 3 7 3 3 4 3" xfId="43677" xr:uid="{4AA8665E-1BAA-4B9C-9F3B-17C7FE25DDAE}"/>
    <cellStyle name="Percent 3 7 3 3 5" xfId="25821" xr:uid="{62D5FCF3-E1DC-4832-A4F5-0EEB0E15BEA9}"/>
    <cellStyle name="Percent 3 7 3 3 6" xfId="43672" xr:uid="{FA0CE6CE-0D31-4FB6-A220-4E7F71FE942A}"/>
    <cellStyle name="Percent 3 7 3 4" xfId="7954" xr:uid="{F83E0EBE-DF58-45EA-A52B-802C044AB390}"/>
    <cellStyle name="Percent 3 7 3 4 2" xfId="7955" xr:uid="{9FAEC398-6EFA-4993-BD90-9B8557EF1318}"/>
    <cellStyle name="Percent 3 7 3 4 2 2" xfId="7956" xr:uid="{1DF07100-FA9B-46BB-B74C-D547616C057F}"/>
    <cellStyle name="Percent 3 7 3 4 2 2 2" xfId="25829" xr:uid="{556CC9AD-3EBF-4489-B03D-E558704A935A}"/>
    <cellStyle name="Percent 3 7 3 4 2 2 3" xfId="43680" xr:uid="{31D501EC-098F-44C4-99C5-A44A7AB2FCD0}"/>
    <cellStyle name="Percent 3 7 3 4 2 3" xfId="25828" xr:uid="{64726258-B527-400A-99F6-CC54A17C571B}"/>
    <cellStyle name="Percent 3 7 3 4 2 4" xfId="43679" xr:uid="{05435526-42E5-4BEB-82EE-DB5E01F4C564}"/>
    <cellStyle name="Percent 3 7 3 4 3" xfId="7957" xr:uid="{14A9C7D9-A77E-498C-AE50-92E5F1E35679}"/>
    <cellStyle name="Percent 3 7 3 4 3 2" xfId="7958" xr:uid="{8A9CE112-089F-48CC-A014-50402F752D42}"/>
    <cellStyle name="Percent 3 7 3 4 3 2 2" xfId="25831" xr:uid="{29A3A233-0E63-47A5-8A0A-A4A5776C2816}"/>
    <cellStyle name="Percent 3 7 3 4 3 2 3" xfId="43682" xr:uid="{D742299E-639B-4742-A4B4-51FA73DB6DDD}"/>
    <cellStyle name="Percent 3 7 3 4 3 3" xfId="25830" xr:uid="{15EB8B9C-8AFB-455A-97C1-44D7C8EFD1B5}"/>
    <cellStyle name="Percent 3 7 3 4 3 4" xfId="43681" xr:uid="{53154E77-5FE3-40F6-9BDB-77943293977A}"/>
    <cellStyle name="Percent 3 7 3 4 4" xfId="7959" xr:uid="{4D008508-41ED-46CC-AEA9-C8BF27C1AC76}"/>
    <cellStyle name="Percent 3 7 3 4 4 2" xfId="25832" xr:uid="{AA9AE8A9-EFFB-4ECC-9E74-A288D7D224C2}"/>
    <cellStyle name="Percent 3 7 3 4 4 3" xfId="43683" xr:uid="{766AD669-063D-4378-9DE2-16D67368D1BB}"/>
    <cellStyle name="Percent 3 7 3 4 5" xfId="25827" xr:uid="{CAAC9F67-7C88-4533-AF19-D958B56A6096}"/>
    <cellStyle name="Percent 3 7 3 4 6" xfId="43678" xr:uid="{CD523248-CE81-41B1-94B6-18F8F672630B}"/>
    <cellStyle name="Percent 3 7 3 5" xfId="7960" xr:uid="{11F8584D-33C3-4727-94B1-D0B9882E10C2}"/>
    <cellStyle name="Percent 3 7 3 5 2" xfId="7961" xr:uid="{AF1A627F-C353-4999-905C-F2B4C7E12BE7}"/>
    <cellStyle name="Percent 3 7 3 5 2 2" xfId="7962" xr:uid="{D8B9D2CB-A83C-4309-BA01-943A572B10FC}"/>
    <cellStyle name="Percent 3 7 3 5 2 2 2" xfId="25835" xr:uid="{F2B2FE73-8A5E-422B-AA2B-B74F1471CE1B}"/>
    <cellStyle name="Percent 3 7 3 5 2 2 3" xfId="43686" xr:uid="{D52139B9-F2DB-43B1-B310-DFB19B068A1A}"/>
    <cellStyle name="Percent 3 7 3 5 2 3" xfId="25834" xr:uid="{F286D1F5-A66E-48A7-B772-779D6BDF6EA9}"/>
    <cellStyle name="Percent 3 7 3 5 2 4" xfId="43685" xr:uid="{309AF988-8AC8-4003-AB92-52F356499116}"/>
    <cellStyle name="Percent 3 7 3 5 3" xfId="7963" xr:uid="{31A75EB6-C8F4-4C04-9A1E-F5F32ABBF7DD}"/>
    <cellStyle name="Percent 3 7 3 5 3 2" xfId="7964" xr:uid="{70EBEA6A-C6B2-4164-AF73-872CBCA45E2F}"/>
    <cellStyle name="Percent 3 7 3 5 3 2 2" xfId="25837" xr:uid="{CEBC9D13-CDCB-4D21-888A-0E5464D9523A}"/>
    <cellStyle name="Percent 3 7 3 5 3 2 3" xfId="43688" xr:uid="{F657DB0F-4829-468F-A139-2AC6BB129C6D}"/>
    <cellStyle name="Percent 3 7 3 5 3 3" xfId="25836" xr:uid="{61DD98A6-9513-4B70-AE75-7E60681BE156}"/>
    <cellStyle name="Percent 3 7 3 5 3 4" xfId="43687" xr:uid="{B0650F3C-CCDE-438E-ABD6-6D889FFA8CFA}"/>
    <cellStyle name="Percent 3 7 3 5 4" xfId="7965" xr:uid="{07304CA6-9208-448D-ADDC-7F4FA5C6648B}"/>
    <cellStyle name="Percent 3 7 3 5 4 2" xfId="7966" xr:uid="{8E41589A-233E-4F22-BEA4-1994A828EF9D}"/>
    <cellStyle name="Percent 3 7 3 5 4 2 2" xfId="25839" xr:uid="{82A31A1F-1CB8-4BE4-83D5-E18F533B488C}"/>
    <cellStyle name="Percent 3 7 3 5 4 2 3" xfId="43690" xr:uid="{02A6780D-1AE7-4560-9CA4-6FCCD401E626}"/>
    <cellStyle name="Percent 3 7 3 5 4 3" xfId="25838" xr:uid="{0AAC47BE-9877-4294-8720-79B8FF57C416}"/>
    <cellStyle name="Percent 3 7 3 5 4 4" xfId="43689" xr:uid="{64323D56-CC20-4039-B77B-5C785291CFF6}"/>
    <cellStyle name="Percent 3 7 3 5 5" xfId="7967" xr:uid="{34630561-A9F6-4A7B-B594-0B20C1D0020B}"/>
    <cellStyle name="Percent 3 7 3 5 5 2" xfId="25840" xr:uid="{69C835E9-5111-464E-9A05-BCFB28192DF4}"/>
    <cellStyle name="Percent 3 7 3 5 5 3" xfId="43691" xr:uid="{2C6E9CA9-F13D-4012-A6FD-3637B3D42D99}"/>
    <cellStyle name="Percent 3 7 3 5 6" xfId="25833" xr:uid="{EEC4855C-A599-4428-85CD-F4F9E43DC202}"/>
    <cellStyle name="Percent 3 7 3 5 7" xfId="43684" xr:uid="{08438CEB-08B3-4DCC-9307-B744A8CB2DBD}"/>
    <cellStyle name="Percent 3 7 3 6" xfId="7968" xr:uid="{66C0BBDF-A9A2-4321-BACD-63534768ECBF}"/>
    <cellStyle name="Percent 3 7 3 6 2" xfId="7969" xr:uid="{24381313-FCC2-41C8-B122-E48D46DBF7B9}"/>
    <cellStyle name="Percent 3 7 3 6 2 2" xfId="7970" xr:uid="{11A18FD0-8FDB-4DD0-9AF3-4FA12291AF76}"/>
    <cellStyle name="Percent 3 7 3 6 2 2 2" xfId="25843" xr:uid="{0FA4EB46-3D27-4833-BEDD-721C2D456C4F}"/>
    <cellStyle name="Percent 3 7 3 6 2 2 3" xfId="43694" xr:uid="{0E7856DA-BB58-4BD6-9091-273789BFFA2A}"/>
    <cellStyle name="Percent 3 7 3 6 2 3" xfId="25842" xr:uid="{D180BD5C-F8F4-43AC-8367-AE3D3388B8A3}"/>
    <cellStyle name="Percent 3 7 3 6 2 4" xfId="43693" xr:uid="{A31415DA-F6C5-4D0D-8848-76C658A5AA38}"/>
    <cellStyle name="Percent 3 7 3 6 3" xfId="7971" xr:uid="{1F0FB533-78A4-4F5A-9538-FE29F7034F67}"/>
    <cellStyle name="Percent 3 7 3 6 3 2" xfId="7972" xr:uid="{086AE47D-E158-476A-B24C-439EAF27CDB1}"/>
    <cellStyle name="Percent 3 7 3 6 3 2 2" xfId="25845" xr:uid="{0F00303C-2148-472B-BB18-FDBD382FFB36}"/>
    <cellStyle name="Percent 3 7 3 6 3 2 3" xfId="43696" xr:uid="{6C9251D9-ABDF-4B61-B653-FDFD92F0223D}"/>
    <cellStyle name="Percent 3 7 3 6 3 3" xfId="25844" xr:uid="{281BB57D-E948-4A30-B17B-4F882248FD88}"/>
    <cellStyle name="Percent 3 7 3 6 3 4" xfId="43695" xr:uid="{0E04CA6A-7497-4C98-AF75-D272D04FB2A5}"/>
    <cellStyle name="Percent 3 7 3 6 4" xfId="7973" xr:uid="{0F8713FF-236C-4DD6-85A9-8E8F5BF023AF}"/>
    <cellStyle name="Percent 3 7 3 6 4 2" xfId="25846" xr:uid="{842913AB-B3B4-4576-818E-EA3BC166FA5C}"/>
    <cellStyle name="Percent 3 7 3 6 4 3" xfId="43697" xr:uid="{7E409D4C-462F-401A-A77E-F2FFBEAD7B0F}"/>
    <cellStyle name="Percent 3 7 3 6 5" xfId="25841" xr:uid="{7F677356-FD1D-4DDC-9A1E-C806D18915F1}"/>
    <cellStyle name="Percent 3 7 3 6 6" xfId="43692" xr:uid="{A12264FE-FBE1-4114-B097-3A9F25164862}"/>
    <cellStyle name="Percent 3 7 3 7" xfId="7974" xr:uid="{20F585EC-CE08-45CB-B593-36B268157F0D}"/>
    <cellStyle name="Percent 3 7 3 7 2" xfId="7975" xr:uid="{7DEA1B3B-8082-470B-AC5A-B2AA7785BFA4}"/>
    <cellStyle name="Percent 3 7 3 7 2 2" xfId="25848" xr:uid="{41CE4B85-A5DB-4B5D-9135-B13DDF91436D}"/>
    <cellStyle name="Percent 3 7 3 7 2 3" xfId="43699" xr:uid="{29E10BC9-C5C0-489B-A960-9C392C713C7B}"/>
    <cellStyle name="Percent 3 7 3 7 3" xfId="25847" xr:uid="{FB951D44-43AD-4518-B2A2-6A3F41DAFAE7}"/>
    <cellStyle name="Percent 3 7 3 7 4" xfId="43698" xr:uid="{D120C571-647D-4382-9266-B6811F52F746}"/>
    <cellStyle name="Percent 3 7 3 8" xfId="7976" xr:uid="{8EE6A3D2-9757-4D26-AF0A-172E1287F43C}"/>
    <cellStyle name="Percent 3 7 3 8 2" xfId="7977" xr:uid="{71164049-835B-4C19-9478-1E129A19B617}"/>
    <cellStyle name="Percent 3 7 3 8 2 2" xfId="25850" xr:uid="{ED87F245-CCE5-4CD5-BB15-84D080B09B8D}"/>
    <cellStyle name="Percent 3 7 3 8 2 3" xfId="43701" xr:uid="{4354BD58-7F08-438B-91F4-A4A904BCB9AD}"/>
    <cellStyle name="Percent 3 7 3 8 3" xfId="25849" xr:uid="{89137129-A669-4F81-B072-05E22768744F}"/>
    <cellStyle name="Percent 3 7 3 8 4" xfId="43700" xr:uid="{DFD0E3F0-576F-4E60-953C-3D7108FAD703}"/>
    <cellStyle name="Percent 3 7 3 9" xfId="7978" xr:uid="{71E6583B-C160-4FDD-9E02-6EBEE2407D2E}"/>
    <cellStyle name="Percent 3 7 3 9 2" xfId="7979" xr:uid="{55FB19DF-BACC-402D-A2A5-710170F70779}"/>
    <cellStyle name="Percent 3 7 3 9 2 2" xfId="25852" xr:uid="{9A3EE232-7A43-42DD-A376-95D47BBCA861}"/>
    <cellStyle name="Percent 3 7 3 9 2 3" xfId="43703" xr:uid="{DB3E277D-CC37-4FE2-9E2D-26F1E9EB170D}"/>
    <cellStyle name="Percent 3 7 3 9 3" xfId="25851" xr:uid="{189693F8-F7BE-44DA-9589-81A7B818A9B3}"/>
    <cellStyle name="Percent 3 7 3 9 4" xfId="43702" xr:uid="{1862E6E1-0F27-41E4-BE31-CDF5B904E10E}"/>
    <cellStyle name="Percent 3 7 4" xfId="2937" xr:uid="{C3D7B5DA-A1E7-48E2-A94D-77335609630B}"/>
    <cellStyle name="Percent 3 7 4 10" xfId="7981" xr:uid="{3F25F11C-8E69-4176-8DC4-23B8887C3E61}"/>
    <cellStyle name="Percent 3 7 4 10 2" xfId="25854" xr:uid="{F1B0C437-11B6-4B0B-B16B-D7FA8942D592}"/>
    <cellStyle name="Percent 3 7 4 10 3" xfId="43705" xr:uid="{187D147D-A767-4B36-B510-E6AA772F9D6F}"/>
    <cellStyle name="Percent 3 7 4 11" xfId="7982" xr:uid="{24B18454-B6F6-4E5D-AC46-D60AEBA6891D}"/>
    <cellStyle name="Percent 3 7 4 11 2" xfId="25855" xr:uid="{674D70A8-5FD6-4376-AD4C-470C21BD46E7}"/>
    <cellStyle name="Percent 3 7 4 11 3" xfId="43706" xr:uid="{01B9F404-5563-4495-B9A8-4E7E96E61E3A}"/>
    <cellStyle name="Percent 3 7 4 12" xfId="7980" xr:uid="{AEE098FB-B140-4BDD-8D7A-F23F961741A5}"/>
    <cellStyle name="Percent 3 7 4 12 2" xfId="25853" xr:uid="{84E40AED-26A6-4583-AEDC-729A609AF3AE}"/>
    <cellStyle name="Percent 3 7 4 12 3" xfId="43704" xr:uid="{8C19DBCC-D608-4A01-AFB0-B5AA41906364}"/>
    <cellStyle name="Percent 3 7 4 13" xfId="59854" xr:uid="{EA59E351-3CF9-472C-8C3A-CDCD47DC4C05}"/>
    <cellStyle name="Percent 3 7 4 2" xfId="7983" xr:uid="{A6E7BD62-865E-45B0-88B2-6842F91355A3}"/>
    <cellStyle name="Percent 3 7 4 2 2" xfId="7984" xr:uid="{FF1725F7-D516-4918-AEC7-C99AD2CCCCE1}"/>
    <cellStyle name="Percent 3 7 4 2 2 2" xfId="7985" xr:uid="{5B90D379-91B3-4FBB-AAC8-76768F9789FC}"/>
    <cellStyle name="Percent 3 7 4 2 2 2 2" xfId="25858" xr:uid="{5F7D039D-E7D4-4D30-922E-65D586D937C8}"/>
    <cellStyle name="Percent 3 7 4 2 2 2 3" xfId="43709" xr:uid="{9F1066BE-6221-4333-93E7-C30E667C64A5}"/>
    <cellStyle name="Percent 3 7 4 2 2 3" xfId="25857" xr:uid="{44299BF9-DA56-4E22-AEF1-EDBA08E800DA}"/>
    <cellStyle name="Percent 3 7 4 2 2 4" xfId="43708" xr:uid="{D3115498-23DB-47CF-B4F0-09BA562D3F1E}"/>
    <cellStyle name="Percent 3 7 4 2 3" xfId="7986" xr:uid="{0D3C3132-4B46-49DA-BEB3-FC65631FB2F8}"/>
    <cellStyle name="Percent 3 7 4 2 3 2" xfId="7987" xr:uid="{7A779D75-9F13-4D88-B3DE-79155124E9E2}"/>
    <cellStyle name="Percent 3 7 4 2 3 2 2" xfId="25860" xr:uid="{2D31578B-D0D7-437E-BE38-5E874CF4BCAE}"/>
    <cellStyle name="Percent 3 7 4 2 3 2 3" xfId="43711" xr:uid="{835FD5A2-549B-4019-BFBF-124238EA3669}"/>
    <cellStyle name="Percent 3 7 4 2 3 3" xfId="25859" xr:uid="{4308CE5F-3333-45BA-BF98-EC37E782F2ED}"/>
    <cellStyle name="Percent 3 7 4 2 3 4" xfId="43710" xr:uid="{4A977B3F-2903-4A45-95F0-54E1EBF63926}"/>
    <cellStyle name="Percent 3 7 4 2 4" xfId="7988" xr:uid="{465FD319-FF82-4E2D-96FF-0F592F5FDD2C}"/>
    <cellStyle name="Percent 3 7 4 2 4 2" xfId="25861" xr:uid="{77213018-F2C9-498E-9434-5FDE85063638}"/>
    <cellStyle name="Percent 3 7 4 2 4 3" xfId="43712" xr:uid="{1D230B55-F736-4E4D-AA58-EF4666294190}"/>
    <cellStyle name="Percent 3 7 4 2 5" xfId="7989" xr:uid="{DE98409D-1415-4A09-8B8E-58BEA2CE9CFF}"/>
    <cellStyle name="Percent 3 7 4 2 5 2" xfId="25862" xr:uid="{BF8B397E-FB44-4526-B960-A2CA604AD372}"/>
    <cellStyle name="Percent 3 7 4 2 5 3" xfId="43713" xr:uid="{88E8B3C6-A13E-4D28-8A6A-E021676F7908}"/>
    <cellStyle name="Percent 3 7 4 2 6" xfId="25856" xr:uid="{3DB88618-997B-4778-BC3E-00AB1854F16F}"/>
    <cellStyle name="Percent 3 7 4 2 7" xfId="43707" xr:uid="{E515ED8B-816A-4BF2-94C6-CB1715084022}"/>
    <cellStyle name="Percent 3 7 4 3" xfId="7990" xr:uid="{F9F81BE9-3B4F-4578-A730-F533F5792468}"/>
    <cellStyle name="Percent 3 7 4 3 2" xfId="7991" xr:uid="{62F2C3CA-3BC1-4B85-8263-5D891A7554CD}"/>
    <cellStyle name="Percent 3 7 4 3 2 2" xfId="7992" xr:uid="{73611FEC-37A7-406A-8709-6BF6BE413571}"/>
    <cellStyle name="Percent 3 7 4 3 2 2 2" xfId="25865" xr:uid="{1F8789F6-E6EC-4181-AF89-041FCBA45C87}"/>
    <cellStyle name="Percent 3 7 4 3 2 2 3" xfId="43716" xr:uid="{5D12CFA9-4AB5-4AD5-8CA4-93D181C1A4C3}"/>
    <cellStyle name="Percent 3 7 4 3 2 3" xfId="25864" xr:uid="{5FAEC69E-0B21-4B67-A75F-331E5019C2F1}"/>
    <cellStyle name="Percent 3 7 4 3 2 4" xfId="43715" xr:uid="{027782E4-5977-4B6F-87CD-B4B4500858F5}"/>
    <cellStyle name="Percent 3 7 4 3 3" xfId="7993" xr:uid="{14BE8694-36F4-4508-BCCE-3D957282A511}"/>
    <cellStyle name="Percent 3 7 4 3 3 2" xfId="7994" xr:uid="{01540DAC-F211-4BF1-8829-767BEC1E8F5C}"/>
    <cellStyle name="Percent 3 7 4 3 3 2 2" xfId="25867" xr:uid="{99F94A86-CF74-46A8-83FA-2F6960A2D243}"/>
    <cellStyle name="Percent 3 7 4 3 3 2 3" xfId="43718" xr:uid="{C68114CA-C765-432C-A1D9-5132AC3932EB}"/>
    <cellStyle name="Percent 3 7 4 3 3 3" xfId="25866" xr:uid="{5726C07F-4975-48E1-BAAE-C3AF8A7B9E05}"/>
    <cellStyle name="Percent 3 7 4 3 3 4" xfId="43717" xr:uid="{EE818743-630A-4153-B0BE-6539D36B1A20}"/>
    <cellStyle name="Percent 3 7 4 3 4" xfId="7995" xr:uid="{687706FE-72D7-4350-A672-91B14B563CA1}"/>
    <cellStyle name="Percent 3 7 4 3 4 2" xfId="25868" xr:uid="{374B0803-7622-4CC7-B2E9-63D00795A9BA}"/>
    <cellStyle name="Percent 3 7 4 3 4 3" xfId="43719" xr:uid="{598A61F9-311B-48E7-8B6B-A4A39A1DFC84}"/>
    <cellStyle name="Percent 3 7 4 3 5" xfId="25863" xr:uid="{9F5F32B9-1811-49A0-B3F7-17FC0DA87E4C}"/>
    <cellStyle name="Percent 3 7 4 3 6" xfId="43714" xr:uid="{07D92E9D-4D48-4D18-9301-4750AB725ECE}"/>
    <cellStyle name="Percent 3 7 4 4" xfId="7996" xr:uid="{50F1B5A5-7B5F-47B6-9A69-01E90D706EEC}"/>
    <cellStyle name="Percent 3 7 4 4 2" xfId="7997" xr:uid="{C3338B7C-E138-4716-AB15-1D605FB88784}"/>
    <cellStyle name="Percent 3 7 4 4 2 2" xfId="7998" xr:uid="{7E11668E-3ACD-459E-B6BA-0EEDAE4792A4}"/>
    <cellStyle name="Percent 3 7 4 4 2 2 2" xfId="25871" xr:uid="{6087EE93-238B-4509-899E-6A85B87CA4AF}"/>
    <cellStyle name="Percent 3 7 4 4 2 2 3" xfId="43722" xr:uid="{4C362CB5-8A91-429C-9029-B9D93ECB71F3}"/>
    <cellStyle name="Percent 3 7 4 4 2 3" xfId="25870" xr:uid="{468BA374-306F-4AB6-BB6F-28824E462ACE}"/>
    <cellStyle name="Percent 3 7 4 4 2 4" xfId="43721" xr:uid="{CB161260-0F74-4F7C-84ED-F6D22807FABD}"/>
    <cellStyle name="Percent 3 7 4 4 3" xfId="7999" xr:uid="{229EAC88-9BE1-4D0A-A086-C5F462130633}"/>
    <cellStyle name="Percent 3 7 4 4 3 2" xfId="8000" xr:uid="{C20ECCD2-3C9A-4D96-BB7A-34C600A6C5DD}"/>
    <cellStyle name="Percent 3 7 4 4 3 2 2" xfId="25873" xr:uid="{DED2A66D-1823-468A-855D-4D571ABA9A4D}"/>
    <cellStyle name="Percent 3 7 4 4 3 2 3" xfId="43724" xr:uid="{16F26835-25B9-44BC-9318-F0F9B0E0C85F}"/>
    <cellStyle name="Percent 3 7 4 4 3 3" xfId="25872" xr:uid="{A74C4DBA-19C5-4A57-B1EC-C33808A61933}"/>
    <cellStyle name="Percent 3 7 4 4 3 4" xfId="43723" xr:uid="{AE314ECE-1D3E-4AC3-B952-C368B0671300}"/>
    <cellStyle name="Percent 3 7 4 4 4" xfId="8001" xr:uid="{68019A1F-EDB3-43AB-A596-7EF46180A96E}"/>
    <cellStyle name="Percent 3 7 4 4 4 2" xfId="25874" xr:uid="{D9D822E9-0ECC-4BB7-BCFC-46F2444FA459}"/>
    <cellStyle name="Percent 3 7 4 4 4 3" xfId="43725" xr:uid="{A6AC25F7-6DBB-402D-8FC1-A01B73313125}"/>
    <cellStyle name="Percent 3 7 4 4 5" xfId="25869" xr:uid="{F806BE74-28BA-4C49-A913-46D6392BDA6E}"/>
    <cellStyle name="Percent 3 7 4 4 6" xfId="43720" xr:uid="{C97DB5BF-F61A-4624-9223-571A1F829858}"/>
    <cellStyle name="Percent 3 7 4 5" xfId="8002" xr:uid="{B7D809FE-03A6-4C8C-A13B-2F4C9D7D2830}"/>
    <cellStyle name="Percent 3 7 4 5 2" xfId="8003" xr:uid="{77F4B8FC-6AC7-46B1-AB0F-12472C7F6BFD}"/>
    <cellStyle name="Percent 3 7 4 5 2 2" xfId="8004" xr:uid="{0ED79139-817C-4F8F-BFFF-BD9C77DA91E0}"/>
    <cellStyle name="Percent 3 7 4 5 2 2 2" xfId="25877" xr:uid="{AE026886-CCBE-4338-9246-7115EE7BD67B}"/>
    <cellStyle name="Percent 3 7 4 5 2 2 3" xfId="43728" xr:uid="{C8DD07B8-B87D-4075-B3BE-68027443C473}"/>
    <cellStyle name="Percent 3 7 4 5 2 3" xfId="25876" xr:uid="{FADD1CA3-7247-4CAE-ABE8-2F5644CD751D}"/>
    <cellStyle name="Percent 3 7 4 5 2 4" xfId="43727" xr:uid="{0CF951BB-816F-488A-8CCB-FB5761B256B0}"/>
    <cellStyle name="Percent 3 7 4 5 3" xfId="8005" xr:uid="{864B4AB6-4A96-4E15-A663-63F00545D7FF}"/>
    <cellStyle name="Percent 3 7 4 5 3 2" xfId="8006" xr:uid="{CDF69699-4ECE-4366-99EB-7DF0288F9095}"/>
    <cellStyle name="Percent 3 7 4 5 3 2 2" xfId="25879" xr:uid="{D463D738-88B1-4D9C-BFB0-9629E2190CFD}"/>
    <cellStyle name="Percent 3 7 4 5 3 2 3" xfId="43730" xr:uid="{3EDA09E2-E27B-481D-A9FB-3A2AF868D393}"/>
    <cellStyle name="Percent 3 7 4 5 3 3" xfId="25878" xr:uid="{FAD01D01-0890-4AC2-B189-2F620456E537}"/>
    <cellStyle name="Percent 3 7 4 5 3 4" xfId="43729" xr:uid="{9CBC0030-8E7F-4D42-9BF6-D9FEA8F6329D}"/>
    <cellStyle name="Percent 3 7 4 5 4" xfId="8007" xr:uid="{90289388-404B-4F69-8527-146F6BF2BE3F}"/>
    <cellStyle name="Percent 3 7 4 5 4 2" xfId="8008" xr:uid="{AD3D1128-3E31-4A7C-BA59-27F90F98B150}"/>
    <cellStyle name="Percent 3 7 4 5 4 2 2" xfId="25881" xr:uid="{F9E2422F-6535-4196-BE9E-3D27FC974DBB}"/>
    <cellStyle name="Percent 3 7 4 5 4 2 3" xfId="43732" xr:uid="{FF7377DE-3414-4911-A1D1-6F4F425D7C30}"/>
    <cellStyle name="Percent 3 7 4 5 4 3" xfId="25880" xr:uid="{49718E89-CA7A-45BD-B11B-00A5794B8B76}"/>
    <cellStyle name="Percent 3 7 4 5 4 4" xfId="43731" xr:uid="{D0F55E8D-F511-456A-A05C-584CC618CEA5}"/>
    <cellStyle name="Percent 3 7 4 5 5" xfId="8009" xr:uid="{3BA1875F-9D80-4272-BD30-18441ECB86B4}"/>
    <cellStyle name="Percent 3 7 4 5 5 2" xfId="25882" xr:uid="{A87118C4-AEB0-416F-9504-830D21E5A441}"/>
    <cellStyle name="Percent 3 7 4 5 5 3" xfId="43733" xr:uid="{41170B51-EF15-45BB-B705-70A4DE96AF7B}"/>
    <cellStyle name="Percent 3 7 4 5 6" xfId="25875" xr:uid="{EFB2C10F-070A-4C16-841B-A537E7E7545A}"/>
    <cellStyle name="Percent 3 7 4 5 7" xfId="43726" xr:uid="{E1D21E55-416B-40DF-80D0-9AA68FB9ACC7}"/>
    <cellStyle name="Percent 3 7 4 6" xfId="8010" xr:uid="{F6E71CAB-2617-400A-998A-A06A9E1496FD}"/>
    <cellStyle name="Percent 3 7 4 6 2" xfId="8011" xr:uid="{50122D08-0581-4BC7-8FEA-120C69D596CD}"/>
    <cellStyle name="Percent 3 7 4 6 2 2" xfId="8012" xr:uid="{FE22FEC5-5CF0-4578-BDEE-E873A3CF3BB1}"/>
    <cellStyle name="Percent 3 7 4 6 2 2 2" xfId="25885" xr:uid="{E7794775-195A-455F-A3F0-B6E43788197B}"/>
    <cellStyle name="Percent 3 7 4 6 2 2 3" xfId="43736" xr:uid="{BB746AA3-5817-43DD-A94F-66F7C985F1A2}"/>
    <cellStyle name="Percent 3 7 4 6 2 3" xfId="25884" xr:uid="{F43E2CE9-D0AA-45F4-9B01-3811E39E51A9}"/>
    <cellStyle name="Percent 3 7 4 6 2 4" xfId="43735" xr:uid="{FF108C97-16EC-4F16-AF8D-0BDE00085C36}"/>
    <cellStyle name="Percent 3 7 4 6 3" xfId="8013" xr:uid="{3FABACC4-378D-4EAD-96D4-4CDBEF643013}"/>
    <cellStyle name="Percent 3 7 4 6 3 2" xfId="8014" xr:uid="{CAB6C24B-02F4-4DC1-8237-4C18F6B91108}"/>
    <cellStyle name="Percent 3 7 4 6 3 2 2" xfId="25887" xr:uid="{AACA8532-2A4A-4AE8-A255-5ED4DCB79C8B}"/>
    <cellStyle name="Percent 3 7 4 6 3 2 3" xfId="43738" xr:uid="{6BAFD0C4-E546-498B-8169-6CFD47F2A0B7}"/>
    <cellStyle name="Percent 3 7 4 6 3 3" xfId="25886" xr:uid="{2747C883-4526-4897-B92D-B7670412279D}"/>
    <cellStyle name="Percent 3 7 4 6 3 4" xfId="43737" xr:uid="{005C28A0-0B2D-4872-8392-55D49D190829}"/>
    <cellStyle name="Percent 3 7 4 6 4" xfId="8015" xr:uid="{2C9192F4-87CF-44E2-A9AB-D53D8AA9CF05}"/>
    <cellStyle name="Percent 3 7 4 6 4 2" xfId="25888" xr:uid="{5155959A-064B-43DF-8AA9-AFE97E5107FA}"/>
    <cellStyle name="Percent 3 7 4 6 4 3" xfId="43739" xr:uid="{58F0FD28-DC30-49CA-A924-876BEE36D3FF}"/>
    <cellStyle name="Percent 3 7 4 6 5" xfId="25883" xr:uid="{14DBAF43-0030-4322-B8E9-685A72E351FA}"/>
    <cellStyle name="Percent 3 7 4 6 6" xfId="43734" xr:uid="{FF30D4F8-D02D-46CC-8741-9802798043F7}"/>
    <cellStyle name="Percent 3 7 4 7" xfId="8016" xr:uid="{7D8D1136-617D-4EC5-AAF0-24CEF0118977}"/>
    <cellStyle name="Percent 3 7 4 7 2" xfId="8017" xr:uid="{2EA8BA4A-37B3-482A-9F3D-42543D43B4F0}"/>
    <cellStyle name="Percent 3 7 4 7 2 2" xfId="25890" xr:uid="{41A77BA6-8008-460A-B937-F8875CE69FA3}"/>
    <cellStyle name="Percent 3 7 4 7 2 3" xfId="43741" xr:uid="{1583F6DA-36FD-4454-9444-7F8D24DBAC0B}"/>
    <cellStyle name="Percent 3 7 4 7 3" xfId="25889" xr:uid="{F5B71E55-5094-4DCB-B1DF-1B00203F3A1B}"/>
    <cellStyle name="Percent 3 7 4 7 4" xfId="43740" xr:uid="{9EE7AF52-0204-4812-B1C7-7F6C51D4A369}"/>
    <cellStyle name="Percent 3 7 4 8" xfId="8018" xr:uid="{DABBD3FC-56F2-42A4-A211-54C3A6456F8A}"/>
    <cellStyle name="Percent 3 7 4 8 2" xfId="8019" xr:uid="{CFDDB33F-794A-4A5A-B397-70960AC7557B}"/>
    <cellStyle name="Percent 3 7 4 8 2 2" xfId="25892" xr:uid="{777783AA-B882-41C9-8A3A-524DA0C1E501}"/>
    <cellStyle name="Percent 3 7 4 8 2 3" xfId="43743" xr:uid="{0A9099BE-A7C2-44EB-AB1F-9C3627BA1C45}"/>
    <cellStyle name="Percent 3 7 4 8 3" xfId="25891" xr:uid="{C53D793C-1BE4-4975-844E-EE48CBDBC6B8}"/>
    <cellStyle name="Percent 3 7 4 8 4" xfId="43742" xr:uid="{1674AACC-151E-4500-B476-DE1B071DE8D4}"/>
    <cellStyle name="Percent 3 7 4 9" xfId="8020" xr:uid="{133CAA04-96E9-494A-8D30-0A4CE4ED7571}"/>
    <cellStyle name="Percent 3 7 4 9 2" xfId="8021" xr:uid="{303D18CC-ABA5-4180-8BDC-1B0087D2D06C}"/>
    <cellStyle name="Percent 3 7 4 9 2 2" xfId="25894" xr:uid="{B782725C-589D-4168-862E-40CF51CE3F8B}"/>
    <cellStyle name="Percent 3 7 4 9 2 3" xfId="43745" xr:uid="{1C831711-BA8C-4492-95CC-2B54CDA60B15}"/>
    <cellStyle name="Percent 3 7 4 9 3" xfId="25893" xr:uid="{6EE7559F-C8ED-4CE8-AE29-0183253CA06F}"/>
    <cellStyle name="Percent 3 7 4 9 4" xfId="43744" xr:uid="{96C63992-BFF5-4226-97A7-56C57ED3A92E}"/>
    <cellStyle name="Percent 3 7 5" xfId="2938" xr:uid="{BB29242F-01BE-4A91-B6B6-18A64CDCD200}"/>
    <cellStyle name="Percent 3 7 5 10" xfId="8023" xr:uid="{9F41B0DD-D749-4729-AF07-4D0B19519347}"/>
    <cellStyle name="Percent 3 7 5 10 2" xfId="25896" xr:uid="{A76EF613-9678-4181-9D65-E97EFB7A6E51}"/>
    <cellStyle name="Percent 3 7 5 10 3" xfId="43747" xr:uid="{72B36233-0AAC-497F-88FB-9EC5A7027656}"/>
    <cellStyle name="Percent 3 7 5 11" xfId="8024" xr:uid="{8F4FE1BF-BBD4-471A-890A-FE3817696184}"/>
    <cellStyle name="Percent 3 7 5 11 2" xfId="25897" xr:uid="{9603EAB2-17EA-41BE-9523-D7F7CFAC02D5}"/>
    <cellStyle name="Percent 3 7 5 11 3" xfId="43748" xr:uid="{A5C3EAFF-9AA4-4595-BAE0-299179FA5BAD}"/>
    <cellStyle name="Percent 3 7 5 12" xfId="8022" xr:uid="{7B529192-89B3-4670-96CD-DC8D05394CCE}"/>
    <cellStyle name="Percent 3 7 5 12 2" xfId="25895" xr:uid="{A771F31A-DB52-4AA6-A583-0C6D51AE7EAE}"/>
    <cellStyle name="Percent 3 7 5 12 3" xfId="43746" xr:uid="{BB12D62A-421E-49AA-A630-72FA6D69E505}"/>
    <cellStyle name="Percent 3 7 5 13" xfId="59855" xr:uid="{7D71F5AB-D62C-432D-B6F4-1491221BEBAE}"/>
    <cellStyle name="Percent 3 7 5 2" xfId="8025" xr:uid="{2DCA10C9-9FD7-4915-AFC3-A5BBAB6B9A81}"/>
    <cellStyle name="Percent 3 7 5 2 2" xfId="8026" xr:uid="{9C298E7F-D3F9-4293-A8B4-40FA4E090BB4}"/>
    <cellStyle name="Percent 3 7 5 2 2 2" xfId="8027" xr:uid="{E9DFD314-1DE2-4FE4-9B99-D855255AD205}"/>
    <cellStyle name="Percent 3 7 5 2 2 2 2" xfId="25900" xr:uid="{8BE8B1B7-FFC2-4C9E-9A32-793BB7F9C98A}"/>
    <cellStyle name="Percent 3 7 5 2 2 2 3" xfId="43751" xr:uid="{F3C610E9-4B15-4EBA-9BF0-965D6EF75045}"/>
    <cellStyle name="Percent 3 7 5 2 2 3" xfId="25899" xr:uid="{1BF0234B-6B3D-44B7-95CB-65CE872716D6}"/>
    <cellStyle name="Percent 3 7 5 2 2 4" xfId="43750" xr:uid="{59D7E87A-C9C0-4386-9123-7AA1069A6805}"/>
    <cellStyle name="Percent 3 7 5 2 3" xfId="8028" xr:uid="{A307C378-A713-4DF2-ABA4-89073B0DDBC5}"/>
    <cellStyle name="Percent 3 7 5 2 3 2" xfId="8029" xr:uid="{FFBD7E70-C473-4D33-85D8-9C1F0BFEEB6E}"/>
    <cellStyle name="Percent 3 7 5 2 3 2 2" xfId="25902" xr:uid="{17B06712-DB10-4A5E-8E57-BF2B83296377}"/>
    <cellStyle name="Percent 3 7 5 2 3 2 3" xfId="43753" xr:uid="{571236D4-E563-41C1-A6C7-C05E0EC336FC}"/>
    <cellStyle name="Percent 3 7 5 2 3 3" xfId="25901" xr:uid="{8D288521-9ACB-4478-A732-B8261B35E03C}"/>
    <cellStyle name="Percent 3 7 5 2 3 4" xfId="43752" xr:uid="{9E2294D1-CE41-4060-9017-4A070A0FF3A0}"/>
    <cellStyle name="Percent 3 7 5 2 4" xfId="8030" xr:uid="{A0DF3969-54EB-4D47-8E27-7F59B51185AE}"/>
    <cellStyle name="Percent 3 7 5 2 4 2" xfId="25903" xr:uid="{344FAA8F-BC68-4A61-B5DD-47114FF43FD7}"/>
    <cellStyle name="Percent 3 7 5 2 4 3" xfId="43754" xr:uid="{6D462989-3E2E-4021-91AB-AC469EE01C6E}"/>
    <cellStyle name="Percent 3 7 5 2 5" xfId="8031" xr:uid="{25E3F218-DA3B-4F7F-BD8E-92D177447012}"/>
    <cellStyle name="Percent 3 7 5 2 5 2" xfId="25904" xr:uid="{22745B5C-9C0D-479E-BA06-DAA1F4371886}"/>
    <cellStyle name="Percent 3 7 5 2 5 3" xfId="43755" xr:uid="{7496D132-4662-4412-A704-23E9556BEB67}"/>
    <cellStyle name="Percent 3 7 5 2 6" xfId="25898" xr:uid="{39E7C144-DC4A-4DC8-82BB-2F256DA69CEA}"/>
    <cellStyle name="Percent 3 7 5 2 7" xfId="43749" xr:uid="{242ABC47-BCE3-4F61-815F-2209F569F104}"/>
    <cellStyle name="Percent 3 7 5 3" xfId="8032" xr:uid="{5785B2C1-6E3C-477E-9C0E-307FEF916583}"/>
    <cellStyle name="Percent 3 7 5 3 2" xfId="8033" xr:uid="{833F9970-1230-46C8-B755-BD0582789D9A}"/>
    <cellStyle name="Percent 3 7 5 3 2 2" xfId="8034" xr:uid="{988DF665-274B-4BA0-A360-5D2DFC852DE1}"/>
    <cellStyle name="Percent 3 7 5 3 2 2 2" xfId="25907" xr:uid="{784FCBC0-01A5-4E13-A4CE-4A8353E1FB6C}"/>
    <cellStyle name="Percent 3 7 5 3 2 2 3" xfId="43758" xr:uid="{1C6FC968-257D-4AAF-9F60-C399BB43F8D5}"/>
    <cellStyle name="Percent 3 7 5 3 2 3" xfId="25906" xr:uid="{27DEF9BD-29CB-431C-8BC7-80F344DE8A1E}"/>
    <cellStyle name="Percent 3 7 5 3 2 4" xfId="43757" xr:uid="{A8CFD2EA-0D21-4B19-B2FE-1ADB7BD7C1CF}"/>
    <cellStyle name="Percent 3 7 5 3 3" xfId="8035" xr:uid="{E388AAB4-A6FF-44EC-A363-67F469463F0B}"/>
    <cellStyle name="Percent 3 7 5 3 3 2" xfId="8036" xr:uid="{AC2431D8-84EC-4C27-8187-5F353E755F0C}"/>
    <cellStyle name="Percent 3 7 5 3 3 2 2" xfId="25909" xr:uid="{E1ACDCB1-AF8E-443B-8C38-F13644BF235F}"/>
    <cellStyle name="Percent 3 7 5 3 3 2 3" xfId="43760" xr:uid="{D216FA46-E6C5-4F64-9B76-2FF9812FAE02}"/>
    <cellStyle name="Percent 3 7 5 3 3 3" xfId="25908" xr:uid="{073A19BB-2A47-4F8E-979F-43F8021DD5FB}"/>
    <cellStyle name="Percent 3 7 5 3 3 4" xfId="43759" xr:uid="{67F58174-8B2E-4F35-B176-3E12C29B8126}"/>
    <cellStyle name="Percent 3 7 5 3 4" xfId="8037" xr:uid="{671709B9-4182-4D1F-96B7-694AC4637669}"/>
    <cellStyle name="Percent 3 7 5 3 4 2" xfId="25910" xr:uid="{3DEF5E1F-D1D6-4727-BEF9-B4092E7B293E}"/>
    <cellStyle name="Percent 3 7 5 3 4 3" xfId="43761" xr:uid="{5423EA5B-1149-4EE4-B5DB-1226B8399CFD}"/>
    <cellStyle name="Percent 3 7 5 3 5" xfId="25905" xr:uid="{C14D783A-E44A-4817-B651-C9D4081A51DD}"/>
    <cellStyle name="Percent 3 7 5 3 6" xfId="43756" xr:uid="{D0E2C157-9F64-404A-A7C5-FF5091B7A992}"/>
    <cellStyle name="Percent 3 7 5 4" xfId="8038" xr:uid="{4C8D9503-E259-45F0-9B62-281FD67AC4B8}"/>
    <cellStyle name="Percent 3 7 5 4 2" xfId="8039" xr:uid="{508889F0-2AAF-4E61-A92F-64B176A4C89F}"/>
    <cellStyle name="Percent 3 7 5 4 2 2" xfId="8040" xr:uid="{BD7F59E1-F1EA-49C0-A625-AA84222E2723}"/>
    <cellStyle name="Percent 3 7 5 4 2 2 2" xfId="25913" xr:uid="{0A287EA3-251C-48E2-AABF-BBE8BBB79C33}"/>
    <cellStyle name="Percent 3 7 5 4 2 2 3" xfId="43764" xr:uid="{F4EC9012-4A31-4AE5-82C5-EF16453D8B8C}"/>
    <cellStyle name="Percent 3 7 5 4 2 3" xfId="25912" xr:uid="{48808072-2FF4-402A-8CD2-953E0FC121A6}"/>
    <cellStyle name="Percent 3 7 5 4 2 4" xfId="43763" xr:uid="{2FC43159-232F-4EE7-9EF0-3802FD727146}"/>
    <cellStyle name="Percent 3 7 5 4 3" xfId="8041" xr:uid="{0E6B916E-959A-455D-A603-6A02CABB42CB}"/>
    <cellStyle name="Percent 3 7 5 4 3 2" xfId="8042" xr:uid="{0FA3BBBE-69F5-4558-9AA4-4D2E805B37E6}"/>
    <cellStyle name="Percent 3 7 5 4 3 2 2" xfId="25915" xr:uid="{414077A7-BAF8-418F-B6BF-C78DC5B22FFA}"/>
    <cellStyle name="Percent 3 7 5 4 3 2 3" xfId="43766" xr:uid="{66012170-EBB3-4956-9F36-35AB1917AAC2}"/>
    <cellStyle name="Percent 3 7 5 4 3 3" xfId="25914" xr:uid="{E017CDC8-9BF1-4F25-86AF-14CF78FBCD3A}"/>
    <cellStyle name="Percent 3 7 5 4 3 4" xfId="43765" xr:uid="{C2512A21-2B90-434E-9A1B-3BEC5DF21C0E}"/>
    <cellStyle name="Percent 3 7 5 4 4" xfId="8043" xr:uid="{0B0D208A-B8C6-4EA7-A014-6FA7F194E52B}"/>
    <cellStyle name="Percent 3 7 5 4 4 2" xfId="25916" xr:uid="{561602F4-3B18-4079-9798-6C0EEDEEC7C5}"/>
    <cellStyle name="Percent 3 7 5 4 4 3" xfId="43767" xr:uid="{5C94B974-53D1-4E12-ABC9-1429FB469BC3}"/>
    <cellStyle name="Percent 3 7 5 4 5" xfId="25911" xr:uid="{1F800283-E24C-4F3F-B941-05AEB717C42F}"/>
    <cellStyle name="Percent 3 7 5 4 6" xfId="43762" xr:uid="{FEB0A064-F897-46F3-9175-450E108955FB}"/>
    <cellStyle name="Percent 3 7 5 5" xfId="8044" xr:uid="{D2ACDA5E-FCCE-4528-9167-687534F88FA1}"/>
    <cellStyle name="Percent 3 7 5 5 2" xfId="8045" xr:uid="{438F4CD0-16A2-4929-A7F4-4D74C9A2CB56}"/>
    <cellStyle name="Percent 3 7 5 5 2 2" xfId="8046" xr:uid="{240E8C88-8CF0-49EC-9873-4B3694075EC6}"/>
    <cellStyle name="Percent 3 7 5 5 2 2 2" xfId="25919" xr:uid="{D03E7C6E-3A53-49AD-BB0B-277AC40BBFEA}"/>
    <cellStyle name="Percent 3 7 5 5 2 2 3" xfId="43770" xr:uid="{59209313-9C58-4D43-8F31-4EC133362DA7}"/>
    <cellStyle name="Percent 3 7 5 5 2 3" xfId="25918" xr:uid="{7874B774-F655-4083-9C8F-E30B522301D1}"/>
    <cellStyle name="Percent 3 7 5 5 2 4" xfId="43769" xr:uid="{17A75FCA-4494-468A-9774-EB32820A38D1}"/>
    <cellStyle name="Percent 3 7 5 5 3" xfId="8047" xr:uid="{AF3EBEA0-9F0F-42C8-BC1C-12BD638A85A7}"/>
    <cellStyle name="Percent 3 7 5 5 3 2" xfId="8048" xr:uid="{7CBEECAF-349F-4912-8174-A702E1873CB3}"/>
    <cellStyle name="Percent 3 7 5 5 3 2 2" xfId="25921" xr:uid="{2DD8DB6A-40ED-4B92-B8F6-F48EB8503444}"/>
    <cellStyle name="Percent 3 7 5 5 3 2 3" xfId="43772" xr:uid="{E2BB18A1-B8C4-4DA5-8535-201DDFE4E572}"/>
    <cellStyle name="Percent 3 7 5 5 3 3" xfId="25920" xr:uid="{074698E7-456A-4D18-ABB3-B6614DDF2331}"/>
    <cellStyle name="Percent 3 7 5 5 3 4" xfId="43771" xr:uid="{7713EED7-0DF8-4AD4-8EBB-61CA27BC5BE2}"/>
    <cellStyle name="Percent 3 7 5 5 4" xfId="8049" xr:uid="{49EBA2D8-4BDE-4DBE-9054-E2A55F379E54}"/>
    <cellStyle name="Percent 3 7 5 5 4 2" xfId="8050" xr:uid="{0C3CA228-C256-44B7-9ED2-84A8C6B2096F}"/>
    <cellStyle name="Percent 3 7 5 5 4 2 2" xfId="25923" xr:uid="{17A989A2-2946-4C9A-BEBB-D434B517E4A7}"/>
    <cellStyle name="Percent 3 7 5 5 4 2 3" xfId="43774" xr:uid="{9E8FACE7-7D11-479A-A2F8-B4729BFE47B0}"/>
    <cellStyle name="Percent 3 7 5 5 4 3" xfId="25922" xr:uid="{169EBB4C-AED5-48EF-A992-714658B0C850}"/>
    <cellStyle name="Percent 3 7 5 5 4 4" xfId="43773" xr:uid="{C4D2C4BF-1B86-49F1-98A2-869874CFC3BE}"/>
    <cellStyle name="Percent 3 7 5 5 5" xfId="8051" xr:uid="{4C99B730-0B85-4749-A7CC-1CFEEA8D1480}"/>
    <cellStyle name="Percent 3 7 5 5 5 2" xfId="25924" xr:uid="{500B2E2D-CBFD-4AE4-898D-DE306B125A67}"/>
    <cellStyle name="Percent 3 7 5 5 5 3" xfId="43775" xr:uid="{3717AC42-6A03-4774-B343-573EAEBE6984}"/>
    <cellStyle name="Percent 3 7 5 5 6" xfId="25917" xr:uid="{23205C2F-FA53-4C97-BE9E-D8F6BCEABF90}"/>
    <cellStyle name="Percent 3 7 5 5 7" xfId="43768" xr:uid="{7A5663C8-4980-451D-AC40-44375F040BAB}"/>
    <cellStyle name="Percent 3 7 5 6" xfId="8052" xr:uid="{94AC4A7A-BB0C-4B26-9A3C-EA8F95D54DD6}"/>
    <cellStyle name="Percent 3 7 5 6 2" xfId="8053" xr:uid="{96B54C27-F3D2-49F9-954A-A66E1343A2DD}"/>
    <cellStyle name="Percent 3 7 5 6 2 2" xfId="8054" xr:uid="{9CFD4918-F265-403B-9952-EA73ADD36B64}"/>
    <cellStyle name="Percent 3 7 5 6 2 2 2" xfId="25927" xr:uid="{681131F5-2469-44BD-8064-E259DE621BEC}"/>
    <cellStyle name="Percent 3 7 5 6 2 2 3" xfId="43778" xr:uid="{9C3FD74A-E8FC-4ED2-AB92-DCAD18E93F84}"/>
    <cellStyle name="Percent 3 7 5 6 2 3" xfId="25926" xr:uid="{B1608A6F-3E6D-40F5-8404-22307FE6A93E}"/>
    <cellStyle name="Percent 3 7 5 6 2 4" xfId="43777" xr:uid="{C0F6BCEE-55E7-44F0-9E58-8375DC0B9E4D}"/>
    <cellStyle name="Percent 3 7 5 6 3" xfId="8055" xr:uid="{5BF3B968-DB48-4A31-A23C-02F4ECB15C88}"/>
    <cellStyle name="Percent 3 7 5 6 3 2" xfId="8056" xr:uid="{2AE67888-C032-442A-B3A9-569247CA3C6F}"/>
    <cellStyle name="Percent 3 7 5 6 3 2 2" xfId="25929" xr:uid="{823984E9-D685-494C-9779-4B5D477ABAE8}"/>
    <cellStyle name="Percent 3 7 5 6 3 2 3" xfId="43780" xr:uid="{5950E976-0F9C-42AE-A8DA-330E39428B0F}"/>
    <cellStyle name="Percent 3 7 5 6 3 3" xfId="25928" xr:uid="{28B25D38-9286-4323-9FF0-9D839073C954}"/>
    <cellStyle name="Percent 3 7 5 6 3 4" xfId="43779" xr:uid="{1E8DE070-F27C-4157-ADB9-5A85B9206068}"/>
    <cellStyle name="Percent 3 7 5 6 4" xfId="8057" xr:uid="{AFF9639A-BCF6-41B0-8C6C-D6BB70228BA3}"/>
    <cellStyle name="Percent 3 7 5 6 4 2" xfId="25930" xr:uid="{99143B69-E1A0-47B1-8CF8-133B45A2E11A}"/>
    <cellStyle name="Percent 3 7 5 6 4 3" xfId="43781" xr:uid="{3085F042-B309-4F2D-8B31-ED0A24B93024}"/>
    <cellStyle name="Percent 3 7 5 6 5" xfId="25925" xr:uid="{89580174-C2D9-4B41-A520-2AE787108531}"/>
    <cellStyle name="Percent 3 7 5 6 6" xfId="43776" xr:uid="{B4816B7C-2E54-42E3-9A52-62F488EECC00}"/>
    <cellStyle name="Percent 3 7 5 7" xfId="8058" xr:uid="{B560F842-46CB-4921-8CF3-88D9C306831A}"/>
    <cellStyle name="Percent 3 7 5 7 2" xfId="8059" xr:uid="{CF3D1DC3-24CC-46BF-A60C-8F32078C8A0F}"/>
    <cellStyle name="Percent 3 7 5 7 2 2" xfId="25932" xr:uid="{2AF8D2A6-B6CE-4DD2-95A3-CBC05A739A97}"/>
    <cellStyle name="Percent 3 7 5 7 2 3" xfId="43783" xr:uid="{6736822F-9CD9-4610-B466-01392A58A059}"/>
    <cellStyle name="Percent 3 7 5 7 3" xfId="25931" xr:uid="{2D9B0523-E327-4603-A1B9-89817EA082AF}"/>
    <cellStyle name="Percent 3 7 5 7 4" xfId="43782" xr:uid="{1D9DD65B-BE5C-4074-91BC-3211F32D47E0}"/>
    <cellStyle name="Percent 3 7 5 8" xfId="8060" xr:uid="{016FEB44-7737-4486-B670-B83CB6C617A5}"/>
    <cellStyle name="Percent 3 7 5 8 2" xfId="8061" xr:uid="{23B58F78-9A28-4C2F-8BA4-3A5EE7AC7BAE}"/>
    <cellStyle name="Percent 3 7 5 8 2 2" xfId="25934" xr:uid="{FC136F08-3A41-4B7C-B1A3-CCA86EDCF868}"/>
    <cellStyle name="Percent 3 7 5 8 2 3" xfId="43785" xr:uid="{8B8699D3-3A20-42E6-A29B-5D4607CB0F4F}"/>
    <cellStyle name="Percent 3 7 5 8 3" xfId="25933" xr:uid="{11060E10-A4F9-4A59-8BD8-B939635841F0}"/>
    <cellStyle name="Percent 3 7 5 8 4" xfId="43784" xr:uid="{84277879-81F7-4450-8DEE-7812EFF039EF}"/>
    <cellStyle name="Percent 3 7 5 9" xfId="8062" xr:uid="{EB4AB437-6434-4FF9-9503-07E295FAD332}"/>
    <cellStyle name="Percent 3 7 5 9 2" xfId="8063" xr:uid="{B7D148F9-134F-404E-9C8C-36C3BB74832D}"/>
    <cellStyle name="Percent 3 7 5 9 2 2" xfId="25936" xr:uid="{746E3142-70B0-411F-B754-190F87128B34}"/>
    <cellStyle name="Percent 3 7 5 9 2 3" xfId="43787" xr:uid="{EFEF3EF9-874F-46DA-8C8F-8D999E064761}"/>
    <cellStyle name="Percent 3 7 5 9 3" xfId="25935" xr:uid="{6E4AA1B2-969C-4436-A297-1292B739FD49}"/>
    <cellStyle name="Percent 3 7 5 9 4" xfId="43786" xr:uid="{384DCDBE-65F8-48EC-A4A2-4CC68F4D596C}"/>
    <cellStyle name="Percent 3 7 6" xfId="2939" xr:uid="{E2589EE2-073C-4092-A77C-F676F1E43CE7}"/>
    <cellStyle name="Percent 3 7 6 10" xfId="8065" xr:uid="{CC631052-8475-435F-AFA1-557BE000AB91}"/>
    <cellStyle name="Percent 3 7 6 10 2" xfId="25938" xr:uid="{E02E5E2D-3897-4C1B-B9D3-9DBB588B09D3}"/>
    <cellStyle name="Percent 3 7 6 10 3" xfId="43789" xr:uid="{C3E78695-38FF-4889-8001-44739813424F}"/>
    <cellStyle name="Percent 3 7 6 11" xfId="8066" xr:uid="{2DA3689D-3C10-48BB-9AAE-E8E80AF80019}"/>
    <cellStyle name="Percent 3 7 6 11 2" xfId="25939" xr:uid="{23773529-21F3-489F-9946-72926B127508}"/>
    <cellStyle name="Percent 3 7 6 11 3" xfId="43790" xr:uid="{24868088-D1DC-4614-976F-E79F598651B1}"/>
    <cellStyle name="Percent 3 7 6 12" xfId="8064" xr:uid="{B10DF322-8F51-4A0A-92B5-7F9C617CDC68}"/>
    <cellStyle name="Percent 3 7 6 12 2" xfId="25937" xr:uid="{BC1E81FE-3198-49E0-A84C-E9C00A3448EF}"/>
    <cellStyle name="Percent 3 7 6 12 3" xfId="43788" xr:uid="{2F6E11A7-6FBB-4C0E-8DD0-32425F4F3001}"/>
    <cellStyle name="Percent 3 7 6 13" xfId="59856" xr:uid="{0FCE7071-4036-4644-BDA3-FFE338F03CB3}"/>
    <cellStyle name="Percent 3 7 6 2" xfId="8067" xr:uid="{989121F9-A72F-49F3-B3D0-39DA0FDC4D1E}"/>
    <cellStyle name="Percent 3 7 6 2 2" xfId="8068" xr:uid="{C03B9762-81E6-4226-9EF5-1AB60A6A6D4B}"/>
    <cellStyle name="Percent 3 7 6 2 2 2" xfId="8069" xr:uid="{FBCFCFE6-4637-4007-843A-DDBBE4CC4763}"/>
    <cellStyle name="Percent 3 7 6 2 2 2 2" xfId="25942" xr:uid="{C1DB191D-7213-4AE3-8259-E9A08C6D263F}"/>
    <cellStyle name="Percent 3 7 6 2 2 2 3" xfId="43793" xr:uid="{C4A937C7-505A-47FA-BD3D-F403B3C53E1D}"/>
    <cellStyle name="Percent 3 7 6 2 2 3" xfId="25941" xr:uid="{207F3DB7-4341-4AFB-A365-7EB23C7AFF36}"/>
    <cellStyle name="Percent 3 7 6 2 2 4" xfId="43792" xr:uid="{F5EBDF26-A727-4448-A984-AC1E87447F85}"/>
    <cellStyle name="Percent 3 7 6 2 3" xfId="8070" xr:uid="{BDA363F3-5022-4E61-A680-142C8794E9E9}"/>
    <cellStyle name="Percent 3 7 6 2 3 2" xfId="8071" xr:uid="{EC28A895-0651-4B00-8AD7-12BCA191FEC3}"/>
    <cellStyle name="Percent 3 7 6 2 3 2 2" xfId="25944" xr:uid="{B497BEDD-BF85-4A30-8A00-0021327FD9D5}"/>
    <cellStyle name="Percent 3 7 6 2 3 2 3" xfId="43795" xr:uid="{E50315AF-EA27-4895-B87A-DB7D3599B046}"/>
    <cellStyle name="Percent 3 7 6 2 3 3" xfId="25943" xr:uid="{AC7F5181-51B3-4902-8275-5573B406106C}"/>
    <cellStyle name="Percent 3 7 6 2 3 4" xfId="43794" xr:uid="{52087A69-D825-488D-B481-C68FDCEF26D4}"/>
    <cellStyle name="Percent 3 7 6 2 4" xfId="8072" xr:uid="{F1A36C26-1399-4696-8ED6-E8BA67482031}"/>
    <cellStyle name="Percent 3 7 6 2 4 2" xfId="25945" xr:uid="{F21742CF-9A06-4CBC-85D6-0101127C3377}"/>
    <cellStyle name="Percent 3 7 6 2 4 3" xfId="43796" xr:uid="{59161DBF-2DC9-4B6A-8494-F7C950F4C9BE}"/>
    <cellStyle name="Percent 3 7 6 2 5" xfId="8073" xr:uid="{58D5C958-58FD-4284-A997-81A525DD2A1C}"/>
    <cellStyle name="Percent 3 7 6 2 5 2" xfId="25946" xr:uid="{CE8AF976-E7EF-4A58-8530-968B7D571171}"/>
    <cellStyle name="Percent 3 7 6 2 5 3" xfId="43797" xr:uid="{0EE38845-0C98-4407-AF7B-0E1052DC6E3B}"/>
    <cellStyle name="Percent 3 7 6 2 6" xfId="25940" xr:uid="{331CCA64-55CE-48CE-AEBD-B59FDAAF5F98}"/>
    <cellStyle name="Percent 3 7 6 2 7" xfId="43791" xr:uid="{87A00ADF-6363-4877-86A0-39C874CE456C}"/>
    <cellStyle name="Percent 3 7 6 3" xfId="8074" xr:uid="{3C36499B-AE2C-4E2E-8DBE-C12334508914}"/>
    <cellStyle name="Percent 3 7 6 3 2" xfId="8075" xr:uid="{C8DB90C2-38DC-48ED-AFE9-8A1C6ADEA628}"/>
    <cellStyle name="Percent 3 7 6 3 2 2" xfId="8076" xr:uid="{9E450B07-06EC-4B4E-BD8B-EF6AB6066045}"/>
    <cellStyle name="Percent 3 7 6 3 2 2 2" xfId="25949" xr:uid="{7303FD99-1320-4B1D-8817-DCC4E18889A0}"/>
    <cellStyle name="Percent 3 7 6 3 2 2 3" xfId="43800" xr:uid="{A73AF3BE-2E3D-40D3-BBA1-ECF74F0806AC}"/>
    <cellStyle name="Percent 3 7 6 3 2 3" xfId="25948" xr:uid="{E8CA9CE2-74DC-4535-9F91-4D872D1C8ABC}"/>
    <cellStyle name="Percent 3 7 6 3 2 4" xfId="43799" xr:uid="{A33569D2-B62F-482D-A761-0E4229FAB821}"/>
    <cellStyle name="Percent 3 7 6 3 3" xfId="8077" xr:uid="{463E29B1-4F14-4AF7-A943-0BDC97A9CE87}"/>
    <cellStyle name="Percent 3 7 6 3 3 2" xfId="8078" xr:uid="{69973213-1E34-4E2D-9998-184BA88F929D}"/>
    <cellStyle name="Percent 3 7 6 3 3 2 2" xfId="25951" xr:uid="{37E5C74B-AFA4-46E3-AB1A-6A6DDFB67D73}"/>
    <cellStyle name="Percent 3 7 6 3 3 2 3" xfId="43802" xr:uid="{66EEAF7C-4642-4A59-831D-2E4FF0F6EB90}"/>
    <cellStyle name="Percent 3 7 6 3 3 3" xfId="25950" xr:uid="{A1060C3A-2513-46A3-AB9E-8F5908F31660}"/>
    <cellStyle name="Percent 3 7 6 3 3 4" xfId="43801" xr:uid="{A86E2A9A-D3BD-4108-BF1B-E4D8ED491919}"/>
    <cellStyle name="Percent 3 7 6 3 4" xfId="8079" xr:uid="{FF66892D-6B7C-42C3-9ABE-DE61A3B87E90}"/>
    <cellStyle name="Percent 3 7 6 3 4 2" xfId="25952" xr:uid="{76B92372-C29B-47DF-B8C1-CAD3C96D1805}"/>
    <cellStyle name="Percent 3 7 6 3 4 3" xfId="43803" xr:uid="{04525987-7D0A-4847-88A8-34188F4CF115}"/>
    <cellStyle name="Percent 3 7 6 3 5" xfId="25947" xr:uid="{E5FDE084-3591-4737-824E-ABFBC1B59DFB}"/>
    <cellStyle name="Percent 3 7 6 3 6" xfId="43798" xr:uid="{96EACAAB-76C4-4F69-A11E-CE320C8BD2D2}"/>
    <cellStyle name="Percent 3 7 6 4" xfId="8080" xr:uid="{8935F750-00B0-4DCE-9558-9ECDD63079BB}"/>
    <cellStyle name="Percent 3 7 6 4 2" xfId="8081" xr:uid="{EDA7760E-AF99-4E0D-B95D-D44FB6ADD2C2}"/>
    <cellStyle name="Percent 3 7 6 4 2 2" xfId="8082" xr:uid="{1BCDD180-A437-4C0A-BF7E-702345A64934}"/>
    <cellStyle name="Percent 3 7 6 4 2 2 2" xfId="25955" xr:uid="{2D0BB7AB-5F97-437E-B833-C410A6031911}"/>
    <cellStyle name="Percent 3 7 6 4 2 2 3" xfId="43806" xr:uid="{1C164072-2DDA-42DC-B3B4-B722C1CDC53D}"/>
    <cellStyle name="Percent 3 7 6 4 2 3" xfId="25954" xr:uid="{50F5A0F7-2825-494E-85F1-EE0D40D5C558}"/>
    <cellStyle name="Percent 3 7 6 4 2 4" xfId="43805" xr:uid="{752AA4E8-E96D-4E68-B9CD-7FD0F9C13C8B}"/>
    <cellStyle name="Percent 3 7 6 4 3" xfId="8083" xr:uid="{1FF23E95-EEB1-4CE8-B2F6-B695514C1AA5}"/>
    <cellStyle name="Percent 3 7 6 4 3 2" xfId="8084" xr:uid="{74E7394D-715C-4A3D-BDB5-95E511028B77}"/>
    <cellStyle name="Percent 3 7 6 4 3 2 2" xfId="25957" xr:uid="{41869FE7-78E3-40E1-A068-4773FB46880E}"/>
    <cellStyle name="Percent 3 7 6 4 3 2 3" xfId="43808" xr:uid="{3F7469E1-5A85-4F42-BEB7-E367D499BCDC}"/>
    <cellStyle name="Percent 3 7 6 4 3 3" xfId="25956" xr:uid="{E7BAF24B-8A10-4809-84F7-EDE95831A3A2}"/>
    <cellStyle name="Percent 3 7 6 4 3 4" xfId="43807" xr:uid="{9D6F8894-2029-4385-81C3-2B833A2C1E44}"/>
    <cellStyle name="Percent 3 7 6 4 4" xfId="8085" xr:uid="{32A3106C-542C-4604-A707-F1396612EA2A}"/>
    <cellStyle name="Percent 3 7 6 4 4 2" xfId="25958" xr:uid="{9BA95F17-3B07-469B-A39A-28C3E95C9D34}"/>
    <cellStyle name="Percent 3 7 6 4 4 3" xfId="43809" xr:uid="{716CD059-B1D0-4D87-930C-BD51B222279A}"/>
    <cellStyle name="Percent 3 7 6 4 5" xfId="25953" xr:uid="{32CDAD9A-6B92-4DCE-BC01-6BD20CD624E0}"/>
    <cellStyle name="Percent 3 7 6 4 6" xfId="43804" xr:uid="{FBC4954E-2CC1-4102-AD17-50AEC50A8437}"/>
    <cellStyle name="Percent 3 7 6 5" xfId="8086" xr:uid="{2312EDE2-1E81-4A30-AC30-074CBDC08248}"/>
    <cellStyle name="Percent 3 7 6 5 2" xfId="8087" xr:uid="{BC2F2FE8-7921-460F-B401-EC631AE95B22}"/>
    <cellStyle name="Percent 3 7 6 5 2 2" xfId="8088" xr:uid="{3555DDA0-A4B7-45B8-A213-A06F28AB2E42}"/>
    <cellStyle name="Percent 3 7 6 5 2 2 2" xfId="25961" xr:uid="{9C3715FE-7D34-40F3-B1B7-E71F46A1F850}"/>
    <cellStyle name="Percent 3 7 6 5 2 2 3" xfId="43812" xr:uid="{D342C631-2CB3-420B-AD14-23800DBB39E7}"/>
    <cellStyle name="Percent 3 7 6 5 2 3" xfId="25960" xr:uid="{F97BC980-7AFB-4228-9A8B-E268CEC0CDB5}"/>
    <cellStyle name="Percent 3 7 6 5 2 4" xfId="43811" xr:uid="{BC2DF859-4976-495F-9D4F-4586694C7FC1}"/>
    <cellStyle name="Percent 3 7 6 5 3" xfId="8089" xr:uid="{1C2899D4-DA78-4DA9-869B-079BE434C602}"/>
    <cellStyle name="Percent 3 7 6 5 3 2" xfId="8090" xr:uid="{67609107-32C5-433B-9FE9-FE1485996900}"/>
    <cellStyle name="Percent 3 7 6 5 3 2 2" xfId="25963" xr:uid="{DA847090-5E7C-465E-9951-5A8A06C8E929}"/>
    <cellStyle name="Percent 3 7 6 5 3 2 3" xfId="43814" xr:uid="{43E0BCF6-A7CD-431B-9CC2-61B468A9A39C}"/>
    <cellStyle name="Percent 3 7 6 5 3 3" xfId="25962" xr:uid="{AF72D46D-A134-4611-B50B-605DF294A059}"/>
    <cellStyle name="Percent 3 7 6 5 3 4" xfId="43813" xr:uid="{77B3A820-96BF-4590-A4BA-8562A096D26F}"/>
    <cellStyle name="Percent 3 7 6 5 4" xfId="8091" xr:uid="{C5F7A545-D824-4AE5-B403-0BF3D8131899}"/>
    <cellStyle name="Percent 3 7 6 5 4 2" xfId="8092" xr:uid="{243428E1-5013-4DDA-B8E0-9F8945F2CCB1}"/>
    <cellStyle name="Percent 3 7 6 5 4 2 2" xfId="25965" xr:uid="{84B8BECD-48D2-4C91-AEBF-89603C960B89}"/>
    <cellStyle name="Percent 3 7 6 5 4 2 3" xfId="43816" xr:uid="{A3B16D75-F15E-401D-981E-930903EDFB9C}"/>
    <cellStyle name="Percent 3 7 6 5 4 3" xfId="25964" xr:uid="{E4B90485-F150-4CB4-A7D3-82BE5348432B}"/>
    <cellStyle name="Percent 3 7 6 5 4 4" xfId="43815" xr:uid="{6B5834BC-A125-46E7-806D-45F6B01A4A74}"/>
    <cellStyle name="Percent 3 7 6 5 5" xfId="8093" xr:uid="{B994E497-9BF9-49EB-986E-8270F6062101}"/>
    <cellStyle name="Percent 3 7 6 5 5 2" xfId="25966" xr:uid="{C6EB56D5-1E88-46B2-9034-154B55B742F3}"/>
    <cellStyle name="Percent 3 7 6 5 5 3" xfId="43817" xr:uid="{332A1A28-D60C-45D5-AED2-B2C308933E0C}"/>
    <cellStyle name="Percent 3 7 6 5 6" xfId="25959" xr:uid="{E1B1D5FF-32B9-41E9-8779-8F0D4F4D5320}"/>
    <cellStyle name="Percent 3 7 6 5 7" xfId="43810" xr:uid="{AA9689E3-6E9D-43AD-91CB-3C76FC12F872}"/>
    <cellStyle name="Percent 3 7 6 6" xfId="8094" xr:uid="{74B39D73-AB72-49F9-B80C-95664EDEE75F}"/>
    <cellStyle name="Percent 3 7 6 6 2" xfId="8095" xr:uid="{6CD12D0D-40F2-42E1-9C7A-A435EFD95303}"/>
    <cellStyle name="Percent 3 7 6 6 2 2" xfId="8096" xr:uid="{EA02590D-753D-43BF-9A93-A149AE4308D0}"/>
    <cellStyle name="Percent 3 7 6 6 2 2 2" xfId="25969" xr:uid="{C1F11078-5FC5-4F3C-B9EA-51DB13302C7E}"/>
    <cellStyle name="Percent 3 7 6 6 2 2 3" xfId="43820" xr:uid="{12B553B7-056A-41EA-9AF3-A52F25D04F1C}"/>
    <cellStyle name="Percent 3 7 6 6 2 3" xfId="25968" xr:uid="{A2E0C5E0-2E7E-41BF-B3B2-27A05BA95678}"/>
    <cellStyle name="Percent 3 7 6 6 2 4" xfId="43819" xr:uid="{E562C2CB-3089-4901-91FE-C19892882677}"/>
    <cellStyle name="Percent 3 7 6 6 3" xfId="8097" xr:uid="{02900C0B-880B-4755-B1E5-469C7C3C0756}"/>
    <cellStyle name="Percent 3 7 6 6 3 2" xfId="8098" xr:uid="{B5DD5FF9-978E-486E-9616-94C393BB1D14}"/>
    <cellStyle name="Percent 3 7 6 6 3 2 2" xfId="25971" xr:uid="{6A95454F-C991-4E93-B0A4-34DD586071D7}"/>
    <cellStyle name="Percent 3 7 6 6 3 2 3" xfId="43822" xr:uid="{3B0A4216-223A-448C-9289-A810F838D7AC}"/>
    <cellStyle name="Percent 3 7 6 6 3 3" xfId="25970" xr:uid="{E54A7F8D-DB66-42F5-9B4F-321CBE1549FA}"/>
    <cellStyle name="Percent 3 7 6 6 3 4" xfId="43821" xr:uid="{FA35B4A3-4675-4EAB-9D38-8F8664EB5703}"/>
    <cellStyle name="Percent 3 7 6 6 4" xfId="8099" xr:uid="{8CC2B7E7-7D0C-40EC-AC9B-4B408D7A9AB5}"/>
    <cellStyle name="Percent 3 7 6 6 4 2" xfId="25972" xr:uid="{C3F495A6-3826-4CF2-876E-D6081035D687}"/>
    <cellStyle name="Percent 3 7 6 6 4 3" xfId="43823" xr:uid="{9413CA39-FB8E-45FA-A2A1-FB300287D68C}"/>
    <cellStyle name="Percent 3 7 6 6 5" xfId="25967" xr:uid="{FBF93B82-BD4B-4102-B901-1D36338D4FB4}"/>
    <cellStyle name="Percent 3 7 6 6 6" xfId="43818" xr:uid="{4986A6C5-E36C-46FB-AD68-51B0E810EF85}"/>
    <cellStyle name="Percent 3 7 6 7" xfId="8100" xr:uid="{19CE36C9-43C9-4B73-AB9B-7AD1B3C16646}"/>
    <cellStyle name="Percent 3 7 6 7 2" xfId="8101" xr:uid="{F3A78E88-8118-4F86-BEAE-ABECFD8EE7F5}"/>
    <cellStyle name="Percent 3 7 6 7 2 2" xfId="25974" xr:uid="{F133FB76-A2B6-475E-9673-DC8FB554A46A}"/>
    <cellStyle name="Percent 3 7 6 7 2 3" xfId="43825" xr:uid="{245D7207-80F9-403F-8076-81460119663F}"/>
    <cellStyle name="Percent 3 7 6 7 3" xfId="25973" xr:uid="{70EFA514-3CA0-4697-BECC-AD4101CD04E8}"/>
    <cellStyle name="Percent 3 7 6 7 4" xfId="43824" xr:uid="{528BCCE9-AF2D-4E83-ADCB-7CC495CAA912}"/>
    <cellStyle name="Percent 3 7 6 8" xfId="8102" xr:uid="{D5B6D54E-1E4E-4B8A-9286-9F5F67098D8B}"/>
    <cellStyle name="Percent 3 7 6 8 2" xfId="8103" xr:uid="{49D0F382-5389-4549-8BCD-95254A1E1024}"/>
    <cellStyle name="Percent 3 7 6 8 2 2" xfId="25976" xr:uid="{197DDCC2-2E4A-4B54-984E-A6DCC2085CFA}"/>
    <cellStyle name="Percent 3 7 6 8 2 3" xfId="43827" xr:uid="{93D25F0D-07E3-4655-98C0-D3D0D1782E0E}"/>
    <cellStyle name="Percent 3 7 6 8 3" xfId="25975" xr:uid="{BB6AD6DE-EC83-4CA0-AF06-2754367C90F6}"/>
    <cellStyle name="Percent 3 7 6 8 4" xfId="43826" xr:uid="{F0B90B28-2CBC-4C9D-A051-D939E664D23E}"/>
    <cellStyle name="Percent 3 7 6 9" xfId="8104" xr:uid="{289CBA13-5377-42D4-B3A9-3E6C61FF57DC}"/>
    <cellStyle name="Percent 3 7 6 9 2" xfId="8105" xr:uid="{165299C8-D41E-4F25-9333-E018A7B11786}"/>
    <cellStyle name="Percent 3 7 6 9 2 2" xfId="25978" xr:uid="{ACBFA536-A583-4F31-B74C-324ECE853562}"/>
    <cellStyle name="Percent 3 7 6 9 2 3" xfId="43829" xr:uid="{20CD8390-1183-4066-8EF7-88EDC71DBB9C}"/>
    <cellStyle name="Percent 3 7 6 9 3" xfId="25977" xr:uid="{2A15F56A-1648-403B-A912-2058CCB9FC5A}"/>
    <cellStyle name="Percent 3 7 6 9 4" xfId="43828" xr:uid="{533717E2-28C8-4CD4-BAC6-74B0ECED30F2}"/>
    <cellStyle name="Percent 3 7 7" xfId="2940" xr:uid="{F1B844F8-4D85-45DF-87C5-43CE75D679A9}"/>
    <cellStyle name="Percent 3 7 7 10" xfId="8107" xr:uid="{63B2B04C-C35E-4C72-A7FC-63700A310D4A}"/>
    <cellStyle name="Percent 3 7 7 10 2" xfId="25980" xr:uid="{741AB022-7013-47A8-8C2D-AC618BAAEBBC}"/>
    <cellStyle name="Percent 3 7 7 10 3" xfId="43831" xr:uid="{AD315A9A-D898-4693-83BE-CAD3538A9D93}"/>
    <cellStyle name="Percent 3 7 7 11" xfId="8108" xr:uid="{EDB8E591-3AD7-4ACC-A599-60CFB6EEC64A}"/>
    <cellStyle name="Percent 3 7 7 11 2" xfId="25981" xr:uid="{C29C2AB8-2DE8-4814-93C1-FE81D22EE754}"/>
    <cellStyle name="Percent 3 7 7 11 3" xfId="43832" xr:uid="{AB9F5442-3BA4-4C09-AF31-A294930C560D}"/>
    <cellStyle name="Percent 3 7 7 12" xfId="8106" xr:uid="{93141430-0EB7-4C8F-973D-D715D0E5DE0D}"/>
    <cellStyle name="Percent 3 7 7 12 2" xfId="25979" xr:uid="{232CAF16-D992-47D1-92A8-F13468FE6564}"/>
    <cellStyle name="Percent 3 7 7 12 3" xfId="43830" xr:uid="{437A9A58-19CE-4E46-9E9B-25CB06A38015}"/>
    <cellStyle name="Percent 3 7 7 13" xfId="59857" xr:uid="{2EF63E41-1EF4-4B10-B8E2-C1E431EFD34D}"/>
    <cellStyle name="Percent 3 7 7 2" xfId="8109" xr:uid="{0D6C1C19-0D0E-488D-B2BC-E675317B8372}"/>
    <cellStyle name="Percent 3 7 7 2 2" xfId="8110" xr:uid="{2B77F7BB-79DB-4583-A926-00FAB881A77C}"/>
    <cellStyle name="Percent 3 7 7 2 2 2" xfId="8111" xr:uid="{0C81F0ED-DB54-42EC-AE26-218FFFFD395D}"/>
    <cellStyle name="Percent 3 7 7 2 2 2 2" xfId="25984" xr:uid="{9AFC3E4E-800E-47E4-B5CE-C4CFA84CC9A6}"/>
    <cellStyle name="Percent 3 7 7 2 2 2 3" xfId="43835" xr:uid="{F09BDB81-4CCD-40DD-8CC8-E1432A1A6C68}"/>
    <cellStyle name="Percent 3 7 7 2 2 3" xfId="25983" xr:uid="{140D040B-19EC-4909-9398-A1BBBB1C4D33}"/>
    <cellStyle name="Percent 3 7 7 2 2 4" xfId="43834" xr:uid="{F4460716-BD2E-44DD-9C41-60D3AF574022}"/>
    <cellStyle name="Percent 3 7 7 2 3" xfId="8112" xr:uid="{760C2CAE-4C5F-4F60-AD85-50555E1E8FAA}"/>
    <cellStyle name="Percent 3 7 7 2 3 2" xfId="8113" xr:uid="{DC4FE03A-5623-4F51-AAC1-826DD2DAC3D4}"/>
    <cellStyle name="Percent 3 7 7 2 3 2 2" xfId="25986" xr:uid="{1DFD0A20-DDCE-47AB-A0B2-7855C84D41A3}"/>
    <cellStyle name="Percent 3 7 7 2 3 2 3" xfId="43837" xr:uid="{A4202BBC-1474-4484-A029-3CEDBCE80F6D}"/>
    <cellStyle name="Percent 3 7 7 2 3 3" xfId="25985" xr:uid="{EF7FE2B4-B681-44FE-AB5D-DD9C36840607}"/>
    <cellStyle name="Percent 3 7 7 2 3 4" xfId="43836" xr:uid="{91427A99-EE94-45B1-B5BB-DCC42FA01365}"/>
    <cellStyle name="Percent 3 7 7 2 4" xfId="8114" xr:uid="{472A53AC-FE5C-4719-ACC9-4FBB4C696412}"/>
    <cellStyle name="Percent 3 7 7 2 4 2" xfId="25987" xr:uid="{7510025B-D77B-429C-94D1-8DFB7F09B0F2}"/>
    <cellStyle name="Percent 3 7 7 2 4 3" xfId="43838" xr:uid="{0DBCD5B5-1BA1-44F7-9869-96CC63F24C1F}"/>
    <cellStyle name="Percent 3 7 7 2 5" xfId="8115" xr:uid="{0F4F05AC-AC38-4977-92B8-6070E92CCA25}"/>
    <cellStyle name="Percent 3 7 7 2 5 2" xfId="25988" xr:uid="{541C04DB-25B7-4B2D-B5CC-D9A6186BE6C7}"/>
    <cellStyle name="Percent 3 7 7 2 5 3" xfId="43839" xr:uid="{3E8BE72A-6E4F-409E-89CE-9470AE5F18D1}"/>
    <cellStyle name="Percent 3 7 7 2 6" xfId="25982" xr:uid="{F5673333-0525-404F-8DE2-36787B293132}"/>
    <cellStyle name="Percent 3 7 7 2 7" xfId="43833" xr:uid="{E23CCF1B-8018-4B71-A834-43B84B89D005}"/>
    <cellStyle name="Percent 3 7 7 3" xfId="8116" xr:uid="{9B6097FC-712F-489B-B108-DFE79B410A7C}"/>
    <cellStyle name="Percent 3 7 7 3 2" xfId="8117" xr:uid="{477BE07C-396E-4024-A26A-69773AEA43FF}"/>
    <cellStyle name="Percent 3 7 7 3 2 2" xfId="8118" xr:uid="{056A12FC-0FEB-42F9-A130-EB6E7794B766}"/>
    <cellStyle name="Percent 3 7 7 3 2 2 2" xfId="25991" xr:uid="{8C23BFCE-E61C-4ADA-9C27-EA5BE25FDF1E}"/>
    <cellStyle name="Percent 3 7 7 3 2 2 3" xfId="43842" xr:uid="{9C945EC5-3A4E-49FA-AA66-BB5856FE1E90}"/>
    <cellStyle name="Percent 3 7 7 3 2 3" xfId="25990" xr:uid="{4C5D6480-AD90-4AF7-80F2-702275F4AC86}"/>
    <cellStyle name="Percent 3 7 7 3 2 4" xfId="43841" xr:uid="{46FCF876-484F-490E-960D-72A0654DA440}"/>
    <cellStyle name="Percent 3 7 7 3 3" xfId="8119" xr:uid="{35487858-553B-48B9-9B9A-1EEE26BCF108}"/>
    <cellStyle name="Percent 3 7 7 3 3 2" xfId="8120" xr:uid="{E6840A8F-793E-4160-8D4A-C51710E5DF6F}"/>
    <cellStyle name="Percent 3 7 7 3 3 2 2" xfId="25993" xr:uid="{B4ADF1BC-68D4-45D7-94D6-6CA70AE1BFD0}"/>
    <cellStyle name="Percent 3 7 7 3 3 2 3" xfId="43844" xr:uid="{D7D79AA2-E56B-41B9-AAC1-55538F019452}"/>
    <cellStyle name="Percent 3 7 7 3 3 3" xfId="25992" xr:uid="{0FD1C579-D5C8-4D51-8225-42A8EE18735B}"/>
    <cellStyle name="Percent 3 7 7 3 3 4" xfId="43843" xr:uid="{5699DF31-C34F-4E61-BCB7-82DFB904ECC5}"/>
    <cellStyle name="Percent 3 7 7 3 4" xfId="8121" xr:uid="{E571F5B1-7E25-48A1-901D-EA5AFAC38F6B}"/>
    <cellStyle name="Percent 3 7 7 3 4 2" xfId="25994" xr:uid="{19F17052-3CC3-4213-9F1B-A4804751D226}"/>
    <cellStyle name="Percent 3 7 7 3 4 3" xfId="43845" xr:uid="{7DA6A77E-D58B-4FBC-A611-BE90DBBD7455}"/>
    <cellStyle name="Percent 3 7 7 3 5" xfId="25989" xr:uid="{A6B6CDB5-205F-48E7-9B6C-A0433FB64027}"/>
    <cellStyle name="Percent 3 7 7 3 6" xfId="43840" xr:uid="{C83292D7-AA15-43A9-9222-A6A4C615938A}"/>
    <cellStyle name="Percent 3 7 7 4" xfId="8122" xr:uid="{8042DCD3-F588-4158-88F7-9E5DA0E6C6B9}"/>
    <cellStyle name="Percent 3 7 7 4 2" xfId="8123" xr:uid="{1AA34BEE-AA09-41A2-B9F2-C761DA83E699}"/>
    <cellStyle name="Percent 3 7 7 4 2 2" xfId="8124" xr:uid="{2E4C68A3-1F13-4F46-9578-53A18542F2F7}"/>
    <cellStyle name="Percent 3 7 7 4 2 2 2" xfId="25997" xr:uid="{8D71C4D0-E6D9-4CFF-8A32-B08369226AA9}"/>
    <cellStyle name="Percent 3 7 7 4 2 2 3" xfId="43848" xr:uid="{F118DFD2-5616-4339-BE29-A311141BC66D}"/>
    <cellStyle name="Percent 3 7 7 4 2 3" xfId="25996" xr:uid="{D12C0AE6-B22C-4AE3-A52F-D0C0C0A0E878}"/>
    <cellStyle name="Percent 3 7 7 4 2 4" xfId="43847" xr:uid="{24FBD998-DFF8-4F86-AF9B-3FD1CC861202}"/>
    <cellStyle name="Percent 3 7 7 4 3" xfId="8125" xr:uid="{7A59E472-6BC8-4C6F-9CBA-6DE1193A89D8}"/>
    <cellStyle name="Percent 3 7 7 4 3 2" xfId="8126" xr:uid="{41A7DA2F-397D-445B-BBBB-4B371E31412B}"/>
    <cellStyle name="Percent 3 7 7 4 3 2 2" xfId="25999" xr:uid="{E4AB2027-468A-490A-9EDA-606ABF13203E}"/>
    <cellStyle name="Percent 3 7 7 4 3 2 3" xfId="43850" xr:uid="{7665CC1E-47F4-4C28-9BF5-D547DEFB175F}"/>
    <cellStyle name="Percent 3 7 7 4 3 3" xfId="25998" xr:uid="{344B37D8-E068-443D-B424-95F1223B52C4}"/>
    <cellStyle name="Percent 3 7 7 4 3 4" xfId="43849" xr:uid="{2F8F3F49-F292-4A2D-99D0-39A0BD6F7FAF}"/>
    <cellStyle name="Percent 3 7 7 4 4" xfId="8127" xr:uid="{01076224-7040-4A71-935D-62427DB3353C}"/>
    <cellStyle name="Percent 3 7 7 4 4 2" xfId="26000" xr:uid="{D6D0AFC5-FF99-4153-BB6D-D8F4ADA9B6B6}"/>
    <cellStyle name="Percent 3 7 7 4 4 3" xfId="43851" xr:uid="{7741AAF1-C41D-423B-B642-F3F3AFFB7059}"/>
    <cellStyle name="Percent 3 7 7 4 5" xfId="25995" xr:uid="{1E104A37-BDF7-46D7-ABE8-D41F3A7C36B3}"/>
    <cellStyle name="Percent 3 7 7 4 6" xfId="43846" xr:uid="{FE2BB9A5-8DF8-4F12-9B06-B397ACE6B213}"/>
    <cellStyle name="Percent 3 7 7 5" xfId="8128" xr:uid="{1C8421FB-AB00-4546-BBA9-BB85E690B014}"/>
    <cellStyle name="Percent 3 7 7 5 2" xfId="8129" xr:uid="{46AB3AE4-5DBE-4859-9867-0ADCDE83B0A8}"/>
    <cellStyle name="Percent 3 7 7 5 2 2" xfId="8130" xr:uid="{6D7A4F6F-E88F-4FFC-A19D-D6B676EDB01D}"/>
    <cellStyle name="Percent 3 7 7 5 2 2 2" xfId="26003" xr:uid="{5B5B2045-A735-4EB0-9D30-A540A4A5C264}"/>
    <cellStyle name="Percent 3 7 7 5 2 2 3" xfId="43854" xr:uid="{2254FD38-EB6A-4BDA-9ACD-B2B84F78EB7C}"/>
    <cellStyle name="Percent 3 7 7 5 2 3" xfId="26002" xr:uid="{96851344-9B82-4656-B921-1F07BC662D75}"/>
    <cellStyle name="Percent 3 7 7 5 2 4" xfId="43853" xr:uid="{14917BB8-5107-4BE4-81CD-FD5E6FF2572F}"/>
    <cellStyle name="Percent 3 7 7 5 3" xfId="8131" xr:uid="{EF67EEB7-E034-40A0-8BA7-7D8CDECA7783}"/>
    <cellStyle name="Percent 3 7 7 5 3 2" xfId="8132" xr:uid="{9B8215F7-3BE0-4CE9-A287-D7A373D64B08}"/>
    <cellStyle name="Percent 3 7 7 5 3 2 2" xfId="26005" xr:uid="{A76272F3-C59B-495B-ADC9-F7402C5F2151}"/>
    <cellStyle name="Percent 3 7 7 5 3 2 3" xfId="43856" xr:uid="{470AF838-E431-45EA-B5AA-B7920B86DB68}"/>
    <cellStyle name="Percent 3 7 7 5 3 3" xfId="26004" xr:uid="{66E2C0D3-1522-4EA7-AC51-8C32569DF494}"/>
    <cellStyle name="Percent 3 7 7 5 3 4" xfId="43855" xr:uid="{E8984E03-D2E2-4C67-91CB-FE8A379FD806}"/>
    <cellStyle name="Percent 3 7 7 5 4" xfId="8133" xr:uid="{A87E5C92-672E-4A94-93B2-EAE662629514}"/>
    <cellStyle name="Percent 3 7 7 5 4 2" xfId="8134" xr:uid="{01A55675-421C-4F64-919F-E1DED454576F}"/>
    <cellStyle name="Percent 3 7 7 5 4 2 2" xfId="26007" xr:uid="{8C545677-DBAD-41ED-A060-487A3A48B564}"/>
    <cellStyle name="Percent 3 7 7 5 4 2 3" xfId="43858" xr:uid="{1F4099D3-D65B-499A-8D93-ED2AAC2CDF8B}"/>
    <cellStyle name="Percent 3 7 7 5 4 3" xfId="26006" xr:uid="{B3FCF360-2483-4C3F-8B79-DDCE1D0C8BE4}"/>
    <cellStyle name="Percent 3 7 7 5 4 4" xfId="43857" xr:uid="{EFA9FF6E-656F-4D36-ABA7-7C4E3D07A176}"/>
    <cellStyle name="Percent 3 7 7 5 5" xfId="8135" xr:uid="{AA0321C6-C718-4288-8BBF-E2C2E096174F}"/>
    <cellStyle name="Percent 3 7 7 5 5 2" xfId="26008" xr:uid="{8CD249C4-B18A-4319-872C-5B0292D9F0DE}"/>
    <cellStyle name="Percent 3 7 7 5 5 3" xfId="43859" xr:uid="{F38F3B23-A48C-42A1-8EBF-5BAEFF87D774}"/>
    <cellStyle name="Percent 3 7 7 5 6" xfId="26001" xr:uid="{522E1D60-4123-4B01-A94B-AB3DB39A5505}"/>
    <cellStyle name="Percent 3 7 7 5 7" xfId="43852" xr:uid="{67320F1F-F19B-4248-A06E-7F627C8D1410}"/>
    <cellStyle name="Percent 3 7 7 6" xfId="8136" xr:uid="{54E3339D-13A0-4DCE-A7A2-1EB10A6EF7B4}"/>
    <cellStyle name="Percent 3 7 7 6 2" xfId="8137" xr:uid="{31806AF4-B653-4CBF-8E83-8EA01F6C49B6}"/>
    <cellStyle name="Percent 3 7 7 6 2 2" xfId="8138" xr:uid="{E4BEC4AD-EEAB-434A-847F-EBD8837923AA}"/>
    <cellStyle name="Percent 3 7 7 6 2 2 2" xfId="26011" xr:uid="{4088F849-C9F0-4F97-8D5D-AA7FCEA1E03A}"/>
    <cellStyle name="Percent 3 7 7 6 2 2 3" xfId="43862" xr:uid="{E4D41A20-9A61-430E-ABDD-524E5AC99F18}"/>
    <cellStyle name="Percent 3 7 7 6 2 3" xfId="26010" xr:uid="{0CB981CF-167B-4558-A8E1-ECBBF49D14FD}"/>
    <cellStyle name="Percent 3 7 7 6 2 4" xfId="43861" xr:uid="{D8660B30-96A7-4D10-BD84-DEE88B45FF23}"/>
    <cellStyle name="Percent 3 7 7 6 3" xfId="8139" xr:uid="{0A95A86A-EE3D-4659-908A-391155827AC5}"/>
    <cellStyle name="Percent 3 7 7 6 3 2" xfId="8140" xr:uid="{6488442C-2C43-4034-8D68-803B6A716CEA}"/>
    <cellStyle name="Percent 3 7 7 6 3 2 2" xfId="26013" xr:uid="{AC2212E3-C738-41DB-8683-07CCEF40A234}"/>
    <cellStyle name="Percent 3 7 7 6 3 2 3" xfId="43864" xr:uid="{F4DC77EB-ACF8-4A71-84A9-8E7756CD973B}"/>
    <cellStyle name="Percent 3 7 7 6 3 3" xfId="26012" xr:uid="{52F96E73-6F68-46D6-87C3-5E70C3699B0B}"/>
    <cellStyle name="Percent 3 7 7 6 3 4" xfId="43863" xr:uid="{2BC42B18-E6D3-4F7A-A4DE-0F4B6F064776}"/>
    <cellStyle name="Percent 3 7 7 6 4" xfId="8141" xr:uid="{9732B7C5-E4A2-4890-B6DD-00EAD0B25CF2}"/>
    <cellStyle name="Percent 3 7 7 6 4 2" xfId="26014" xr:uid="{B93680F8-DF7B-488E-BD8B-3F3D4E220A07}"/>
    <cellStyle name="Percent 3 7 7 6 4 3" xfId="43865" xr:uid="{940D2367-B9F2-4BD9-9BB6-48ED4EC015A5}"/>
    <cellStyle name="Percent 3 7 7 6 5" xfId="26009" xr:uid="{801F244F-37CC-4150-A4CE-52410CC45785}"/>
    <cellStyle name="Percent 3 7 7 6 6" xfId="43860" xr:uid="{976769F2-3DF8-4F4D-9D42-830F55C14EFD}"/>
    <cellStyle name="Percent 3 7 7 7" xfId="8142" xr:uid="{3D836E70-28B9-4FF4-98E0-59694B5B7C77}"/>
    <cellStyle name="Percent 3 7 7 7 2" xfId="8143" xr:uid="{F566C6DC-41BB-487A-A009-6F28844411C0}"/>
    <cellStyle name="Percent 3 7 7 7 2 2" xfId="26016" xr:uid="{49BBF95A-78D9-4BDF-AFEC-8E20DE602626}"/>
    <cellStyle name="Percent 3 7 7 7 2 3" xfId="43867" xr:uid="{149C4EA8-1CA4-4056-9A44-FA3AD1A6BD87}"/>
    <cellStyle name="Percent 3 7 7 7 3" xfId="26015" xr:uid="{94FE9D01-F466-4450-BAAF-9E9ABF1CD522}"/>
    <cellStyle name="Percent 3 7 7 7 4" xfId="43866" xr:uid="{1881B1CF-11C6-4D31-B9F5-D8AA0E2EBA87}"/>
    <cellStyle name="Percent 3 7 7 8" xfId="8144" xr:uid="{06B0692B-6221-40C5-93E0-C1D938AB97AD}"/>
    <cellStyle name="Percent 3 7 7 8 2" xfId="8145" xr:uid="{2ECA054F-492A-499F-9DAE-BCA773F7584E}"/>
    <cellStyle name="Percent 3 7 7 8 2 2" xfId="26018" xr:uid="{5E16C138-F131-4DDC-8361-74BF81338851}"/>
    <cellStyle name="Percent 3 7 7 8 2 3" xfId="43869" xr:uid="{875E37CF-9A0F-4A97-BD75-503756A77EF5}"/>
    <cellStyle name="Percent 3 7 7 8 3" xfId="26017" xr:uid="{6DF79609-3EC8-4798-B30E-202EC9C818CF}"/>
    <cellStyle name="Percent 3 7 7 8 4" xfId="43868" xr:uid="{B8C82991-13EC-4583-801D-1F7A1B4E41F7}"/>
    <cellStyle name="Percent 3 7 7 9" xfId="8146" xr:uid="{9B592537-BD7D-486F-983D-3738671F57A6}"/>
    <cellStyle name="Percent 3 7 7 9 2" xfId="8147" xr:uid="{C6928DC9-9053-427D-95BD-835AD398A7D5}"/>
    <cellStyle name="Percent 3 7 7 9 2 2" xfId="26020" xr:uid="{83F670E9-5FA8-43EB-98C7-CD4F72873702}"/>
    <cellStyle name="Percent 3 7 7 9 2 3" xfId="43871" xr:uid="{B3784BF8-DA23-4F5A-B186-D230A35A40E2}"/>
    <cellStyle name="Percent 3 7 7 9 3" xfId="26019" xr:uid="{6D768980-DD3D-474D-B9D8-1A4119AF2E12}"/>
    <cellStyle name="Percent 3 7 7 9 4" xfId="43870" xr:uid="{34405B81-6A19-4A6E-8A5A-23C8627AC41D}"/>
    <cellStyle name="Percent 3 7 8" xfId="2941" xr:uid="{E5D19BAB-50D9-40DF-B278-8F4A1532C805}"/>
    <cellStyle name="Percent 3 7 8 10" xfId="8149" xr:uid="{97611FFE-C7F6-4522-85B6-58DE57A78D90}"/>
    <cellStyle name="Percent 3 7 8 10 2" xfId="26022" xr:uid="{58D43DD8-73E8-4869-800F-9E50425AAEAE}"/>
    <cellStyle name="Percent 3 7 8 10 3" xfId="43873" xr:uid="{3BB6A12D-1AF2-41FF-86D5-2C3A5411C1F7}"/>
    <cellStyle name="Percent 3 7 8 11" xfId="8150" xr:uid="{88F03BFF-FF01-4C37-BC97-87C096CC282E}"/>
    <cellStyle name="Percent 3 7 8 11 2" xfId="26023" xr:uid="{F9732FCF-8F97-473C-9B67-B4EA26E9C134}"/>
    <cellStyle name="Percent 3 7 8 11 3" xfId="43874" xr:uid="{F111B78B-FE38-4FCE-808D-8FE0D628A7C6}"/>
    <cellStyle name="Percent 3 7 8 12" xfId="8148" xr:uid="{771D5C9B-F9B9-4B51-A7BD-522B9AFDC250}"/>
    <cellStyle name="Percent 3 7 8 12 2" xfId="26021" xr:uid="{07B14BEC-BC83-475E-831A-94238112C755}"/>
    <cellStyle name="Percent 3 7 8 12 3" xfId="43872" xr:uid="{3BEC1DEA-6F75-491B-9121-D87F8CA39ABC}"/>
    <cellStyle name="Percent 3 7 8 13" xfId="59858" xr:uid="{B1908500-E569-4B6E-9A59-D88A5DE55993}"/>
    <cellStyle name="Percent 3 7 8 2" xfId="8151" xr:uid="{A93D297B-F553-4017-AABE-5E581F5ABC2B}"/>
    <cellStyle name="Percent 3 7 8 2 2" xfId="8152" xr:uid="{C0787048-A41E-4875-BFCF-1EB6D218C6B7}"/>
    <cellStyle name="Percent 3 7 8 2 2 2" xfId="8153" xr:uid="{50F3CC38-2A91-4D0A-A560-07CC6FBCB110}"/>
    <cellStyle name="Percent 3 7 8 2 2 2 2" xfId="26026" xr:uid="{041F344A-C325-4903-94F9-F7579B8E9A7D}"/>
    <cellStyle name="Percent 3 7 8 2 2 2 3" xfId="43877" xr:uid="{C29951AA-8F52-45E4-BCD9-99F30EFE7992}"/>
    <cellStyle name="Percent 3 7 8 2 2 3" xfId="26025" xr:uid="{F5A1C8BB-EBA9-4231-A6FD-ED2962C14F15}"/>
    <cellStyle name="Percent 3 7 8 2 2 4" xfId="43876" xr:uid="{3FEF53E8-7A2A-433B-A6AF-3A98F04299CE}"/>
    <cellStyle name="Percent 3 7 8 2 3" xfId="8154" xr:uid="{B9BFEF45-56CD-4C1B-AAFA-E3DF4525B375}"/>
    <cellStyle name="Percent 3 7 8 2 3 2" xfId="8155" xr:uid="{863CA400-143A-4534-819F-7C5438291A9F}"/>
    <cellStyle name="Percent 3 7 8 2 3 2 2" xfId="26028" xr:uid="{71FB7FE8-78B8-4FA5-B06A-C98A72F7F52F}"/>
    <cellStyle name="Percent 3 7 8 2 3 2 3" xfId="43879" xr:uid="{2D412D0F-B418-40F1-89F1-5F31902A2888}"/>
    <cellStyle name="Percent 3 7 8 2 3 3" xfId="26027" xr:uid="{6510F258-1B08-448E-ABEE-B92E6429D6B4}"/>
    <cellStyle name="Percent 3 7 8 2 3 4" xfId="43878" xr:uid="{8F1B9BD9-6EA8-4B27-8D80-3FC32BAB6674}"/>
    <cellStyle name="Percent 3 7 8 2 4" xfId="8156" xr:uid="{5B61EB47-7CB7-4CD1-9E00-B5C0E9FCE353}"/>
    <cellStyle name="Percent 3 7 8 2 4 2" xfId="26029" xr:uid="{6D6E8C66-7031-4D73-B15A-518C22B54C56}"/>
    <cellStyle name="Percent 3 7 8 2 4 3" xfId="43880" xr:uid="{46929565-E492-4E94-A1B1-976E27488CA7}"/>
    <cellStyle name="Percent 3 7 8 2 5" xfId="8157" xr:uid="{9D15B736-8A6B-4BF1-AA87-9EBB7715B270}"/>
    <cellStyle name="Percent 3 7 8 2 5 2" xfId="26030" xr:uid="{A46B6700-CB7E-43A2-9B40-492EC5BAA423}"/>
    <cellStyle name="Percent 3 7 8 2 5 3" xfId="43881" xr:uid="{74D1A17F-2BF4-408F-A113-89A14FA5554C}"/>
    <cellStyle name="Percent 3 7 8 2 6" xfId="26024" xr:uid="{3AC68C22-2BB5-44E8-9792-B50912BE0954}"/>
    <cellStyle name="Percent 3 7 8 2 7" xfId="43875" xr:uid="{ACE2F2B5-9642-41AF-90B2-D0279D3E93FA}"/>
    <cellStyle name="Percent 3 7 8 3" xfId="8158" xr:uid="{1C49D157-7B16-4E32-A685-5FD09F9F1A0E}"/>
    <cellStyle name="Percent 3 7 8 3 2" xfId="8159" xr:uid="{6D9A5F19-9FA2-42BF-B44C-54DF164354C0}"/>
    <cellStyle name="Percent 3 7 8 3 2 2" xfId="8160" xr:uid="{BE5BD2BB-BE75-45A8-9CA3-70E176166FBA}"/>
    <cellStyle name="Percent 3 7 8 3 2 2 2" xfId="26033" xr:uid="{64D972EA-206A-4986-95DC-235F24F2F3F6}"/>
    <cellStyle name="Percent 3 7 8 3 2 2 3" xfId="43884" xr:uid="{BFEA69F6-2B5D-47BC-8191-67F17D8CC18D}"/>
    <cellStyle name="Percent 3 7 8 3 2 3" xfId="26032" xr:uid="{0981A894-1A45-4327-86C3-23359B5CA6CB}"/>
    <cellStyle name="Percent 3 7 8 3 2 4" xfId="43883" xr:uid="{C4B528F9-A055-48EE-A367-442BBEC2E444}"/>
    <cellStyle name="Percent 3 7 8 3 3" xfId="8161" xr:uid="{E92E777D-5CC0-4E7C-85A2-7681CD6B385E}"/>
    <cellStyle name="Percent 3 7 8 3 3 2" xfId="8162" xr:uid="{60CE0E35-975B-4775-9BB2-2C2A06DFE0CF}"/>
    <cellStyle name="Percent 3 7 8 3 3 2 2" xfId="26035" xr:uid="{725B8F7C-3B5E-4A80-B73A-B2A398730AB2}"/>
    <cellStyle name="Percent 3 7 8 3 3 2 3" xfId="43886" xr:uid="{03753ADC-D724-4ED8-AD2B-6886C67108F6}"/>
    <cellStyle name="Percent 3 7 8 3 3 3" xfId="26034" xr:uid="{8A82A3EA-3CED-4AE6-9773-84EE529B9A4A}"/>
    <cellStyle name="Percent 3 7 8 3 3 4" xfId="43885" xr:uid="{74AB7AEE-D0B7-4F8C-B9E3-14861F566734}"/>
    <cellStyle name="Percent 3 7 8 3 4" xfId="8163" xr:uid="{5BA15C1B-2268-4FC2-B54C-5F3B22F0F355}"/>
    <cellStyle name="Percent 3 7 8 3 4 2" xfId="26036" xr:uid="{727BF0F5-0858-461E-B167-C7E47F89819A}"/>
    <cellStyle name="Percent 3 7 8 3 4 3" xfId="43887" xr:uid="{D59E5726-7BDA-4E4A-934A-62731EA06A8E}"/>
    <cellStyle name="Percent 3 7 8 3 5" xfId="26031" xr:uid="{EC691A34-7A95-4B36-A62D-E0F1B86E07A5}"/>
    <cellStyle name="Percent 3 7 8 3 6" xfId="43882" xr:uid="{DB9F9796-EE23-4F37-B223-FF62950960DF}"/>
    <cellStyle name="Percent 3 7 8 4" xfId="8164" xr:uid="{9FD4BDAC-F447-4E4E-B635-90B274F1A0C4}"/>
    <cellStyle name="Percent 3 7 8 4 2" xfId="8165" xr:uid="{3C31EA47-6764-4B5D-92F2-48D6A5FD0BD3}"/>
    <cellStyle name="Percent 3 7 8 4 2 2" xfId="8166" xr:uid="{C4F5E5F5-751C-4C70-8DB8-EB9B68B8DD0E}"/>
    <cellStyle name="Percent 3 7 8 4 2 2 2" xfId="26039" xr:uid="{91797D52-249D-4FFA-A275-4EBE96CCF130}"/>
    <cellStyle name="Percent 3 7 8 4 2 2 3" xfId="43890" xr:uid="{EB7F1823-5FD9-4669-A669-021797EAFF10}"/>
    <cellStyle name="Percent 3 7 8 4 2 3" xfId="26038" xr:uid="{495FBF27-3D5D-4E57-B1DA-E8E76DC41B46}"/>
    <cellStyle name="Percent 3 7 8 4 2 4" xfId="43889" xr:uid="{386A5238-C043-4490-AF1B-5E7EE89428B2}"/>
    <cellStyle name="Percent 3 7 8 4 3" xfId="8167" xr:uid="{A3087250-B92C-4A69-834A-783A47749FAD}"/>
    <cellStyle name="Percent 3 7 8 4 3 2" xfId="8168" xr:uid="{8D2D844C-81E1-4020-8CA8-97BA0611E729}"/>
    <cellStyle name="Percent 3 7 8 4 3 2 2" xfId="26041" xr:uid="{64F8A5EB-B220-4D06-8A87-8C22776CA948}"/>
    <cellStyle name="Percent 3 7 8 4 3 2 3" xfId="43892" xr:uid="{2210AC74-30A6-4F08-A591-ECE2ECD00AED}"/>
    <cellStyle name="Percent 3 7 8 4 3 3" xfId="26040" xr:uid="{592E7D78-0912-433D-A4FD-3C284719FD4C}"/>
    <cellStyle name="Percent 3 7 8 4 3 4" xfId="43891" xr:uid="{71D9FC11-7958-47DC-9765-5A06C436A4B4}"/>
    <cellStyle name="Percent 3 7 8 4 4" xfId="8169" xr:uid="{7CC3E304-482C-49DE-BBEA-E23B1479CA1D}"/>
    <cellStyle name="Percent 3 7 8 4 4 2" xfId="26042" xr:uid="{A96302FD-F94F-40A7-B304-09B29C6BCB99}"/>
    <cellStyle name="Percent 3 7 8 4 4 3" xfId="43893" xr:uid="{CF867F6F-7EE6-4A18-A967-AEA0505BF07F}"/>
    <cellStyle name="Percent 3 7 8 4 5" xfId="26037" xr:uid="{32C5293B-2CF5-4C57-A335-2596065694BB}"/>
    <cellStyle name="Percent 3 7 8 4 6" xfId="43888" xr:uid="{0B8C5851-7D9E-484D-B899-A71EA731E504}"/>
    <cellStyle name="Percent 3 7 8 5" xfId="8170" xr:uid="{8355752C-6B56-42F5-B9B6-86C7BA6CDA66}"/>
    <cellStyle name="Percent 3 7 8 5 2" xfId="8171" xr:uid="{F3C01763-DAEF-4BFF-BC54-B1ECC3A2D009}"/>
    <cellStyle name="Percent 3 7 8 5 2 2" xfId="8172" xr:uid="{C0D90F9A-3269-4CAA-948F-9A0DC34BDE5A}"/>
    <cellStyle name="Percent 3 7 8 5 2 2 2" xfId="26045" xr:uid="{59167994-48F8-4D1B-BDEB-6D96ECF7E0A8}"/>
    <cellStyle name="Percent 3 7 8 5 2 2 3" xfId="43896" xr:uid="{0F925AF3-5A56-471E-A892-6C62F3D095E5}"/>
    <cellStyle name="Percent 3 7 8 5 2 3" xfId="26044" xr:uid="{7FE7DB4F-AF7D-40CB-B041-DB9701D41D67}"/>
    <cellStyle name="Percent 3 7 8 5 2 4" xfId="43895" xr:uid="{E7689BD2-72ED-4E69-B7C4-515C8C173178}"/>
    <cellStyle name="Percent 3 7 8 5 3" xfId="8173" xr:uid="{E83C9AF7-C68C-448B-BFF1-653F42DD044B}"/>
    <cellStyle name="Percent 3 7 8 5 3 2" xfId="8174" xr:uid="{79AEE8D7-3A3B-4F56-887E-D9A14C156F6B}"/>
    <cellStyle name="Percent 3 7 8 5 3 2 2" xfId="26047" xr:uid="{762C1A1E-3554-4D76-93FB-2E7195ACF728}"/>
    <cellStyle name="Percent 3 7 8 5 3 2 3" xfId="43898" xr:uid="{BFEA1B13-A1D8-4744-B3E0-282F10F8A2F7}"/>
    <cellStyle name="Percent 3 7 8 5 3 3" xfId="26046" xr:uid="{CB06EC02-5C6D-4594-B5E9-22F3CE32AE7E}"/>
    <cellStyle name="Percent 3 7 8 5 3 4" xfId="43897" xr:uid="{6238826A-9FCE-4A34-A1DD-57DEE3ED3983}"/>
    <cellStyle name="Percent 3 7 8 5 4" xfId="8175" xr:uid="{432536C1-2A6D-4D01-A0D8-4B4414E495E4}"/>
    <cellStyle name="Percent 3 7 8 5 4 2" xfId="8176" xr:uid="{E55D1673-1511-4907-A11A-1603177367F8}"/>
    <cellStyle name="Percent 3 7 8 5 4 2 2" xfId="26049" xr:uid="{2074E20C-7982-467C-B61B-70C04A0D8B4E}"/>
    <cellStyle name="Percent 3 7 8 5 4 2 3" xfId="43900" xr:uid="{B90E8449-465F-4889-8EEC-8579C7482666}"/>
    <cellStyle name="Percent 3 7 8 5 4 3" xfId="26048" xr:uid="{373B954E-4179-4235-AA29-FB49BE017B14}"/>
    <cellStyle name="Percent 3 7 8 5 4 4" xfId="43899" xr:uid="{AD671668-75FE-49F5-ABD0-3279A3A2FE44}"/>
    <cellStyle name="Percent 3 7 8 5 5" xfId="8177" xr:uid="{6B9EFF88-228F-4623-A4F0-52F037A5B711}"/>
    <cellStyle name="Percent 3 7 8 5 5 2" xfId="26050" xr:uid="{2CF4E970-88F7-413D-A1C4-E4B800593167}"/>
    <cellStyle name="Percent 3 7 8 5 5 3" xfId="43901" xr:uid="{3B47CEF6-CD86-4093-8F1B-33FF68E29A7C}"/>
    <cellStyle name="Percent 3 7 8 5 6" xfId="26043" xr:uid="{53353901-D2C4-4FCB-BA44-F436C23CA961}"/>
    <cellStyle name="Percent 3 7 8 5 7" xfId="43894" xr:uid="{ED0211F6-C830-49ED-BF4D-A6EC50E3E66A}"/>
    <cellStyle name="Percent 3 7 8 6" xfId="8178" xr:uid="{5D081539-8565-4FF0-81DF-3B60F781720E}"/>
    <cellStyle name="Percent 3 7 8 6 2" xfId="8179" xr:uid="{0F24C72F-F106-4ED7-BFF8-0D645BF661F7}"/>
    <cellStyle name="Percent 3 7 8 6 2 2" xfId="8180" xr:uid="{C287570F-9125-4416-AB80-AD88423E345E}"/>
    <cellStyle name="Percent 3 7 8 6 2 2 2" xfId="26053" xr:uid="{67F5FF48-0F73-45DE-8F71-CBFDE4DDB799}"/>
    <cellStyle name="Percent 3 7 8 6 2 2 3" xfId="43904" xr:uid="{5C695ECD-FB26-4E37-99B4-A21C971082B2}"/>
    <cellStyle name="Percent 3 7 8 6 2 3" xfId="26052" xr:uid="{DA6DF238-89E4-4198-9BF1-01243DC67153}"/>
    <cellStyle name="Percent 3 7 8 6 2 4" xfId="43903" xr:uid="{4BA6FA12-EAAD-4F15-B9E3-E3ACCECC10EE}"/>
    <cellStyle name="Percent 3 7 8 6 3" xfId="8181" xr:uid="{D472AADC-1994-49F4-BBA4-BC8853F0B31E}"/>
    <cellStyle name="Percent 3 7 8 6 3 2" xfId="8182" xr:uid="{B2DE1A5C-C99C-41DB-BE72-4B277E8E0A8C}"/>
    <cellStyle name="Percent 3 7 8 6 3 2 2" xfId="26055" xr:uid="{5E7DB15B-344C-48AF-9A1B-77598E303904}"/>
    <cellStyle name="Percent 3 7 8 6 3 2 3" xfId="43906" xr:uid="{0869A8EC-3FB1-4874-91A2-3790EB48F831}"/>
    <cellStyle name="Percent 3 7 8 6 3 3" xfId="26054" xr:uid="{67BFCE45-0552-4E1A-BFFE-D5C490FC4E03}"/>
    <cellStyle name="Percent 3 7 8 6 3 4" xfId="43905" xr:uid="{7044A77C-D012-4E89-990D-E94B555D93CB}"/>
    <cellStyle name="Percent 3 7 8 6 4" xfId="8183" xr:uid="{F1528574-00DE-4885-BBC8-4E9A80F3962A}"/>
    <cellStyle name="Percent 3 7 8 6 4 2" xfId="26056" xr:uid="{0DB75D59-983C-4DFC-8D52-844C6BE6D639}"/>
    <cellStyle name="Percent 3 7 8 6 4 3" xfId="43907" xr:uid="{E539D0CA-B585-420F-9F37-BF20B272659F}"/>
    <cellStyle name="Percent 3 7 8 6 5" xfId="26051" xr:uid="{7F8F0521-3ADA-4255-AAED-85F6F8B79624}"/>
    <cellStyle name="Percent 3 7 8 6 6" xfId="43902" xr:uid="{EE748005-8AC1-46AF-8375-5E21C9F55DAB}"/>
    <cellStyle name="Percent 3 7 8 7" xfId="8184" xr:uid="{61C85095-8D9D-4F50-BCAC-BEC5AEAF649D}"/>
    <cellStyle name="Percent 3 7 8 7 2" xfId="8185" xr:uid="{6478D13B-4857-40DD-9FA4-8DE796C04C49}"/>
    <cellStyle name="Percent 3 7 8 7 2 2" xfId="26058" xr:uid="{304B2A01-FF58-4242-9171-E72D909F07FF}"/>
    <cellStyle name="Percent 3 7 8 7 2 3" xfId="43909" xr:uid="{DF93D67A-118E-461E-83EA-9148CD6FB409}"/>
    <cellStyle name="Percent 3 7 8 7 3" xfId="26057" xr:uid="{F5794631-102E-4B64-99E4-1700801F75A9}"/>
    <cellStyle name="Percent 3 7 8 7 4" xfId="43908" xr:uid="{7D145795-0A7D-44F7-9C3B-04A905492DE2}"/>
    <cellStyle name="Percent 3 7 8 8" xfId="8186" xr:uid="{78C35597-0979-45DD-A2E2-EFD66FB400A6}"/>
    <cellStyle name="Percent 3 7 8 8 2" xfId="8187" xr:uid="{08522308-ADEF-420F-94BD-658C234D3B9C}"/>
    <cellStyle name="Percent 3 7 8 8 2 2" xfId="26060" xr:uid="{7936AB8A-8AB6-4472-9AB1-78B695FD0432}"/>
    <cellStyle name="Percent 3 7 8 8 2 3" xfId="43911" xr:uid="{C3DF78CB-1070-4F8F-AE00-DA398F9A2156}"/>
    <cellStyle name="Percent 3 7 8 8 3" xfId="26059" xr:uid="{181944D4-8BD8-408A-8C40-183DC4252D18}"/>
    <cellStyle name="Percent 3 7 8 8 4" xfId="43910" xr:uid="{E502126A-6E76-48F8-845A-09DDB2B16E12}"/>
    <cellStyle name="Percent 3 7 8 9" xfId="8188" xr:uid="{FE0541CE-0D32-4EF0-AE0B-02A0C863145D}"/>
    <cellStyle name="Percent 3 7 8 9 2" xfId="8189" xr:uid="{68633851-5761-4FAC-B543-70F669FFAD56}"/>
    <cellStyle name="Percent 3 7 8 9 2 2" xfId="26062" xr:uid="{4A4B3D25-D1AA-4917-9F42-10B3C247375B}"/>
    <cellStyle name="Percent 3 7 8 9 2 3" xfId="43913" xr:uid="{126E0E67-2016-4406-8D4B-18E1347EB816}"/>
    <cellStyle name="Percent 3 7 8 9 3" xfId="26061" xr:uid="{1D90D509-B268-48C5-B576-88E04B64DB55}"/>
    <cellStyle name="Percent 3 7 8 9 4" xfId="43912" xr:uid="{C298F9A1-9C27-4D0F-8691-F2EFA5AC6166}"/>
    <cellStyle name="Percent 3 7 9" xfId="2942" xr:uid="{1172B65D-40F4-45DE-B1BE-E7FFC088A9CE}"/>
    <cellStyle name="Percent 3 7 9 10" xfId="8191" xr:uid="{F84AC680-BE8F-403E-A0F8-E788B8239C04}"/>
    <cellStyle name="Percent 3 7 9 10 2" xfId="26064" xr:uid="{7F3730F1-B957-41A5-925F-A06CB40C0F16}"/>
    <cellStyle name="Percent 3 7 9 10 3" xfId="43915" xr:uid="{45369161-0B58-49CB-A673-0A5C650D4332}"/>
    <cellStyle name="Percent 3 7 9 11" xfId="8192" xr:uid="{2E23F055-AAEF-4655-8880-36D5E0CA1FE8}"/>
    <cellStyle name="Percent 3 7 9 11 2" xfId="26065" xr:uid="{618DF7A8-EDE8-4397-9A09-380C9857BE49}"/>
    <cellStyle name="Percent 3 7 9 11 3" xfId="43916" xr:uid="{B9A95B42-6397-48C5-A63D-CCA59799CFEF}"/>
    <cellStyle name="Percent 3 7 9 12" xfId="8190" xr:uid="{EAEA3725-05A1-460C-AECB-979463C0C8C4}"/>
    <cellStyle name="Percent 3 7 9 12 2" xfId="26063" xr:uid="{66805E39-D5FC-4C14-AD07-2078654C296A}"/>
    <cellStyle name="Percent 3 7 9 12 3" xfId="43914" xr:uid="{BBAC9048-DB9A-47B9-A77A-DB2F7E9F7580}"/>
    <cellStyle name="Percent 3 7 9 13" xfId="59859" xr:uid="{C7F16193-A392-481B-9EA6-F1DA56021583}"/>
    <cellStyle name="Percent 3 7 9 2" xfId="8193" xr:uid="{67836C84-FBC6-49E7-BCEB-F33B28CFDC26}"/>
    <cellStyle name="Percent 3 7 9 2 2" xfId="8194" xr:uid="{5A31D768-D74F-4C90-B79D-C0297E8AE8DD}"/>
    <cellStyle name="Percent 3 7 9 2 2 2" xfId="8195" xr:uid="{5A3D4168-90F0-43D8-9186-85ED7D7928C6}"/>
    <cellStyle name="Percent 3 7 9 2 2 2 2" xfId="26068" xr:uid="{9D6EF40B-1ED9-40D4-9C00-8912097198CB}"/>
    <cellStyle name="Percent 3 7 9 2 2 2 3" xfId="43919" xr:uid="{E5F3F692-B15F-4007-A0EB-233737BA9CC6}"/>
    <cellStyle name="Percent 3 7 9 2 2 3" xfId="26067" xr:uid="{1B7EE431-C2A0-4575-A883-64EE2A5B09CB}"/>
    <cellStyle name="Percent 3 7 9 2 2 4" xfId="43918" xr:uid="{3EA87D33-91BC-4659-98BF-68FE432C82BD}"/>
    <cellStyle name="Percent 3 7 9 2 3" xfId="8196" xr:uid="{2C748AF7-4D24-4B94-BE14-C70D19D650CC}"/>
    <cellStyle name="Percent 3 7 9 2 3 2" xfId="8197" xr:uid="{AF73A8ED-720F-4C0F-BD46-465A60DED490}"/>
    <cellStyle name="Percent 3 7 9 2 3 2 2" xfId="26070" xr:uid="{393420E8-C332-45E4-9622-5B6F601534C6}"/>
    <cellStyle name="Percent 3 7 9 2 3 2 3" xfId="43921" xr:uid="{C9FEF61E-A899-481D-9429-1AE8C02668BE}"/>
    <cellStyle name="Percent 3 7 9 2 3 3" xfId="26069" xr:uid="{C2FFA620-D2D6-4AE8-9744-9083A71EE144}"/>
    <cellStyle name="Percent 3 7 9 2 3 4" xfId="43920" xr:uid="{8F558E17-49B2-4F63-930D-D7B7D8876AFF}"/>
    <cellStyle name="Percent 3 7 9 2 4" xfId="8198" xr:uid="{4FC90185-5893-41AC-A437-C9338ACAF877}"/>
    <cellStyle name="Percent 3 7 9 2 4 2" xfId="26071" xr:uid="{442C9313-62EA-4CDB-B698-6E7420132247}"/>
    <cellStyle name="Percent 3 7 9 2 4 3" xfId="43922" xr:uid="{005DA071-6514-4556-92B0-5D79C90224BB}"/>
    <cellStyle name="Percent 3 7 9 2 5" xfId="8199" xr:uid="{EED3D815-E75B-499A-A28A-F1BBA22C28E8}"/>
    <cellStyle name="Percent 3 7 9 2 5 2" xfId="26072" xr:uid="{696271EC-2B21-4499-A9C4-421076C8572B}"/>
    <cellStyle name="Percent 3 7 9 2 5 3" xfId="43923" xr:uid="{A15D3C1B-460F-43E7-A013-5DBAE35392A3}"/>
    <cellStyle name="Percent 3 7 9 2 6" xfId="26066" xr:uid="{2877AB11-7F10-44E1-9D74-882919CCD948}"/>
    <cellStyle name="Percent 3 7 9 2 7" xfId="43917" xr:uid="{EE580C89-F368-4E1A-B758-6DCF7BE1FB92}"/>
    <cellStyle name="Percent 3 7 9 3" xfId="8200" xr:uid="{8889666A-0D5F-4494-9650-CA9D3D013898}"/>
    <cellStyle name="Percent 3 7 9 3 2" xfId="8201" xr:uid="{96C39179-8B8E-4428-AACA-874AD99D4790}"/>
    <cellStyle name="Percent 3 7 9 3 2 2" xfId="8202" xr:uid="{A7E3397C-7CBD-48C2-A0FB-E77DAAD8F96E}"/>
    <cellStyle name="Percent 3 7 9 3 2 2 2" xfId="26075" xr:uid="{47761614-EA4C-4402-938F-74BB2253349A}"/>
    <cellStyle name="Percent 3 7 9 3 2 2 3" xfId="43926" xr:uid="{D1BDAB6E-CC09-4111-8AA2-E8F29ABC7B2E}"/>
    <cellStyle name="Percent 3 7 9 3 2 3" xfId="26074" xr:uid="{A8714814-E295-4AA6-B68A-44FA198E2C34}"/>
    <cellStyle name="Percent 3 7 9 3 2 4" xfId="43925" xr:uid="{3EEC9F0C-A483-4C15-B481-8036D4117403}"/>
    <cellStyle name="Percent 3 7 9 3 3" xfId="8203" xr:uid="{F030629E-C3F7-44A3-9D6C-4E0C7660F44B}"/>
    <cellStyle name="Percent 3 7 9 3 3 2" xfId="8204" xr:uid="{04B20259-1BD8-485C-96F8-C7528875BEA3}"/>
    <cellStyle name="Percent 3 7 9 3 3 2 2" xfId="26077" xr:uid="{6BA89BD3-9C6F-4241-B287-3B76BB807DB6}"/>
    <cellStyle name="Percent 3 7 9 3 3 2 3" xfId="43928" xr:uid="{5F8E6FC2-E296-4E1A-9DED-98E2AF3A59BC}"/>
    <cellStyle name="Percent 3 7 9 3 3 3" xfId="26076" xr:uid="{C64A31C8-F0F3-47D7-A231-0CD9C83EF314}"/>
    <cellStyle name="Percent 3 7 9 3 3 4" xfId="43927" xr:uid="{F28ED8AD-98A4-4B87-8ED0-DCF8F848B377}"/>
    <cellStyle name="Percent 3 7 9 3 4" xfId="8205" xr:uid="{A028AE8E-5297-40A4-A43D-483FB06B09F0}"/>
    <cellStyle name="Percent 3 7 9 3 4 2" xfId="26078" xr:uid="{1E977E61-16E1-4694-AEB5-8E22B20F1A78}"/>
    <cellStyle name="Percent 3 7 9 3 4 3" xfId="43929" xr:uid="{16AFF40A-F578-49E4-89BB-DC514440E206}"/>
    <cellStyle name="Percent 3 7 9 3 5" xfId="26073" xr:uid="{306143DB-D94F-482C-AEA1-8CAA39D74EB2}"/>
    <cellStyle name="Percent 3 7 9 3 6" xfId="43924" xr:uid="{44F017F4-96A9-4D9F-9555-409914ECB424}"/>
    <cellStyle name="Percent 3 7 9 4" xfId="8206" xr:uid="{64D09152-5976-4E70-ABC2-0353D8BB3EDB}"/>
    <cellStyle name="Percent 3 7 9 4 2" xfId="8207" xr:uid="{C060BF6B-AA49-4379-B875-B362BAFD4118}"/>
    <cellStyle name="Percent 3 7 9 4 2 2" xfId="8208" xr:uid="{9DB5B852-484C-4BCA-BA14-518FCBC7A48C}"/>
    <cellStyle name="Percent 3 7 9 4 2 2 2" xfId="26081" xr:uid="{A7163FAF-B4B9-4F97-A11B-0C50E030D551}"/>
    <cellStyle name="Percent 3 7 9 4 2 2 3" xfId="43932" xr:uid="{533CA7FC-B62B-477E-87CE-80C43856F344}"/>
    <cellStyle name="Percent 3 7 9 4 2 3" xfId="26080" xr:uid="{77287B7A-BF2C-44C8-8E05-8CD2B060D37C}"/>
    <cellStyle name="Percent 3 7 9 4 2 4" xfId="43931" xr:uid="{86BAFB16-28D5-496A-AA33-A072B2961BAF}"/>
    <cellStyle name="Percent 3 7 9 4 3" xfId="8209" xr:uid="{11975FC9-27F6-47BB-911E-164B6CC271CA}"/>
    <cellStyle name="Percent 3 7 9 4 3 2" xfId="8210" xr:uid="{67D77191-6685-4A4E-9604-16FA2760699E}"/>
    <cellStyle name="Percent 3 7 9 4 3 2 2" xfId="26083" xr:uid="{B0B1047B-769B-4D2C-9885-A96029548C33}"/>
    <cellStyle name="Percent 3 7 9 4 3 2 3" xfId="43934" xr:uid="{0C819637-1C34-407E-B895-697DEB51E9AA}"/>
    <cellStyle name="Percent 3 7 9 4 3 3" xfId="26082" xr:uid="{2B973C2D-E873-4558-9D13-3DBCDEE77646}"/>
    <cellStyle name="Percent 3 7 9 4 3 4" xfId="43933" xr:uid="{A5828F26-8593-4C66-9A16-5F658C04CE28}"/>
    <cellStyle name="Percent 3 7 9 4 4" xfId="8211" xr:uid="{49AFFC59-7952-48E7-8855-E890192FC05F}"/>
    <cellStyle name="Percent 3 7 9 4 4 2" xfId="26084" xr:uid="{92A804AD-1DCF-4340-BE77-4B32995FC57C}"/>
    <cellStyle name="Percent 3 7 9 4 4 3" xfId="43935" xr:uid="{8191EBA1-5F26-4EF7-AC2D-7046A7F43925}"/>
    <cellStyle name="Percent 3 7 9 4 5" xfId="26079" xr:uid="{191A2061-7A81-423F-818C-35554B2F8B6F}"/>
    <cellStyle name="Percent 3 7 9 4 6" xfId="43930" xr:uid="{E93D1ABF-77EE-470F-9617-CDAB610225FA}"/>
    <cellStyle name="Percent 3 7 9 5" xfId="8212" xr:uid="{4861AD1A-1F25-4638-8B71-26D7440B6EB8}"/>
    <cellStyle name="Percent 3 7 9 5 2" xfId="8213" xr:uid="{D3E55093-4A4A-4C02-AF0C-EAB4A75A1562}"/>
    <cellStyle name="Percent 3 7 9 5 2 2" xfId="8214" xr:uid="{14E95738-29AD-4538-80AB-F507F1D832B6}"/>
    <cellStyle name="Percent 3 7 9 5 2 2 2" xfId="26087" xr:uid="{58E1CED7-C535-41A8-9401-12B2E4DB81B2}"/>
    <cellStyle name="Percent 3 7 9 5 2 2 3" xfId="43938" xr:uid="{E033C1E1-5727-4ADB-869A-382CBC2C0CA9}"/>
    <cellStyle name="Percent 3 7 9 5 2 3" xfId="26086" xr:uid="{F5642D6F-233A-4FD2-8A09-5FFB16BB9DF8}"/>
    <cellStyle name="Percent 3 7 9 5 2 4" xfId="43937" xr:uid="{56436D96-958C-447E-9180-882ADFEA0785}"/>
    <cellStyle name="Percent 3 7 9 5 3" xfId="8215" xr:uid="{14900E61-7BEA-4E9D-B2B7-C3C1975D75FD}"/>
    <cellStyle name="Percent 3 7 9 5 3 2" xfId="8216" xr:uid="{871E2137-8206-4D03-A1A9-AA7B39036E9E}"/>
    <cellStyle name="Percent 3 7 9 5 3 2 2" xfId="26089" xr:uid="{9D1F2F8C-16D0-4597-990E-E8E2B678C5CD}"/>
    <cellStyle name="Percent 3 7 9 5 3 2 3" xfId="43940" xr:uid="{9D5BAA34-BB5B-4EBA-8C77-18289923A300}"/>
    <cellStyle name="Percent 3 7 9 5 3 3" xfId="26088" xr:uid="{FF21574A-21C1-4A4A-A34C-775412134E64}"/>
    <cellStyle name="Percent 3 7 9 5 3 4" xfId="43939" xr:uid="{4C53B8DF-E77D-4757-8202-BC3748ABD281}"/>
    <cellStyle name="Percent 3 7 9 5 4" xfId="8217" xr:uid="{968FCEE9-5892-46F1-8E32-DC86D2ABBA03}"/>
    <cellStyle name="Percent 3 7 9 5 4 2" xfId="8218" xr:uid="{9F33FB85-7335-4404-8A73-3642E11A6943}"/>
    <cellStyle name="Percent 3 7 9 5 4 2 2" xfId="26091" xr:uid="{4EC37494-C768-4FFD-B068-3A715C52B60B}"/>
    <cellStyle name="Percent 3 7 9 5 4 2 3" xfId="43942" xr:uid="{678997E6-5EF8-4A6D-B595-946CDA1BCEE3}"/>
    <cellStyle name="Percent 3 7 9 5 4 3" xfId="26090" xr:uid="{712CDF2F-24B1-4EBD-AB2B-96BD69FB0FCB}"/>
    <cellStyle name="Percent 3 7 9 5 4 4" xfId="43941" xr:uid="{D527A22A-2E44-45E0-9AC3-248E1A729044}"/>
    <cellStyle name="Percent 3 7 9 5 5" xfId="8219" xr:uid="{1D8593AD-F174-4CF7-832B-76E802821731}"/>
    <cellStyle name="Percent 3 7 9 5 5 2" xfId="26092" xr:uid="{E877216D-B57D-4D29-881D-0599C7DA53F3}"/>
    <cellStyle name="Percent 3 7 9 5 5 3" xfId="43943" xr:uid="{C72E0070-1AFC-42ED-B4CF-2D98F6078987}"/>
    <cellStyle name="Percent 3 7 9 5 6" xfId="26085" xr:uid="{21E86E88-2EC1-40CA-AC1D-ECBD04546697}"/>
    <cellStyle name="Percent 3 7 9 5 7" xfId="43936" xr:uid="{125BFBB3-1E17-4394-821A-3F9027438B62}"/>
    <cellStyle name="Percent 3 7 9 6" xfId="8220" xr:uid="{A421D52B-E04C-4779-9C9F-A01C88967AFD}"/>
    <cellStyle name="Percent 3 7 9 6 2" xfId="8221" xr:uid="{393A62B8-FF89-4CE9-A9A3-0AEF5FDA8BD6}"/>
    <cellStyle name="Percent 3 7 9 6 2 2" xfId="8222" xr:uid="{EC8ABDBC-52C7-4B3D-B3F0-BE2005C03368}"/>
    <cellStyle name="Percent 3 7 9 6 2 2 2" xfId="26095" xr:uid="{0DBAA837-E74C-4161-9E2A-E91E6324BE71}"/>
    <cellStyle name="Percent 3 7 9 6 2 2 3" xfId="43946" xr:uid="{7DCEA98F-07A7-42FE-9947-16607D0A1C41}"/>
    <cellStyle name="Percent 3 7 9 6 2 3" xfId="26094" xr:uid="{59DB009D-B956-45B1-9C9B-9698CEC9626D}"/>
    <cellStyle name="Percent 3 7 9 6 2 4" xfId="43945" xr:uid="{1DD1910E-FC41-4750-B98C-0CB9980712BC}"/>
    <cellStyle name="Percent 3 7 9 6 3" xfId="8223" xr:uid="{9BCC04AA-A328-4AE7-BDD5-7947A876EB50}"/>
    <cellStyle name="Percent 3 7 9 6 3 2" xfId="8224" xr:uid="{1318AE1A-6158-480B-B286-9BA4C5794ACD}"/>
    <cellStyle name="Percent 3 7 9 6 3 2 2" xfId="26097" xr:uid="{C1D6C7CD-871B-47A5-89B4-0F03C24ADB3E}"/>
    <cellStyle name="Percent 3 7 9 6 3 2 3" xfId="43948" xr:uid="{AF66E14F-56EF-46C5-B754-851432255EA2}"/>
    <cellStyle name="Percent 3 7 9 6 3 3" xfId="26096" xr:uid="{10C144CB-7CB9-4AC4-87E9-478A3893F14C}"/>
    <cellStyle name="Percent 3 7 9 6 3 4" xfId="43947" xr:uid="{81BDACA7-9C0E-4671-BC7A-1B3DADCA340C}"/>
    <cellStyle name="Percent 3 7 9 6 4" xfId="8225" xr:uid="{333F8FFC-108C-42E8-A2CA-DDF4A204B142}"/>
    <cellStyle name="Percent 3 7 9 6 4 2" xfId="26098" xr:uid="{3D91590D-D555-4F51-A442-85FC6DFBC2C6}"/>
    <cellStyle name="Percent 3 7 9 6 4 3" xfId="43949" xr:uid="{5867A92B-876F-4305-B527-AD73EEF2757A}"/>
    <cellStyle name="Percent 3 7 9 6 5" xfId="26093" xr:uid="{AB62BB78-2DF1-48C2-8732-3850782347FD}"/>
    <cellStyle name="Percent 3 7 9 6 6" xfId="43944" xr:uid="{E690A8FA-45F1-4861-A84F-474913A21B61}"/>
    <cellStyle name="Percent 3 7 9 7" xfId="8226" xr:uid="{DD7AF8D1-B7C1-4CEC-8BFF-090102588421}"/>
    <cellStyle name="Percent 3 7 9 7 2" xfId="8227" xr:uid="{923DC415-50E0-44C9-AAA6-B2A8285E2D32}"/>
    <cellStyle name="Percent 3 7 9 7 2 2" xfId="26100" xr:uid="{D41065AF-4DE8-4CCB-833A-2DDCDDF645F8}"/>
    <cellStyle name="Percent 3 7 9 7 2 3" xfId="43951" xr:uid="{1A06D826-2939-4CCA-9D43-5B1E5636705A}"/>
    <cellStyle name="Percent 3 7 9 7 3" xfId="26099" xr:uid="{8F40E6DD-2607-4E5C-A63C-F7F005398C36}"/>
    <cellStyle name="Percent 3 7 9 7 4" xfId="43950" xr:uid="{253F1136-FAA6-4DDE-A2FB-74D62004513A}"/>
    <cellStyle name="Percent 3 7 9 8" xfId="8228" xr:uid="{103E0C2D-7BE9-4A51-B169-687CED99A372}"/>
    <cellStyle name="Percent 3 7 9 8 2" xfId="8229" xr:uid="{A9FC6A55-F859-4A1F-923B-EDF269571385}"/>
    <cellStyle name="Percent 3 7 9 8 2 2" xfId="26102" xr:uid="{2F5147E9-3A8C-4CA5-B962-F436298E0499}"/>
    <cellStyle name="Percent 3 7 9 8 2 3" xfId="43953" xr:uid="{6F187CF6-96AB-4010-B54D-0B86608AB7A3}"/>
    <cellStyle name="Percent 3 7 9 8 3" xfId="26101" xr:uid="{D65EF4F0-4CB5-4292-8023-46BBAB45EC18}"/>
    <cellStyle name="Percent 3 7 9 8 4" xfId="43952" xr:uid="{C8F5C8E0-87CA-43E9-8149-942DBE945389}"/>
    <cellStyle name="Percent 3 7 9 9" xfId="8230" xr:uid="{83FBD7F8-8C53-4289-AE28-5AF637350C60}"/>
    <cellStyle name="Percent 3 7 9 9 2" xfId="8231" xr:uid="{A6DFED39-3B99-4991-87D2-E994A4090A08}"/>
    <cellStyle name="Percent 3 7 9 9 2 2" xfId="26104" xr:uid="{5FB0A25C-6741-4EBF-B803-FA54F64BCBAA}"/>
    <cellStyle name="Percent 3 7 9 9 2 3" xfId="43955" xr:uid="{88A39575-DBCD-461A-B3D9-E216F1619636}"/>
    <cellStyle name="Percent 3 7 9 9 3" xfId="26103" xr:uid="{E14A6912-CA0D-4B44-BB47-22D69BA23E0B}"/>
    <cellStyle name="Percent 3 7 9 9 4" xfId="43954" xr:uid="{B2246C65-D139-447A-A40D-80D698575622}"/>
    <cellStyle name="Percent 3 8" xfId="2943" xr:uid="{B7DC6FF6-DF40-44E8-8830-15005BA30D0D}"/>
    <cellStyle name="Percent 3 8 10" xfId="2944" xr:uid="{AE01B33C-E35A-45CC-9F7E-2DDCB30FCF0E}"/>
    <cellStyle name="Percent 3 8 10 10" xfId="8234" xr:uid="{A90A04CC-1221-428F-B533-9F326BCE0D26}"/>
    <cellStyle name="Percent 3 8 10 10 2" xfId="26107" xr:uid="{76060FB9-57C6-4400-9308-4CF520299433}"/>
    <cellStyle name="Percent 3 8 10 10 3" xfId="43958" xr:uid="{CB82C30C-FC57-425C-BD5C-C1A61048B252}"/>
    <cellStyle name="Percent 3 8 10 11" xfId="8235" xr:uid="{B262D470-84CE-4F6A-80EA-AC1E2947E0DE}"/>
    <cellStyle name="Percent 3 8 10 11 2" xfId="26108" xr:uid="{EFD67890-F298-4E09-ABAD-C78B214F1DBF}"/>
    <cellStyle name="Percent 3 8 10 11 3" xfId="43959" xr:uid="{39648E17-07A3-4105-B69F-42D4C0CE831A}"/>
    <cellStyle name="Percent 3 8 10 12" xfId="8233" xr:uid="{F9F2F273-F16A-4674-AB8D-D0F542F2FAB5}"/>
    <cellStyle name="Percent 3 8 10 12 2" xfId="26106" xr:uid="{F6DED713-0020-4083-8015-498DEBDB127F}"/>
    <cellStyle name="Percent 3 8 10 12 3" xfId="43957" xr:uid="{451C86EE-7BB3-4DED-A3FA-73259EEF8BA0}"/>
    <cellStyle name="Percent 3 8 10 13" xfId="59861" xr:uid="{962200E3-9D30-4BC0-8A97-4B99E144D9B4}"/>
    <cellStyle name="Percent 3 8 10 2" xfId="8236" xr:uid="{D13F5FCE-8626-4E1F-8A6D-3E1653D8C89B}"/>
    <cellStyle name="Percent 3 8 10 2 2" xfId="8237" xr:uid="{A98D2C84-A0C6-4388-958B-01193313A186}"/>
    <cellStyle name="Percent 3 8 10 2 2 2" xfId="8238" xr:uid="{C20E32E9-03F4-4C04-B6AC-EAE3C3DB49B3}"/>
    <cellStyle name="Percent 3 8 10 2 2 2 2" xfId="26111" xr:uid="{0F011D46-5860-42CF-982E-72CB06C5941E}"/>
    <cellStyle name="Percent 3 8 10 2 2 2 3" xfId="43962" xr:uid="{1A719738-E318-4D0A-9D6A-839D571D938F}"/>
    <cellStyle name="Percent 3 8 10 2 2 3" xfId="26110" xr:uid="{97E656C5-E728-46EB-845C-CB30E240EBAF}"/>
    <cellStyle name="Percent 3 8 10 2 2 4" xfId="43961" xr:uid="{8736B52E-E4AD-4C7F-8D4E-76EBE8FAC926}"/>
    <cellStyle name="Percent 3 8 10 2 3" xfId="8239" xr:uid="{A3732411-1F28-4468-A039-CC5A12B0D829}"/>
    <cellStyle name="Percent 3 8 10 2 3 2" xfId="8240" xr:uid="{6D1F89C1-E06A-4FE5-BFC2-72427A68877C}"/>
    <cellStyle name="Percent 3 8 10 2 3 2 2" xfId="26113" xr:uid="{A7DA3AFF-6B61-4323-86AA-C0AD16BBD415}"/>
    <cellStyle name="Percent 3 8 10 2 3 2 3" xfId="43964" xr:uid="{EB12C1E8-3DE7-4FB3-9FDD-C3C2D85166CC}"/>
    <cellStyle name="Percent 3 8 10 2 3 3" xfId="26112" xr:uid="{1C35F6A5-B8B4-420B-BED4-7F7830B61798}"/>
    <cellStyle name="Percent 3 8 10 2 3 4" xfId="43963" xr:uid="{24D6FB66-9C63-4228-9257-11CB645481F3}"/>
    <cellStyle name="Percent 3 8 10 2 4" xfId="8241" xr:uid="{79513668-BAF6-41F4-B665-13D9FC34CA71}"/>
    <cellStyle name="Percent 3 8 10 2 4 2" xfId="26114" xr:uid="{D0F585A3-4030-4111-8FE7-1AE3B286D9C2}"/>
    <cellStyle name="Percent 3 8 10 2 4 3" xfId="43965" xr:uid="{B1725F15-DB6C-4054-83B3-90B1325CA725}"/>
    <cellStyle name="Percent 3 8 10 2 5" xfId="8242" xr:uid="{FBA8AD9F-0A9F-488E-8B06-C0B02905830A}"/>
    <cellStyle name="Percent 3 8 10 2 5 2" xfId="26115" xr:uid="{CA1F0C77-5299-41DF-A53C-1056DD123AB8}"/>
    <cellStyle name="Percent 3 8 10 2 5 3" xfId="43966" xr:uid="{768EE38A-FB71-4090-966E-F1E90E4EB75E}"/>
    <cellStyle name="Percent 3 8 10 2 6" xfId="26109" xr:uid="{D0587048-A327-4801-85B1-7357A6438DAA}"/>
    <cellStyle name="Percent 3 8 10 2 7" xfId="43960" xr:uid="{9F9821C5-DA00-4E0F-AC51-6EF93E6AA818}"/>
    <cellStyle name="Percent 3 8 10 3" xfId="8243" xr:uid="{DA7AFA2E-0840-48E3-B108-FEFB274BC1C9}"/>
    <cellStyle name="Percent 3 8 10 3 2" xfId="8244" xr:uid="{E3E09757-3CD1-45E4-996B-CA74CFA95BE3}"/>
    <cellStyle name="Percent 3 8 10 3 2 2" xfId="8245" xr:uid="{9C6F25A7-9DB8-4482-AD99-133E9A29AE37}"/>
    <cellStyle name="Percent 3 8 10 3 2 2 2" xfId="26118" xr:uid="{904A03B1-85A1-497E-9970-BD5F15161CE0}"/>
    <cellStyle name="Percent 3 8 10 3 2 2 3" xfId="43969" xr:uid="{A896F2AC-F8B1-4392-A20A-D0290799FB55}"/>
    <cellStyle name="Percent 3 8 10 3 2 3" xfId="26117" xr:uid="{387A3227-03D4-4C08-8273-AB322A0C98CD}"/>
    <cellStyle name="Percent 3 8 10 3 2 4" xfId="43968" xr:uid="{35552939-5819-48DA-B92F-0DF886718F1C}"/>
    <cellStyle name="Percent 3 8 10 3 3" xfId="8246" xr:uid="{491991A5-680E-4845-BADE-E6E5D5219860}"/>
    <cellStyle name="Percent 3 8 10 3 3 2" xfId="8247" xr:uid="{0C3A508A-5D1B-404A-B066-F7EEC727CFBD}"/>
    <cellStyle name="Percent 3 8 10 3 3 2 2" xfId="26120" xr:uid="{261D37EB-0FBD-42E7-A4A7-54A1E1662A7F}"/>
    <cellStyle name="Percent 3 8 10 3 3 2 3" xfId="43971" xr:uid="{8955BBDA-E852-42E5-AC1E-8B2C83C19ECB}"/>
    <cellStyle name="Percent 3 8 10 3 3 3" xfId="26119" xr:uid="{32CB2A22-CA75-470A-B8A3-EF773E05E110}"/>
    <cellStyle name="Percent 3 8 10 3 3 4" xfId="43970" xr:uid="{E826668C-FD79-4390-A59F-B418F2503795}"/>
    <cellStyle name="Percent 3 8 10 3 4" xfId="8248" xr:uid="{90DA9963-7B25-4998-8CCB-F667364FAD5C}"/>
    <cellStyle name="Percent 3 8 10 3 4 2" xfId="26121" xr:uid="{7E089DE1-E69A-4195-8AE8-B87C303B01F7}"/>
    <cellStyle name="Percent 3 8 10 3 4 3" xfId="43972" xr:uid="{D17EBCDD-7D14-457D-BFB5-25D08608852B}"/>
    <cellStyle name="Percent 3 8 10 3 5" xfId="26116" xr:uid="{C5A64282-6144-451A-9EF3-8DE95C7846A7}"/>
    <cellStyle name="Percent 3 8 10 3 6" xfId="43967" xr:uid="{1088CF33-6C65-419A-9F8D-862965C25B42}"/>
    <cellStyle name="Percent 3 8 10 4" xfId="8249" xr:uid="{87DC44DA-065C-4E9D-9D50-CF50403A260E}"/>
    <cellStyle name="Percent 3 8 10 4 2" xfId="8250" xr:uid="{F26C0965-590E-4646-B65F-76238E7B1298}"/>
    <cellStyle name="Percent 3 8 10 4 2 2" xfId="8251" xr:uid="{B7829B69-1DDC-4E16-A469-B37AD58002DA}"/>
    <cellStyle name="Percent 3 8 10 4 2 2 2" xfId="26124" xr:uid="{87430FBE-9BEA-4D7B-A53E-423A5F561441}"/>
    <cellStyle name="Percent 3 8 10 4 2 2 3" xfId="43975" xr:uid="{EFCD808B-97EA-4658-BD37-8B0F58024139}"/>
    <cellStyle name="Percent 3 8 10 4 2 3" xfId="26123" xr:uid="{A1D775BE-C622-44F9-8155-1B6DFFAEE785}"/>
    <cellStyle name="Percent 3 8 10 4 2 4" xfId="43974" xr:uid="{89C8D040-3271-4861-AC90-EDE1B231C04B}"/>
    <cellStyle name="Percent 3 8 10 4 3" xfId="8252" xr:uid="{47B9E465-E088-49B3-AE44-6DA934C89CBC}"/>
    <cellStyle name="Percent 3 8 10 4 3 2" xfId="8253" xr:uid="{9282C153-4261-4650-8FBA-9B529658A279}"/>
    <cellStyle name="Percent 3 8 10 4 3 2 2" xfId="26126" xr:uid="{97174DE6-0B2D-4F2C-94DF-4FE0CA103C4F}"/>
    <cellStyle name="Percent 3 8 10 4 3 2 3" xfId="43977" xr:uid="{0B8C517C-4E34-4DB0-AD1C-67BBD599B591}"/>
    <cellStyle name="Percent 3 8 10 4 3 3" xfId="26125" xr:uid="{06EBDE1E-BE80-40BD-91BA-8EC30CF2D05F}"/>
    <cellStyle name="Percent 3 8 10 4 3 4" xfId="43976" xr:uid="{1E38DB39-D972-47D0-9EA6-573C09A5B8F1}"/>
    <cellStyle name="Percent 3 8 10 4 4" xfId="8254" xr:uid="{7CC41368-663C-4C5E-81A5-6AA1A14C04B3}"/>
    <cellStyle name="Percent 3 8 10 4 4 2" xfId="26127" xr:uid="{9E67BB70-01BA-4189-B7AA-A00FDC83B569}"/>
    <cellStyle name="Percent 3 8 10 4 4 3" xfId="43978" xr:uid="{D5C55DFC-281D-4A5C-91F0-146E77DA168A}"/>
    <cellStyle name="Percent 3 8 10 4 5" xfId="26122" xr:uid="{8A6555EB-485F-4636-8B8A-B54193A83557}"/>
    <cellStyle name="Percent 3 8 10 4 6" xfId="43973" xr:uid="{197E55E9-B646-4243-BFDD-66653DEBBCB0}"/>
    <cellStyle name="Percent 3 8 10 5" xfId="8255" xr:uid="{279D654C-647C-4D31-9B11-A12DD844B07C}"/>
    <cellStyle name="Percent 3 8 10 5 2" xfId="8256" xr:uid="{1EF2415C-8EB4-4506-AC32-01474927B463}"/>
    <cellStyle name="Percent 3 8 10 5 2 2" xfId="8257" xr:uid="{025D856F-0BCB-4D15-99FC-68C807C80671}"/>
    <cellStyle name="Percent 3 8 10 5 2 2 2" xfId="26130" xr:uid="{3D7D61EA-4924-4B3E-BC5C-5EB4008FA214}"/>
    <cellStyle name="Percent 3 8 10 5 2 2 3" xfId="43981" xr:uid="{6508CAED-C30E-4159-B611-C8D96461BCA3}"/>
    <cellStyle name="Percent 3 8 10 5 2 3" xfId="26129" xr:uid="{F4A7119A-CECE-4D44-A771-6FD9C4F6A82D}"/>
    <cellStyle name="Percent 3 8 10 5 2 4" xfId="43980" xr:uid="{3B7CB592-59E1-48B8-A9E6-87F26482FD1F}"/>
    <cellStyle name="Percent 3 8 10 5 3" xfId="8258" xr:uid="{A4B32084-3D06-4571-A174-CB1B1046A37B}"/>
    <cellStyle name="Percent 3 8 10 5 3 2" xfId="8259" xr:uid="{C5AC3A8B-325C-4B7A-82F3-B39474B26E8C}"/>
    <cellStyle name="Percent 3 8 10 5 3 2 2" xfId="26132" xr:uid="{33E013D6-2E7E-49B4-939C-5C0A1293C0CC}"/>
    <cellStyle name="Percent 3 8 10 5 3 2 3" xfId="43983" xr:uid="{26F1EC39-823C-45D2-99E3-84AFE72FCA2C}"/>
    <cellStyle name="Percent 3 8 10 5 3 3" xfId="26131" xr:uid="{E3CCD006-2D46-40FB-805F-1FF7DB163923}"/>
    <cellStyle name="Percent 3 8 10 5 3 4" xfId="43982" xr:uid="{808E4BA4-9324-41AC-9482-4013B89E4B9F}"/>
    <cellStyle name="Percent 3 8 10 5 4" xfId="8260" xr:uid="{8F66024C-4CE2-4E9E-A61A-53E554243742}"/>
    <cellStyle name="Percent 3 8 10 5 4 2" xfId="8261" xr:uid="{176C8CD6-FEC3-4BC9-BD11-F747CDE50441}"/>
    <cellStyle name="Percent 3 8 10 5 4 2 2" xfId="26134" xr:uid="{F2A5F496-4EF9-48C7-9F16-9FB7F600B663}"/>
    <cellStyle name="Percent 3 8 10 5 4 2 3" xfId="43985" xr:uid="{45DD7E94-CF21-4C80-88AA-5429415DBE28}"/>
    <cellStyle name="Percent 3 8 10 5 4 3" xfId="26133" xr:uid="{BCED7AE8-BEB4-4FF7-AD29-290BBE894398}"/>
    <cellStyle name="Percent 3 8 10 5 4 4" xfId="43984" xr:uid="{3AC3E223-403C-401B-975B-3C102F20061D}"/>
    <cellStyle name="Percent 3 8 10 5 5" xfId="8262" xr:uid="{3A8C85E9-2E3D-474E-B06C-9E22C5233265}"/>
    <cellStyle name="Percent 3 8 10 5 5 2" xfId="26135" xr:uid="{1A33D88C-AA5A-4937-82EA-DA9C064267AE}"/>
    <cellStyle name="Percent 3 8 10 5 5 3" xfId="43986" xr:uid="{3CBD0B65-861F-43AD-A1B8-A8C25CC2672A}"/>
    <cellStyle name="Percent 3 8 10 5 6" xfId="26128" xr:uid="{E0A1FB8D-9BC5-4AE9-A20D-193AAA64F66A}"/>
    <cellStyle name="Percent 3 8 10 5 7" xfId="43979" xr:uid="{D6693F77-89BD-45D2-BC35-A7D2B58C09BF}"/>
    <cellStyle name="Percent 3 8 10 6" xfId="8263" xr:uid="{0DF9C95D-1CB4-40EB-A791-8D42EB7725D0}"/>
    <cellStyle name="Percent 3 8 10 6 2" xfId="8264" xr:uid="{3F71FA22-AC99-4B0C-8011-13664A40F5F6}"/>
    <cellStyle name="Percent 3 8 10 6 2 2" xfId="8265" xr:uid="{79035F9C-3FF0-4A81-B0EF-BB9D4E8F9B67}"/>
    <cellStyle name="Percent 3 8 10 6 2 2 2" xfId="26138" xr:uid="{F02542EA-29C5-462C-A47E-2F0C550C48E1}"/>
    <cellStyle name="Percent 3 8 10 6 2 2 3" xfId="43989" xr:uid="{64904767-1992-4E89-8A97-674DD193CA2D}"/>
    <cellStyle name="Percent 3 8 10 6 2 3" xfId="26137" xr:uid="{33F1017A-DE5F-4EB2-9138-BCC950650727}"/>
    <cellStyle name="Percent 3 8 10 6 2 4" xfId="43988" xr:uid="{7FA9E822-187F-4985-B098-8ED701BF481C}"/>
    <cellStyle name="Percent 3 8 10 6 3" xfId="8266" xr:uid="{F0C7D26E-41FF-4608-9912-A44C439B1726}"/>
    <cellStyle name="Percent 3 8 10 6 3 2" xfId="8267" xr:uid="{6A5E2F31-A363-413C-A372-C86AEAA3D02D}"/>
    <cellStyle name="Percent 3 8 10 6 3 2 2" xfId="26140" xr:uid="{25765499-0BBB-4508-8B62-8E23B64A2278}"/>
    <cellStyle name="Percent 3 8 10 6 3 2 3" xfId="43991" xr:uid="{AED51411-C802-4EE7-B7D5-018274567DB6}"/>
    <cellStyle name="Percent 3 8 10 6 3 3" xfId="26139" xr:uid="{337D9478-A968-4346-A2F2-9169905DA599}"/>
    <cellStyle name="Percent 3 8 10 6 3 4" xfId="43990" xr:uid="{C1004414-6519-452F-88CB-B1827A27E05A}"/>
    <cellStyle name="Percent 3 8 10 6 4" xfId="8268" xr:uid="{9402A74C-1960-4B3C-89CD-42C362374206}"/>
    <cellStyle name="Percent 3 8 10 6 4 2" xfId="26141" xr:uid="{CA731355-15D6-47EB-BB9C-64E12B6BA063}"/>
    <cellStyle name="Percent 3 8 10 6 4 3" xfId="43992" xr:uid="{F1F39344-CDB4-4272-85A1-14602851EA22}"/>
    <cellStyle name="Percent 3 8 10 6 5" xfId="26136" xr:uid="{81E08C6C-A243-473F-ACFC-04EF517C2CED}"/>
    <cellStyle name="Percent 3 8 10 6 6" xfId="43987" xr:uid="{246B98B2-0651-4865-99E9-262C191B6F77}"/>
    <cellStyle name="Percent 3 8 10 7" xfId="8269" xr:uid="{F3490FBE-B670-44B0-9984-C9054B765DD5}"/>
    <cellStyle name="Percent 3 8 10 7 2" xfId="8270" xr:uid="{6A2DFFB9-853A-4878-AC97-1BB741ED3061}"/>
    <cellStyle name="Percent 3 8 10 7 2 2" xfId="26143" xr:uid="{CE8524D2-F96C-445D-AB10-9F42ECFF89A3}"/>
    <cellStyle name="Percent 3 8 10 7 2 3" xfId="43994" xr:uid="{E89D9400-9C08-471B-9FC5-5EE9D85A95D7}"/>
    <cellStyle name="Percent 3 8 10 7 3" xfId="26142" xr:uid="{E7ED09C9-BAD5-45A6-B02C-0E218C8A3BE1}"/>
    <cellStyle name="Percent 3 8 10 7 4" xfId="43993" xr:uid="{864758AA-7CAD-488E-84B7-C4318DCBB61B}"/>
    <cellStyle name="Percent 3 8 10 8" xfId="8271" xr:uid="{ACA775FB-FBE7-4186-A33A-98CBDD2F8B7B}"/>
    <cellStyle name="Percent 3 8 10 8 2" xfId="8272" xr:uid="{59CA0F3A-2435-49AB-851B-0C4419A6ECF6}"/>
    <cellStyle name="Percent 3 8 10 8 2 2" xfId="26145" xr:uid="{08B755E1-3510-421D-AC0D-CEC35A4316AF}"/>
    <cellStyle name="Percent 3 8 10 8 2 3" xfId="43996" xr:uid="{D1938A88-2502-4727-9753-6810ECA3D74B}"/>
    <cellStyle name="Percent 3 8 10 8 3" xfId="26144" xr:uid="{57E74CDB-0540-4B52-A4DA-848F09CF047E}"/>
    <cellStyle name="Percent 3 8 10 8 4" xfId="43995" xr:uid="{8DCD5C65-3B65-4277-AF74-04964847C536}"/>
    <cellStyle name="Percent 3 8 10 9" xfId="8273" xr:uid="{65ED8555-7B2C-489C-A2E7-813C74BCCD4E}"/>
    <cellStyle name="Percent 3 8 10 9 2" xfId="8274" xr:uid="{F596968C-1118-4E75-996F-1187DF41A4E8}"/>
    <cellStyle name="Percent 3 8 10 9 2 2" xfId="26147" xr:uid="{1F01D6E1-6CD3-44A8-801C-49DA95B2991A}"/>
    <cellStyle name="Percent 3 8 10 9 2 3" xfId="43998" xr:uid="{5B336A47-C7C5-4DA9-96C9-D4F7B6890683}"/>
    <cellStyle name="Percent 3 8 10 9 3" xfId="26146" xr:uid="{031E536F-5F69-4B5E-B914-ED440A4ADEB0}"/>
    <cellStyle name="Percent 3 8 10 9 4" xfId="43997" xr:uid="{36F8A231-E689-4B5D-BA98-3DAF2DECAF7F}"/>
    <cellStyle name="Percent 3 8 11" xfId="2945" xr:uid="{5F716426-5767-4146-9628-97F352D99E3E}"/>
    <cellStyle name="Percent 3 8 11 10" xfId="8276" xr:uid="{9C4E5C5A-6F50-4504-A062-CA60F7AB6E08}"/>
    <cellStyle name="Percent 3 8 11 10 2" xfId="26149" xr:uid="{15B51E76-BCB5-400F-B6EB-06A9D8C9572F}"/>
    <cellStyle name="Percent 3 8 11 10 3" xfId="44000" xr:uid="{DFA40526-DFAD-4195-B14A-CBC3EC66724F}"/>
    <cellStyle name="Percent 3 8 11 11" xfId="8277" xr:uid="{81A0031E-3BFC-4BB4-B5F2-F511C9A177F1}"/>
    <cellStyle name="Percent 3 8 11 11 2" xfId="26150" xr:uid="{9BB75920-9FF4-4133-A850-1C9A953B2217}"/>
    <cellStyle name="Percent 3 8 11 11 3" xfId="44001" xr:uid="{098D5FCF-3F0C-4646-BCD2-F64FCF83D59A}"/>
    <cellStyle name="Percent 3 8 11 12" xfId="8275" xr:uid="{050DFBB2-CED6-4E21-A603-DBBB875A38C4}"/>
    <cellStyle name="Percent 3 8 11 12 2" xfId="26148" xr:uid="{142A536F-3B35-4A92-9739-41CEC9E2CDEA}"/>
    <cellStyle name="Percent 3 8 11 12 3" xfId="43999" xr:uid="{D16483A1-A5B8-46F0-818F-719753FE38BC}"/>
    <cellStyle name="Percent 3 8 11 13" xfId="59862" xr:uid="{C75B5043-62F8-4B98-B7F9-08452A74DA07}"/>
    <cellStyle name="Percent 3 8 11 2" xfId="8278" xr:uid="{9D4798E1-3BCA-432E-AF03-BAA95930B974}"/>
    <cellStyle name="Percent 3 8 11 2 2" xfId="8279" xr:uid="{3BEE5FD8-47E5-4BBB-89BA-100446CDFA76}"/>
    <cellStyle name="Percent 3 8 11 2 2 2" xfId="8280" xr:uid="{56226DE2-C7E7-4D9E-91C2-747316FFCE29}"/>
    <cellStyle name="Percent 3 8 11 2 2 2 2" xfId="26153" xr:uid="{C435A62D-10E5-44F6-B97B-3D8837EA3917}"/>
    <cellStyle name="Percent 3 8 11 2 2 2 3" xfId="44004" xr:uid="{71528AEA-4F54-44AA-8517-BE3026EFFB9A}"/>
    <cellStyle name="Percent 3 8 11 2 2 3" xfId="26152" xr:uid="{EB069908-BD91-4754-B8EA-74A39402D267}"/>
    <cellStyle name="Percent 3 8 11 2 2 4" xfId="44003" xr:uid="{27785204-F6E3-4FE5-9379-05B1CC722B6B}"/>
    <cellStyle name="Percent 3 8 11 2 3" xfId="8281" xr:uid="{CBBB1756-49CA-4C71-9E66-7CBBD14D77C8}"/>
    <cellStyle name="Percent 3 8 11 2 3 2" xfId="8282" xr:uid="{BD24AF6E-DB7C-49E5-A392-C88EB834A33C}"/>
    <cellStyle name="Percent 3 8 11 2 3 2 2" xfId="26155" xr:uid="{F7AD2D3F-283B-4879-94D2-E7A3A8861713}"/>
    <cellStyle name="Percent 3 8 11 2 3 2 3" xfId="44006" xr:uid="{18B10054-CDEC-4061-B696-10346A9BF34B}"/>
    <cellStyle name="Percent 3 8 11 2 3 3" xfId="26154" xr:uid="{01EB2BE3-DF9A-4DB1-B460-B38D67CBBCD1}"/>
    <cellStyle name="Percent 3 8 11 2 3 4" xfId="44005" xr:uid="{D9C67558-AD90-4F5F-B31B-4DC9AA40060F}"/>
    <cellStyle name="Percent 3 8 11 2 4" xfId="8283" xr:uid="{19F246FE-6D8E-4E27-9FA7-BD6083016501}"/>
    <cellStyle name="Percent 3 8 11 2 4 2" xfId="26156" xr:uid="{2748D2E4-8392-4784-9881-BBF551AB0CD5}"/>
    <cellStyle name="Percent 3 8 11 2 4 3" xfId="44007" xr:uid="{A88181E9-CEF1-4FB7-8738-3C14B19535CB}"/>
    <cellStyle name="Percent 3 8 11 2 5" xfId="8284" xr:uid="{3D727FEC-BB20-485E-A85C-A1EEE4215366}"/>
    <cellStyle name="Percent 3 8 11 2 5 2" xfId="26157" xr:uid="{CC2BD8C7-612B-4A05-BC1F-B1A21C36E08A}"/>
    <cellStyle name="Percent 3 8 11 2 5 3" xfId="44008" xr:uid="{06A476E5-D08A-4E88-80BF-4F5C30A42981}"/>
    <cellStyle name="Percent 3 8 11 2 6" xfId="26151" xr:uid="{4D41EABD-BCC4-4265-8A5C-5ABBC1146495}"/>
    <cellStyle name="Percent 3 8 11 2 7" xfId="44002" xr:uid="{0BA967AA-6FFF-4732-89E4-CBA438CB8C50}"/>
    <cellStyle name="Percent 3 8 11 3" xfId="8285" xr:uid="{B576976B-9C12-4863-AACA-DB3B3B0349D2}"/>
    <cellStyle name="Percent 3 8 11 3 2" xfId="8286" xr:uid="{6E4FC93F-AD06-4A5D-92DA-B640ECB3565C}"/>
    <cellStyle name="Percent 3 8 11 3 2 2" xfId="8287" xr:uid="{D33F3290-59A3-488F-A73F-5F6ACB971748}"/>
    <cellStyle name="Percent 3 8 11 3 2 2 2" xfId="26160" xr:uid="{2094D348-EAE5-4E78-B207-69E96EBE7737}"/>
    <cellStyle name="Percent 3 8 11 3 2 2 3" xfId="44011" xr:uid="{AC24D8A4-11CE-4296-A3BF-97FB07FA7F53}"/>
    <cellStyle name="Percent 3 8 11 3 2 3" xfId="26159" xr:uid="{567B85C8-5559-4CAC-9559-30653B33A320}"/>
    <cellStyle name="Percent 3 8 11 3 2 4" xfId="44010" xr:uid="{9A330F4F-C8C3-4DF5-A03B-FD5BEBEA4532}"/>
    <cellStyle name="Percent 3 8 11 3 3" xfId="8288" xr:uid="{DF93C861-1CEE-4927-8D6B-6D6B242B8131}"/>
    <cellStyle name="Percent 3 8 11 3 3 2" xfId="8289" xr:uid="{BB8EDC35-7F24-4135-9035-CA413609AC26}"/>
    <cellStyle name="Percent 3 8 11 3 3 2 2" xfId="26162" xr:uid="{8412FC28-0C35-4B8D-9C58-710FB93607B6}"/>
    <cellStyle name="Percent 3 8 11 3 3 2 3" xfId="44013" xr:uid="{06C265CD-D949-4C07-B938-B605EB79B84C}"/>
    <cellStyle name="Percent 3 8 11 3 3 3" xfId="26161" xr:uid="{B732DBC9-5430-4606-B4A5-475A277EC8BB}"/>
    <cellStyle name="Percent 3 8 11 3 3 4" xfId="44012" xr:uid="{2D5EC26A-76F4-4612-97B7-DFD33EEB424F}"/>
    <cellStyle name="Percent 3 8 11 3 4" xfId="8290" xr:uid="{69A757AF-2DDC-4A80-9408-42179A75FB89}"/>
    <cellStyle name="Percent 3 8 11 3 4 2" xfId="26163" xr:uid="{1F8FB17E-6269-4E42-A9F3-14FF61B1079C}"/>
    <cellStyle name="Percent 3 8 11 3 4 3" xfId="44014" xr:uid="{83794377-4DC1-468D-BAC7-B4D1E3DAB63C}"/>
    <cellStyle name="Percent 3 8 11 3 5" xfId="26158" xr:uid="{FC7E3E91-CE75-4CA6-AC6A-514977263C51}"/>
    <cellStyle name="Percent 3 8 11 3 6" xfId="44009" xr:uid="{D4B84B7B-11B1-48DD-BF7A-CB1169FE4BE1}"/>
    <cellStyle name="Percent 3 8 11 4" xfId="8291" xr:uid="{091F97DD-98FA-44AC-A408-374F73522E74}"/>
    <cellStyle name="Percent 3 8 11 4 2" xfId="8292" xr:uid="{7EBE2B65-A695-4951-B87A-D5FDC38B9BFF}"/>
    <cellStyle name="Percent 3 8 11 4 2 2" xfId="8293" xr:uid="{22A30FCA-EE42-4298-81F6-AD22057EBFE3}"/>
    <cellStyle name="Percent 3 8 11 4 2 2 2" xfId="26166" xr:uid="{38AB4AD0-B599-4D21-8972-07A2445B0B16}"/>
    <cellStyle name="Percent 3 8 11 4 2 2 3" xfId="44017" xr:uid="{734FB688-1507-41CF-B26E-BF1FEF537952}"/>
    <cellStyle name="Percent 3 8 11 4 2 3" xfId="26165" xr:uid="{84CB0640-2879-4081-B3E0-FB72AA483F83}"/>
    <cellStyle name="Percent 3 8 11 4 2 4" xfId="44016" xr:uid="{B1F77DF5-AC45-401E-B4B3-25E02D41004C}"/>
    <cellStyle name="Percent 3 8 11 4 3" xfId="8294" xr:uid="{38566F87-AC88-46DA-9B3D-E3BBBCA14B45}"/>
    <cellStyle name="Percent 3 8 11 4 3 2" xfId="8295" xr:uid="{3E05574C-4509-4EF8-9AB7-6E09E179AFC4}"/>
    <cellStyle name="Percent 3 8 11 4 3 2 2" xfId="26168" xr:uid="{8BC5AA6A-B95A-42A5-AF94-9D7BC11BB5D4}"/>
    <cellStyle name="Percent 3 8 11 4 3 2 3" xfId="44019" xr:uid="{CA9F2D74-AF53-446C-A9BC-8E31AC2E0DF1}"/>
    <cellStyle name="Percent 3 8 11 4 3 3" xfId="26167" xr:uid="{A25FED8F-D307-489F-B8B7-39FFCF44E493}"/>
    <cellStyle name="Percent 3 8 11 4 3 4" xfId="44018" xr:uid="{27B0DF18-76D1-4FA6-94FE-9C8350695F43}"/>
    <cellStyle name="Percent 3 8 11 4 4" xfId="8296" xr:uid="{96705283-2828-4B74-B806-0DA30AE0C656}"/>
    <cellStyle name="Percent 3 8 11 4 4 2" xfId="26169" xr:uid="{3ECDC411-607F-41A0-A8F4-29102B146169}"/>
    <cellStyle name="Percent 3 8 11 4 4 3" xfId="44020" xr:uid="{FBA6F978-C13E-47BA-87C1-6FDC963DB97F}"/>
    <cellStyle name="Percent 3 8 11 4 5" xfId="26164" xr:uid="{42186022-59B6-4984-AD26-A5A53DFBC8CC}"/>
    <cellStyle name="Percent 3 8 11 4 6" xfId="44015" xr:uid="{81E17F6B-328C-4FEB-9D86-4B28CAC65B02}"/>
    <cellStyle name="Percent 3 8 11 5" xfId="8297" xr:uid="{ECB4E4D1-455C-40DB-8930-5846474758D0}"/>
    <cellStyle name="Percent 3 8 11 5 2" xfId="8298" xr:uid="{6DAA12CB-37AC-4333-ABE0-14F1580E54ED}"/>
    <cellStyle name="Percent 3 8 11 5 2 2" xfId="8299" xr:uid="{94657B48-E583-4C41-8341-FA8DF3D98231}"/>
    <cellStyle name="Percent 3 8 11 5 2 2 2" xfId="26172" xr:uid="{139E7B05-AE48-4159-BCAE-B0D755390C83}"/>
    <cellStyle name="Percent 3 8 11 5 2 2 3" xfId="44023" xr:uid="{4F7CD4AF-BBF9-4656-BF04-7A02882E7849}"/>
    <cellStyle name="Percent 3 8 11 5 2 3" xfId="26171" xr:uid="{BF85FE97-6F12-4F58-BE97-B630FB274A8A}"/>
    <cellStyle name="Percent 3 8 11 5 2 4" xfId="44022" xr:uid="{E12BF368-B4A7-4575-993D-D5DDEAFEF023}"/>
    <cellStyle name="Percent 3 8 11 5 3" xfId="8300" xr:uid="{5E0236F2-28BB-4446-8B5E-F9B4B33BF5EA}"/>
    <cellStyle name="Percent 3 8 11 5 3 2" xfId="8301" xr:uid="{55C73BA2-6101-4414-804F-38B4D3642E22}"/>
    <cellStyle name="Percent 3 8 11 5 3 2 2" xfId="26174" xr:uid="{A3EADC80-6E16-41D3-8229-5ACAB9D63576}"/>
    <cellStyle name="Percent 3 8 11 5 3 2 3" xfId="44025" xr:uid="{FE4F5D88-41BF-4D75-B2E8-66EEC6ADAC11}"/>
    <cellStyle name="Percent 3 8 11 5 3 3" xfId="26173" xr:uid="{AC8D1079-68BC-458F-93B5-47EC678E9ED8}"/>
    <cellStyle name="Percent 3 8 11 5 3 4" xfId="44024" xr:uid="{A30BDBCB-F577-4A6B-B0E4-47744B1D3C56}"/>
    <cellStyle name="Percent 3 8 11 5 4" xfId="8302" xr:uid="{24189485-0F78-495A-97E1-D9D76762B9C7}"/>
    <cellStyle name="Percent 3 8 11 5 4 2" xfId="8303" xr:uid="{A97D9FB9-5A8E-471C-AE4C-7BBDE76E155D}"/>
    <cellStyle name="Percent 3 8 11 5 4 2 2" xfId="26176" xr:uid="{5591CB1C-3421-497D-9C4F-E2273990D289}"/>
    <cellStyle name="Percent 3 8 11 5 4 2 3" xfId="44027" xr:uid="{B3020CAC-53FC-468D-BFDE-484AF5D7DA44}"/>
    <cellStyle name="Percent 3 8 11 5 4 3" xfId="26175" xr:uid="{17CA0C11-3A30-40E5-B119-CAF027A5C126}"/>
    <cellStyle name="Percent 3 8 11 5 4 4" xfId="44026" xr:uid="{27231C34-576E-4710-9CD3-981EDD87A965}"/>
    <cellStyle name="Percent 3 8 11 5 5" xfId="8304" xr:uid="{ACF43810-3127-4998-93F4-FA3129264265}"/>
    <cellStyle name="Percent 3 8 11 5 5 2" xfId="26177" xr:uid="{B8694565-6F11-4F3F-A5E9-2ADE78BBC90D}"/>
    <cellStyle name="Percent 3 8 11 5 5 3" xfId="44028" xr:uid="{D86B1920-836F-4693-8546-82CD6A8B8881}"/>
    <cellStyle name="Percent 3 8 11 5 6" xfId="26170" xr:uid="{EF3BA25C-9F22-4E9D-8C26-8B156CE0C3D1}"/>
    <cellStyle name="Percent 3 8 11 5 7" xfId="44021" xr:uid="{C795B84E-E86A-473B-AC26-266443523457}"/>
    <cellStyle name="Percent 3 8 11 6" xfId="8305" xr:uid="{93C6CCF8-EE28-4236-AF94-FE36F2718DAA}"/>
    <cellStyle name="Percent 3 8 11 6 2" xfId="8306" xr:uid="{856BAF10-77A9-4F7C-BD76-3F08922651CC}"/>
    <cellStyle name="Percent 3 8 11 6 2 2" xfId="8307" xr:uid="{501D8B94-E1DC-4F55-B737-862AAAE6A9AA}"/>
    <cellStyle name="Percent 3 8 11 6 2 2 2" xfId="26180" xr:uid="{2EE18208-BFA5-4A46-AF0B-85790680E5AB}"/>
    <cellStyle name="Percent 3 8 11 6 2 2 3" xfId="44031" xr:uid="{134EBB3F-05BB-4CD1-B211-23F745ACFBBB}"/>
    <cellStyle name="Percent 3 8 11 6 2 3" xfId="26179" xr:uid="{04CDFB2B-1372-401B-9C9F-EFF2CAA538BB}"/>
    <cellStyle name="Percent 3 8 11 6 2 4" xfId="44030" xr:uid="{D1625AA8-99CB-4242-9398-2B1F72958183}"/>
    <cellStyle name="Percent 3 8 11 6 3" xfId="8308" xr:uid="{662BD98E-2DFA-45CB-9F59-527692CB7395}"/>
    <cellStyle name="Percent 3 8 11 6 3 2" xfId="8309" xr:uid="{3270C01E-6DE7-4041-B88C-095CDE8D70AF}"/>
    <cellStyle name="Percent 3 8 11 6 3 2 2" xfId="26182" xr:uid="{B8A2A628-F412-44AF-9F09-950D4FF646D0}"/>
    <cellStyle name="Percent 3 8 11 6 3 2 3" xfId="44033" xr:uid="{E050EBF6-4B73-4088-BA87-1BD0D0FAFF46}"/>
    <cellStyle name="Percent 3 8 11 6 3 3" xfId="26181" xr:uid="{8AAB4361-9C83-4EF2-8743-F79E6A1A7E12}"/>
    <cellStyle name="Percent 3 8 11 6 3 4" xfId="44032" xr:uid="{4436B666-4770-44F4-9419-B4AA9790836A}"/>
    <cellStyle name="Percent 3 8 11 6 4" xfId="8310" xr:uid="{2998EFE1-1F22-4195-833E-74993AE6701D}"/>
    <cellStyle name="Percent 3 8 11 6 4 2" xfId="26183" xr:uid="{CB1E85B5-7B5D-42EA-BD4F-398C6DDFE435}"/>
    <cellStyle name="Percent 3 8 11 6 4 3" xfId="44034" xr:uid="{8A187DA7-0D4F-45D7-ADE9-CBF99445D533}"/>
    <cellStyle name="Percent 3 8 11 6 5" xfId="26178" xr:uid="{0F48E568-2CB6-455C-AD79-AB5D4B4BE481}"/>
    <cellStyle name="Percent 3 8 11 6 6" xfId="44029" xr:uid="{B9FDCEEF-A8BB-4E5F-991C-48B780653277}"/>
    <cellStyle name="Percent 3 8 11 7" xfId="8311" xr:uid="{DA381290-3476-4AE0-B7F6-CDBF119C71EC}"/>
    <cellStyle name="Percent 3 8 11 7 2" xfId="8312" xr:uid="{B5F970B9-A7CF-4451-897E-A13348B12FB2}"/>
    <cellStyle name="Percent 3 8 11 7 2 2" xfId="26185" xr:uid="{DBE4B209-85EE-43F0-9B58-A23771772648}"/>
    <cellStyle name="Percent 3 8 11 7 2 3" xfId="44036" xr:uid="{2C5E9216-F65C-4A2E-B583-AE4DF7DE2EF8}"/>
    <cellStyle name="Percent 3 8 11 7 3" xfId="26184" xr:uid="{7DF2D91F-7C2C-417F-A62E-3D5001A1B60C}"/>
    <cellStyle name="Percent 3 8 11 7 4" xfId="44035" xr:uid="{CB450D9F-DDA4-4610-82C9-26026E7DB1AE}"/>
    <cellStyle name="Percent 3 8 11 8" xfId="8313" xr:uid="{B8E25564-A6FF-4668-9122-D102F722B978}"/>
    <cellStyle name="Percent 3 8 11 8 2" xfId="8314" xr:uid="{5BE491D3-98A2-4D83-B617-4372D5F8FF43}"/>
    <cellStyle name="Percent 3 8 11 8 2 2" xfId="26187" xr:uid="{D381FFC9-E898-48F6-AC45-8A2DFC275FD6}"/>
    <cellStyle name="Percent 3 8 11 8 2 3" xfId="44038" xr:uid="{4852DA39-1FA0-4545-91C5-3EBECAA2095C}"/>
    <cellStyle name="Percent 3 8 11 8 3" xfId="26186" xr:uid="{7E46654D-8650-493B-BA37-385A85F6ECA7}"/>
    <cellStyle name="Percent 3 8 11 8 4" xfId="44037" xr:uid="{CD8F545B-91BC-4105-8626-E80BD3739634}"/>
    <cellStyle name="Percent 3 8 11 9" xfId="8315" xr:uid="{54A25E49-18B1-4600-8D56-CD5C3176F678}"/>
    <cellStyle name="Percent 3 8 11 9 2" xfId="8316" xr:uid="{538FF8E5-DDD8-45E0-86A8-5068C8D8EBA9}"/>
    <cellStyle name="Percent 3 8 11 9 2 2" xfId="26189" xr:uid="{A99FACDB-4CC9-492F-B5AA-1C974D352B1B}"/>
    <cellStyle name="Percent 3 8 11 9 2 3" xfId="44040" xr:uid="{85111CBD-4A71-4AB0-8B5A-5E6FACE38D06}"/>
    <cellStyle name="Percent 3 8 11 9 3" xfId="26188" xr:uid="{5B846159-0B70-4889-95BB-F231CF6A88BD}"/>
    <cellStyle name="Percent 3 8 11 9 4" xfId="44039" xr:uid="{7BFEA444-4FC9-49A0-8FC0-482A6FE21E70}"/>
    <cellStyle name="Percent 3 8 12" xfId="2946" xr:uid="{28C0F5C6-4E6C-45AF-A373-CEAC6E6BD41D}"/>
    <cellStyle name="Percent 3 8 12 10" xfId="8318" xr:uid="{CFC8FD58-0708-41E1-8652-EA642F929871}"/>
    <cellStyle name="Percent 3 8 12 10 2" xfId="26191" xr:uid="{650B39C3-06A0-4D4A-945A-EBA35DC19501}"/>
    <cellStyle name="Percent 3 8 12 10 3" xfId="44042" xr:uid="{A09B3B2D-B967-43D1-A636-15472C30F025}"/>
    <cellStyle name="Percent 3 8 12 11" xfId="8319" xr:uid="{58AD374C-D397-42A2-95ED-F3CB3DF4546A}"/>
    <cellStyle name="Percent 3 8 12 11 2" xfId="26192" xr:uid="{142BEBB9-5424-4A7F-A1BB-230B1A101C80}"/>
    <cellStyle name="Percent 3 8 12 11 3" xfId="44043" xr:uid="{C6E178C6-3110-4A89-B36B-BAFD79224F29}"/>
    <cellStyle name="Percent 3 8 12 12" xfId="8317" xr:uid="{ACDF8E37-0F6A-42B6-9D76-EE708F3031E2}"/>
    <cellStyle name="Percent 3 8 12 12 2" xfId="26190" xr:uid="{A62C09CE-2E9D-403E-9ABD-94278F867D58}"/>
    <cellStyle name="Percent 3 8 12 12 3" xfId="44041" xr:uid="{BF94EF6B-54A6-4A4B-8DCB-02FF6D797DC0}"/>
    <cellStyle name="Percent 3 8 12 13" xfId="59863" xr:uid="{CD551D38-1BB2-44E6-A5FC-CFE8374F7677}"/>
    <cellStyle name="Percent 3 8 12 2" xfId="8320" xr:uid="{002ECA28-5172-4F8D-9B5B-0BBBCF8D703F}"/>
    <cellStyle name="Percent 3 8 12 2 2" xfId="8321" xr:uid="{6A8D5D22-CA0E-4108-B89B-E3D9F2998730}"/>
    <cellStyle name="Percent 3 8 12 2 2 2" xfId="8322" xr:uid="{BBDF1B08-A694-4BD9-B4E2-8450198795B0}"/>
    <cellStyle name="Percent 3 8 12 2 2 2 2" xfId="26195" xr:uid="{BF6B630A-E064-4318-B503-4E95FD6FF64E}"/>
    <cellStyle name="Percent 3 8 12 2 2 2 3" xfId="44046" xr:uid="{1CA72EBF-5D60-4A34-BA0F-DCBFE90D65A6}"/>
    <cellStyle name="Percent 3 8 12 2 2 3" xfId="26194" xr:uid="{F9F62C60-0235-4A49-B6BB-0D74EB35768C}"/>
    <cellStyle name="Percent 3 8 12 2 2 4" xfId="44045" xr:uid="{CEE2DCE5-1643-4906-9F45-A47BD31CF0C2}"/>
    <cellStyle name="Percent 3 8 12 2 3" xfId="8323" xr:uid="{DF2EB410-3143-439D-B5E7-B63D3205BBDF}"/>
    <cellStyle name="Percent 3 8 12 2 3 2" xfId="8324" xr:uid="{7FECA988-186A-469C-9E56-485C81F81024}"/>
    <cellStyle name="Percent 3 8 12 2 3 2 2" xfId="26197" xr:uid="{343FCA5A-1B2B-4377-A8FB-433F62FB7093}"/>
    <cellStyle name="Percent 3 8 12 2 3 2 3" xfId="44048" xr:uid="{326A7520-F78E-4674-AFF2-1680A823D58D}"/>
    <cellStyle name="Percent 3 8 12 2 3 3" xfId="26196" xr:uid="{56B68298-4A43-43F1-9540-1C9BA7517474}"/>
    <cellStyle name="Percent 3 8 12 2 3 4" xfId="44047" xr:uid="{5304F66F-FE34-4CE7-80B9-228EC437E9D6}"/>
    <cellStyle name="Percent 3 8 12 2 4" xfId="8325" xr:uid="{0C237D08-ADE2-4D18-950D-77C1FF9847A1}"/>
    <cellStyle name="Percent 3 8 12 2 4 2" xfId="26198" xr:uid="{D91C442F-378E-4AA6-A6CC-7A466CDD52A4}"/>
    <cellStyle name="Percent 3 8 12 2 4 3" xfId="44049" xr:uid="{8CA2FD07-4C4D-4687-AF1C-964486446A94}"/>
    <cellStyle name="Percent 3 8 12 2 5" xfId="8326" xr:uid="{4BC2BEE7-2A05-4D71-AC93-EF68C2360B9F}"/>
    <cellStyle name="Percent 3 8 12 2 5 2" xfId="26199" xr:uid="{95731114-0EDA-41FB-9F19-6C9DD32D408A}"/>
    <cellStyle name="Percent 3 8 12 2 5 3" xfId="44050" xr:uid="{D4032ECD-4813-490E-B3A4-C8663E6FFBCC}"/>
    <cellStyle name="Percent 3 8 12 2 6" xfId="26193" xr:uid="{8315FE4E-C9EF-4A7A-9CA0-20991BF262B4}"/>
    <cellStyle name="Percent 3 8 12 2 7" xfId="44044" xr:uid="{A214AC20-E10F-4D23-B68A-AD5643C88F23}"/>
    <cellStyle name="Percent 3 8 12 3" xfId="8327" xr:uid="{71A3057B-A2AC-48BC-9D5A-A61FF886DFC8}"/>
    <cellStyle name="Percent 3 8 12 3 2" xfId="8328" xr:uid="{8644FA39-A4C5-4424-B258-897710631232}"/>
    <cellStyle name="Percent 3 8 12 3 2 2" xfId="8329" xr:uid="{819C172A-A579-4EE1-A31F-3AAAFE2F898D}"/>
    <cellStyle name="Percent 3 8 12 3 2 2 2" xfId="26202" xr:uid="{C8BA595C-A541-4107-93E3-CEAAA9B0C29C}"/>
    <cellStyle name="Percent 3 8 12 3 2 2 3" xfId="44053" xr:uid="{8B67BE4F-0C23-4446-934C-55C6FE9F09E7}"/>
    <cellStyle name="Percent 3 8 12 3 2 3" xfId="26201" xr:uid="{D6A088FA-0433-4117-A67C-8CD4A4F04F07}"/>
    <cellStyle name="Percent 3 8 12 3 2 4" xfId="44052" xr:uid="{1FB5D5BF-14FE-442D-B4B7-3EA901677D64}"/>
    <cellStyle name="Percent 3 8 12 3 3" xfId="8330" xr:uid="{3E8615CA-A589-4541-A689-3C17E7BA422C}"/>
    <cellStyle name="Percent 3 8 12 3 3 2" xfId="8331" xr:uid="{466346E2-5364-4349-9C31-3F27E0B2B03E}"/>
    <cellStyle name="Percent 3 8 12 3 3 2 2" xfId="26204" xr:uid="{0E95350E-4992-4881-87FE-EBB89BB42427}"/>
    <cellStyle name="Percent 3 8 12 3 3 2 3" xfId="44055" xr:uid="{342ACD37-3DB7-487C-A2BE-A2960B5629E0}"/>
    <cellStyle name="Percent 3 8 12 3 3 3" xfId="26203" xr:uid="{33F67B3A-12FA-4ED0-8EE1-D3A08D6AFB05}"/>
    <cellStyle name="Percent 3 8 12 3 3 4" xfId="44054" xr:uid="{530EFEF0-7FE8-4047-A73B-7569FFA0D928}"/>
    <cellStyle name="Percent 3 8 12 3 4" xfId="8332" xr:uid="{068B9950-65EA-4209-858F-BFF1BB6D2D44}"/>
    <cellStyle name="Percent 3 8 12 3 4 2" xfId="26205" xr:uid="{FB8CC123-99BF-4735-8522-3483DDF687C3}"/>
    <cellStyle name="Percent 3 8 12 3 4 3" xfId="44056" xr:uid="{D29AEE16-20CE-41D3-95BA-AF18A68E7FC9}"/>
    <cellStyle name="Percent 3 8 12 3 5" xfId="26200" xr:uid="{EBB76933-F8E6-46BE-9C57-201DF691F81B}"/>
    <cellStyle name="Percent 3 8 12 3 6" xfId="44051" xr:uid="{45FE6656-8039-4A42-A6EA-A85EFBB3E050}"/>
    <cellStyle name="Percent 3 8 12 4" xfId="8333" xr:uid="{15619E67-D3F1-49B2-A6CB-C28D530F2347}"/>
    <cellStyle name="Percent 3 8 12 4 2" xfId="8334" xr:uid="{D3EC123F-40C2-495E-B2AB-ADBFFF61085C}"/>
    <cellStyle name="Percent 3 8 12 4 2 2" xfId="8335" xr:uid="{C9893167-95CE-4A50-89FC-8E8D7AF4314C}"/>
    <cellStyle name="Percent 3 8 12 4 2 2 2" xfId="26208" xr:uid="{8B6299D4-0C3A-44BD-A07D-61F6B1031596}"/>
    <cellStyle name="Percent 3 8 12 4 2 2 3" xfId="44059" xr:uid="{EEA52C5C-3B86-4BD6-AB79-15B47AB995F4}"/>
    <cellStyle name="Percent 3 8 12 4 2 3" xfId="26207" xr:uid="{C6E450B6-9AC1-4D04-BCA5-6BD76F2A84BE}"/>
    <cellStyle name="Percent 3 8 12 4 2 4" xfId="44058" xr:uid="{7D637DED-9D91-4F59-8262-08D1FAE9898D}"/>
    <cellStyle name="Percent 3 8 12 4 3" xfId="8336" xr:uid="{18923D98-CA82-4ABF-982E-008A7EA9676D}"/>
    <cellStyle name="Percent 3 8 12 4 3 2" xfId="8337" xr:uid="{8D92108A-3DE5-42A2-AE67-72F95154E207}"/>
    <cellStyle name="Percent 3 8 12 4 3 2 2" xfId="26210" xr:uid="{5B3B5DFC-7CBB-437E-ACE0-A10C6C95BF2E}"/>
    <cellStyle name="Percent 3 8 12 4 3 2 3" xfId="44061" xr:uid="{F394A779-8BB4-4BC3-B4FD-3117289794CC}"/>
    <cellStyle name="Percent 3 8 12 4 3 3" xfId="26209" xr:uid="{1FDC5DC9-68ED-4908-A9F1-CE3894A8B135}"/>
    <cellStyle name="Percent 3 8 12 4 3 4" xfId="44060" xr:uid="{160C589D-C9A7-4173-901C-570017338561}"/>
    <cellStyle name="Percent 3 8 12 4 4" xfId="8338" xr:uid="{F95E8988-DB98-45DA-9B2E-236E8FE2BA3E}"/>
    <cellStyle name="Percent 3 8 12 4 4 2" xfId="26211" xr:uid="{CD3E5063-254A-4A1D-9C19-88490D0DF8CC}"/>
    <cellStyle name="Percent 3 8 12 4 4 3" xfId="44062" xr:uid="{74ABE2A0-C798-4600-AAFA-359DD975EBC7}"/>
    <cellStyle name="Percent 3 8 12 4 5" xfId="26206" xr:uid="{CCBC3BD2-9A95-457E-9173-8F7B0C7AE56B}"/>
    <cellStyle name="Percent 3 8 12 4 6" xfId="44057" xr:uid="{ABCAB1F7-DB3A-4CEF-B1C2-812898EFBDC0}"/>
    <cellStyle name="Percent 3 8 12 5" xfId="8339" xr:uid="{6710B0AF-FA35-4803-9B7D-14353CE78405}"/>
    <cellStyle name="Percent 3 8 12 5 2" xfId="8340" xr:uid="{58D0F21C-7C29-4563-921F-576DF8CAED61}"/>
    <cellStyle name="Percent 3 8 12 5 2 2" xfId="8341" xr:uid="{6A1AECF4-5070-4B86-A7BE-F1EE5EE25FA2}"/>
    <cellStyle name="Percent 3 8 12 5 2 2 2" xfId="26214" xr:uid="{1C40164E-4752-4CE3-BCA2-CF9F11B4C555}"/>
    <cellStyle name="Percent 3 8 12 5 2 2 3" xfId="44065" xr:uid="{1DD48D98-CEFA-4BD8-B313-ED5C15CB3B8A}"/>
    <cellStyle name="Percent 3 8 12 5 2 3" xfId="26213" xr:uid="{1E87C6CE-B2CB-4A6C-ACFB-93693846C83A}"/>
    <cellStyle name="Percent 3 8 12 5 2 4" xfId="44064" xr:uid="{60E7CCAE-5BB5-4945-8A43-7BF6DD8712C3}"/>
    <cellStyle name="Percent 3 8 12 5 3" xfId="8342" xr:uid="{27B43ED5-5302-4774-9CCE-5FAD523A5E0C}"/>
    <cellStyle name="Percent 3 8 12 5 3 2" xfId="8343" xr:uid="{AE23899E-6C29-46B8-8D3D-DD7AD22E312C}"/>
    <cellStyle name="Percent 3 8 12 5 3 2 2" xfId="26216" xr:uid="{CB84BBF3-D457-4E53-AAA3-90EF8155C200}"/>
    <cellStyle name="Percent 3 8 12 5 3 2 3" xfId="44067" xr:uid="{CA9F93F6-E3FE-4965-A127-F4EC690E443C}"/>
    <cellStyle name="Percent 3 8 12 5 3 3" xfId="26215" xr:uid="{32C9F449-789F-411E-B023-A0B30118AB8C}"/>
    <cellStyle name="Percent 3 8 12 5 3 4" xfId="44066" xr:uid="{9A08F738-EFA8-41D4-8DE7-76352E9C9E82}"/>
    <cellStyle name="Percent 3 8 12 5 4" xfId="8344" xr:uid="{E1045EB4-C090-4F46-9A70-380FCE2A6725}"/>
    <cellStyle name="Percent 3 8 12 5 4 2" xfId="8345" xr:uid="{262CBBD8-545B-4ADC-817F-DDE57B643795}"/>
    <cellStyle name="Percent 3 8 12 5 4 2 2" xfId="26218" xr:uid="{898BF271-24D1-4015-9CA3-FCC33A37C1B0}"/>
    <cellStyle name="Percent 3 8 12 5 4 2 3" xfId="44069" xr:uid="{FDCE26C0-9583-4982-A63A-CD404144EE22}"/>
    <cellStyle name="Percent 3 8 12 5 4 3" xfId="26217" xr:uid="{358CD4C0-0BC8-41DE-888D-F049B9C8826B}"/>
    <cellStyle name="Percent 3 8 12 5 4 4" xfId="44068" xr:uid="{FE18735B-5116-4BDF-A766-1ECA0A9CB504}"/>
    <cellStyle name="Percent 3 8 12 5 5" xfId="8346" xr:uid="{BDA38761-81E4-4E9F-B117-F2F678EA9435}"/>
    <cellStyle name="Percent 3 8 12 5 5 2" xfId="26219" xr:uid="{33C984C0-D1E9-4805-8122-E4564CC0B90B}"/>
    <cellStyle name="Percent 3 8 12 5 5 3" xfId="44070" xr:uid="{CB47586F-8CD4-4136-8238-CAA2E2719EE1}"/>
    <cellStyle name="Percent 3 8 12 5 6" xfId="26212" xr:uid="{055CDFEC-9899-4FDB-AD5C-1A1F94807EBB}"/>
    <cellStyle name="Percent 3 8 12 5 7" xfId="44063" xr:uid="{8289FAF1-56B6-42A1-9F2C-0A91B035AAA7}"/>
    <cellStyle name="Percent 3 8 12 6" xfId="8347" xr:uid="{021A5AB0-42E5-4EF8-B73D-7A363F7E8FC8}"/>
    <cellStyle name="Percent 3 8 12 6 2" xfId="8348" xr:uid="{8F6B7308-8EED-4BED-838B-50E66ED251AB}"/>
    <cellStyle name="Percent 3 8 12 6 2 2" xfId="8349" xr:uid="{6B6839C4-EB11-4100-A5CA-526DACDF892B}"/>
    <cellStyle name="Percent 3 8 12 6 2 2 2" xfId="26222" xr:uid="{CF75FC0D-88AF-4042-9091-6F619E417F71}"/>
    <cellStyle name="Percent 3 8 12 6 2 2 3" xfId="44073" xr:uid="{5B78CFE6-C9C2-413F-8B3B-6288DE7AB7AA}"/>
    <cellStyle name="Percent 3 8 12 6 2 3" xfId="26221" xr:uid="{DB1203B5-3558-49FE-9F66-811475F23703}"/>
    <cellStyle name="Percent 3 8 12 6 2 4" xfId="44072" xr:uid="{C01AE001-8061-4189-910D-F8BAD81E19A3}"/>
    <cellStyle name="Percent 3 8 12 6 3" xfId="8350" xr:uid="{8AFE21C9-F002-4785-9065-DDB7859BFF7B}"/>
    <cellStyle name="Percent 3 8 12 6 3 2" xfId="8351" xr:uid="{06F67531-E47A-421F-969D-31DC215BA3CA}"/>
    <cellStyle name="Percent 3 8 12 6 3 2 2" xfId="26224" xr:uid="{07E05FA8-57C3-4B36-B29A-1305D206943B}"/>
    <cellStyle name="Percent 3 8 12 6 3 2 3" xfId="44075" xr:uid="{B1F0177A-FDB6-4101-B7FE-BCC44AADD92F}"/>
    <cellStyle name="Percent 3 8 12 6 3 3" xfId="26223" xr:uid="{63A716B4-8C05-46D2-AA56-F3C6F4425194}"/>
    <cellStyle name="Percent 3 8 12 6 3 4" xfId="44074" xr:uid="{C6A06604-3A08-4213-9E60-8D1F149EAD88}"/>
    <cellStyle name="Percent 3 8 12 6 4" xfId="8352" xr:uid="{DA233654-04D2-4367-8170-3F9D1DC60E20}"/>
    <cellStyle name="Percent 3 8 12 6 4 2" xfId="26225" xr:uid="{B359743C-27F7-4883-82A3-73B8BDBB8D96}"/>
    <cellStyle name="Percent 3 8 12 6 4 3" xfId="44076" xr:uid="{4092AFF5-DD0F-4D36-BB01-AE7A315DA415}"/>
    <cellStyle name="Percent 3 8 12 6 5" xfId="26220" xr:uid="{688907BC-3230-4B7F-8C4F-5B1A1A3F18AD}"/>
    <cellStyle name="Percent 3 8 12 6 6" xfId="44071" xr:uid="{EFD51781-0159-4DF3-BC04-5636EB938391}"/>
    <cellStyle name="Percent 3 8 12 7" xfId="8353" xr:uid="{65CA9860-27BF-4988-A446-916BBC64DA66}"/>
    <cellStyle name="Percent 3 8 12 7 2" xfId="8354" xr:uid="{5535F5CB-CB6E-421D-BB26-6BD3E9B430A0}"/>
    <cellStyle name="Percent 3 8 12 7 2 2" xfId="26227" xr:uid="{35EB0AD5-5185-44FF-B325-95BEE1A9D3E2}"/>
    <cellStyle name="Percent 3 8 12 7 2 3" xfId="44078" xr:uid="{5147CF43-E7A1-4BAE-AD72-458461F2C627}"/>
    <cellStyle name="Percent 3 8 12 7 3" xfId="26226" xr:uid="{F50A7FA5-B366-4602-A985-55BDB8F28BBC}"/>
    <cellStyle name="Percent 3 8 12 7 4" xfId="44077" xr:uid="{9138513D-D1DE-402F-B0D0-552D90FB53F1}"/>
    <cellStyle name="Percent 3 8 12 8" xfId="8355" xr:uid="{66819D8C-359A-464D-BD4E-73DA2044AE1B}"/>
    <cellStyle name="Percent 3 8 12 8 2" xfId="8356" xr:uid="{58DA0E8E-A5EC-435A-93B6-FF8694D79A76}"/>
    <cellStyle name="Percent 3 8 12 8 2 2" xfId="26229" xr:uid="{4FAD46A0-64F0-4F77-BAA3-361C97778872}"/>
    <cellStyle name="Percent 3 8 12 8 2 3" xfId="44080" xr:uid="{F59FA276-0DB5-4A32-B77C-3290F318DF94}"/>
    <cellStyle name="Percent 3 8 12 8 3" xfId="26228" xr:uid="{9107DB07-ECC1-4A53-A661-3F8FC9A52F31}"/>
    <cellStyle name="Percent 3 8 12 8 4" xfId="44079" xr:uid="{7BA9D719-9817-4596-9FC9-D3573D49F274}"/>
    <cellStyle name="Percent 3 8 12 9" xfId="8357" xr:uid="{4ED2DD4B-C831-48B3-9F57-08EA4103EBCB}"/>
    <cellStyle name="Percent 3 8 12 9 2" xfId="8358" xr:uid="{98E6B744-4154-4BA2-B38C-57CF3B6CB938}"/>
    <cellStyle name="Percent 3 8 12 9 2 2" xfId="26231" xr:uid="{17F94969-4D09-477A-889F-F94FAFFB02CA}"/>
    <cellStyle name="Percent 3 8 12 9 2 3" xfId="44082" xr:uid="{284BBCC7-6699-4C46-8277-C7BD037E9E7A}"/>
    <cellStyle name="Percent 3 8 12 9 3" xfId="26230" xr:uid="{29D65DBC-C1A6-4255-95A2-1F7E757AE7B5}"/>
    <cellStyle name="Percent 3 8 12 9 4" xfId="44081" xr:uid="{7EFA8603-6C76-474F-9E0A-316DFD0AB30B}"/>
    <cellStyle name="Percent 3 8 13" xfId="2947" xr:uid="{066A6260-D8E7-4840-8825-5648673F3161}"/>
    <cellStyle name="Percent 3 8 13 10" xfId="8360" xr:uid="{3A0B2513-BD8A-4188-8248-BD404E90D451}"/>
    <cellStyle name="Percent 3 8 13 10 2" xfId="26233" xr:uid="{1416960D-2BC5-4336-B532-B1F9D3E355C9}"/>
    <cellStyle name="Percent 3 8 13 10 3" xfId="44084" xr:uid="{F9090C0B-C5D7-435D-B5E4-66AB70E45597}"/>
    <cellStyle name="Percent 3 8 13 11" xfId="8361" xr:uid="{D55C8083-9878-452B-A3D2-BB6F83289C16}"/>
    <cellStyle name="Percent 3 8 13 11 2" xfId="26234" xr:uid="{D65E6297-F950-42BC-9B51-A6B810D2C12D}"/>
    <cellStyle name="Percent 3 8 13 11 3" xfId="44085" xr:uid="{FF479BC0-0462-42FC-A010-1CE2CD66A9CC}"/>
    <cellStyle name="Percent 3 8 13 12" xfId="8359" xr:uid="{CA686F36-2C6E-4D79-A05F-D45942574E9E}"/>
    <cellStyle name="Percent 3 8 13 12 2" xfId="26232" xr:uid="{36B80268-C543-4FDA-88CA-80D92E790617}"/>
    <cellStyle name="Percent 3 8 13 12 3" xfId="44083" xr:uid="{11DF8542-C339-4F80-A0A6-47606A1020C4}"/>
    <cellStyle name="Percent 3 8 13 13" xfId="59864" xr:uid="{D79A5229-374F-4198-A198-CC8AB8C5B791}"/>
    <cellStyle name="Percent 3 8 13 2" xfId="8362" xr:uid="{EAC6D919-21CE-4EA3-AE55-B4181DA80A99}"/>
    <cellStyle name="Percent 3 8 13 2 2" xfId="8363" xr:uid="{E03D2C90-F741-46BD-A97D-4758E8BBE713}"/>
    <cellStyle name="Percent 3 8 13 2 2 2" xfId="8364" xr:uid="{AC462831-B6E3-430F-9D6C-6E28571215C1}"/>
    <cellStyle name="Percent 3 8 13 2 2 2 2" xfId="26237" xr:uid="{51685B93-DB0E-4348-847C-C99EC1A5A792}"/>
    <cellStyle name="Percent 3 8 13 2 2 2 3" xfId="44088" xr:uid="{38115036-F036-4762-8640-08E64BED620F}"/>
    <cellStyle name="Percent 3 8 13 2 2 3" xfId="26236" xr:uid="{D4FFC041-DA2D-495A-BC9C-34943B199243}"/>
    <cellStyle name="Percent 3 8 13 2 2 4" xfId="44087" xr:uid="{363E4DA6-AAD0-4501-92AD-C8BC9159DAE1}"/>
    <cellStyle name="Percent 3 8 13 2 3" xfId="8365" xr:uid="{DE38FDCE-C31E-465F-B425-84BCA02B0B8F}"/>
    <cellStyle name="Percent 3 8 13 2 3 2" xfId="8366" xr:uid="{D6D73450-545D-4358-9A4E-7A556C554513}"/>
    <cellStyle name="Percent 3 8 13 2 3 2 2" xfId="26239" xr:uid="{61E9046C-EA16-4E6A-A4CC-A6AA6D1CE4EB}"/>
    <cellStyle name="Percent 3 8 13 2 3 2 3" xfId="44090" xr:uid="{D9FD83D8-E224-43FD-A5D0-1D4297D046FD}"/>
    <cellStyle name="Percent 3 8 13 2 3 3" xfId="26238" xr:uid="{897A352C-7579-46BC-BEA0-9407904F6530}"/>
    <cellStyle name="Percent 3 8 13 2 3 4" xfId="44089" xr:uid="{CD092F4A-825A-4793-B76F-9206588D29C1}"/>
    <cellStyle name="Percent 3 8 13 2 4" xfId="8367" xr:uid="{17498954-2B60-46BF-99AE-B1E77AFA2C95}"/>
    <cellStyle name="Percent 3 8 13 2 4 2" xfId="26240" xr:uid="{CCB4E291-E714-4C9B-ABE7-C090A4954B2C}"/>
    <cellStyle name="Percent 3 8 13 2 4 3" xfId="44091" xr:uid="{8F842953-271E-4613-B8B0-2D7B97C816CC}"/>
    <cellStyle name="Percent 3 8 13 2 5" xfId="8368" xr:uid="{6DDE2D89-82CC-442E-88E7-9760EF38E6A5}"/>
    <cellStyle name="Percent 3 8 13 2 5 2" xfId="26241" xr:uid="{F6F21C49-0391-46DB-8BF1-DD1BB5D3B6E1}"/>
    <cellStyle name="Percent 3 8 13 2 5 3" xfId="44092" xr:uid="{DAD9D5D0-3E9A-4A30-B1CB-0408D6883ECE}"/>
    <cellStyle name="Percent 3 8 13 2 6" xfId="26235" xr:uid="{F1ECFCED-6873-42FB-9638-0882E002E93C}"/>
    <cellStyle name="Percent 3 8 13 2 7" xfId="44086" xr:uid="{0D7E2972-3648-405C-B2F1-F13EFA312944}"/>
    <cellStyle name="Percent 3 8 13 3" xfId="8369" xr:uid="{FA6BE3BF-5989-45D3-B11D-E60389F6367D}"/>
    <cellStyle name="Percent 3 8 13 3 2" xfId="8370" xr:uid="{C636B879-9A58-4014-BE86-E063977EABFE}"/>
    <cellStyle name="Percent 3 8 13 3 2 2" xfId="8371" xr:uid="{E595E8B3-8891-43E0-B0E6-95E78F03ED7A}"/>
    <cellStyle name="Percent 3 8 13 3 2 2 2" xfId="26244" xr:uid="{915A795F-4803-4BD7-903F-D97FBB4E8C2B}"/>
    <cellStyle name="Percent 3 8 13 3 2 2 3" xfId="44095" xr:uid="{E6771AA1-789C-4AFB-84E6-C375F814E355}"/>
    <cellStyle name="Percent 3 8 13 3 2 3" xfId="26243" xr:uid="{9AFD8577-BFED-4F3C-A43D-F952BF9B4235}"/>
    <cellStyle name="Percent 3 8 13 3 2 4" xfId="44094" xr:uid="{0B66D592-0923-4757-8599-92A5105E214D}"/>
    <cellStyle name="Percent 3 8 13 3 3" xfId="8372" xr:uid="{44A14A8F-B549-4A96-8C7D-7CF854C15B73}"/>
    <cellStyle name="Percent 3 8 13 3 3 2" xfId="8373" xr:uid="{2E17D2A2-45DE-4CC7-82E6-9D66C653D451}"/>
    <cellStyle name="Percent 3 8 13 3 3 2 2" xfId="26246" xr:uid="{1C3DEEFC-A4B1-4A15-9C5A-8F7B53AF9493}"/>
    <cellStyle name="Percent 3 8 13 3 3 2 3" xfId="44097" xr:uid="{2E4C2550-CDA2-4AF0-A7FA-A5152386C62D}"/>
    <cellStyle name="Percent 3 8 13 3 3 3" xfId="26245" xr:uid="{22087740-F4DC-4856-88BC-724030DAC96F}"/>
    <cellStyle name="Percent 3 8 13 3 3 4" xfId="44096" xr:uid="{79F531B5-10DF-43D3-B97D-C0658D35C18F}"/>
    <cellStyle name="Percent 3 8 13 3 4" xfId="8374" xr:uid="{07DBF0CE-15FA-4D27-AED8-68683B2F7821}"/>
    <cellStyle name="Percent 3 8 13 3 4 2" xfId="26247" xr:uid="{7603BCCC-EEED-4845-B871-91569151BAA2}"/>
    <cellStyle name="Percent 3 8 13 3 4 3" xfId="44098" xr:uid="{40A7C975-7BF4-4F8D-A169-60BE4AF25D9F}"/>
    <cellStyle name="Percent 3 8 13 3 5" xfId="26242" xr:uid="{3C9031B9-AC47-43C9-9031-10CF893B01D2}"/>
    <cellStyle name="Percent 3 8 13 3 6" xfId="44093" xr:uid="{9008F5A0-6FAB-4576-BE1F-9F22DF698101}"/>
    <cellStyle name="Percent 3 8 13 4" xfId="8375" xr:uid="{311489EE-3CFA-4809-A3F7-0B749481D504}"/>
    <cellStyle name="Percent 3 8 13 4 2" xfId="8376" xr:uid="{B85A71EC-3F18-42D1-B02C-081653606ED4}"/>
    <cellStyle name="Percent 3 8 13 4 2 2" xfId="8377" xr:uid="{011E0E02-23B5-4608-9BAD-FAFE0D50C470}"/>
    <cellStyle name="Percent 3 8 13 4 2 2 2" xfId="26250" xr:uid="{5197E3A9-6009-442D-866F-9FC9C09E4E89}"/>
    <cellStyle name="Percent 3 8 13 4 2 2 3" xfId="44101" xr:uid="{0208B412-AC51-45CA-A6D6-E4EF4EF938A9}"/>
    <cellStyle name="Percent 3 8 13 4 2 3" xfId="26249" xr:uid="{701FBE6A-F79A-438F-A394-F75E0CC1B1E2}"/>
    <cellStyle name="Percent 3 8 13 4 2 4" xfId="44100" xr:uid="{D9B585DB-8A76-491B-9CBC-93D818022831}"/>
    <cellStyle name="Percent 3 8 13 4 3" xfId="8378" xr:uid="{BB1CB3DA-0B09-4C25-8CC1-428C974A9735}"/>
    <cellStyle name="Percent 3 8 13 4 3 2" xfId="8379" xr:uid="{7056DE68-33A4-46F7-A9A5-3444221C323C}"/>
    <cellStyle name="Percent 3 8 13 4 3 2 2" xfId="26252" xr:uid="{BD8E3EC4-1A47-4FB1-BF6E-5217A6FA3715}"/>
    <cellStyle name="Percent 3 8 13 4 3 2 3" xfId="44103" xr:uid="{92A739A4-2F5E-400E-A680-D9F2DE17069E}"/>
    <cellStyle name="Percent 3 8 13 4 3 3" xfId="26251" xr:uid="{60779C63-A338-48B2-A039-DEAF92339D5C}"/>
    <cellStyle name="Percent 3 8 13 4 3 4" xfId="44102" xr:uid="{16E4CECF-AB66-4BBD-97FE-88F0D50F55F8}"/>
    <cellStyle name="Percent 3 8 13 4 4" xfId="8380" xr:uid="{7E65EB67-EBFB-4F2A-8954-CA52B8BF6468}"/>
    <cellStyle name="Percent 3 8 13 4 4 2" xfId="26253" xr:uid="{EAE12E57-DFAF-4D68-A071-339BCEA541EA}"/>
    <cellStyle name="Percent 3 8 13 4 4 3" xfId="44104" xr:uid="{66915324-D422-459D-A43E-8E91BD7D1E45}"/>
    <cellStyle name="Percent 3 8 13 4 5" xfId="26248" xr:uid="{2D0C327C-19B3-4FFA-A5CB-5C7B6D758C01}"/>
    <cellStyle name="Percent 3 8 13 4 6" xfId="44099" xr:uid="{CDA8F90F-B227-4EA4-9323-BDFD827E9536}"/>
    <cellStyle name="Percent 3 8 13 5" xfId="8381" xr:uid="{D990EA5A-06F3-4676-8955-7557F2E35094}"/>
    <cellStyle name="Percent 3 8 13 5 2" xfId="8382" xr:uid="{568ECCDB-4845-4497-A085-EB7638ED9819}"/>
    <cellStyle name="Percent 3 8 13 5 2 2" xfId="8383" xr:uid="{B9CDECF6-A254-4DF5-B6EB-2595799CCDEC}"/>
    <cellStyle name="Percent 3 8 13 5 2 2 2" xfId="26256" xr:uid="{721F03AC-E473-4D44-8221-8FC2053BE66B}"/>
    <cellStyle name="Percent 3 8 13 5 2 2 3" xfId="44107" xr:uid="{8698EF44-D4A5-4852-BAD2-8B41FB8F8532}"/>
    <cellStyle name="Percent 3 8 13 5 2 3" xfId="26255" xr:uid="{F5AF9945-8F16-4DEE-9CC0-44921EF9B293}"/>
    <cellStyle name="Percent 3 8 13 5 2 4" xfId="44106" xr:uid="{FDB75C8A-B2BC-476C-859E-775520A00907}"/>
    <cellStyle name="Percent 3 8 13 5 3" xfId="8384" xr:uid="{01E51578-D4FC-4A4A-8FE6-8B2C96EF4206}"/>
    <cellStyle name="Percent 3 8 13 5 3 2" xfId="8385" xr:uid="{E6DF3589-C3F4-4911-B336-AB048D75AEB5}"/>
    <cellStyle name="Percent 3 8 13 5 3 2 2" xfId="26258" xr:uid="{090BF3E5-BB80-4F47-AD44-7AA71D57575C}"/>
    <cellStyle name="Percent 3 8 13 5 3 2 3" xfId="44109" xr:uid="{555F334B-E1A6-4577-B1AD-C1DC5E36DA2C}"/>
    <cellStyle name="Percent 3 8 13 5 3 3" xfId="26257" xr:uid="{F7F08FD7-A816-4105-A511-7D2B78DE1D4E}"/>
    <cellStyle name="Percent 3 8 13 5 3 4" xfId="44108" xr:uid="{87D35B35-B53F-4641-A04B-E48DADB6E3F7}"/>
    <cellStyle name="Percent 3 8 13 5 4" xfId="8386" xr:uid="{B1035353-CC6A-41E6-A884-ACDDCB5A394B}"/>
    <cellStyle name="Percent 3 8 13 5 4 2" xfId="8387" xr:uid="{C528160D-DF66-4919-9981-1B7502686D11}"/>
    <cellStyle name="Percent 3 8 13 5 4 2 2" xfId="26260" xr:uid="{094B9BEF-50C4-4B9C-A585-01F42F0AFA9B}"/>
    <cellStyle name="Percent 3 8 13 5 4 2 3" xfId="44111" xr:uid="{98A6B5DD-B34A-4FB0-9861-B188CD715F5E}"/>
    <cellStyle name="Percent 3 8 13 5 4 3" xfId="26259" xr:uid="{A9885A65-0A3F-486B-8ABC-A4544DBD2981}"/>
    <cellStyle name="Percent 3 8 13 5 4 4" xfId="44110" xr:uid="{BA405B6A-8B50-46B1-B6CF-451D346C7CCA}"/>
    <cellStyle name="Percent 3 8 13 5 5" xfId="8388" xr:uid="{C28CAAEE-0B97-4E7B-A0EA-2C9AB0A137CE}"/>
    <cellStyle name="Percent 3 8 13 5 5 2" xfId="26261" xr:uid="{AB26148B-2685-49E6-8FFE-A3F500D57227}"/>
    <cellStyle name="Percent 3 8 13 5 5 3" xfId="44112" xr:uid="{E2C66955-E4A9-4D2F-9EF7-8A835B0E2DEC}"/>
    <cellStyle name="Percent 3 8 13 5 6" xfId="26254" xr:uid="{E0A1A733-23CB-43D8-9B4D-ACD7610AA2CC}"/>
    <cellStyle name="Percent 3 8 13 5 7" xfId="44105" xr:uid="{8D48FBFC-C42B-4D1D-AFE9-4750B3B7F0A2}"/>
    <cellStyle name="Percent 3 8 13 6" xfId="8389" xr:uid="{D2D87DEC-A582-4896-A1C3-A10410E4EB10}"/>
    <cellStyle name="Percent 3 8 13 6 2" xfId="8390" xr:uid="{FE177C86-4707-4E19-9DA5-8FAC929489BE}"/>
    <cellStyle name="Percent 3 8 13 6 2 2" xfId="8391" xr:uid="{ABE831A6-4A2E-41C6-808E-5FF062DD290A}"/>
    <cellStyle name="Percent 3 8 13 6 2 2 2" xfId="26264" xr:uid="{01BC446E-B7A7-4338-B335-8C9066A7AC1B}"/>
    <cellStyle name="Percent 3 8 13 6 2 2 3" xfId="44115" xr:uid="{A96266D9-6CAC-4C67-B6D3-9D88E251CC09}"/>
    <cellStyle name="Percent 3 8 13 6 2 3" xfId="26263" xr:uid="{70C094DA-9B89-4558-B836-63A5B56167FE}"/>
    <cellStyle name="Percent 3 8 13 6 2 4" xfId="44114" xr:uid="{8D8BC953-9C7A-43BC-A3CC-13E97F131DE1}"/>
    <cellStyle name="Percent 3 8 13 6 3" xfId="8392" xr:uid="{87CDE0E2-7779-497F-BAB6-774B95FAD8F1}"/>
    <cellStyle name="Percent 3 8 13 6 3 2" xfId="8393" xr:uid="{D9E53D57-535C-44C8-9FB2-402149628CB1}"/>
    <cellStyle name="Percent 3 8 13 6 3 2 2" xfId="26266" xr:uid="{3948FB84-C869-447E-A2E0-EBF81A5A1268}"/>
    <cellStyle name="Percent 3 8 13 6 3 2 3" xfId="44117" xr:uid="{AAD39390-17BF-421F-A325-48FD8A2C4BF0}"/>
    <cellStyle name="Percent 3 8 13 6 3 3" xfId="26265" xr:uid="{D2C55EB6-E162-483C-BBF0-88EAA412B72F}"/>
    <cellStyle name="Percent 3 8 13 6 3 4" xfId="44116" xr:uid="{ADDC13CD-8C84-4660-8025-10C347783EEE}"/>
    <cellStyle name="Percent 3 8 13 6 4" xfId="8394" xr:uid="{588FF1CC-E5E5-4B26-A756-1D76482E6AFC}"/>
    <cellStyle name="Percent 3 8 13 6 4 2" xfId="26267" xr:uid="{BA32E0C0-97B1-43F5-B425-CAD6D703081D}"/>
    <cellStyle name="Percent 3 8 13 6 4 3" xfId="44118" xr:uid="{627E618F-3F61-4B96-945B-17806E6A9F6E}"/>
    <cellStyle name="Percent 3 8 13 6 5" xfId="26262" xr:uid="{DFD2057A-887F-4231-9B79-D092E43396C6}"/>
    <cellStyle name="Percent 3 8 13 6 6" xfId="44113" xr:uid="{A514025B-C34F-4347-A340-7697CED5DD26}"/>
    <cellStyle name="Percent 3 8 13 7" xfId="8395" xr:uid="{7D3F3F86-D891-4AF4-AAB1-7C707FA93186}"/>
    <cellStyle name="Percent 3 8 13 7 2" xfId="8396" xr:uid="{0F6188CB-23FE-4377-9DBF-42D467B336A1}"/>
    <cellStyle name="Percent 3 8 13 7 2 2" xfId="26269" xr:uid="{FDA9BC2C-2C68-4526-BFA0-D3CF35750CE3}"/>
    <cellStyle name="Percent 3 8 13 7 2 3" xfId="44120" xr:uid="{66BC8F89-69CD-4A41-ACA8-9E79FD9C464B}"/>
    <cellStyle name="Percent 3 8 13 7 3" xfId="26268" xr:uid="{3C41877B-BFD8-4312-A9B3-7B5A57602AF3}"/>
    <cellStyle name="Percent 3 8 13 7 4" xfId="44119" xr:uid="{9F811753-BC7A-4A71-8765-7130D430DF6A}"/>
    <cellStyle name="Percent 3 8 13 8" xfId="8397" xr:uid="{359A9E9B-1198-44D1-B4DC-791F75C876E3}"/>
    <cellStyle name="Percent 3 8 13 8 2" xfId="8398" xr:uid="{1AA34950-3BE2-483F-95A6-88FAA292D7A1}"/>
    <cellStyle name="Percent 3 8 13 8 2 2" xfId="26271" xr:uid="{75D0BFC0-5257-4800-9750-6EB4B1C14BFF}"/>
    <cellStyle name="Percent 3 8 13 8 2 3" xfId="44122" xr:uid="{F8E64906-159D-4232-A181-D7DB66D48910}"/>
    <cellStyle name="Percent 3 8 13 8 3" xfId="26270" xr:uid="{3C629A1A-0694-426C-8DB8-B5D8B4B3A769}"/>
    <cellStyle name="Percent 3 8 13 8 4" xfId="44121" xr:uid="{989614FF-80D2-4466-8327-4407A2A829BF}"/>
    <cellStyle name="Percent 3 8 13 9" xfId="8399" xr:uid="{ED24262C-D82A-463D-AA62-C5BA8ADB2323}"/>
    <cellStyle name="Percent 3 8 13 9 2" xfId="8400" xr:uid="{DE356462-335B-4ABD-BF51-BAD4A72140F6}"/>
    <cellStyle name="Percent 3 8 13 9 2 2" xfId="26273" xr:uid="{2E35BF6A-2F82-46EF-A063-53DC5DD3B90B}"/>
    <cellStyle name="Percent 3 8 13 9 2 3" xfId="44124" xr:uid="{11C846D2-ED80-4EC4-AD0F-7E3A62C3E220}"/>
    <cellStyle name="Percent 3 8 13 9 3" xfId="26272" xr:uid="{C4942832-E210-4E71-8C77-2C6C0607EBBA}"/>
    <cellStyle name="Percent 3 8 13 9 4" xfId="44123" xr:uid="{7CABF370-33BA-4E4D-BC07-21EA5F8EEAC3}"/>
    <cellStyle name="Percent 3 8 14" xfId="2948" xr:uid="{B634EC6C-BE91-45B7-940E-2F3D697B0EA7}"/>
    <cellStyle name="Percent 3 8 14 10" xfId="8402" xr:uid="{FD7C5697-B4EC-4A6D-8DE3-D3D32E926CDB}"/>
    <cellStyle name="Percent 3 8 14 10 2" xfId="26275" xr:uid="{4C178D32-A6EB-4B97-94F7-FB07886105E6}"/>
    <cellStyle name="Percent 3 8 14 10 3" xfId="44126" xr:uid="{0B839F99-FB9C-4075-A159-2E92EDBDB2EC}"/>
    <cellStyle name="Percent 3 8 14 11" xfId="8403" xr:uid="{5822034B-7F06-4868-A01D-D77862E59ADA}"/>
    <cellStyle name="Percent 3 8 14 11 2" xfId="26276" xr:uid="{892901CA-6BA1-441F-93E4-00F242E34882}"/>
    <cellStyle name="Percent 3 8 14 11 3" xfId="44127" xr:uid="{F7BAFF6B-5510-4E00-811C-69E68FEA98A1}"/>
    <cellStyle name="Percent 3 8 14 12" xfId="8401" xr:uid="{0D8F3174-EE0E-4C09-B1FD-9F6B74A50772}"/>
    <cellStyle name="Percent 3 8 14 12 2" xfId="26274" xr:uid="{87C4A6E6-3DC0-4EBD-A779-32083B4B0A03}"/>
    <cellStyle name="Percent 3 8 14 12 3" xfId="44125" xr:uid="{D1318046-BCE6-4768-9FDC-88D66A93CB80}"/>
    <cellStyle name="Percent 3 8 14 13" xfId="59865" xr:uid="{E6887619-BA2C-4E0B-86A0-C3E86033DB41}"/>
    <cellStyle name="Percent 3 8 14 2" xfId="8404" xr:uid="{0AE2C894-187D-4908-BC1B-6B5E1F409B96}"/>
    <cellStyle name="Percent 3 8 14 2 2" xfId="8405" xr:uid="{33989B82-2737-49A2-9C03-33A4AFD6309C}"/>
    <cellStyle name="Percent 3 8 14 2 2 2" xfId="8406" xr:uid="{D1CF37E9-686C-4CB1-B3AA-50F39A322E41}"/>
    <cellStyle name="Percent 3 8 14 2 2 2 2" xfId="26279" xr:uid="{07585CAF-5F4E-43A7-84DD-A8379A4CFD0C}"/>
    <cellStyle name="Percent 3 8 14 2 2 2 3" xfId="44130" xr:uid="{6EDA7802-93F9-4F9B-8766-19A8F1BADACE}"/>
    <cellStyle name="Percent 3 8 14 2 2 3" xfId="26278" xr:uid="{DC251AC8-8CA2-4CAF-B51E-B274231DC22F}"/>
    <cellStyle name="Percent 3 8 14 2 2 4" xfId="44129" xr:uid="{B2064C08-27A6-4CD2-AFB0-2E2AECD4AE37}"/>
    <cellStyle name="Percent 3 8 14 2 3" xfId="8407" xr:uid="{FC30525C-8D80-4A43-9405-63F92B928043}"/>
    <cellStyle name="Percent 3 8 14 2 3 2" xfId="8408" xr:uid="{2D94AB19-69EF-4EC0-B2C9-3CDBD7C43AA4}"/>
    <cellStyle name="Percent 3 8 14 2 3 2 2" xfId="26281" xr:uid="{A89C4727-C4DF-4213-AC3A-9E9FACEA6CCB}"/>
    <cellStyle name="Percent 3 8 14 2 3 2 3" xfId="44132" xr:uid="{813449E7-3F38-4DAB-8918-CBCE03269A47}"/>
    <cellStyle name="Percent 3 8 14 2 3 3" xfId="26280" xr:uid="{0960ADAD-82E5-4D64-AA9C-255674F41DF5}"/>
    <cellStyle name="Percent 3 8 14 2 3 4" xfId="44131" xr:uid="{0AA959F8-0DF0-429E-9B25-42ECDF8AD05E}"/>
    <cellStyle name="Percent 3 8 14 2 4" xfId="8409" xr:uid="{442A92D1-2BE1-436D-B8B2-F329EEE4B9DD}"/>
    <cellStyle name="Percent 3 8 14 2 4 2" xfId="26282" xr:uid="{0FFCD244-9966-4972-81C9-AD3AFADF46FC}"/>
    <cellStyle name="Percent 3 8 14 2 4 3" xfId="44133" xr:uid="{7F6488C2-9CDF-4BAD-B500-814B1A700475}"/>
    <cellStyle name="Percent 3 8 14 2 5" xfId="8410" xr:uid="{51ECFAAF-8AFF-444F-A6FD-F13036BE70DC}"/>
    <cellStyle name="Percent 3 8 14 2 5 2" xfId="26283" xr:uid="{475E7C85-9CA6-4B82-AEFE-5239FDADBE5E}"/>
    <cellStyle name="Percent 3 8 14 2 5 3" xfId="44134" xr:uid="{98B32843-7638-4C3D-8CFA-D0C7580D773C}"/>
    <cellStyle name="Percent 3 8 14 2 6" xfId="26277" xr:uid="{5F70B8EF-D9BB-4176-AD89-7A0FF02F158D}"/>
    <cellStyle name="Percent 3 8 14 2 7" xfId="44128" xr:uid="{6F1126F7-7395-443A-8E90-6A40A4B299B2}"/>
    <cellStyle name="Percent 3 8 14 3" xfId="8411" xr:uid="{6B2DE069-FCF3-4DAF-B200-2B8C2175CCB5}"/>
    <cellStyle name="Percent 3 8 14 3 2" xfId="8412" xr:uid="{AFF987FD-C162-4DA3-9089-7EC2A58EE597}"/>
    <cellStyle name="Percent 3 8 14 3 2 2" xfId="8413" xr:uid="{9BD77EDA-5075-4F1C-B20B-D46CC9ADAD0E}"/>
    <cellStyle name="Percent 3 8 14 3 2 2 2" xfId="26286" xr:uid="{FAF7C14D-3F38-4F2D-8A18-BE2BBCF34862}"/>
    <cellStyle name="Percent 3 8 14 3 2 2 3" xfId="44137" xr:uid="{7C75078D-D5F9-49AE-9D93-A4D404571D94}"/>
    <cellStyle name="Percent 3 8 14 3 2 3" xfId="26285" xr:uid="{F9FA57F1-BBC4-43B8-B60A-0A5487EB353E}"/>
    <cellStyle name="Percent 3 8 14 3 2 4" xfId="44136" xr:uid="{25B71A84-5F39-4BDA-9CEF-7033759772CC}"/>
    <cellStyle name="Percent 3 8 14 3 3" xfId="8414" xr:uid="{542B0A63-F3DD-4B7A-B868-A3690B4C55D0}"/>
    <cellStyle name="Percent 3 8 14 3 3 2" xfId="8415" xr:uid="{8FF157C9-CD9F-42E5-8F7D-79722BB388A9}"/>
    <cellStyle name="Percent 3 8 14 3 3 2 2" xfId="26288" xr:uid="{F6DA2486-5B21-4C06-B3AD-DF85A946E2A9}"/>
    <cellStyle name="Percent 3 8 14 3 3 2 3" xfId="44139" xr:uid="{E67C74D7-20EA-434D-8D44-904874396D8A}"/>
    <cellStyle name="Percent 3 8 14 3 3 3" xfId="26287" xr:uid="{386BDDFF-8E65-46FE-923F-82C1E072FCAE}"/>
    <cellStyle name="Percent 3 8 14 3 3 4" xfId="44138" xr:uid="{3093DDFE-728D-4725-946F-382A3D24F34E}"/>
    <cellStyle name="Percent 3 8 14 3 4" xfId="8416" xr:uid="{277A1C36-7CA2-4DA1-88A3-00BA70AE18C3}"/>
    <cellStyle name="Percent 3 8 14 3 4 2" xfId="26289" xr:uid="{00E2FC5F-647A-4258-A85F-1677F6045B72}"/>
    <cellStyle name="Percent 3 8 14 3 4 3" xfId="44140" xr:uid="{46466416-7FA4-4DD7-AFAA-6AA98B954C2E}"/>
    <cellStyle name="Percent 3 8 14 3 5" xfId="26284" xr:uid="{7AB29D17-DCED-4927-AF22-22F34E8E3602}"/>
    <cellStyle name="Percent 3 8 14 3 6" xfId="44135" xr:uid="{2CC45B69-B669-4494-8976-9FD7CC2667C0}"/>
    <cellStyle name="Percent 3 8 14 4" xfId="8417" xr:uid="{0CD3A08A-F61C-43E7-ADE4-83C181C6842E}"/>
    <cellStyle name="Percent 3 8 14 4 2" xfId="8418" xr:uid="{82D47553-A9C6-41D9-A60F-3F9D8C3CC942}"/>
    <cellStyle name="Percent 3 8 14 4 2 2" xfId="8419" xr:uid="{492C1A3D-8587-4408-A01D-FD17B53C8DB2}"/>
    <cellStyle name="Percent 3 8 14 4 2 2 2" xfId="26292" xr:uid="{423548A4-1AD0-46D4-94C0-42931921511D}"/>
    <cellStyle name="Percent 3 8 14 4 2 2 3" xfId="44143" xr:uid="{5519A13A-06D7-4CAE-BE45-EBFB0458D7E9}"/>
    <cellStyle name="Percent 3 8 14 4 2 3" xfId="26291" xr:uid="{A9DE59C5-7807-40B9-964D-0C32FEBAD5D4}"/>
    <cellStyle name="Percent 3 8 14 4 2 4" xfId="44142" xr:uid="{D6143DE3-DDD8-4EF0-873D-C918CA01836A}"/>
    <cellStyle name="Percent 3 8 14 4 3" xfId="8420" xr:uid="{12E43FC0-8928-483C-B039-08A84552FBA1}"/>
    <cellStyle name="Percent 3 8 14 4 3 2" xfId="8421" xr:uid="{023B8322-D576-4FD5-91BD-CA3D0B69DE45}"/>
    <cellStyle name="Percent 3 8 14 4 3 2 2" xfId="26294" xr:uid="{BEB87751-1861-4A8D-A8A1-F32927E25C63}"/>
    <cellStyle name="Percent 3 8 14 4 3 2 3" xfId="44145" xr:uid="{26C96B47-D4AF-4260-B378-212104299EFA}"/>
    <cellStyle name="Percent 3 8 14 4 3 3" xfId="26293" xr:uid="{831951B2-3343-430A-AE36-649984F83F68}"/>
    <cellStyle name="Percent 3 8 14 4 3 4" xfId="44144" xr:uid="{3FF5C71B-C59F-406D-8BA3-88B6DEC65EA1}"/>
    <cellStyle name="Percent 3 8 14 4 4" xfId="8422" xr:uid="{5D74043E-9CEF-40F6-A0DB-E2CA529A5D77}"/>
    <cellStyle name="Percent 3 8 14 4 4 2" xfId="26295" xr:uid="{861A143F-00E4-4EE2-BABF-0FAE586680E7}"/>
    <cellStyle name="Percent 3 8 14 4 4 3" xfId="44146" xr:uid="{37ACF1A9-E75B-4A6D-AF13-60EF813BD651}"/>
    <cellStyle name="Percent 3 8 14 4 5" xfId="26290" xr:uid="{240F1977-8069-43CB-A70E-824E45B03BF5}"/>
    <cellStyle name="Percent 3 8 14 4 6" xfId="44141" xr:uid="{5D2049A4-C9B7-4518-8E98-F9C4D18B153C}"/>
    <cellStyle name="Percent 3 8 14 5" xfId="8423" xr:uid="{8A88F6ED-0CB3-4B00-A967-57C8ABD4C49D}"/>
    <cellStyle name="Percent 3 8 14 5 2" xfId="8424" xr:uid="{864183B0-77FA-4364-853D-A9B91317F421}"/>
    <cellStyle name="Percent 3 8 14 5 2 2" xfId="8425" xr:uid="{B49FA57A-ACCF-4993-81C3-A0FF46C54196}"/>
    <cellStyle name="Percent 3 8 14 5 2 2 2" xfId="26298" xr:uid="{219B40B1-9272-4658-B13F-1FDAD40F855B}"/>
    <cellStyle name="Percent 3 8 14 5 2 2 3" xfId="44149" xr:uid="{F74858AC-BA89-41B0-9582-E584BA871C09}"/>
    <cellStyle name="Percent 3 8 14 5 2 3" xfId="26297" xr:uid="{9FA7C9A6-9E04-405D-81CE-5CC232164D02}"/>
    <cellStyle name="Percent 3 8 14 5 2 4" xfId="44148" xr:uid="{BB05EE66-0878-40DC-B785-3EB144BE5BA4}"/>
    <cellStyle name="Percent 3 8 14 5 3" xfId="8426" xr:uid="{354C0651-3BCF-4C1B-94CD-289184EB8E18}"/>
    <cellStyle name="Percent 3 8 14 5 3 2" xfId="8427" xr:uid="{CB2A0CA9-4BEB-4C98-AD84-F9F153B4A845}"/>
    <cellStyle name="Percent 3 8 14 5 3 2 2" xfId="26300" xr:uid="{6520F1FC-C87E-4376-938F-50F01CE1D29F}"/>
    <cellStyle name="Percent 3 8 14 5 3 2 3" xfId="44151" xr:uid="{92B5733E-80DB-4077-B51E-F9FA96D98605}"/>
    <cellStyle name="Percent 3 8 14 5 3 3" xfId="26299" xr:uid="{8CB0B8F9-3CF7-49F1-ACD5-A6EF33437FE8}"/>
    <cellStyle name="Percent 3 8 14 5 3 4" xfId="44150" xr:uid="{C0AB43D8-ED5E-4392-A665-E4E3602DEDC2}"/>
    <cellStyle name="Percent 3 8 14 5 4" xfId="8428" xr:uid="{A540D093-3360-46BB-B833-4D2475FBB1C3}"/>
    <cellStyle name="Percent 3 8 14 5 4 2" xfId="8429" xr:uid="{1E2EC289-DF76-4FA4-9908-317CCBDB78B9}"/>
    <cellStyle name="Percent 3 8 14 5 4 2 2" xfId="26302" xr:uid="{B9F19CD3-2D6A-4C15-86AE-33E179BCB68D}"/>
    <cellStyle name="Percent 3 8 14 5 4 2 3" xfId="44153" xr:uid="{5051FA6D-6A6A-4F31-9E61-4F761A37556C}"/>
    <cellStyle name="Percent 3 8 14 5 4 3" xfId="26301" xr:uid="{16635BEE-BBBE-45FC-AD78-B8C6BE93E60B}"/>
    <cellStyle name="Percent 3 8 14 5 4 4" xfId="44152" xr:uid="{4C192557-0565-4BAE-A062-B5D191CE2FBD}"/>
    <cellStyle name="Percent 3 8 14 5 5" xfId="8430" xr:uid="{7447E141-932F-482D-9ECF-13F327FF02AA}"/>
    <cellStyle name="Percent 3 8 14 5 5 2" xfId="26303" xr:uid="{23D9A762-1D98-4ACA-B818-BD808F8C46A7}"/>
    <cellStyle name="Percent 3 8 14 5 5 3" xfId="44154" xr:uid="{8966F7E9-02C0-4A30-BD51-1DEE440C06DA}"/>
    <cellStyle name="Percent 3 8 14 5 6" xfId="26296" xr:uid="{A542292C-934F-4BE0-94C5-16F597BC84E9}"/>
    <cellStyle name="Percent 3 8 14 5 7" xfId="44147" xr:uid="{AFD72C68-1564-4C81-892D-CBFDFB985AF9}"/>
    <cellStyle name="Percent 3 8 14 6" xfId="8431" xr:uid="{542E42C2-CA7F-466C-978B-C1380DAE2121}"/>
    <cellStyle name="Percent 3 8 14 6 2" xfId="8432" xr:uid="{A4282608-9132-4318-8891-5A1EDC31D807}"/>
    <cellStyle name="Percent 3 8 14 6 2 2" xfId="8433" xr:uid="{0940C7CC-EC19-443B-B3BC-432168AF991E}"/>
    <cellStyle name="Percent 3 8 14 6 2 2 2" xfId="26306" xr:uid="{0CDD8845-B442-40E2-B8CE-7D9EAC79AAC1}"/>
    <cellStyle name="Percent 3 8 14 6 2 2 3" xfId="44157" xr:uid="{D2B44C6C-BF42-4B8C-AD2E-DCD841A12861}"/>
    <cellStyle name="Percent 3 8 14 6 2 3" xfId="26305" xr:uid="{FDE23001-AFAC-464D-800F-82BE0991437C}"/>
    <cellStyle name="Percent 3 8 14 6 2 4" xfId="44156" xr:uid="{769FC595-3ACA-499A-B0BF-DF6FD5120866}"/>
    <cellStyle name="Percent 3 8 14 6 3" xfId="8434" xr:uid="{DB78C955-6130-4DDE-BB89-466DBE202B5F}"/>
    <cellStyle name="Percent 3 8 14 6 3 2" xfId="8435" xr:uid="{66D136DE-3A06-4BF0-A575-FA8CA45FECF0}"/>
    <cellStyle name="Percent 3 8 14 6 3 2 2" xfId="26308" xr:uid="{28EEEA86-2D68-4093-8171-ABBC39CA67D0}"/>
    <cellStyle name="Percent 3 8 14 6 3 2 3" xfId="44159" xr:uid="{6EA37389-CA15-4CCE-8FB4-183D6AB1391C}"/>
    <cellStyle name="Percent 3 8 14 6 3 3" xfId="26307" xr:uid="{AEB78307-0631-47F3-9BFF-EC3476D5D5B2}"/>
    <cellStyle name="Percent 3 8 14 6 3 4" xfId="44158" xr:uid="{8E9DCC25-0E69-48D5-92AD-233F19A3FFA8}"/>
    <cellStyle name="Percent 3 8 14 6 4" xfId="8436" xr:uid="{68A96749-8FF5-448E-9F0D-D912B5601E0E}"/>
    <cellStyle name="Percent 3 8 14 6 4 2" xfId="26309" xr:uid="{D3F33514-2E69-4251-9C78-FA446264FC09}"/>
    <cellStyle name="Percent 3 8 14 6 4 3" xfId="44160" xr:uid="{DA9EACB4-30F6-48B0-ADDF-10178C565FA2}"/>
    <cellStyle name="Percent 3 8 14 6 5" xfId="26304" xr:uid="{CB7BFE99-0745-43A3-B04D-70CE2475DF93}"/>
    <cellStyle name="Percent 3 8 14 6 6" xfId="44155" xr:uid="{8BF48CE2-9977-48FF-BAC4-C81C0040703D}"/>
    <cellStyle name="Percent 3 8 14 7" xfId="8437" xr:uid="{0B1FA5CB-37FC-4CFA-8CE4-B2EEE1880EAE}"/>
    <cellStyle name="Percent 3 8 14 7 2" xfId="8438" xr:uid="{2B60D637-FC96-49F4-94A9-A49DCD37225D}"/>
    <cellStyle name="Percent 3 8 14 7 2 2" xfId="26311" xr:uid="{5617FAF6-0B52-4007-95F5-3DBBB878A52D}"/>
    <cellStyle name="Percent 3 8 14 7 2 3" xfId="44162" xr:uid="{1F128A9D-28F1-4C26-B8D0-034E8093F8D6}"/>
    <cellStyle name="Percent 3 8 14 7 3" xfId="26310" xr:uid="{F072C7B3-70AE-4A50-91F3-4F7F42ADC026}"/>
    <cellStyle name="Percent 3 8 14 7 4" xfId="44161" xr:uid="{BF33FEC7-DAD4-4758-94FB-A908D981719D}"/>
    <cellStyle name="Percent 3 8 14 8" xfId="8439" xr:uid="{84651B5B-210E-4A83-B445-78C744F0D660}"/>
    <cellStyle name="Percent 3 8 14 8 2" xfId="8440" xr:uid="{CDD1C2E1-C6B6-4050-88A1-959A5D158D30}"/>
    <cellStyle name="Percent 3 8 14 8 2 2" xfId="26313" xr:uid="{A456404F-8B7C-451E-853F-46B0ED03BCEC}"/>
    <cellStyle name="Percent 3 8 14 8 2 3" xfId="44164" xr:uid="{92A37A78-16BF-4066-B30B-0912D3DB5AF9}"/>
    <cellStyle name="Percent 3 8 14 8 3" xfId="26312" xr:uid="{60E00178-15FC-49E7-AABC-6B2769C42CED}"/>
    <cellStyle name="Percent 3 8 14 8 4" xfId="44163" xr:uid="{0D2C93B3-8648-404C-BF9C-ECD5AB636892}"/>
    <cellStyle name="Percent 3 8 14 9" xfId="8441" xr:uid="{E1E6BF92-72A4-4916-B881-2FCB8A80FBC0}"/>
    <cellStyle name="Percent 3 8 14 9 2" xfId="8442" xr:uid="{1457E894-0889-428F-B900-5739F8433952}"/>
    <cellStyle name="Percent 3 8 14 9 2 2" xfId="26315" xr:uid="{8E42E144-E830-46A3-B618-F1DD09A88CD3}"/>
    <cellStyle name="Percent 3 8 14 9 2 3" xfId="44166" xr:uid="{2E2F6D47-6B0A-4844-8976-ADBB1C2140FD}"/>
    <cellStyle name="Percent 3 8 14 9 3" xfId="26314" xr:uid="{895EE37D-9A32-4744-9C71-91314C5FB807}"/>
    <cellStyle name="Percent 3 8 14 9 4" xfId="44165" xr:uid="{8F4CCEF9-2050-475D-8B6C-17D6C92C095B}"/>
    <cellStyle name="Percent 3 8 15" xfId="2949" xr:uid="{718A7122-F86A-4CAB-A4BC-8761A419A4AC}"/>
    <cellStyle name="Percent 3 8 15 10" xfId="8444" xr:uid="{C000AE7A-9122-4969-BFE8-9BDA69D34240}"/>
    <cellStyle name="Percent 3 8 15 10 2" xfId="26317" xr:uid="{5CDDC7E1-6662-4E5C-988D-90CF23FF8AF4}"/>
    <cellStyle name="Percent 3 8 15 10 3" xfId="44168" xr:uid="{3F5B9C1F-FD0F-424A-AFBD-C309B084605D}"/>
    <cellStyle name="Percent 3 8 15 11" xfId="8445" xr:uid="{E931524F-C95C-4DB0-A23D-D7E0CAB31E36}"/>
    <cellStyle name="Percent 3 8 15 11 2" xfId="26318" xr:uid="{CF13A088-F2E6-498F-B1B3-C6FF93877FD6}"/>
    <cellStyle name="Percent 3 8 15 11 3" xfId="44169" xr:uid="{0C3E03BB-C76E-4C5F-BD60-6C1A3119055A}"/>
    <cellStyle name="Percent 3 8 15 12" xfId="8443" xr:uid="{4ACBA50C-A411-44E1-84C9-AC56760EAD27}"/>
    <cellStyle name="Percent 3 8 15 12 2" xfId="26316" xr:uid="{5F0C2917-777D-40B1-BB21-5E0279F00264}"/>
    <cellStyle name="Percent 3 8 15 12 3" xfId="44167" xr:uid="{E135A5F8-2CCF-47C3-8DF0-FB2C6140CD86}"/>
    <cellStyle name="Percent 3 8 15 13" xfId="59866" xr:uid="{36FFEC81-90D2-4943-A0C1-0FC15B66D912}"/>
    <cellStyle name="Percent 3 8 15 2" xfId="8446" xr:uid="{65173394-2FAE-4A9B-8647-43E41B9A5563}"/>
    <cellStyle name="Percent 3 8 15 2 2" xfId="8447" xr:uid="{BA27270B-8917-414C-951A-1D38DC0C4F05}"/>
    <cellStyle name="Percent 3 8 15 2 2 2" xfId="8448" xr:uid="{664C4670-2D7E-41A2-8333-EDBF5252BB6E}"/>
    <cellStyle name="Percent 3 8 15 2 2 2 2" xfId="26321" xr:uid="{D28C5850-F133-43EE-849A-1162A0BF5A3E}"/>
    <cellStyle name="Percent 3 8 15 2 2 2 3" xfId="44172" xr:uid="{873E8B72-DE72-42DC-A877-ABF210B19211}"/>
    <cellStyle name="Percent 3 8 15 2 2 3" xfId="26320" xr:uid="{40390CBD-93A7-42A4-83DC-B5EB6A17DF58}"/>
    <cellStyle name="Percent 3 8 15 2 2 4" xfId="44171" xr:uid="{62AA330D-E385-4482-901E-2A5D38E585ED}"/>
    <cellStyle name="Percent 3 8 15 2 3" xfId="8449" xr:uid="{67430416-604E-4D75-9139-2C3A600E47AF}"/>
    <cellStyle name="Percent 3 8 15 2 3 2" xfId="8450" xr:uid="{BD409CD1-D181-4535-AA14-ED8D0473D41F}"/>
    <cellStyle name="Percent 3 8 15 2 3 2 2" xfId="26323" xr:uid="{E7220BA6-6719-4275-9D38-36404CAE5B88}"/>
    <cellStyle name="Percent 3 8 15 2 3 2 3" xfId="44174" xr:uid="{EFCDFEF0-E04C-4F49-B45D-A20DAEEE0F73}"/>
    <cellStyle name="Percent 3 8 15 2 3 3" xfId="26322" xr:uid="{10830298-1460-46FE-B2BF-E6B7504C5466}"/>
    <cellStyle name="Percent 3 8 15 2 3 4" xfId="44173" xr:uid="{67E01F96-9572-49CE-B986-9420C1E15365}"/>
    <cellStyle name="Percent 3 8 15 2 4" xfId="8451" xr:uid="{B5F5BCDA-616E-4964-871C-0B83947695B6}"/>
    <cellStyle name="Percent 3 8 15 2 4 2" xfId="26324" xr:uid="{79E17142-11C4-49E2-9A04-8B6252766D43}"/>
    <cellStyle name="Percent 3 8 15 2 4 3" xfId="44175" xr:uid="{235D60CF-5982-420A-902C-27DC7CA49DB6}"/>
    <cellStyle name="Percent 3 8 15 2 5" xfId="8452" xr:uid="{3FBFE783-3024-4F47-873F-8624FF9849D2}"/>
    <cellStyle name="Percent 3 8 15 2 5 2" xfId="26325" xr:uid="{A4BAEE93-441A-4A35-A8E2-0FCA0F2354A3}"/>
    <cellStyle name="Percent 3 8 15 2 5 3" xfId="44176" xr:uid="{8E8E9C91-A841-4775-80C2-28A35317A924}"/>
    <cellStyle name="Percent 3 8 15 2 6" xfId="26319" xr:uid="{3B435B6F-66EA-4AB0-BAD6-31A29CFACBBF}"/>
    <cellStyle name="Percent 3 8 15 2 7" xfId="44170" xr:uid="{C22736BC-E8D9-402B-812C-829FDD2B5622}"/>
    <cellStyle name="Percent 3 8 15 3" xfId="8453" xr:uid="{E6A49756-AAC2-49D7-A319-57D41F336112}"/>
    <cellStyle name="Percent 3 8 15 3 2" xfId="8454" xr:uid="{93E5CD20-B34D-40C3-978C-92712D61A95D}"/>
    <cellStyle name="Percent 3 8 15 3 2 2" xfId="8455" xr:uid="{7DFE9E38-0F0A-490E-B107-E527C075A28A}"/>
    <cellStyle name="Percent 3 8 15 3 2 2 2" xfId="26328" xr:uid="{17C7D7B1-F73A-4338-B23F-3FF29353E3E5}"/>
    <cellStyle name="Percent 3 8 15 3 2 2 3" xfId="44179" xr:uid="{462AE43B-39B9-4969-8567-E79380883AE7}"/>
    <cellStyle name="Percent 3 8 15 3 2 3" xfId="26327" xr:uid="{6695C496-A798-41D1-8D57-D388893EA13B}"/>
    <cellStyle name="Percent 3 8 15 3 2 4" xfId="44178" xr:uid="{2DBD08AA-D2DD-4808-88F9-098E3CFC30D6}"/>
    <cellStyle name="Percent 3 8 15 3 3" xfId="8456" xr:uid="{F0B67E4C-6379-48B5-B369-D48519278A18}"/>
    <cellStyle name="Percent 3 8 15 3 3 2" xfId="8457" xr:uid="{E6D62C67-B5AB-46C5-AFAA-CD60EBD31A0A}"/>
    <cellStyle name="Percent 3 8 15 3 3 2 2" xfId="26330" xr:uid="{487C0254-AA4B-4559-A685-59F68CF7D4A7}"/>
    <cellStyle name="Percent 3 8 15 3 3 2 3" xfId="44181" xr:uid="{9087354F-2E3F-4E8A-BD94-7CF090AB40B6}"/>
    <cellStyle name="Percent 3 8 15 3 3 3" xfId="26329" xr:uid="{9ABA410B-32BE-49F9-A355-B6E5CC305586}"/>
    <cellStyle name="Percent 3 8 15 3 3 4" xfId="44180" xr:uid="{15041C8E-570B-4869-91F6-0873DB27409D}"/>
    <cellStyle name="Percent 3 8 15 3 4" xfId="8458" xr:uid="{EB63CE78-D094-468D-BCCC-86C0878A748C}"/>
    <cellStyle name="Percent 3 8 15 3 4 2" xfId="26331" xr:uid="{CE8F3DC3-5D01-40D3-9086-CCDC5F48A790}"/>
    <cellStyle name="Percent 3 8 15 3 4 3" xfId="44182" xr:uid="{90D9CDB4-5877-43D3-8BF2-18C7DFC996D5}"/>
    <cellStyle name="Percent 3 8 15 3 5" xfId="26326" xr:uid="{1F950292-A5B7-4BCC-BBF3-AAA0A2B9DAF8}"/>
    <cellStyle name="Percent 3 8 15 3 6" xfId="44177" xr:uid="{5F6FC1BB-0713-4EE6-A8B9-FE84A78F1634}"/>
    <cellStyle name="Percent 3 8 15 4" xfId="8459" xr:uid="{770DE9E6-4F6B-4065-BDC7-F1366E3787A4}"/>
    <cellStyle name="Percent 3 8 15 4 2" xfId="8460" xr:uid="{4D857DE0-AFF9-440C-BB6B-F788FF102B4C}"/>
    <cellStyle name="Percent 3 8 15 4 2 2" xfId="8461" xr:uid="{16CB4AE7-BCD9-45BE-A559-A96E001952DD}"/>
    <cellStyle name="Percent 3 8 15 4 2 2 2" xfId="26334" xr:uid="{353507C1-6F4E-4989-A6F4-E98B88435C7B}"/>
    <cellStyle name="Percent 3 8 15 4 2 2 3" xfId="44185" xr:uid="{A6794700-D2C4-44E2-9C82-0DBC1FB9FBAB}"/>
    <cellStyle name="Percent 3 8 15 4 2 3" xfId="26333" xr:uid="{72D6993E-0064-4ABA-8631-9E471EE210E0}"/>
    <cellStyle name="Percent 3 8 15 4 2 4" xfId="44184" xr:uid="{12D189E8-DEE8-4748-8530-82F209B8E5AA}"/>
    <cellStyle name="Percent 3 8 15 4 3" xfId="8462" xr:uid="{CE7C9673-3BC6-4F2D-B64A-D3EDB937D4D4}"/>
    <cellStyle name="Percent 3 8 15 4 3 2" xfId="8463" xr:uid="{18F9A85F-798E-41EA-B1E2-BE210511C717}"/>
    <cellStyle name="Percent 3 8 15 4 3 2 2" xfId="26336" xr:uid="{A6705EDA-C52F-4CCF-983A-4DF55FB27343}"/>
    <cellStyle name="Percent 3 8 15 4 3 2 3" xfId="44187" xr:uid="{BF950505-1174-4C58-9450-E40970AC0C56}"/>
    <cellStyle name="Percent 3 8 15 4 3 3" xfId="26335" xr:uid="{BE208DAD-B4B8-457A-B05A-B7618803C8B1}"/>
    <cellStyle name="Percent 3 8 15 4 3 4" xfId="44186" xr:uid="{1C56C601-5241-429D-874E-1161E90B46B4}"/>
    <cellStyle name="Percent 3 8 15 4 4" xfId="8464" xr:uid="{41631C66-E699-44A7-A158-8802C55AC788}"/>
    <cellStyle name="Percent 3 8 15 4 4 2" xfId="26337" xr:uid="{E6435D5B-CF80-4DF6-8490-1CAC6D6389C3}"/>
    <cellStyle name="Percent 3 8 15 4 4 3" xfId="44188" xr:uid="{8DF0F5D5-9831-4005-8EA4-A81E0C37E441}"/>
    <cellStyle name="Percent 3 8 15 4 5" xfId="26332" xr:uid="{715DB7F7-C247-481A-AAEB-2B38F23961F8}"/>
    <cellStyle name="Percent 3 8 15 4 6" xfId="44183" xr:uid="{49F3C514-B019-43DC-AE49-95DA0ABA3279}"/>
    <cellStyle name="Percent 3 8 15 5" xfId="8465" xr:uid="{A8407E01-A15C-46F3-B7CD-F93CF994F1A6}"/>
    <cellStyle name="Percent 3 8 15 5 2" xfId="8466" xr:uid="{638D6156-504D-4827-B4A2-4246A207758C}"/>
    <cellStyle name="Percent 3 8 15 5 2 2" xfId="8467" xr:uid="{10D1E847-6E56-46BC-BCBE-4F1FD33DE30F}"/>
    <cellStyle name="Percent 3 8 15 5 2 2 2" xfId="26340" xr:uid="{E798E4F4-47CC-47E1-B66F-D1B50C9502FF}"/>
    <cellStyle name="Percent 3 8 15 5 2 2 3" xfId="44191" xr:uid="{C9CC6B0B-5F5A-4C9F-9906-41BE71BCC233}"/>
    <cellStyle name="Percent 3 8 15 5 2 3" xfId="26339" xr:uid="{CBFF6A79-F6E9-46E0-ADFF-319613AB0385}"/>
    <cellStyle name="Percent 3 8 15 5 2 4" xfId="44190" xr:uid="{65B198F4-B7E5-4B66-A9BE-764D76E1E866}"/>
    <cellStyle name="Percent 3 8 15 5 3" xfId="8468" xr:uid="{B4A26076-CCD5-4231-8789-D44299066B9D}"/>
    <cellStyle name="Percent 3 8 15 5 3 2" xfId="8469" xr:uid="{14EF046B-439E-40C5-B6C0-619B74176AA8}"/>
    <cellStyle name="Percent 3 8 15 5 3 2 2" xfId="26342" xr:uid="{38827781-4E63-420B-9539-F4991E2146A0}"/>
    <cellStyle name="Percent 3 8 15 5 3 2 3" xfId="44193" xr:uid="{54EECF06-122D-4360-9DE2-0CA15856DBD9}"/>
    <cellStyle name="Percent 3 8 15 5 3 3" xfId="26341" xr:uid="{E5BFE5E5-4BD7-46D1-A1FC-954CAB0E78AE}"/>
    <cellStyle name="Percent 3 8 15 5 3 4" xfId="44192" xr:uid="{79B90C84-1B8C-45E4-87E4-9211C8BD1AE8}"/>
    <cellStyle name="Percent 3 8 15 5 4" xfId="8470" xr:uid="{2844BEC0-031E-40CD-893A-1F7298E5B04A}"/>
    <cellStyle name="Percent 3 8 15 5 4 2" xfId="8471" xr:uid="{707298B1-3F6B-48B5-BD76-5C2D23EBBB00}"/>
    <cellStyle name="Percent 3 8 15 5 4 2 2" xfId="26344" xr:uid="{6D6D96A5-5C79-463B-85BA-322B2428B160}"/>
    <cellStyle name="Percent 3 8 15 5 4 2 3" xfId="44195" xr:uid="{BD00975F-4577-4564-BCEA-B2604B83FCC7}"/>
    <cellStyle name="Percent 3 8 15 5 4 3" xfId="26343" xr:uid="{E1491864-AF65-492A-A891-955F39FB0D41}"/>
    <cellStyle name="Percent 3 8 15 5 4 4" xfId="44194" xr:uid="{34EF299C-21D2-4BF3-8456-764A59936DEA}"/>
    <cellStyle name="Percent 3 8 15 5 5" xfId="8472" xr:uid="{17CC9760-04B8-4FC6-95D6-361E9E34AE2E}"/>
    <cellStyle name="Percent 3 8 15 5 5 2" xfId="26345" xr:uid="{82DA6AE7-1C67-46F7-A65E-7DCCD1042CE1}"/>
    <cellStyle name="Percent 3 8 15 5 5 3" xfId="44196" xr:uid="{59812CDA-5D7E-4ABC-BDF6-3CC915403BC2}"/>
    <cellStyle name="Percent 3 8 15 5 6" xfId="26338" xr:uid="{45F452A8-ED9A-4C2C-90D9-7B67792DAE99}"/>
    <cellStyle name="Percent 3 8 15 5 7" xfId="44189" xr:uid="{8B04B254-23A7-4B50-AAA5-73287A3F8996}"/>
    <cellStyle name="Percent 3 8 15 6" xfId="8473" xr:uid="{254ECCA2-8DD2-40AF-805D-C45D28A60FF9}"/>
    <cellStyle name="Percent 3 8 15 6 2" xfId="8474" xr:uid="{23C46AB3-19C9-4F71-A234-D8B44F1906F7}"/>
    <cellStyle name="Percent 3 8 15 6 2 2" xfId="8475" xr:uid="{68324A38-9638-4656-BAC3-8750979BC6A0}"/>
    <cellStyle name="Percent 3 8 15 6 2 2 2" xfId="26348" xr:uid="{8110C4E2-43EB-40B9-B04B-B1D2476E0B50}"/>
    <cellStyle name="Percent 3 8 15 6 2 2 3" xfId="44199" xr:uid="{0261894A-4DB6-4552-9236-3A1FB8797006}"/>
    <cellStyle name="Percent 3 8 15 6 2 3" xfId="26347" xr:uid="{A1B9FE53-B648-4B96-A3B1-BC4BA770D8E6}"/>
    <cellStyle name="Percent 3 8 15 6 2 4" xfId="44198" xr:uid="{DC4261C1-9ED8-4EB9-BF96-C476CCC33859}"/>
    <cellStyle name="Percent 3 8 15 6 3" xfId="8476" xr:uid="{18F6B525-DDC1-4657-80E7-8FF91537E6E3}"/>
    <cellStyle name="Percent 3 8 15 6 3 2" xfId="8477" xr:uid="{8D7E7E66-4CEF-4384-A9DE-8211D182E16B}"/>
    <cellStyle name="Percent 3 8 15 6 3 2 2" xfId="26350" xr:uid="{0BFC85C2-1FAC-46E6-8E61-7E1CDB7DC19F}"/>
    <cellStyle name="Percent 3 8 15 6 3 2 3" xfId="44201" xr:uid="{D333CF4F-B4FE-424E-9AEA-B277B2FE5DEC}"/>
    <cellStyle name="Percent 3 8 15 6 3 3" xfId="26349" xr:uid="{62B8CD8D-3DBF-4E04-81B5-EAF3A0CEB643}"/>
    <cellStyle name="Percent 3 8 15 6 3 4" xfId="44200" xr:uid="{E286A516-0DA5-4B53-B88D-E83146EDC96B}"/>
    <cellStyle name="Percent 3 8 15 6 4" xfId="8478" xr:uid="{40659193-5A2A-474F-9E92-F202044079BD}"/>
    <cellStyle name="Percent 3 8 15 6 4 2" xfId="26351" xr:uid="{BD5B897D-0DBD-4676-A739-A322ED70DDCF}"/>
    <cellStyle name="Percent 3 8 15 6 4 3" xfId="44202" xr:uid="{E293D064-A063-4278-A725-7371CA93FC5E}"/>
    <cellStyle name="Percent 3 8 15 6 5" xfId="26346" xr:uid="{E4DFA2F5-E85D-4C1F-BFD7-2384284EE19F}"/>
    <cellStyle name="Percent 3 8 15 6 6" xfId="44197" xr:uid="{75886AEC-013E-4338-B486-C91D67AD9678}"/>
    <cellStyle name="Percent 3 8 15 7" xfId="8479" xr:uid="{0ABCD2D6-77AD-4CB9-A1B4-871D845F1959}"/>
    <cellStyle name="Percent 3 8 15 7 2" xfId="8480" xr:uid="{9B595799-5661-453F-A515-3F9BAF67E8C5}"/>
    <cellStyle name="Percent 3 8 15 7 2 2" xfId="26353" xr:uid="{EA5C0B5C-B149-4D4D-9128-57A45E83F75C}"/>
    <cellStyle name="Percent 3 8 15 7 2 3" xfId="44204" xr:uid="{A048B629-D484-4047-94D9-5E9D32388660}"/>
    <cellStyle name="Percent 3 8 15 7 3" xfId="26352" xr:uid="{3A18CB1F-EAAA-49E6-9D8E-857DAD0A617F}"/>
    <cellStyle name="Percent 3 8 15 7 4" xfId="44203" xr:uid="{449B5BBF-FBE5-44FB-BD1C-526ED5A8EDCD}"/>
    <cellStyle name="Percent 3 8 15 8" xfId="8481" xr:uid="{5B36268A-29A1-4A55-B4DA-51631E5DB527}"/>
    <cellStyle name="Percent 3 8 15 8 2" xfId="8482" xr:uid="{20160381-A426-487D-ABE2-D3FD03B595E5}"/>
    <cellStyle name="Percent 3 8 15 8 2 2" xfId="26355" xr:uid="{1D067EA7-9450-4F66-87B0-75F2DAC7F0ED}"/>
    <cellStyle name="Percent 3 8 15 8 2 3" xfId="44206" xr:uid="{08C237E1-35A3-467A-B7B8-B9AA0E5F2760}"/>
    <cellStyle name="Percent 3 8 15 8 3" xfId="26354" xr:uid="{CFD54A14-699B-4A07-B2E3-9D2913CE8980}"/>
    <cellStyle name="Percent 3 8 15 8 4" xfId="44205" xr:uid="{13DC5E6E-800F-46DE-A9D3-A2376C8A8E38}"/>
    <cellStyle name="Percent 3 8 15 9" xfId="8483" xr:uid="{5E45F504-54AC-426E-ABAA-DEBD8ADF8789}"/>
    <cellStyle name="Percent 3 8 15 9 2" xfId="8484" xr:uid="{C0C5C3EE-7411-4061-9B03-CE40EBD2EA11}"/>
    <cellStyle name="Percent 3 8 15 9 2 2" xfId="26357" xr:uid="{4ED5F616-33FC-44C0-9BA8-0D744A32FA5F}"/>
    <cellStyle name="Percent 3 8 15 9 2 3" xfId="44208" xr:uid="{2D1C2C08-C6BA-48DE-B440-30F08E1B60EF}"/>
    <cellStyle name="Percent 3 8 15 9 3" xfId="26356" xr:uid="{48A66628-FE77-4C95-BE85-F08E5BCC8F53}"/>
    <cellStyle name="Percent 3 8 15 9 4" xfId="44207" xr:uid="{C6F4B4C9-D89E-4EBB-9013-7730D7BC169C}"/>
    <cellStyle name="Percent 3 8 16" xfId="8485" xr:uid="{576754AA-0AF6-4DD0-A58B-23C65B9103F1}"/>
    <cellStyle name="Percent 3 8 16 2" xfId="8486" xr:uid="{41178BD1-BAEF-49C9-8809-123369DEE1B3}"/>
    <cellStyle name="Percent 3 8 16 2 2" xfId="8487" xr:uid="{342A5AD3-8698-459E-AC88-7DF0B54C4578}"/>
    <cellStyle name="Percent 3 8 16 2 2 2" xfId="26360" xr:uid="{F191A0E9-9D5D-4EDA-82A0-8451ADC0185A}"/>
    <cellStyle name="Percent 3 8 16 2 2 3" xfId="44211" xr:uid="{AB750920-7622-4B2B-9C2D-E4162765C0EE}"/>
    <cellStyle name="Percent 3 8 16 2 3" xfId="26359" xr:uid="{7A0A092C-D1F9-46BC-8136-D719F9DF568A}"/>
    <cellStyle name="Percent 3 8 16 2 4" xfId="44210" xr:uid="{BB5BED27-BB37-4E4C-8600-E2946BBDCBB8}"/>
    <cellStyle name="Percent 3 8 16 3" xfId="8488" xr:uid="{20FF91FD-1D77-4537-B615-A900840D4C2B}"/>
    <cellStyle name="Percent 3 8 16 3 2" xfId="8489" xr:uid="{3425987A-8367-4166-82F7-C4DE547E6711}"/>
    <cellStyle name="Percent 3 8 16 3 2 2" xfId="26362" xr:uid="{831DC8E1-48D6-40FC-B497-28DF8FBD3AAB}"/>
    <cellStyle name="Percent 3 8 16 3 2 3" xfId="44213" xr:uid="{97A72284-436C-475F-BBBC-2C80CE510759}"/>
    <cellStyle name="Percent 3 8 16 3 3" xfId="26361" xr:uid="{B6410E3C-2BEF-4A7E-AC72-ECD4CDD55E64}"/>
    <cellStyle name="Percent 3 8 16 3 4" xfId="44212" xr:uid="{00AC7A62-8464-4C47-AC63-109A44152591}"/>
    <cellStyle name="Percent 3 8 16 4" xfId="8490" xr:uid="{5FC1A5D1-CA0F-476A-8685-E21F2A7A37B6}"/>
    <cellStyle name="Percent 3 8 16 4 2" xfId="26363" xr:uid="{81FFF902-64B6-49AF-8187-60B6F1B2D356}"/>
    <cellStyle name="Percent 3 8 16 4 3" xfId="44214" xr:uid="{C0F126D3-7561-4278-96FA-DD9AFEBC64B9}"/>
    <cellStyle name="Percent 3 8 16 5" xfId="8491" xr:uid="{222720A5-AA81-4487-ADBC-D20BF6E7C91C}"/>
    <cellStyle name="Percent 3 8 16 5 2" xfId="26364" xr:uid="{63FCCBDD-7246-499F-B031-AF5BF18ED741}"/>
    <cellStyle name="Percent 3 8 16 5 3" xfId="44215" xr:uid="{A2B48A94-500B-4531-BEB4-03B40E090AE2}"/>
    <cellStyle name="Percent 3 8 16 6" xfId="26358" xr:uid="{F714FED8-605E-4EBB-B10F-283DA05DBFC9}"/>
    <cellStyle name="Percent 3 8 16 7" xfId="44209" xr:uid="{44DDFDE2-148B-4887-8DD6-2637CEA90227}"/>
    <cellStyle name="Percent 3 8 17" xfId="8492" xr:uid="{E5D4FBC0-886C-43A2-A5E5-59DC926D22CB}"/>
    <cellStyle name="Percent 3 8 17 2" xfId="8493" xr:uid="{F3F9E975-185A-4407-9AF8-773D4C044A4E}"/>
    <cellStyle name="Percent 3 8 17 2 2" xfId="8494" xr:uid="{AE3CAD87-A6F1-42D2-82A9-2673351F8B5B}"/>
    <cellStyle name="Percent 3 8 17 2 2 2" xfId="26367" xr:uid="{0B5B3056-3384-4985-9AC4-CB800AA4183A}"/>
    <cellStyle name="Percent 3 8 17 2 2 3" xfId="44218" xr:uid="{BAE68B84-AF66-4408-96B7-6457B032C88E}"/>
    <cellStyle name="Percent 3 8 17 2 3" xfId="26366" xr:uid="{DAF6522A-943E-426D-95A9-7E7A30D6B3A5}"/>
    <cellStyle name="Percent 3 8 17 2 4" xfId="44217" xr:uid="{BE413AB2-D8B3-4AAA-8673-ACDF8B3AD3E0}"/>
    <cellStyle name="Percent 3 8 17 3" xfId="8495" xr:uid="{5BD89743-E567-46F4-9ED8-F92AFB390CB0}"/>
    <cellStyle name="Percent 3 8 17 3 2" xfId="8496" xr:uid="{20743DE7-682C-4A0D-A1EC-FB67624A8D9D}"/>
    <cellStyle name="Percent 3 8 17 3 2 2" xfId="26369" xr:uid="{B205D3A6-9034-4976-BB01-E51944F0BC4C}"/>
    <cellStyle name="Percent 3 8 17 3 2 3" xfId="44220" xr:uid="{1D29C70A-55FA-450C-8E1C-EDF66E8D8D13}"/>
    <cellStyle name="Percent 3 8 17 3 3" xfId="26368" xr:uid="{51AC6CAC-7CB7-4821-A455-7A351D0C41FB}"/>
    <cellStyle name="Percent 3 8 17 3 4" xfId="44219" xr:uid="{C2CB0475-928D-45D9-9F5F-325018849D1E}"/>
    <cellStyle name="Percent 3 8 17 4" xfId="8497" xr:uid="{51F19123-BE3A-4EDE-AB0C-272EC163EC18}"/>
    <cellStyle name="Percent 3 8 17 4 2" xfId="26370" xr:uid="{C3173FFA-413B-458E-88A7-09B1D957041A}"/>
    <cellStyle name="Percent 3 8 17 4 3" xfId="44221" xr:uid="{405FB2D1-8DBB-40E7-A1FD-27ABFADA9BD9}"/>
    <cellStyle name="Percent 3 8 17 5" xfId="26365" xr:uid="{723FDC66-8A9F-4EBC-A4F5-9FC8F6D2C192}"/>
    <cellStyle name="Percent 3 8 17 6" xfId="44216" xr:uid="{289D25A3-4E65-4D6B-AD33-5EB2BA83070B}"/>
    <cellStyle name="Percent 3 8 18" xfId="8498" xr:uid="{EC25433A-F814-4884-A291-E7E6FD314D3F}"/>
    <cellStyle name="Percent 3 8 18 2" xfId="8499" xr:uid="{D0668B37-8AC0-414B-B1EE-A1BBA8D94BE5}"/>
    <cellStyle name="Percent 3 8 18 2 2" xfId="8500" xr:uid="{614B88AA-D483-4A03-BB4C-01C9806BD9C5}"/>
    <cellStyle name="Percent 3 8 18 2 2 2" xfId="26373" xr:uid="{2FBC5EB4-CDB7-42B1-A53E-EF325718838F}"/>
    <cellStyle name="Percent 3 8 18 2 2 3" xfId="44224" xr:uid="{BF790FF3-D142-40E4-AA8D-3F43B7E19321}"/>
    <cellStyle name="Percent 3 8 18 2 3" xfId="26372" xr:uid="{A235E682-6876-416F-826B-3F7D8E04766E}"/>
    <cellStyle name="Percent 3 8 18 2 4" xfId="44223" xr:uid="{A54D1148-0CE0-4048-9495-99FCF3BE07CA}"/>
    <cellStyle name="Percent 3 8 18 3" xfId="8501" xr:uid="{0AC8776C-C502-4965-BB91-AFE2E4CF5B2C}"/>
    <cellStyle name="Percent 3 8 18 3 2" xfId="8502" xr:uid="{AC7D217A-DB85-4BF9-907B-3514D6767E2C}"/>
    <cellStyle name="Percent 3 8 18 3 2 2" xfId="26375" xr:uid="{1DC51C51-F9B2-4D3D-9D42-B08FA1CCCF35}"/>
    <cellStyle name="Percent 3 8 18 3 2 3" xfId="44226" xr:uid="{6EAF5669-7751-460B-95A5-4BE51674C09D}"/>
    <cellStyle name="Percent 3 8 18 3 3" xfId="26374" xr:uid="{E982FA52-2920-449F-AE2A-7A5270E724F1}"/>
    <cellStyle name="Percent 3 8 18 3 4" xfId="44225" xr:uid="{8EB296F2-2C15-4BB9-B878-7EC81CB7B586}"/>
    <cellStyle name="Percent 3 8 18 4" xfId="8503" xr:uid="{AE5E5BC9-7080-4437-8555-5469DC7BF12C}"/>
    <cellStyle name="Percent 3 8 18 4 2" xfId="26376" xr:uid="{889020AB-E405-4470-9FB5-9883B406F412}"/>
    <cellStyle name="Percent 3 8 18 4 3" xfId="44227" xr:uid="{A74CA552-FB6D-48FE-859E-0C1F78FABAB8}"/>
    <cellStyle name="Percent 3 8 18 5" xfId="26371" xr:uid="{0E951AAF-E7F3-44D6-9D29-106B49460626}"/>
    <cellStyle name="Percent 3 8 18 6" xfId="44222" xr:uid="{607D987D-CB7E-47AF-A1D9-6636C5C12DE4}"/>
    <cellStyle name="Percent 3 8 19" xfId="8504" xr:uid="{9CA5ADBB-59E8-4604-8BD9-A880193B9787}"/>
    <cellStyle name="Percent 3 8 19 2" xfId="8505" xr:uid="{A4F79ABD-30A2-49AD-A9BC-39AB876FA53F}"/>
    <cellStyle name="Percent 3 8 19 2 2" xfId="8506" xr:uid="{BADAF1F2-0844-49A2-85FF-52F362566DD5}"/>
    <cellStyle name="Percent 3 8 19 2 2 2" xfId="26379" xr:uid="{7B6E2E83-5EF4-4CB7-BCFD-EDAFD19DF540}"/>
    <cellStyle name="Percent 3 8 19 2 2 3" xfId="44230" xr:uid="{9A2A6ADE-0A76-4C37-83B7-2ADD6C1C7AD7}"/>
    <cellStyle name="Percent 3 8 19 2 3" xfId="26378" xr:uid="{EFCA22C4-3661-47C6-BAF6-FF8B45CB3A24}"/>
    <cellStyle name="Percent 3 8 19 2 4" xfId="44229" xr:uid="{35E74D52-123F-4307-A431-B0F70CCE5CEB}"/>
    <cellStyle name="Percent 3 8 19 3" xfId="8507" xr:uid="{EF691953-9371-4597-880C-5747F4D7D5A2}"/>
    <cellStyle name="Percent 3 8 19 3 2" xfId="8508" xr:uid="{7F7B2270-2C2B-4B5E-AF77-651EC4D4D405}"/>
    <cellStyle name="Percent 3 8 19 3 2 2" xfId="26381" xr:uid="{0A5C73C2-2A31-48DC-9743-6DE0F40CDF23}"/>
    <cellStyle name="Percent 3 8 19 3 2 3" xfId="44232" xr:uid="{C8575085-2BD2-4780-8BCF-D33E6B755A50}"/>
    <cellStyle name="Percent 3 8 19 3 3" xfId="26380" xr:uid="{A1FBEBB8-C5C1-499E-A048-87F67C23D4A1}"/>
    <cellStyle name="Percent 3 8 19 3 4" xfId="44231" xr:uid="{5A239C0C-C75F-44A6-8689-3994F3908D1E}"/>
    <cellStyle name="Percent 3 8 19 4" xfId="8509" xr:uid="{A8A4A438-FD52-49FC-918F-99ED9B2BFCCD}"/>
    <cellStyle name="Percent 3 8 19 4 2" xfId="8510" xr:uid="{86FCAC04-3EF0-4D7B-8D13-9D6D832B614D}"/>
    <cellStyle name="Percent 3 8 19 4 2 2" xfId="26383" xr:uid="{36A64EB4-E3CB-4C4A-AC86-4AD1AC77417E}"/>
    <cellStyle name="Percent 3 8 19 4 2 3" xfId="44234" xr:uid="{31CC0A63-49AF-42C2-8FB3-B24B313B2A26}"/>
    <cellStyle name="Percent 3 8 19 4 3" xfId="26382" xr:uid="{14A9F5FE-D517-498F-BD51-E2BB7BEEF2E1}"/>
    <cellStyle name="Percent 3 8 19 4 4" xfId="44233" xr:uid="{F6D32515-4463-41B3-96D5-9C4B3A455468}"/>
    <cellStyle name="Percent 3 8 19 5" xfId="8511" xr:uid="{DEC48A48-CF90-494E-93EB-188F4FFAB594}"/>
    <cellStyle name="Percent 3 8 19 5 2" xfId="26384" xr:uid="{F3179D26-4CDD-4E44-A2D1-6FD095CF3DA9}"/>
    <cellStyle name="Percent 3 8 19 5 3" xfId="44235" xr:uid="{BAC90644-1449-408A-AF12-9B1F0B3A9413}"/>
    <cellStyle name="Percent 3 8 19 6" xfId="26377" xr:uid="{BC67E831-0BE5-4168-9456-6E18A18E9063}"/>
    <cellStyle name="Percent 3 8 19 7" xfId="44228" xr:uid="{48DEC567-06B7-4610-A08F-3B64D88A04BB}"/>
    <cellStyle name="Percent 3 8 2" xfId="2950" xr:uid="{B0397FC5-3A50-40B7-9F6E-A139C9C957A0}"/>
    <cellStyle name="Percent 3 8 2 10" xfId="8513" xr:uid="{23CEE637-B4E1-46B0-942B-46DFF3858FC6}"/>
    <cellStyle name="Percent 3 8 2 10 2" xfId="26386" xr:uid="{9DA5813D-E100-412A-9796-C3F9EAA2009A}"/>
    <cellStyle name="Percent 3 8 2 10 3" xfId="44237" xr:uid="{FA55E9E7-4B37-406B-82B6-29152A6A37DF}"/>
    <cellStyle name="Percent 3 8 2 11" xfId="8514" xr:uid="{F291DECE-4924-4DF6-BD24-DD3C4D521C11}"/>
    <cellStyle name="Percent 3 8 2 11 2" xfId="26387" xr:uid="{B1BD20B9-7129-42C6-B414-5CC322BCA320}"/>
    <cellStyle name="Percent 3 8 2 11 3" xfId="44238" xr:uid="{DD78FC78-E4A8-48E6-99C3-45761D7583A1}"/>
    <cellStyle name="Percent 3 8 2 12" xfId="8512" xr:uid="{D5A95075-FB4D-4D84-A44B-FA1873AF01B1}"/>
    <cellStyle name="Percent 3 8 2 12 2" xfId="26385" xr:uid="{1E8FD624-6EFC-4D20-A1F0-BD0516CBBA33}"/>
    <cellStyle name="Percent 3 8 2 12 3" xfId="44236" xr:uid="{8F1DD9B2-6DC4-4939-9C99-413A8232C5E3}"/>
    <cellStyle name="Percent 3 8 2 13" xfId="59867" xr:uid="{3E82857A-ACEF-457A-AEAD-502C53EAC270}"/>
    <cellStyle name="Percent 3 8 2 2" xfId="8515" xr:uid="{1B5C51B7-ADA9-4BCD-929C-D7A89D6DA54D}"/>
    <cellStyle name="Percent 3 8 2 2 2" xfId="8516" xr:uid="{704B2061-A17D-4C4A-8609-F98F792353DC}"/>
    <cellStyle name="Percent 3 8 2 2 2 2" xfId="8517" xr:uid="{F5F2931D-D896-4F21-8562-35065B432001}"/>
    <cellStyle name="Percent 3 8 2 2 2 2 2" xfId="26390" xr:uid="{EF58B516-C5D4-4721-BAB1-4C6ED3488A61}"/>
    <cellStyle name="Percent 3 8 2 2 2 2 3" xfId="44241" xr:uid="{5DDA8249-D2E4-449E-AF20-4BCCE3FAA55E}"/>
    <cellStyle name="Percent 3 8 2 2 2 3" xfId="26389" xr:uid="{15D4FF47-77A8-403D-A6AE-EFE8BFCB1CD5}"/>
    <cellStyle name="Percent 3 8 2 2 2 4" xfId="44240" xr:uid="{EFEB8256-B96A-4DE0-9682-E1B4425AD4FC}"/>
    <cellStyle name="Percent 3 8 2 2 3" xfId="8518" xr:uid="{EFAAFDE7-5DD8-4FC3-AB08-610EF6FAA33B}"/>
    <cellStyle name="Percent 3 8 2 2 3 2" xfId="8519" xr:uid="{5461DEA4-417A-4C9C-9D62-3464371356DB}"/>
    <cellStyle name="Percent 3 8 2 2 3 2 2" xfId="26392" xr:uid="{2454C4FE-5647-4380-85BF-291880D9160E}"/>
    <cellStyle name="Percent 3 8 2 2 3 2 3" xfId="44243" xr:uid="{D52446E6-5850-4CA0-8255-FCA983263337}"/>
    <cellStyle name="Percent 3 8 2 2 3 3" xfId="26391" xr:uid="{F8613E6B-3326-4093-806D-2BA53464334A}"/>
    <cellStyle name="Percent 3 8 2 2 3 4" xfId="44242" xr:uid="{66AB4531-7F27-43EA-884F-2338A082907C}"/>
    <cellStyle name="Percent 3 8 2 2 4" xfId="8520" xr:uid="{07758391-75CE-4142-95A6-F5D0AE79E6FE}"/>
    <cellStyle name="Percent 3 8 2 2 4 2" xfId="26393" xr:uid="{C6258417-651C-4F91-A290-955281B41592}"/>
    <cellStyle name="Percent 3 8 2 2 4 3" xfId="44244" xr:uid="{234428FD-0CF3-4405-BB97-0CAB25C378AA}"/>
    <cellStyle name="Percent 3 8 2 2 5" xfId="8521" xr:uid="{1D007D3B-5A70-4B15-B76F-6AE7C116A80A}"/>
    <cellStyle name="Percent 3 8 2 2 5 2" xfId="26394" xr:uid="{E706C751-36E3-4E0C-8818-ED866010559E}"/>
    <cellStyle name="Percent 3 8 2 2 5 3" xfId="44245" xr:uid="{19B820D0-FE30-4A39-B223-DA51A94EDAD7}"/>
    <cellStyle name="Percent 3 8 2 2 6" xfId="26388" xr:uid="{F241301A-0597-4144-B2E9-FFA16FF65F49}"/>
    <cellStyle name="Percent 3 8 2 2 7" xfId="44239" xr:uid="{3933FAF7-B1CC-46A9-9A40-F95F39DF21AB}"/>
    <cellStyle name="Percent 3 8 2 3" xfId="8522" xr:uid="{028F6429-7A0E-4047-9ADD-2844647DBCF4}"/>
    <cellStyle name="Percent 3 8 2 3 2" xfId="8523" xr:uid="{923BE929-7851-4BF2-BA47-ACC45F459D91}"/>
    <cellStyle name="Percent 3 8 2 3 2 2" xfId="8524" xr:uid="{FD263341-0C1C-4979-9815-E07D5B10593A}"/>
    <cellStyle name="Percent 3 8 2 3 2 2 2" xfId="26397" xr:uid="{592253C7-95DD-4837-8EEC-1E0290B1967F}"/>
    <cellStyle name="Percent 3 8 2 3 2 2 3" xfId="44248" xr:uid="{30FB7141-FEDE-4F14-992F-2551E102FEB5}"/>
    <cellStyle name="Percent 3 8 2 3 2 3" xfId="26396" xr:uid="{ECE87502-05B5-46B6-BBA0-7272136A7039}"/>
    <cellStyle name="Percent 3 8 2 3 2 4" xfId="44247" xr:uid="{3150DA9F-B3FD-4C73-AAB3-C8C16B8B088C}"/>
    <cellStyle name="Percent 3 8 2 3 3" xfId="8525" xr:uid="{B83251DE-25B7-43AA-A772-82729EA731B5}"/>
    <cellStyle name="Percent 3 8 2 3 3 2" xfId="8526" xr:uid="{1B0FA017-23EC-4734-A3F2-4E10A0FD87CA}"/>
    <cellStyle name="Percent 3 8 2 3 3 2 2" xfId="26399" xr:uid="{D57913F2-CCCA-4E2C-AF6F-2A40F41C7CED}"/>
    <cellStyle name="Percent 3 8 2 3 3 2 3" xfId="44250" xr:uid="{589D83C8-A929-44CC-BF48-11EB9CE5E308}"/>
    <cellStyle name="Percent 3 8 2 3 3 3" xfId="26398" xr:uid="{D3FB4993-E532-4784-9243-C0C184A8EE3A}"/>
    <cellStyle name="Percent 3 8 2 3 3 4" xfId="44249" xr:uid="{8B6144AE-C3A9-44D0-8D07-3039265C0866}"/>
    <cellStyle name="Percent 3 8 2 3 4" xfId="8527" xr:uid="{E977C063-D2A0-4349-9BBE-57C8CCBCE74B}"/>
    <cellStyle name="Percent 3 8 2 3 4 2" xfId="26400" xr:uid="{BDC87B6D-379D-43DD-BC22-652246EA0312}"/>
    <cellStyle name="Percent 3 8 2 3 4 3" xfId="44251" xr:uid="{31BCEA26-E5C3-46D0-95D0-A1316C8CF1AE}"/>
    <cellStyle name="Percent 3 8 2 3 5" xfId="26395" xr:uid="{E9AA9057-61E8-417D-897F-8F8827F7BE8A}"/>
    <cellStyle name="Percent 3 8 2 3 6" xfId="44246" xr:uid="{9BE6C391-7A9D-4F80-9982-26A95BAF7CA6}"/>
    <cellStyle name="Percent 3 8 2 4" xfId="8528" xr:uid="{A6086E9B-6241-4298-9691-FB152B7A9576}"/>
    <cellStyle name="Percent 3 8 2 4 2" xfId="8529" xr:uid="{BBD93CCB-9608-404C-801E-B65C9EAF00A2}"/>
    <cellStyle name="Percent 3 8 2 4 2 2" xfId="8530" xr:uid="{0596A07E-D1D9-4065-95EB-8FDBB76A52DC}"/>
    <cellStyle name="Percent 3 8 2 4 2 2 2" xfId="26403" xr:uid="{B4BE0E26-EEDC-4A85-B473-57F1D57DCDA8}"/>
    <cellStyle name="Percent 3 8 2 4 2 2 3" xfId="44254" xr:uid="{1444778E-6548-434D-BCCE-54ACEEC937B3}"/>
    <cellStyle name="Percent 3 8 2 4 2 3" xfId="26402" xr:uid="{8E159456-568C-4F63-BEA1-7AB550EBC7FF}"/>
    <cellStyle name="Percent 3 8 2 4 2 4" xfId="44253" xr:uid="{A8D0F17B-DD42-45E0-88B9-4CD46540BAB0}"/>
    <cellStyle name="Percent 3 8 2 4 3" xfId="8531" xr:uid="{BB1D8F24-7A52-4E77-8243-D5E0AF40C912}"/>
    <cellStyle name="Percent 3 8 2 4 3 2" xfId="8532" xr:uid="{F36A083B-77C7-48B5-8618-75CD4E9B3052}"/>
    <cellStyle name="Percent 3 8 2 4 3 2 2" xfId="26405" xr:uid="{C746BD4F-212C-4551-898B-38286BEBCA5A}"/>
    <cellStyle name="Percent 3 8 2 4 3 2 3" xfId="44256" xr:uid="{42392807-AC80-4C4F-8760-B4D4DB003E0C}"/>
    <cellStyle name="Percent 3 8 2 4 3 3" xfId="26404" xr:uid="{F5C0F23A-0999-47AB-8E3F-B8DEF6767521}"/>
    <cellStyle name="Percent 3 8 2 4 3 4" xfId="44255" xr:uid="{CCF1C286-2323-4DE2-ACCC-0210A72CCCFC}"/>
    <cellStyle name="Percent 3 8 2 4 4" xfId="8533" xr:uid="{19D08FDC-AE45-434E-91CF-C558209149B7}"/>
    <cellStyle name="Percent 3 8 2 4 4 2" xfId="26406" xr:uid="{9C6ED6C0-FE22-4324-82F6-83AD7CE32AB6}"/>
    <cellStyle name="Percent 3 8 2 4 4 3" xfId="44257" xr:uid="{2CF47304-9D74-488B-B9B2-A252244A60A9}"/>
    <cellStyle name="Percent 3 8 2 4 5" xfId="26401" xr:uid="{B3381658-ED4D-4933-A36E-88727C532459}"/>
    <cellStyle name="Percent 3 8 2 4 6" xfId="44252" xr:uid="{5D8B5458-C9F3-41BB-99FB-05FD44269A90}"/>
    <cellStyle name="Percent 3 8 2 5" xfId="8534" xr:uid="{5C3E5BD2-C947-43FE-84FB-59E556648EA2}"/>
    <cellStyle name="Percent 3 8 2 5 2" xfId="8535" xr:uid="{3ACD31E9-F035-47EF-BDB3-EF76770A99FC}"/>
    <cellStyle name="Percent 3 8 2 5 2 2" xfId="8536" xr:uid="{05F67FF2-7D47-4A69-B049-47C43F6C964E}"/>
    <cellStyle name="Percent 3 8 2 5 2 2 2" xfId="26409" xr:uid="{EB4F253D-425A-45F5-946B-E5A91801EF92}"/>
    <cellStyle name="Percent 3 8 2 5 2 2 3" xfId="44260" xr:uid="{908B1234-0979-481C-A4B0-1DC388DBFF2F}"/>
    <cellStyle name="Percent 3 8 2 5 2 3" xfId="26408" xr:uid="{2F47AD7E-F70C-4EF1-9E06-3D34769CA36D}"/>
    <cellStyle name="Percent 3 8 2 5 2 4" xfId="44259" xr:uid="{11F6B64A-62F2-4D1D-A727-4C11683A04EF}"/>
    <cellStyle name="Percent 3 8 2 5 3" xfId="8537" xr:uid="{EC682FF6-31F1-464C-A180-656EEB1CD50A}"/>
    <cellStyle name="Percent 3 8 2 5 3 2" xfId="8538" xr:uid="{5B1834BC-D0C1-452F-A17A-44DF3942FF39}"/>
    <cellStyle name="Percent 3 8 2 5 3 2 2" xfId="26411" xr:uid="{696B0D4F-71E1-4C13-A9BB-C1B21E53CFBD}"/>
    <cellStyle name="Percent 3 8 2 5 3 2 3" xfId="44262" xr:uid="{3383F791-6D6A-4B71-921E-81FF26555A75}"/>
    <cellStyle name="Percent 3 8 2 5 3 3" xfId="26410" xr:uid="{0A24AE3D-5477-47C7-9149-9B484F045861}"/>
    <cellStyle name="Percent 3 8 2 5 3 4" xfId="44261" xr:uid="{12201137-D34F-4B80-9939-853B39A80ACB}"/>
    <cellStyle name="Percent 3 8 2 5 4" xfId="8539" xr:uid="{59836F84-F60C-494D-94A4-C821DE3B73B4}"/>
    <cellStyle name="Percent 3 8 2 5 4 2" xfId="8540" xr:uid="{98058F81-7F5F-4B90-8B8F-1727D63A2861}"/>
    <cellStyle name="Percent 3 8 2 5 4 2 2" xfId="26413" xr:uid="{9F52D580-0E85-4233-BDA5-A76E0B740C91}"/>
    <cellStyle name="Percent 3 8 2 5 4 2 3" xfId="44264" xr:uid="{E366C6F9-7DB4-4EFE-96B5-655536FFC9B4}"/>
    <cellStyle name="Percent 3 8 2 5 4 3" xfId="26412" xr:uid="{304F0C76-F555-4BB3-A52F-EFC3FD29185F}"/>
    <cellStyle name="Percent 3 8 2 5 4 4" xfId="44263" xr:uid="{A8AE502C-5E98-4726-96F7-EAE667834124}"/>
    <cellStyle name="Percent 3 8 2 5 5" xfId="8541" xr:uid="{F0F85F66-FE06-4662-8291-A34A33F22245}"/>
    <cellStyle name="Percent 3 8 2 5 5 2" xfId="26414" xr:uid="{213D7CA8-438A-4E89-A847-4543C0084926}"/>
    <cellStyle name="Percent 3 8 2 5 5 3" xfId="44265" xr:uid="{30FB0B44-4811-4EAB-BA6F-60D8F8C8F82B}"/>
    <cellStyle name="Percent 3 8 2 5 6" xfId="26407" xr:uid="{728DE5DA-7E80-4C2D-A526-8BCF31E3F75E}"/>
    <cellStyle name="Percent 3 8 2 5 7" xfId="44258" xr:uid="{6326072D-7048-4C2B-951C-E374DE6C528B}"/>
    <cellStyle name="Percent 3 8 2 6" xfId="8542" xr:uid="{FC1BB779-892A-4604-8592-21C1CEBA2133}"/>
    <cellStyle name="Percent 3 8 2 6 2" xfId="8543" xr:uid="{25060BFA-1142-4CCB-9523-BBD60FACDA23}"/>
    <cellStyle name="Percent 3 8 2 6 2 2" xfId="8544" xr:uid="{5ADE1F1E-BB00-4F52-A280-E34B56AC0DA3}"/>
    <cellStyle name="Percent 3 8 2 6 2 2 2" xfId="26417" xr:uid="{3DFC19E3-C69E-4540-81AC-DC27E0B3834D}"/>
    <cellStyle name="Percent 3 8 2 6 2 2 3" xfId="44268" xr:uid="{5CCE24E2-B74E-4F43-9E29-3ED377958394}"/>
    <cellStyle name="Percent 3 8 2 6 2 3" xfId="26416" xr:uid="{FF72AC30-75B9-4CE6-8E0F-ED209E2AF086}"/>
    <cellStyle name="Percent 3 8 2 6 2 4" xfId="44267" xr:uid="{739953A9-912D-42C6-8605-D847CB80C364}"/>
    <cellStyle name="Percent 3 8 2 6 3" xfId="8545" xr:uid="{970D2F35-CE60-46C7-9698-CFED05EE6896}"/>
    <cellStyle name="Percent 3 8 2 6 3 2" xfId="8546" xr:uid="{50D88B5B-629D-466B-B204-A4C2D12B005A}"/>
    <cellStyle name="Percent 3 8 2 6 3 2 2" xfId="26419" xr:uid="{BFD774C0-2B29-4E43-9834-985803136FD4}"/>
    <cellStyle name="Percent 3 8 2 6 3 2 3" xfId="44270" xr:uid="{B0BAE5C2-6EB3-4289-9777-8B92E95F57EA}"/>
    <cellStyle name="Percent 3 8 2 6 3 3" xfId="26418" xr:uid="{320F5CB5-9834-4827-8714-E6BEC0A740F0}"/>
    <cellStyle name="Percent 3 8 2 6 3 4" xfId="44269" xr:uid="{65AE28EE-A182-44F8-B6D7-A591021E74E7}"/>
    <cellStyle name="Percent 3 8 2 6 4" xfId="8547" xr:uid="{3254625C-8079-45B2-BC4E-EEEFBA04CDC9}"/>
    <cellStyle name="Percent 3 8 2 6 4 2" xfId="26420" xr:uid="{AFDDB9A2-279C-4F1B-9406-98EF2372574A}"/>
    <cellStyle name="Percent 3 8 2 6 4 3" xfId="44271" xr:uid="{E620A764-814C-440A-B7BA-86180067B79E}"/>
    <cellStyle name="Percent 3 8 2 6 5" xfId="26415" xr:uid="{67C4FB46-4C6B-43BA-AEDA-83733B67E398}"/>
    <cellStyle name="Percent 3 8 2 6 6" xfId="44266" xr:uid="{13A2290A-6645-40F5-8EF1-3396BAC53604}"/>
    <cellStyle name="Percent 3 8 2 7" xfId="8548" xr:uid="{A60B79D6-849B-4B0E-8321-48B907FEEAD9}"/>
    <cellStyle name="Percent 3 8 2 7 2" xfId="8549" xr:uid="{88F70CC5-3DEC-42AB-983B-EA4F62CEB5D4}"/>
    <cellStyle name="Percent 3 8 2 7 2 2" xfId="26422" xr:uid="{2111AFB9-AC58-4F9D-AFDA-5B4DC2A637E0}"/>
    <cellStyle name="Percent 3 8 2 7 2 3" xfId="44273" xr:uid="{6A4C4E93-27AB-40FE-BD22-6CDB36128181}"/>
    <cellStyle name="Percent 3 8 2 7 3" xfId="26421" xr:uid="{E0276256-FF4F-4EEE-A39E-C7F5C5BFE994}"/>
    <cellStyle name="Percent 3 8 2 7 4" xfId="44272" xr:uid="{0F0688F2-476A-42D3-A604-8AC53DED1E1D}"/>
    <cellStyle name="Percent 3 8 2 8" xfId="8550" xr:uid="{812C5C1A-EEFE-4313-A9D7-34FBFDF85BF9}"/>
    <cellStyle name="Percent 3 8 2 8 2" xfId="8551" xr:uid="{632C8136-5A0B-4F7E-8849-40DE32429A45}"/>
    <cellStyle name="Percent 3 8 2 8 2 2" xfId="26424" xr:uid="{1A93DA7A-7592-4B68-A070-A149321E44FA}"/>
    <cellStyle name="Percent 3 8 2 8 2 3" xfId="44275" xr:uid="{FCB9428F-7097-4558-8040-0E91AD5903A2}"/>
    <cellStyle name="Percent 3 8 2 8 3" xfId="26423" xr:uid="{6F9053A5-7033-47CA-BF00-B29A3F8EA150}"/>
    <cellStyle name="Percent 3 8 2 8 4" xfId="44274" xr:uid="{969E61C7-083E-4428-9204-36A9B2172AF6}"/>
    <cellStyle name="Percent 3 8 2 9" xfId="8552" xr:uid="{5B184414-D5A8-4CCF-8221-004FA0153278}"/>
    <cellStyle name="Percent 3 8 2 9 2" xfId="8553" xr:uid="{84EDAED2-0B98-47FC-9742-81A71E65F4D7}"/>
    <cellStyle name="Percent 3 8 2 9 2 2" xfId="26426" xr:uid="{C55AE91E-2D38-46DC-A512-D8F458FC9302}"/>
    <cellStyle name="Percent 3 8 2 9 2 3" xfId="44277" xr:uid="{814F86B9-A308-493C-A54F-EF13D75F9248}"/>
    <cellStyle name="Percent 3 8 2 9 3" xfId="26425" xr:uid="{C331566C-27AD-457B-A08D-357F346411F5}"/>
    <cellStyle name="Percent 3 8 2 9 4" xfId="44276" xr:uid="{C3887A4F-10F5-4301-9744-9487E35A553F}"/>
    <cellStyle name="Percent 3 8 20" xfId="8554" xr:uid="{EDD31CA6-26D7-4D9B-BAA1-F07C11F965F9}"/>
    <cellStyle name="Percent 3 8 20 2" xfId="8555" xr:uid="{7E7D112B-53F8-4BDE-B9C2-460B18BA0B19}"/>
    <cellStyle name="Percent 3 8 20 2 2" xfId="8556" xr:uid="{63C59347-AA39-4027-AA7E-CF1F1B8FCB9A}"/>
    <cellStyle name="Percent 3 8 20 2 2 2" xfId="26429" xr:uid="{127702EC-EB30-48B3-A011-D6BC43B6BA6D}"/>
    <cellStyle name="Percent 3 8 20 2 2 3" xfId="44280" xr:uid="{AA81B33F-6880-4451-9DD4-4B1E2E04AD78}"/>
    <cellStyle name="Percent 3 8 20 2 3" xfId="26428" xr:uid="{DE09FE02-7466-4148-B1B9-46E4F79D6F62}"/>
    <cellStyle name="Percent 3 8 20 2 4" xfId="44279" xr:uid="{B3E8EE45-71BB-45F1-ADCA-6FA0AFD63EE9}"/>
    <cellStyle name="Percent 3 8 20 3" xfId="8557" xr:uid="{0FBA6540-F820-41DD-8E69-B9BD7ACCFD93}"/>
    <cellStyle name="Percent 3 8 20 3 2" xfId="8558" xr:uid="{75BDE1C4-A461-4244-B010-DA77D38D8E8C}"/>
    <cellStyle name="Percent 3 8 20 3 2 2" xfId="26431" xr:uid="{C8886B17-A848-464F-9A91-D6E98AA13555}"/>
    <cellStyle name="Percent 3 8 20 3 2 3" xfId="44282" xr:uid="{3942317E-6E7F-4C86-9CC1-0F28990A5DF0}"/>
    <cellStyle name="Percent 3 8 20 3 3" xfId="26430" xr:uid="{8C59E0E0-74CE-416F-B546-17B3FB721728}"/>
    <cellStyle name="Percent 3 8 20 3 4" xfId="44281" xr:uid="{07165035-5121-4D98-99F2-7EEEB7E9A472}"/>
    <cellStyle name="Percent 3 8 20 4" xfId="8559" xr:uid="{0D17166A-8B36-4D47-B0F4-853AB05452DD}"/>
    <cellStyle name="Percent 3 8 20 4 2" xfId="26432" xr:uid="{052DE72C-15CC-4AE5-A783-F4385DE8B815}"/>
    <cellStyle name="Percent 3 8 20 4 3" xfId="44283" xr:uid="{D7D35DB4-4DB8-46CF-A0C6-CDBF099D2198}"/>
    <cellStyle name="Percent 3 8 20 5" xfId="26427" xr:uid="{D403F5C3-CE80-4504-90B0-88F684E7545F}"/>
    <cellStyle name="Percent 3 8 20 6" xfId="44278" xr:uid="{DEEDFC38-4D5B-4461-A42D-5E83A3D62B7E}"/>
    <cellStyle name="Percent 3 8 21" xfId="8560" xr:uid="{F2756995-67F0-4378-8C16-E26FDB31E398}"/>
    <cellStyle name="Percent 3 8 21 2" xfId="8561" xr:uid="{E7523D36-5E17-4210-B7B3-F61C8BCC9C82}"/>
    <cellStyle name="Percent 3 8 21 2 2" xfId="26434" xr:uid="{A7305460-0529-4C17-88FF-5A21A83E5EE4}"/>
    <cellStyle name="Percent 3 8 21 2 3" xfId="44285" xr:uid="{FFDAB8F5-9AFB-4F2F-8526-1EE616C58F73}"/>
    <cellStyle name="Percent 3 8 21 3" xfId="26433" xr:uid="{78C7E17C-C08B-40AA-A5AF-C29385F30623}"/>
    <cellStyle name="Percent 3 8 21 4" xfId="44284" xr:uid="{8C594D33-69CB-417F-8082-18A923B9B2EB}"/>
    <cellStyle name="Percent 3 8 22" xfId="8562" xr:uid="{A596A5A0-2823-406B-B97B-27AAABE43026}"/>
    <cellStyle name="Percent 3 8 22 2" xfId="8563" xr:uid="{03D3FA10-3A5D-4267-8221-2746197C8F41}"/>
    <cellStyle name="Percent 3 8 22 2 2" xfId="26436" xr:uid="{2BDCA16B-C1B1-44DA-8A1B-A3F0BD919186}"/>
    <cellStyle name="Percent 3 8 22 2 3" xfId="44287" xr:uid="{4825D256-9084-4299-8959-3B50176F9399}"/>
    <cellStyle name="Percent 3 8 22 3" xfId="26435" xr:uid="{411588DC-43F4-47A8-AA64-A84B45DF360D}"/>
    <cellStyle name="Percent 3 8 22 4" xfId="44286" xr:uid="{DD1627C5-973E-4EE0-83B7-52EAB9F46B57}"/>
    <cellStyle name="Percent 3 8 23" xfId="8564" xr:uid="{B2549B1A-4C20-4880-83DB-5C746BD2EFDD}"/>
    <cellStyle name="Percent 3 8 23 2" xfId="8565" xr:uid="{FD11B362-9446-49E7-AA58-951D3038C219}"/>
    <cellStyle name="Percent 3 8 23 2 2" xfId="26438" xr:uid="{0DD51613-4903-4C4C-8B86-B2E0D0E8B38B}"/>
    <cellStyle name="Percent 3 8 23 2 3" xfId="44289" xr:uid="{CEB8AE9A-BF55-409D-9C0B-C48E8D0C165F}"/>
    <cellStyle name="Percent 3 8 23 3" xfId="26437" xr:uid="{FFB6A1C9-A9ED-4736-AAB1-9E2C84612DF1}"/>
    <cellStyle name="Percent 3 8 23 4" xfId="44288" xr:uid="{9BCBEFA9-34DE-4DB8-A93A-ED9C1EDCF6E0}"/>
    <cellStyle name="Percent 3 8 24" xfId="8566" xr:uid="{F8FBA29F-A48B-44CD-8F9C-1A9DF43CD6B3}"/>
    <cellStyle name="Percent 3 8 24 2" xfId="26439" xr:uid="{40E89DF0-3833-4475-87D5-3C1738BBBF34}"/>
    <cellStyle name="Percent 3 8 24 3" xfId="44290" xr:uid="{C8CE91C6-ED51-4360-8417-D6F32C921C1D}"/>
    <cellStyle name="Percent 3 8 25" xfId="8567" xr:uid="{503892D9-F2B6-42C2-8C8E-F5116525660E}"/>
    <cellStyle name="Percent 3 8 25 2" xfId="26440" xr:uid="{CDC20652-BCC4-4624-8B68-BABBC5B8652A}"/>
    <cellStyle name="Percent 3 8 25 3" xfId="44291" xr:uid="{4209232F-6C26-4972-9B4E-EA4114BC0D14}"/>
    <cellStyle name="Percent 3 8 26" xfId="8232" xr:uid="{2F0A7D3F-0D5E-48C6-9443-45D7DA7ACAC1}"/>
    <cellStyle name="Percent 3 8 26 2" xfId="26105" xr:uid="{396EE681-8E3B-4ECD-87F6-A4C3EC197C87}"/>
    <cellStyle name="Percent 3 8 26 3" xfId="43956" xr:uid="{0716FA6D-5021-4C25-9B81-77CF2B957D52}"/>
    <cellStyle name="Percent 3 8 27" xfId="59860" xr:uid="{F9B56FB4-192E-4B12-9686-690A960D488A}"/>
    <cellStyle name="Percent 3 8 3" xfId="2951" xr:uid="{FD9E611E-0C7D-4C6D-8B30-68CB0CFED60F}"/>
    <cellStyle name="Percent 3 8 3 10" xfId="8569" xr:uid="{F24B9CEF-3F75-4AF7-8BBB-19A085A4D076}"/>
    <cellStyle name="Percent 3 8 3 10 2" xfId="26442" xr:uid="{CA1BE4F1-A57A-43CB-9530-9541607E78F8}"/>
    <cellStyle name="Percent 3 8 3 10 3" xfId="44293" xr:uid="{AE4356EB-9074-45EE-8286-04C9CB53EDB5}"/>
    <cellStyle name="Percent 3 8 3 11" xfId="8570" xr:uid="{808A26A6-B04D-4EEA-A548-B69F2AB8FF26}"/>
    <cellStyle name="Percent 3 8 3 11 2" xfId="26443" xr:uid="{B1A9B4D9-5146-408E-A473-CED8A4B85E16}"/>
    <cellStyle name="Percent 3 8 3 11 3" xfId="44294" xr:uid="{2D7DF12F-7B3D-41CE-9B50-3E1C92D42EA9}"/>
    <cellStyle name="Percent 3 8 3 12" xfId="8568" xr:uid="{C50D42B6-A3BC-4F7A-9218-99F15047C54C}"/>
    <cellStyle name="Percent 3 8 3 12 2" xfId="26441" xr:uid="{06CD83FE-D3A5-4409-B4EF-831E2C566C0C}"/>
    <cellStyle name="Percent 3 8 3 12 3" xfId="44292" xr:uid="{5D084038-2F01-437E-A4B7-13822E1BF056}"/>
    <cellStyle name="Percent 3 8 3 13" xfId="59868" xr:uid="{38F26E48-B57E-4499-9E42-9A9C9FE54938}"/>
    <cellStyle name="Percent 3 8 3 2" xfId="8571" xr:uid="{8680C83C-4920-44AE-8170-09CC477EC27A}"/>
    <cellStyle name="Percent 3 8 3 2 2" xfId="8572" xr:uid="{C2BFD3F7-ACF2-40BA-8EA8-5E3EBB9D723C}"/>
    <cellStyle name="Percent 3 8 3 2 2 2" xfId="8573" xr:uid="{47366BC4-8979-4AD7-85B2-809FD44F303D}"/>
    <cellStyle name="Percent 3 8 3 2 2 2 2" xfId="26446" xr:uid="{8C94F89E-5AA8-4566-A033-0A2BC52C8B62}"/>
    <cellStyle name="Percent 3 8 3 2 2 2 3" xfId="44297" xr:uid="{DCA446FF-14E1-4D33-BB0E-12C5CEC5411C}"/>
    <cellStyle name="Percent 3 8 3 2 2 3" xfId="26445" xr:uid="{69867E06-B049-48EE-B00D-991FCAB2989F}"/>
    <cellStyle name="Percent 3 8 3 2 2 4" xfId="44296" xr:uid="{133A014A-ECE2-4A59-AEB0-7268DECDA479}"/>
    <cellStyle name="Percent 3 8 3 2 3" xfId="8574" xr:uid="{F8EA2218-3675-4186-A462-2B1BD7045463}"/>
    <cellStyle name="Percent 3 8 3 2 3 2" xfId="8575" xr:uid="{29F62D93-97F5-45EE-AD7A-7825F027793F}"/>
    <cellStyle name="Percent 3 8 3 2 3 2 2" xfId="26448" xr:uid="{ADC30B13-B999-4A7E-AD2E-86643509868B}"/>
    <cellStyle name="Percent 3 8 3 2 3 2 3" xfId="44299" xr:uid="{BEFE4168-25E2-4BBE-8912-0934E7AF9243}"/>
    <cellStyle name="Percent 3 8 3 2 3 3" xfId="26447" xr:uid="{18CD499B-F020-4C11-81FA-D38431503907}"/>
    <cellStyle name="Percent 3 8 3 2 3 4" xfId="44298" xr:uid="{96BE2C7B-A5FD-4175-AA55-1DA3F4B44D1D}"/>
    <cellStyle name="Percent 3 8 3 2 4" xfId="8576" xr:uid="{D8DDA554-1715-4077-8BB5-E846159E88A3}"/>
    <cellStyle name="Percent 3 8 3 2 4 2" xfId="26449" xr:uid="{40B797A1-6F7E-4FE1-81E4-91F45888DCB1}"/>
    <cellStyle name="Percent 3 8 3 2 4 3" xfId="44300" xr:uid="{6F077FBF-DC4F-494D-B71D-CFC244A60829}"/>
    <cellStyle name="Percent 3 8 3 2 5" xfId="8577" xr:uid="{27B73AFA-C0AB-4EB8-8606-51C14C10AFC1}"/>
    <cellStyle name="Percent 3 8 3 2 5 2" xfId="26450" xr:uid="{2FE146EB-EBF1-4524-ABAC-8FDA62436A5A}"/>
    <cellStyle name="Percent 3 8 3 2 5 3" xfId="44301" xr:uid="{F5BF740E-93D9-4742-9E14-461CE3B34CB1}"/>
    <cellStyle name="Percent 3 8 3 2 6" xfId="26444" xr:uid="{22BDF91C-1AE2-46DB-9FEE-6DB9C84276AF}"/>
    <cellStyle name="Percent 3 8 3 2 7" xfId="44295" xr:uid="{EF813E7E-9BCC-4BA4-9023-5CB131FE69F8}"/>
    <cellStyle name="Percent 3 8 3 3" xfId="8578" xr:uid="{4995E498-8707-4EC2-874F-A1F8380DB236}"/>
    <cellStyle name="Percent 3 8 3 3 2" xfId="8579" xr:uid="{4D5C17EA-77D4-43F1-837F-EE8105F4B0E6}"/>
    <cellStyle name="Percent 3 8 3 3 2 2" xfId="8580" xr:uid="{3AC70D51-79B2-4038-AEFB-03DA220AA871}"/>
    <cellStyle name="Percent 3 8 3 3 2 2 2" xfId="26453" xr:uid="{5C81E71C-82C3-4EB8-BBBD-782F30D4E46D}"/>
    <cellStyle name="Percent 3 8 3 3 2 2 3" xfId="44304" xr:uid="{6D45D8C5-8426-458C-9D46-925ADB67956E}"/>
    <cellStyle name="Percent 3 8 3 3 2 3" xfId="26452" xr:uid="{74892063-EBB6-40B2-948E-0401BC62E02D}"/>
    <cellStyle name="Percent 3 8 3 3 2 4" xfId="44303" xr:uid="{0A889D67-BD1C-4FC7-85C7-2A6A38B9170F}"/>
    <cellStyle name="Percent 3 8 3 3 3" xfId="8581" xr:uid="{DDB33A6B-FDCF-45C0-AF52-F92091C0FB7F}"/>
    <cellStyle name="Percent 3 8 3 3 3 2" xfId="8582" xr:uid="{71491199-1ACA-4546-8703-7E427FB406E4}"/>
    <cellStyle name="Percent 3 8 3 3 3 2 2" xfId="26455" xr:uid="{56AC1AC6-5F6E-4D46-8C2A-43469268AB42}"/>
    <cellStyle name="Percent 3 8 3 3 3 2 3" xfId="44306" xr:uid="{6132BC0F-28AF-436C-BCE3-367DC82E2107}"/>
    <cellStyle name="Percent 3 8 3 3 3 3" xfId="26454" xr:uid="{D2A35C16-C01E-4092-B2A3-8A30090A0419}"/>
    <cellStyle name="Percent 3 8 3 3 3 4" xfId="44305" xr:uid="{B22F2219-BD09-41AF-BDD0-D0619A3BD5D2}"/>
    <cellStyle name="Percent 3 8 3 3 4" xfId="8583" xr:uid="{D4D9AF8D-767B-4AA8-B981-0229DCE0EEC2}"/>
    <cellStyle name="Percent 3 8 3 3 4 2" xfId="26456" xr:uid="{68A90163-D6DF-4408-B573-763506944DDB}"/>
    <cellStyle name="Percent 3 8 3 3 4 3" xfId="44307" xr:uid="{54647583-A045-4C47-9268-FDEB2882E68C}"/>
    <cellStyle name="Percent 3 8 3 3 5" xfId="26451" xr:uid="{740E1387-A89E-4F89-871F-E8C1A3935CE6}"/>
    <cellStyle name="Percent 3 8 3 3 6" xfId="44302" xr:uid="{F60EE3A1-B974-42F7-9B5D-ADEB16594922}"/>
    <cellStyle name="Percent 3 8 3 4" xfId="8584" xr:uid="{50CDDD82-97EA-4FCA-90C5-475AC94E7DA8}"/>
    <cellStyle name="Percent 3 8 3 4 2" xfId="8585" xr:uid="{B75878B6-AD5B-4E2B-90E6-70A91A07BED7}"/>
    <cellStyle name="Percent 3 8 3 4 2 2" xfId="8586" xr:uid="{057C8469-AD81-4C6B-8033-C709AD477E69}"/>
    <cellStyle name="Percent 3 8 3 4 2 2 2" xfId="26459" xr:uid="{4E1EA454-0A98-4779-BD5D-6425DA7E44BD}"/>
    <cellStyle name="Percent 3 8 3 4 2 2 3" xfId="44310" xr:uid="{749E5EAF-E2D7-4D53-984B-543E55C55D8F}"/>
    <cellStyle name="Percent 3 8 3 4 2 3" xfId="26458" xr:uid="{5096695A-6725-48D9-A5AA-FED3EBF5A27C}"/>
    <cellStyle name="Percent 3 8 3 4 2 4" xfId="44309" xr:uid="{0DB56AA0-6DE0-4FA2-9F24-1F3F2A827256}"/>
    <cellStyle name="Percent 3 8 3 4 3" xfId="8587" xr:uid="{CF9BFDAC-BC0C-4916-A1B7-E335ED5D5197}"/>
    <cellStyle name="Percent 3 8 3 4 3 2" xfId="8588" xr:uid="{26A061FC-4149-459A-AC7F-029B83421654}"/>
    <cellStyle name="Percent 3 8 3 4 3 2 2" xfId="26461" xr:uid="{3DAC52E6-05BE-4E0D-9DB7-F96AB56744F0}"/>
    <cellStyle name="Percent 3 8 3 4 3 2 3" xfId="44312" xr:uid="{E76F3517-9AFE-4807-96D8-0947917AC32E}"/>
    <cellStyle name="Percent 3 8 3 4 3 3" xfId="26460" xr:uid="{C33548FB-B33A-40AA-AA4D-3DCABED6907F}"/>
    <cellStyle name="Percent 3 8 3 4 3 4" xfId="44311" xr:uid="{47AAA91A-11BB-4735-98FB-5D84259491F9}"/>
    <cellStyle name="Percent 3 8 3 4 4" xfId="8589" xr:uid="{47AE63D7-9BFA-44CC-9333-896434EEF874}"/>
    <cellStyle name="Percent 3 8 3 4 4 2" xfId="26462" xr:uid="{E3640E77-87CB-4CB2-8903-006D4137B983}"/>
    <cellStyle name="Percent 3 8 3 4 4 3" xfId="44313" xr:uid="{F95971CB-EFC9-429B-AFDF-86658786C848}"/>
    <cellStyle name="Percent 3 8 3 4 5" xfId="26457" xr:uid="{494807A9-81DB-4119-80AC-3881D955E5BE}"/>
    <cellStyle name="Percent 3 8 3 4 6" xfId="44308" xr:uid="{79B3E002-CDB1-465E-9275-D94B47719B20}"/>
    <cellStyle name="Percent 3 8 3 5" xfId="8590" xr:uid="{13092BBA-A948-47FB-B706-68273FF2EA70}"/>
    <cellStyle name="Percent 3 8 3 5 2" xfId="8591" xr:uid="{6B73A2F5-FD86-4B0E-8D55-64B04176AE15}"/>
    <cellStyle name="Percent 3 8 3 5 2 2" xfId="8592" xr:uid="{5260DDDC-ED1D-401E-99D5-46735BBE4007}"/>
    <cellStyle name="Percent 3 8 3 5 2 2 2" xfId="26465" xr:uid="{AFE10A9A-43F4-4B37-AC9D-D286DB4E41B9}"/>
    <cellStyle name="Percent 3 8 3 5 2 2 3" xfId="44316" xr:uid="{35B70E94-E3DC-431D-AD22-F70543623AFA}"/>
    <cellStyle name="Percent 3 8 3 5 2 3" xfId="26464" xr:uid="{F5236832-7A61-40E8-A3B1-CEB4E8121979}"/>
    <cellStyle name="Percent 3 8 3 5 2 4" xfId="44315" xr:uid="{AAEEC1C4-F0BC-4628-B443-ACC06FB37A36}"/>
    <cellStyle name="Percent 3 8 3 5 3" xfId="8593" xr:uid="{AADDCA21-4EE8-467C-B71A-1170C6E71672}"/>
    <cellStyle name="Percent 3 8 3 5 3 2" xfId="8594" xr:uid="{567CBF61-A65E-4555-B5E8-27316FB8BD4B}"/>
    <cellStyle name="Percent 3 8 3 5 3 2 2" xfId="26467" xr:uid="{41FE158F-2729-4392-B560-5D08E866A117}"/>
    <cellStyle name="Percent 3 8 3 5 3 2 3" xfId="44318" xr:uid="{0DE39FD4-814D-43D5-9FBD-128E540BD689}"/>
    <cellStyle name="Percent 3 8 3 5 3 3" xfId="26466" xr:uid="{9774B32A-59AD-4CA9-9288-FA00521B5DC3}"/>
    <cellStyle name="Percent 3 8 3 5 3 4" xfId="44317" xr:uid="{D35E9197-1D65-4843-82C2-F7EF05B8CF4E}"/>
    <cellStyle name="Percent 3 8 3 5 4" xfId="8595" xr:uid="{46574629-2787-4F43-85E5-43727629D31C}"/>
    <cellStyle name="Percent 3 8 3 5 4 2" xfId="8596" xr:uid="{9C76D397-9697-43DC-97F5-54873156150E}"/>
    <cellStyle name="Percent 3 8 3 5 4 2 2" xfId="26469" xr:uid="{E08B8F13-F2A0-4BF0-9BBD-8BBD135B81DE}"/>
    <cellStyle name="Percent 3 8 3 5 4 2 3" xfId="44320" xr:uid="{8941325B-76E9-472E-B9AD-77BC6DA039B7}"/>
    <cellStyle name="Percent 3 8 3 5 4 3" xfId="26468" xr:uid="{5977FD65-7124-43C9-94A9-872C4EE769C7}"/>
    <cellStyle name="Percent 3 8 3 5 4 4" xfId="44319" xr:uid="{6AC7A831-04A5-4F4D-824D-CD80C7F5E9E1}"/>
    <cellStyle name="Percent 3 8 3 5 5" xfId="8597" xr:uid="{9E314B66-FE02-4C6D-8AE4-A7C2AFA46E7F}"/>
    <cellStyle name="Percent 3 8 3 5 5 2" xfId="26470" xr:uid="{FB2C7D81-1A84-4432-9DFF-61ED8C445867}"/>
    <cellStyle name="Percent 3 8 3 5 5 3" xfId="44321" xr:uid="{8355FEFD-D221-41C5-8A60-99C1B962B4CB}"/>
    <cellStyle name="Percent 3 8 3 5 6" xfId="26463" xr:uid="{E234EB9D-8C89-4B3B-BEE6-729469B483C3}"/>
    <cellStyle name="Percent 3 8 3 5 7" xfId="44314" xr:uid="{D69C7F10-ED85-44C6-8209-A6BE05791B2B}"/>
    <cellStyle name="Percent 3 8 3 6" xfId="8598" xr:uid="{16072C5B-F5D1-4E70-B92D-C55362A1B505}"/>
    <cellStyle name="Percent 3 8 3 6 2" xfId="8599" xr:uid="{104D073D-EC99-4913-A69B-0181519EAF89}"/>
    <cellStyle name="Percent 3 8 3 6 2 2" xfId="8600" xr:uid="{C316AA7A-7F82-4700-8F61-77E0679AB52C}"/>
    <cellStyle name="Percent 3 8 3 6 2 2 2" xfId="26473" xr:uid="{A09F527C-9916-48C8-82A5-CCCA5518A716}"/>
    <cellStyle name="Percent 3 8 3 6 2 2 3" xfId="44324" xr:uid="{E01E33A7-01A2-496C-94CC-EC50C0A21718}"/>
    <cellStyle name="Percent 3 8 3 6 2 3" xfId="26472" xr:uid="{7D5C5B8C-E1E2-4D89-B417-2A7F7678C57C}"/>
    <cellStyle name="Percent 3 8 3 6 2 4" xfId="44323" xr:uid="{5D562791-1D55-4179-9322-B5ED83894616}"/>
    <cellStyle name="Percent 3 8 3 6 3" xfId="8601" xr:uid="{FDF02255-2BAF-47A5-998F-DD444E0AEBBB}"/>
    <cellStyle name="Percent 3 8 3 6 3 2" xfId="8602" xr:uid="{7FB719ED-E13A-4D5D-A6FB-0E750BE2D408}"/>
    <cellStyle name="Percent 3 8 3 6 3 2 2" xfId="26475" xr:uid="{F13FF538-50C7-4CF5-8048-F30310DEEC7B}"/>
    <cellStyle name="Percent 3 8 3 6 3 2 3" xfId="44326" xr:uid="{00EC5CA1-565D-4B8F-9980-D18C01D3191B}"/>
    <cellStyle name="Percent 3 8 3 6 3 3" xfId="26474" xr:uid="{D9488579-7734-4F15-BC99-B747735FB678}"/>
    <cellStyle name="Percent 3 8 3 6 3 4" xfId="44325" xr:uid="{C7E23924-3107-4FA7-ADCD-D7612A3B0EAC}"/>
    <cellStyle name="Percent 3 8 3 6 4" xfId="8603" xr:uid="{40E8B10E-5686-44C9-BB08-E7870F90735D}"/>
    <cellStyle name="Percent 3 8 3 6 4 2" xfId="26476" xr:uid="{E931F528-F0F0-49DF-B9D3-FDC4923AB4AB}"/>
    <cellStyle name="Percent 3 8 3 6 4 3" xfId="44327" xr:uid="{0D234CE9-2EF3-474A-8C44-551BA1EBAC91}"/>
    <cellStyle name="Percent 3 8 3 6 5" xfId="26471" xr:uid="{09D3398D-2D93-4900-8026-63FF7087B7E8}"/>
    <cellStyle name="Percent 3 8 3 6 6" xfId="44322" xr:uid="{2A03F34D-6E8E-4BA0-ACA8-C285F10D39CC}"/>
    <cellStyle name="Percent 3 8 3 7" xfId="8604" xr:uid="{510B6021-1885-4AB7-82A3-1C0334A05ECA}"/>
    <cellStyle name="Percent 3 8 3 7 2" xfId="8605" xr:uid="{33CDBF88-0F8E-462C-8B5E-3D18A9672781}"/>
    <cellStyle name="Percent 3 8 3 7 2 2" xfId="26478" xr:uid="{09323DB5-9B84-4633-9920-C77757174C74}"/>
    <cellStyle name="Percent 3 8 3 7 2 3" xfId="44329" xr:uid="{03F3DFDB-E2D5-46B9-8501-15096EECD621}"/>
    <cellStyle name="Percent 3 8 3 7 3" xfId="26477" xr:uid="{F6327EEF-1666-42CA-B519-388F6928862E}"/>
    <cellStyle name="Percent 3 8 3 7 4" xfId="44328" xr:uid="{2A6E3151-81A1-4935-8E1C-D1A27CCA9C5B}"/>
    <cellStyle name="Percent 3 8 3 8" xfId="8606" xr:uid="{D48358B8-E99D-4C64-84B7-A50D4CE5E41F}"/>
    <cellStyle name="Percent 3 8 3 8 2" xfId="8607" xr:uid="{8E3C440D-F168-4BCE-A742-71CC30CF36B7}"/>
    <cellStyle name="Percent 3 8 3 8 2 2" xfId="26480" xr:uid="{2791A31F-5890-4A47-AB54-70039458D195}"/>
    <cellStyle name="Percent 3 8 3 8 2 3" xfId="44331" xr:uid="{4BABC201-C258-442B-9364-1D5264A65B72}"/>
    <cellStyle name="Percent 3 8 3 8 3" xfId="26479" xr:uid="{40AD86C2-0573-4463-A013-AF0B7AD87856}"/>
    <cellStyle name="Percent 3 8 3 8 4" xfId="44330" xr:uid="{5FE96B93-FE21-4C8C-82CB-8AC197357A3D}"/>
    <cellStyle name="Percent 3 8 3 9" xfId="8608" xr:uid="{88B1FF96-B81C-49E9-92DC-178D462EEF85}"/>
    <cellStyle name="Percent 3 8 3 9 2" xfId="8609" xr:uid="{DA7C1C16-B3A4-4790-90E6-081BBB8CCA46}"/>
    <cellStyle name="Percent 3 8 3 9 2 2" xfId="26482" xr:uid="{B3BF2BAC-560A-4ACC-B7D3-087E27C38BC0}"/>
    <cellStyle name="Percent 3 8 3 9 2 3" xfId="44333" xr:uid="{8EB7A8C4-510B-4780-A929-F1B682A76F84}"/>
    <cellStyle name="Percent 3 8 3 9 3" xfId="26481" xr:uid="{C5604C67-43BB-4FBD-A500-F58D9C7017DF}"/>
    <cellStyle name="Percent 3 8 3 9 4" xfId="44332" xr:uid="{BBF0169D-ED44-44DE-819B-96BFABDFEB6E}"/>
    <cellStyle name="Percent 3 8 4" xfId="2952" xr:uid="{CDAD6E2A-D1DF-44E4-93A8-F6C331D78BBD}"/>
    <cellStyle name="Percent 3 8 4 10" xfId="8611" xr:uid="{0D919D43-F59B-4A88-A94C-C532E0ABC794}"/>
    <cellStyle name="Percent 3 8 4 10 2" xfId="26484" xr:uid="{6ED7B18A-BF2C-4C20-919F-E9BE27C390BD}"/>
    <cellStyle name="Percent 3 8 4 10 3" xfId="44335" xr:uid="{C1A2DD55-548A-4AEF-839C-E2EF03837452}"/>
    <cellStyle name="Percent 3 8 4 11" xfId="8612" xr:uid="{73AA4997-74FE-459B-9F2A-630365B00B67}"/>
    <cellStyle name="Percent 3 8 4 11 2" xfId="26485" xr:uid="{4FD3239F-49E3-40EE-8D3D-1BF289C63145}"/>
    <cellStyle name="Percent 3 8 4 11 3" xfId="44336" xr:uid="{9740245C-E95E-47E8-9F48-67CC0A661936}"/>
    <cellStyle name="Percent 3 8 4 12" xfId="8610" xr:uid="{38A4D7FD-F78A-484A-8F83-2C9E9E41E419}"/>
    <cellStyle name="Percent 3 8 4 12 2" xfId="26483" xr:uid="{ABC5C79C-2D61-4772-BF65-03AFD4567346}"/>
    <cellStyle name="Percent 3 8 4 12 3" xfId="44334" xr:uid="{82CF3488-0B6C-47B7-A48A-C0DC9B38CEEB}"/>
    <cellStyle name="Percent 3 8 4 13" xfId="59869" xr:uid="{6BCD5088-F7E5-41D9-82D8-E893918EFDD3}"/>
    <cellStyle name="Percent 3 8 4 2" xfId="8613" xr:uid="{31456C79-8929-4479-A88E-F3E3E823131A}"/>
    <cellStyle name="Percent 3 8 4 2 2" xfId="8614" xr:uid="{9B150192-F299-45B7-9F09-289351FA82EA}"/>
    <cellStyle name="Percent 3 8 4 2 2 2" xfId="8615" xr:uid="{7D412656-65EE-4EB4-91D9-FEE69F50EFF9}"/>
    <cellStyle name="Percent 3 8 4 2 2 2 2" xfId="26488" xr:uid="{0DAEEBF0-F8C0-4C58-B57A-DE82B234C946}"/>
    <cellStyle name="Percent 3 8 4 2 2 2 3" xfId="44339" xr:uid="{E5C2BB13-6068-4BF7-84C2-5532905406B8}"/>
    <cellStyle name="Percent 3 8 4 2 2 3" xfId="26487" xr:uid="{7E78636A-3DD8-49D9-8A2F-D52D268A73AF}"/>
    <cellStyle name="Percent 3 8 4 2 2 4" xfId="44338" xr:uid="{BBA7EB36-DCC3-4F5C-BC72-0808F18D6818}"/>
    <cellStyle name="Percent 3 8 4 2 3" xfId="8616" xr:uid="{7D9A36B5-9DA8-4095-8002-71B2A3159C7C}"/>
    <cellStyle name="Percent 3 8 4 2 3 2" xfId="8617" xr:uid="{5E464E41-0F56-4550-9DDB-02F91708E5E9}"/>
    <cellStyle name="Percent 3 8 4 2 3 2 2" xfId="26490" xr:uid="{B10245B3-F610-44CF-AD96-6B17B172C596}"/>
    <cellStyle name="Percent 3 8 4 2 3 2 3" xfId="44341" xr:uid="{A4917343-CB1B-4DED-96A3-02E48B07DF44}"/>
    <cellStyle name="Percent 3 8 4 2 3 3" xfId="26489" xr:uid="{938D5375-4FF0-40DD-99B0-BBB276DBF6C2}"/>
    <cellStyle name="Percent 3 8 4 2 3 4" xfId="44340" xr:uid="{E931ED2C-8980-43D4-AC55-9C96D9C06947}"/>
    <cellStyle name="Percent 3 8 4 2 4" xfId="8618" xr:uid="{3EE4841E-7D02-4F2C-A98A-770C32CEFCE6}"/>
    <cellStyle name="Percent 3 8 4 2 4 2" xfId="26491" xr:uid="{5091C93F-DB5B-4E8F-9AB6-8151F141307E}"/>
    <cellStyle name="Percent 3 8 4 2 4 3" xfId="44342" xr:uid="{172A18EB-E6BF-4D16-9836-AA81B23AE004}"/>
    <cellStyle name="Percent 3 8 4 2 5" xfId="8619" xr:uid="{F9C02FAE-4803-4294-B411-4CF766FE1BAC}"/>
    <cellStyle name="Percent 3 8 4 2 5 2" xfId="26492" xr:uid="{0021BE00-7823-4846-AFC1-4AE20E50CCF8}"/>
    <cellStyle name="Percent 3 8 4 2 5 3" xfId="44343" xr:uid="{454EC7C7-4B11-45B7-BCC5-E3808E43D3EC}"/>
    <cellStyle name="Percent 3 8 4 2 6" xfId="26486" xr:uid="{BD7D7AE0-F1E9-494A-A5CE-3ED2483F35AA}"/>
    <cellStyle name="Percent 3 8 4 2 7" xfId="44337" xr:uid="{A57E1D86-81DC-4F10-ADC6-5EA0E1BEF9B0}"/>
    <cellStyle name="Percent 3 8 4 3" xfId="8620" xr:uid="{EC307E03-745D-43E5-86A9-FFD6A3C8F3BF}"/>
    <cellStyle name="Percent 3 8 4 3 2" xfId="8621" xr:uid="{7E278401-14F5-4CB8-8AA6-0591A37E08E0}"/>
    <cellStyle name="Percent 3 8 4 3 2 2" xfId="8622" xr:uid="{7DD01C1E-E03B-46E9-8658-2262338BB0CB}"/>
    <cellStyle name="Percent 3 8 4 3 2 2 2" xfId="26495" xr:uid="{228B380F-2ED9-40F8-979E-5DE7BAE41D85}"/>
    <cellStyle name="Percent 3 8 4 3 2 2 3" xfId="44346" xr:uid="{B2946EBD-B129-4E65-A288-C91A21E1EEA4}"/>
    <cellStyle name="Percent 3 8 4 3 2 3" xfId="26494" xr:uid="{8B2C6EA3-E346-49EE-8DFE-1D09E326B905}"/>
    <cellStyle name="Percent 3 8 4 3 2 4" xfId="44345" xr:uid="{E42FC70D-AFBE-44B0-AC0B-412AC5BC1C58}"/>
    <cellStyle name="Percent 3 8 4 3 3" xfId="8623" xr:uid="{443E89DB-5509-464A-BA09-CDB551AE90AF}"/>
    <cellStyle name="Percent 3 8 4 3 3 2" xfId="8624" xr:uid="{11DDC406-1E51-41F6-AA99-FC7E50F1473C}"/>
    <cellStyle name="Percent 3 8 4 3 3 2 2" xfId="26497" xr:uid="{282DCE49-ECAC-4D1B-9930-2F3526401424}"/>
    <cellStyle name="Percent 3 8 4 3 3 2 3" xfId="44348" xr:uid="{9BAA8C73-8C36-4880-A3BF-60DB14A4904E}"/>
    <cellStyle name="Percent 3 8 4 3 3 3" xfId="26496" xr:uid="{17A42163-E2B6-4217-A9C1-63C61957EBB3}"/>
    <cellStyle name="Percent 3 8 4 3 3 4" xfId="44347" xr:uid="{36DF3C7C-4A8C-4DE8-B22D-BC5AE1608AED}"/>
    <cellStyle name="Percent 3 8 4 3 4" xfId="8625" xr:uid="{177ACDC8-9DD2-4469-95F9-2127C125AA4F}"/>
    <cellStyle name="Percent 3 8 4 3 4 2" xfId="26498" xr:uid="{75D860BC-FFE7-499F-9A04-7E273B0F70EF}"/>
    <cellStyle name="Percent 3 8 4 3 4 3" xfId="44349" xr:uid="{F577A965-2AC4-400D-8719-AA51A68B0C34}"/>
    <cellStyle name="Percent 3 8 4 3 5" xfId="26493" xr:uid="{3E735776-EC9C-46F2-8E0B-DF9576B686B0}"/>
    <cellStyle name="Percent 3 8 4 3 6" xfId="44344" xr:uid="{6DD0F8AD-F820-4C8D-8B4D-2630FA7B293B}"/>
    <cellStyle name="Percent 3 8 4 4" xfId="8626" xr:uid="{028825A1-73F9-4D26-ADAC-BC2C65CB4673}"/>
    <cellStyle name="Percent 3 8 4 4 2" xfId="8627" xr:uid="{E0AE3ED2-310C-40E5-920B-864BF2B54E83}"/>
    <cellStyle name="Percent 3 8 4 4 2 2" xfId="8628" xr:uid="{198F0DAC-FA96-4E70-993B-9D4EB0D6CA74}"/>
    <cellStyle name="Percent 3 8 4 4 2 2 2" xfId="26501" xr:uid="{E2CBEDC4-6960-4545-8380-4F5275908800}"/>
    <cellStyle name="Percent 3 8 4 4 2 2 3" xfId="44352" xr:uid="{1ED758DE-25C8-4401-AB33-BB34DB60C0C8}"/>
    <cellStyle name="Percent 3 8 4 4 2 3" xfId="26500" xr:uid="{F3161A74-44DE-43E0-93EF-2FCB0710DCE0}"/>
    <cellStyle name="Percent 3 8 4 4 2 4" xfId="44351" xr:uid="{7050EDCF-37DA-42F9-885C-9A9B9CB75313}"/>
    <cellStyle name="Percent 3 8 4 4 3" xfId="8629" xr:uid="{94199232-73CC-46EF-8BAA-5DF47FE1B390}"/>
    <cellStyle name="Percent 3 8 4 4 3 2" xfId="8630" xr:uid="{E3E6F09D-BFDD-4D21-84AC-2B26DC7E40AE}"/>
    <cellStyle name="Percent 3 8 4 4 3 2 2" xfId="26503" xr:uid="{BA2E0036-612B-4C22-B33D-C82AAAD21783}"/>
    <cellStyle name="Percent 3 8 4 4 3 2 3" xfId="44354" xr:uid="{1582B6EE-303C-4F1D-9C46-B6BB3F52C566}"/>
    <cellStyle name="Percent 3 8 4 4 3 3" xfId="26502" xr:uid="{6F3AB36B-474E-4518-9891-459E8417657B}"/>
    <cellStyle name="Percent 3 8 4 4 3 4" xfId="44353" xr:uid="{2DE692FA-FF57-40B4-A602-8BC07AA7BC4D}"/>
    <cellStyle name="Percent 3 8 4 4 4" xfId="8631" xr:uid="{B0E01AC4-33D4-4943-93E4-288F590CE36C}"/>
    <cellStyle name="Percent 3 8 4 4 4 2" xfId="26504" xr:uid="{6500C8C7-01E5-4253-AEB9-2D4B1D5AF200}"/>
    <cellStyle name="Percent 3 8 4 4 4 3" xfId="44355" xr:uid="{2F8B566C-73EA-406E-B956-6140DBCA2FFE}"/>
    <cellStyle name="Percent 3 8 4 4 5" xfId="26499" xr:uid="{AAC34A3A-B728-49F8-8CF8-BBCE48675D0C}"/>
    <cellStyle name="Percent 3 8 4 4 6" xfId="44350" xr:uid="{EE0787DE-6DF4-4D27-AA39-5F356F2DDDDC}"/>
    <cellStyle name="Percent 3 8 4 5" xfId="8632" xr:uid="{BB6E8B9B-411C-447B-A75B-7B861E780138}"/>
    <cellStyle name="Percent 3 8 4 5 2" xfId="8633" xr:uid="{B4C78319-6BF7-41D8-B658-C3C2F147D2E8}"/>
    <cellStyle name="Percent 3 8 4 5 2 2" xfId="8634" xr:uid="{0267E95C-4E47-4418-AC53-C626E02F6878}"/>
    <cellStyle name="Percent 3 8 4 5 2 2 2" xfId="26507" xr:uid="{ABC41027-D1DD-421C-929B-C05C83A79AE5}"/>
    <cellStyle name="Percent 3 8 4 5 2 2 3" xfId="44358" xr:uid="{A1221C53-69F5-4D0A-BB57-6A25E9E7AFEB}"/>
    <cellStyle name="Percent 3 8 4 5 2 3" xfId="26506" xr:uid="{29E71D67-3F5F-4263-B59E-FC22584AB867}"/>
    <cellStyle name="Percent 3 8 4 5 2 4" xfId="44357" xr:uid="{A6F2259C-ACF3-4302-8195-32E2A5462DA5}"/>
    <cellStyle name="Percent 3 8 4 5 3" xfId="8635" xr:uid="{7C3FD3B7-9127-4F78-9183-4601A935C8FE}"/>
    <cellStyle name="Percent 3 8 4 5 3 2" xfId="8636" xr:uid="{2C1CE67C-F8FF-4790-8BAF-09B2A47D4509}"/>
    <cellStyle name="Percent 3 8 4 5 3 2 2" xfId="26509" xr:uid="{2D07DA89-83B9-4689-9362-98C0FC1A889F}"/>
    <cellStyle name="Percent 3 8 4 5 3 2 3" xfId="44360" xr:uid="{6130B7C8-AA1C-4335-BBC3-4C2F441759F4}"/>
    <cellStyle name="Percent 3 8 4 5 3 3" xfId="26508" xr:uid="{051E9B31-0BA4-4864-879F-00C2BE8C2D98}"/>
    <cellStyle name="Percent 3 8 4 5 3 4" xfId="44359" xr:uid="{0EB7F745-9F6F-47AF-AFB7-4803DF350814}"/>
    <cellStyle name="Percent 3 8 4 5 4" xfId="8637" xr:uid="{B9C4CAF4-D1B5-403D-9EB6-95E282E371EA}"/>
    <cellStyle name="Percent 3 8 4 5 4 2" xfId="8638" xr:uid="{ED781540-7EC0-407F-9662-F62FD8F96CAF}"/>
    <cellStyle name="Percent 3 8 4 5 4 2 2" xfId="26511" xr:uid="{C3ECABCA-6B14-4711-BDD7-3A3D82A735F1}"/>
    <cellStyle name="Percent 3 8 4 5 4 2 3" xfId="44362" xr:uid="{EB6EAB63-A3B8-40ED-AFBD-A56BD888B058}"/>
    <cellStyle name="Percent 3 8 4 5 4 3" xfId="26510" xr:uid="{CB7667FF-4E43-458C-9592-7618A5A1BA89}"/>
    <cellStyle name="Percent 3 8 4 5 4 4" xfId="44361" xr:uid="{9D78DC60-A4E6-417E-95A9-A58EDBFBD70D}"/>
    <cellStyle name="Percent 3 8 4 5 5" xfId="8639" xr:uid="{2AEFF6FE-B126-45C0-A64D-C22E54282D3F}"/>
    <cellStyle name="Percent 3 8 4 5 5 2" xfId="26512" xr:uid="{D8F4C004-5FDB-4F7F-8A31-671A5DB304B3}"/>
    <cellStyle name="Percent 3 8 4 5 5 3" xfId="44363" xr:uid="{799AD2D8-6FB9-4182-9A6E-1FFD82FB38EB}"/>
    <cellStyle name="Percent 3 8 4 5 6" xfId="26505" xr:uid="{6FA3ED98-9220-44B5-92E8-D830D616F910}"/>
    <cellStyle name="Percent 3 8 4 5 7" xfId="44356" xr:uid="{FDD7FE87-D90B-4610-9462-7EFEDBF22253}"/>
    <cellStyle name="Percent 3 8 4 6" xfId="8640" xr:uid="{201B412E-5225-421D-8819-6C13AACAE94C}"/>
    <cellStyle name="Percent 3 8 4 6 2" xfId="8641" xr:uid="{E129A3CC-A17E-4EB7-B58F-44D1E133103D}"/>
    <cellStyle name="Percent 3 8 4 6 2 2" xfId="8642" xr:uid="{16AF876E-918F-4E78-9A77-6683D32FB9E7}"/>
    <cellStyle name="Percent 3 8 4 6 2 2 2" xfId="26515" xr:uid="{C6575908-C2B5-4CD7-85A8-6F1B85D551CD}"/>
    <cellStyle name="Percent 3 8 4 6 2 2 3" xfId="44366" xr:uid="{D66B9107-B41A-4270-8CAA-5D7B6BA771B6}"/>
    <cellStyle name="Percent 3 8 4 6 2 3" xfId="26514" xr:uid="{CB4B4065-29F1-46C9-8A38-BBF730653144}"/>
    <cellStyle name="Percent 3 8 4 6 2 4" xfId="44365" xr:uid="{5F61A813-7B35-4DDD-9F93-ACDDCFF96691}"/>
    <cellStyle name="Percent 3 8 4 6 3" xfId="8643" xr:uid="{7DF3958A-9CA8-4650-8FDD-07EF66F3747E}"/>
    <cellStyle name="Percent 3 8 4 6 3 2" xfId="8644" xr:uid="{7199A63C-FAC8-4928-86AA-48387B7ADA3C}"/>
    <cellStyle name="Percent 3 8 4 6 3 2 2" xfId="26517" xr:uid="{D5378E7E-59FE-4A0F-B6EC-EFC6F8B594A3}"/>
    <cellStyle name="Percent 3 8 4 6 3 2 3" xfId="44368" xr:uid="{7FCA4495-589C-4EEF-A8E3-A5C75096FCDB}"/>
    <cellStyle name="Percent 3 8 4 6 3 3" xfId="26516" xr:uid="{8ABA5681-1510-4713-A543-BA22CDF4C981}"/>
    <cellStyle name="Percent 3 8 4 6 3 4" xfId="44367" xr:uid="{2FF72BC5-EF65-480D-A270-2316F05ABAB0}"/>
    <cellStyle name="Percent 3 8 4 6 4" xfId="8645" xr:uid="{A48D5A59-1EFE-4BB7-A97A-7F3A25FFE471}"/>
    <cellStyle name="Percent 3 8 4 6 4 2" xfId="26518" xr:uid="{D631F78D-AC36-47DB-B4A1-E16C8AB32A03}"/>
    <cellStyle name="Percent 3 8 4 6 4 3" xfId="44369" xr:uid="{3A19064E-3835-4BBA-918D-589A9F8B5BF0}"/>
    <cellStyle name="Percent 3 8 4 6 5" xfId="26513" xr:uid="{750AD9CE-B69D-4BB0-8E22-5BA9DBD86714}"/>
    <cellStyle name="Percent 3 8 4 6 6" xfId="44364" xr:uid="{F088A1DA-0ED8-4DBB-8823-4806F114763E}"/>
    <cellStyle name="Percent 3 8 4 7" xfId="8646" xr:uid="{73BD1288-412E-40DB-8BED-7C5296D49D5C}"/>
    <cellStyle name="Percent 3 8 4 7 2" xfId="8647" xr:uid="{3A6C454B-2B18-4C48-83BA-3E2AAD5F7ADE}"/>
    <cellStyle name="Percent 3 8 4 7 2 2" xfId="26520" xr:uid="{23A8B6F6-138D-4B3E-93A2-D7B46903677D}"/>
    <cellStyle name="Percent 3 8 4 7 2 3" xfId="44371" xr:uid="{6CAD99D3-7D07-40DC-86A3-3C4C77FC42BA}"/>
    <cellStyle name="Percent 3 8 4 7 3" xfId="26519" xr:uid="{85BBE0EF-CBD4-411B-9484-69FCB145526B}"/>
    <cellStyle name="Percent 3 8 4 7 4" xfId="44370" xr:uid="{A8AF51F2-F05A-4205-B306-9A8A85436EF7}"/>
    <cellStyle name="Percent 3 8 4 8" xfId="8648" xr:uid="{829138C7-0D8E-40F3-8054-FBD00CF49EC7}"/>
    <cellStyle name="Percent 3 8 4 8 2" xfId="8649" xr:uid="{F6C0E3DA-4B97-4FF5-948E-2D3E57D11AFD}"/>
    <cellStyle name="Percent 3 8 4 8 2 2" xfId="26522" xr:uid="{72979D94-816A-4870-A4DF-C6FE8DE880D0}"/>
    <cellStyle name="Percent 3 8 4 8 2 3" xfId="44373" xr:uid="{D67C2D73-2BC3-4BEB-BBEA-075E4C0323CD}"/>
    <cellStyle name="Percent 3 8 4 8 3" xfId="26521" xr:uid="{4E121293-D18C-47A2-BD71-EB53865C3801}"/>
    <cellStyle name="Percent 3 8 4 8 4" xfId="44372" xr:uid="{C49A8679-3A4F-478D-AC29-0C4C13FEB01F}"/>
    <cellStyle name="Percent 3 8 4 9" xfId="8650" xr:uid="{9C8EDC30-732A-4E4C-8412-A983109C0634}"/>
    <cellStyle name="Percent 3 8 4 9 2" xfId="8651" xr:uid="{799DBE39-32E1-4026-B08D-612D67D56D31}"/>
    <cellStyle name="Percent 3 8 4 9 2 2" xfId="26524" xr:uid="{C9AA6C73-9EAD-49B1-9545-64BBFFFD2E10}"/>
    <cellStyle name="Percent 3 8 4 9 2 3" xfId="44375" xr:uid="{A1308422-2C0A-427A-92A5-E76921EA2382}"/>
    <cellStyle name="Percent 3 8 4 9 3" xfId="26523" xr:uid="{ED7208C7-38DB-41C8-AD0F-020D9D9D80C4}"/>
    <cellStyle name="Percent 3 8 4 9 4" xfId="44374" xr:uid="{6E743E6C-027A-456E-888C-0F043B10A7C8}"/>
    <cellStyle name="Percent 3 8 5" xfId="2953" xr:uid="{D6668BBD-51D1-4BDA-A002-70EB0189007C}"/>
    <cellStyle name="Percent 3 8 5 10" xfId="8653" xr:uid="{71CF15A5-229D-4F23-B79B-63F35F69FE4B}"/>
    <cellStyle name="Percent 3 8 5 10 2" xfId="26526" xr:uid="{89E519F8-BF3B-49B8-81FB-40604237E188}"/>
    <cellStyle name="Percent 3 8 5 10 3" xfId="44377" xr:uid="{FC4E211A-1E49-4532-B52D-24772E4D41DD}"/>
    <cellStyle name="Percent 3 8 5 11" xfId="8654" xr:uid="{F095B729-54B7-4909-9DD7-0496C1424C3D}"/>
    <cellStyle name="Percent 3 8 5 11 2" xfId="26527" xr:uid="{9D145DAC-C17A-4CD9-B473-F5A6123985E6}"/>
    <cellStyle name="Percent 3 8 5 11 3" xfId="44378" xr:uid="{D50A0471-9241-478A-9558-432425037D51}"/>
    <cellStyle name="Percent 3 8 5 12" xfId="8652" xr:uid="{28987884-B08D-42CB-955F-A25256D0B770}"/>
    <cellStyle name="Percent 3 8 5 12 2" xfId="26525" xr:uid="{A9D0B4B7-B94A-4629-A62D-FA0DC562EFA5}"/>
    <cellStyle name="Percent 3 8 5 12 3" xfId="44376" xr:uid="{2A45C459-A650-4009-A12B-95357A3F9373}"/>
    <cellStyle name="Percent 3 8 5 13" xfId="59870" xr:uid="{9CDCD852-0579-4FF8-A731-049FC8376DD7}"/>
    <cellStyle name="Percent 3 8 5 2" xfId="8655" xr:uid="{0F74CFA5-909F-4062-A311-0D76B6C7C1B8}"/>
    <cellStyle name="Percent 3 8 5 2 2" xfId="8656" xr:uid="{E0755D83-AA9A-4C02-B205-5FAD4B7CBC00}"/>
    <cellStyle name="Percent 3 8 5 2 2 2" xfId="8657" xr:uid="{90C14BBD-AB85-48F6-A81E-A64AE6C9A3B9}"/>
    <cellStyle name="Percent 3 8 5 2 2 2 2" xfId="26530" xr:uid="{C32B38D0-FCDB-4230-80EB-EA5B86DC5558}"/>
    <cellStyle name="Percent 3 8 5 2 2 2 3" xfId="44381" xr:uid="{352F6072-B838-46C2-9C2D-0E3AE2FA9774}"/>
    <cellStyle name="Percent 3 8 5 2 2 3" xfId="26529" xr:uid="{20A0FB19-B3A4-44AB-9590-742E690B78B8}"/>
    <cellStyle name="Percent 3 8 5 2 2 4" xfId="44380" xr:uid="{112DD363-8649-471E-9122-48D61715B870}"/>
    <cellStyle name="Percent 3 8 5 2 3" xfId="8658" xr:uid="{3A1076AA-838E-4EEE-8E57-B1733F07560A}"/>
    <cellStyle name="Percent 3 8 5 2 3 2" xfId="8659" xr:uid="{50937595-9292-4C05-B38D-F5D2D80D61F1}"/>
    <cellStyle name="Percent 3 8 5 2 3 2 2" xfId="26532" xr:uid="{279DCD98-4D83-4F19-B23E-9F650AA8D7D0}"/>
    <cellStyle name="Percent 3 8 5 2 3 2 3" xfId="44383" xr:uid="{CDA1961F-A881-4374-868A-A394DC89C7F6}"/>
    <cellStyle name="Percent 3 8 5 2 3 3" xfId="26531" xr:uid="{1DB5166E-3F1C-40CE-A0AD-534C360C092F}"/>
    <cellStyle name="Percent 3 8 5 2 3 4" xfId="44382" xr:uid="{793B2770-AE22-4155-9405-0CB51FAEE307}"/>
    <cellStyle name="Percent 3 8 5 2 4" xfId="8660" xr:uid="{5520FA90-63B4-4E94-9D34-AE3FEB9DB504}"/>
    <cellStyle name="Percent 3 8 5 2 4 2" xfId="26533" xr:uid="{0C8ABAE4-4172-45E6-BBAA-63A26A006384}"/>
    <cellStyle name="Percent 3 8 5 2 4 3" xfId="44384" xr:uid="{C89B5258-3CC7-409C-9799-B120F8E862E7}"/>
    <cellStyle name="Percent 3 8 5 2 5" xfId="8661" xr:uid="{4ED5D1F0-2918-4A1E-AF1C-B1D5764625C5}"/>
    <cellStyle name="Percent 3 8 5 2 5 2" xfId="26534" xr:uid="{6FE53542-8F76-4E74-811E-F3134C12FEAB}"/>
    <cellStyle name="Percent 3 8 5 2 5 3" xfId="44385" xr:uid="{ACBB18F5-4DE3-43D2-BA74-1D9A7E673D5E}"/>
    <cellStyle name="Percent 3 8 5 2 6" xfId="26528" xr:uid="{E1417A61-5203-4B56-83BE-840FB390F901}"/>
    <cellStyle name="Percent 3 8 5 2 7" xfId="44379" xr:uid="{03B7CB73-1397-4AFD-BC82-A16C799AA640}"/>
    <cellStyle name="Percent 3 8 5 3" xfId="8662" xr:uid="{DAE2650D-BFB6-4C16-9AEF-7BDC702AD3F3}"/>
    <cellStyle name="Percent 3 8 5 3 2" xfId="8663" xr:uid="{1905C50E-E118-4FAE-BDE2-7544DDF168FF}"/>
    <cellStyle name="Percent 3 8 5 3 2 2" xfId="8664" xr:uid="{1EBCCC97-669C-4713-AE42-16014687D780}"/>
    <cellStyle name="Percent 3 8 5 3 2 2 2" xfId="26537" xr:uid="{988116AF-0076-446C-A126-6044996157E9}"/>
    <cellStyle name="Percent 3 8 5 3 2 2 3" xfId="44388" xr:uid="{20B06DC6-7B13-458D-951B-30F402209599}"/>
    <cellStyle name="Percent 3 8 5 3 2 3" xfId="26536" xr:uid="{4A59A311-A912-4852-8667-62C73D514DA5}"/>
    <cellStyle name="Percent 3 8 5 3 2 4" xfId="44387" xr:uid="{E4BC06CB-6E95-4178-B10E-12288CAFE59F}"/>
    <cellStyle name="Percent 3 8 5 3 3" xfId="8665" xr:uid="{61CB19FD-6BA6-4DE2-95AA-1EE7A7F79156}"/>
    <cellStyle name="Percent 3 8 5 3 3 2" xfId="8666" xr:uid="{6C951D7D-4038-475F-ACD2-55B25C8CFE51}"/>
    <cellStyle name="Percent 3 8 5 3 3 2 2" xfId="26539" xr:uid="{BF5CC696-5BA7-428C-99BA-02E08CB99FA6}"/>
    <cellStyle name="Percent 3 8 5 3 3 2 3" xfId="44390" xr:uid="{D75C7B5C-9A3D-4FF2-8EFB-3BDFA848A43B}"/>
    <cellStyle name="Percent 3 8 5 3 3 3" xfId="26538" xr:uid="{96BEF215-5AE4-455B-974A-CD69489E35CE}"/>
    <cellStyle name="Percent 3 8 5 3 3 4" xfId="44389" xr:uid="{A701046D-9FAB-4E8E-B670-3B40A2C7B74C}"/>
    <cellStyle name="Percent 3 8 5 3 4" xfId="8667" xr:uid="{648489E6-A0EB-4DC3-AC61-3AC96EB28EEA}"/>
    <cellStyle name="Percent 3 8 5 3 4 2" xfId="26540" xr:uid="{2FA938C2-842E-421C-B68C-D8C20D602686}"/>
    <cellStyle name="Percent 3 8 5 3 4 3" xfId="44391" xr:uid="{2BD7F3C7-030A-46B9-8740-E11563012906}"/>
    <cellStyle name="Percent 3 8 5 3 5" xfId="26535" xr:uid="{D90C4724-D8AC-44FE-968C-1F30B3D04425}"/>
    <cellStyle name="Percent 3 8 5 3 6" xfId="44386" xr:uid="{956A3B1C-853D-4DF4-857C-3E00B8AB9C48}"/>
    <cellStyle name="Percent 3 8 5 4" xfId="8668" xr:uid="{151CE85A-1308-4C00-AB4A-AC4DE326DAC1}"/>
    <cellStyle name="Percent 3 8 5 4 2" xfId="8669" xr:uid="{679DC094-CA0E-463C-9289-496489C6AA50}"/>
    <cellStyle name="Percent 3 8 5 4 2 2" xfId="8670" xr:uid="{06BA3B0C-4CDE-47CE-A21D-0DC97D8B2902}"/>
    <cellStyle name="Percent 3 8 5 4 2 2 2" xfId="26543" xr:uid="{8717D0A8-728E-4E5A-9280-7ADD8C67F1AB}"/>
    <cellStyle name="Percent 3 8 5 4 2 2 3" xfId="44394" xr:uid="{98CC85B1-DFC7-492C-ADC1-A2DB07408D30}"/>
    <cellStyle name="Percent 3 8 5 4 2 3" xfId="26542" xr:uid="{2B7C5DB4-6F29-4757-8D40-6DE5F4F67794}"/>
    <cellStyle name="Percent 3 8 5 4 2 4" xfId="44393" xr:uid="{6F40CBC6-7FC1-41E3-9266-9E462C708856}"/>
    <cellStyle name="Percent 3 8 5 4 3" xfId="8671" xr:uid="{B5E309E0-1AFE-4936-B03F-8067EB271D4A}"/>
    <cellStyle name="Percent 3 8 5 4 3 2" xfId="8672" xr:uid="{D69FA72E-DDC2-4861-8EB3-2AD7F6A334B3}"/>
    <cellStyle name="Percent 3 8 5 4 3 2 2" xfId="26545" xr:uid="{EB96162F-F26F-497F-9B1F-5DF55868B0C7}"/>
    <cellStyle name="Percent 3 8 5 4 3 2 3" xfId="44396" xr:uid="{0BBA8035-1E80-444B-A955-A4FEADFC0D78}"/>
    <cellStyle name="Percent 3 8 5 4 3 3" xfId="26544" xr:uid="{C7EF2125-35CA-4123-A57A-C8358714EB96}"/>
    <cellStyle name="Percent 3 8 5 4 3 4" xfId="44395" xr:uid="{EC2909C8-A665-42E1-8850-FD41C6E9DBD0}"/>
    <cellStyle name="Percent 3 8 5 4 4" xfId="8673" xr:uid="{3A39435B-18D8-4183-BEFF-C3C7387545CD}"/>
    <cellStyle name="Percent 3 8 5 4 4 2" xfId="26546" xr:uid="{ECD90340-E7B7-4753-9F97-88D46A750D9F}"/>
    <cellStyle name="Percent 3 8 5 4 4 3" xfId="44397" xr:uid="{345C0120-8348-4FBF-B2E1-6066FA0D3997}"/>
    <cellStyle name="Percent 3 8 5 4 5" xfId="26541" xr:uid="{2CDE5E47-C9B5-4258-92AC-00616624201D}"/>
    <cellStyle name="Percent 3 8 5 4 6" xfId="44392" xr:uid="{82A3B008-54CE-421B-B275-E41F874DE147}"/>
    <cellStyle name="Percent 3 8 5 5" xfId="8674" xr:uid="{B35401ED-77A0-4E53-9BD8-5CD059A272EC}"/>
    <cellStyle name="Percent 3 8 5 5 2" xfId="8675" xr:uid="{2EBF7927-76E5-4248-B303-2BE3BD1EC968}"/>
    <cellStyle name="Percent 3 8 5 5 2 2" xfId="8676" xr:uid="{65571F33-DF53-4122-ADDE-3A5FB3999EED}"/>
    <cellStyle name="Percent 3 8 5 5 2 2 2" xfId="26549" xr:uid="{6D8BFFC6-0D5D-472D-AB8C-198713F1BDB0}"/>
    <cellStyle name="Percent 3 8 5 5 2 2 3" xfId="44400" xr:uid="{968340F9-C72F-46AE-A878-B006855E39E3}"/>
    <cellStyle name="Percent 3 8 5 5 2 3" xfId="26548" xr:uid="{72B2AB93-2ED6-4C84-9611-4DBA3DB5B462}"/>
    <cellStyle name="Percent 3 8 5 5 2 4" xfId="44399" xr:uid="{329FA01A-096C-44A9-83E0-FBE7C83CCFAA}"/>
    <cellStyle name="Percent 3 8 5 5 3" xfId="8677" xr:uid="{26A92ED9-B9AD-4ECE-A18E-9A157FDD9C21}"/>
    <cellStyle name="Percent 3 8 5 5 3 2" xfId="8678" xr:uid="{91C707E8-6A7A-43E5-9D2D-56ABC5AF16A9}"/>
    <cellStyle name="Percent 3 8 5 5 3 2 2" xfId="26551" xr:uid="{A2A510FB-BF03-42FD-9DA2-33B88DF93FB0}"/>
    <cellStyle name="Percent 3 8 5 5 3 2 3" xfId="44402" xr:uid="{138A1A77-9035-4A3C-BC07-ED8E705CA184}"/>
    <cellStyle name="Percent 3 8 5 5 3 3" xfId="26550" xr:uid="{A1E156A2-F21E-4C93-9AAD-70480C9C5066}"/>
    <cellStyle name="Percent 3 8 5 5 3 4" xfId="44401" xr:uid="{604FE1A6-D194-4F20-A551-923A76227264}"/>
    <cellStyle name="Percent 3 8 5 5 4" xfId="8679" xr:uid="{44154730-DE33-401F-91B4-6A45DFA7FCF5}"/>
    <cellStyle name="Percent 3 8 5 5 4 2" xfId="8680" xr:uid="{C2F57460-F377-4CFD-8A5A-32178811E4E3}"/>
    <cellStyle name="Percent 3 8 5 5 4 2 2" xfId="26553" xr:uid="{DE3F0DF3-F0AE-4B23-8238-FEBDEF4757A4}"/>
    <cellStyle name="Percent 3 8 5 5 4 2 3" xfId="44404" xr:uid="{F351DDC9-8A4E-4307-A53D-A8335A9D6757}"/>
    <cellStyle name="Percent 3 8 5 5 4 3" xfId="26552" xr:uid="{3D554923-3B47-42CC-93EE-A65EADD42A82}"/>
    <cellStyle name="Percent 3 8 5 5 4 4" xfId="44403" xr:uid="{748DD672-A3B8-4BA3-9FF1-95DFECC03A25}"/>
    <cellStyle name="Percent 3 8 5 5 5" xfId="8681" xr:uid="{F9EA2C88-AAC3-4F4E-97CA-CDB5A38ED64A}"/>
    <cellStyle name="Percent 3 8 5 5 5 2" xfId="26554" xr:uid="{C7F381AA-5636-44DB-8C23-A8B65233A2D9}"/>
    <cellStyle name="Percent 3 8 5 5 5 3" xfId="44405" xr:uid="{57CF1CB5-D198-4D4F-86CA-E5CCD9012A7C}"/>
    <cellStyle name="Percent 3 8 5 5 6" xfId="26547" xr:uid="{7317C8F9-C142-4146-A689-FE7178F8735C}"/>
    <cellStyle name="Percent 3 8 5 5 7" xfId="44398" xr:uid="{A065AC81-CCD2-40CD-BB64-24F19D76662D}"/>
    <cellStyle name="Percent 3 8 5 6" xfId="8682" xr:uid="{2FECE9DA-B6C8-44B9-9275-086530E5F1EB}"/>
    <cellStyle name="Percent 3 8 5 6 2" xfId="8683" xr:uid="{5BBEF92C-5787-4E4F-BA68-655265B84136}"/>
    <cellStyle name="Percent 3 8 5 6 2 2" xfId="8684" xr:uid="{AEF12A80-6653-4A0D-8DC1-6C25A862EC4C}"/>
    <cellStyle name="Percent 3 8 5 6 2 2 2" xfId="26557" xr:uid="{8E97D884-D43E-487A-A4DC-00A373A60BB1}"/>
    <cellStyle name="Percent 3 8 5 6 2 2 3" xfId="44408" xr:uid="{8B9B3C0E-45A9-42A9-97FB-A48202A90EB2}"/>
    <cellStyle name="Percent 3 8 5 6 2 3" xfId="26556" xr:uid="{CA41732C-C7FA-4156-8B87-6762E96A6087}"/>
    <cellStyle name="Percent 3 8 5 6 2 4" xfId="44407" xr:uid="{3E177BF3-F76C-488A-B14D-3FA4E7DD0AAF}"/>
    <cellStyle name="Percent 3 8 5 6 3" xfId="8685" xr:uid="{8330F280-9C4F-419D-877D-92C977D6C109}"/>
    <cellStyle name="Percent 3 8 5 6 3 2" xfId="8686" xr:uid="{A5E87F69-C6F6-415F-BEED-869BC4A25C9F}"/>
    <cellStyle name="Percent 3 8 5 6 3 2 2" xfId="26559" xr:uid="{BCAEAA11-0ED2-4381-913E-373ED1863E27}"/>
    <cellStyle name="Percent 3 8 5 6 3 2 3" xfId="44410" xr:uid="{E0D56DEA-CC0E-4784-86B2-BF5253045988}"/>
    <cellStyle name="Percent 3 8 5 6 3 3" xfId="26558" xr:uid="{42EED991-9947-4E29-968C-8383744EA276}"/>
    <cellStyle name="Percent 3 8 5 6 3 4" xfId="44409" xr:uid="{A71173E4-3F6B-46CD-85EE-7E8F42188167}"/>
    <cellStyle name="Percent 3 8 5 6 4" xfId="8687" xr:uid="{83F1FEDC-FA49-4B5B-A8D8-878995111B2D}"/>
    <cellStyle name="Percent 3 8 5 6 4 2" xfId="26560" xr:uid="{3108F5BE-8FF7-4C20-ADF2-42D03EAE962D}"/>
    <cellStyle name="Percent 3 8 5 6 4 3" xfId="44411" xr:uid="{03A84636-E228-4A09-87ED-6B77B9A62AF0}"/>
    <cellStyle name="Percent 3 8 5 6 5" xfId="26555" xr:uid="{A4BD2DDA-25E7-4552-9D4F-DB019FEA05B8}"/>
    <cellStyle name="Percent 3 8 5 6 6" xfId="44406" xr:uid="{FC8FD0E6-A713-42B7-9401-32319EC8D5EF}"/>
    <cellStyle name="Percent 3 8 5 7" xfId="8688" xr:uid="{4AA94A51-8862-4845-8D5B-F62381062D39}"/>
    <cellStyle name="Percent 3 8 5 7 2" xfId="8689" xr:uid="{D3F5981E-EA1F-4C01-AD2A-5CE7BE8506C6}"/>
    <cellStyle name="Percent 3 8 5 7 2 2" xfId="26562" xr:uid="{89297AA2-EB75-45CE-9D8E-6144CB6EAA6C}"/>
    <cellStyle name="Percent 3 8 5 7 2 3" xfId="44413" xr:uid="{50B019D1-5617-4930-8FE3-9EA5B409D809}"/>
    <cellStyle name="Percent 3 8 5 7 3" xfId="26561" xr:uid="{8B620D60-1045-4573-998A-971E01D76494}"/>
    <cellStyle name="Percent 3 8 5 7 4" xfId="44412" xr:uid="{CBCF1FDF-8339-490E-B502-3C2233C60EAA}"/>
    <cellStyle name="Percent 3 8 5 8" xfId="8690" xr:uid="{D4938D3B-1D45-40E9-91E5-BF5AB01E4902}"/>
    <cellStyle name="Percent 3 8 5 8 2" xfId="8691" xr:uid="{317577D5-CB5E-48F3-865A-99508163E8CA}"/>
    <cellStyle name="Percent 3 8 5 8 2 2" xfId="26564" xr:uid="{126CEFB1-3E22-4DA0-824D-CB7EB7230A62}"/>
    <cellStyle name="Percent 3 8 5 8 2 3" xfId="44415" xr:uid="{D5EE225C-9269-498D-B330-FF0F39714887}"/>
    <cellStyle name="Percent 3 8 5 8 3" xfId="26563" xr:uid="{7A6F10B3-8B71-4300-AE9B-199E40C43F55}"/>
    <cellStyle name="Percent 3 8 5 8 4" xfId="44414" xr:uid="{187C9603-71D2-4336-AFD9-D23685BAAD76}"/>
    <cellStyle name="Percent 3 8 5 9" xfId="8692" xr:uid="{4A23855A-12FD-4552-B356-718F47F190BF}"/>
    <cellStyle name="Percent 3 8 5 9 2" xfId="8693" xr:uid="{CC2891BC-6777-4A60-A3EE-B7C61A9121C6}"/>
    <cellStyle name="Percent 3 8 5 9 2 2" xfId="26566" xr:uid="{93227F44-979B-4719-9501-E91AFD73EE2B}"/>
    <cellStyle name="Percent 3 8 5 9 2 3" xfId="44417" xr:uid="{B7AACA3C-347C-4B99-90C0-0973D72820C4}"/>
    <cellStyle name="Percent 3 8 5 9 3" xfId="26565" xr:uid="{B8F73E39-8994-4E34-9B99-C60974243AC6}"/>
    <cellStyle name="Percent 3 8 5 9 4" xfId="44416" xr:uid="{1562D0F8-1EF5-4088-A589-92F383F142DA}"/>
    <cellStyle name="Percent 3 8 6" xfId="2954" xr:uid="{28ECCDDB-C9AD-47D8-AF04-082792C3E3B6}"/>
    <cellStyle name="Percent 3 8 6 10" xfId="8695" xr:uid="{BB03141B-36CF-408E-8C18-76E1884CDE86}"/>
    <cellStyle name="Percent 3 8 6 10 2" xfId="26568" xr:uid="{C7C9F5DE-BFBE-438D-B446-F08A65DDAFCA}"/>
    <cellStyle name="Percent 3 8 6 10 3" xfId="44419" xr:uid="{866AE03D-3AAC-47BD-8B01-CC8D92979AA0}"/>
    <cellStyle name="Percent 3 8 6 11" xfId="8696" xr:uid="{ECC736A0-7F13-4D19-8805-53FFC1172A93}"/>
    <cellStyle name="Percent 3 8 6 11 2" xfId="26569" xr:uid="{3C31BFAA-1DE7-41D2-A140-5E7678E82D47}"/>
    <cellStyle name="Percent 3 8 6 11 3" xfId="44420" xr:uid="{ED8A85CF-989C-4FE8-B81C-48558B49E687}"/>
    <cellStyle name="Percent 3 8 6 12" xfId="8694" xr:uid="{63062BA8-E547-4B9C-BDCD-71140B9A486E}"/>
    <cellStyle name="Percent 3 8 6 12 2" xfId="26567" xr:uid="{C5AF514D-F66E-4D0C-A52C-7D7D67DC93C7}"/>
    <cellStyle name="Percent 3 8 6 12 3" xfId="44418" xr:uid="{0A4594F2-4FF8-4E26-A7A9-4DB0959452B4}"/>
    <cellStyle name="Percent 3 8 6 13" xfId="59871" xr:uid="{26860818-F29B-44C9-B184-3988A6C3CE65}"/>
    <cellStyle name="Percent 3 8 6 2" xfId="8697" xr:uid="{7EBC4455-3239-49F2-BDC9-086CDA678753}"/>
    <cellStyle name="Percent 3 8 6 2 2" xfId="8698" xr:uid="{A1581946-5322-46BC-9EDD-3B4FCFB60E12}"/>
    <cellStyle name="Percent 3 8 6 2 2 2" xfId="8699" xr:uid="{F13FD661-ADAE-422B-841C-184185B36C27}"/>
    <cellStyle name="Percent 3 8 6 2 2 2 2" xfId="26572" xr:uid="{B7C32210-CC11-447A-8C31-D66186D8EFCA}"/>
    <cellStyle name="Percent 3 8 6 2 2 2 3" xfId="44423" xr:uid="{B07695E8-4A26-494A-B112-E15519286D5B}"/>
    <cellStyle name="Percent 3 8 6 2 2 3" xfId="26571" xr:uid="{37799075-8A2C-41C1-81F7-3B036A9D7AEB}"/>
    <cellStyle name="Percent 3 8 6 2 2 4" xfId="44422" xr:uid="{2AC5938A-0AA1-4E86-AB65-F94958E85779}"/>
    <cellStyle name="Percent 3 8 6 2 3" xfId="8700" xr:uid="{5625B713-6DBC-48ED-A03B-028238B6CBEA}"/>
    <cellStyle name="Percent 3 8 6 2 3 2" xfId="8701" xr:uid="{1EC15072-E533-4D61-A0C1-AD8A26CFF244}"/>
    <cellStyle name="Percent 3 8 6 2 3 2 2" xfId="26574" xr:uid="{4F63594F-D69A-43C5-BD38-09FAAF82B8EF}"/>
    <cellStyle name="Percent 3 8 6 2 3 2 3" xfId="44425" xr:uid="{ED8E529B-44C1-46ED-BA85-E22F831A33B8}"/>
    <cellStyle name="Percent 3 8 6 2 3 3" xfId="26573" xr:uid="{4FEB5C3C-C9AC-4726-8C1E-0AF61DE21F40}"/>
    <cellStyle name="Percent 3 8 6 2 3 4" xfId="44424" xr:uid="{FCB6E138-9165-4969-B5F6-B0DFE31C1742}"/>
    <cellStyle name="Percent 3 8 6 2 4" xfId="8702" xr:uid="{D987CC8D-EF40-4135-AC8B-525C2CB6E386}"/>
    <cellStyle name="Percent 3 8 6 2 4 2" xfId="26575" xr:uid="{812441A1-351B-4F53-AF56-B6FEFB917B24}"/>
    <cellStyle name="Percent 3 8 6 2 4 3" xfId="44426" xr:uid="{81A9B21B-8CF0-40B3-842E-AA66804AEFC1}"/>
    <cellStyle name="Percent 3 8 6 2 5" xfId="8703" xr:uid="{243F8F68-F8F4-4D2D-A184-5C848B60213B}"/>
    <cellStyle name="Percent 3 8 6 2 5 2" xfId="26576" xr:uid="{0BDADF93-AEA3-412C-B1AF-4431BE873ABB}"/>
    <cellStyle name="Percent 3 8 6 2 5 3" xfId="44427" xr:uid="{2BB3B282-4598-4EA6-A7DC-0AC03AB4B601}"/>
    <cellStyle name="Percent 3 8 6 2 6" xfId="26570" xr:uid="{7F79396C-F62C-4DC0-A4EB-E40C060A82A5}"/>
    <cellStyle name="Percent 3 8 6 2 7" xfId="44421" xr:uid="{9F993C06-4D8E-4BF8-BAB3-62516CA86F7C}"/>
    <cellStyle name="Percent 3 8 6 3" xfId="8704" xr:uid="{FF2289B0-DFF0-412D-A8B9-EF70A27DD94E}"/>
    <cellStyle name="Percent 3 8 6 3 2" xfId="8705" xr:uid="{E6BCA1D0-0643-4159-8E71-86DCA537A0CB}"/>
    <cellStyle name="Percent 3 8 6 3 2 2" xfId="8706" xr:uid="{1A0AA6B1-3F4F-4E58-927F-B31CDE65DFC4}"/>
    <cellStyle name="Percent 3 8 6 3 2 2 2" xfId="26579" xr:uid="{15B00C74-AF52-42B1-9E25-A7A424CEB108}"/>
    <cellStyle name="Percent 3 8 6 3 2 2 3" xfId="44430" xr:uid="{0E4AC39B-CAB4-4D0F-81E0-D3729A25C703}"/>
    <cellStyle name="Percent 3 8 6 3 2 3" xfId="26578" xr:uid="{1BBBD7C5-F2C9-4D72-81B6-7C9B101E5A96}"/>
    <cellStyle name="Percent 3 8 6 3 2 4" xfId="44429" xr:uid="{7D4216A2-E35E-409C-846F-A967F99CD7D9}"/>
    <cellStyle name="Percent 3 8 6 3 3" xfId="8707" xr:uid="{F248DB4E-B841-469B-97D1-0EA1A91CEF86}"/>
    <cellStyle name="Percent 3 8 6 3 3 2" xfId="8708" xr:uid="{B0103B79-C0AC-4723-813C-A1CA8BF7C3A2}"/>
    <cellStyle name="Percent 3 8 6 3 3 2 2" xfId="26581" xr:uid="{02EF61E8-D1B1-4505-BE8E-92F53CE2C38C}"/>
    <cellStyle name="Percent 3 8 6 3 3 2 3" xfId="44432" xr:uid="{9D308227-C80E-4626-AB51-B4F629D995B4}"/>
    <cellStyle name="Percent 3 8 6 3 3 3" xfId="26580" xr:uid="{4E087CB4-6F86-4BB0-9FBE-85400860586C}"/>
    <cellStyle name="Percent 3 8 6 3 3 4" xfId="44431" xr:uid="{991CED33-8006-44E4-A847-A9C1D5354023}"/>
    <cellStyle name="Percent 3 8 6 3 4" xfId="8709" xr:uid="{2B1C1816-1348-4F19-8D8D-02DDCD9915A1}"/>
    <cellStyle name="Percent 3 8 6 3 4 2" xfId="26582" xr:uid="{C13675B4-93CA-4A48-8BEF-202AD202F618}"/>
    <cellStyle name="Percent 3 8 6 3 4 3" xfId="44433" xr:uid="{93F6196C-B167-4BC8-BC81-044AD7787E1F}"/>
    <cellStyle name="Percent 3 8 6 3 5" xfId="26577" xr:uid="{B0F5BF5E-27E0-462D-ABCA-890FBED72FFF}"/>
    <cellStyle name="Percent 3 8 6 3 6" xfId="44428" xr:uid="{3FBC696C-D4FA-4A88-9703-271A0211EDED}"/>
    <cellStyle name="Percent 3 8 6 4" xfId="8710" xr:uid="{132AD688-E3DB-40B6-878D-C09A6A2D419A}"/>
    <cellStyle name="Percent 3 8 6 4 2" xfId="8711" xr:uid="{311849BE-0ABE-4D48-B7CF-DBA88C312173}"/>
    <cellStyle name="Percent 3 8 6 4 2 2" xfId="8712" xr:uid="{18C779FB-1A76-45B5-AE37-4BE3E3ACA796}"/>
    <cellStyle name="Percent 3 8 6 4 2 2 2" xfId="26585" xr:uid="{80FF07DC-1E0A-4624-BC43-08162684F7A2}"/>
    <cellStyle name="Percent 3 8 6 4 2 2 3" xfId="44436" xr:uid="{B7082C88-91ED-4F6C-A264-A491F4BCE5CD}"/>
    <cellStyle name="Percent 3 8 6 4 2 3" xfId="26584" xr:uid="{A7645B79-7021-4EC6-9E5D-30F7B0E9405E}"/>
    <cellStyle name="Percent 3 8 6 4 2 4" xfId="44435" xr:uid="{E95B9122-F3DF-4244-9410-78E572F06CE5}"/>
    <cellStyle name="Percent 3 8 6 4 3" xfId="8713" xr:uid="{85EAAF0A-C7A0-4B86-99F5-F3033F217813}"/>
    <cellStyle name="Percent 3 8 6 4 3 2" xfId="8714" xr:uid="{5A5DA2BF-38CC-487D-97EF-8320987B53EF}"/>
    <cellStyle name="Percent 3 8 6 4 3 2 2" xfId="26587" xr:uid="{DCC3BF6B-5283-4046-9FA3-11304669D7EA}"/>
    <cellStyle name="Percent 3 8 6 4 3 2 3" xfId="44438" xr:uid="{013E2F5E-BDD4-40C9-B740-EF11CE6F4C9E}"/>
    <cellStyle name="Percent 3 8 6 4 3 3" xfId="26586" xr:uid="{CE557EE5-D694-4F70-AC2E-F6D0E69EA863}"/>
    <cellStyle name="Percent 3 8 6 4 3 4" xfId="44437" xr:uid="{4BE8B0C2-743A-4D04-91E6-94D8764FB1DA}"/>
    <cellStyle name="Percent 3 8 6 4 4" xfId="8715" xr:uid="{54F3FFFB-5AC0-4EE3-9F13-A10020149291}"/>
    <cellStyle name="Percent 3 8 6 4 4 2" xfId="26588" xr:uid="{1436BEA3-8B28-4552-80B8-C88F2A9D8D97}"/>
    <cellStyle name="Percent 3 8 6 4 4 3" xfId="44439" xr:uid="{F45672AD-4823-4993-9D8D-0591453DB268}"/>
    <cellStyle name="Percent 3 8 6 4 5" xfId="26583" xr:uid="{93FBA111-2EBF-499B-BB24-EF0EDB594DE7}"/>
    <cellStyle name="Percent 3 8 6 4 6" xfId="44434" xr:uid="{88FF6052-0FFE-419D-82D0-9653186C71A2}"/>
    <cellStyle name="Percent 3 8 6 5" xfId="8716" xr:uid="{4332D749-1293-43BD-B50F-4EF764255290}"/>
    <cellStyle name="Percent 3 8 6 5 2" xfId="8717" xr:uid="{E036B29A-A666-43BA-BB8F-E7B36B2DEC2D}"/>
    <cellStyle name="Percent 3 8 6 5 2 2" xfId="8718" xr:uid="{0C13C869-0A0B-46AC-BE90-C8A8E8C73286}"/>
    <cellStyle name="Percent 3 8 6 5 2 2 2" xfId="26591" xr:uid="{8AEE638D-871E-49A9-82CF-35553D2D4D51}"/>
    <cellStyle name="Percent 3 8 6 5 2 2 3" xfId="44442" xr:uid="{2A5472D4-ED31-41D8-8A69-25DA5D03D150}"/>
    <cellStyle name="Percent 3 8 6 5 2 3" xfId="26590" xr:uid="{A95A7F18-0C04-422E-8E0E-E8635A2C72F5}"/>
    <cellStyle name="Percent 3 8 6 5 2 4" xfId="44441" xr:uid="{FF4DC468-9846-4FEC-B7C1-1E2478533FA2}"/>
    <cellStyle name="Percent 3 8 6 5 3" xfId="8719" xr:uid="{92AF7758-2DC4-4083-B8A2-C5CDF25B6CF3}"/>
    <cellStyle name="Percent 3 8 6 5 3 2" xfId="8720" xr:uid="{FC1C55CB-4A64-4B78-AE88-614AFD99913F}"/>
    <cellStyle name="Percent 3 8 6 5 3 2 2" xfId="26593" xr:uid="{9DADE7B7-9331-436D-886F-3A23F51EA600}"/>
    <cellStyle name="Percent 3 8 6 5 3 2 3" xfId="44444" xr:uid="{C0D8BA8C-CEE1-48FA-9575-5DC28D4C4504}"/>
    <cellStyle name="Percent 3 8 6 5 3 3" xfId="26592" xr:uid="{80EA557C-2E36-4039-B6B4-C75CD64367DA}"/>
    <cellStyle name="Percent 3 8 6 5 3 4" xfId="44443" xr:uid="{D17150E2-A80B-4ECE-A384-9967310C931C}"/>
    <cellStyle name="Percent 3 8 6 5 4" xfId="8721" xr:uid="{75AB2CF8-6F90-440C-8990-54D7883C0361}"/>
    <cellStyle name="Percent 3 8 6 5 4 2" xfId="8722" xr:uid="{1BCFDB08-A1F3-4F35-907F-7BB110F67871}"/>
    <cellStyle name="Percent 3 8 6 5 4 2 2" xfId="26595" xr:uid="{B1693512-21DB-485F-B32B-00EFE1ABE671}"/>
    <cellStyle name="Percent 3 8 6 5 4 2 3" xfId="44446" xr:uid="{2A11EA4D-9328-41EE-A12B-49A852DF1E73}"/>
    <cellStyle name="Percent 3 8 6 5 4 3" xfId="26594" xr:uid="{08AFB958-EF24-4E4F-B2DD-5AB43D1D3A97}"/>
    <cellStyle name="Percent 3 8 6 5 4 4" xfId="44445" xr:uid="{030BC950-38D1-4E69-9C0D-C7C6E8A9FD79}"/>
    <cellStyle name="Percent 3 8 6 5 5" xfId="8723" xr:uid="{C54D2D7C-E260-48BC-A270-052707D1FF2C}"/>
    <cellStyle name="Percent 3 8 6 5 5 2" xfId="26596" xr:uid="{D7A706A0-5069-4678-A72F-5E49F078BF2D}"/>
    <cellStyle name="Percent 3 8 6 5 5 3" xfId="44447" xr:uid="{0E201382-9644-46A8-9805-7792A76DADDB}"/>
    <cellStyle name="Percent 3 8 6 5 6" xfId="26589" xr:uid="{AA0A7741-5AFF-4BA6-A753-ADF7DAB3D0A1}"/>
    <cellStyle name="Percent 3 8 6 5 7" xfId="44440" xr:uid="{705082F1-D222-4C8D-A524-9C79453D3096}"/>
    <cellStyle name="Percent 3 8 6 6" xfId="8724" xr:uid="{7D4E68A4-034A-45C5-8DC7-7D1CC8282829}"/>
    <cellStyle name="Percent 3 8 6 6 2" xfId="8725" xr:uid="{4687624B-0448-4DD2-8C9C-6DB59D1BEF06}"/>
    <cellStyle name="Percent 3 8 6 6 2 2" xfId="8726" xr:uid="{34007BDF-7C63-43BA-99AA-78A5555A5E8F}"/>
    <cellStyle name="Percent 3 8 6 6 2 2 2" xfId="26599" xr:uid="{497F785F-AED9-4A4E-9F77-5220F12B3416}"/>
    <cellStyle name="Percent 3 8 6 6 2 2 3" xfId="44450" xr:uid="{9E984B5B-D153-407E-8641-3133EB3D9470}"/>
    <cellStyle name="Percent 3 8 6 6 2 3" xfId="26598" xr:uid="{4415E497-F70C-419F-A3E0-0531F5309988}"/>
    <cellStyle name="Percent 3 8 6 6 2 4" xfId="44449" xr:uid="{0FDB0357-C948-4AC5-AB2F-39E2078C5220}"/>
    <cellStyle name="Percent 3 8 6 6 3" xfId="8727" xr:uid="{3CF4723B-2C17-4E7C-ACFE-BC278605FEFF}"/>
    <cellStyle name="Percent 3 8 6 6 3 2" xfId="8728" xr:uid="{12A3AEC4-A9AE-42BF-A7D7-8F11B6C0D6C6}"/>
    <cellStyle name="Percent 3 8 6 6 3 2 2" xfId="26601" xr:uid="{1F8C544F-E72E-4FC6-B65A-34E329915E9E}"/>
    <cellStyle name="Percent 3 8 6 6 3 2 3" xfId="44452" xr:uid="{43B07936-5832-4A7D-9D2D-0821220AA7A8}"/>
    <cellStyle name="Percent 3 8 6 6 3 3" xfId="26600" xr:uid="{DE0C9C8C-3D04-46C7-97DC-FDF44C49C50E}"/>
    <cellStyle name="Percent 3 8 6 6 3 4" xfId="44451" xr:uid="{E172E4B6-1FAF-4013-983B-E14F4FF2D6BD}"/>
    <cellStyle name="Percent 3 8 6 6 4" xfId="8729" xr:uid="{7A8F0DDD-41F2-41B3-A2C5-3EA53977616D}"/>
    <cellStyle name="Percent 3 8 6 6 4 2" xfId="26602" xr:uid="{47C3D127-7F98-4491-BC24-062CD2EB5F28}"/>
    <cellStyle name="Percent 3 8 6 6 4 3" xfId="44453" xr:uid="{EC92F9DB-1E8E-4C80-B709-2504824D2E79}"/>
    <cellStyle name="Percent 3 8 6 6 5" xfId="26597" xr:uid="{9B184CC0-7DEB-45D8-A6AB-BAA086ECA148}"/>
    <cellStyle name="Percent 3 8 6 6 6" xfId="44448" xr:uid="{0961AAC3-338F-472B-98C2-76EAF7E85469}"/>
    <cellStyle name="Percent 3 8 6 7" xfId="8730" xr:uid="{1C087FE4-F8DE-4F80-BAB1-AE6DBEF98695}"/>
    <cellStyle name="Percent 3 8 6 7 2" xfId="8731" xr:uid="{791008A9-6273-42D1-8F3B-F1F7AF76F30D}"/>
    <cellStyle name="Percent 3 8 6 7 2 2" xfId="26604" xr:uid="{23AEF20F-5C30-4880-84D3-F09CE4882C88}"/>
    <cellStyle name="Percent 3 8 6 7 2 3" xfId="44455" xr:uid="{9F7B839C-DD1A-4A4B-B912-00758043ED7F}"/>
    <cellStyle name="Percent 3 8 6 7 3" xfId="26603" xr:uid="{2342F76D-6B3F-47B7-85BD-86CDD4466090}"/>
    <cellStyle name="Percent 3 8 6 7 4" xfId="44454" xr:uid="{1B5D3337-EF49-4DDC-9CC4-BF505D13629E}"/>
    <cellStyle name="Percent 3 8 6 8" xfId="8732" xr:uid="{5528B5F3-A999-418A-9CCC-E1A7CAA90ECE}"/>
    <cellStyle name="Percent 3 8 6 8 2" xfId="8733" xr:uid="{FB8A077F-D90D-4B31-9A72-9DC34E475741}"/>
    <cellStyle name="Percent 3 8 6 8 2 2" xfId="26606" xr:uid="{116C66FE-4E14-4C42-AF65-505D3F72F87D}"/>
    <cellStyle name="Percent 3 8 6 8 2 3" xfId="44457" xr:uid="{725ECF91-84DE-46EE-A102-24E3F022E67C}"/>
    <cellStyle name="Percent 3 8 6 8 3" xfId="26605" xr:uid="{4686B1DF-C1AB-45AE-976B-6880F0C68C22}"/>
    <cellStyle name="Percent 3 8 6 8 4" xfId="44456" xr:uid="{E90E939D-D08C-4E02-A061-CEC812BB3E41}"/>
    <cellStyle name="Percent 3 8 6 9" xfId="8734" xr:uid="{DBEAD34F-09DC-416D-9EE6-36C0EF56476F}"/>
    <cellStyle name="Percent 3 8 6 9 2" xfId="8735" xr:uid="{8F75F961-CB75-4689-84A8-05CCD899E23A}"/>
    <cellStyle name="Percent 3 8 6 9 2 2" xfId="26608" xr:uid="{40714CFF-35F3-4E4F-9F53-E95D21D3F5E2}"/>
    <cellStyle name="Percent 3 8 6 9 2 3" xfId="44459" xr:uid="{BC85AA49-AB51-45C0-8D14-39C6A7A886A4}"/>
    <cellStyle name="Percent 3 8 6 9 3" xfId="26607" xr:uid="{9A3D5AA4-E7D3-43D9-882E-AFF03BA2AF9E}"/>
    <cellStyle name="Percent 3 8 6 9 4" xfId="44458" xr:uid="{86548CB2-D4AA-445E-AEDE-8640CB76AB27}"/>
    <cellStyle name="Percent 3 8 7" xfId="2955" xr:uid="{B7D88CA8-445B-4FC7-B168-AEEE3486FDC2}"/>
    <cellStyle name="Percent 3 8 7 10" xfId="8737" xr:uid="{E4D5D3D7-8E3E-441A-88E8-35A2A02EAEF7}"/>
    <cellStyle name="Percent 3 8 7 10 2" xfId="26610" xr:uid="{2AEBD1C1-2230-4E25-889C-34D4E8B974E8}"/>
    <cellStyle name="Percent 3 8 7 10 3" xfId="44461" xr:uid="{BD9F6891-4498-47A9-B089-3445BEFEDFD8}"/>
    <cellStyle name="Percent 3 8 7 11" xfId="8738" xr:uid="{D8273246-EAF9-4699-A61C-2D1E4A5B73B9}"/>
    <cellStyle name="Percent 3 8 7 11 2" xfId="26611" xr:uid="{725F020D-988E-4EFA-A8E3-619DB693648B}"/>
    <cellStyle name="Percent 3 8 7 11 3" xfId="44462" xr:uid="{E1C84F6D-487A-469A-AB70-AB1645BD4AC9}"/>
    <cellStyle name="Percent 3 8 7 12" xfId="8736" xr:uid="{E96D1296-61A2-4F7A-A9E3-4DAFF4F8BDAD}"/>
    <cellStyle name="Percent 3 8 7 12 2" xfId="26609" xr:uid="{1D1890E7-9295-44A7-9C65-18342B065EAE}"/>
    <cellStyle name="Percent 3 8 7 12 3" xfId="44460" xr:uid="{7449B018-E49C-47A2-AADE-72D07BA1032A}"/>
    <cellStyle name="Percent 3 8 7 13" xfId="59872" xr:uid="{6A7AF128-4CB6-4A53-AD55-D36AB2067FC7}"/>
    <cellStyle name="Percent 3 8 7 2" xfId="8739" xr:uid="{4044114D-BBFA-4C72-8CBE-B5AA89956AEB}"/>
    <cellStyle name="Percent 3 8 7 2 2" xfId="8740" xr:uid="{A9E4F670-9CD7-4D71-98FE-8C6CD5C36EC1}"/>
    <cellStyle name="Percent 3 8 7 2 2 2" xfId="8741" xr:uid="{1CF750AB-4586-4544-96C4-18E77C8F8914}"/>
    <cellStyle name="Percent 3 8 7 2 2 2 2" xfId="26614" xr:uid="{F68BC63D-F05F-4B4F-A082-227F1457C8EB}"/>
    <cellStyle name="Percent 3 8 7 2 2 2 3" xfId="44465" xr:uid="{2BE73A39-ABCA-4A8A-A244-7751F7E3BFB9}"/>
    <cellStyle name="Percent 3 8 7 2 2 3" xfId="26613" xr:uid="{924D373F-1852-4388-8305-7638F31C6B67}"/>
    <cellStyle name="Percent 3 8 7 2 2 4" xfId="44464" xr:uid="{C77D3466-376B-4E01-A2A9-AF59DA2FFFB2}"/>
    <cellStyle name="Percent 3 8 7 2 3" xfId="8742" xr:uid="{DD0F7A8C-7F50-4863-947E-93A4445C1301}"/>
    <cellStyle name="Percent 3 8 7 2 3 2" xfId="8743" xr:uid="{DC632D50-D3A1-412E-9820-E6AE9B68B54D}"/>
    <cellStyle name="Percent 3 8 7 2 3 2 2" xfId="26616" xr:uid="{23A9773D-27D5-47CA-89CF-09BAEF0FBA05}"/>
    <cellStyle name="Percent 3 8 7 2 3 2 3" xfId="44467" xr:uid="{CA640BC8-3224-4671-A423-70C78F776EBD}"/>
    <cellStyle name="Percent 3 8 7 2 3 3" xfId="26615" xr:uid="{798B5CE6-346B-4E4B-9D97-0AD0052B61EE}"/>
    <cellStyle name="Percent 3 8 7 2 3 4" xfId="44466" xr:uid="{74DF6C52-BB8B-4BB9-965A-B5A7BD335DD1}"/>
    <cellStyle name="Percent 3 8 7 2 4" xfId="8744" xr:uid="{DE6C3C16-F5CA-4048-9764-70EDAD01A565}"/>
    <cellStyle name="Percent 3 8 7 2 4 2" xfId="26617" xr:uid="{553EC760-7B49-4B95-8392-1CBC1B9874A6}"/>
    <cellStyle name="Percent 3 8 7 2 4 3" xfId="44468" xr:uid="{14F5BC22-E2D5-4EBE-A5DD-DF562CDB1C64}"/>
    <cellStyle name="Percent 3 8 7 2 5" xfId="8745" xr:uid="{4D068032-B3E6-4F9E-9186-FFBC9E928811}"/>
    <cellStyle name="Percent 3 8 7 2 5 2" xfId="26618" xr:uid="{AE45B549-9538-4727-809C-7CB18A53BAD8}"/>
    <cellStyle name="Percent 3 8 7 2 5 3" xfId="44469" xr:uid="{EC4DE730-57B3-4A06-89EA-71D9921168AA}"/>
    <cellStyle name="Percent 3 8 7 2 6" xfId="26612" xr:uid="{1D3EF62E-4940-469A-8247-717FB2A494F4}"/>
    <cellStyle name="Percent 3 8 7 2 7" xfId="44463" xr:uid="{124D9F6D-6542-4A6A-AA44-38739FC04B61}"/>
    <cellStyle name="Percent 3 8 7 3" xfId="8746" xr:uid="{06B2B93D-D727-4340-BB40-71679B0B414F}"/>
    <cellStyle name="Percent 3 8 7 3 2" xfId="8747" xr:uid="{AE4D229E-A0F2-401B-B53D-685C3FEA2F57}"/>
    <cellStyle name="Percent 3 8 7 3 2 2" xfId="8748" xr:uid="{6A8453D2-BB6A-4604-82FA-E6931E44F453}"/>
    <cellStyle name="Percent 3 8 7 3 2 2 2" xfId="26621" xr:uid="{40FE0743-B0A4-4B70-9FF2-7F0ED22129A3}"/>
    <cellStyle name="Percent 3 8 7 3 2 2 3" xfId="44472" xr:uid="{4294F2D2-B3C8-4A5D-850C-6B6829234704}"/>
    <cellStyle name="Percent 3 8 7 3 2 3" xfId="26620" xr:uid="{4A7E0DD7-1CAB-4420-AB4F-53CE7A51C474}"/>
    <cellStyle name="Percent 3 8 7 3 2 4" xfId="44471" xr:uid="{B22B1A19-17A0-494D-BAC6-F05F36EC9F9E}"/>
    <cellStyle name="Percent 3 8 7 3 3" xfId="8749" xr:uid="{E7A57D2E-1907-4C86-BC7A-2AD3A4C79BAE}"/>
    <cellStyle name="Percent 3 8 7 3 3 2" xfId="8750" xr:uid="{18F54FA2-9359-4A6F-B272-EF981A6F3FA7}"/>
    <cellStyle name="Percent 3 8 7 3 3 2 2" xfId="26623" xr:uid="{D191D364-3A69-4747-954D-D5590FD42DD6}"/>
    <cellStyle name="Percent 3 8 7 3 3 2 3" xfId="44474" xr:uid="{0EFDEA52-8C91-49AC-9E1A-2355F2BEEFEB}"/>
    <cellStyle name="Percent 3 8 7 3 3 3" xfId="26622" xr:uid="{08ED07B9-3819-49AD-86A3-AF36DF6D5899}"/>
    <cellStyle name="Percent 3 8 7 3 3 4" xfId="44473" xr:uid="{2CFE9692-82E0-4E9A-9D6D-A94300F015DF}"/>
    <cellStyle name="Percent 3 8 7 3 4" xfId="8751" xr:uid="{CA6F67C6-5B87-42AE-B4EB-3C38B67EEAFC}"/>
    <cellStyle name="Percent 3 8 7 3 4 2" xfId="26624" xr:uid="{4927C829-3336-4FF1-91F2-794DD2C88A66}"/>
    <cellStyle name="Percent 3 8 7 3 4 3" xfId="44475" xr:uid="{A7B45663-B682-43DC-8105-184ACC9083B8}"/>
    <cellStyle name="Percent 3 8 7 3 5" xfId="26619" xr:uid="{51ED4983-B08C-4B8E-BD6E-513492CEA092}"/>
    <cellStyle name="Percent 3 8 7 3 6" xfId="44470" xr:uid="{A6ECD996-1E67-4240-84D8-F73D53962A25}"/>
    <cellStyle name="Percent 3 8 7 4" xfId="8752" xr:uid="{95EC49AA-A174-40D0-BF26-4964E5828F97}"/>
    <cellStyle name="Percent 3 8 7 4 2" xfId="8753" xr:uid="{9F5B8382-165F-44CE-A9AD-9FE1F34CBCF8}"/>
    <cellStyle name="Percent 3 8 7 4 2 2" xfId="8754" xr:uid="{DF2F7C8C-2D63-4C36-86FA-45273FCE6D52}"/>
    <cellStyle name="Percent 3 8 7 4 2 2 2" xfId="26627" xr:uid="{91AE1445-C741-498C-BD6D-73F31577CBF0}"/>
    <cellStyle name="Percent 3 8 7 4 2 2 3" xfId="44478" xr:uid="{5F68ADB5-8DF4-4152-A3E7-DC04EC139C0C}"/>
    <cellStyle name="Percent 3 8 7 4 2 3" xfId="26626" xr:uid="{6ECF58AF-9333-4C34-9DE0-F961B0FB6F58}"/>
    <cellStyle name="Percent 3 8 7 4 2 4" xfId="44477" xr:uid="{E9AE2F81-571C-411D-8358-F6BF30CCEA9A}"/>
    <cellStyle name="Percent 3 8 7 4 3" xfId="8755" xr:uid="{BFB431B5-4170-464E-99E8-89C6DA2EBAEF}"/>
    <cellStyle name="Percent 3 8 7 4 3 2" xfId="8756" xr:uid="{4DD3B27B-BFC3-4200-A911-DD24015D428F}"/>
    <cellStyle name="Percent 3 8 7 4 3 2 2" xfId="26629" xr:uid="{EBA63EDE-C3BB-4452-9AC7-2B4CDFA57598}"/>
    <cellStyle name="Percent 3 8 7 4 3 2 3" xfId="44480" xr:uid="{E995B3BE-54B1-417A-9591-BEAFE6BCCF66}"/>
    <cellStyle name="Percent 3 8 7 4 3 3" xfId="26628" xr:uid="{D26B5C1D-3C06-4CB3-872E-9F9CB32E13A1}"/>
    <cellStyle name="Percent 3 8 7 4 3 4" xfId="44479" xr:uid="{1E7B3B82-0F02-49E7-AE1D-0230423AC623}"/>
    <cellStyle name="Percent 3 8 7 4 4" xfId="8757" xr:uid="{0987F5AB-98AB-42B2-A2E4-6CEFB2B9EDA4}"/>
    <cellStyle name="Percent 3 8 7 4 4 2" xfId="26630" xr:uid="{0C9A0115-1A77-41B7-B43B-F6166E0F6465}"/>
    <cellStyle name="Percent 3 8 7 4 4 3" xfId="44481" xr:uid="{6E287176-CFD6-4152-B45D-90B454CFFA66}"/>
    <cellStyle name="Percent 3 8 7 4 5" xfId="26625" xr:uid="{E768BB02-A723-4419-A3B6-1C00B30BD0CC}"/>
    <cellStyle name="Percent 3 8 7 4 6" xfId="44476" xr:uid="{23EFBE01-D716-4E7F-B56A-0FF2872FC812}"/>
    <cellStyle name="Percent 3 8 7 5" xfId="8758" xr:uid="{D9AD084E-9F4C-4DF0-BB7B-89545CA62E1E}"/>
    <cellStyle name="Percent 3 8 7 5 2" xfId="8759" xr:uid="{D809490B-8E85-41A4-9AE9-102394FB5493}"/>
    <cellStyle name="Percent 3 8 7 5 2 2" xfId="8760" xr:uid="{04CBE537-E0CA-4F39-995E-A78FD836EFEB}"/>
    <cellStyle name="Percent 3 8 7 5 2 2 2" xfId="26633" xr:uid="{11EED374-1DBB-4B50-A3F7-C88924811720}"/>
    <cellStyle name="Percent 3 8 7 5 2 2 3" xfId="44484" xr:uid="{E529FC40-8785-49C1-8E7F-6757CA0EC0EC}"/>
    <cellStyle name="Percent 3 8 7 5 2 3" xfId="26632" xr:uid="{56D1B35E-29D3-430B-A002-961249A313D6}"/>
    <cellStyle name="Percent 3 8 7 5 2 4" xfId="44483" xr:uid="{0BF691C2-292C-43D6-B65D-763652E72DB4}"/>
    <cellStyle name="Percent 3 8 7 5 3" xfId="8761" xr:uid="{E3A95A99-F8CF-419D-8580-250150A8F39D}"/>
    <cellStyle name="Percent 3 8 7 5 3 2" xfId="8762" xr:uid="{F3A71663-BDC5-4BAD-AE54-82F0D7F9DC27}"/>
    <cellStyle name="Percent 3 8 7 5 3 2 2" xfId="26635" xr:uid="{005A1400-1482-463D-A369-19DBDEEBFE18}"/>
    <cellStyle name="Percent 3 8 7 5 3 2 3" xfId="44486" xr:uid="{456C07C3-674F-4381-BE88-9F9E921AD840}"/>
    <cellStyle name="Percent 3 8 7 5 3 3" xfId="26634" xr:uid="{CCC26F2A-1BAF-4DFE-9889-09BA8AECEDAE}"/>
    <cellStyle name="Percent 3 8 7 5 3 4" xfId="44485" xr:uid="{B49DE52F-E7AA-4BD0-92CE-38005ED1903E}"/>
    <cellStyle name="Percent 3 8 7 5 4" xfId="8763" xr:uid="{E8936F15-B72F-4F14-8988-CA3D8933719A}"/>
    <cellStyle name="Percent 3 8 7 5 4 2" xfId="8764" xr:uid="{DD9250E3-575F-4F3B-83BB-EFA3EE28811D}"/>
    <cellStyle name="Percent 3 8 7 5 4 2 2" xfId="26637" xr:uid="{2720280B-2DF5-4D22-B284-4E0848D35000}"/>
    <cellStyle name="Percent 3 8 7 5 4 2 3" xfId="44488" xr:uid="{F9FD2BAB-CF29-4972-AC3C-8B64F29EF7CB}"/>
    <cellStyle name="Percent 3 8 7 5 4 3" xfId="26636" xr:uid="{990976C2-1FE8-4CEA-B292-B53BB5BC4BDE}"/>
    <cellStyle name="Percent 3 8 7 5 4 4" xfId="44487" xr:uid="{FD05F04E-707E-40B9-8135-E85157984806}"/>
    <cellStyle name="Percent 3 8 7 5 5" xfId="8765" xr:uid="{6A9AE6DE-5BDF-4C93-995A-A142DA96C79E}"/>
    <cellStyle name="Percent 3 8 7 5 5 2" xfId="26638" xr:uid="{12D843D1-35CC-4326-AEC5-A3DD619A3235}"/>
    <cellStyle name="Percent 3 8 7 5 5 3" xfId="44489" xr:uid="{D59A185B-F6EE-469D-AC3F-144C3163AE4A}"/>
    <cellStyle name="Percent 3 8 7 5 6" xfId="26631" xr:uid="{13547A6A-2836-4815-9531-1F5AFDBA9BCB}"/>
    <cellStyle name="Percent 3 8 7 5 7" xfId="44482" xr:uid="{32F42248-E4C2-4A27-AB0D-BA77C333C6A7}"/>
    <cellStyle name="Percent 3 8 7 6" xfId="8766" xr:uid="{564B9703-61D4-4BAF-A2A6-52CE2DF9BA4D}"/>
    <cellStyle name="Percent 3 8 7 6 2" xfId="8767" xr:uid="{31E2D933-61C1-4D19-8BC1-3DF7BACDBA78}"/>
    <cellStyle name="Percent 3 8 7 6 2 2" xfId="8768" xr:uid="{E45E25C9-2145-4D01-86BE-83F5B1740835}"/>
    <cellStyle name="Percent 3 8 7 6 2 2 2" xfId="26641" xr:uid="{AE5D4CD7-F4FE-454A-B5AA-AE20F0D8E639}"/>
    <cellStyle name="Percent 3 8 7 6 2 2 3" xfId="44492" xr:uid="{D9595EE1-5514-4ED4-B093-DB5FB7D23E64}"/>
    <cellStyle name="Percent 3 8 7 6 2 3" xfId="26640" xr:uid="{B0149A03-4780-46AE-9623-06037C6B6C50}"/>
    <cellStyle name="Percent 3 8 7 6 2 4" xfId="44491" xr:uid="{B2FFBE47-8ECC-4D9E-A09C-49789920F7F3}"/>
    <cellStyle name="Percent 3 8 7 6 3" xfId="8769" xr:uid="{52BD001B-3931-4262-864A-2239D62BC9C3}"/>
    <cellStyle name="Percent 3 8 7 6 3 2" xfId="8770" xr:uid="{30D599CA-2F32-46D2-B3F2-6762D0E59536}"/>
    <cellStyle name="Percent 3 8 7 6 3 2 2" xfId="26643" xr:uid="{12BDDCCA-C3A0-4A95-8EE1-151C1856D428}"/>
    <cellStyle name="Percent 3 8 7 6 3 2 3" xfId="44494" xr:uid="{923155C8-357C-4039-A2D9-2E6458608C12}"/>
    <cellStyle name="Percent 3 8 7 6 3 3" xfId="26642" xr:uid="{CFC13982-ED26-4340-A1D5-0DA5FF0F2D9F}"/>
    <cellStyle name="Percent 3 8 7 6 3 4" xfId="44493" xr:uid="{FC58075F-9AAA-4F10-8C45-D91D31B0D279}"/>
    <cellStyle name="Percent 3 8 7 6 4" xfId="8771" xr:uid="{CF3BDE2D-E3EC-469E-B83B-9D726AD5A09F}"/>
    <cellStyle name="Percent 3 8 7 6 4 2" xfId="26644" xr:uid="{42D19B01-0ED1-4D3D-8A88-A99C30F637E7}"/>
    <cellStyle name="Percent 3 8 7 6 4 3" xfId="44495" xr:uid="{87C36872-DDFB-4AAA-B165-E19D3E68C54F}"/>
    <cellStyle name="Percent 3 8 7 6 5" xfId="26639" xr:uid="{B3F6DE46-2916-47DD-BDDC-DD4F73B71DE8}"/>
    <cellStyle name="Percent 3 8 7 6 6" xfId="44490" xr:uid="{EBE8229F-606A-4000-B832-CAA96C7B909A}"/>
    <cellStyle name="Percent 3 8 7 7" xfId="8772" xr:uid="{1F35DE10-026A-45FB-A308-4B17A4521368}"/>
    <cellStyle name="Percent 3 8 7 7 2" xfId="8773" xr:uid="{D02E8C83-5ED3-4FA7-82C8-3E09B652F6CB}"/>
    <cellStyle name="Percent 3 8 7 7 2 2" xfId="26646" xr:uid="{55A4CED2-7244-4C6F-A959-E56CBE114709}"/>
    <cellStyle name="Percent 3 8 7 7 2 3" xfId="44497" xr:uid="{91E108A9-9EBA-4A12-8032-478F28507426}"/>
    <cellStyle name="Percent 3 8 7 7 3" xfId="26645" xr:uid="{2B230B32-B7FD-4218-AB74-E3111F47D397}"/>
    <cellStyle name="Percent 3 8 7 7 4" xfId="44496" xr:uid="{3C6764F4-7D64-4700-B279-7CB75DF81E97}"/>
    <cellStyle name="Percent 3 8 7 8" xfId="8774" xr:uid="{26B9600E-75F3-41F9-8428-07208BE2635F}"/>
    <cellStyle name="Percent 3 8 7 8 2" xfId="8775" xr:uid="{7C00A7DE-C081-4A6E-B46D-76925699CC73}"/>
    <cellStyle name="Percent 3 8 7 8 2 2" xfId="26648" xr:uid="{DA68178D-AEB8-45D8-BCA7-3C3ECC10B2B4}"/>
    <cellStyle name="Percent 3 8 7 8 2 3" xfId="44499" xr:uid="{91BCCBD5-C6B4-411E-A6F0-B04FEBF73C70}"/>
    <cellStyle name="Percent 3 8 7 8 3" xfId="26647" xr:uid="{EF43ACB6-17FC-4CE4-AC6E-897436F144A0}"/>
    <cellStyle name="Percent 3 8 7 8 4" xfId="44498" xr:uid="{938A382A-A205-4C4D-B6E4-BC52395DB0F2}"/>
    <cellStyle name="Percent 3 8 7 9" xfId="8776" xr:uid="{8FCB9FD3-AFBC-4E3A-8216-B5C8CE735323}"/>
    <cellStyle name="Percent 3 8 7 9 2" xfId="8777" xr:uid="{A09135CB-560C-46E5-979F-FE9861901996}"/>
    <cellStyle name="Percent 3 8 7 9 2 2" xfId="26650" xr:uid="{54D5B449-A477-4255-B991-455CB3F743C5}"/>
    <cellStyle name="Percent 3 8 7 9 2 3" xfId="44501" xr:uid="{467CDC16-60C4-40C4-85FA-067CD0C1BB3E}"/>
    <cellStyle name="Percent 3 8 7 9 3" xfId="26649" xr:uid="{50E8A252-1673-4D6B-9FB3-EAB8B3F004D9}"/>
    <cellStyle name="Percent 3 8 7 9 4" xfId="44500" xr:uid="{ED9D22CA-0CEE-4F7D-9CDE-CEDDD7F8744D}"/>
    <cellStyle name="Percent 3 8 8" xfId="2956" xr:uid="{DBCBFFA1-8FB2-4D55-A2E9-9B13D1B2B632}"/>
    <cellStyle name="Percent 3 8 8 10" xfId="8779" xr:uid="{1B99939B-5772-47C6-A19F-46D26D6CB39F}"/>
    <cellStyle name="Percent 3 8 8 10 2" xfId="26652" xr:uid="{DE4B908C-8C43-4F97-B3AE-651921641231}"/>
    <cellStyle name="Percent 3 8 8 10 3" xfId="44503" xr:uid="{30915592-9AC7-4612-88B3-0037E8FE8350}"/>
    <cellStyle name="Percent 3 8 8 11" xfId="8780" xr:uid="{EBF66CF7-4FA0-4407-ADD8-57638B066BEC}"/>
    <cellStyle name="Percent 3 8 8 11 2" xfId="26653" xr:uid="{5050C147-E7D1-42C6-9AD0-C3F9906BAB8D}"/>
    <cellStyle name="Percent 3 8 8 11 3" xfId="44504" xr:uid="{456CA46A-7214-4149-9051-E712B510D861}"/>
    <cellStyle name="Percent 3 8 8 12" xfId="8778" xr:uid="{D7464840-60AC-42EA-A971-08D336549D32}"/>
    <cellStyle name="Percent 3 8 8 12 2" xfId="26651" xr:uid="{6315A988-899B-4A1E-AF2A-A69DE8B7BAB9}"/>
    <cellStyle name="Percent 3 8 8 12 3" xfId="44502" xr:uid="{5BCCCC95-35F6-47B7-8A9C-D7F1BA2A1EC8}"/>
    <cellStyle name="Percent 3 8 8 13" xfId="59873" xr:uid="{6B45EADD-62E8-406F-B6A2-304EC41B43F4}"/>
    <cellStyle name="Percent 3 8 8 2" xfId="8781" xr:uid="{9609C4A8-F042-47F9-A8DD-56CE03CF6B3F}"/>
    <cellStyle name="Percent 3 8 8 2 2" xfId="8782" xr:uid="{B884C871-0F30-4EE2-BE77-04EFA5D6515B}"/>
    <cellStyle name="Percent 3 8 8 2 2 2" xfId="8783" xr:uid="{64C34248-6EA8-46EA-ADE4-5AA1FE2F2EB7}"/>
    <cellStyle name="Percent 3 8 8 2 2 2 2" xfId="26656" xr:uid="{8B62CC47-AC9E-4055-A514-5AE018CC01B7}"/>
    <cellStyle name="Percent 3 8 8 2 2 2 3" xfId="44507" xr:uid="{486BC060-7CFF-407C-89C9-ECCB61369CD8}"/>
    <cellStyle name="Percent 3 8 8 2 2 3" xfId="26655" xr:uid="{FCECADD4-891A-4BE1-A902-A36489E2964D}"/>
    <cellStyle name="Percent 3 8 8 2 2 4" xfId="44506" xr:uid="{879713D0-9E5F-418F-9569-1A2AB479CDE3}"/>
    <cellStyle name="Percent 3 8 8 2 3" xfId="8784" xr:uid="{9452087C-D607-437B-9C97-A9671F0F021A}"/>
    <cellStyle name="Percent 3 8 8 2 3 2" xfId="8785" xr:uid="{AE0903A6-4A45-47B1-B848-DAD5D55D35AD}"/>
    <cellStyle name="Percent 3 8 8 2 3 2 2" xfId="26658" xr:uid="{2D607332-D136-431E-8C9F-EF9136AD3B3D}"/>
    <cellStyle name="Percent 3 8 8 2 3 2 3" xfId="44509" xr:uid="{EA579B04-4AB0-4510-88EF-5230A38EDF5C}"/>
    <cellStyle name="Percent 3 8 8 2 3 3" xfId="26657" xr:uid="{503DCA74-8BE8-46D8-8FCC-E910302658CA}"/>
    <cellStyle name="Percent 3 8 8 2 3 4" xfId="44508" xr:uid="{336A3507-4FAE-46F2-8F3A-3A948C1E6A94}"/>
    <cellStyle name="Percent 3 8 8 2 4" xfId="8786" xr:uid="{A77DCB9A-45E8-4B37-941D-C7153DEFD589}"/>
    <cellStyle name="Percent 3 8 8 2 4 2" xfId="26659" xr:uid="{AB1D1ABE-3579-4400-8CC7-D9295E07AE75}"/>
    <cellStyle name="Percent 3 8 8 2 4 3" xfId="44510" xr:uid="{A8546D95-2FAA-4F82-BDC8-FB923F4A7729}"/>
    <cellStyle name="Percent 3 8 8 2 5" xfId="8787" xr:uid="{D9EF6441-F0F1-4003-80FA-6C2BAC978EDA}"/>
    <cellStyle name="Percent 3 8 8 2 5 2" xfId="26660" xr:uid="{4EF753FD-7205-4155-9B9C-C2B9A2021B5F}"/>
    <cellStyle name="Percent 3 8 8 2 5 3" xfId="44511" xr:uid="{C19D5E5F-5670-46A3-B32D-0525924C01D6}"/>
    <cellStyle name="Percent 3 8 8 2 6" xfId="26654" xr:uid="{1E083D39-A451-4FD9-A8B8-C3B35E1DC032}"/>
    <cellStyle name="Percent 3 8 8 2 7" xfId="44505" xr:uid="{CB9F1165-0524-4CF4-A8A3-A9994C3B767F}"/>
    <cellStyle name="Percent 3 8 8 3" xfId="8788" xr:uid="{040780CA-D91E-475E-BF48-62E36DFDF3B5}"/>
    <cellStyle name="Percent 3 8 8 3 2" xfId="8789" xr:uid="{E444B261-C28D-4C86-956C-ABB6D3A41447}"/>
    <cellStyle name="Percent 3 8 8 3 2 2" xfId="8790" xr:uid="{E634B629-60EF-4932-A37D-14E83C89C3E6}"/>
    <cellStyle name="Percent 3 8 8 3 2 2 2" xfId="26663" xr:uid="{7E158141-2FAE-4588-83B6-A3456122D553}"/>
    <cellStyle name="Percent 3 8 8 3 2 2 3" xfId="44514" xr:uid="{F339F062-8DB3-4E99-9968-55142D7924FC}"/>
    <cellStyle name="Percent 3 8 8 3 2 3" xfId="26662" xr:uid="{F3D0877F-11F0-4C63-A222-8464A1CEC43B}"/>
    <cellStyle name="Percent 3 8 8 3 2 4" xfId="44513" xr:uid="{1CFFA59C-5745-4F3B-92DC-291D2DF00D90}"/>
    <cellStyle name="Percent 3 8 8 3 3" xfId="8791" xr:uid="{78ACD5C3-B05A-455B-B3FF-0361E40CF9CD}"/>
    <cellStyle name="Percent 3 8 8 3 3 2" xfId="8792" xr:uid="{C2C2C685-4CBB-4191-9202-4BA791E49CE3}"/>
    <cellStyle name="Percent 3 8 8 3 3 2 2" xfId="26665" xr:uid="{47C61A5D-4B3E-48B7-9644-CEA3C2164356}"/>
    <cellStyle name="Percent 3 8 8 3 3 2 3" xfId="44516" xr:uid="{2401DB96-3BBF-42CA-93B0-8D2A6EF867BA}"/>
    <cellStyle name="Percent 3 8 8 3 3 3" xfId="26664" xr:uid="{18B3FE7F-B4D1-4DAE-A345-9C450AA873D6}"/>
    <cellStyle name="Percent 3 8 8 3 3 4" xfId="44515" xr:uid="{BA3D5F2F-0169-47FC-A09E-7248BE0ED16F}"/>
    <cellStyle name="Percent 3 8 8 3 4" xfId="8793" xr:uid="{AA226F13-9CEF-405C-BCB2-9E6E838FA626}"/>
    <cellStyle name="Percent 3 8 8 3 4 2" xfId="26666" xr:uid="{1BAB7C93-2C37-481A-ABEE-E7CF65C5C13A}"/>
    <cellStyle name="Percent 3 8 8 3 4 3" xfId="44517" xr:uid="{4E4BF255-0CD5-4CE7-BEC5-A7B97D2D02C2}"/>
    <cellStyle name="Percent 3 8 8 3 5" xfId="26661" xr:uid="{2CFD4745-DF6C-44C3-8871-1D870EFB9F3A}"/>
    <cellStyle name="Percent 3 8 8 3 6" xfId="44512" xr:uid="{970E07FE-7517-4865-8B5D-0FC30D58635D}"/>
    <cellStyle name="Percent 3 8 8 4" xfId="8794" xr:uid="{97FAAC5F-A33B-4044-883B-EDD369B4FC04}"/>
    <cellStyle name="Percent 3 8 8 4 2" xfId="8795" xr:uid="{2496E1BB-BA6E-43DC-AF2B-1889EBC52D5B}"/>
    <cellStyle name="Percent 3 8 8 4 2 2" xfId="8796" xr:uid="{034B9E28-FCE6-4157-8485-ACE733C04CC0}"/>
    <cellStyle name="Percent 3 8 8 4 2 2 2" xfId="26669" xr:uid="{C50C8273-40BD-4A82-A42B-A71FBD467568}"/>
    <cellStyle name="Percent 3 8 8 4 2 2 3" xfId="44520" xr:uid="{750F4CED-8FB6-47AF-93C4-E059A50C23EB}"/>
    <cellStyle name="Percent 3 8 8 4 2 3" xfId="26668" xr:uid="{DF06816B-E0F9-4078-8A5F-C1838FF5409E}"/>
    <cellStyle name="Percent 3 8 8 4 2 4" xfId="44519" xr:uid="{DFCE40BF-CD26-40D4-BCC0-59BB438022BE}"/>
    <cellStyle name="Percent 3 8 8 4 3" xfId="8797" xr:uid="{8E904F23-AE37-4003-B17C-A39E6E54E0D6}"/>
    <cellStyle name="Percent 3 8 8 4 3 2" xfId="8798" xr:uid="{65814971-BE22-46F7-A175-1198A26E97FA}"/>
    <cellStyle name="Percent 3 8 8 4 3 2 2" xfId="26671" xr:uid="{00D78BC8-361B-4451-B37A-6827D26CAF58}"/>
    <cellStyle name="Percent 3 8 8 4 3 2 3" xfId="44522" xr:uid="{0BF97027-37F8-47B7-9535-C1A3AEB4B764}"/>
    <cellStyle name="Percent 3 8 8 4 3 3" xfId="26670" xr:uid="{525FE0AD-8DC1-4451-9A33-B2A2E5E63077}"/>
    <cellStyle name="Percent 3 8 8 4 3 4" xfId="44521" xr:uid="{F8E11AED-572A-4E8F-8220-281BF87267E1}"/>
    <cellStyle name="Percent 3 8 8 4 4" xfId="8799" xr:uid="{5CCB359C-3A31-45E0-AF41-3F71EE775D6C}"/>
    <cellStyle name="Percent 3 8 8 4 4 2" xfId="26672" xr:uid="{185D3DE5-E3FF-43A1-9DE0-9ED26EB507A8}"/>
    <cellStyle name="Percent 3 8 8 4 4 3" xfId="44523" xr:uid="{113673F1-1D9C-4F39-BD3B-38D74F55B3B6}"/>
    <cellStyle name="Percent 3 8 8 4 5" xfId="26667" xr:uid="{53FC5CBF-538B-49D8-9A96-4CE936BE1B96}"/>
    <cellStyle name="Percent 3 8 8 4 6" xfId="44518" xr:uid="{884744F7-3381-4242-B92C-98154CCDA4B7}"/>
    <cellStyle name="Percent 3 8 8 5" xfId="8800" xr:uid="{A6C328B1-2AC8-453B-87F5-0B6F5015C9E5}"/>
    <cellStyle name="Percent 3 8 8 5 2" xfId="8801" xr:uid="{B74B5A82-1939-42BC-A8C7-F6B5576A4753}"/>
    <cellStyle name="Percent 3 8 8 5 2 2" xfId="8802" xr:uid="{5EEC1CD5-12D9-42AB-8D2F-1EB3CCF67847}"/>
    <cellStyle name="Percent 3 8 8 5 2 2 2" xfId="26675" xr:uid="{A3CB077C-F8B9-4A79-AAC1-5B493CDE96D9}"/>
    <cellStyle name="Percent 3 8 8 5 2 2 3" xfId="44526" xr:uid="{2BCD7D77-981B-459A-ADDF-F4931B329A10}"/>
    <cellStyle name="Percent 3 8 8 5 2 3" xfId="26674" xr:uid="{DF93760E-C92F-47C5-B312-2078C9A3DA7D}"/>
    <cellStyle name="Percent 3 8 8 5 2 4" xfId="44525" xr:uid="{A08FDC4A-9D4A-4C3A-B845-5D874F2C3FC0}"/>
    <cellStyle name="Percent 3 8 8 5 3" xfId="8803" xr:uid="{537BFEFE-382E-4249-BF63-875E656D51D8}"/>
    <cellStyle name="Percent 3 8 8 5 3 2" xfId="8804" xr:uid="{2F96208A-1E46-4777-ADB8-9E9990EA8627}"/>
    <cellStyle name="Percent 3 8 8 5 3 2 2" xfId="26677" xr:uid="{B0782396-A5D7-435F-BCD0-7446CAF77F51}"/>
    <cellStyle name="Percent 3 8 8 5 3 2 3" xfId="44528" xr:uid="{7799DCC8-95E5-466D-9A1B-C03CA650AEF9}"/>
    <cellStyle name="Percent 3 8 8 5 3 3" xfId="26676" xr:uid="{23709703-7119-4E6A-8914-F0B16C97D633}"/>
    <cellStyle name="Percent 3 8 8 5 3 4" xfId="44527" xr:uid="{B62162E6-B06B-487B-BA55-30BFAB882D12}"/>
    <cellStyle name="Percent 3 8 8 5 4" xfId="8805" xr:uid="{BB69BD34-CA65-4C9D-8774-4C6E5AFF04E6}"/>
    <cellStyle name="Percent 3 8 8 5 4 2" xfId="8806" xr:uid="{350E2305-611C-461F-B60A-B29495997CCC}"/>
    <cellStyle name="Percent 3 8 8 5 4 2 2" xfId="26679" xr:uid="{9748CFFF-0425-488F-ABBF-80E73BBE6D6F}"/>
    <cellStyle name="Percent 3 8 8 5 4 2 3" xfId="44530" xr:uid="{CA2949DF-6565-4297-B6EF-798A1402F81C}"/>
    <cellStyle name="Percent 3 8 8 5 4 3" xfId="26678" xr:uid="{CE119591-ED2E-4009-9751-DBAF061F2D42}"/>
    <cellStyle name="Percent 3 8 8 5 4 4" xfId="44529" xr:uid="{7548FD0A-1F26-4F2D-8A1E-A595552A5E10}"/>
    <cellStyle name="Percent 3 8 8 5 5" xfId="8807" xr:uid="{816743F0-399D-4DC2-A81D-54AA12909186}"/>
    <cellStyle name="Percent 3 8 8 5 5 2" xfId="26680" xr:uid="{C846870B-522B-40C3-80BD-CEBE3820B706}"/>
    <cellStyle name="Percent 3 8 8 5 5 3" xfId="44531" xr:uid="{7529D8BF-691D-4E8C-8A4D-8CA56442ED73}"/>
    <cellStyle name="Percent 3 8 8 5 6" xfId="26673" xr:uid="{22A4BED9-F182-4E55-8612-03678E0ACE81}"/>
    <cellStyle name="Percent 3 8 8 5 7" xfId="44524" xr:uid="{869B3AC9-AF56-4488-BB33-21110BE3C147}"/>
    <cellStyle name="Percent 3 8 8 6" xfId="8808" xr:uid="{FC8B7C34-1F51-4D20-9168-753A74F955C1}"/>
    <cellStyle name="Percent 3 8 8 6 2" xfId="8809" xr:uid="{B475E1AE-0F61-4385-BA10-C95A5E857937}"/>
    <cellStyle name="Percent 3 8 8 6 2 2" xfId="8810" xr:uid="{93E74C2A-4514-4A5F-8F52-E3B227CFB166}"/>
    <cellStyle name="Percent 3 8 8 6 2 2 2" xfId="26683" xr:uid="{67C552D4-382A-41BC-9BCD-FA49D85F1EF2}"/>
    <cellStyle name="Percent 3 8 8 6 2 2 3" xfId="44534" xr:uid="{6C0461BF-5162-4A53-B148-FB8E54CFE112}"/>
    <cellStyle name="Percent 3 8 8 6 2 3" xfId="26682" xr:uid="{FA924DE2-3944-4E96-A904-B58281B077BE}"/>
    <cellStyle name="Percent 3 8 8 6 2 4" xfId="44533" xr:uid="{E9BAC9D6-1C39-47E1-A66D-4038436A38EE}"/>
    <cellStyle name="Percent 3 8 8 6 3" xfId="8811" xr:uid="{2C2C916C-9097-4767-ADB9-3E283A59D1C8}"/>
    <cellStyle name="Percent 3 8 8 6 3 2" xfId="8812" xr:uid="{CD28E821-4050-4B0A-9668-6D1EF7CEA88D}"/>
    <cellStyle name="Percent 3 8 8 6 3 2 2" xfId="26685" xr:uid="{A35C73FC-E518-4870-B024-E084BF655932}"/>
    <cellStyle name="Percent 3 8 8 6 3 2 3" xfId="44536" xr:uid="{7F6150C6-5B08-4669-9830-5E0C0ABE10F1}"/>
    <cellStyle name="Percent 3 8 8 6 3 3" xfId="26684" xr:uid="{5F422BAB-18B9-45E3-86AA-90662656EE1A}"/>
    <cellStyle name="Percent 3 8 8 6 3 4" xfId="44535" xr:uid="{71A980DE-B727-474C-ADA1-C032E8B835D5}"/>
    <cellStyle name="Percent 3 8 8 6 4" xfId="8813" xr:uid="{108B554A-81C9-46C0-A6C5-AC638B767CD0}"/>
    <cellStyle name="Percent 3 8 8 6 4 2" xfId="26686" xr:uid="{C8AFD951-E044-4305-9CEE-78A82CC2C5D6}"/>
    <cellStyle name="Percent 3 8 8 6 4 3" xfId="44537" xr:uid="{A0E7D8F5-CFFD-4C6E-955A-887B0AEDEE6A}"/>
    <cellStyle name="Percent 3 8 8 6 5" xfId="26681" xr:uid="{11DAE62C-F7E7-42D8-85BD-AC3072B96F5F}"/>
    <cellStyle name="Percent 3 8 8 6 6" xfId="44532" xr:uid="{587A0FF7-013C-4E51-AA49-924EA5BDBBA7}"/>
    <cellStyle name="Percent 3 8 8 7" xfId="8814" xr:uid="{AACC6C47-229B-4CF1-8822-0E83520ECB2E}"/>
    <cellStyle name="Percent 3 8 8 7 2" xfId="8815" xr:uid="{D1D68609-3282-43B7-8998-6B3C3D14E3EC}"/>
    <cellStyle name="Percent 3 8 8 7 2 2" xfId="26688" xr:uid="{DED61287-4811-4503-BD18-C2D9C4B982F4}"/>
    <cellStyle name="Percent 3 8 8 7 2 3" xfId="44539" xr:uid="{C4ED71AA-9921-44DB-B734-BEF9D00C0053}"/>
    <cellStyle name="Percent 3 8 8 7 3" xfId="26687" xr:uid="{A45ABBBC-3771-4559-977E-186697F7A218}"/>
    <cellStyle name="Percent 3 8 8 7 4" xfId="44538" xr:uid="{0C03C138-DEC9-4C91-87E0-F16408F66A60}"/>
    <cellStyle name="Percent 3 8 8 8" xfId="8816" xr:uid="{A11E836D-9647-4400-ADF4-C59832F2E401}"/>
    <cellStyle name="Percent 3 8 8 8 2" xfId="8817" xr:uid="{BE0E7011-12D5-4D97-A3FB-898372C21CDD}"/>
    <cellStyle name="Percent 3 8 8 8 2 2" xfId="26690" xr:uid="{4FD61E8A-0645-4CA4-A35B-E68F41CD07D6}"/>
    <cellStyle name="Percent 3 8 8 8 2 3" xfId="44541" xr:uid="{9A74D3DF-0306-4475-B7E8-55F23BA0EA80}"/>
    <cellStyle name="Percent 3 8 8 8 3" xfId="26689" xr:uid="{9DDEBBE5-D2C5-430A-BCBE-23E5B8AE3AB4}"/>
    <cellStyle name="Percent 3 8 8 8 4" xfId="44540" xr:uid="{79266095-9E10-4E2F-A56A-593C013A59DF}"/>
    <cellStyle name="Percent 3 8 8 9" xfId="8818" xr:uid="{04085E0E-7CEF-4250-8EF0-35FEFD997658}"/>
    <cellStyle name="Percent 3 8 8 9 2" xfId="8819" xr:uid="{4E7CBC75-9D5A-4C98-A00D-C3EBBD634DC5}"/>
    <cellStyle name="Percent 3 8 8 9 2 2" xfId="26692" xr:uid="{A142D4BE-B74A-4A1C-BF62-C19F3D7DD210}"/>
    <cellStyle name="Percent 3 8 8 9 2 3" xfId="44543" xr:uid="{DA8E182D-6DE3-446D-8BFE-00CB875B7444}"/>
    <cellStyle name="Percent 3 8 8 9 3" xfId="26691" xr:uid="{474EA758-77E4-412C-84AC-BFEF4DB579DE}"/>
    <cellStyle name="Percent 3 8 8 9 4" xfId="44542" xr:uid="{B6733C2A-C0DE-4578-B454-02EAF37FE879}"/>
    <cellStyle name="Percent 3 8 9" xfId="2957" xr:uid="{51B99B3A-7E99-404A-8D25-AB3A4F29953F}"/>
    <cellStyle name="Percent 3 8 9 10" xfId="8821" xr:uid="{6EB53179-CF2A-41F0-A656-69C3F6A44262}"/>
    <cellStyle name="Percent 3 8 9 10 2" xfId="26694" xr:uid="{4764BA9E-D7F5-48E7-8385-6FC2E1CC0DA3}"/>
    <cellStyle name="Percent 3 8 9 10 3" xfId="44545" xr:uid="{D7B18EB5-39FA-4D90-820B-CAD544FECA5E}"/>
    <cellStyle name="Percent 3 8 9 11" xfId="8822" xr:uid="{BC247AB8-A849-457A-B17E-A2D182E9BA87}"/>
    <cellStyle name="Percent 3 8 9 11 2" xfId="26695" xr:uid="{DFAC323D-E520-4AB6-BAD8-5FC13CA04A6A}"/>
    <cellStyle name="Percent 3 8 9 11 3" xfId="44546" xr:uid="{11B98C36-F610-4D13-BF6D-B2FC1900EC83}"/>
    <cellStyle name="Percent 3 8 9 12" xfId="8820" xr:uid="{C632884A-A736-4451-A067-0BCAEAF7AEDD}"/>
    <cellStyle name="Percent 3 8 9 12 2" xfId="26693" xr:uid="{BEE49184-BC7E-4FBB-8137-BDCC5E8E1AD0}"/>
    <cellStyle name="Percent 3 8 9 12 3" xfId="44544" xr:uid="{AE4F745E-D12C-48C7-A163-F10E9AE22BE2}"/>
    <cellStyle name="Percent 3 8 9 13" xfId="59874" xr:uid="{43700A3F-FA55-4B55-861C-9C9DC89C565D}"/>
    <cellStyle name="Percent 3 8 9 2" xfId="8823" xr:uid="{5F3DCACD-CED2-4D7D-92DE-ADBA1D140F0B}"/>
    <cellStyle name="Percent 3 8 9 2 2" xfId="8824" xr:uid="{BF37D65F-033C-485C-BBE9-FA7855B8828D}"/>
    <cellStyle name="Percent 3 8 9 2 2 2" xfId="8825" xr:uid="{7658F520-C477-4A00-8979-989C19F8E7BA}"/>
    <cellStyle name="Percent 3 8 9 2 2 2 2" xfId="26698" xr:uid="{015C13D2-A71C-4A89-BAE0-16A37F05FD41}"/>
    <cellStyle name="Percent 3 8 9 2 2 2 3" xfId="44549" xr:uid="{263CB587-15B4-4126-92B5-E165A9CAA3FE}"/>
    <cellStyle name="Percent 3 8 9 2 2 3" xfId="26697" xr:uid="{B43251ED-C7E2-498E-8975-D28184D4D103}"/>
    <cellStyle name="Percent 3 8 9 2 2 4" xfId="44548" xr:uid="{D2AFD17F-586B-477B-8310-383AB5092774}"/>
    <cellStyle name="Percent 3 8 9 2 3" xfId="8826" xr:uid="{6C9D34A0-BD15-4AFD-BE38-FAE73C43A5FB}"/>
    <cellStyle name="Percent 3 8 9 2 3 2" xfId="8827" xr:uid="{0A4BC217-18CA-4B8A-B8C8-8E1F4C33E7CE}"/>
    <cellStyle name="Percent 3 8 9 2 3 2 2" xfId="26700" xr:uid="{9FCB3CF4-63BA-4180-B079-F98476E966E8}"/>
    <cellStyle name="Percent 3 8 9 2 3 2 3" xfId="44551" xr:uid="{A63F753C-56D0-4798-92FB-6C417F627921}"/>
    <cellStyle name="Percent 3 8 9 2 3 3" xfId="26699" xr:uid="{A415719C-F584-49AB-B399-0776200A0AF4}"/>
    <cellStyle name="Percent 3 8 9 2 3 4" xfId="44550" xr:uid="{B17E9D80-CA29-4FE3-BBB6-9CE2442E4B7D}"/>
    <cellStyle name="Percent 3 8 9 2 4" xfId="8828" xr:uid="{998E95F0-A17F-4922-AE51-59FD12D10137}"/>
    <cellStyle name="Percent 3 8 9 2 4 2" xfId="26701" xr:uid="{FFDFCCE4-B306-49DB-946F-6C3AC437B8CD}"/>
    <cellStyle name="Percent 3 8 9 2 4 3" xfId="44552" xr:uid="{FAAA57F5-EFE8-4CEE-8463-6C50D4E1046E}"/>
    <cellStyle name="Percent 3 8 9 2 5" xfId="8829" xr:uid="{DAA0E8CB-AC98-446C-87FE-B7E6F4D9F3E8}"/>
    <cellStyle name="Percent 3 8 9 2 5 2" xfId="26702" xr:uid="{E3145EF7-8880-4A72-BBA0-27AC21095856}"/>
    <cellStyle name="Percent 3 8 9 2 5 3" xfId="44553" xr:uid="{A901FAE9-A7CE-471A-ACD1-5C0D576DCD9A}"/>
    <cellStyle name="Percent 3 8 9 2 6" xfId="26696" xr:uid="{2980D872-E8AD-4B26-8D33-3B3F0F9E2D65}"/>
    <cellStyle name="Percent 3 8 9 2 7" xfId="44547" xr:uid="{967DAF63-1EEF-4F90-BDC3-2D7782A706D1}"/>
    <cellStyle name="Percent 3 8 9 3" xfId="8830" xr:uid="{C4ECD8DF-E11D-43C6-BBE0-BB19864E0762}"/>
    <cellStyle name="Percent 3 8 9 3 2" xfId="8831" xr:uid="{295900DB-C699-40DC-948B-77AB2E89F5C8}"/>
    <cellStyle name="Percent 3 8 9 3 2 2" xfId="8832" xr:uid="{20A55D80-D8D2-4CCE-ADE1-7B5943AF1319}"/>
    <cellStyle name="Percent 3 8 9 3 2 2 2" xfId="26705" xr:uid="{43A2C3A0-FB70-423D-B89B-5D00C0431293}"/>
    <cellStyle name="Percent 3 8 9 3 2 2 3" xfId="44556" xr:uid="{3869FCF2-5C11-4A82-84CF-A69DDDB54F5E}"/>
    <cellStyle name="Percent 3 8 9 3 2 3" xfId="26704" xr:uid="{EC54953A-8734-4BF1-ABB9-469DC2A5DFB5}"/>
    <cellStyle name="Percent 3 8 9 3 2 4" xfId="44555" xr:uid="{D156B415-5128-447C-86CB-78BCDE7DAB53}"/>
    <cellStyle name="Percent 3 8 9 3 3" xfId="8833" xr:uid="{AB11CA66-3F96-44C7-9C2C-1692E10CC8A9}"/>
    <cellStyle name="Percent 3 8 9 3 3 2" xfId="8834" xr:uid="{878B4539-CF0A-454F-A976-17661776FC61}"/>
    <cellStyle name="Percent 3 8 9 3 3 2 2" xfId="26707" xr:uid="{E22B2BE3-2BA7-4B36-A070-CAC0FAC84043}"/>
    <cellStyle name="Percent 3 8 9 3 3 2 3" xfId="44558" xr:uid="{07C2804C-431C-47FD-BD8F-0C0A1DC1E53A}"/>
    <cellStyle name="Percent 3 8 9 3 3 3" xfId="26706" xr:uid="{F9761F80-AE8B-44CE-9032-3493F377C87F}"/>
    <cellStyle name="Percent 3 8 9 3 3 4" xfId="44557" xr:uid="{98A69440-DB0C-442F-A7A0-BAA9001BD89E}"/>
    <cellStyle name="Percent 3 8 9 3 4" xfId="8835" xr:uid="{D30EA32D-3BAB-4BED-9DF5-CFA89CC96B1E}"/>
    <cellStyle name="Percent 3 8 9 3 4 2" xfId="26708" xr:uid="{61666EEA-C265-4CF6-8F6A-E11B8A92D9C2}"/>
    <cellStyle name="Percent 3 8 9 3 4 3" xfId="44559" xr:uid="{782B0956-DF19-45A7-B2A3-F2DB45020BF2}"/>
    <cellStyle name="Percent 3 8 9 3 5" xfId="26703" xr:uid="{B3B1DD8C-BAA9-416F-8E43-7AFC5C40B7BD}"/>
    <cellStyle name="Percent 3 8 9 3 6" xfId="44554" xr:uid="{BB4D9C46-7DB9-4880-B1C1-666764306E37}"/>
    <cellStyle name="Percent 3 8 9 4" xfId="8836" xr:uid="{079D793C-A9B6-4BAD-8D0F-8B91E045D740}"/>
    <cellStyle name="Percent 3 8 9 4 2" xfId="8837" xr:uid="{E1ADAAE7-0061-43E5-AC46-65565767E450}"/>
    <cellStyle name="Percent 3 8 9 4 2 2" xfId="8838" xr:uid="{D72022AA-BB72-45A8-BEBD-FA0A14342806}"/>
    <cellStyle name="Percent 3 8 9 4 2 2 2" xfId="26711" xr:uid="{66A72C31-98B1-4979-92F5-2136F381B763}"/>
    <cellStyle name="Percent 3 8 9 4 2 2 3" xfId="44562" xr:uid="{36229B9D-3868-44BE-8A1C-5C2B249A3172}"/>
    <cellStyle name="Percent 3 8 9 4 2 3" xfId="26710" xr:uid="{A8AB85C2-6E43-4EF5-A133-D38523ECBF58}"/>
    <cellStyle name="Percent 3 8 9 4 2 4" xfId="44561" xr:uid="{62D26C71-BFD7-44FF-BA20-058EF93F8B13}"/>
    <cellStyle name="Percent 3 8 9 4 3" xfId="8839" xr:uid="{406D79E6-1DB7-4903-ABDA-9887B61BA436}"/>
    <cellStyle name="Percent 3 8 9 4 3 2" xfId="8840" xr:uid="{36052AF4-CEBB-4F7D-A55F-2628BCF47AAA}"/>
    <cellStyle name="Percent 3 8 9 4 3 2 2" xfId="26713" xr:uid="{14EF67D4-3851-43E4-869F-3487DC247FF3}"/>
    <cellStyle name="Percent 3 8 9 4 3 2 3" xfId="44564" xr:uid="{FEC72E05-10D1-4BA1-933C-4F4B90A4D72F}"/>
    <cellStyle name="Percent 3 8 9 4 3 3" xfId="26712" xr:uid="{C2E76980-0D6C-470F-9939-04238495206A}"/>
    <cellStyle name="Percent 3 8 9 4 3 4" xfId="44563" xr:uid="{40B17001-D2BD-4880-9E07-200CBFB552A4}"/>
    <cellStyle name="Percent 3 8 9 4 4" xfId="8841" xr:uid="{31A4C263-CBAE-4767-9E21-1F35D85DF551}"/>
    <cellStyle name="Percent 3 8 9 4 4 2" xfId="26714" xr:uid="{66A7997B-847D-401D-BA86-BF5B4F200D95}"/>
    <cellStyle name="Percent 3 8 9 4 4 3" xfId="44565" xr:uid="{FDB1A034-61A5-4E03-BB0E-5B5AB114CE22}"/>
    <cellStyle name="Percent 3 8 9 4 5" xfId="26709" xr:uid="{2B194F7E-54B4-4767-9CE8-C133A65BBE7E}"/>
    <cellStyle name="Percent 3 8 9 4 6" xfId="44560" xr:uid="{5CCC5DC0-B750-4553-BEEB-8003E30EAF1A}"/>
    <cellStyle name="Percent 3 8 9 5" xfId="8842" xr:uid="{F297EFE7-5113-462F-8224-D54ABFB4AD8E}"/>
    <cellStyle name="Percent 3 8 9 5 2" xfId="8843" xr:uid="{2F03DC37-C0B8-4EE3-BF46-14302B19CBE0}"/>
    <cellStyle name="Percent 3 8 9 5 2 2" xfId="8844" xr:uid="{0AF23E80-3E6A-48FA-8AF3-134AAE85C339}"/>
    <cellStyle name="Percent 3 8 9 5 2 2 2" xfId="26717" xr:uid="{76598EFE-7BB6-4F42-A72A-FDE58FF2C766}"/>
    <cellStyle name="Percent 3 8 9 5 2 2 3" xfId="44568" xr:uid="{647650DF-CB15-44E4-B3ED-585F6F27A6FF}"/>
    <cellStyle name="Percent 3 8 9 5 2 3" xfId="26716" xr:uid="{79A07EEB-8692-4D62-B397-291C54ABF114}"/>
    <cellStyle name="Percent 3 8 9 5 2 4" xfId="44567" xr:uid="{B6F6828C-2EBE-41D4-BFD1-B664AD6AA04F}"/>
    <cellStyle name="Percent 3 8 9 5 3" xfId="8845" xr:uid="{71CF2BB9-4EDF-427A-80AF-3F5B4040ADEE}"/>
    <cellStyle name="Percent 3 8 9 5 3 2" xfId="8846" xr:uid="{B7B10019-7291-40EC-9CD4-091E54DEB932}"/>
    <cellStyle name="Percent 3 8 9 5 3 2 2" xfId="26719" xr:uid="{65BE1B1D-0019-4E8F-9A39-95C56E00D106}"/>
    <cellStyle name="Percent 3 8 9 5 3 2 3" xfId="44570" xr:uid="{59B70492-EF1D-44D6-B4D6-37C53A199E1C}"/>
    <cellStyle name="Percent 3 8 9 5 3 3" xfId="26718" xr:uid="{AD551DB1-F97A-4069-B0E2-7345ACE029FD}"/>
    <cellStyle name="Percent 3 8 9 5 3 4" xfId="44569" xr:uid="{EDA6FBA8-50A4-483B-8D68-6E008D40FD7A}"/>
    <cellStyle name="Percent 3 8 9 5 4" xfId="8847" xr:uid="{50432A5C-0B4C-446B-8716-A7701E978D84}"/>
    <cellStyle name="Percent 3 8 9 5 4 2" xfId="8848" xr:uid="{65F311E6-78F0-4271-95D5-0665AC12FE75}"/>
    <cellStyle name="Percent 3 8 9 5 4 2 2" xfId="26721" xr:uid="{571A8E9F-7E99-4E08-856B-98EAA4D9874B}"/>
    <cellStyle name="Percent 3 8 9 5 4 2 3" xfId="44572" xr:uid="{52C88EF3-DDF8-4CEC-BF4B-A0AE0987E367}"/>
    <cellStyle name="Percent 3 8 9 5 4 3" xfId="26720" xr:uid="{9B115184-B34E-4B18-82DA-CEC160849C58}"/>
    <cellStyle name="Percent 3 8 9 5 4 4" xfId="44571" xr:uid="{24285611-27F1-41B6-9B0C-24DE49BD0B5F}"/>
    <cellStyle name="Percent 3 8 9 5 5" xfId="8849" xr:uid="{EC199FF4-612D-49AB-B083-F834A43CCB8C}"/>
    <cellStyle name="Percent 3 8 9 5 5 2" xfId="26722" xr:uid="{EBDD5EE0-03BD-4F5A-9EC2-261531225C72}"/>
    <cellStyle name="Percent 3 8 9 5 5 3" xfId="44573" xr:uid="{55B51210-90D0-472B-B900-707D5F312D03}"/>
    <cellStyle name="Percent 3 8 9 5 6" xfId="26715" xr:uid="{07AF4854-1F1E-4E46-AC3D-0DE3A9D4EACA}"/>
    <cellStyle name="Percent 3 8 9 5 7" xfId="44566" xr:uid="{5216EC4E-24D5-49C4-9704-377F563C1B5C}"/>
    <cellStyle name="Percent 3 8 9 6" xfId="8850" xr:uid="{652DDD13-54F6-4603-BFDE-B4FD892F0C75}"/>
    <cellStyle name="Percent 3 8 9 6 2" xfId="8851" xr:uid="{28CE64EE-744C-48A3-8F00-58475FC0BAC1}"/>
    <cellStyle name="Percent 3 8 9 6 2 2" xfId="8852" xr:uid="{9A69C778-EA9A-42CE-88BB-7B25B2BF6CF9}"/>
    <cellStyle name="Percent 3 8 9 6 2 2 2" xfId="26725" xr:uid="{8C776EBD-9256-4F8A-82E1-E76581B7C07C}"/>
    <cellStyle name="Percent 3 8 9 6 2 2 3" xfId="44576" xr:uid="{13CC2A84-5B50-4514-A4FB-AFD4EC4E5F74}"/>
    <cellStyle name="Percent 3 8 9 6 2 3" xfId="26724" xr:uid="{E62686AA-8299-45D7-BAA8-A21DB98553B9}"/>
    <cellStyle name="Percent 3 8 9 6 2 4" xfId="44575" xr:uid="{A198ECF2-6A1C-4FFA-9B7D-99B23B65D86B}"/>
    <cellStyle name="Percent 3 8 9 6 3" xfId="8853" xr:uid="{A3FEBA9F-A209-41EC-A431-70C51AC4BEBA}"/>
    <cellStyle name="Percent 3 8 9 6 3 2" xfId="8854" xr:uid="{BAE90A63-8802-4509-B988-D03E5A9F4192}"/>
    <cellStyle name="Percent 3 8 9 6 3 2 2" xfId="26727" xr:uid="{C709D78E-0ADC-401A-B850-D138D09CD31C}"/>
    <cellStyle name="Percent 3 8 9 6 3 2 3" xfId="44578" xr:uid="{568018BD-F87F-4755-8FB3-65B5C7F3D30B}"/>
    <cellStyle name="Percent 3 8 9 6 3 3" xfId="26726" xr:uid="{49C348C1-CE28-4C31-97BE-50130D37D6C5}"/>
    <cellStyle name="Percent 3 8 9 6 3 4" xfId="44577" xr:uid="{2228DF50-B1C6-42D7-8D7B-00C4CE2E0F5C}"/>
    <cellStyle name="Percent 3 8 9 6 4" xfId="8855" xr:uid="{D3C52D37-7690-4794-9951-C53A492E37FA}"/>
    <cellStyle name="Percent 3 8 9 6 4 2" xfId="26728" xr:uid="{643BBFDC-959E-4C15-AD86-2AD664997D5C}"/>
    <cellStyle name="Percent 3 8 9 6 4 3" xfId="44579" xr:uid="{161CBEE5-E4A4-49CC-A384-D692FE637CF4}"/>
    <cellStyle name="Percent 3 8 9 6 5" xfId="26723" xr:uid="{8D7BEB34-858C-460C-8513-0E5CEAAAF855}"/>
    <cellStyle name="Percent 3 8 9 6 6" xfId="44574" xr:uid="{E65033D7-F0BC-45D1-B67D-9334F0280762}"/>
    <cellStyle name="Percent 3 8 9 7" xfId="8856" xr:uid="{1A3D91B8-CCB9-433C-B828-32B2F2BFD010}"/>
    <cellStyle name="Percent 3 8 9 7 2" xfId="8857" xr:uid="{7109CF33-BBF4-4783-B5D7-7D8C5230F83B}"/>
    <cellStyle name="Percent 3 8 9 7 2 2" xfId="26730" xr:uid="{27C79113-574F-465A-877A-5B42A3272BDA}"/>
    <cellStyle name="Percent 3 8 9 7 2 3" xfId="44581" xr:uid="{9D818FE3-298E-40BE-8E4A-26314C5CCB09}"/>
    <cellStyle name="Percent 3 8 9 7 3" xfId="26729" xr:uid="{F05E72BD-C531-4E75-8FD6-C6B9F65C7A73}"/>
    <cellStyle name="Percent 3 8 9 7 4" xfId="44580" xr:uid="{6C273945-6A84-4277-99F9-0DFAC9DDFF31}"/>
    <cellStyle name="Percent 3 8 9 8" xfId="8858" xr:uid="{9AC3133E-4354-45FA-8B61-91F06599A96A}"/>
    <cellStyle name="Percent 3 8 9 8 2" xfId="8859" xr:uid="{965FBAC2-36BD-4CA8-A74C-FF98D3BE8DB1}"/>
    <cellStyle name="Percent 3 8 9 8 2 2" xfId="26732" xr:uid="{C4E70727-A820-42FB-870F-4BC67369B8E8}"/>
    <cellStyle name="Percent 3 8 9 8 2 3" xfId="44583" xr:uid="{3A157B55-35DC-4855-AB64-542D2A42B719}"/>
    <cellStyle name="Percent 3 8 9 8 3" xfId="26731" xr:uid="{685BFDE1-FCD7-46AA-8DE2-186D623CF026}"/>
    <cellStyle name="Percent 3 8 9 8 4" xfId="44582" xr:uid="{A26A1094-10EF-41A5-BB7E-AE4F93A20E9F}"/>
    <cellStyle name="Percent 3 8 9 9" xfId="8860" xr:uid="{66CC431B-8324-4BCE-9B40-8174BEDFB458}"/>
    <cellStyle name="Percent 3 8 9 9 2" xfId="8861" xr:uid="{BF26297A-17A2-4560-8B42-187417C73388}"/>
    <cellStyle name="Percent 3 8 9 9 2 2" xfId="26734" xr:uid="{FFA2032C-A463-48C2-A597-249329792485}"/>
    <cellStyle name="Percent 3 8 9 9 2 3" xfId="44585" xr:uid="{D4144548-26F1-40C1-8A9A-3EFDA9739749}"/>
    <cellStyle name="Percent 3 8 9 9 3" xfId="26733" xr:uid="{153EEFFF-481D-4842-A82B-EB603229DCF4}"/>
    <cellStyle name="Percent 3 8 9 9 4" xfId="44584" xr:uid="{B335B3D8-AB16-4F2B-B319-AF0799EA3D61}"/>
    <cellStyle name="Percent 3 9" xfId="2958" xr:uid="{7F084E76-A83F-411A-9BC7-92F39340CD76}"/>
    <cellStyle name="Percent 3 9 10" xfId="2959" xr:uid="{0B4B1BDC-5BCD-4AC5-AC5D-E08AA5B96B82}"/>
    <cellStyle name="Percent 3 9 10 10" xfId="8864" xr:uid="{24CB24FB-0046-4422-A432-2B7DAD6C5CD2}"/>
    <cellStyle name="Percent 3 9 10 10 2" xfId="26737" xr:uid="{AAE671E5-8D72-447C-BDD5-5CF0040B79A4}"/>
    <cellStyle name="Percent 3 9 10 10 3" xfId="44588" xr:uid="{FE77FA7E-2323-4609-B75B-24F6F8BCF8B6}"/>
    <cellStyle name="Percent 3 9 10 11" xfId="8865" xr:uid="{26B4C1C2-16B9-48CC-985B-371B27A3252B}"/>
    <cellStyle name="Percent 3 9 10 11 2" xfId="26738" xr:uid="{FA085B95-92FD-4956-85B4-AE9D66A98361}"/>
    <cellStyle name="Percent 3 9 10 11 3" xfId="44589" xr:uid="{EC245D7A-0E06-40BE-95AF-9E941BBF636B}"/>
    <cellStyle name="Percent 3 9 10 12" xfId="8863" xr:uid="{128985EF-FDB6-4559-A50A-512847913BC2}"/>
    <cellStyle name="Percent 3 9 10 12 2" xfId="26736" xr:uid="{39442EF1-A781-4B9C-90EA-5A76E6D9FD03}"/>
    <cellStyle name="Percent 3 9 10 12 3" xfId="44587" xr:uid="{D5AED8C8-952B-46B8-9813-9CAD865422CD}"/>
    <cellStyle name="Percent 3 9 10 13" xfId="59876" xr:uid="{D700769A-AC4A-4BDE-B804-576254320B80}"/>
    <cellStyle name="Percent 3 9 10 2" xfId="8866" xr:uid="{5342B188-A9B6-47E7-BA9D-1FF8226A450C}"/>
    <cellStyle name="Percent 3 9 10 2 2" xfId="8867" xr:uid="{2415AA29-F093-4B65-8AA4-9F62AABA8E83}"/>
    <cellStyle name="Percent 3 9 10 2 2 2" xfId="8868" xr:uid="{E3F60DF3-433D-4A7E-A006-D52A38190098}"/>
    <cellStyle name="Percent 3 9 10 2 2 2 2" xfId="26741" xr:uid="{B5779381-35D7-4E33-B097-A6FE5CE3ABE8}"/>
    <cellStyle name="Percent 3 9 10 2 2 2 3" xfId="44592" xr:uid="{9081AB01-2F63-4C00-A1E9-4CD6AF832D3C}"/>
    <cellStyle name="Percent 3 9 10 2 2 3" xfId="26740" xr:uid="{8B2BEB74-502F-4930-8197-9548FFB025CD}"/>
    <cellStyle name="Percent 3 9 10 2 2 4" xfId="44591" xr:uid="{922D2C7B-3E88-4843-AF41-2697692902B6}"/>
    <cellStyle name="Percent 3 9 10 2 3" xfId="8869" xr:uid="{2F3EF44A-FE3E-4195-94CC-376DDE8A0EDA}"/>
    <cellStyle name="Percent 3 9 10 2 3 2" xfId="8870" xr:uid="{FB887314-F96F-4FFF-81C4-D07956E30D4E}"/>
    <cellStyle name="Percent 3 9 10 2 3 2 2" xfId="26743" xr:uid="{AD8BAC15-DCCF-45F7-9B31-FF7A0FDF2A33}"/>
    <cellStyle name="Percent 3 9 10 2 3 2 3" xfId="44594" xr:uid="{2D275E5C-162E-4BD3-BC42-3DD02AC7D980}"/>
    <cellStyle name="Percent 3 9 10 2 3 3" xfId="26742" xr:uid="{EB11020F-FC37-4BBD-8DCA-C848598CA5CD}"/>
    <cellStyle name="Percent 3 9 10 2 3 4" xfId="44593" xr:uid="{05495271-0C5C-419A-B49C-DAC3C03FFCE6}"/>
    <cellStyle name="Percent 3 9 10 2 4" xfId="8871" xr:uid="{0A004317-7425-4D75-A91A-B780270B9C6A}"/>
    <cellStyle name="Percent 3 9 10 2 4 2" xfId="26744" xr:uid="{302CF955-9C1D-4394-8529-1525BB61F1B1}"/>
    <cellStyle name="Percent 3 9 10 2 4 3" xfId="44595" xr:uid="{96941934-64A2-44DB-A669-7B8C9BD8AEB4}"/>
    <cellStyle name="Percent 3 9 10 2 5" xfId="8872" xr:uid="{17E4FD3B-98D0-4A23-BBC5-922E0E44E5EA}"/>
    <cellStyle name="Percent 3 9 10 2 5 2" xfId="26745" xr:uid="{0D71F4E0-009F-424C-A586-BFE74EF8DF09}"/>
    <cellStyle name="Percent 3 9 10 2 5 3" xfId="44596" xr:uid="{9596C7C2-D6DB-40C6-831C-B328146DDA20}"/>
    <cellStyle name="Percent 3 9 10 2 6" xfId="26739" xr:uid="{B5C4D430-1934-49D4-87DA-0B22777B51AE}"/>
    <cellStyle name="Percent 3 9 10 2 7" xfId="44590" xr:uid="{37FC6B28-C578-44E2-9557-7157E40B8BEE}"/>
    <cellStyle name="Percent 3 9 10 3" xfId="8873" xr:uid="{044F30DC-D661-4F48-988E-F2DE1B1D83BB}"/>
    <cellStyle name="Percent 3 9 10 3 2" xfId="8874" xr:uid="{F7B85DEF-390D-4AEB-8CF7-1F2967337474}"/>
    <cellStyle name="Percent 3 9 10 3 2 2" xfId="8875" xr:uid="{089F1736-12B0-48CE-BA0D-42CF5BC1BADB}"/>
    <cellStyle name="Percent 3 9 10 3 2 2 2" xfId="26748" xr:uid="{2DB20B54-1864-4C7A-8A7A-4DEF7CD8B0A6}"/>
    <cellStyle name="Percent 3 9 10 3 2 2 3" xfId="44599" xr:uid="{78B048B0-E72D-42A7-8718-13D9D49BBCEB}"/>
    <cellStyle name="Percent 3 9 10 3 2 3" xfId="26747" xr:uid="{2F1F6EB2-CFD2-43F3-8602-14118508348B}"/>
    <cellStyle name="Percent 3 9 10 3 2 4" xfId="44598" xr:uid="{09418F42-691F-4E67-8871-62DF5F9DC3B2}"/>
    <cellStyle name="Percent 3 9 10 3 3" xfId="8876" xr:uid="{1E8D711A-7B5A-43CA-B70B-7C3D20E8BBB6}"/>
    <cellStyle name="Percent 3 9 10 3 3 2" xfId="8877" xr:uid="{42E3AFBA-378C-4A2A-AEB0-92D8340D3A73}"/>
    <cellStyle name="Percent 3 9 10 3 3 2 2" xfId="26750" xr:uid="{4DAC6EE4-2CE7-444B-BF5A-1BA2B1CB58CB}"/>
    <cellStyle name="Percent 3 9 10 3 3 2 3" xfId="44601" xr:uid="{DDA93066-07B0-4665-BFDB-A2ACC3F16D9A}"/>
    <cellStyle name="Percent 3 9 10 3 3 3" xfId="26749" xr:uid="{833B58E1-2BDC-4D28-A7E6-AFF0C12DF95E}"/>
    <cellStyle name="Percent 3 9 10 3 3 4" xfId="44600" xr:uid="{03AAEC07-409D-40F7-B332-05D31438A99B}"/>
    <cellStyle name="Percent 3 9 10 3 4" xfId="8878" xr:uid="{F104B091-4A2B-4D99-807B-DD82111427E2}"/>
    <cellStyle name="Percent 3 9 10 3 4 2" xfId="26751" xr:uid="{B5DE8CFC-C502-43DC-A658-60F744BC8CDF}"/>
    <cellStyle name="Percent 3 9 10 3 4 3" xfId="44602" xr:uid="{BCAED6F3-9A3B-4613-9716-0F49299A33B8}"/>
    <cellStyle name="Percent 3 9 10 3 5" xfId="26746" xr:uid="{9B5CFC40-B3FE-449F-B440-9FEF2BF45567}"/>
    <cellStyle name="Percent 3 9 10 3 6" xfId="44597" xr:uid="{1A51221E-01D5-46D1-97D2-8ED6B79F2A5E}"/>
    <cellStyle name="Percent 3 9 10 4" xfId="8879" xr:uid="{5A878090-CDCC-4529-9BFD-8A3109FD28B5}"/>
    <cellStyle name="Percent 3 9 10 4 2" xfId="8880" xr:uid="{FB5C1FE9-9037-4EC5-B310-B77D20F7D155}"/>
    <cellStyle name="Percent 3 9 10 4 2 2" xfId="8881" xr:uid="{E1566542-4B7B-4214-B084-A395D41227E8}"/>
    <cellStyle name="Percent 3 9 10 4 2 2 2" xfId="26754" xr:uid="{3F1A50A4-A55B-4EEA-9B7F-895C69205C6D}"/>
    <cellStyle name="Percent 3 9 10 4 2 2 3" xfId="44605" xr:uid="{AB95E9DD-FAD7-4DD1-B419-2EB39CACB319}"/>
    <cellStyle name="Percent 3 9 10 4 2 3" xfId="26753" xr:uid="{02EDA140-DF91-4326-BA72-5CC2BF5A7CBE}"/>
    <cellStyle name="Percent 3 9 10 4 2 4" xfId="44604" xr:uid="{A888569E-6635-49AD-A536-5CC7D61F5832}"/>
    <cellStyle name="Percent 3 9 10 4 3" xfId="8882" xr:uid="{82F3B0C4-2B16-4657-B481-89F10754AF58}"/>
    <cellStyle name="Percent 3 9 10 4 3 2" xfId="8883" xr:uid="{1928049D-BC66-4375-A05A-1A921A95FB28}"/>
    <cellStyle name="Percent 3 9 10 4 3 2 2" xfId="26756" xr:uid="{A22A35B5-296C-47E1-8B10-A078D3A539D6}"/>
    <cellStyle name="Percent 3 9 10 4 3 2 3" xfId="44607" xr:uid="{11CB821B-289E-4624-BC63-28C9F0179D69}"/>
    <cellStyle name="Percent 3 9 10 4 3 3" xfId="26755" xr:uid="{7A5BAA72-1F8C-4B40-A021-AF11BD58E6BA}"/>
    <cellStyle name="Percent 3 9 10 4 3 4" xfId="44606" xr:uid="{1EC0563D-CCF2-4725-AFBE-7751E5B2344F}"/>
    <cellStyle name="Percent 3 9 10 4 4" xfId="8884" xr:uid="{08FA5994-B8E9-4D0E-B5CC-E5E155767541}"/>
    <cellStyle name="Percent 3 9 10 4 4 2" xfId="26757" xr:uid="{DDC83E7A-1BEE-406E-B587-608A6FED59B7}"/>
    <cellStyle name="Percent 3 9 10 4 4 3" xfId="44608" xr:uid="{891F50C6-B907-40A8-BF13-F9F937227CE0}"/>
    <cellStyle name="Percent 3 9 10 4 5" xfId="26752" xr:uid="{0BBE17E6-3C92-476B-9FC8-5341616782AC}"/>
    <cellStyle name="Percent 3 9 10 4 6" xfId="44603" xr:uid="{5C38C05B-D4C1-4F38-BA69-87541E003DE7}"/>
    <cellStyle name="Percent 3 9 10 5" xfId="8885" xr:uid="{247ABB0A-66F6-4B9D-AB44-67FE2BCF1E30}"/>
    <cellStyle name="Percent 3 9 10 5 2" xfId="8886" xr:uid="{71D6503A-1FB7-462F-81A1-1A0448F90C2F}"/>
    <cellStyle name="Percent 3 9 10 5 2 2" xfId="8887" xr:uid="{5BDCC0AA-F11F-4449-9ADC-1C23C4AAE6F8}"/>
    <cellStyle name="Percent 3 9 10 5 2 2 2" xfId="26760" xr:uid="{AF8407FF-1559-4994-9852-4C28BF003FE6}"/>
    <cellStyle name="Percent 3 9 10 5 2 2 3" xfId="44611" xr:uid="{9092DCB1-B42C-4E94-845F-E96427FEC505}"/>
    <cellStyle name="Percent 3 9 10 5 2 3" xfId="26759" xr:uid="{C101873F-53BD-4A06-88FD-4AF73191FD3A}"/>
    <cellStyle name="Percent 3 9 10 5 2 4" xfId="44610" xr:uid="{8BA1EAD3-A828-4F38-9F4C-6A901EC428ED}"/>
    <cellStyle name="Percent 3 9 10 5 3" xfId="8888" xr:uid="{9C7E5246-09DF-4EB9-932A-6A87BA3408AB}"/>
    <cellStyle name="Percent 3 9 10 5 3 2" xfId="8889" xr:uid="{06204BA2-9ADA-458D-9858-B2D6CDA3A2DD}"/>
    <cellStyle name="Percent 3 9 10 5 3 2 2" xfId="26762" xr:uid="{D3E6C482-6A15-44D2-B166-115A1F0BDA77}"/>
    <cellStyle name="Percent 3 9 10 5 3 2 3" xfId="44613" xr:uid="{956DF846-1429-47B4-97B3-50FAF86B758E}"/>
    <cellStyle name="Percent 3 9 10 5 3 3" xfId="26761" xr:uid="{C2B645A6-A5E3-4484-9112-EF62339C1888}"/>
    <cellStyle name="Percent 3 9 10 5 3 4" xfId="44612" xr:uid="{995952A1-6750-4611-BB7F-660970086592}"/>
    <cellStyle name="Percent 3 9 10 5 4" xfId="8890" xr:uid="{62C6CC5D-A138-44EF-9192-0C95BDFAAFD0}"/>
    <cellStyle name="Percent 3 9 10 5 4 2" xfId="8891" xr:uid="{1525BB30-5007-4444-96AA-B5610EFC4980}"/>
    <cellStyle name="Percent 3 9 10 5 4 2 2" xfId="26764" xr:uid="{F88906EA-B875-4407-9389-FFEDD749B8AB}"/>
    <cellStyle name="Percent 3 9 10 5 4 2 3" xfId="44615" xr:uid="{2DFF674F-704A-43CA-897B-D2C95105BE61}"/>
    <cellStyle name="Percent 3 9 10 5 4 3" xfId="26763" xr:uid="{EC84C62D-6A09-4951-A66F-EC5701546161}"/>
    <cellStyle name="Percent 3 9 10 5 4 4" xfId="44614" xr:uid="{2347B296-075E-4A79-8411-41A4B30B199D}"/>
    <cellStyle name="Percent 3 9 10 5 5" xfId="8892" xr:uid="{07C971B6-EA7D-4F5A-A707-C96F3FFC9E1B}"/>
    <cellStyle name="Percent 3 9 10 5 5 2" xfId="26765" xr:uid="{82723E48-7D6E-40EC-806D-833C7D378C03}"/>
    <cellStyle name="Percent 3 9 10 5 5 3" xfId="44616" xr:uid="{43F8DF94-EE62-4511-8B41-3A121406144D}"/>
    <cellStyle name="Percent 3 9 10 5 6" xfId="26758" xr:uid="{EBB71EB3-BE57-4416-B8F1-8F4E9916CB63}"/>
    <cellStyle name="Percent 3 9 10 5 7" xfId="44609" xr:uid="{F1F63C49-5124-47B2-9754-44367D29EC74}"/>
    <cellStyle name="Percent 3 9 10 6" xfId="8893" xr:uid="{7ABB5F6E-FCFA-4187-9451-5155EC2D5BEC}"/>
    <cellStyle name="Percent 3 9 10 6 2" xfId="8894" xr:uid="{1BBE7AA5-5C96-4E37-BBF6-899B5DC1DBD3}"/>
    <cellStyle name="Percent 3 9 10 6 2 2" xfId="8895" xr:uid="{D416FA29-02F6-4614-AC05-BE8AD2A8DD1E}"/>
    <cellStyle name="Percent 3 9 10 6 2 2 2" xfId="26768" xr:uid="{F61438D9-4199-41E8-8DAD-76CE973DF798}"/>
    <cellStyle name="Percent 3 9 10 6 2 2 3" xfId="44619" xr:uid="{39126EBC-BC22-4D1E-A331-A2FDFA3C2373}"/>
    <cellStyle name="Percent 3 9 10 6 2 3" xfId="26767" xr:uid="{712276E4-B20C-460C-AEEC-4F384898244E}"/>
    <cellStyle name="Percent 3 9 10 6 2 4" xfId="44618" xr:uid="{4E458539-BAB5-474F-B8F9-541A9AE20A7A}"/>
    <cellStyle name="Percent 3 9 10 6 3" xfId="8896" xr:uid="{A97B6F16-CC5C-4009-AB19-366E54CDCF3C}"/>
    <cellStyle name="Percent 3 9 10 6 3 2" xfId="8897" xr:uid="{28E2AABD-0C46-49ED-AFEC-670664339D14}"/>
    <cellStyle name="Percent 3 9 10 6 3 2 2" xfId="26770" xr:uid="{D6E99C09-2AFF-4B11-BE39-A834CD45A264}"/>
    <cellStyle name="Percent 3 9 10 6 3 2 3" xfId="44621" xr:uid="{ADE7BD22-D0D4-4E6A-A6F8-1D29E0E8AB93}"/>
    <cellStyle name="Percent 3 9 10 6 3 3" xfId="26769" xr:uid="{39002CFD-CEC3-46BD-B1B3-36C35F6FA679}"/>
    <cellStyle name="Percent 3 9 10 6 3 4" xfId="44620" xr:uid="{79AD3B98-CFE3-4164-AC98-C89DEFCD0A99}"/>
    <cellStyle name="Percent 3 9 10 6 4" xfId="8898" xr:uid="{6BB5FDF9-9824-4AC1-BD94-146A4E02769D}"/>
    <cellStyle name="Percent 3 9 10 6 4 2" xfId="26771" xr:uid="{80F52680-BB40-4B49-891D-A50A4E48CEB4}"/>
    <cellStyle name="Percent 3 9 10 6 4 3" xfId="44622" xr:uid="{DB2A268F-985E-47B6-B549-BC2183CA8877}"/>
    <cellStyle name="Percent 3 9 10 6 5" xfId="26766" xr:uid="{56415214-7294-4A69-918D-6D61F6BDA4BA}"/>
    <cellStyle name="Percent 3 9 10 6 6" xfId="44617" xr:uid="{5623D814-F7C7-4F2E-ADD2-4135D9BF49ED}"/>
    <cellStyle name="Percent 3 9 10 7" xfId="8899" xr:uid="{D0D02C0A-AA47-420C-B56F-D8FD3613B93E}"/>
    <cellStyle name="Percent 3 9 10 7 2" xfId="8900" xr:uid="{93AFC873-C5E9-4CD4-9CD1-B7148F092D7A}"/>
    <cellStyle name="Percent 3 9 10 7 2 2" xfId="26773" xr:uid="{0E8D869E-26D3-4F8B-B41C-7BD982A13098}"/>
    <cellStyle name="Percent 3 9 10 7 2 3" xfId="44624" xr:uid="{5820A021-E5BD-4374-BA36-9B4813D009AB}"/>
    <cellStyle name="Percent 3 9 10 7 3" xfId="26772" xr:uid="{39656F8C-FA50-4E39-8F8F-2ABB7565A5AF}"/>
    <cellStyle name="Percent 3 9 10 7 4" xfId="44623" xr:uid="{162F078D-2AA3-41D6-9AE1-E51DCE857C77}"/>
    <cellStyle name="Percent 3 9 10 8" xfId="8901" xr:uid="{CFC03F20-9B7C-4F37-B3CF-EE859EDFD8F3}"/>
    <cellStyle name="Percent 3 9 10 8 2" xfId="8902" xr:uid="{BF24B800-EED7-4A93-94A9-5B7457FCF9C0}"/>
    <cellStyle name="Percent 3 9 10 8 2 2" xfId="26775" xr:uid="{0E9A4D6A-776A-4EEB-8B44-3974879604A5}"/>
    <cellStyle name="Percent 3 9 10 8 2 3" xfId="44626" xr:uid="{33C1CC6C-F2A9-4666-8679-0D0A2772E8D7}"/>
    <cellStyle name="Percent 3 9 10 8 3" xfId="26774" xr:uid="{2CD84F7E-91C4-458A-8FDF-1D007DACF0E9}"/>
    <cellStyle name="Percent 3 9 10 8 4" xfId="44625" xr:uid="{A38F42D3-0841-4832-B89D-CFE1E321BBB7}"/>
    <cellStyle name="Percent 3 9 10 9" xfId="8903" xr:uid="{87617CB3-D139-455E-9A56-078B517A1ED3}"/>
    <cellStyle name="Percent 3 9 10 9 2" xfId="8904" xr:uid="{63FC6E7F-E466-4342-AB73-9632AF8E3CF7}"/>
    <cellStyle name="Percent 3 9 10 9 2 2" xfId="26777" xr:uid="{30BEB25B-D889-4957-84BC-837F3376AFDD}"/>
    <cellStyle name="Percent 3 9 10 9 2 3" xfId="44628" xr:uid="{35D1643B-3549-4C73-B515-A778784BA631}"/>
    <cellStyle name="Percent 3 9 10 9 3" xfId="26776" xr:uid="{461D712E-96CC-45AA-B733-D2EFD5692A42}"/>
    <cellStyle name="Percent 3 9 10 9 4" xfId="44627" xr:uid="{5D642933-EB99-4F00-ADEF-FEFDFBF84097}"/>
    <cellStyle name="Percent 3 9 11" xfId="2960" xr:uid="{8A44F1A5-F644-44EB-8EE7-9773726FCFCE}"/>
    <cellStyle name="Percent 3 9 11 10" xfId="8906" xr:uid="{1D05A275-4147-4C59-9130-6648AFD3A153}"/>
    <cellStyle name="Percent 3 9 11 10 2" xfId="26779" xr:uid="{6023408D-7207-4D8F-8E47-85A839C79416}"/>
    <cellStyle name="Percent 3 9 11 10 3" xfId="44630" xr:uid="{FE3070BF-B9DD-426E-8F86-8EB19EDE9A6A}"/>
    <cellStyle name="Percent 3 9 11 11" xfId="8907" xr:uid="{19C36EF4-DDD7-429F-9883-784F0933DDF4}"/>
    <cellStyle name="Percent 3 9 11 11 2" xfId="26780" xr:uid="{0F6AB7F0-6466-45CF-B2D7-CD4082B7BCEA}"/>
    <cellStyle name="Percent 3 9 11 11 3" xfId="44631" xr:uid="{02F7635C-F45A-4675-B37A-1145C40A17E1}"/>
    <cellStyle name="Percent 3 9 11 12" xfId="8905" xr:uid="{9BDC46DA-874E-48E7-A507-82A353E5B2C5}"/>
    <cellStyle name="Percent 3 9 11 12 2" xfId="26778" xr:uid="{29BFC7CE-4324-4574-93FE-2C0FC522B4C5}"/>
    <cellStyle name="Percent 3 9 11 12 3" xfId="44629" xr:uid="{D96424EF-8461-4B47-A034-7286C728F8C8}"/>
    <cellStyle name="Percent 3 9 11 13" xfId="59877" xr:uid="{B801A562-1E05-48F0-90AB-28950A6DB02D}"/>
    <cellStyle name="Percent 3 9 11 2" xfId="8908" xr:uid="{01F8D636-5051-463D-A61D-7DE6788CEA12}"/>
    <cellStyle name="Percent 3 9 11 2 2" xfId="8909" xr:uid="{4F3DCBE7-6922-40ED-8B37-5A6D92B0AF02}"/>
    <cellStyle name="Percent 3 9 11 2 2 2" xfId="8910" xr:uid="{B8EDC15A-208D-435C-8DC5-BB1981D612A0}"/>
    <cellStyle name="Percent 3 9 11 2 2 2 2" xfId="26783" xr:uid="{9ECA94B1-D010-47A5-A008-02AFBD2A8CF9}"/>
    <cellStyle name="Percent 3 9 11 2 2 2 3" xfId="44634" xr:uid="{F0455065-F563-44EB-AA89-B01D8549B2B5}"/>
    <cellStyle name="Percent 3 9 11 2 2 3" xfId="26782" xr:uid="{29DF5421-3B8E-4B66-92E4-FDDD678515A4}"/>
    <cellStyle name="Percent 3 9 11 2 2 4" xfId="44633" xr:uid="{2EB984FA-F52F-41AA-931E-85A038DC687D}"/>
    <cellStyle name="Percent 3 9 11 2 3" xfId="8911" xr:uid="{C632EE3C-70F8-4C66-8C9D-22AFFEDB7556}"/>
    <cellStyle name="Percent 3 9 11 2 3 2" xfId="8912" xr:uid="{3AE8F577-8B50-4A7D-A891-AD7A8A76BF76}"/>
    <cellStyle name="Percent 3 9 11 2 3 2 2" xfId="26785" xr:uid="{7633D061-D1CD-43F5-B956-15885EEC5594}"/>
    <cellStyle name="Percent 3 9 11 2 3 2 3" xfId="44636" xr:uid="{B5C623E7-967A-41AD-94F3-EC717E51F9DA}"/>
    <cellStyle name="Percent 3 9 11 2 3 3" xfId="26784" xr:uid="{BDC2CFA1-85ED-4152-A1BB-5EA7A9319474}"/>
    <cellStyle name="Percent 3 9 11 2 3 4" xfId="44635" xr:uid="{D754D7A0-2356-4A3B-9170-6C8799DFB751}"/>
    <cellStyle name="Percent 3 9 11 2 4" xfId="8913" xr:uid="{61C9860F-EE0D-4B2F-BF36-CF140872D58B}"/>
    <cellStyle name="Percent 3 9 11 2 4 2" xfId="26786" xr:uid="{0ABD60B2-54D4-4B72-9EBD-6658130A3227}"/>
    <cellStyle name="Percent 3 9 11 2 4 3" xfId="44637" xr:uid="{380C600C-53A7-4C93-9767-180A49A18DD6}"/>
    <cellStyle name="Percent 3 9 11 2 5" xfId="8914" xr:uid="{88C72ECC-35FE-4385-ADF7-7280A550A99B}"/>
    <cellStyle name="Percent 3 9 11 2 5 2" xfId="26787" xr:uid="{7DB43A17-EC76-4309-8D2F-1B16261382A0}"/>
    <cellStyle name="Percent 3 9 11 2 5 3" xfId="44638" xr:uid="{E7B11979-22EC-4AF8-8833-DAE0DEF7EF7D}"/>
    <cellStyle name="Percent 3 9 11 2 6" xfId="26781" xr:uid="{2CC0F1DA-BB45-4722-8CD9-DD7CE1F25A80}"/>
    <cellStyle name="Percent 3 9 11 2 7" xfId="44632" xr:uid="{1CDB7754-A4B3-4464-9C61-1833046F791F}"/>
    <cellStyle name="Percent 3 9 11 3" xfId="8915" xr:uid="{E6589D0B-C445-4F4D-8B33-3ACB67FE3D0C}"/>
    <cellStyle name="Percent 3 9 11 3 2" xfId="8916" xr:uid="{531E9279-F623-4F5B-814A-95D604B7D9E9}"/>
    <cellStyle name="Percent 3 9 11 3 2 2" xfId="8917" xr:uid="{79A777BE-A730-41A7-B67B-B00304C7ACD3}"/>
    <cellStyle name="Percent 3 9 11 3 2 2 2" xfId="26790" xr:uid="{CE6F24ED-CD62-49C4-B3B3-E5B368DCBDFC}"/>
    <cellStyle name="Percent 3 9 11 3 2 2 3" xfId="44641" xr:uid="{C9B7E1FF-5F18-4004-A023-A55ADF0C2F3A}"/>
    <cellStyle name="Percent 3 9 11 3 2 3" xfId="26789" xr:uid="{BBAF8D76-D0EB-4120-AEA9-441B349622FB}"/>
    <cellStyle name="Percent 3 9 11 3 2 4" xfId="44640" xr:uid="{4DCF472E-94A4-41E4-9A76-B5C3E547CA83}"/>
    <cellStyle name="Percent 3 9 11 3 3" xfId="8918" xr:uid="{81678E5C-4B3A-4718-9E0C-BF0D633CD9E1}"/>
    <cellStyle name="Percent 3 9 11 3 3 2" xfId="8919" xr:uid="{9927F091-7DFF-4E7E-A094-E79554681849}"/>
    <cellStyle name="Percent 3 9 11 3 3 2 2" xfId="26792" xr:uid="{B20166E4-C6AC-44CC-A1DB-04C7E14C27AA}"/>
    <cellStyle name="Percent 3 9 11 3 3 2 3" xfId="44643" xr:uid="{EBDEA652-5E91-4B2A-9A11-6244486CF868}"/>
    <cellStyle name="Percent 3 9 11 3 3 3" xfId="26791" xr:uid="{C0A8D80B-926C-439B-8953-9EC30A54D65D}"/>
    <cellStyle name="Percent 3 9 11 3 3 4" xfId="44642" xr:uid="{11D2E64A-9391-46C6-889B-53DB217FCFF6}"/>
    <cellStyle name="Percent 3 9 11 3 4" xfId="8920" xr:uid="{E3E5D650-E7A8-4C06-8CE5-68CD4983B8A7}"/>
    <cellStyle name="Percent 3 9 11 3 4 2" xfId="26793" xr:uid="{D843D283-A304-4D23-A810-83D63FA90563}"/>
    <cellStyle name="Percent 3 9 11 3 4 3" xfId="44644" xr:uid="{BD634262-666F-4E71-A8D2-6770976A5E88}"/>
    <cellStyle name="Percent 3 9 11 3 5" xfId="26788" xr:uid="{AED8275F-384D-4EDD-B2E6-6BC5495C3F0C}"/>
    <cellStyle name="Percent 3 9 11 3 6" xfId="44639" xr:uid="{A6151042-FD25-47B2-ABA2-D7FEBD55B6F7}"/>
    <cellStyle name="Percent 3 9 11 4" xfId="8921" xr:uid="{9A3CC908-E3FA-4B8D-941B-9A76CD58B024}"/>
    <cellStyle name="Percent 3 9 11 4 2" xfId="8922" xr:uid="{54B2C4A5-B149-435D-B71F-A30E35ACE125}"/>
    <cellStyle name="Percent 3 9 11 4 2 2" xfId="8923" xr:uid="{915352A0-0341-404D-9974-85176371267E}"/>
    <cellStyle name="Percent 3 9 11 4 2 2 2" xfId="26796" xr:uid="{D5EB8C8B-02AA-4A5F-99D0-7ED1B06B6613}"/>
    <cellStyle name="Percent 3 9 11 4 2 2 3" xfId="44647" xr:uid="{0DA3F306-1C97-4D00-B8D0-0D643AE4AB55}"/>
    <cellStyle name="Percent 3 9 11 4 2 3" xfId="26795" xr:uid="{69B72652-E528-4302-B693-E451EDFD3143}"/>
    <cellStyle name="Percent 3 9 11 4 2 4" xfId="44646" xr:uid="{7F738EDA-CB1D-4644-BA6D-A2D9A8D7535F}"/>
    <cellStyle name="Percent 3 9 11 4 3" xfId="8924" xr:uid="{D7337ECB-4322-49C2-B471-08BAF031D5B5}"/>
    <cellStyle name="Percent 3 9 11 4 3 2" xfId="8925" xr:uid="{75E49413-92E5-4C1B-A5DB-DC17E98C8CF0}"/>
    <cellStyle name="Percent 3 9 11 4 3 2 2" xfId="26798" xr:uid="{787683C0-0DA5-4E65-8F41-D1E174469EF5}"/>
    <cellStyle name="Percent 3 9 11 4 3 2 3" xfId="44649" xr:uid="{8EF14FBE-76E3-4EB2-B3D2-EA60DF942D17}"/>
    <cellStyle name="Percent 3 9 11 4 3 3" xfId="26797" xr:uid="{FBE9699C-096A-4D98-A541-535A1F0EE552}"/>
    <cellStyle name="Percent 3 9 11 4 3 4" xfId="44648" xr:uid="{43E952CE-0441-47F0-97BD-3A3F620AD75C}"/>
    <cellStyle name="Percent 3 9 11 4 4" xfId="8926" xr:uid="{45A8A5A6-BDB2-4601-B951-A7B018F4AA12}"/>
    <cellStyle name="Percent 3 9 11 4 4 2" xfId="26799" xr:uid="{B7566B39-238B-44AF-8ED2-AB1D90233C8B}"/>
    <cellStyle name="Percent 3 9 11 4 4 3" xfId="44650" xr:uid="{D3FABF3C-DB3B-40D8-8F9E-4857EF7FE943}"/>
    <cellStyle name="Percent 3 9 11 4 5" xfId="26794" xr:uid="{B2439EAB-EB31-4B1B-BAEE-C8200E7F6364}"/>
    <cellStyle name="Percent 3 9 11 4 6" xfId="44645" xr:uid="{7F8BCFF8-10DD-45F5-87C3-3E668A090AE8}"/>
    <cellStyle name="Percent 3 9 11 5" xfId="8927" xr:uid="{48860051-469A-43F7-87E5-6E7FE295D84D}"/>
    <cellStyle name="Percent 3 9 11 5 2" xfId="8928" xr:uid="{D8EAEC6C-2207-4482-B3DE-CD971F61A7BF}"/>
    <cellStyle name="Percent 3 9 11 5 2 2" xfId="8929" xr:uid="{7422E79E-D59B-4227-9FBF-12A3F2C6FBA1}"/>
    <cellStyle name="Percent 3 9 11 5 2 2 2" xfId="26802" xr:uid="{65AFDAEA-D166-4154-A12F-74AC92AE47BB}"/>
    <cellStyle name="Percent 3 9 11 5 2 2 3" xfId="44653" xr:uid="{43E3E2E7-5F3A-47F5-A81B-7DC4160A8196}"/>
    <cellStyle name="Percent 3 9 11 5 2 3" xfId="26801" xr:uid="{2FA785FB-53D0-4651-A820-37CF12F61E40}"/>
    <cellStyle name="Percent 3 9 11 5 2 4" xfId="44652" xr:uid="{75F6FC1F-7B23-41D5-8849-B0A8C39D5DB4}"/>
    <cellStyle name="Percent 3 9 11 5 3" xfId="8930" xr:uid="{92CB0BB6-BC1C-4CCE-9487-814FA03F1DE9}"/>
    <cellStyle name="Percent 3 9 11 5 3 2" xfId="8931" xr:uid="{184426AB-EE72-424B-B1D6-8B900267AF69}"/>
    <cellStyle name="Percent 3 9 11 5 3 2 2" xfId="26804" xr:uid="{40BDE384-2C64-4496-B503-441D86919217}"/>
    <cellStyle name="Percent 3 9 11 5 3 2 3" xfId="44655" xr:uid="{16CFE55A-EEE7-4E5A-B3FA-D58B54C0A111}"/>
    <cellStyle name="Percent 3 9 11 5 3 3" xfId="26803" xr:uid="{4542D8ED-8908-4EE5-90C1-1190B64CB5D1}"/>
    <cellStyle name="Percent 3 9 11 5 3 4" xfId="44654" xr:uid="{0CE29085-AF5B-4CBE-903B-2731A365F254}"/>
    <cellStyle name="Percent 3 9 11 5 4" xfId="8932" xr:uid="{226F8131-C610-4C6B-A0F9-1E9EA5100C08}"/>
    <cellStyle name="Percent 3 9 11 5 4 2" xfId="8933" xr:uid="{DDBB52CE-A1B2-4D98-B66E-FFA6A89D2C9E}"/>
    <cellStyle name="Percent 3 9 11 5 4 2 2" xfId="26806" xr:uid="{6D1D6B5A-3835-4D03-A499-B3C00E089433}"/>
    <cellStyle name="Percent 3 9 11 5 4 2 3" xfId="44657" xr:uid="{465C67F7-D4A4-4F41-8B0B-48877EA8F506}"/>
    <cellStyle name="Percent 3 9 11 5 4 3" xfId="26805" xr:uid="{8D942926-681D-4618-8C03-6227E808206B}"/>
    <cellStyle name="Percent 3 9 11 5 4 4" xfId="44656" xr:uid="{0D731003-EBFB-41C2-A64B-849A2F1FCCA3}"/>
    <cellStyle name="Percent 3 9 11 5 5" xfId="8934" xr:uid="{DF2A4AB5-87AB-4F8A-A049-394C7B64AD35}"/>
    <cellStyle name="Percent 3 9 11 5 5 2" xfId="26807" xr:uid="{1AF8FC9A-86C4-45C0-B2AD-0D84FA174A16}"/>
    <cellStyle name="Percent 3 9 11 5 5 3" xfId="44658" xr:uid="{C6CFB9BD-BFA4-412B-A4C6-FF2B0A1D3AD6}"/>
    <cellStyle name="Percent 3 9 11 5 6" xfId="26800" xr:uid="{705D7A84-AD02-410F-85EC-BF0BA32B996B}"/>
    <cellStyle name="Percent 3 9 11 5 7" xfId="44651" xr:uid="{6D4BE4EA-D0CC-40AC-BC2B-E5FBABDBD81C}"/>
    <cellStyle name="Percent 3 9 11 6" xfId="8935" xr:uid="{501B0573-D6B3-4640-998B-6300A24E4076}"/>
    <cellStyle name="Percent 3 9 11 6 2" xfId="8936" xr:uid="{57840624-0B5D-4613-B2C7-7971324CDAA7}"/>
    <cellStyle name="Percent 3 9 11 6 2 2" xfId="8937" xr:uid="{673C34F7-8BA3-4862-9D1D-5FE65C7C31E4}"/>
    <cellStyle name="Percent 3 9 11 6 2 2 2" xfId="26810" xr:uid="{31567772-170A-4080-9456-AD9F06A37AFF}"/>
    <cellStyle name="Percent 3 9 11 6 2 2 3" xfId="44661" xr:uid="{0F2E0DD7-F129-4733-9347-71B544502218}"/>
    <cellStyle name="Percent 3 9 11 6 2 3" xfId="26809" xr:uid="{F55D2549-20BC-40F2-8618-C22A580D3FD6}"/>
    <cellStyle name="Percent 3 9 11 6 2 4" xfId="44660" xr:uid="{E19C4E80-38DA-4A57-9B1A-E7B816446D14}"/>
    <cellStyle name="Percent 3 9 11 6 3" xfId="8938" xr:uid="{144119D1-6339-4F9A-B317-F3ED83C748F7}"/>
    <cellStyle name="Percent 3 9 11 6 3 2" xfId="8939" xr:uid="{F47C30BD-E040-4837-AEEC-EA401FFDF53D}"/>
    <cellStyle name="Percent 3 9 11 6 3 2 2" xfId="26812" xr:uid="{7B9816B8-A4A6-4645-90D4-34A9486C782E}"/>
    <cellStyle name="Percent 3 9 11 6 3 2 3" xfId="44663" xr:uid="{B14E6B60-B608-4A41-836C-3D9AC19750CA}"/>
    <cellStyle name="Percent 3 9 11 6 3 3" xfId="26811" xr:uid="{E87631A0-4E0F-40CE-9398-28203697C892}"/>
    <cellStyle name="Percent 3 9 11 6 3 4" xfId="44662" xr:uid="{4EE9B3E0-AB4B-48B9-8804-7D00C5C536DC}"/>
    <cellStyle name="Percent 3 9 11 6 4" xfId="8940" xr:uid="{7C113683-3319-4480-94F8-5FB4BC9984E4}"/>
    <cellStyle name="Percent 3 9 11 6 4 2" xfId="26813" xr:uid="{1F8E858A-CAB0-484A-B5F1-10CA39CA6C49}"/>
    <cellStyle name="Percent 3 9 11 6 4 3" xfId="44664" xr:uid="{BD07F98E-C4F0-4026-89B1-434FC8D270ED}"/>
    <cellStyle name="Percent 3 9 11 6 5" xfId="26808" xr:uid="{1205E809-F08A-48B9-96BD-4F00A4A5878D}"/>
    <cellStyle name="Percent 3 9 11 6 6" xfId="44659" xr:uid="{AE799E2F-894B-4AE7-B96D-118AE08B27C3}"/>
    <cellStyle name="Percent 3 9 11 7" xfId="8941" xr:uid="{8A9FC636-B325-4A60-8891-106799B5F1EF}"/>
    <cellStyle name="Percent 3 9 11 7 2" xfId="8942" xr:uid="{F5589EF2-5440-4C38-A5E6-88DE21301A8E}"/>
    <cellStyle name="Percent 3 9 11 7 2 2" xfId="26815" xr:uid="{717C8BE9-D5A9-4072-8B71-CE8B4C5922C4}"/>
    <cellStyle name="Percent 3 9 11 7 2 3" xfId="44666" xr:uid="{A89E0104-5EE7-405B-BD52-09EC6B19FAE5}"/>
    <cellStyle name="Percent 3 9 11 7 3" xfId="26814" xr:uid="{0B864E09-E479-4F3E-8E1A-C229428325F7}"/>
    <cellStyle name="Percent 3 9 11 7 4" xfId="44665" xr:uid="{87F06300-C23C-44D2-8A6B-C70DA6A1BC1A}"/>
    <cellStyle name="Percent 3 9 11 8" xfId="8943" xr:uid="{6C110DA3-9499-4FF8-A480-3206DC007B20}"/>
    <cellStyle name="Percent 3 9 11 8 2" xfId="8944" xr:uid="{B41ED365-D6C5-4FAA-837C-1B9339E53A69}"/>
    <cellStyle name="Percent 3 9 11 8 2 2" xfId="26817" xr:uid="{D079452E-AA02-4499-A7BA-46EE9F1AE509}"/>
    <cellStyle name="Percent 3 9 11 8 2 3" xfId="44668" xr:uid="{E650F5F6-2C00-4661-BC73-6A112CA431F0}"/>
    <cellStyle name="Percent 3 9 11 8 3" xfId="26816" xr:uid="{9A995EE2-AE16-4D6E-ACCB-FB0A336F8CFA}"/>
    <cellStyle name="Percent 3 9 11 8 4" xfId="44667" xr:uid="{F6EC4B3F-2DA3-4539-95B1-AC6B6045BF24}"/>
    <cellStyle name="Percent 3 9 11 9" xfId="8945" xr:uid="{DC101E32-6BF8-474A-8E32-D891186CA3B8}"/>
    <cellStyle name="Percent 3 9 11 9 2" xfId="8946" xr:uid="{33F966E1-29AF-439B-94F8-A06370A88BA9}"/>
    <cellStyle name="Percent 3 9 11 9 2 2" xfId="26819" xr:uid="{F930E195-3158-49F0-87A2-7E7DF223A0F3}"/>
    <cellStyle name="Percent 3 9 11 9 2 3" xfId="44670" xr:uid="{09659D42-A7B9-4014-8851-F21F3FB13325}"/>
    <cellStyle name="Percent 3 9 11 9 3" xfId="26818" xr:uid="{852C40C8-658D-44A1-86AA-E1CE537D4938}"/>
    <cellStyle name="Percent 3 9 11 9 4" xfId="44669" xr:uid="{28C0768D-6A3F-4CCE-8FC5-78E9F8004FA7}"/>
    <cellStyle name="Percent 3 9 12" xfId="2961" xr:uid="{A9FAF47E-927D-4BCC-B7FC-FC6E1592179C}"/>
    <cellStyle name="Percent 3 9 12 10" xfId="8948" xr:uid="{6ED5E10E-8E14-4358-81F6-EE598A06C1F4}"/>
    <cellStyle name="Percent 3 9 12 10 2" xfId="26821" xr:uid="{D49FBE7D-9761-4629-9402-B1FD0CAC4053}"/>
    <cellStyle name="Percent 3 9 12 10 3" xfId="44672" xr:uid="{AE6634F4-37FB-4669-95D0-1BB06B3E5C57}"/>
    <cellStyle name="Percent 3 9 12 11" xfId="8949" xr:uid="{E17E3C61-F3E0-4E6E-B0D9-D6B7A27BFDC8}"/>
    <cellStyle name="Percent 3 9 12 11 2" xfId="26822" xr:uid="{AEF9EA03-C081-4FB6-A67C-E39894DBE909}"/>
    <cellStyle name="Percent 3 9 12 11 3" xfId="44673" xr:uid="{E5998371-AF43-42D9-A263-2ED0EE4A28FD}"/>
    <cellStyle name="Percent 3 9 12 12" xfId="8947" xr:uid="{03477D06-3A59-4262-AD12-02FE4567F9C4}"/>
    <cellStyle name="Percent 3 9 12 12 2" xfId="26820" xr:uid="{300AD668-3337-46B3-A64C-0BA88CBD3D34}"/>
    <cellStyle name="Percent 3 9 12 12 3" xfId="44671" xr:uid="{E3B0573F-D360-489C-82DF-EC8932401533}"/>
    <cellStyle name="Percent 3 9 12 13" xfId="59878" xr:uid="{2DFBDE58-45D4-428A-90E7-7D0C221E73AD}"/>
    <cellStyle name="Percent 3 9 12 2" xfId="8950" xr:uid="{E8AF4D71-38E7-4782-9496-87E2EDD9EB80}"/>
    <cellStyle name="Percent 3 9 12 2 2" xfId="8951" xr:uid="{ECBAA813-C1CA-43C5-893E-8F390BE9FC35}"/>
    <cellStyle name="Percent 3 9 12 2 2 2" xfId="8952" xr:uid="{C73BF5B5-52A7-401A-AC77-87136D62A2DE}"/>
    <cellStyle name="Percent 3 9 12 2 2 2 2" xfId="26825" xr:uid="{1858510F-203E-42B4-86ED-B8AE06BFE79C}"/>
    <cellStyle name="Percent 3 9 12 2 2 2 3" xfId="44676" xr:uid="{6BADDE91-D637-4EF6-9E41-D939B44029B0}"/>
    <cellStyle name="Percent 3 9 12 2 2 3" xfId="26824" xr:uid="{FBDE3B1B-4E6A-4791-8001-7670B0B08469}"/>
    <cellStyle name="Percent 3 9 12 2 2 4" xfId="44675" xr:uid="{2E74CA34-2570-4062-807E-20FA150815D0}"/>
    <cellStyle name="Percent 3 9 12 2 3" xfId="8953" xr:uid="{01B01DCE-A1AD-4A34-873A-F0A7E3039E3E}"/>
    <cellStyle name="Percent 3 9 12 2 3 2" xfId="8954" xr:uid="{870CCF5E-F13C-4EFD-A01F-B7F9C20062C9}"/>
    <cellStyle name="Percent 3 9 12 2 3 2 2" xfId="26827" xr:uid="{2E15695B-B21B-491B-9BB0-60684BA94C21}"/>
    <cellStyle name="Percent 3 9 12 2 3 2 3" xfId="44678" xr:uid="{5DEA390D-FDDA-4306-89DB-F6C8461D9147}"/>
    <cellStyle name="Percent 3 9 12 2 3 3" xfId="26826" xr:uid="{2EDD761F-89F5-46F0-8636-486215D2DC71}"/>
    <cellStyle name="Percent 3 9 12 2 3 4" xfId="44677" xr:uid="{95F1CD24-DCD7-459C-A7DD-4633B27D4E4E}"/>
    <cellStyle name="Percent 3 9 12 2 4" xfId="8955" xr:uid="{4CD04904-A60B-45DB-9C83-2C08D2F08988}"/>
    <cellStyle name="Percent 3 9 12 2 4 2" xfId="26828" xr:uid="{4D2AB731-A08F-47A3-8C12-B12F4E077DDC}"/>
    <cellStyle name="Percent 3 9 12 2 4 3" xfId="44679" xr:uid="{7D336E90-3CAE-487E-B279-B3A711741214}"/>
    <cellStyle name="Percent 3 9 12 2 5" xfId="8956" xr:uid="{9DC851E5-C905-4414-ADC0-B0597B84693B}"/>
    <cellStyle name="Percent 3 9 12 2 5 2" xfId="26829" xr:uid="{EFF3D210-28DB-4BB9-8171-411AD7306BAB}"/>
    <cellStyle name="Percent 3 9 12 2 5 3" xfId="44680" xr:uid="{363A3EBE-B2A7-4667-B689-0C11D8EB46DE}"/>
    <cellStyle name="Percent 3 9 12 2 6" xfId="26823" xr:uid="{60AF2FC3-C02A-4BFA-B3D5-17DE9EBD3C9E}"/>
    <cellStyle name="Percent 3 9 12 2 7" xfId="44674" xr:uid="{777A8F39-8312-4E03-B184-0F65B3EE5542}"/>
    <cellStyle name="Percent 3 9 12 3" xfId="8957" xr:uid="{B345515F-8DBE-4313-948B-8B92855A8F1B}"/>
    <cellStyle name="Percent 3 9 12 3 2" xfId="8958" xr:uid="{0169D9F5-F75F-47AD-87D9-51C43F556A8B}"/>
    <cellStyle name="Percent 3 9 12 3 2 2" xfId="8959" xr:uid="{0E5F9FC1-3603-468B-8D54-2CE5B067CEDB}"/>
    <cellStyle name="Percent 3 9 12 3 2 2 2" xfId="26832" xr:uid="{7B30B406-881D-44C7-831C-1E13A860EA9D}"/>
    <cellStyle name="Percent 3 9 12 3 2 2 3" xfId="44683" xr:uid="{D8854D31-37B1-41E1-AE7A-95FCF8C0CC6A}"/>
    <cellStyle name="Percent 3 9 12 3 2 3" xfId="26831" xr:uid="{38528854-1AA2-4687-8B1E-C50C3D598952}"/>
    <cellStyle name="Percent 3 9 12 3 2 4" xfId="44682" xr:uid="{8411B476-0575-4869-832F-2065CD70F2C7}"/>
    <cellStyle name="Percent 3 9 12 3 3" xfId="8960" xr:uid="{0D45E69B-BE5D-4716-BE32-E807DCC222D0}"/>
    <cellStyle name="Percent 3 9 12 3 3 2" xfId="8961" xr:uid="{DF09B0D5-9386-4B97-94BD-B1FB833BB95A}"/>
    <cellStyle name="Percent 3 9 12 3 3 2 2" xfId="26834" xr:uid="{86CC72C6-8A47-4ACB-9F91-4E272D48D14A}"/>
    <cellStyle name="Percent 3 9 12 3 3 2 3" xfId="44685" xr:uid="{E01DC3F3-7D4F-446A-AD0B-2826A5C13D24}"/>
    <cellStyle name="Percent 3 9 12 3 3 3" xfId="26833" xr:uid="{4FD211B2-519F-4DA1-BC0F-7B262F82A0F1}"/>
    <cellStyle name="Percent 3 9 12 3 3 4" xfId="44684" xr:uid="{EC76921D-45EC-4CC4-9E94-4C318BCF5E27}"/>
    <cellStyle name="Percent 3 9 12 3 4" xfId="8962" xr:uid="{76F7EE4D-5585-461E-BF50-836952A61F98}"/>
    <cellStyle name="Percent 3 9 12 3 4 2" xfId="26835" xr:uid="{1F9EB5E0-B5B7-4CAD-A16D-23B2CA0FF407}"/>
    <cellStyle name="Percent 3 9 12 3 4 3" xfId="44686" xr:uid="{07CA3468-3389-4DB0-B48C-EFAA2A72B2A7}"/>
    <cellStyle name="Percent 3 9 12 3 5" xfId="26830" xr:uid="{A0299573-2124-4C9A-A223-FCDCD9002571}"/>
    <cellStyle name="Percent 3 9 12 3 6" xfId="44681" xr:uid="{5CBA54DB-86D0-4CA6-A494-8A6A4B5697AD}"/>
    <cellStyle name="Percent 3 9 12 4" xfId="8963" xr:uid="{4BE2424C-328D-498E-876B-90627D2E7DAC}"/>
    <cellStyle name="Percent 3 9 12 4 2" xfId="8964" xr:uid="{5672694E-3268-4CB5-B149-4B35BD762CFF}"/>
    <cellStyle name="Percent 3 9 12 4 2 2" xfId="8965" xr:uid="{1FBE9DF6-56EF-4E16-BC90-F0D7322ECCA6}"/>
    <cellStyle name="Percent 3 9 12 4 2 2 2" xfId="26838" xr:uid="{8A43BED6-64E7-4979-8303-C86D31CD0E33}"/>
    <cellStyle name="Percent 3 9 12 4 2 2 3" xfId="44689" xr:uid="{5609690B-4BB2-478B-B928-0EC6856A7639}"/>
    <cellStyle name="Percent 3 9 12 4 2 3" xfId="26837" xr:uid="{8DE6D25D-B06F-4112-A5F8-1DC6F59ABA00}"/>
    <cellStyle name="Percent 3 9 12 4 2 4" xfId="44688" xr:uid="{FCC80E8C-64EE-4093-AD82-8306A975A242}"/>
    <cellStyle name="Percent 3 9 12 4 3" xfId="8966" xr:uid="{C47BC156-44E4-492D-90B5-147AF83319EC}"/>
    <cellStyle name="Percent 3 9 12 4 3 2" xfId="8967" xr:uid="{E3465877-97D4-4D99-92CF-B9ACF2380357}"/>
    <cellStyle name="Percent 3 9 12 4 3 2 2" xfId="26840" xr:uid="{62828625-DEC6-4575-B4E3-10A235018696}"/>
    <cellStyle name="Percent 3 9 12 4 3 2 3" xfId="44691" xr:uid="{9E30302F-0D00-46EC-AC12-7FA48E7718E9}"/>
    <cellStyle name="Percent 3 9 12 4 3 3" xfId="26839" xr:uid="{EDD02C83-3A9D-41AA-B6AF-61E4F75D901E}"/>
    <cellStyle name="Percent 3 9 12 4 3 4" xfId="44690" xr:uid="{43BFD5DB-D1CD-446F-A109-9491E42EE7D1}"/>
    <cellStyle name="Percent 3 9 12 4 4" xfId="8968" xr:uid="{18ACA930-8654-4F77-976F-864F03B9B6F9}"/>
    <cellStyle name="Percent 3 9 12 4 4 2" xfId="26841" xr:uid="{52C55A8A-0A3A-49AC-9B53-DC151BEEC5F2}"/>
    <cellStyle name="Percent 3 9 12 4 4 3" xfId="44692" xr:uid="{EB1F504D-EF1F-4A06-8C40-ACD56113AF7D}"/>
    <cellStyle name="Percent 3 9 12 4 5" xfId="26836" xr:uid="{97A4E749-EF67-4A21-9F48-67DE286499E1}"/>
    <cellStyle name="Percent 3 9 12 4 6" xfId="44687" xr:uid="{E86EA1F4-8E7E-44BE-A361-0BAD65464F51}"/>
    <cellStyle name="Percent 3 9 12 5" xfId="8969" xr:uid="{B1145517-3CC1-4E58-BBDF-B543AC3A509A}"/>
    <cellStyle name="Percent 3 9 12 5 2" xfId="8970" xr:uid="{6EB06D22-7486-4519-80A4-5B009D83AC4A}"/>
    <cellStyle name="Percent 3 9 12 5 2 2" xfId="8971" xr:uid="{55A2252F-1E51-4A70-99D3-5B81DD84CB43}"/>
    <cellStyle name="Percent 3 9 12 5 2 2 2" xfId="26844" xr:uid="{C60D5E13-D7D2-453C-A848-89DE3D6E0891}"/>
    <cellStyle name="Percent 3 9 12 5 2 2 3" xfId="44695" xr:uid="{0872B68F-CF17-4DFD-B7D5-FE788A70A48C}"/>
    <cellStyle name="Percent 3 9 12 5 2 3" xfId="26843" xr:uid="{F05B3B18-A78D-4046-BDAC-510F828BA4B1}"/>
    <cellStyle name="Percent 3 9 12 5 2 4" xfId="44694" xr:uid="{D2F34E3F-15A9-405F-862F-0AC8179D012B}"/>
    <cellStyle name="Percent 3 9 12 5 3" xfId="8972" xr:uid="{B34ED186-4741-47E0-8BEC-6A8ACBE9A5FF}"/>
    <cellStyle name="Percent 3 9 12 5 3 2" xfId="8973" xr:uid="{3C00B529-BA5B-4294-987B-73839DBBF94A}"/>
    <cellStyle name="Percent 3 9 12 5 3 2 2" xfId="26846" xr:uid="{351FF7D4-A595-4AF4-BE78-7961DF45E770}"/>
    <cellStyle name="Percent 3 9 12 5 3 2 3" xfId="44697" xr:uid="{B26C248F-650D-41E4-9635-227880DD8C05}"/>
    <cellStyle name="Percent 3 9 12 5 3 3" xfId="26845" xr:uid="{3B8A32F6-2C4A-476F-BDD7-02E5E655CCA7}"/>
    <cellStyle name="Percent 3 9 12 5 3 4" xfId="44696" xr:uid="{2FF68A00-FBEF-4D91-9A57-54E4B1587246}"/>
    <cellStyle name="Percent 3 9 12 5 4" xfId="8974" xr:uid="{DC3D9FC4-A014-4F51-9BED-C4C8DBE86B14}"/>
    <cellStyle name="Percent 3 9 12 5 4 2" xfId="8975" xr:uid="{0BCE9EC2-D731-4CFA-BDBF-D4AD93CA2EC9}"/>
    <cellStyle name="Percent 3 9 12 5 4 2 2" xfId="26848" xr:uid="{5FEEDF8B-21B5-4725-8C0E-7EA7DE4AA69C}"/>
    <cellStyle name="Percent 3 9 12 5 4 2 3" xfId="44699" xr:uid="{8FC16FA6-EA33-4444-AB02-DC0CFCF1DB68}"/>
    <cellStyle name="Percent 3 9 12 5 4 3" xfId="26847" xr:uid="{1A4DC5D0-F73F-4F6B-AD70-6D3D1750537D}"/>
    <cellStyle name="Percent 3 9 12 5 4 4" xfId="44698" xr:uid="{8D090F32-0324-43ED-92DA-DF8148DF9411}"/>
    <cellStyle name="Percent 3 9 12 5 5" xfId="8976" xr:uid="{EE02A691-734E-4AC9-811B-03351A892BF2}"/>
    <cellStyle name="Percent 3 9 12 5 5 2" xfId="26849" xr:uid="{762B591C-B053-4BD2-87CD-CB954647C204}"/>
    <cellStyle name="Percent 3 9 12 5 5 3" xfId="44700" xr:uid="{38A9B5E8-FEBD-4B0F-9CBF-62A6A844BBCE}"/>
    <cellStyle name="Percent 3 9 12 5 6" xfId="26842" xr:uid="{AF7609AC-0CA5-4124-A3A8-923384ABD0F5}"/>
    <cellStyle name="Percent 3 9 12 5 7" xfId="44693" xr:uid="{3FF5C52F-CD1A-4EEF-87EF-1C90355FE133}"/>
    <cellStyle name="Percent 3 9 12 6" xfId="8977" xr:uid="{4169A8C2-A05A-49F0-9C26-156B27A0AA67}"/>
    <cellStyle name="Percent 3 9 12 6 2" xfId="8978" xr:uid="{A93D4651-E142-4727-849B-D12535277C1B}"/>
    <cellStyle name="Percent 3 9 12 6 2 2" xfId="8979" xr:uid="{A6B02F1B-DB9C-418A-9180-EA64DF8C5AFF}"/>
    <cellStyle name="Percent 3 9 12 6 2 2 2" xfId="26852" xr:uid="{8C4F1A99-7E8D-40A1-A5EE-E87A4D7F4ADD}"/>
    <cellStyle name="Percent 3 9 12 6 2 2 3" xfId="44703" xr:uid="{99353A0A-CC77-4A80-9DA1-09A8334964BE}"/>
    <cellStyle name="Percent 3 9 12 6 2 3" xfId="26851" xr:uid="{3EDF3E21-0065-4C59-B84F-A2E51A1E00F6}"/>
    <cellStyle name="Percent 3 9 12 6 2 4" xfId="44702" xr:uid="{A51DD1B2-D7EB-4BAB-B352-3E3AC05A22A0}"/>
    <cellStyle name="Percent 3 9 12 6 3" xfId="8980" xr:uid="{A4CA311D-0AB9-4166-8EE8-486059990FA0}"/>
    <cellStyle name="Percent 3 9 12 6 3 2" xfId="8981" xr:uid="{300CD802-68FC-478E-86C9-C3D12AF963E9}"/>
    <cellStyle name="Percent 3 9 12 6 3 2 2" xfId="26854" xr:uid="{312F2F14-84CA-4A25-90F1-C3A90AD822D0}"/>
    <cellStyle name="Percent 3 9 12 6 3 2 3" xfId="44705" xr:uid="{B8172B0F-7E37-4C6C-B839-E8017CAC5BC0}"/>
    <cellStyle name="Percent 3 9 12 6 3 3" xfId="26853" xr:uid="{DA5C1D64-89C2-4EC7-AEB1-32130E36A34D}"/>
    <cellStyle name="Percent 3 9 12 6 3 4" xfId="44704" xr:uid="{192E01D3-3CA9-4DA2-9533-A724CF6BC1BE}"/>
    <cellStyle name="Percent 3 9 12 6 4" xfId="8982" xr:uid="{E4607D78-2365-4279-B1E8-18E6A1B691DD}"/>
    <cellStyle name="Percent 3 9 12 6 4 2" xfId="26855" xr:uid="{C4B8DF05-6E0E-4399-8B6A-589445317D98}"/>
    <cellStyle name="Percent 3 9 12 6 4 3" xfId="44706" xr:uid="{B5A2242F-7300-4614-ACE2-AB30650ED979}"/>
    <cellStyle name="Percent 3 9 12 6 5" xfId="26850" xr:uid="{6E641740-3AEA-4040-9BFF-425150C8164B}"/>
    <cellStyle name="Percent 3 9 12 6 6" xfId="44701" xr:uid="{EBC6ABE4-487D-4212-A361-70043737D1CC}"/>
    <cellStyle name="Percent 3 9 12 7" xfId="8983" xr:uid="{90DF6F55-702D-4030-93BC-B22C139D2EFA}"/>
    <cellStyle name="Percent 3 9 12 7 2" xfId="8984" xr:uid="{6ED32922-210F-4452-8B27-EE33793D5E26}"/>
    <cellStyle name="Percent 3 9 12 7 2 2" xfId="26857" xr:uid="{6FD3B6F1-A979-47AF-86DF-FEB498E27233}"/>
    <cellStyle name="Percent 3 9 12 7 2 3" xfId="44708" xr:uid="{D1C1814F-9D47-45F3-890A-4CCDADDB72E9}"/>
    <cellStyle name="Percent 3 9 12 7 3" xfId="26856" xr:uid="{985964C1-F4CC-4ED3-A485-97949F7AA600}"/>
    <cellStyle name="Percent 3 9 12 7 4" xfId="44707" xr:uid="{336BE97D-2FDC-46A3-9B96-F5FA44D140F2}"/>
    <cellStyle name="Percent 3 9 12 8" xfId="8985" xr:uid="{1FC2C2BE-E95F-4819-86DA-60E37C1593E2}"/>
    <cellStyle name="Percent 3 9 12 8 2" xfId="8986" xr:uid="{98EFA72C-CBE5-44E6-BDCB-EB265C915A19}"/>
    <cellStyle name="Percent 3 9 12 8 2 2" xfId="26859" xr:uid="{A2937C42-DA62-434E-8DCB-D8E6FF8EE362}"/>
    <cellStyle name="Percent 3 9 12 8 2 3" xfId="44710" xr:uid="{4295D044-8BCB-42FD-9E2F-13143B6B6FB7}"/>
    <cellStyle name="Percent 3 9 12 8 3" xfId="26858" xr:uid="{FCAF783F-D45A-40E0-8B0D-11112E25BAF1}"/>
    <cellStyle name="Percent 3 9 12 8 4" xfId="44709" xr:uid="{E7D2FD73-B1B7-43D0-85D9-FACF20E46A5D}"/>
    <cellStyle name="Percent 3 9 12 9" xfId="8987" xr:uid="{EB3461D3-82A4-49C2-A50B-81CCFBBD872D}"/>
    <cellStyle name="Percent 3 9 12 9 2" xfId="8988" xr:uid="{E3F98453-CD30-4FB5-AF57-9F92BCCFAB08}"/>
    <cellStyle name="Percent 3 9 12 9 2 2" xfId="26861" xr:uid="{C64F4F40-AF33-49BD-BD17-B75E010C7DFF}"/>
    <cellStyle name="Percent 3 9 12 9 2 3" xfId="44712" xr:uid="{C786789B-FD90-48EC-8145-6EEDC717EDA8}"/>
    <cellStyle name="Percent 3 9 12 9 3" xfId="26860" xr:uid="{F2E79AE8-7941-4E49-8D92-A1DD5C1532FC}"/>
    <cellStyle name="Percent 3 9 12 9 4" xfId="44711" xr:uid="{91E09407-3566-4D3F-9D3E-198021E78DC8}"/>
    <cellStyle name="Percent 3 9 13" xfId="2962" xr:uid="{0509DEEC-6093-45E8-B119-702E4CFE4DC2}"/>
    <cellStyle name="Percent 3 9 13 10" xfId="8990" xr:uid="{0BC18AAD-9F06-4CDB-BC3F-487B40123176}"/>
    <cellStyle name="Percent 3 9 13 10 2" xfId="26863" xr:uid="{149EC3AF-E865-4763-82ED-404860FBC9BA}"/>
    <cellStyle name="Percent 3 9 13 10 3" xfId="44714" xr:uid="{8983D546-DC49-4C7F-A16A-7FEB69E72023}"/>
    <cellStyle name="Percent 3 9 13 11" xfId="8991" xr:uid="{FE2DECA3-D68D-4EBE-BC59-88DEB3E09D49}"/>
    <cellStyle name="Percent 3 9 13 11 2" xfId="26864" xr:uid="{12609467-4E0D-45B1-886D-70E1AC1079FB}"/>
    <cellStyle name="Percent 3 9 13 11 3" xfId="44715" xr:uid="{6475B0E1-AE8C-483B-A4D5-6E9504F4A96D}"/>
    <cellStyle name="Percent 3 9 13 12" xfId="8989" xr:uid="{88C4E2E0-B713-4A42-AC11-8269F85A59AF}"/>
    <cellStyle name="Percent 3 9 13 12 2" xfId="26862" xr:uid="{12503106-D50B-4CFB-8C3E-CF9F413802B3}"/>
    <cellStyle name="Percent 3 9 13 12 3" xfId="44713" xr:uid="{CE4728E6-0632-4565-92BA-E5B990A37DC8}"/>
    <cellStyle name="Percent 3 9 13 13" xfId="59879" xr:uid="{1AFB29EA-3131-4F49-AB4D-FBB10D6CB56B}"/>
    <cellStyle name="Percent 3 9 13 2" xfId="8992" xr:uid="{4D8046C6-5379-4A08-AE0A-38F5D8B3A824}"/>
    <cellStyle name="Percent 3 9 13 2 2" xfId="8993" xr:uid="{674A3A28-8F18-4FEE-A466-DFC970643276}"/>
    <cellStyle name="Percent 3 9 13 2 2 2" xfId="8994" xr:uid="{512A9B13-00F1-43CF-A0F7-1988959931AE}"/>
    <cellStyle name="Percent 3 9 13 2 2 2 2" xfId="26867" xr:uid="{180367DA-77CC-49EC-9F04-3085B5A07E0F}"/>
    <cellStyle name="Percent 3 9 13 2 2 2 3" xfId="44718" xr:uid="{34AE6263-529E-47A7-BA38-E89961DC9A0A}"/>
    <cellStyle name="Percent 3 9 13 2 2 3" xfId="26866" xr:uid="{FD14A20D-C4E8-4AB9-9F85-58550C508901}"/>
    <cellStyle name="Percent 3 9 13 2 2 4" xfId="44717" xr:uid="{4D5A2A9F-19DE-4A18-A6CF-15883AB933D0}"/>
    <cellStyle name="Percent 3 9 13 2 3" xfId="8995" xr:uid="{064FA6C7-035B-4785-BD55-01C6A3C26402}"/>
    <cellStyle name="Percent 3 9 13 2 3 2" xfId="8996" xr:uid="{06BBE373-F8DF-4C96-825F-A3BE39FA0997}"/>
    <cellStyle name="Percent 3 9 13 2 3 2 2" xfId="26869" xr:uid="{D3ED8F30-F79C-4819-A728-EF4BAB0079D7}"/>
    <cellStyle name="Percent 3 9 13 2 3 2 3" xfId="44720" xr:uid="{AD9F98E8-0AF1-40F1-8886-F8F4DDEF970C}"/>
    <cellStyle name="Percent 3 9 13 2 3 3" xfId="26868" xr:uid="{ECA60075-8537-4F10-807C-3408F293A47E}"/>
    <cellStyle name="Percent 3 9 13 2 3 4" xfId="44719" xr:uid="{CA51BD87-2506-4492-ADFA-FF62E9BD457B}"/>
    <cellStyle name="Percent 3 9 13 2 4" xfId="8997" xr:uid="{50DA85EF-3CC9-461E-85C4-56117F253058}"/>
    <cellStyle name="Percent 3 9 13 2 4 2" xfId="26870" xr:uid="{C28A5091-5AB7-4583-A52E-8702CAE40CDE}"/>
    <cellStyle name="Percent 3 9 13 2 4 3" xfId="44721" xr:uid="{2A94EA10-765A-4114-8D61-418EFCCC4125}"/>
    <cellStyle name="Percent 3 9 13 2 5" xfId="8998" xr:uid="{D45261F4-6357-4E92-A7AA-642E18511C60}"/>
    <cellStyle name="Percent 3 9 13 2 5 2" xfId="26871" xr:uid="{1AEE0565-99F4-4E2D-8B05-6C2DD36EECC3}"/>
    <cellStyle name="Percent 3 9 13 2 5 3" xfId="44722" xr:uid="{8876A8D3-AE32-43AC-89B3-7D221280EBC8}"/>
    <cellStyle name="Percent 3 9 13 2 6" xfId="26865" xr:uid="{D8B2D6ED-4EF4-4CAD-B9DF-B3E7C78C480A}"/>
    <cellStyle name="Percent 3 9 13 2 7" xfId="44716" xr:uid="{8EB52959-7E49-41EE-B9EB-D68CD70EB4CA}"/>
    <cellStyle name="Percent 3 9 13 3" xfId="8999" xr:uid="{20B51A29-7F0A-4143-914B-9C2910808340}"/>
    <cellStyle name="Percent 3 9 13 3 2" xfId="9000" xr:uid="{8DAE735B-2F14-4537-9414-4B34FC5E63B5}"/>
    <cellStyle name="Percent 3 9 13 3 2 2" xfId="9001" xr:uid="{53D3FDE3-FD79-446A-B55C-F7592CA3C3F7}"/>
    <cellStyle name="Percent 3 9 13 3 2 2 2" xfId="26874" xr:uid="{AAEC00FA-D553-4F15-AC71-28A3B3D407FD}"/>
    <cellStyle name="Percent 3 9 13 3 2 2 3" xfId="44725" xr:uid="{E444BC1A-F83F-4978-81B5-0B4E25A70339}"/>
    <cellStyle name="Percent 3 9 13 3 2 3" xfId="26873" xr:uid="{EAF8A972-A42F-4936-A62A-4BA7D774D33F}"/>
    <cellStyle name="Percent 3 9 13 3 2 4" xfId="44724" xr:uid="{12BAF17B-CB02-46E3-BDF8-C0DF673A35FC}"/>
    <cellStyle name="Percent 3 9 13 3 3" xfId="9002" xr:uid="{4F8C4F32-2029-4522-A59D-EDCDAECE3534}"/>
    <cellStyle name="Percent 3 9 13 3 3 2" xfId="9003" xr:uid="{CBEEB00D-AD99-4614-8C37-416FDF67A455}"/>
    <cellStyle name="Percent 3 9 13 3 3 2 2" xfId="26876" xr:uid="{831D6EF6-1560-4DF5-B20C-2DBA6C0E02EA}"/>
    <cellStyle name="Percent 3 9 13 3 3 2 3" xfId="44727" xr:uid="{EFA19A15-CBDC-4692-86A0-FEBBCD6D4D0B}"/>
    <cellStyle name="Percent 3 9 13 3 3 3" xfId="26875" xr:uid="{60B5520F-5C62-4BB4-9BB1-D647CE1336B2}"/>
    <cellStyle name="Percent 3 9 13 3 3 4" xfId="44726" xr:uid="{28BC7F30-2A86-4D9D-B69A-69426A7A92C2}"/>
    <cellStyle name="Percent 3 9 13 3 4" xfId="9004" xr:uid="{B1C4AFA4-1603-4CA9-8D80-B7E62E03FFC9}"/>
    <cellStyle name="Percent 3 9 13 3 4 2" xfId="26877" xr:uid="{7E68D273-38DF-453F-BAA6-722796B82236}"/>
    <cellStyle name="Percent 3 9 13 3 4 3" xfId="44728" xr:uid="{AA8716FD-53A0-430F-BC90-D5DC911EB9D2}"/>
    <cellStyle name="Percent 3 9 13 3 5" xfId="26872" xr:uid="{3775576A-6411-4388-A884-716C91EF2D31}"/>
    <cellStyle name="Percent 3 9 13 3 6" xfId="44723" xr:uid="{E4220486-E2B4-499F-AA95-FEAE35E4E411}"/>
    <cellStyle name="Percent 3 9 13 4" xfId="9005" xr:uid="{331D49F4-D531-44EF-AD66-0B35632B4836}"/>
    <cellStyle name="Percent 3 9 13 4 2" xfId="9006" xr:uid="{06575076-C348-4086-A15F-64083341B3C6}"/>
    <cellStyle name="Percent 3 9 13 4 2 2" xfId="9007" xr:uid="{79B152D0-FDBA-49FB-8741-3FC90EF9DB1D}"/>
    <cellStyle name="Percent 3 9 13 4 2 2 2" xfId="26880" xr:uid="{85905584-BE39-44AA-AACD-93CEEE27BA6C}"/>
    <cellStyle name="Percent 3 9 13 4 2 2 3" xfId="44731" xr:uid="{3C015FBC-9B89-440F-9D39-809AC61B36DB}"/>
    <cellStyle name="Percent 3 9 13 4 2 3" xfId="26879" xr:uid="{006F2254-3DCA-4B84-8649-4B0AAAED5628}"/>
    <cellStyle name="Percent 3 9 13 4 2 4" xfId="44730" xr:uid="{D1EC8C5F-6544-48AD-9955-9A8CF17A91EC}"/>
    <cellStyle name="Percent 3 9 13 4 3" xfId="9008" xr:uid="{496444B7-0664-4A06-8287-BCFCEE00A948}"/>
    <cellStyle name="Percent 3 9 13 4 3 2" xfId="9009" xr:uid="{E1D1497C-D703-4C7B-A52D-CB5BFAE1ED72}"/>
    <cellStyle name="Percent 3 9 13 4 3 2 2" xfId="26882" xr:uid="{2C46AA8E-306C-4A1A-BC2E-F9A55AB38418}"/>
    <cellStyle name="Percent 3 9 13 4 3 2 3" xfId="44733" xr:uid="{5BC21D43-2EF2-42C1-BB40-C9D742F1E03E}"/>
    <cellStyle name="Percent 3 9 13 4 3 3" xfId="26881" xr:uid="{34443F54-01BA-433F-A235-C3E61BCFA6D2}"/>
    <cellStyle name="Percent 3 9 13 4 3 4" xfId="44732" xr:uid="{5E8E33A0-49ED-4602-8B46-E7982AB2DB97}"/>
    <cellStyle name="Percent 3 9 13 4 4" xfId="9010" xr:uid="{6F0E12AA-1223-44A9-A652-E455A1A45AC4}"/>
    <cellStyle name="Percent 3 9 13 4 4 2" xfId="26883" xr:uid="{E44301CD-AFAD-4761-B2CB-49B468DC51F9}"/>
    <cellStyle name="Percent 3 9 13 4 4 3" xfId="44734" xr:uid="{B79B9D2D-2AAF-476F-9272-A1A6A852D5E3}"/>
    <cellStyle name="Percent 3 9 13 4 5" xfId="26878" xr:uid="{0D7BF970-7660-4984-93AB-5869819A65B9}"/>
    <cellStyle name="Percent 3 9 13 4 6" xfId="44729" xr:uid="{39D6EADF-A404-43F8-934D-C5206F785639}"/>
    <cellStyle name="Percent 3 9 13 5" xfId="9011" xr:uid="{01EC598C-5E80-4725-96B6-27BC466D19F3}"/>
    <cellStyle name="Percent 3 9 13 5 2" xfId="9012" xr:uid="{24381F2D-8AB3-4259-85AD-39BB6EF97F0B}"/>
    <cellStyle name="Percent 3 9 13 5 2 2" xfId="9013" xr:uid="{627E1D25-CFAB-4CDA-8C81-D8F80387E14E}"/>
    <cellStyle name="Percent 3 9 13 5 2 2 2" xfId="26886" xr:uid="{940BB6B4-0FDA-48D7-8CCF-7890C374D211}"/>
    <cellStyle name="Percent 3 9 13 5 2 2 3" xfId="44737" xr:uid="{6AE113C8-0D91-4642-AC05-083FB03D62D9}"/>
    <cellStyle name="Percent 3 9 13 5 2 3" xfId="26885" xr:uid="{C3ADF7EA-D6C9-4C51-A386-A3D40AE33323}"/>
    <cellStyle name="Percent 3 9 13 5 2 4" xfId="44736" xr:uid="{15397D0B-E0F0-4CBE-BB29-8199CBFBC2E1}"/>
    <cellStyle name="Percent 3 9 13 5 3" xfId="9014" xr:uid="{6EF0632E-0428-4CE9-AFE8-56C922785823}"/>
    <cellStyle name="Percent 3 9 13 5 3 2" xfId="9015" xr:uid="{91CB13EF-4504-4AF9-8921-C31C575DBAA8}"/>
    <cellStyle name="Percent 3 9 13 5 3 2 2" xfId="26888" xr:uid="{A06DDBE9-E341-4BB8-B88E-5B0060586783}"/>
    <cellStyle name="Percent 3 9 13 5 3 2 3" xfId="44739" xr:uid="{8319C391-71FC-4F15-8E2C-53888BB7A0CB}"/>
    <cellStyle name="Percent 3 9 13 5 3 3" xfId="26887" xr:uid="{6A0A9BF7-AEDF-495E-B1A7-39378BB4378D}"/>
    <cellStyle name="Percent 3 9 13 5 3 4" xfId="44738" xr:uid="{E916E5B2-4733-48D8-BC9E-5CDAE0853B0E}"/>
    <cellStyle name="Percent 3 9 13 5 4" xfId="9016" xr:uid="{D318A462-06B7-40B2-96BF-CD2DE2BABC3F}"/>
    <cellStyle name="Percent 3 9 13 5 4 2" xfId="9017" xr:uid="{17BE7EA8-7363-4303-87B2-AA8799D6974C}"/>
    <cellStyle name="Percent 3 9 13 5 4 2 2" xfId="26890" xr:uid="{BB496BF4-A77B-4F78-80BB-D2BA68036AA9}"/>
    <cellStyle name="Percent 3 9 13 5 4 2 3" xfId="44741" xr:uid="{C468CB66-5543-4545-9BF0-1D3E61FCC88E}"/>
    <cellStyle name="Percent 3 9 13 5 4 3" xfId="26889" xr:uid="{08A57638-D631-4AF9-A8A3-36002008CCC5}"/>
    <cellStyle name="Percent 3 9 13 5 4 4" xfId="44740" xr:uid="{040D1322-788B-48DB-A88B-B83B71DC8187}"/>
    <cellStyle name="Percent 3 9 13 5 5" xfId="9018" xr:uid="{350B18C0-D0DF-44E6-A509-2240BA32B2A4}"/>
    <cellStyle name="Percent 3 9 13 5 5 2" xfId="26891" xr:uid="{D558BF5D-99B5-48EC-B825-7942693BB99F}"/>
    <cellStyle name="Percent 3 9 13 5 5 3" xfId="44742" xr:uid="{48C578F5-74A4-4384-BECA-74F8A0FC0A19}"/>
    <cellStyle name="Percent 3 9 13 5 6" xfId="26884" xr:uid="{D44CD673-F82D-48D4-8B58-38612F4C20C5}"/>
    <cellStyle name="Percent 3 9 13 5 7" xfId="44735" xr:uid="{A4A6C3EB-5FFA-4A91-B21B-3A751F8B8B0D}"/>
    <cellStyle name="Percent 3 9 13 6" xfId="9019" xr:uid="{9AC8DE68-5526-4A72-92A2-5A910562358F}"/>
    <cellStyle name="Percent 3 9 13 6 2" xfId="9020" xr:uid="{E958AFEF-EE3C-4837-A987-A6CA7B3B0A92}"/>
    <cellStyle name="Percent 3 9 13 6 2 2" xfId="9021" xr:uid="{A626E8AF-8D83-4290-A4B2-FD4E06BF30B2}"/>
    <cellStyle name="Percent 3 9 13 6 2 2 2" xfId="26894" xr:uid="{61A8D640-BEC7-4CDB-A4F7-ED2C01702466}"/>
    <cellStyle name="Percent 3 9 13 6 2 2 3" xfId="44745" xr:uid="{D804A7B3-AE27-4680-AA01-B13E80B4F0F1}"/>
    <cellStyle name="Percent 3 9 13 6 2 3" xfId="26893" xr:uid="{88426089-D9D6-444B-A2FF-88C0C10CBB9E}"/>
    <cellStyle name="Percent 3 9 13 6 2 4" xfId="44744" xr:uid="{10F036CA-6233-4C26-904D-66BE982A5FC2}"/>
    <cellStyle name="Percent 3 9 13 6 3" xfId="9022" xr:uid="{966F1A3E-152E-4767-AF3C-C2CF0B8DEBF3}"/>
    <cellStyle name="Percent 3 9 13 6 3 2" xfId="9023" xr:uid="{AD1AFB00-2293-4EA2-A3B7-8E56E46D2751}"/>
    <cellStyle name="Percent 3 9 13 6 3 2 2" xfId="26896" xr:uid="{83BA9AA3-8DDA-4F73-9A59-D053C5754DE9}"/>
    <cellStyle name="Percent 3 9 13 6 3 2 3" xfId="44747" xr:uid="{87788FF8-FBDE-4892-8B7A-37D7C65702F9}"/>
    <cellStyle name="Percent 3 9 13 6 3 3" xfId="26895" xr:uid="{F9D3A356-31DF-4894-AC54-8DE9DE656433}"/>
    <cellStyle name="Percent 3 9 13 6 3 4" xfId="44746" xr:uid="{390CB17C-C6E3-4726-B701-D574F9DA93A1}"/>
    <cellStyle name="Percent 3 9 13 6 4" xfId="9024" xr:uid="{70B8105E-D0CF-431D-B968-FBBFDCB7B46A}"/>
    <cellStyle name="Percent 3 9 13 6 4 2" xfId="26897" xr:uid="{CDB377D2-C5FE-4CDF-B0D1-09B8223B6AA1}"/>
    <cellStyle name="Percent 3 9 13 6 4 3" xfId="44748" xr:uid="{96A9844D-86B2-4A4A-ACA5-61DA894DB1F7}"/>
    <cellStyle name="Percent 3 9 13 6 5" xfId="26892" xr:uid="{D0EB31DF-503B-4858-B44D-1FD1A524399B}"/>
    <cellStyle name="Percent 3 9 13 6 6" xfId="44743" xr:uid="{42E1B42F-E178-4864-BAC6-85315606AA49}"/>
    <cellStyle name="Percent 3 9 13 7" xfId="9025" xr:uid="{690896DE-8EB6-4E26-AB42-F1B4ACB5AD63}"/>
    <cellStyle name="Percent 3 9 13 7 2" xfId="9026" xr:uid="{5F49F56B-A9D1-4660-93A7-152AD95730C5}"/>
    <cellStyle name="Percent 3 9 13 7 2 2" xfId="26899" xr:uid="{9625BBAF-39CB-48EB-81D4-CA16A5BB6418}"/>
    <cellStyle name="Percent 3 9 13 7 2 3" xfId="44750" xr:uid="{7E8117B4-DA13-4C87-9FB5-B785CF588A43}"/>
    <cellStyle name="Percent 3 9 13 7 3" xfId="26898" xr:uid="{B443F2D5-67F9-47AE-8B1E-A11AD3ACEC18}"/>
    <cellStyle name="Percent 3 9 13 7 4" xfId="44749" xr:uid="{14AC2434-FF6D-401A-81BE-F45873259F54}"/>
    <cellStyle name="Percent 3 9 13 8" xfId="9027" xr:uid="{909B3395-135C-4EF9-B419-A2CFE5ED14F8}"/>
    <cellStyle name="Percent 3 9 13 8 2" xfId="9028" xr:uid="{C55288FF-EFB1-43A3-9F8C-7085E04E526F}"/>
    <cellStyle name="Percent 3 9 13 8 2 2" xfId="26901" xr:uid="{B67E6BC0-3FD6-4C4C-A564-4DBCB61EF3B3}"/>
    <cellStyle name="Percent 3 9 13 8 2 3" xfId="44752" xr:uid="{24ADE214-82A7-4725-8789-74B2C5456FFC}"/>
    <cellStyle name="Percent 3 9 13 8 3" xfId="26900" xr:uid="{2FB2D34C-CD5B-46ED-A258-4BA02E52DC38}"/>
    <cellStyle name="Percent 3 9 13 8 4" xfId="44751" xr:uid="{449E4F15-4D3F-4B98-BF4A-BB6E3018DF14}"/>
    <cellStyle name="Percent 3 9 13 9" xfId="9029" xr:uid="{DEF4971B-7FAE-4EC6-BFE6-6C6613511C26}"/>
    <cellStyle name="Percent 3 9 13 9 2" xfId="9030" xr:uid="{C634328D-68CB-4409-8733-B814F8D0B5B2}"/>
    <cellStyle name="Percent 3 9 13 9 2 2" xfId="26903" xr:uid="{2B49A96E-BB00-492C-8319-26BD8AF331CA}"/>
    <cellStyle name="Percent 3 9 13 9 2 3" xfId="44754" xr:uid="{16DFA58D-3AEB-4DA6-BC03-C00B415A498A}"/>
    <cellStyle name="Percent 3 9 13 9 3" xfId="26902" xr:uid="{698E72F2-4F1E-49A1-8F93-CF812329E24A}"/>
    <cellStyle name="Percent 3 9 13 9 4" xfId="44753" xr:uid="{EEE9F01D-BF86-48FF-8CF6-5B9C6BF5F13E}"/>
    <cellStyle name="Percent 3 9 14" xfId="2963" xr:uid="{9FE8526D-1A8F-4611-A7CF-D431938CB53D}"/>
    <cellStyle name="Percent 3 9 14 10" xfId="9032" xr:uid="{7A38985A-6469-4A56-A08C-B0D0CEC9A819}"/>
    <cellStyle name="Percent 3 9 14 10 2" xfId="26905" xr:uid="{8B01C596-DE88-4CCD-B97A-18D7259DBBE1}"/>
    <cellStyle name="Percent 3 9 14 10 3" xfId="44756" xr:uid="{B335298A-238C-4093-B720-EA92ACE34BB7}"/>
    <cellStyle name="Percent 3 9 14 11" xfId="9033" xr:uid="{4EF37808-1D51-455B-A12E-175B8A9A00EA}"/>
    <cellStyle name="Percent 3 9 14 11 2" xfId="26906" xr:uid="{6BBA0791-3DA5-4E40-BA73-3011B9A72BDE}"/>
    <cellStyle name="Percent 3 9 14 11 3" xfId="44757" xr:uid="{886301B9-EE90-4174-917D-C2AD221A7E2D}"/>
    <cellStyle name="Percent 3 9 14 12" xfId="9031" xr:uid="{3DEC6A93-B933-4C0C-BF81-0B07DB9312CD}"/>
    <cellStyle name="Percent 3 9 14 12 2" xfId="26904" xr:uid="{88F08150-854D-4C91-988C-E6D250AB83DE}"/>
    <cellStyle name="Percent 3 9 14 12 3" xfId="44755" xr:uid="{E387DF25-3DFD-440B-AF33-F14FEC3508B0}"/>
    <cellStyle name="Percent 3 9 14 13" xfId="59880" xr:uid="{05DBDFFC-A029-4A3E-A024-69670DD8546E}"/>
    <cellStyle name="Percent 3 9 14 2" xfId="9034" xr:uid="{71A97CB2-21F2-4580-BB0C-454FFE554206}"/>
    <cellStyle name="Percent 3 9 14 2 2" xfId="9035" xr:uid="{3969092E-4D94-477A-BE94-03614693D01B}"/>
    <cellStyle name="Percent 3 9 14 2 2 2" xfId="9036" xr:uid="{8B69C881-DD98-475E-B955-B92E917FBD28}"/>
    <cellStyle name="Percent 3 9 14 2 2 2 2" xfId="26909" xr:uid="{4BD369DB-FA4F-48AB-951A-E1239F664F90}"/>
    <cellStyle name="Percent 3 9 14 2 2 2 3" xfId="44760" xr:uid="{928B1BDE-4ECE-45C6-AAF4-AC910754AB6D}"/>
    <cellStyle name="Percent 3 9 14 2 2 3" xfId="26908" xr:uid="{F9A5EE0B-0D21-4975-BCDC-F322A7C78CFD}"/>
    <cellStyle name="Percent 3 9 14 2 2 4" xfId="44759" xr:uid="{2C2986A5-C233-43A8-BF38-A99D3849A714}"/>
    <cellStyle name="Percent 3 9 14 2 3" xfId="9037" xr:uid="{E81C0DF4-BD11-4AD1-8302-1732C0093C30}"/>
    <cellStyle name="Percent 3 9 14 2 3 2" xfId="9038" xr:uid="{22B82942-EF05-41AF-9518-0CE2C6661FC6}"/>
    <cellStyle name="Percent 3 9 14 2 3 2 2" xfId="26911" xr:uid="{AC173F7E-1927-470D-9622-50EC1E8C12EA}"/>
    <cellStyle name="Percent 3 9 14 2 3 2 3" xfId="44762" xr:uid="{2F463A05-66B0-457F-AE67-3663168A4EDC}"/>
    <cellStyle name="Percent 3 9 14 2 3 3" xfId="26910" xr:uid="{A1324E1E-C8C1-4EF4-9A72-F387359A03A9}"/>
    <cellStyle name="Percent 3 9 14 2 3 4" xfId="44761" xr:uid="{F2E938D1-5F5E-4D2A-B063-2C131B064014}"/>
    <cellStyle name="Percent 3 9 14 2 4" xfId="9039" xr:uid="{08262D76-7C21-4216-BB1D-8A18FECF0F20}"/>
    <cellStyle name="Percent 3 9 14 2 4 2" xfId="26912" xr:uid="{4010307B-30E2-4BE9-A788-F6D9E655BBB3}"/>
    <cellStyle name="Percent 3 9 14 2 4 3" xfId="44763" xr:uid="{8D3CF0C9-44B9-4D01-B25C-FF2036894021}"/>
    <cellStyle name="Percent 3 9 14 2 5" xfId="9040" xr:uid="{6B04F6DD-BF63-49FD-BCFA-E353F4885671}"/>
    <cellStyle name="Percent 3 9 14 2 5 2" xfId="26913" xr:uid="{78523409-6643-4934-A8DA-FDF6091797A1}"/>
    <cellStyle name="Percent 3 9 14 2 5 3" xfId="44764" xr:uid="{C02ACF0D-CE7C-4084-AC0B-49D8275EC0B0}"/>
    <cellStyle name="Percent 3 9 14 2 6" xfId="26907" xr:uid="{D8F5A9A2-FA8A-45C7-8DFD-5F4EE77EE1B5}"/>
    <cellStyle name="Percent 3 9 14 2 7" xfId="44758" xr:uid="{D9EC5649-23C6-4513-A134-D48A25C53BDA}"/>
    <cellStyle name="Percent 3 9 14 3" xfId="9041" xr:uid="{17A12605-CF3E-4C36-ABFE-098E93869902}"/>
    <cellStyle name="Percent 3 9 14 3 2" xfId="9042" xr:uid="{87B9CD05-EF83-4886-9941-1A15492BF913}"/>
    <cellStyle name="Percent 3 9 14 3 2 2" xfId="9043" xr:uid="{EDA0D292-F306-4E17-9260-853373F7BDD4}"/>
    <cellStyle name="Percent 3 9 14 3 2 2 2" xfId="26916" xr:uid="{931CB292-C1AA-42AA-BBC7-F91BAE45A594}"/>
    <cellStyle name="Percent 3 9 14 3 2 2 3" xfId="44767" xr:uid="{1514FCE5-8B36-41B2-A1D3-00DB02C1E5D2}"/>
    <cellStyle name="Percent 3 9 14 3 2 3" xfId="26915" xr:uid="{09F84410-DD4B-4653-8E11-B87E21275E2F}"/>
    <cellStyle name="Percent 3 9 14 3 2 4" xfId="44766" xr:uid="{4DD59FAD-D56B-4310-BC96-D20218D78D9D}"/>
    <cellStyle name="Percent 3 9 14 3 3" xfId="9044" xr:uid="{B65FD6E0-3581-4BB7-8A4E-C403732C2611}"/>
    <cellStyle name="Percent 3 9 14 3 3 2" xfId="9045" xr:uid="{76CF5B2B-185E-4711-89AC-4DDE8A4E936D}"/>
    <cellStyle name="Percent 3 9 14 3 3 2 2" xfId="26918" xr:uid="{77D00950-4C9C-490B-8683-B80800962F3A}"/>
    <cellStyle name="Percent 3 9 14 3 3 2 3" xfId="44769" xr:uid="{2B0F6B9B-2C4B-4488-A529-8841CAE2ACB9}"/>
    <cellStyle name="Percent 3 9 14 3 3 3" xfId="26917" xr:uid="{03D9668B-B8E7-4F55-AC9C-6FEB2372E5E8}"/>
    <cellStyle name="Percent 3 9 14 3 3 4" xfId="44768" xr:uid="{6A344DCC-83A8-4440-A7AF-1DE3AD69A9A4}"/>
    <cellStyle name="Percent 3 9 14 3 4" xfId="9046" xr:uid="{9457FDB3-E12F-4495-8D97-2388D0E1D7DD}"/>
    <cellStyle name="Percent 3 9 14 3 4 2" xfId="26919" xr:uid="{85F74222-3543-4B28-BC98-6634D72D3EF3}"/>
    <cellStyle name="Percent 3 9 14 3 4 3" xfId="44770" xr:uid="{26FDEC84-54E3-4DFE-B531-A593105E689A}"/>
    <cellStyle name="Percent 3 9 14 3 5" xfId="26914" xr:uid="{CD491BFE-1C49-492F-8D66-17953E3840B2}"/>
    <cellStyle name="Percent 3 9 14 3 6" xfId="44765" xr:uid="{D6244EE6-5BF9-4CBD-94C7-F121E32A98F5}"/>
    <cellStyle name="Percent 3 9 14 4" xfId="9047" xr:uid="{7691B321-82A1-42A2-9E40-7D0E4C9943E3}"/>
    <cellStyle name="Percent 3 9 14 4 2" xfId="9048" xr:uid="{8ABAA3DA-9652-498A-AD2A-592D096F4D21}"/>
    <cellStyle name="Percent 3 9 14 4 2 2" xfId="9049" xr:uid="{28371EC7-A41A-4852-AFE0-41A5C387B85C}"/>
    <cellStyle name="Percent 3 9 14 4 2 2 2" xfId="26922" xr:uid="{D09C7F37-5253-4B3A-A45A-8BE0127EF86B}"/>
    <cellStyle name="Percent 3 9 14 4 2 2 3" xfId="44773" xr:uid="{ABB8D2C9-DA38-4E6D-9275-F57A61104489}"/>
    <cellStyle name="Percent 3 9 14 4 2 3" xfId="26921" xr:uid="{9B52F662-6AC8-4F71-BAA3-DDD9433DE570}"/>
    <cellStyle name="Percent 3 9 14 4 2 4" xfId="44772" xr:uid="{4069F261-8F98-4C71-9EDD-FC937D76F4CC}"/>
    <cellStyle name="Percent 3 9 14 4 3" xfId="9050" xr:uid="{2AEB37BC-84D8-4E90-997F-D1ED1E00EC0A}"/>
    <cellStyle name="Percent 3 9 14 4 3 2" xfId="9051" xr:uid="{56442357-E686-454E-9E1C-877312EE3B33}"/>
    <cellStyle name="Percent 3 9 14 4 3 2 2" xfId="26924" xr:uid="{A6474E48-37EB-46F3-8F17-750CBC2F543E}"/>
    <cellStyle name="Percent 3 9 14 4 3 2 3" xfId="44775" xr:uid="{82730AD3-C042-4B39-9256-AACDBCEC7A48}"/>
    <cellStyle name="Percent 3 9 14 4 3 3" xfId="26923" xr:uid="{C28A4DC5-6E26-4F8D-9455-177BDB32250F}"/>
    <cellStyle name="Percent 3 9 14 4 3 4" xfId="44774" xr:uid="{1AC60923-8C51-49F9-AB4E-D295AB30C220}"/>
    <cellStyle name="Percent 3 9 14 4 4" xfId="9052" xr:uid="{D4960297-EBCF-400F-AF41-A0B81BB82A33}"/>
    <cellStyle name="Percent 3 9 14 4 4 2" xfId="26925" xr:uid="{0E9A5BB0-03E4-48D4-A0AF-851FEDA45202}"/>
    <cellStyle name="Percent 3 9 14 4 4 3" xfId="44776" xr:uid="{65E69F86-1F3D-4A6A-B4E6-B90976E3C166}"/>
    <cellStyle name="Percent 3 9 14 4 5" xfId="26920" xr:uid="{44B8EDA9-DFF7-47E3-8267-9F2BA114371D}"/>
    <cellStyle name="Percent 3 9 14 4 6" xfId="44771" xr:uid="{CD2B1EC3-1106-4E8F-96DF-3B8E6F76B667}"/>
    <cellStyle name="Percent 3 9 14 5" xfId="9053" xr:uid="{A35B9863-6224-4197-A0E3-681066C909C4}"/>
    <cellStyle name="Percent 3 9 14 5 2" xfId="9054" xr:uid="{F9075EC9-5351-47AB-BC11-9B789AC7A2BB}"/>
    <cellStyle name="Percent 3 9 14 5 2 2" xfId="9055" xr:uid="{8DBCD8B9-0E32-41CD-9EE4-0890F71E4F1F}"/>
    <cellStyle name="Percent 3 9 14 5 2 2 2" xfId="26928" xr:uid="{EB16A93D-D790-4A25-ABF6-34635DADB598}"/>
    <cellStyle name="Percent 3 9 14 5 2 2 3" xfId="44779" xr:uid="{9A55E94A-3A41-4A2F-AF49-BEE16FD4B3E7}"/>
    <cellStyle name="Percent 3 9 14 5 2 3" xfId="26927" xr:uid="{650B2DFD-9A69-4AAA-9A23-589D11A3739B}"/>
    <cellStyle name="Percent 3 9 14 5 2 4" xfId="44778" xr:uid="{2EA4D921-C644-4644-A833-85A06F73EB71}"/>
    <cellStyle name="Percent 3 9 14 5 3" xfId="9056" xr:uid="{C76756E5-9AC2-49CE-8FBC-A0FD6D184858}"/>
    <cellStyle name="Percent 3 9 14 5 3 2" xfId="9057" xr:uid="{B37D2E5E-AE82-42A3-89A1-C2866932CED2}"/>
    <cellStyle name="Percent 3 9 14 5 3 2 2" xfId="26930" xr:uid="{E34F9C60-4586-4AB0-827C-EA6125587970}"/>
    <cellStyle name="Percent 3 9 14 5 3 2 3" xfId="44781" xr:uid="{31C72857-4A27-403D-8F3A-D6D2C131CCD1}"/>
    <cellStyle name="Percent 3 9 14 5 3 3" xfId="26929" xr:uid="{D108ABA2-27C2-43A8-ACAB-9EA6C0EB5A73}"/>
    <cellStyle name="Percent 3 9 14 5 3 4" xfId="44780" xr:uid="{824F8124-DD99-4377-B960-58BE9E918E03}"/>
    <cellStyle name="Percent 3 9 14 5 4" xfId="9058" xr:uid="{30D36B19-D5E7-41F7-956B-C966EE3CC347}"/>
    <cellStyle name="Percent 3 9 14 5 4 2" xfId="9059" xr:uid="{C4B11688-D383-457D-9903-94CE37DE8D02}"/>
    <cellStyle name="Percent 3 9 14 5 4 2 2" xfId="26932" xr:uid="{FCD871F8-46CE-47AD-84DC-1C9AF9ACB8EC}"/>
    <cellStyle name="Percent 3 9 14 5 4 2 3" xfId="44783" xr:uid="{7F8782BB-72E7-4932-9ACE-7D94CB566FB3}"/>
    <cellStyle name="Percent 3 9 14 5 4 3" xfId="26931" xr:uid="{06BE42CA-29F8-42EB-9F7B-9A483E726A10}"/>
    <cellStyle name="Percent 3 9 14 5 4 4" xfId="44782" xr:uid="{1921CCF3-EE23-4816-B7AA-10A4559403D7}"/>
    <cellStyle name="Percent 3 9 14 5 5" xfId="9060" xr:uid="{78A3F29F-5086-4236-B6BA-716D2C2F73D5}"/>
    <cellStyle name="Percent 3 9 14 5 5 2" xfId="26933" xr:uid="{4CEA0C37-1B37-4237-B39C-EDADEEB03649}"/>
    <cellStyle name="Percent 3 9 14 5 5 3" xfId="44784" xr:uid="{BB119042-4766-410B-BB11-04C27189F4CE}"/>
    <cellStyle name="Percent 3 9 14 5 6" xfId="26926" xr:uid="{E0823242-D6DA-4287-9249-864FBF61AD75}"/>
    <cellStyle name="Percent 3 9 14 5 7" xfId="44777" xr:uid="{8476CC1E-8D86-4AC3-A40B-8E7D336EC31E}"/>
    <cellStyle name="Percent 3 9 14 6" xfId="9061" xr:uid="{5C179AC0-001E-4B1E-9389-A3CB6DC0A9C4}"/>
    <cellStyle name="Percent 3 9 14 6 2" xfId="9062" xr:uid="{AE94BB42-F714-4029-9ECE-647A3288E935}"/>
    <cellStyle name="Percent 3 9 14 6 2 2" xfId="9063" xr:uid="{6EFF32BA-3445-47EC-AE73-49858B2A7D31}"/>
    <cellStyle name="Percent 3 9 14 6 2 2 2" xfId="26936" xr:uid="{9538268C-6606-4F00-A989-92B1DA96703B}"/>
    <cellStyle name="Percent 3 9 14 6 2 2 3" xfId="44787" xr:uid="{CECA6197-F286-445D-A6EB-C677FF7A0B87}"/>
    <cellStyle name="Percent 3 9 14 6 2 3" xfId="26935" xr:uid="{8D6E534C-C3E1-427D-B09F-E3A55508C2E8}"/>
    <cellStyle name="Percent 3 9 14 6 2 4" xfId="44786" xr:uid="{69705E24-C784-41D0-A1D4-89DE3B1BDD76}"/>
    <cellStyle name="Percent 3 9 14 6 3" xfId="9064" xr:uid="{A8D658CA-A750-4708-B434-1C3DD362F196}"/>
    <cellStyle name="Percent 3 9 14 6 3 2" xfId="9065" xr:uid="{1FD6B0BD-8881-4156-B39C-66E265CB0849}"/>
    <cellStyle name="Percent 3 9 14 6 3 2 2" xfId="26938" xr:uid="{3F20B1F7-D6CA-4F11-B972-F174BF3DD793}"/>
    <cellStyle name="Percent 3 9 14 6 3 2 3" xfId="44789" xr:uid="{FF8DF4EC-3166-4E80-B76F-A8DF8F0E38D5}"/>
    <cellStyle name="Percent 3 9 14 6 3 3" xfId="26937" xr:uid="{4BB0381E-AD78-42E7-9A3A-1BBD0D70B4FA}"/>
    <cellStyle name="Percent 3 9 14 6 3 4" xfId="44788" xr:uid="{39A45953-A004-45A2-990E-6C877B3B400A}"/>
    <cellStyle name="Percent 3 9 14 6 4" xfId="9066" xr:uid="{3EAF8DF5-ECA4-4C8A-A367-CBDF748BF1F3}"/>
    <cellStyle name="Percent 3 9 14 6 4 2" xfId="26939" xr:uid="{AD361CB6-DF7D-482D-B205-1085E345213A}"/>
    <cellStyle name="Percent 3 9 14 6 4 3" xfId="44790" xr:uid="{57E3A950-C0AC-4D4E-941A-35601837EB81}"/>
    <cellStyle name="Percent 3 9 14 6 5" xfId="26934" xr:uid="{A0FF0757-815A-4CE8-A9EE-2CA1D1A96351}"/>
    <cellStyle name="Percent 3 9 14 6 6" xfId="44785" xr:uid="{2509FB50-72B8-4ED8-A9D2-75CE200114D1}"/>
    <cellStyle name="Percent 3 9 14 7" xfId="9067" xr:uid="{B7F02874-4FBF-46C7-8296-1461D4E1D71D}"/>
    <cellStyle name="Percent 3 9 14 7 2" xfId="9068" xr:uid="{A909DAB5-437F-4AEF-BB78-A647FE09FBF9}"/>
    <cellStyle name="Percent 3 9 14 7 2 2" xfId="26941" xr:uid="{80533647-7BC5-4BA1-8253-02AFB7C31D72}"/>
    <cellStyle name="Percent 3 9 14 7 2 3" xfId="44792" xr:uid="{228C65E7-F320-47F8-A618-BC680A56BA78}"/>
    <cellStyle name="Percent 3 9 14 7 3" xfId="26940" xr:uid="{207C782E-C2B5-40CE-AD55-99B107239DF5}"/>
    <cellStyle name="Percent 3 9 14 7 4" xfId="44791" xr:uid="{45CB3943-0267-4829-95E8-6CD8D030D4D1}"/>
    <cellStyle name="Percent 3 9 14 8" xfId="9069" xr:uid="{C4D937B3-09F3-4461-AC47-BFF96950FB2E}"/>
    <cellStyle name="Percent 3 9 14 8 2" xfId="9070" xr:uid="{8A8A946D-FAF4-43E3-BDE0-5F70A96663A1}"/>
    <cellStyle name="Percent 3 9 14 8 2 2" xfId="26943" xr:uid="{5CEDCA30-E79B-4C35-AE36-8B30C50A24C4}"/>
    <cellStyle name="Percent 3 9 14 8 2 3" xfId="44794" xr:uid="{60A447AA-1E6F-47CB-8736-3E983BFC884D}"/>
    <cellStyle name="Percent 3 9 14 8 3" xfId="26942" xr:uid="{AC9FE486-DFEA-4F5F-99C3-D84B7640B053}"/>
    <cellStyle name="Percent 3 9 14 8 4" xfId="44793" xr:uid="{E0036E09-476F-46DB-AB64-69C88C43F36C}"/>
    <cellStyle name="Percent 3 9 14 9" xfId="9071" xr:uid="{ECBA6631-BAFB-4F33-B6ED-6B37C2553D8C}"/>
    <cellStyle name="Percent 3 9 14 9 2" xfId="9072" xr:uid="{DE39DFB7-6A71-4C47-A2C2-FFFC0E6AFA6E}"/>
    <cellStyle name="Percent 3 9 14 9 2 2" xfId="26945" xr:uid="{7142C88E-7379-4F2B-8AC0-802464B8700E}"/>
    <cellStyle name="Percent 3 9 14 9 2 3" xfId="44796" xr:uid="{6B7A16D5-D12B-43E2-8404-2D8A877BF26E}"/>
    <cellStyle name="Percent 3 9 14 9 3" xfId="26944" xr:uid="{9183802D-61DA-4B26-AA0C-18F21628065E}"/>
    <cellStyle name="Percent 3 9 14 9 4" xfId="44795" xr:uid="{705C57ED-2788-486F-8E64-72A2BF8BB674}"/>
    <cellStyle name="Percent 3 9 15" xfId="2964" xr:uid="{040C5D0B-5B0E-473E-A23F-1AD96CFAB117}"/>
    <cellStyle name="Percent 3 9 15 10" xfId="9074" xr:uid="{82714EC7-B919-481B-9469-A5F6DBFC6DB0}"/>
    <cellStyle name="Percent 3 9 15 10 2" xfId="26947" xr:uid="{69FEA87F-48EC-4319-BF59-76460A168689}"/>
    <cellStyle name="Percent 3 9 15 10 3" xfId="44798" xr:uid="{B134E0C7-36D0-44EB-8D83-05EB902422DE}"/>
    <cellStyle name="Percent 3 9 15 11" xfId="9075" xr:uid="{3EEF20B5-C1DE-494C-8E46-57FAA86308D6}"/>
    <cellStyle name="Percent 3 9 15 11 2" xfId="26948" xr:uid="{4843DEF1-4257-4E5F-AE3E-CC55C3B7D8DC}"/>
    <cellStyle name="Percent 3 9 15 11 3" xfId="44799" xr:uid="{85711D37-60EA-4088-B55C-84FEFB84C42C}"/>
    <cellStyle name="Percent 3 9 15 12" xfId="9073" xr:uid="{6163792B-8673-4559-9570-A1C96553A830}"/>
    <cellStyle name="Percent 3 9 15 12 2" xfId="26946" xr:uid="{CE4A0681-2934-4735-81C7-B279D86C45A5}"/>
    <cellStyle name="Percent 3 9 15 12 3" xfId="44797" xr:uid="{BFECF6AC-5796-441E-B71B-95C5F03AAF1E}"/>
    <cellStyle name="Percent 3 9 15 13" xfId="59881" xr:uid="{4055BEAB-088F-4C6A-8ACF-2CCB3E6EC167}"/>
    <cellStyle name="Percent 3 9 15 2" xfId="9076" xr:uid="{703AC663-C63B-4410-92A0-3652835EEC82}"/>
    <cellStyle name="Percent 3 9 15 2 2" xfId="9077" xr:uid="{6CC5BD54-A119-43B8-BEAD-C50F876C7081}"/>
    <cellStyle name="Percent 3 9 15 2 2 2" xfId="9078" xr:uid="{C9E707BF-FD7B-4891-B032-C633FB8CA973}"/>
    <cellStyle name="Percent 3 9 15 2 2 2 2" xfId="26951" xr:uid="{3F02CB3A-CDD8-4311-BD37-D566ADE69F9A}"/>
    <cellStyle name="Percent 3 9 15 2 2 2 3" xfId="44802" xr:uid="{8DA7DE32-AF22-4788-BB91-78C0ED4CFB15}"/>
    <cellStyle name="Percent 3 9 15 2 2 3" xfId="26950" xr:uid="{45C8FADF-7C95-485A-8884-54EC59EADE40}"/>
    <cellStyle name="Percent 3 9 15 2 2 4" xfId="44801" xr:uid="{EC45E5C8-CEF5-48B1-8BBB-920ADEC19337}"/>
    <cellStyle name="Percent 3 9 15 2 3" xfId="9079" xr:uid="{F54A4874-73CB-4B25-8738-BD8B58C8DBCA}"/>
    <cellStyle name="Percent 3 9 15 2 3 2" xfId="9080" xr:uid="{6124A5DA-D82F-4A36-BD9A-5CF05E9E5E92}"/>
    <cellStyle name="Percent 3 9 15 2 3 2 2" xfId="26953" xr:uid="{49680733-C915-4200-8C6C-B47EDB6922AC}"/>
    <cellStyle name="Percent 3 9 15 2 3 2 3" xfId="44804" xr:uid="{A8188770-167B-4464-86A4-D9FD7A0A3C5B}"/>
    <cellStyle name="Percent 3 9 15 2 3 3" xfId="26952" xr:uid="{C70B1E3F-AA9B-49E2-97B5-01D86EEE16E7}"/>
    <cellStyle name="Percent 3 9 15 2 3 4" xfId="44803" xr:uid="{751A6DDC-F396-4891-BB2B-37C245FF14E9}"/>
    <cellStyle name="Percent 3 9 15 2 4" xfId="9081" xr:uid="{A56671F8-ABEA-40E9-B0A2-9D6B2F170694}"/>
    <cellStyle name="Percent 3 9 15 2 4 2" xfId="26954" xr:uid="{BDAF2AF6-A29C-43EE-A87D-2302B5480963}"/>
    <cellStyle name="Percent 3 9 15 2 4 3" xfId="44805" xr:uid="{62EF7951-632B-4A2B-8816-47FB0B59B801}"/>
    <cellStyle name="Percent 3 9 15 2 5" xfId="9082" xr:uid="{9E41D6EA-BB42-4315-92B7-96A314B89D38}"/>
    <cellStyle name="Percent 3 9 15 2 5 2" xfId="26955" xr:uid="{833AF81E-436E-4095-9CC1-DEB5871CF417}"/>
    <cellStyle name="Percent 3 9 15 2 5 3" xfId="44806" xr:uid="{D0E0E670-55D5-4B6C-96AD-7EF1983DBA15}"/>
    <cellStyle name="Percent 3 9 15 2 6" xfId="26949" xr:uid="{C6128277-CE9A-4C0A-B4D2-5BA740D4ADBA}"/>
    <cellStyle name="Percent 3 9 15 2 7" xfId="44800" xr:uid="{8D55A623-842C-4C85-B5C6-758DFF2D69E4}"/>
    <cellStyle name="Percent 3 9 15 3" xfId="9083" xr:uid="{22A90B99-31D1-477A-AF1E-FB64939C1B4D}"/>
    <cellStyle name="Percent 3 9 15 3 2" xfId="9084" xr:uid="{6C3E5E00-77D5-4963-9881-24999F603AB9}"/>
    <cellStyle name="Percent 3 9 15 3 2 2" xfId="9085" xr:uid="{DE211179-2AD9-4B35-A3E4-468387FF8593}"/>
    <cellStyle name="Percent 3 9 15 3 2 2 2" xfId="26958" xr:uid="{2A706489-2DA4-4773-BAD4-A67876FD6AE2}"/>
    <cellStyle name="Percent 3 9 15 3 2 2 3" xfId="44809" xr:uid="{AB3F6666-7997-4963-8EAC-BCD345593C2A}"/>
    <cellStyle name="Percent 3 9 15 3 2 3" xfId="26957" xr:uid="{4468C14A-1050-4CEA-AFE9-7FC87A46651A}"/>
    <cellStyle name="Percent 3 9 15 3 2 4" xfId="44808" xr:uid="{F9763AC9-A69F-4B6B-ADA9-D8F60C7F9597}"/>
    <cellStyle name="Percent 3 9 15 3 3" xfId="9086" xr:uid="{9E3B39F7-6389-4D7A-ABEA-8E6F3B55F1EF}"/>
    <cellStyle name="Percent 3 9 15 3 3 2" xfId="9087" xr:uid="{7005F276-3F44-4199-ABC8-F1E0F86C421E}"/>
    <cellStyle name="Percent 3 9 15 3 3 2 2" xfId="26960" xr:uid="{D3451A5E-CB06-4547-A204-A229C4B97F3B}"/>
    <cellStyle name="Percent 3 9 15 3 3 2 3" xfId="44811" xr:uid="{200851C8-5572-4338-A8FB-5509518B400F}"/>
    <cellStyle name="Percent 3 9 15 3 3 3" xfId="26959" xr:uid="{C2DC2DCC-1557-40BE-A9B2-2E1CA85DA81D}"/>
    <cellStyle name="Percent 3 9 15 3 3 4" xfId="44810" xr:uid="{8C33A425-B061-4E21-A687-94D60A8EC95C}"/>
    <cellStyle name="Percent 3 9 15 3 4" xfId="9088" xr:uid="{C9D26AAE-5E1D-4DCC-A4B9-7DEC2B1BA244}"/>
    <cellStyle name="Percent 3 9 15 3 4 2" xfId="26961" xr:uid="{4ED59CA5-7E10-449B-910B-0AB0D1601355}"/>
    <cellStyle name="Percent 3 9 15 3 4 3" xfId="44812" xr:uid="{345FFDED-6716-4D89-B316-C4B664923CE4}"/>
    <cellStyle name="Percent 3 9 15 3 5" xfId="26956" xr:uid="{B6E4053C-5396-483F-B339-3B61DEAAFB1D}"/>
    <cellStyle name="Percent 3 9 15 3 6" xfId="44807" xr:uid="{343A0290-F94A-4A10-B890-5E1594BF2E83}"/>
    <cellStyle name="Percent 3 9 15 4" xfId="9089" xr:uid="{174E290C-D1B7-45AB-9CC7-7905072BBBFC}"/>
    <cellStyle name="Percent 3 9 15 4 2" xfId="9090" xr:uid="{AAB3A4BC-B14F-470E-A422-F58BD31477F7}"/>
    <cellStyle name="Percent 3 9 15 4 2 2" xfId="9091" xr:uid="{E5A7E26E-823F-43C9-81D9-D5B279AC5A9A}"/>
    <cellStyle name="Percent 3 9 15 4 2 2 2" xfId="26964" xr:uid="{F2896BFD-FCA6-4D21-BDB1-4D696C84E169}"/>
    <cellStyle name="Percent 3 9 15 4 2 2 3" xfId="44815" xr:uid="{C4101D64-115E-4D91-988F-61F7A64196BE}"/>
    <cellStyle name="Percent 3 9 15 4 2 3" xfId="26963" xr:uid="{2F1F56BC-B6C2-4B15-9CAB-A51AD22FB85E}"/>
    <cellStyle name="Percent 3 9 15 4 2 4" xfId="44814" xr:uid="{FDF72EDD-0685-4015-89FB-F9BBDD4A87B1}"/>
    <cellStyle name="Percent 3 9 15 4 3" xfId="9092" xr:uid="{4DD37CF9-9A8D-4D36-B254-E92FD4EDE552}"/>
    <cellStyle name="Percent 3 9 15 4 3 2" xfId="9093" xr:uid="{7F4A50B9-AC81-450C-A3AE-63E67D8EBEE2}"/>
    <cellStyle name="Percent 3 9 15 4 3 2 2" xfId="26966" xr:uid="{EE66247D-B9FA-4AF7-A677-9C73CD6F97AB}"/>
    <cellStyle name="Percent 3 9 15 4 3 2 3" xfId="44817" xr:uid="{0821DB3B-AFDB-42DA-A59D-C42BDDF230F6}"/>
    <cellStyle name="Percent 3 9 15 4 3 3" xfId="26965" xr:uid="{90E97B1E-1B4A-4229-8381-6A60D898CA20}"/>
    <cellStyle name="Percent 3 9 15 4 3 4" xfId="44816" xr:uid="{1626D583-6545-4944-BCD5-1EE6DE93BFB8}"/>
    <cellStyle name="Percent 3 9 15 4 4" xfId="9094" xr:uid="{80F1C0C1-1CC0-4CC2-9E7C-61BC4817CAF5}"/>
    <cellStyle name="Percent 3 9 15 4 4 2" xfId="26967" xr:uid="{7ADF4E87-7008-4383-9FE4-CCB3465A616D}"/>
    <cellStyle name="Percent 3 9 15 4 4 3" xfId="44818" xr:uid="{AEFBF914-56AC-4D20-AAC4-0020439EBD31}"/>
    <cellStyle name="Percent 3 9 15 4 5" xfId="26962" xr:uid="{9351F3BC-690C-4475-8265-7FBE2EF74A16}"/>
    <cellStyle name="Percent 3 9 15 4 6" xfId="44813" xr:uid="{010332C2-432E-400D-A736-4C4D40730EE9}"/>
    <cellStyle name="Percent 3 9 15 5" xfId="9095" xr:uid="{4A9EA463-B8E0-44FC-83F4-6DA216A0DE1A}"/>
    <cellStyle name="Percent 3 9 15 5 2" xfId="9096" xr:uid="{F7E3823D-D39E-410C-8A84-8F1220BBEA77}"/>
    <cellStyle name="Percent 3 9 15 5 2 2" xfId="9097" xr:uid="{068B2513-A22F-42DD-859B-32D1F4689BF2}"/>
    <cellStyle name="Percent 3 9 15 5 2 2 2" xfId="26970" xr:uid="{04D0B300-BAD4-49A9-8970-9AF2F31F6A49}"/>
    <cellStyle name="Percent 3 9 15 5 2 2 3" xfId="44821" xr:uid="{34DC991A-FADF-4980-AEE5-3F4419805F66}"/>
    <cellStyle name="Percent 3 9 15 5 2 3" xfId="26969" xr:uid="{A4424A13-C5B5-4DC4-8480-B826EF3ECB13}"/>
    <cellStyle name="Percent 3 9 15 5 2 4" xfId="44820" xr:uid="{690F84A6-A0FC-44FA-85DE-A582A277D2F7}"/>
    <cellStyle name="Percent 3 9 15 5 3" xfId="9098" xr:uid="{01CACA75-9FE1-41C9-96B0-5BE6E152A0ED}"/>
    <cellStyle name="Percent 3 9 15 5 3 2" xfId="9099" xr:uid="{F6D7D77D-9DFE-483B-8F32-2FC52EF4C281}"/>
    <cellStyle name="Percent 3 9 15 5 3 2 2" xfId="26972" xr:uid="{8E24BB52-5D33-4774-A489-0403386307F7}"/>
    <cellStyle name="Percent 3 9 15 5 3 2 3" xfId="44823" xr:uid="{F2114E79-79A4-4CEF-91DC-30248D08825F}"/>
    <cellStyle name="Percent 3 9 15 5 3 3" xfId="26971" xr:uid="{7936062B-E024-46E1-90E2-9EB11FE30B21}"/>
    <cellStyle name="Percent 3 9 15 5 3 4" xfId="44822" xr:uid="{DB44560B-4B31-463E-BF28-E0A6BE0668C9}"/>
    <cellStyle name="Percent 3 9 15 5 4" xfId="9100" xr:uid="{CF79669C-4B15-4B20-898C-94776F9E54FC}"/>
    <cellStyle name="Percent 3 9 15 5 4 2" xfId="9101" xr:uid="{DF8FD324-A319-4FB9-B200-1F220B0729F3}"/>
    <cellStyle name="Percent 3 9 15 5 4 2 2" xfId="26974" xr:uid="{EDD19100-E5CC-49D6-AD03-B7A492F6CEC9}"/>
    <cellStyle name="Percent 3 9 15 5 4 2 3" xfId="44825" xr:uid="{06A3E74E-9FFE-4DB9-9E3E-04EDD9EE9547}"/>
    <cellStyle name="Percent 3 9 15 5 4 3" xfId="26973" xr:uid="{AE67C8C8-C1A2-49D7-AA4F-69196755A458}"/>
    <cellStyle name="Percent 3 9 15 5 4 4" xfId="44824" xr:uid="{13B001D1-E200-4B0C-BBF0-6C0AA2929C57}"/>
    <cellStyle name="Percent 3 9 15 5 5" xfId="9102" xr:uid="{BDC04C60-CE9D-4A9E-BF10-A941F3A2D264}"/>
    <cellStyle name="Percent 3 9 15 5 5 2" xfId="26975" xr:uid="{532AC2AD-4D37-4D7A-9907-04B4F68D36F2}"/>
    <cellStyle name="Percent 3 9 15 5 5 3" xfId="44826" xr:uid="{C8C79BA0-4D02-4C42-9290-C1E3D4815376}"/>
    <cellStyle name="Percent 3 9 15 5 6" xfId="26968" xr:uid="{6F2FEDFD-BB14-4F2A-B8C9-9F373B296192}"/>
    <cellStyle name="Percent 3 9 15 5 7" xfId="44819" xr:uid="{B67F3667-1FB3-483E-9927-A3FE04238A16}"/>
    <cellStyle name="Percent 3 9 15 6" xfId="9103" xr:uid="{BA91777B-919B-4F28-A6C4-D62CF4E96090}"/>
    <cellStyle name="Percent 3 9 15 6 2" xfId="9104" xr:uid="{443299E4-9703-462C-A03B-D8C745E7C850}"/>
    <cellStyle name="Percent 3 9 15 6 2 2" xfId="9105" xr:uid="{34BB1171-C6B9-40F0-9741-FFDAD90A66D9}"/>
    <cellStyle name="Percent 3 9 15 6 2 2 2" xfId="26978" xr:uid="{C18A1809-6A92-42F0-98F7-5903A1D46429}"/>
    <cellStyle name="Percent 3 9 15 6 2 2 3" xfId="44829" xr:uid="{93EA4360-95D4-4E9B-90F6-6A990E9E5E37}"/>
    <cellStyle name="Percent 3 9 15 6 2 3" xfId="26977" xr:uid="{98F5590E-4389-4C64-8926-114BCDBFEF5A}"/>
    <cellStyle name="Percent 3 9 15 6 2 4" xfId="44828" xr:uid="{3BCCEA07-385C-44B8-B40F-36D40A48B19A}"/>
    <cellStyle name="Percent 3 9 15 6 3" xfId="9106" xr:uid="{64744D64-BF0E-45F6-90F9-AE55379540D9}"/>
    <cellStyle name="Percent 3 9 15 6 3 2" xfId="9107" xr:uid="{837C3212-6E23-4DFD-B5BF-B17E631A8C39}"/>
    <cellStyle name="Percent 3 9 15 6 3 2 2" xfId="26980" xr:uid="{5B407687-63FE-4D40-ABA3-98E54D13CA4F}"/>
    <cellStyle name="Percent 3 9 15 6 3 2 3" xfId="44831" xr:uid="{66AC801B-F655-4DFD-8117-7DAD725F5A10}"/>
    <cellStyle name="Percent 3 9 15 6 3 3" xfId="26979" xr:uid="{942F5DD1-C010-4A7C-89BA-1ACCB7AE4ECF}"/>
    <cellStyle name="Percent 3 9 15 6 3 4" xfId="44830" xr:uid="{F43E1D4F-FAD0-40E0-AFF1-E717F6E1A067}"/>
    <cellStyle name="Percent 3 9 15 6 4" xfId="9108" xr:uid="{A713A721-C323-4136-BBA1-BEE514890BD2}"/>
    <cellStyle name="Percent 3 9 15 6 4 2" xfId="26981" xr:uid="{4551583F-D090-4917-A06E-EC21EA24B8F2}"/>
    <cellStyle name="Percent 3 9 15 6 4 3" xfId="44832" xr:uid="{5A6641A8-0D9C-4329-9550-A1692E9E81BD}"/>
    <cellStyle name="Percent 3 9 15 6 5" xfId="26976" xr:uid="{B092CBF5-667C-40C9-89C1-DF1800EC9177}"/>
    <cellStyle name="Percent 3 9 15 6 6" xfId="44827" xr:uid="{583556F5-EFC6-4246-AB15-5F2E4D2CA083}"/>
    <cellStyle name="Percent 3 9 15 7" xfId="9109" xr:uid="{AF9E5B18-31F4-4B72-A955-478544A631AA}"/>
    <cellStyle name="Percent 3 9 15 7 2" xfId="9110" xr:uid="{6472B7FB-9B3F-4BE2-B882-3806111B8FA2}"/>
    <cellStyle name="Percent 3 9 15 7 2 2" xfId="26983" xr:uid="{FB3D5DC2-CAC5-4961-98A4-76A86FB72AF1}"/>
    <cellStyle name="Percent 3 9 15 7 2 3" xfId="44834" xr:uid="{46886E14-0A62-440F-AE98-9825DC14B3F3}"/>
    <cellStyle name="Percent 3 9 15 7 3" xfId="26982" xr:uid="{F9611F36-DF25-4440-B5A1-AD9BB8716365}"/>
    <cellStyle name="Percent 3 9 15 7 4" xfId="44833" xr:uid="{A5067047-FE5F-4487-9CC9-F7F471C1606F}"/>
    <cellStyle name="Percent 3 9 15 8" xfId="9111" xr:uid="{678041FA-2290-40A3-8F1D-203DE99C9EE9}"/>
    <cellStyle name="Percent 3 9 15 8 2" xfId="9112" xr:uid="{25D9418B-5A57-4A71-B010-62E02AAC33DE}"/>
    <cellStyle name="Percent 3 9 15 8 2 2" xfId="26985" xr:uid="{2915C24C-6902-476A-9FEE-3A22FD3983F5}"/>
    <cellStyle name="Percent 3 9 15 8 2 3" xfId="44836" xr:uid="{37FE22E7-005B-427B-AC82-F31F9396DD2A}"/>
    <cellStyle name="Percent 3 9 15 8 3" xfId="26984" xr:uid="{ED529233-ACC6-4B0E-A2CB-1277D500C69B}"/>
    <cellStyle name="Percent 3 9 15 8 4" xfId="44835" xr:uid="{0DF5A309-0B43-4524-A0F0-E267D333D1FC}"/>
    <cellStyle name="Percent 3 9 15 9" xfId="9113" xr:uid="{E472CA67-FF96-4AB6-AEE5-58F6C321A2C5}"/>
    <cellStyle name="Percent 3 9 15 9 2" xfId="9114" xr:uid="{F99D34E9-9E47-404A-AA92-CDB3A8A13329}"/>
    <cellStyle name="Percent 3 9 15 9 2 2" xfId="26987" xr:uid="{20F9AC91-491B-48AE-87A0-1B4F155E38AA}"/>
    <cellStyle name="Percent 3 9 15 9 2 3" xfId="44838" xr:uid="{8EE2463E-FE2D-4B11-8992-044076032751}"/>
    <cellStyle name="Percent 3 9 15 9 3" xfId="26986" xr:uid="{ECD9E1CD-B7AE-4F2E-974F-397221BBD596}"/>
    <cellStyle name="Percent 3 9 15 9 4" xfId="44837" xr:uid="{8F3DDB11-E68C-4C11-BBBE-6708EA09C852}"/>
    <cellStyle name="Percent 3 9 16" xfId="9115" xr:uid="{FED3C4CF-5A13-458B-8299-38BA486D3D53}"/>
    <cellStyle name="Percent 3 9 16 2" xfId="9116" xr:uid="{DC4039C9-6155-4CAA-9E3F-37DC37BC155A}"/>
    <cellStyle name="Percent 3 9 16 2 2" xfId="9117" xr:uid="{780F5503-FE8C-4D04-8311-D7A8C15EFD1F}"/>
    <cellStyle name="Percent 3 9 16 2 2 2" xfId="26990" xr:uid="{0678D099-3B7D-4117-A597-05750391A45B}"/>
    <cellStyle name="Percent 3 9 16 2 2 3" xfId="44841" xr:uid="{F6580203-DC25-4504-90E6-39740970DE00}"/>
    <cellStyle name="Percent 3 9 16 2 3" xfId="26989" xr:uid="{173AC6C7-7A7D-4817-9891-092790873837}"/>
    <cellStyle name="Percent 3 9 16 2 4" xfId="44840" xr:uid="{0E0C6EDD-C646-4638-B6EF-805D601C8209}"/>
    <cellStyle name="Percent 3 9 16 3" xfId="9118" xr:uid="{932F5EB6-983D-43CD-A292-FFD1B5A36818}"/>
    <cellStyle name="Percent 3 9 16 3 2" xfId="9119" xr:uid="{1264ECFC-4143-4D09-9612-EC7B9A7B996D}"/>
    <cellStyle name="Percent 3 9 16 3 2 2" xfId="26992" xr:uid="{90CC0282-13C1-438E-8E68-1F8B4BA48AF3}"/>
    <cellStyle name="Percent 3 9 16 3 2 3" xfId="44843" xr:uid="{81A1B2C2-B38F-4AFB-B1D3-E4CDD4F3CC0D}"/>
    <cellStyle name="Percent 3 9 16 3 3" xfId="26991" xr:uid="{E4B4AFC6-F1DE-4559-B78B-25B221307C0A}"/>
    <cellStyle name="Percent 3 9 16 3 4" xfId="44842" xr:uid="{47571993-BD15-41B0-A177-31828BFFA2BF}"/>
    <cellStyle name="Percent 3 9 16 4" xfId="9120" xr:uid="{3D6D0BEC-4B67-4F29-8765-E441B012B154}"/>
    <cellStyle name="Percent 3 9 16 4 2" xfId="26993" xr:uid="{8E880467-1B0D-4FE2-AD39-1F09B4997880}"/>
    <cellStyle name="Percent 3 9 16 4 3" xfId="44844" xr:uid="{C8C672FD-FE90-47A1-BAA3-3E3772A9FFBC}"/>
    <cellStyle name="Percent 3 9 16 5" xfId="9121" xr:uid="{18EF95B5-D3A7-4400-A693-E1194B26CEA7}"/>
    <cellStyle name="Percent 3 9 16 5 2" xfId="26994" xr:uid="{67E52ED2-76C7-4217-A91C-428F81AAE47B}"/>
    <cellStyle name="Percent 3 9 16 5 3" xfId="44845" xr:uid="{1FD36197-FBD8-4A42-B01B-B7D33C08E48B}"/>
    <cellStyle name="Percent 3 9 16 6" xfId="26988" xr:uid="{F2AFDD89-CBFE-4959-8A72-DA4FE68B207D}"/>
    <cellStyle name="Percent 3 9 16 7" xfId="44839" xr:uid="{7C98F604-1955-4848-9F84-135C93899F0A}"/>
    <cellStyle name="Percent 3 9 17" xfId="9122" xr:uid="{3A6009BC-4068-4D8F-B620-CBED363501C3}"/>
    <cellStyle name="Percent 3 9 17 2" xfId="9123" xr:uid="{E22F028A-2C82-4F23-9E58-DEFBAFD7CF11}"/>
    <cellStyle name="Percent 3 9 17 2 2" xfId="9124" xr:uid="{93C287F7-A0B1-4EF7-9A34-9B6F0CAB5389}"/>
    <cellStyle name="Percent 3 9 17 2 2 2" xfId="26997" xr:uid="{2E707EEA-85D2-49B5-A6CA-BCBAA48612C5}"/>
    <cellStyle name="Percent 3 9 17 2 2 3" xfId="44848" xr:uid="{263F2F72-D64E-4AA5-AC78-43B8D5470053}"/>
    <cellStyle name="Percent 3 9 17 2 3" xfId="26996" xr:uid="{B3E920CD-348B-4DC7-8655-1D020B344F1C}"/>
    <cellStyle name="Percent 3 9 17 2 4" xfId="44847" xr:uid="{354B7BDD-EBCA-4659-A027-B42A7AC7444D}"/>
    <cellStyle name="Percent 3 9 17 3" xfId="9125" xr:uid="{716D00EE-DB03-4693-B2A4-EFC8F6178A25}"/>
    <cellStyle name="Percent 3 9 17 3 2" xfId="9126" xr:uid="{838685A1-B487-4DB5-9BD8-6AF9FF38F215}"/>
    <cellStyle name="Percent 3 9 17 3 2 2" xfId="26999" xr:uid="{452F1652-D60C-450A-B277-E534AED4795F}"/>
    <cellStyle name="Percent 3 9 17 3 2 3" xfId="44850" xr:uid="{9E568F1B-67FD-4D6E-972A-62A5B0AB5ECB}"/>
    <cellStyle name="Percent 3 9 17 3 3" xfId="26998" xr:uid="{2F4E38A0-D725-403E-88C4-E052263C3C07}"/>
    <cellStyle name="Percent 3 9 17 3 4" xfId="44849" xr:uid="{A30FB5D6-4648-4F89-8A36-E8B09C26D2CD}"/>
    <cellStyle name="Percent 3 9 17 4" xfId="9127" xr:uid="{001032B7-A022-41C9-967D-EF447A3E53FD}"/>
    <cellStyle name="Percent 3 9 17 4 2" xfId="27000" xr:uid="{0147B97B-B7B2-40B1-9E24-70675C469A9F}"/>
    <cellStyle name="Percent 3 9 17 4 3" xfId="44851" xr:uid="{C702BCDC-19A9-4551-A0F5-572004D18731}"/>
    <cellStyle name="Percent 3 9 17 5" xfId="26995" xr:uid="{C29EDE6E-5DC3-45B0-BB10-D53B1178409E}"/>
    <cellStyle name="Percent 3 9 17 6" xfId="44846" xr:uid="{CBA01B5F-3E84-46C4-85CB-01DDD413FB4C}"/>
    <cellStyle name="Percent 3 9 18" xfId="9128" xr:uid="{49E2C08B-3FBB-4AD1-8637-E72259ECAD94}"/>
    <cellStyle name="Percent 3 9 18 2" xfId="9129" xr:uid="{A87A323A-5C6C-4E2D-A254-30CED0E6A916}"/>
    <cellStyle name="Percent 3 9 18 2 2" xfId="9130" xr:uid="{E18B36DC-D986-4F87-B1FF-14474BB0B530}"/>
    <cellStyle name="Percent 3 9 18 2 2 2" xfId="27003" xr:uid="{29D27370-E229-4EB4-B766-3BBDE1BB8454}"/>
    <cellStyle name="Percent 3 9 18 2 2 3" xfId="44854" xr:uid="{4ADD2B61-01AC-43AE-B88A-5861BF27BF3E}"/>
    <cellStyle name="Percent 3 9 18 2 3" xfId="27002" xr:uid="{B56F9AAD-32C2-43D1-8D9B-6B3A173A9D69}"/>
    <cellStyle name="Percent 3 9 18 2 4" xfId="44853" xr:uid="{045C6835-D779-4843-BF73-9BE185D5EF8E}"/>
    <cellStyle name="Percent 3 9 18 3" xfId="9131" xr:uid="{87FAAB60-D179-417F-8D9A-E8C6971028D4}"/>
    <cellStyle name="Percent 3 9 18 3 2" xfId="9132" xr:uid="{F5FE0931-B5B4-4223-9B4F-0E0372F49659}"/>
    <cellStyle name="Percent 3 9 18 3 2 2" xfId="27005" xr:uid="{C83F5393-3845-42EE-9E26-5DC9463D5B83}"/>
    <cellStyle name="Percent 3 9 18 3 2 3" xfId="44856" xr:uid="{8CF819AE-0B0A-4FE7-B450-106304C95130}"/>
    <cellStyle name="Percent 3 9 18 3 3" xfId="27004" xr:uid="{564D16AD-3A18-41E0-8F16-D9116B63824C}"/>
    <cellStyle name="Percent 3 9 18 3 4" xfId="44855" xr:uid="{33BA4D58-3160-47B5-BDBD-35719D69C25D}"/>
    <cellStyle name="Percent 3 9 18 4" xfId="9133" xr:uid="{FA0EE101-8429-4BE7-B4F8-8F09CA3D9E19}"/>
    <cellStyle name="Percent 3 9 18 4 2" xfId="27006" xr:uid="{A0F36F12-6B2D-4172-82DC-EDC1639C599B}"/>
    <cellStyle name="Percent 3 9 18 4 3" xfId="44857" xr:uid="{C530B821-474E-4245-ACCC-4365AC485772}"/>
    <cellStyle name="Percent 3 9 18 5" xfId="27001" xr:uid="{F02A90CD-9F7F-4B6D-9D1E-537CA76109D9}"/>
    <cellStyle name="Percent 3 9 18 6" xfId="44852" xr:uid="{FBAE202E-B788-4DFE-B29B-B33678E9FD8B}"/>
    <cellStyle name="Percent 3 9 19" xfId="9134" xr:uid="{5ADC5B5A-939D-440D-8059-2E3C44B3F520}"/>
    <cellStyle name="Percent 3 9 19 2" xfId="9135" xr:uid="{0CAEC06C-A258-49C6-BE8D-FF3138CC1043}"/>
    <cellStyle name="Percent 3 9 19 2 2" xfId="9136" xr:uid="{CDE163DC-2CB7-4452-A298-B1F96835AA5C}"/>
    <cellStyle name="Percent 3 9 19 2 2 2" xfId="27009" xr:uid="{B2C2444B-505C-4C6B-9DEE-A82E6EB715AC}"/>
    <cellStyle name="Percent 3 9 19 2 2 3" xfId="44860" xr:uid="{31239023-3F21-4E67-88E1-911FE5EC3459}"/>
    <cellStyle name="Percent 3 9 19 2 3" xfId="27008" xr:uid="{9D5F508E-C81A-4812-A2F3-CBC7AE4ADF9B}"/>
    <cellStyle name="Percent 3 9 19 2 4" xfId="44859" xr:uid="{BD85D13A-444C-4E20-BA23-EFC3D7DCF6EB}"/>
    <cellStyle name="Percent 3 9 19 3" xfId="9137" xr:uid="{A69FE702-E852-4671-B5A6-E144BB9A6939}"/>
    <cellStyle name="Percent 3 9 19 3 2" xfId="9138" xr:uid="{2466039E-8933-4A27-A883-0AA9AB0ABB60}"/>
    <cellStyle name="Percent 3 9 19 3 2 2" xfId="27011" xr:uid="{ECB0A338-983D-4152-BE51-6C6888ED9491}"/>
    <cellStyle name="Percent 3 9 19 3 2 3" xfId="44862" xr:uid="{8BA52433-E860-45B9-9A19-5ED545429E46}"/>
    <cellStyle name="Percent 3 9 19 3 3" xfId="27010" xr:uid="{F10A2F04-A718-4E05-8CF8-A5C02F413657}"/>
    <cellStyle name="Percent 3 9 19 3 4" xfId="44861" xr:uid="{F58D2FA3-C8FD-478A-B932-E5C3AFB1FDF7}"/>
    <cellStyle name="Percent 3 9 19 4" xfId="9139" xr:uid="{74D10CD7-3625-4BF8-9683-785927CCF51C}"/>
    <cellStyle name="Percent 3 9 19 4 2" xfId="9140" xr:uid="{5C325B60-5E02-4BA4-93A3-B2FDE5063D20}"/>
    <cellStyle name="Percent 3 9 19 4 2 2" xfId="27013" xr:uid="{487E2EC2-9CBD-4C16-880B-4CC3A611AD21}"/>
    <cellStyle name="Percent 3 9 19 4 2 3" xfId="44864" xr:uid="{FB13D4FB-F819-4C62-B122-EC69D07F42AF}"/>
    <cellStyle name="Percent 3 9 19 4 3" xfId="27012" xr:uid="{39FC0BB9-32EE-4DA6-AC09-3DD28DE7EE3E}"/>
    <cellStyle name="Percent 3 9 19 4 4" xfId="44863" xr:uid="{D311FC30-F06D-436A-9908-464BB77F1810}"/>
    <cellStyle name="Percent 3 9 19 5" xfId="9141" xr:uid="{6759394E-DB29-4377-BE3E-86F398F1C896}"/>
    <cellStyle name="Percent 3 9 19 5 2" xfId="27014" xr:uid="{4BC29E9A-1E58-449C-9AAB-3E9C3878F5DA}"/>
    <cellStyle name="Percent 3 9 19 5 3" xfId="44865" xr:uid="{F813DCAF-2F50-488C-A370-0C524BFC6EEF}"/>
    <cellStyle name="Percent 3 9 19 6" xfId="27007" xr:uid="{E63F50E5-ACA1-48D5-985E-490AE51B45E6}"/>
    <cellStyle name="Percent 3 9 19 7" xfId="44858" xr:uid="{455A0A5A-6E56-4D30-86D7-616B549D9710}"/>
    <cellStyle name="Percent 3 9 2" xfId="2965" xr:uid="{41993EC7-A26E-4A40-BB7A-0FF3B20E9E2F}"/>
    <cellStyle name="Percent 3 9 2 10" xfId="9143" xr:uid="{527954F8-79EF-4F12-BA24-D1FD0D20B103}"/>
    <cellStyle name="Percent 3 9 2 10 2" xfId="27016" xr:uid="{8DF0E66C-09AC-4B47-81CB-6B962AEBE65E}"/>
    <cellStyle name="Percent 3 9 2 10 3" xfId="44867" xr:uid="{38FF73D7-E534-4FB2-B6ED-CDCBF9F99494}"/>
    <cellStyle name="Percent 3 9 2 11" xfId="9144" xr:uid="{40812EE7-0F67-4F3F-962D-D8CDAC45D5B7}"/>
    <cellStyle name="Percent 3 9 2 11 2" xfId="27017" xr:uid="{9D270C8A-17A2-4BE2-853B-63E448B824C0}"/>
    <cellStyle name="Percent 3 9 2 11 3" xfId="44868" xr:uid="{3CFB38A9-4C50-481A-A9CF-65FE1888E541}"/>
    <cellStyle name="Percent 3 9 2 12" xfId="9142" xr:uid="{ED5ED4D4-C5D0-4018-8ECD-28CF25DF0ABB}"/>
    <cellStyle name="Percent 3 9 2 12 2" xfId="27015" xr:uid="{0F7072C0-69B7-4CDB-B782-780EEC009628}"/>
    <cellStyle name="Percent 3 9 2 12 3" xfId="44866" xr:uid="{3492B972-32BE-4273-8110-9FEAB9C4446F}"/>
    <cellStyle name="Percent 3 9 2 13" xfId="59882" xr:uid="{39017337-92E2-4DE7-8218-1CF1D4B24743}"/>
    <cellStyle name="Percent 3 9 2 2" xfId="9145" xr:uid="{5916F21D-CC13-4432-BF11-4E89B25A0CAF}"/>
    <cellStyle name="Percent 3 9 2 2 2" xfId="9146" xr:uid="{65F9897E-26D9-47F4-B093-8347D0C2A723}"/>
    <cellStyle name="Percent 3 9 2 2 2 2" xfId="9147" xr:uid="{34AF1252-A00E-4C6B-9D23-19E62972B284}"/>
    <cellStyle name="Percent 3 9 2 2 2 2 2" xfId="27020" xr:uid="{8757B6F9-79A9-441D-AC75-12AB3219CB71}"/>
    <cellStyle name="Percent 3 9 2 2 2 2 3" xfId="44871" xr:uid="{A344D30D-61B0-4A82-92CD-6C75135B07DE}"/>
    <cellStyle name="Percent 3 9 2 2 2 3" xfId="27019" xr:uid="{8DEE5D4B-3AE6-4C60-B8C9-C047568BEB7D}"/>
    <cellStyle name="Percent 3 9 2 2 2 4" xfId="44870" xr:uid="{BF84577A-85A9-4398-BE1D-AB930C515316}"/>
    <cellStyle name="Percent 3 9 2 2 3" xfId="9148" xr:uid="{5ED18193-CAD0-46D4-888A-55FB0A34045B}"/>
    <cellStyle name="Percent 3 9 2 2 3 2" xfId="9149" xr:uid="{88557921-3D4E-4F51-A1C7-F5535F90A764}"/>
    <cellStyle name="Percent 3 9 2 2 3 2 2" xfId="27022" xr:uid="{67DB26EF-9246-4EB1-BD6B-2FC5E41824D6}"/>
    <cellStyle name="Percent 3 9 2 2 3 2 3" xfId="44873" xr:uid="{5125F031-6320-4951-B573-5F8B95A70E44}"/>
    <cellStyle name="Percent 3 9 2 2 3 3" xfId="27021" xr:uid="{A5412B36-B488-4FED-92D6-E05FB77FD586}"/>
    <cellStyle name="Percent 3 9 2 2 3 4" xfId="44872" xr:uid="{44A4F464-7F10-44FE-8B38-B8ABEC385BE9}"/>
    <cellStyle name="Percent 3 9 2 2 4" xfId="9150" xr:uid="{F71D9730-A0A8-44CB-BA45-7DB639E64981}"/>
    <cellStyle name="Percent 3 9 2 2 4 2" xfId="27023" xr:uid="{35CF3C96-9F81-4B50-963F-AF806091B9BD}"/>
    <cellStyle name="Percent 3 9 2 2 4 3" xfId="44874" xr:uid="{1AC83330-F294-4E2B-8285-A3F99DBF96B4}"/>
    <cellStyle name="Percent 3 9 2 2 5" xfId="9151" xr:uid="{5DD16DD9-A049-4F40-8584-604BF172C6DA}"/>
    <cellStyle name="Percent 3 9 2 2 5 2" xfId="27024" xr:uid="{8BD92713-5773-41A4-808C-CF8A93669088}"/>
    <cellStyle name="Percent 3 9 2 2 5 3" xfId="44875" xr:uid="{AE87FD2A-15BF-42A2-9A00-1614341D1FAD}"/>
    <cellStyle name="Percent 3 9 2 2 6" xfId="27018" xr:uid="{971036A5-61F1-4AE0-BF24-CDEF73D7BBBF}"/>
    <cellStyle name="Percent 3 9 2 2 7" xfId="44869" xr:uid="{0E4A57DA-4D11-4876-BE03-1BE1151084CD}"/>
    <cellStyle name="Percent 3 9 2 3" xfId="9152" xr:uid="{62A321CF-AB3A-40B8-AB59-AAAF1B2438A7}"/>
    <cellStyle name="Percent 3 9 2 3 2" xfId="9153" xr:uid="{A56B1180-2AD5-4994-A1A2-653BF56CA93F}"/>
    <cellStyle name="Percent 3 9 2 3 2 2" xfId="9154" xr:uid="{23CC0D43-6B24-4267-825D-BE06BC431109}"/>
    <cellStyle name="Percent 3 9 2 3 2 2 2" xfId="27027" xr:uid="{AFA496D2-6ED6-4233-86FB-7B391A590BDD}"/>
    <cellStyle name="Percent 3 9 2 3 2 2 3" xfId="44878" xr:uid="{7624415C-F3E0-47DC-8F3B-4098A76CD890}"/>
    <cellStyle name="Percent 3 9 2 3 2 3" xfId="27026" xr:uid="{98B0B148-08DB-49AC-9387-000FD3B5AE70}"/>
    <cellStyle name="Percent 3 9 2 3 2 4" xfId="44877" xr:uid="{E1A9071B-D370-4F5D-BF48-032A7DAE37C0}"/>
    <cellStyle name="Percent 3 9 2 3 3" xfId="9155" xr:uid="{B52D2160-F66F-4E94-A0DD-B8BAE62F320D}"/>
    <cellStyle name="Percent 3 9 2 3 3 2" xfId="9156" xr:uid="{44F3A572-5427-41BB-AB71-674FA362AFF8}"/>
    <cellStyle name="Percent 3 9 2 3 3 2 2" xfId="27029" xr:uid="{1E5AFA32-3EEF-4891-884D-02FE2AF96193}"/>
    <cellStyle name="Percent 3 9 2 3 3 2 3" xfId="44880" xr:uid="{8AA02857-9707-4C76-9AEC-E3E141C1C0F8}"/>
    <cellStyle name="Percent 3 9 2 3 3 3" xfId="27028" xr:uid="{1DBFF9CC-A9C7-4D70-908F-3751932388F5}"/>
    <cellStyle name="Percent 3 9 2 3 3 4" xfId="44879" xr:uid="{4D1E9B01-8CA4-4E9E-B51F-B0C3CB733F65}"/>
    <cellStyle name="Percent 3 9 2 3 4" xfId="9157" xr:uid="{8B78B791-354A-4065-ADF2-376BE35E831F}"/>
    <cellStyle name="Percent 3 9 2 3 4 2" xfId="27030" xr:uid="{425E80DB-568A-41AC-9AF0-48F90B26C3F8}"/>
    <cellStyle name="Percent 3 9 2 3 4 3" xfId="44881" xr:uid="{A11DFD06-4B0B-49CE-8D2E-3F3038FB318A}"/>
    <cellStyle name="Percent 3 9 2 3 5" xfId="27025" xr:uid="{FB366DE2-0D12-4B53-970E-F90901494473}"/>
    <cellStyle name="Percent 3 9 2 3 6" xfId="44876" xr:uid="{B54121F7-6BDE-4E98-985D-05DB3D4FF2FD}"/>
    <cellStyle name="Percent 3 9 2 4" xfId="9158" xr:uid="{7B7D9B18-4B24-454B-A1EE-9C3C3267EFA7}"/>
    <cellStyle name="Percent 3 9 2 4 2" xfId="9159" xr:uid="{607DA054-43C8-458C-BC60-6E5EEE061AE2}"/>
    <cellStyle name="Percent 3 9 2 4 2 2" xfId="9160" xr:uid="{A9E48D00-2762-4B1B-8304-76A70382D741}"/>
    <cellStyle name="Percent 3 9 2 4 2 2 2" xfId="27033" xr:uid="{33BAC3B6-A981-463B-98BE-521EB7FCF818}"/>
    <cellStyle name="Percent 3 9 2 4 2 2 3" xfId="44884" xr:uid="{3AD5D629-660A-444F-A660-99191AEC4527}"/>
    <cellStyle name="Percent 3 9 2 4 2 3" xfId="27032" xr:uid="{9B2A9F01-1626-4C80-8635-E9ED097EE518}"/>
    <cellStyle name="Percent 3 9 2 4 2 4" xfId="44883" xr:uid="{B6197D80-614C-48B1-B52F-287FC0B96ACC}"/>
    <cellStyle name="Percent 3 9 2 4 3" xfId="9161" xr:uid="{1B37B1B9-F08E-4809-8C15-B5ADDECEE65E}"/>
    <cellStyle name="Percent 3 9 2 4 3 2" xfId="9162" xr:uid="{757F06D2-7E8E-4980-862F-359BBA3A7D26}"/>
    <cellStyle name="Percent 3 9 2 4 3 2 2" xfId="27035" xr:uid="{47DC0CA3-B753-4635-860B-712BC3F114B4}"/>
    <cellStyle name="Percent 3 9 2 4 3 2 3" xfId="44886" xr:uid="{8055BEF5-489D-4183-93DA-D6DA3D454997}"/>
    <cellStyle name="Percent 3 9 2 4 3 3" xfId="27034" xr:uid="{15DDF334-4646-4218-912F-180043759270}"/>
    <cellStyle name="Percent 3 9 2 4 3 4" xfId="44885" xr:uid="{B336079D-CFA7-4CC9-B465-8E610250CD55}"/>
    <cellStyle name="Percent 3 9 2 4 4" xfId="9163" xr:uid="{E8416822-E33F-4096-8B5A-C6A6001F2D40}"/>
    <cellStyle name="Percent 3 9 2 4 4 2" xfId="27036" xr:uid="{CBB50C92-F2CE-4DA8-90DA-0A09A5ABFE1F}"/>
    <cellStyle name="Percent 3 9 2 4 4 3" xfId="44887" xr:uid="{C560256A-32DA-497B-B54E-85D4C610F4D3}"/>
    <cellStyle name="Percent 3 9 2 4 5" xfId="27031" xr:uid="{CA436034-A668-451C-B485-2C5FEA7A5606}"/>
    <cellStyle name="Percent 3 9 2 4 6" xfId="44882" xr:uid="{C9077EF5-A2D3-4446-9A59-A7F7922D3A9D}"/>
    <cellStyle name="Percent 3 9 2 5" xfId="9164" xr:uid="{F1F1D15D-AF17-4630-BBA1-3ABE2FA357EA}"/>
    <cellStyle name="Percent 3 9 2 5 2" xfId="9165" xr:uid="{2B6DD457-C22C-4B33-9E69-71925F498656}"/>
    <cellStyle name="Percent 3 9 2 5 2 2" xfId="9166" xr:uid="{DD90F7F0-6984-4209-840C-079652696445}"/>
    <cellStyle name="Percent 3 9 2 5 2 2 2" xfId="27039" xr:uid="{C5B921B7-175F-454B-935B-BF882F4D9892}"/>
    <cellStyle name="Percent 3 9 2 5 2 2 3" xfId="44890" xr:uid="{7B65DB1F-B1E5-487E-BED0-62682BD9FB6A}"/>
    <cellStyle name="Percent 3 9 2 5 2 3" xfId="27038" xr:uid="{B7213E82-630D-4AB1-8509-2F0A15A25038}"/>
    <cellStyle name="Percent 3 9 2 5 2 4" xfId="44889" xr:uid="{1C18843A-71E5-496D-8196-A39C951B1ED9}"/>
    <cellStyle name="Percent 3 9 2 5 3" xfId="9167" xr:uid="{B8D1FB13-055E-4DCE-8128-44A2CD3115AA}"/>
    <cellStyle name="Percent 3 9 2 5 3 2" xfId="9168" xr:uid="{878B5125-7D4E-4DFC-AD17-74C12551265D}"/>
    <cellStyle name="Percent 3 9 2 5 3 2 2" xfId="27041" xr:uid="{2466441C-C86D-4F7F-94E8-AD817E8C5C59}"/>
    <cellStyle name="Percent 3 9 2 5 3 2 3" xfId="44892" xr:uid="{2943D225-6119-4134-8CAF-C8A4D35C8C2B}"/>
    <cellStyle name="Percent 3 9 2 5 3 3" xfId="27040" xr:uid="{986397E0-0E97-497D-8771-488A0F0ABE8B}"/>
    <cellStyle name="Percent 3 9 2 5 3 4" xfId="44891" xr:uid="{05D09CDA-FB66-4FD7-870C-A4C3816EFE76}"/>
    <cellStyle name="Percent 3 9 2 5 4" xfId="9169" xr:uid="{88771743-4611-4C08-964B-2586DE63746B}"/>
    <cellStyle name="Percent 3 9 2 5 4 2" xfId="9170" xr:uid="{51FA75E5-21C9-4D63-A441-5812E624AE31}"/>
    <cellStyle name="Percent 3 9 2 5 4 2 2" xfId="27043" xr:uid="{51CA58F9-A967-4B48-958E-F48A71B13C3E}"/>
    <cellStyle name="Percent 3 9 2 5 4 2 3" xfId="44894" xr:uid="{1B14BADF-11CD-47DC-BAB9-A760CA378096}"/>
    <cellStyle name="Percent 3 9 2 5 4 3" xfId="27042" xr:uid="{847EDBAD-59A0-46B5-8853-BE78E8B48A52}"/>
    <cellStyle name="Percent 3 9 2 5 4 4" xfId="44893" xr:uid="{2793825C-6FF1-4DB5-960F-14256FB1C6DA}"/>
    <cellStyle name="Percent 3 9 2 5 5" xfId="9171" xr:uid="{ACF624F3-F67C-43C4-B48F-27134BEC2E9A}"/>
    <cellStyle name="Percent 3 9 2 5 5 2" xfId="27044" xr:uid="{FC129DC4-A020-4B68-9956-B2A381B67B18}"/>
    <cellStyle name="Percent 3 9 2 5 5 3" xfId="44895" xr:uid="{366B1A86-557B-455F-BAF0-01EE34AEB4C7}"/>
    <cellStyle name="Percent 3 9 2 5 6" xfId="27037" xr:uid="{E96836E0-61FD-47B7-8CC2-3C87F1ACE6BB}"/>
    <cellStyle name="Percent 3 9 2 5 7" xfId="44888" xr:uid="{311C592D-C01F-4CA6-8C04-107E577BB961}"/>
    <cellStyle name="Percent 3 9 2 6" xfId="9172" xr:uid="{EED41626-D2DC-4CD0-B812-2FEFE0BCE91A}"/>
    <cellStyle name="Percent 3 9 2 6 2" xfId="9173" xr:uid="{D6B4EB43-C8C4-43A3-A6C8-4BD5DC1165E4}"/>
    <cellStyle name="Percent 3 9 2 6 2 2" xfId="9174" xr:uid="{EA8D21F8-A44B-4B1C-9A79-71C662BC9329}"/>
    <cellStyle name="Percent 3 9 2 6 2 2 2" xfId="27047" xr:uid="{55291103-D278-4B76-8B6F-FC70FBC5DAD4}"/>
    <cellStyle name="Percent 3 9 2 6 2 2 3" xfId="44898" xr:uid="{99F5D4BF-EBB1-46A0-805C-E7C2EE21562D}"/>
    <cellStyle name="Percent 3 9 2 6 2 3" xfId="27046" xr:uid="{3B73F7F3-E3E0-42D0-9237-741C96DF6E90}"/>
    <cellStyle name="Percent 3 9 2 6 2 4" xfId="44897" xr:uid="{1909C7C0-D616-40A8-B751-13DE63A141EB}"/>
    <cellStyle name="Percent 3 9 2 6 3" xfId="9175" xr:uid="{7EE1F567-BF76-4F21-AA3A-64E44C4C169C}"/>
    <cellStyle name="Percent 3 9 2 6 3 2" xfId="9176" xr:uid="{67D19AEA-F547-4457-9286-0E16259CFED3}"/>
    <cellStyle name="Percent 3 9 2 6 3 2 2" xfId="27049" xr:uid="{79491195-6D61-458F-82D8-5456CD1134DC}"/>
    <cellStyle name="Percent 3 9 2 6 3 2 3" xfId="44900" xr:uid="{46D9F5C5-8B9B-4ADE-BE00-D51EAE355D82}"/>
    <cellStyle name="Percent 3 9 2 6 3 3" xfId="27048" xr:uid="{1A33C4A9-0412-4052-8293-46ABB42DE297}"/>
    <cellStyle name="Percent 3 9 2 6 3 4" xfId="44899" xr:uid="{395DE6CD-E319-4BEA-8629-5A8D4736B819}"/>
    <cellStyle name="Percent 3 9 2 6 4" xfId="9177" xr:uid="{16BA171D-812A-4F39-AD33-CB9A241F244B}"/>
    <cellStyle name="Percent 3 9 2 6 4 2" xfId="27050" xr:uid="{DC6FBFD7-30F4-4BBB-B503-FF8A191D0B65}"/>
    <cellStyle name="Percent 3 9 2 6 4 3" xfId="44901" xr:uid="{D886BC80-73DA-40F8-B0FC-80EBCF80E1FE}"/>
    <cellStyle name="Percent 3 9 2 6 5" xfId="27045" xr:uid="{4096CC01-0DAA-497E-8E25-0AC2FEDC7CDB}"/>
    <cellStyle name="Percent 3 9 2 6 6" xfId="44896" xr:uid="{36BB75E7-CF2C-434C-948E-795DBC9C65D9}"/>
    <cellStyle name="Percent 3 9 2 7" xfId="9178" xr:uid="{B34F23CE-401D-4393-8BE2-2173FD8F1945}"/>
    <cellStyle name="Percent 3 9 2 7 2" xfId="9179" xr:uid="{9450CD3A-5561-4849-99AA-0B4536D4B670}"/>
    <cellStyle name="Percent 3 9 2 7 2 2" xfId="27052" xr:uid="{3CEE4F46-8768-4F3C-ABCE-5D5327F1D5B7}"/>
    <cellStyle name="Percent 3 9 2 7 2 3" xfId="44903" xr:uid="{839356F6-B4BF-43B3-8DBF-4DFBCDB8D9E3}"/>
    <cellStyle name="Percent 3 9 2 7 3" xfId="27051" xr:uid="{398DA173-05E5-442A-8CBF-C011A4C358A9}"/>
    <cellStyle name="Percent 3 9 2 7 4" xfId="44902" xr:uid="{339F9CE2-990F-4B91-AA66-8AE0AD6BE2E9}"/>
    <cellStyle name="Percent 3 9 2 8" xfId="9180" xr:uid="{3147F6A4-459F-4AF3-B3C0-CAB174564315}"/>
    <cellStyle name="Percent 3 9 2 8 2" xfId="9181" xr:uid="{E280B71A-29AC-4F08-8E01-536EE55076CA}"/>
    <cellStyle name="Percent 3 9 2 8 2 2" xfId="27054" xr:uid="{66999E94-0880-4D49-BA4D-E9DAAB30B9E5}"/>
    <cellStyle name="Percent 3 9 2 8 2 3" xfId="44905" xr:uid="{A9DE994C-0A50-4BAA-8878-0EBFC59816EB}"/>
    <cellStyle name="Percent 3 9 2 8 3" xfId="27053" xr:uid="{D8C5309F-662C-494D-860A-8BB67DFB8F54}"/>
    <cellStyle name="Percent 3 9 2 8 4" xfId="44904" xr:uid="{412C016E-D23B-447E-BB5F-7DBFB7990D09}"/>
    <cellStyle name="Percent 3 9 2 9" xfId="9182" xr:uid="{B016DDCF-4C33-40C7-8C8B-600BB4376D57}"/>
    <cellStyle name="Percent 3 9 2 9 2" xfId="9183" xr:uid="{253A100B-3B75-4122-A5D6-E5161280C2E0}"/>
    <cellStyle name="Percent 3 9 2 9 2 2" xfId="27056" xr:uid="{D89E434C-96A0-40AC-8319-96C4388CD0AC}"/>
    <cellStyle name="Percent 3 9 2 9 2 3" xfId="44907" xr:uid="{48A8C3FD-628C-41E6-9526-CE7AD0FCFAC9}"/>
    <cellStyle name="Percent 3 9 2 9 3" xfId="27055" xr:uid="{B51310E0-2DB5-48CE-91B9-E60E4DAFC33B}"/>
    <cellStyle name="Percent 3 9 2 9 4" xfId="44906" xr:uid="{240D40D7-44A8-4EFE-B1EA-781E9FC4321E}"/>
    <cellStyle name="Percent 3 9 20" xfId="9184" xr:uid="{5498B08C-10D1-4DCF-8575-C5A0ED3C0C71}"/>
    <cellStyle name="Percent 3 9 20 2" xfId="9185" xr:uid="{7F513B6E-1518-4C05-94FB-191E0F2BF42C}"/>
    <cellStyle name="Percent 3 9 20 2 2" xfId="9186" xr:uid="{003FA37D-8F1E-4BC4-A92D-F82868150FC8}"/>
    <cellStyle name="Percent 3 9 20 2 2 2" xfId="27059" xr:uid="{3892991E-6CDC-48E8-AAB8-1B1B11676535}"/>
    <cellStyle name="Percent 3 9 20 2 2 3" xfId="44910" xr:uid="{797302F3-02D6-4FCD-BCA7-5CC5D75510BA}"/>
    <cellStyle name="Percent 3 9 20 2 3" xfId="27058" xr:uid="{62F9F37C-A047-44B4-A3F8-3ED64330CF85}"/>
    <cellStyle name="Percent 3 9 20 2 4" xfId="44909" xr:uid="{7FA81D55-402E-48A9-A47C-A658F866809B}"/>
    <cellStyle name="Percent 3 9 20 3" xfId="9187" xr:uid="{E92383C6-F67D-4C07-B4BC-459536D33CD8}"/>
    <cellStyle name="Percent 3 9 20 3 2" xfId="9188" xr:uid="{01169FC3-758A-4846-AE81-75A749286311}"/>
    <cellStyle name="Percent 3 9 20 3 2 2" xfId="27061" xr:uid="{01CB43EC-B11F-4B06-89A0-01E528E73D2B}"/>
    <cellStyle name="Percent 3 9 20 3 2 3" xfId="44912" xr:uid="{D87B388E-CC1E-48E1-B716-CACFF1D90E1D}"/>
    <cellStyle name="Percent 3 9 20 3 3" xfId="27060" xr:uid="{C87A099C-C8BB-495F-9958-151AF244CAC4}"/>
    <cellStyle name="Percent 3 9 20 3 4" xfId="44911" xr:uid="{5407C1A4-0DC9-483B-BE96-544CC24EA936}"/>
    <cellStyle name="Percent 3 9 20 4" xfId="9189" xr:uid="{299948B8-2DDD-4B38-A1D3-D8B50C3B42EC}"/>
    <cellStyle name="Percent 3 9 20 4 2" xfId="27062" xr:uid="{4D83F69B-D08D-4D77-99C2-5655A7B43108}"/>
    <cellStyle name="Percent 3 9 20 4 3" xfId="44913" xr:uid="{FC08D887-FA71-452D-A91A-2AFBB49ADA3B}"/>
    <cellStyle name="Percent 3 9 20 5" xfId="27057" xr:uid="{A734AB10-3F0C-4BD6-A560-E8F665829E84}"/>
    <cellStyle name="Percent 3 9 20 6" xfId="44908" xr:uid="{06A4E33A-1843-4C60-877D-1EDDA87C231E}"/>
    <cellStyle name="Percent 3 9 21" xfId="9190" xr:uid="{2D3BD0AB-3206-4D3D-964F-A73395AF0036}"/>
    <cellStyle name="Percent 3 9 21 2" xfId="9191" xr:uid="{DB4542E5-3B8D-4BD4-8169-E98704A42954}"/>
    <cellStyle name="Percent 3 9 21 2 2" xfId="27064" xr:uid="{EB6C63DF-7AA7-48B3-B669-A2F99A2B5B96}"/>
    <cellStyle name="Percent 3 9 21 2 3" xfId="44915" xr:uid="{8D5437CA-0F71-4878-A875-BA6B7C272B12}"/>
    <cellStyle name="Percent 3 9 21 3" xfId="27063" xr:uid="{536E3054-9314-4529-B16F-48F2F9D28B68}"/>
    <cellStyle name="Percent 3 9 21 4" xfId="44914" xr:uid="{E18340F2-1EC3-4AC2-8B49-BBB760C47614}"/>
    <cellStyle name="Percent 3 9 22" xfId="9192" xr:uid="{D22DDFB9-5EB0-42DC-8D72-BB6AE863909A}"/>
    <cellStyle name="Percent 3 9 22 2" xfId="9193" xr:uid="{311DF2FE-D242-4701-B859-2A23D080834F}"/>
    <cellStyle name="Percent 3 9 22 2 2" xfId="27066" xr:uid="{7C565665-5041-4C55-9586-D6C6EB401AE1}"/>
    <cellStyle name="Percent 3 9 22 2 3" xfId="44917" xr:uid="{96945EF5-9522-41D3-B72E-E7962C8B4D05}"/>
    <cellStyle name="Percent 3 9 22 3" xfId="27065" xr:uid="{D98534BA-E8DE-4E71-804F-374697E545EC}"/>
    <cellStyle name="Percent 3 9 22 4" xfId="44916" xr:uid="{62ECCCF0-E6F4-4675-B9A9-1E913995A939}"/>
    <cellStyle name="Percent 3 9 23" xfId="9194" xr:uid="{113384FF-40E9-41E8-B094-899A0BC89411}"/>
    <cellStyle name="Percent 3 9 23 2" xfId="9195" xr:uid="{339DE820-F48B-418F-B852-DE72E34704DB}"/>
    <cellStyle name="Percent 3 9 23 2 2" xfId="27068" xr:uid="{2649F8A1-7EFD-4101-8553-2990FF6F96CC}"/>
    <cellStyle name="Percent 3 9 23 2 3" xfId="44919" xr:uid="{59A536F9-AFA1-4771-AB49-413DD8643C74}"/>
    <cellStyle name="Percent 3 9 23 3" xfId="27067" xr:uid="{2DE2B1F1-0943-4E1E-B826-D68697D28A43}"/>
    <cellStyle name="Percent 3 9 23 4" xfId="44918" xr:uid="{B39D4960-00DE-49F0-A195-B1EEF78680D8}"/>
    <cellStyle name="Percent 3 9 24" xfId="9196" xr:uid="{83CA28FF-C019-484E-93B7-208BD60B664B}"/>
    <cellStyle name="Percent 3 9 24 2" xfId="27069" xr:uid="{0E46B0F8-6D53-4C2A-B128-14A1C52D4266}"/>
    <cellStyle name="Percent 3 9 24 3" xfId="44920" xr:uid="{2B025E4F-C438-4F23-85DA-2ED6A55B3977}"/>
    <cellStyle name="Percent 3 9 25" xfId="9197" xr:uid="{F681A1FD-2EA7-4CD4-B0CE-E5C3BC0B27BE}"/>
    <cellStyle name="Percent 3 9 25 2" xfId="27070" xr:uid="{C96DE12D-77ED-4C69-BCE9-5AF1E869C795}"/>
    <cellStyle name="Percent 3 9 25 3" xfId="44921" xr:uid="{8313734B-63AC-4F86-BC7C-78EBAFDB070D}"/>
    <cellStyle name="Percent 3 9 26" xfId="8862" xr:uid="{81AF92D8-091D-49F9-8D73-F1D0FC4B6776}"/>
    <cellStyle name="Percent 3 9 26 2" xfId="26735" xr:uid="{282FA791-701D-4B8B-9B6E-AD9D513D0D81}"/>
    <cellStyle name="Percent 3 9 26 3" xfId="44586" xr:uid="{3C015AF9-6E8C-4BB3-A21E-9EE29DB0AF42}"/>
    <cellStyle name="Percent 3 9 27" xfId="59875" xr:uid="{69A7403D-AAE9-47B2-BB51-6C3AC007F38B}"/>
    <cellStyle name="Percent 3 9 3" xfId="2966" xr:uid="{7EC0F918-8CE2-4021-9E4A-89A8BC17095A}"/>
    <cellStyle name="Percent 3 9 3 10" xfId="9199" xr:uid="{0F4A2351-4770-43AF-B84B-5DA1857FEF86}"/>
    <cellStyle name="Percent 3 9 3 10 2" xfId="27072" xr:uid="{23C92112-BA46-427D-80E2-DE54A7BF3B13}"/>
    <cellStyle name="Percent 3 9 3 10 3" xfId="44923" xr:uid="{4DE408B1-066A-4D82-837C-D12E88895DC4}"/>
    <cellStyle name="Percent 3 9 3 11" xfId="9200" xr:uid="{76B3AB27-16CB-4959-A631-CF6DE2C4C2C9}"/>
    <cellStyle name="Percent 3 9 3 11 2" xfId="27073" xr:uid="{7167250A-5CA1-4A81-9D54-54EB3224B647}"/>
    <cellStyle name="Percent 3 9 3 11 3" xfId="44924" xr:uid="{A3195C3F-721A-4CCA-9DF7-26F023887BBE}"/>
    <cellStyle name="Percent 3 9 3 12" xfId="9198" xr:uid="{DD1EEA7D-7360-45B2-930B-34D4D9A29555}"/>
    <cellStyle name="Percent 3 9 3 12 2" xfId="27071" xr:uid="{BF02D667-1598-450B-90BE-E3DB3E0C0661}"/>
    <cellStyle name="Percent 3 9 3 12 3" xfId="44922" xr:uid="{2C829D20-A064-4ABB-91C7-2C2E0633D490}"/>
    <cellStyle name="Percent 3 9 3 13" xfId="59883" xr:uid="{F045FBC3-EF24-438A-B7E3-C324C7EBBD13}"/>
    <cellStyle name="Percent 3 9 3 2" xfId="9201" xr:uid="{B48EDBFE-56CE-4535-95B3-B39FC95C0E3A}"/>
    <cellStyle name="Percent 3 9 3 2 2" xfId="9202" xr:uid="{AD5113CE-04BD-432B-B1BF-0B9D79F08D26}"/>
    <cellStyle name="Percent 3 9 3 2 2 2" xfId="9203" xr:uid="{6B1A3904-9128-4CC4-B29D-3B5E5C9887D0}"/>
    <cellStyle name="Percent 3 9 3 2 2 2 2" xfId="27076" xr:uid="{41E0E89A-50BB-4BFF-8798-E15CF9E8900A}"/>
    <cellStyle name="Percent 3 9 3 2 2 2 3" xfId="44927" xr:uid="{5581CA19-8803-4C36-975E-20902DE19BC8}"/>
    <cellStyle name="Percent 3 9 3 2 2 3" xfId="27075" xr:uid="{C701A4EA-2183-4062-AAD7-C1CA25C69B4E}"/>
    <cellStyle name="Percent 3 9 3 2 2 4" xfId="44926" xr:uid="{8D7432B5-8659-4FA9-9122-A4FED6B255AC}"/>
    <cellStyle name="Percent 3 9 3 2 3" xfId="9204" xr:uid="{114C7829-C838-4070-8777-626B7B716A9E}"/>
    <cellStyle name="Percent 3 9 3 2 3 2" xfId="9205" xr:uid="{5557C949-9C03-40DA-97F5-003A76AAE48F}"/>
    <cellStyle name="Percent 3 9 3 2 3 2 2" xfId="27078" xr:uid="{CC6D8216-6344-4545-BC0D-73705FD234B9}"/>
    <cellStyle name="Percent 3 9 3 2 3 2 3" xfId="44929" xr:uid="{B141B254-809B-478C-A3BB-20241C13A029}"/>
    <cellStyle name="Percent 3 9 3 2 3 3" xfId="27077" xr:uid="{1434B6BF-7A87-4627-8B39-AE8D43A39011}"/>
    <cellStyle name="Percent 3 9 3 2 3 4" xfId="44928" xr:uid="{7AC0BBAC-EA9C-4601-9D3A-8DA7DE0C705C}"/>
    <cellStyle name="Percent 3 9 3 2 4" xfId="9206" xr:uid="{DA2BD61F-E2E8-4764-8D6B-482F90ABAA32}"/>
    <cellStyle name="Percent 3 9 3 2 4 2" xfId="27079" xr:uid="{45E822A6-2145-4C67-B430-429040FF394C}"/>
    <cellStyle name="Percent 3 9 3 2 4 3" xfId="44930" xr:uid="{51A65786-AE8C-4A2B-AE30-6C8DBCA062CD}"/>
    <cellStyle name="Percent 3 9 3 2 5" xfId="9207" xr:uid="{EEC01430-F06A-42F1-839C-138A3C9B338D}"/>
    <cellStyle name="Percent 3 9 3 2 5 2" xfId="27080" xr:uid="{77D3FED1-DB10-4E82-834F-10EB035278EA}"/>
    <cellStyle name="Percent 3 9 3 2 5 3" xfId="44931" xr:uid="{908C5449-C6A8-4321-829E-D906FA0E6FD1}"/>
    <cellStyle name="Percent 3 9 3 2 6" xfId="27074" xr:uid="{D07418ED-55EA-4AEE-AB4E-B3304BA43BD2}"/>
    <cellStyle name="Percent 3 9 3 2 7" xfId="44925" xr:uid="{699BEE5F-DA6D-44C7-985D-8F431D6ED01E}"/>
    <cellStyle name="Percent 3 9 3 3" xfId="9208" xr:uid="{AA5FA3FA-5A20-42A5-875B-9C2F1E4C8EEF}"/>
    <cellStyle name="Percent 3 9 3 3 2" xfId="9209" xr:uid="{36279EAA-3B11-4F03-A396-1910F520FEC5}"/>
    <cellStyle name="Percent 3 9 3 3 2 2" xfId="9210" xr:uid="{D9357E7E-5DE6-402E-878A-BE51C7F1AD9B}"/>
    <cellStyle name="Percent 3 9 3 3 2 2 2" xfId="27083" xr:uid="{ABEA5859-CB30-466C-BDCD-351AC83CBA9C}"/>
    <cellStyle name="Percent 3 9 3 3 2 2 3" xfId="44934" xr:uid="{ABAD717A-E506-4AEF-8FA3-C7F8AA47B9FC}"/>
    <cellStyle name="Percent 3 9 3 3 2 3" xfId="27082" xr:uid="{50B30367-8D3A-45DC-A3CA-B9E131FDC22A}"/>
    <cellStyle name="Percent 3 9 3 3 2 4" xfId="44933" xr:uid="{FDDF8320-C715-499D-AABC-C87BDE07BD0E}"/>
    <cellStyle name="Percent 3 9 3 3 3" xfId="9211" xr:uid="{10D4998C-329E-459F-A147-872ECBECCE85}"/>
    <cellStyle name="Percent 3 9 3 3 3 2" xfId="9212" xr:uid="{3E356C09-EE7E-4738-BA19-B20178EAA051}"/>
    <cellStyle name="Percent 3 9 3 3 3 2 2" xfId="27085" xr:uid="{ECC31856-CC2B-47E0-B4CE-3CCE98D95F83}"/>
    <cellStyle name="Percent 3 9 3 3 3 2 3" xfId="44936" xr:uid="{DEC7FECB-36DB-4920-92C7-F4E49C16217B}"/>
    <cellStyle name="Percent 3 9 3 3 3 3" xfId="27084" xr:uid="{EF676FAA-3E2E-4CB2-AC37-1F9CFA05CC63}"/>
    <cellStyle name="Percent 3 9 3 3 3 4" xfId="44935" xr:uid="{9BD01684-B944-43CF-ABBA-E55A13DC9DD8}"/>
    <cellStyle name="Percent 3 9 3 3 4" xfId="9213" xr:uid="{FBBA0D65-BF09-48BD-9A9A-916D8D1E5B87}"/>
    <cellStyle name="Percent 3 9 3 3 4 2" xfId="27086" xr:uid="{A3A852BE-C16E-4F02-AD03-791D98D3BCDE}"/>
    <cellStyle name="Percent 3 9 3 3 4 3" xfId="44937" xr:uid="{40957E13-FE0F-43C5-A722-E6FD82657E84}"/>
    <cellStyle name="Percent 3 9 3 3 5" xfId="27081" xr:uid="{6EFA4CD4-C1AE-43A9-B0AB-49EEE1A9E079}"/>
    <cellStyle name="Percent 3 9 3 3 6" xfId="44932" xr:uid="{A4882C43-337F-4EA2-A15E-7686F23A37E0}"/>
    <cellStyle name="Percent 3 9 3 4" xfId="9214" xr:uid="{20C9F8C3-4CE9-4AA5-84B4-924E1654CD21}"/>
    <cellStyle name="Percent 3 9 3 4 2" xfId="9215" xr:uid="{21FECAD9-BDF1-429D-A421-A7EDD6D63D08}"/>
    <cellStyle name="Percent 3 9 3 4 2 2" xfId="9216" xr:uid="{C8D2B1FF-B4F9-4316-BA86-ECF276B87208}"/>
    <cellStyle name="Percent 3 9 3 4 2 2 2" xfId="27089" xr:uid="{119DEAFB-548E-4640-95B4-66BFA2D8EBFA}"/>
    <cellStyle name="Percent 3 9 3 4 2 2 3" xfId="44940" xr:uid="{82426D1C-B559-4541-B0F1-A5C04BD33013}"/>
    <cellStyle name="Percent 3 9 3 4 2 3" xfId="27088" xr:uid="{20E9D9DB-7E2F-42A3-89C7-1DBEBC589FE1}"/>
    <cellStyle name="Percent 3 9 3 4 2 4" xfId="44939" xr:uid="{259C9D48-ACB1-43D6-85F0-F583DDA432D1}"/>
    <cellStyle name="Percent 3 9 3 4 3" xfId="9217" xr:uid="{5AD19C4E-E7F0-4FE7-8849-37F4FC379AA2}"/>
    <cellStyle name="Percent 3 9 3 4 3 2" xfId="9218" xr:uid="{22C33E12-5079-4D2E-B28D-504711771D52}"/>
    <cellStyle name="Percent 3 9 3 4 3 2 2" xfId="27091" xr:uid="{EA0E8091-6814-4BF1-8633-2BE132690661}"/>
    <cellStyle name="Percent 3 9 3 4 3 2 3" xfId="44942" xr:uid="{C5287A98-0179-4EAF-A793-E5C75C7C693E}"/>
    <cellStyle name="Percent 3 9 3 4 3 3" xfId="27090" xr:uid="{AE6AC005-6604-4F91-B969-BF60F68A71F2}"/>
    <cellStyle name="Percent 3 9 3 4 3 4" xfId="44941" xr:uid="{43BA58E7-5938-4D88-8D85-459B3AF83865}"/>
    <cellStyle name="Percent 3 9 3 4 4" xfId="9219" xr:uid="{075CB408-090B-4AA7-BFEC-76F789FDC087}"/>
    <cellStyle name="Percent 3 9 3 4 4 2" xfId="27092" xr:uid="{B12F3D54-A553-4BBE-8D0E-96ADA6EDD06C}"/>
    <cellStyle name="Percent 3 9 3 4 4 3" xfId="44943" xr:uid="{6977A2AF-7008-4338-95F9-D9B0176E96A1}"/>
    <cellStyle name="Percent 3 9 3 4 5" xfId="27087" xr:uid="{E538E391-876C-4B53-84AC-035B8294E2FB}"/>
    <cellStyle name="Percent 3 9 3 4 6" xfId="44938" xr:uid="{C8B75FE3-01CE-4D66-8452-6510F53F7A67}"/>
    <cellStyle name="Percent 3 9 3 5" xfId="9220" xr:uid="{D93B513E-EB76-4CE3-8960-DAFBB0EEBAD6}"/>
    <cellStyle name="Percent 3 9 3 5 2" xfId="9221" xr:uid="{048CBF28-A34C-4BDF-ABEE-9458D699A3BD}"/>
    <cellStyle name="Percent 3 9 3 5 2 2" xfId="9222" xr:uid="{C7ABBC53-6AB2-4EA2-B607-28851D2A3B35}"/>
    <cellStyle name="Percent 3 9 3 5 2 2 2" xfId="27095" xr:uid="{40F144FE-5319-4101-975D-AC7571A09F63}"/>
    <cellStyle name="Percent 3 9 3 5 2 2 3" xfId="44946" xr:uid="{56BC1B72-C305-45AE-A4A2-EE123EBA37BF}"/>
    <cellStyle name="Percent 3 9 3 5 2 3" xfId="27094" xr:uid="{B05B4F7D-E189-4205-8158-1271B99DCF4C}"/>
    <cellStyle name="Percent 3 9 3 5 2 4" xfId="44945" xr:uid="{AFAD0793-CE0C-4F02-B360-D67A30EC2742}"/>
    <cellStyle name="Percent 3 9 3 5 3" xfId="9223" xr:uid="{CCF6C66E-7E43-4D37-B850-8A5A7F3A626D}"/>
    <cellStyle name="Percent 3 9 3 5 3 2" xfId="9224" xr:uid="{65225CB4-EACA-4F8A-9F4A-148CE78F217C}"/>
    <cellStyle name="Percent 3 9 3 5 3 2 2" xfId="27097" xr:uid="{833B2B9A-EA18-47AA-89BF-533C296F9369}"/>
    <cellStyle name="Percent 3 9 3 5 3 2 3" xfId="44948" xr:uid="{59B78AE5-EF4F-4A31-A15C-7BA385109A12}"/>
    <cellStyle name="Percent 3 9 3 5 3 3" xfId="27096" xr:uid="{9B4D3D50-045A-45C7-9287-22AD017A1D83}"/>
    <cellStyle name="Percent 3 9 3 5 3 4" xfId="44947" xr:uid="{AF0603F2-F71A-4374-B88A-49F51D86353B}"/>
    <cellStyle name="Percent 3 9 3 5 4" xfId="9225" xr:uid="{40821D6B-9ED4-4B56-B726-78B3B84C8BE4}"/>
    <cellStyle name="Percent 3 9 3 5 4 2" xfId="9226" xr:uid="{7E7CDC8B-4D99-4458-BA2A-F09CE28F85E8}"/>
    <cellStyle name="Percent 3 9 3 5 4 2 2" xfId="27099" xr:uid="{68D333D6-40CA-4A2F-B77E-57F5E951AE11}"/>
    <cellStyle name="Percent 3 9 3 5 4 2 3" xfId="44950" xr:uid="{995027C8-F60C-4621-94DA-48A145BFE31E}"/>
    <cellStyle name="Percent 3 9 3 5 4 3" xfId="27098" xr:uid="{B84C1604-D444-4D3E-9FD6-BADBEE5CA1B3}"/>
    <cellStyle name="Percent 3 9 3 5 4 4" xfId="44949" xr:uid="{62CB91E3-6230-40FB-A437-1BC3CDFB1514}"/>
    <cellStyle name="Percent 3 9 3 5 5" xfId="9227" xr:uid="{27F2FFED-E666-455B-AF0A-2159444392F5}"/>
    <cellStyle name="Percent 3 9 3 5 5 2" xfId="27100" xr:uid="{D0D6E6B0-B117-4B5D-B4EA-EFE42E692270}"/>
    <cellStyle name="Percent 3 9 3 5 5 3" xfId="44951" xr:uid="{816288F7-B374-459F-94DA-C2069F120E1C}"/>
    <cellStyle name="Percent 3 9 3 5 6" xfId="27093" xr:uid="{1A1BF446-89FE-47F3-97F9-CC0B7153CEB2}"/>
    <cellStyle name="Percent 3 9 3 5 7" xfId="44944" xr:uid="{3C9F2727-03F4-445A-8137-E145ECD33943}"/>
    <cellStyle name="Percent 3 9 3 6" xfId="9228" xr:uid="{705F6787-9D4C-4C4A-B3B5-2B8A3FDDA7CE}"/>
    <cellStyle name="Percent 3 9 3 6 2" xfId="9229" xr:uid="{0089B6D3-BE65-4C58-B26B-CB8E3F6A39D3}"/>
    <cellStyle name="Percent 3 9 3 6 2 2" xfId="9230" xr:uid="{6A985338-82E4-4E23-9E49-2FB03F914FA0}"/>
    <cellStyle name="Percent 3 9 3 6 2 2 2" xfId="27103" xr:uid="{15D16187-E446-450D-80B4-549D65CC2367}"/>
    <cellStyle name="Percent 3 9 3 6 2 2 3" xfId="44954" xr:uid="{99119C75-ED28-4539-A8C5-54FC393C582F}"/>
    <cellStyle name="Percent 3 9 3 6 2 3" xfId="27102" xr:uid="{752C11DF-4696-4634-917B-0ECCEC6A13B5}"/>
    <cellStyle name="Percent 3 9 3 6 2 4" xfId="44953" xr:uid="{F40DDA45-C6CD-4C36-81CE-D8C51B5A2DB5}"/>
    <cellStyle name="Percent 3 9 3 6 3" xfId="9231" xr:uid="{C362C953-0B66-4369-9CAD-A6194DD417B3}"/>
    <cellStyle name="Percent 3 9 3 6 3 2" xfId="9232" xr:uid="{540581EB-B5C2-456E-AA9F-5C5D37D3445C}"/>
    <cellStyle name="Percent 3 9 3 6 3 2 2" xfId="27105" xr:uid="{A5392B72-67AC-4440-88B8-959B8EB362C7}"/>
    <cellStyle name="Percent 3 9 3 6 3 2 3" xfId="44956" xr:uid="{4E491BC4-A997-4C55-927C-EFE205937F90}"/>
    <cellStyle name="Percent 3 9 3 6 3 3" xfId="27104" xr:uid="{4BE3389E-2BAA-4A78-9A75-5AF687400901}"/>
    <cellStyle name="Percent 3 9 3 6 3 4" xfId="44955" xr:uid="{698CA44C-08E5-4C38-9D11-57948778A039}"/>
    <cellStyle name="Percent 3 9 3 6 4" xfId="9233" xr:uid="{775AFF52-7768-4397-8D46-E0ABC002E010}"/>
    <cellStyle name="Percent 3 9 3 6 4 2" xfId="27106" xr:uid="{25F7CA93-D650-4274-95A8-77C3E83D0959}"/>
    <cellStyle name="Percent 3 9 3 6 4 3" xfId="44957" xr:uid="{50EA7FD7-43D4-4B76-A322-BE6C05E7DD3C}"/>
    <cellStyle name="Percent 3 9 3 6 5" xfId="27101" xr:uid="{95B34CE0-D199-418C-8DB4-857C1964666E}"/>
    <cellStyle name="Percent 3 9 3 6 6" xfId="44952" xr:uid="{F19E0730-94DA-4783-9B40-83E469A8A82A}"/>
    <cellStyle name="Percent 3 9 3 7" xfId="9234" xr:uid="{B441C043-B393-4DEF-AF3D-8DFA985160D3}"/>
    <cellStyle name="Percent 3 9 3 7 2" xfId="9235" xr:uid="{9C81FCF6-9AFA-4EA1-B6E9-7986A8950D7F}"/>
    <cellStyle name="Percent 3 9 3 7 2 2" xfId="27108" xr:uid="{32C548F1-0240-484A-BDF1-94EEF5F30CF2}"/>
    <cellStyle name="Percent 3 9 3 7 2 3" xfId="44959" xr:uid="{B4EF243A-F60B-43B4-B479-B25A150C29F2}"/>
    <cellStyle name="Percent 3 9 3 7 3" xfId="27107" xr:uid="{5EFA947D-B6ED-44A2-B5DF-BAE3E54DBEAC}"/>
    <cellStyle name="Percent 3 9 3 7 4" xfId="44958" xr:uid="{55CD9950-E3D1-4F75-A474-6C8CBF179CA7}"/>
    <cellStyle name="Percent 3 9 3 8" xfId="9236" xr:uid="{D13A9AF7-30C8-4C4A-A5A7-2880003D2A2D}"/>
    <cellStyle name="Percent 3 9 3 8 2" xfId="9237" xr:uid="{2A995385-C90B-4418-8FB7-F6A24771DBF4}"/>
    <cellStyle name="Percent 3 9 3 8 2 2" xfId="27110" xr:uid="{F5209E0F-6A67-48DA-A3B0-36D480F060E6}"/>
    <cellStyle name="Percent 3 9 3 8 2 3" xfId="44961" xr:uid="{269EF646-CBB4-4587-B20B-100DDD3E43EC}"/>
    <cellStyle name="Percent 3 9 3 8 3" xfId="27109" xr:uid="{E27DBD45-9046-4B16-995A-86C4AA8B6740}"/>
    <cellStyle name="Percent 3 9 3 8 4" xfId="44960" xr:uid="{E32B2D1D-5437-45BB-B5EA-1D9E3FA3029C}"/>
    <cellStyle name="Percent 3 9 3 9" xfId="9238" xr:uid="{A3B42B8E-973E-44AD-ACDC-05207455224C}"/>
    <cellStyle name="Percent 3 9 3 9 2" xfId="9239" xr:uid="{2402706A-C146-4320-8022-32C48D74E1EC}"/>
    <cellStyle name="Percent 3 9 3 9 2 2" xfId="27112" xr:uid="{689D93B3-0C0C-467C-B49C-35488234A58E}"/>
    <cellStyle name="Percent 3 9 3 9 2 3" xfId="44963" xr:uid="{A2A9167D-B61F-4ED8-8706-278FCBAC432F}"/>
    <cellStyle name="Percent 3 9 3 9 3" xfId="27111" xr:uid="{3049BB10-F9DF-42C3-B8C1-1F25F1058D09}"/>
    <cellStyle name="Percent 3 9 3 9 4" xfId="44962" xr:uid="{ADD0912D-7875-4F44-BCCD-A10C06F81CEC}"/>
    <cellStyle name="Percent 3 9 4" xfId="2967" xr:uid="{DDA9E4FF-B35A-44A1-8708-F0585BC5C3F8}"/>
    <cellStyle name="Percent 3 9 4 10" xfId="9241" xr:uid="{22DD44ED-C869-4E23-A8D7-ABE0B93F7369}"/>
    <cellStyle name="Percent 3 9 4 10 2" xfId="27114" xr:uid="{74D266F1-5C1D-46A2-ABCE-EED4F1B6C1A4}"/>
    <cellStyle name="Percent 3 9 4 10 3" xfId="44965" xr:uid="{8A9B842A-1948-4A23-83FE-B7FAE9A48BED}"/>
    <cellStyle name="Percent 3 9 4 11" xfId="9242" xr:uid="{9F7E67B7-BEDD-4E1A-A466-A6664498C833}"/>
    <cellStyle name="Percent 3 9 4 11 2" xfId="27115" xr:uid="{E7E5071E-D972-4B4A-B495-35515F8CC82C}"/>
    <cellStyle name="Percent 3 9 4 11 3" xfId="44966" xr:uid="{B59D8AA3-41DE-4015-87EB-C07A48505F2C}"/>
    <cellStyle name="Percent 3 9 4 12" xfId="9240" xr:uid="{B9F459B9-D3C6-4DBE-9CA8-3909ED156CC3}"/>
    <cellStyle name="Percent 3 9 4 12 2" xfId="27113" xr:uid="{64309C27-EFD7-4746-B795-6CD47CEDBE75}"/>
    <cellStyle name="Percent 3 9 4 12 3" xfId="44964" xr:uid="{30143417-4634-44B4-ADFC-F3D99771573A}"/>
    <cellStyle name="Percent 3 9 4 13" xfId="59884" xr:uid="{2F395DF1-0DAF-463C-A216-C495E1D6932A}"/>
    <cellStyle name="Percent 3 9 4 2" xfId="9243" xr:uid="{CC0DE596-9AAB-421C-AF36-C8A6E2CF6657}"/>
    <cellStyle name="Percent 3 9 4 2 2" xfId="9244" xr:uid="{C9E6CE74-BFDA-46CF-8DF4-6C8076F096F6}"/>
    <cellStyle name="Percent 3 9 4 2 2 2" xfId="9245" xr:uid="{7CA7B96C-7F5E-4D96-883F-0013047D68E3}"/>
    <cellStyle name="Percent 3 9 4 2 2 2 2" xfId="27118" xr:uid="{1CA8A990-49E4-42FB-9B5A-D7019436A504}"/>
    <cellStyle name="Percent 3 9 4 2 2 2 3" xfId="44969" xr:uid="{1FE5013C-9C87-404B-A0EB-846E4282F612}"/>
    <cellStyle name="Percent 3 9 4 2 2 3" xfId="27117" xr:uid="{ADCE54D5-12D6-41E5-B305-99B7FB78A157}"/>
    <cellStyle name="Percent 3 9 4 2 2 4" xfId="44968" xr:uid="{B1089600-EB64-46A4-9F96-1BB64758D0F5}"/>
    <cellStyle name="Percent 3 9 4 2 3" xfId="9246" xr:uid="{777843D0-60FC-4B9C-8802-ADFB8EA19CAA}"/>
    <cellStyle name="Percent 3 9 4 2 3 2" xfId="9247" xr:uid="{57B65904-C8B3-4EBD-80AC-706F88D33EB5}"/>
    <cellStyle name="Percent 3 9 4 2 3 2 2" xfId="27120" xr:uid="{323A82C3-70BF-4B0E-AF2B-8B74F1C06A9D}"/>
    <cellStyle name="Percent 3 9 4 2 3 2 3" xfId="44971" xr:uid="{94A155BC-E4DE-426B-92FA-C6DA8C18951D}"/>
    <cellStyle name="Percent 3 9 4 2 3 3" xfId="27119" xr:uid="{369DB0CD-AB79-4FFF-9F93-FB574FE2E4BC}"/>
    <cellStyle name="Percent 3 9 4 2 3 4" xfId="44970" xr:uid="{78B1E281-A71E-4504-8299-EB6BE382826D}"/>
    <cellStyle name="Percent 3 9 4 2 4" xfId="9248" xr:uid="{4A090C1B-FEC4-4824-A848-AC849EE4468B}"/>
    <cellStyle name="Percent 3 9 4 2 4 2" xfId="27121" xr:uid="{C17B57A0-94F6-4C20-86E9-54165766F71C}"/>
    <cellStyle name="Percent 3 9 4 2 4 3" xfId="44972" xr:uid="{671489E4-BD96-411F-A424-6041484A7F07}"/>
    <cellStyle name="Percent 3 9 4 2 5" xfId="9249" xr:uid="{E8A553AF-F3E0-4139-92C9-1225150C5CD3}"/>
    <cellStyle name="Percent 3 9 4 2 5 2" xfId="27122" xr:uid="{BEF4FFA6-ABC6-40D2-8A72-10C0F4B778E2}"/>
    <cellStyle name="Percent 3 9 4 2 5 3" xfId="44973" xr:uid="{D3718330-F9E5-43E4-95D1-2E8C0EFCEEF5}"/>
    <cellStyle name="Percent 3 9 4 2 6" xfId="27116" xr:uid="{770F59E7-00C8-416B-A1E7-FCA8392F94F6}"/>
    <cellStyle name="Percent 3 9 4 2 7" xfId="44967" xr:uid="{46656313-F899-4A08-B881-883D08282C04}"/>
    <cellStyle name="Percent 3 9 4 3" xfId="9250" xr:uid="{B053E239-12B8-4DA7-83BE-7A1C0CA87C03}"/>
    <cellStyle name="Percent 3 9 4 3 2" xfId="9251" xr:uid="{DCB3A516-F360-44D2-AB56-9BBCBD9564D3}"/>
    <cellStyle name="Percent 3 9 4 3 2 2" xfId="9252" xr:uid="{79504EBB-D3E4-430B-82E7-7CDB199B416F}"/>
    <cellStyle name="Percent 3 9 4 3 2 2 2" xfId="27125" xr:uid="{32A91C48-B124-4AE4-9A1A-E06F80D56D60}"/>
    <cellStyle name="Percent 3 9 4 3 2 2 3" xfId="44976" xr:uid="{384FC96C-02BC-42DE-882A-C18F28953F88}"/>
    <cellStyle name="Percent 3 9 4 3 2 3" xfId="27124" xr:uid="{376CC748-ECF0-4D3A-8689-18B6A24FCBBC}"/>
    <cellStyle name="Percent 3 9 4 3 2 4" xfId="44975" xr:uid="{3A3A040D-79FC-4084-97F7-3B9F2E6E1989}"/>
    <cellStyle name="Percent 3 9 4 3 3" xfId="9253" xr:uid="{A807DFA5-CC95-4252-8789-293A33695843}"/>
    <cellStyle name="Percent 3 9 4 3 3 2" xfId="9254" xr:uid="{D9FA452D-608D-49BF-B537-0ED10B5391F2}"/>
    <cellStyle name="Percent 3 9 4 3 3 2 2" xfId="27127" xr:uid="{C4D332F4-6761-4CEE-B180-F4CBEEECF8DC}"/>
    <cellStyle name="Percent 3 9 4 3 3 2 3" xfId="44978" xr:uid="{2C75AABC-4832-46C0-BC1E-35A45DA1C8C8}"/>
    <cellStyle name="Percent 3 9 4 3 3 3" xfId="27126" xr:uid="{272A66C1-4FF1-46D9-A564-2EA0EFA5D064}"/>
    <cellStyle name="Percent 3 9 4 3 3 4" xfId="44977" xr:uid="{2FED2283-8E8F-4F46-8992-28B92C41FFCE}"/>
    <cellStyle name="Percent 3 9 4 3 4" xfId="9255" xr:uid="{455A2B73-3241-4A80-8513-AF6F428BCA94}"/>
    <cellStyle name="Percent 3 9 4 3 4 2" xfId="27128" xr:uid="{15CB5AB6-4823-4208-B872-70BC44981D8F}"/>
    <cellStyle name="Percent 3 9 4 3 4 3" xfId="44979" xr:uid="{67692519-A5D0-4727-AB6E-4EC20B28269B}"/>
    <cellStyle name="Percent 3 9 4 3 5" xfId="27123" xr:uid="{D5014C5E-898B-484A-BFD7-009D0140EFEF}"/>
    <cellStyle name="Percent 3 9 4 3 6" xfId="44974" xr:uid="{927F5DF7-CB56-4FA9-9914-68C43DD78CE3}"/>
    <cellStyle name="Percent 3 9 4 4" xfId="9256" xr:uid="{F0039B4A-2C84-44C1-8F37-EF999C2C4938}"/>
    <cellStyle name="Percent 3 9 4 4 2" xfId="9257" xr:uid="{8A5EDDAE-29CE-4D71-B653-4BF7C17C9D7D}"/>
    <cellStyle name="Percent 3 9 4 4 2 2" xfId="9258" xr:uid="{CF345387-9261-48E5-8CB7-9F902964905F}"/>
    <cellStyle name="Percent 3 9 4 4 2 2 2" xfId="27131" xr:uid="{5ACDB839-CE4F-46AA-B5AE-15E0E1729645}"/>
    <cellStyle name="Percent 3 9 4 4 2 2 3" xfId="44982" xr:uid="{B117B90A-5215-420D-8C8A-65A10977288F}"/>
    <cellStyle name="Percent 3 9 4 4 2 3" xfId="27130" xr:uid="{946A20AB-8E1C-4AE0-B36B-623DB407C351}"/>
    <cellStyle name="Percent 3 9 4 4 2 4" xfId="44981" xr:uid="{A085E24A-0882-41E6-8448-D56B684B0DB1}"/>
    <cellStyle name="Percent 3 9 4 4 3" xfId="9259" xr:uid="{BEF91434-C4EB-49E4-8BEC-257F73C12C31}"/>
    <cellStyle name="Percent 3 9 4 4 3 2" xfId="9260" xr:uid="{04B41E11-81C4-447C-8410-CDF119B1C4DF}"/>
    <cellStyle name="Percent 3 9 4 4 3 2 2" xfId="27133" xr:uid="{3F950060-FF88-48B4-8B5A-1687EFBDB54A}"/>
    <cellStyle name="Percent 3 9 4 4 3 2 3" xfId="44984" xr:uid="{A02DC454-D3F7-4255-A528-F3D770B30ECB}"/>
    <cellStyle name="Percent 3 9 4 4 3 3" xfId="27132" xr:uid="{E09E6DB0-7D24-47E6-AC0C-31E45C0D4416}"/>
    <cellStyle name="Percent 3 9 4 4 3 4" xfId="44983" xr:uid="{02B08524-45E9-4976-834C-DB3A42CD3329}"/>
    <cellStyle name="Percent 3 9 4 4 4" xfId="9261" xr:uid="{CC8B2193-46F4-4E35-AE6C-25E647A54217}"/>
    <cellStyle name="Percent 3 9 4 4 4 2" xfId="27134" xr:uid="{C08DD132-C361-4578-98B4-44C4310AE5BC}"/>
    <cellStyle name="Percent 3 9 4 4 4 3" xfId="44985" xr:uid="{A47E9E4E-F6C5-442B-86C6-DE1D94088FC3}"/>
    <cellStyle name="Percent 3 9 4 4 5" xfId="27129" xr:uid="{CE9783C4-41E8-4601-894C-786A16FD50D9}"/>
    <cellStyle name="Percent 3 9 4 4 6" xfId="44980" xr:uid="{BE9B9642-A35D-416F-A4B9-436BF0AEEC67}"/>
    <cellStyle name="Percent 3 9 4 5" xfId="9262" xr:uid="{07B6B644-69AC-4420-8064-B274B091F962}"/>
    <cellStyle name="Percent 3 9 4 5 2" xfId="9263" xr:uid="{030748A0-7C7C-4B2F-A4DF-7E932C0F0743}"/>
    <cellStyle name="Percent 3 9 4 5 2 2" xfId="9264" xr:uid="{05902171-A79D-4319-A364-9B538A33C8EB}"/>
    <cellStyle name="Percent 3 9 4 5 2 2 2" xfId="27137" xr:uid="{E8233BB4-A6F6-4670-BA9D-655796E03A72}"/>
    <cellStyle name="Percent 3 9 4 5 2 2 3" xfId="44988" xr:uid="{02D979B2-93E9-4F8F-BEB7-EA5C6B1C22A4}"/>
    <cellStyle name="Percent 3 9 4 5 2 3" xfId="27136" xr:uid="{E3D8702C-FC9D-4271-B220-BB8CAC24684A}"/>
    <cellStyle name="Percent 3 9 4 5 2 4" xfId="44987" xr:uid="{606E1BC3-A2B1-489C-B9D8-E55931E81DA1}"/>
    <cellStyle name="Percent 3 9 4 5 3" xfId="9265" xr:uid="{605E01FC-25C1-415F-B589-5EFD1CFE33F9}"/>
    <cellStyle name="Percent 3 9 4 5 3 2" xfId="9266" xr:uid="{912BAEE9-B1F0-44DC-87E3-96DCF0036EAD}"/>
    <cellStyle name="Percent 3 9 4 5 3 2 2" xfId="27139" xr:uid="{D34EDD0C-B333-4286-8DDA-031D67BA403C}"/>
    <cellStyle name="Percent 3 9 4 5 3 2 3" xfId="44990" xr:uid="{CB3A87F8-7414-48FD-BDEA-7054BAE2D81B}"/>
    <cellStyle name="Percent 3 9 4 5 3 3" xfId="27138" xr:uid="{2BEAFAA8-5A0F-4828-A7F5-51DB43DFE970}"/>
    <cellStyle name="Percent 3 9 4 5 3 4" xfId="44989" xr:uid="{9144F76F-D1F1-4BC1-BF8D-DC50CA744D26}"/>
    <cellStyle name="Percent 3 9 4 5 4" xfId="9267" xr:uid="{EE1DBAE2-E5E6-4558-9D58-2CAC49012C66}"/>
    <cellStyle name="Percent 3 9 4 5 4 2" xfId="9268" xr:uid="{B67A62CD-4D2B-4C41-9380-CAE4D50446CB}"/>
    <cellStyle name="Percent 3 9 4 5 4 2 2" xfId="27141" xr:uid="{91E27C50-0254-4511-B365-7ACE7A08819C}"/>
    <cellStyle name="Percent 3 9 4 5 4 2 3" xfId="44992" xr:uid="{42F9FAF9-858E-4B56-A480-6F2B730A63D6}"/>
    <cellStyle name="Percent 3 9 4 5 4 3" xfId="27140" xr:uid="{B230971F-E171-45DF-A5D5-3B3FA4E4AB33}"/>
    <cellStyle name="Percent 3 9 4 5 4 4" xfId="44991" xr:uid="{96CB8D2B-0422-486D-9764-6E05D8CE7CDC}"/>
    <cellStyle name="Percent 3 9 4 5 5" xfId="9269" xr:uid="{3391E8E8-20C8-4F91-8CCC-F84DBAF298AC}"/>
    <cellStyle name="Percent 3 9 4 5 5 2" xfId="27142" xr:uid="{DB11451A-B548-4364-BB3C-60557F9AA6A8}"/>
    <cellStyle name="Percent 3 9 4 5 5 3" xfId="44993" xr:uid="{97DA36D8-F523-41C1-8E8B-2D0F32FB491C}"/>
    <cellStyle name="Percent 3 9 4 5 6" xfId="27135" xr:uid="{EC68E3C9-8B59-4412-90B5-273A7A02295D}"/>
    <cellStyle name="Percent 3 9 4 5 7" xfId="44986" xr:uid="{23D5BCA0-3A79-4FC7-9DDF-71C1BE21EE12}"/>
    <cellStyle name="Percent 3 9 4 6" xfId="9270" xr:uid="{8A3794BE-3198-4C4A-88D0-DED13044EB0C}"/>
    <cellStyle name="Percent 3 9 4 6 2" xfId="9271" xr:uid="{FF64992C-B60F-49FA-8B10-170AC9236176}"/>
    <cellStyle name="Percent 3 9 4 6 2 2" xfId="9272" xr:uid="{CC786AD8-9AFF-4ACB-A6B4-1FF08081C2D9}"/>
    <cellStyle name="Percent 3 9 4 6 2 2 2" xfId="27145" xr:uid="{944F6454-8059-4AAF-AB72-9D315C851348}"/>
    <cellStyle name="Percent 3 9 4 6 2 2 3" xfId="44996" xr:uid="{3A8103A9-7D3A-45A6-A096-0B17C7B2DDE0}"/>
    <cellStyle name="Percent 3 9 4 6 2 3" xfId="27144" xr:uid="{998CAA47-4B57-4D7B-97D1-B21339B29DA4}"/>
    <cellStyle name="Percent 3 9 4 6 2 4" xfId="44995" xr:uid="{B6A8E7CE-6328-4E5E-A0AB-DAEA3432F1C4}"/>
    <cellStyle name="Percent 3 9 4 6 3" xfId="9273" xr:uid="{76815A0F-0410-4A88-96F8-5F57CB1915C3}"/>
    <cellStyle name="Percent 3 9 4 6 3 2" xfId="9274" xr:uid="{FDD513A5-04DA-4A76-A5C8-21A6E191E57A}"/>
    <cellStyle name="Percent 3 9 4 6 3 2 2" xfId="27147" xr:uid="{4CFC99F5-8EB0-4D43-8636-29EA2D2F24FE}"/>
    <cellStyle name="Percent 3 9 4 6 3 2 3" xfId="44998" xr:uid="{07EA8AC8-97EE-402D-8FBE-6A85DB7D227A}"/>
    <cellStyle name="Percent 3 9 4 6 3 3" xfId="27146" xr:uid="{6F02F055-08D1-4187-9A16-1EA7AE132C80}"/>
    <cellStyle name="Percent 3 9 4 6 3 4" xfId="44997" xr:uid="{FF890962-3B17-4367-A478-4E17101AC507}"/>
    <cellStyle name="Percent 3 9 4 6 4" xfId="9275" xr:uid="{B51783AE-EB53-42B8-A2F1-FA4D2138CA61}"/>
    <cellStyle name="Percent 3 9 4 6 4 2" xfId="27148" xr:uid="{861C5EFC-4123-405B-BC08-742FEED809FA}"/>
    <cellStyle name="Percent 3 9 4 6 4 3" xfId="44999" xr:uid="{8BE4094A-C7C6-4BF1-98E6-9B6ACD0BD9CB}"/>
    <cellStyle name="Percent 3 9 4 6 5" xfId="27143" xr:uid="{2B653BCF-DF43-482C-A35E-2CCE5E5C240E}"/>
    <cellStyle name="Percent 3 9 4 6 6" xfId="44994" xr:uid="{B5AFA46A-0924-47A8-8C4E-E741C2C03CB9}"/>
    <cellStyle name="Percent 3 9 4 7" xfId="9276" xr:uid="{7365B2AF-021A-43F4-803D-6B31B41F5ADB}"/>
    <cellStyle name="Percent 3 9 4 7 2" xfId="9277" xr:uid="{F6164EE8-E6D4-463E-9EEB-348F5A449089}"/>
    <cellStyle name="Percent 3 9 4 7 2 2" xfId="27150" xr:uid="{8AEA7D01-B204-4FAB-A387-D50686142B4B}"/>
    <cellStyle name="Percent 3 9 4 7 2 3" xfId="45001" xr:uid="{5B73EB81-5C51-47AD-9308-41D17B277300}"/>
    <cellStyle name="Percent 3 9 4 7 3" xfId="27149" xr:uid="{E4AB3BC0-7786-40F1-BE50-F278293E97D3}"/>
    <cellStyle name="Percent 3 9 4 7 4" xfId="45000" xr:uid="{09456CCD-E0D6-4C67-B912-0990910B0868}"/>
    <cellStyle name="Percent 3 9 4 8" xfId="9278" xr:uid="{73AFF571-DAB2-4B84-B8A0-AD52C0993884}"/>
    <cellStyle name="Percent 3 9 4 8 2" xfId="9279" xr:uid="{B701E03B-D576-45CF-9B44-D804C176072E}"/>
    <cellStyle name="Percent 3 9 4 8 2 2" xfId="27152" xr:uid="{C6679351-045D-430A-8F7F-C829C1171986}"/>
    <cellStyle name="Percent 3 9 4 8 2 3" xfId="45003" xr:uid="{6C3772AB-547C-4758-B0A1-794A5D81B305}"/>
    <cellStyle name="Percent 3 9 4 8 3" xfId="27151" xr:uid="{2D9A461C-FA8B-4BFE-827B-6C19324176C0}"/>
    <cellStyle name="Percent 3 9 4 8 4" xfId="45002" xr:uid="{EFF512A2-07DA-4E41-AA1F-85DF73AAC9BA}"/>
    <cellStyle name="Percent 3 9 4 9" xfId="9280" xr:uid="{72BD535A-ECA5-4C1F-8D4F-E3305B3AA6B3}"/>
    <cellStyle name="Percent 3 9 4 9 2" xfId="9281" xr:uid="{F305564F-322C-4DFD-A23A-5C3B206BDDBC}"/>
    <cellStyle name="Percent 3 9 4 9 2 2" xfId="27154" xr:uid="{D02CE72A-534A-4B81-9DFF-9FCCD20E9114}"/>
    <cellStyle name="Percent 3 9 4 9 2 3" xfId="45005" xr:uid="{5E8DC060-F341-48C9-A78E-3444B9207C74}"/>
    <cellStyle name="Percent 3 9 4 9 3" xfId="27153" xr:uid="{7D024581-F750-4DCF-85E6-2D0DCED1F31B}"/>
    <cellStyle name="Percent 3 9 4 9 4" xfId="45004" xr:uid="{45DA728E-BF65-47C4-BB3D-8D03C0158057}"/>
    <cellStyle name="Percent 3 9 5" xfId="2968" xr:uid="{2E9C0F67-A8FB-4E91-833E-A1782DD348B5}"/>
    <cellStyle name="Percent 3 9 5 10" xfId="9283" xr:uid="{28B7B5A2-5221-4BA9-BC5C-D257E5CFBF9C}"/>
    <cellStyle name="Percent 3 9 5 10 2" xfId="27156" xr:uid="{531176B2-F81D-4948-B63F-B917EE06212B}"/>
    <cellStyle name="Percent 3 9 5 10 3" xfId="45007" xr:uid="{5BB136B2-04B4-484E-ABB1-AF61B82901CF}"/>
    <cellStyle name="Percent 3 9 5 11" xfId="9284" xr:uid="{2D3BD854-6A2E-4E2E-A9D5-D62F5B6EAA8A}"/>
    <cellStyle name="Percent 3 9 5 11 2" xfId="27157" xr:uid="{CD3559DD-50BD-4822-BB19-19C51D9C400B}"/>
    <cellStyle name="Percent 3 9 5 11 3" xfId="45008" xr:uid="{1E25CE97-B7AC-4EA8-A07F-FA35F159A423}"/>
    <cellStyle name="Percent 3 9 5 12" xfId="9282" xr:uid="{1EA957CF-DD92-4A51-AC75-56EB971C8C79}"/>
    <cellStyle name="Percent 3 9 5 12 2" xfId="27155" xr:uid="{DF47046F-6F6E-4B3B-892F-2E44D5BE8A1D}"/>
    <cellStyle name="Percent 3 9 5 12 3" xfId="45006" xr:uid="{1F57D44A-BC8F-460C-A5BE-41D2CA7532AF}"/>
    <cellStyle name="Percent 3 9 5 13" xfId="59885" xr:uid="{D1601E05-5F64-475F-B1E2-FCD433530F1E}"/>
    <cellStyle name="Percent 3 9 5 2" xfId="9285" xr:uid="{828E7B93-2E57-4DA7-B18B-F7FBE6CBF086}"/>
    <cellStyle name="Percent 3 9 5 2 2" xfId="9286" xr:uid="{6E3FBFB4-26AD-4F51-81EB-CD0ADAC2E1B4}"/>
    <cellStyle name="Percent 3 9 5 2 2 2" xfId="9287" xr:uid="{296CC26E-3635-48DA-A4DE-AC09338AA941}"/>
    <cellStyle name="Percent 3 9 5 2 2 2 2" xfId="27160" xr:uid="{FFDE0B81-0A43-4CB3-9D4B-040E2DB5F0E6}"/>
    <cellStyle name="Percent 3 9 5 2 2 2 3" xfId="45011" xr:uid="{7299E2F6-0DE1-4B66-AB08-6337D78081D5}"/>
    <cellStyle name="Percent 3 9 5 2 2 3" xfId="27159" xr:uid="{C253F768-32AD-465F-872F-B7EC07F3CD4A}"/>
    <cellStyle name="Percent 3 9 5 2 2 4" xfId="45010" xr:uid="{3A1845C3-5D11-450D-98AA-2205F14AF490}"/>
    <cellStyle name="Percent 3 9 5 2 3" xfId="9288" xr:uid="{0CA22369-A08E-4020-834F-5E4FC6BE13DF}"/>
    <cellStyle name="Percent 3 9 5 2 3 2" xfId="9289" xr:uid="{F4C13273-C173-43B7-81E7-A2181E3964F1}"/>
    <cellStyle name="Percent 3 9 5 2 3 2 2" xfId="27162" xr:uid="{17AF22AD-6513-4E1C-8E9A-185EEB2AB155}"/>
    <cellStyle name="Percent 3 9 5 2 3 2 3" xfId="45013" xr:uid="{45C297DB-64C0-4A7D-80CE-4174C42F0317}"/>
    <cellStyle name="Percent 3 9 5 2 3 3" xfId="27161" xr:uid="{9D6C9058-06B7-4CAA-A014-449097F269FF}"/>
    <cellStyle name="Percent 3 9 5 2 3 4" xfId="45012" xr:uid="{3B1EEE58-A2B2-442D-8499-0B0941573A71}"/>
    <cellStyle name="Percent 3 9 5 2 4" xfId="9290" xr:uid="{A72FE605-D7D0-461C-8172-F05E4218DEB1}"/>
    <cellStyle name="Percent 3 9 5 2 4 2" xfId="27163" xr:uid="{210B11B5-03FC-4013-83F4-088337369D36}"/>
    <cellStyle name="Percent 3 9 5 2 4 3" xfId="45014" xr:uid="{648E711B-42F5-441C-9CA2-696B026C0A00}"/>
    <cellStyle name="Percent 3 9 5 2 5" xfId="9291" xr:uid="{194249DB-A57D-48F9-9899-6188DB6BAFFC}"/>
    <cellStyle name="Percent 3 9 5 2 5 2" xfId="27164" xr:uid="{88905FF8-67A1-4F78-B6BF-D262BD45036A}"/>
    <cellStyle name="Percent 3 9 5 2 5 3" xfId="45015" xr:uid="{B6D2B01D-FAF6-496A-B584-906979B09276}"/>
    <cellStyle name="Percent 3 9 5 2 6" xfId="27158" xr:uid="{D9B07121-DFCC-4399-A5BB-308FF110AE72}"/>
    <cellStyle name="Percent 3 9 5 2 7" xfId="45009" xr:uid="{E04C30B2-BD8C-4362-B658-7F9C30E42FC4}"/>
    <cellStyle name="Percent 3 9 5 3" xfId="9292" xr:uid="{AF8E76B1-DE46-41D3-BD8C-97D3599072C3}"/>
    <cellStyle name="Percent 3 9 5 3 2" xfId="9293" xr:uid="{F31308E8-3968-46E9-A095-FA9BA5104A94}"/>
    <cellStyle name="Percent 3 9 5 3 2 2" xfId="9294" xr:uid="{AE174D7B-75B4-483E-9C69-B38669FE7BC4}"/>
    <cellStyle name="Percent 3 9 5 3 2 2 2" xfId="27167" xr:uid="{E49BC898-819A-4451-9F91-064EAF67C6FC}"/>
    <cellStyle name="Percent 3 9 5 3 2 2 3" xfId="45018" xr:uid="{B9731ADA-5B8B-437F-B174-4601F98F97CE}"/>
    <cellStyle name="Percent 3 9 5 3 2 3" xfId="27166" xr:uid="{0D322FA3-F4A0-4526-8951-5CF818ED80BB}"/>
    <cellStyle name="Percent 3 9 5 3 2 4" xfId="45017" xr:uid="{BBEF3113-F046-4A5E-A126-4A5FF8881405}"/>
    <cellStyle name="Percent 3 9 5 3 3" xfId="9295" xr:uid="{C7BF9F8C-45E3-4E2C-A5B3-F262F3DD5A34}"/>
    <cellStyle name="Percent 3 9 5 3 3 2" xfId="9296" xr:uid="{0C32CABF-18BE-40ED-B6D9-F9AEFF408C35}"/>
    <cellStyle name="Percent 3 9 5 3 3 2 2" xfId="27169" xr:uid="{AA79D4D7-ED21-484C-89AC-A5363937B2D5}"/>
    <cellStyle name="Percent 3 9 5 3 3 2 3" xfId="45020" xr:uid="{31496983-83A0-4E30-A5CF-B42587865FF7}"/>
    <cellStyle name="Percent 3 9 5 3 3 3" xfId="27168" xr:uid="{EC18D21D-F8B3-4915-99EA-2D7F79711514}"/>
    <cellStyle name="Percent 3 9 5 3 3 4" xfId="45019" xr:uid="{A2A2E83F-68FF-4E53-A248-431CE09C9EA0}"/>
    <cellStyle name="Percent 3 9 5 3 4" xfId="9297" xr:uid="{56106281-FCDA-4BC4-9D2F-24FBB4C9AA63}"/>
    <cellStyle name="Percent 3 9 5 3 4 2" xfId="27170" xr:uid="{B1BC4047-E902-40B7-91CD-D923ADA663F3}"/>
    <cellStyle name="Percent 3 9 5 3 4 3" xfId="45021" xr:uid="{8ACBC13F-7E22-4BFC-8E27-09393F5A2FBC}"/>
    <cellStyle name="Percent 3 9 5 3 5" xfId="27165" xr:uid="{2BFBF9CC-978C-485A-A072-4C99B3912F2B}"/>
    <cellStyle name="Percent 3 9 5 3 6" xfId="45016" xr:uid="{5736037C-7D28-4E95-AAA5-0B87924024D5}"/>
    <cellStyle name="Percent 3 9 5 4" xfId="9298" xr:uid="{E2EC2A7C-E126-45DB-9966-3EE63D6E36F4}"/>
    <cellStyle name="Percent 3 9 5 4 2" xfId="9299" xr:uid="{9CF968DA-6F08-4C0F-BE4A-40B0615AECEA}"/>
    <cellStyle name="Percent 3 9 5 4 2 2" xfId="9300" xr:uid="{21D51B68-23A2-4A2A-87EE-E46D951653E7}"/>
    <cellStyle name="Percent 3 9 5 4 2 2 2" xfId="27173" xr:uid="{DC6ABC96-7B7F-4D5D-B05F-A03CF8ADE920}"/>
    <cellStyle name="Percent 3 9 5 4 2 2 3" xfId="45024" xr:uid="{009658B6-C300-498E-B228-5468D17D02F9}"/>
    <cellStyle name="Percent 3 9 5 4 2 3" xfId="27172" xr:uid="{9057E045-0620-4674-B775-8BA043539614}"/>
    <cellStyle name="Percent 3 9 5 4 2 4" xfId="45023" xr:uid="{513A1C18-5611-4F0F-BEFD-22BACD43CE91}"/>
    <cellStyle name="Percent 3 9 5 4 3" xfId="9301" xr:uid="{7BEA0A22-41C0-4D42-B055-DACC6594C4F8}"/>
    <cellStyle name="Percent 3 9 5 4 3 2" xfId="9302" xr:uid="{51284DF4-27DB-43E1-8CC3-3F885D3EF667}"/>
    <cellStyle name="Percent 3 9 5 4 3 2 2" xfId="27175" xr:uid="{4854AEDC-1D07-4E79-9784-6CCC91FC23D4}"/>
    <cellStyle name="Percent 3 9 5 4 3 2 3" xfId="45026" xr:uid="{DED2A574-727D-44AF-9664-F80E05F9782F}"/>
    <cellStyle name="Percent 3 9 5 4 3 3" xfId="27174" xr:uid="{1D97D6AB-4145-4BDC-A583-C04D3A4666F1}"/>
    <cellStyle name="Percent 3 9 5 4 3 4" xfId="45025" xr:uid="{29166C31-2ECC-400A-B95A-233E113DE266}"/>
    <cellStyle name="Percent 3 9 5 4 4" xfId="9303" xr:uid="{86AE376B-6ED6-42BE-BD13-D573F1A42BF5}"/>
    <cellStyle name="Percent 3 9 5 4 4 2" xfId="27176" xr:uid="{AB239AC6-7D1C-479A-AB96-AD27581810D2}"/>
    <cellStyle name="Percent 3 9 5 4 4 3" xfId="45027" xr:uid="{DDA1E669-3F19-4323-8408-B72261CCAD40}"/>
    <cellStyle name="Percent 3 9 5 4 5" xfId="27171" xr:uid="{B67AA904-E62B-46BF-AD49-564F1A9D6838}"/>
    <cellStyle name="Percent 3 9 5 4 6" xfId="45022" xr:uid="{6510610E-6141-49F1-A19A-F8A0DD2D6BD6}"/>
    <cellStyle name="Percent 3 9 5 5" xfId="9304" xr:uid="{B6EBE092-4E5C-413C-AD96-1CF0BF7002E8}"/>
    <cellStyle name="Percent 3 9 5 5 2" xfId="9305" xr:uid="{DA2E8910-BBA2-4E92-B19D-1500B0219874}"/>
    <cellStyle name="Percent 3 9 5 5 2 2" xfId="9306" xr:uid="{ADCD51FD-34DC-4E99-9C2D-CE5C41947B02}"/>
    <cellStyle name="Percent 3 9 5 5 2 2 2" xfId="27179" xr:uid="{8B2FB6CB-1359-4E2B-BF07-2F3717CF39BA}"/>
    <cellStyle name="Percent 3 9 5 5 2 2 3" xfId="45030" xr:uid="{5422D4E7-AFB4-4299-850A-E19AC45A44B1}"/>
    <cellStyle name="Percent 3 9 5 5 2 3" xfId="27178" xr:uid="{5A5C46C0-7694-4743-91CD-EADD7F08760C}"/>
    <cellStyle name="Percent 3 9 5 5 2 4" xfId="45029" xr:uid="{14E11DB1-EB06-486E-B0A6-F1F7477D74A1}"/>
    <cellStyle name="Percent 3 9 5 5 3" xfId="9307" xr:uid="{59CE41C9-C9D1-4E5E-A621-7B7180A61FC8}"/>
    <cellStyle name="Percent 3 9 5 5 3 2" xfId="9308" xr:uid="{B1911685-F6F1-4BFE-B1CB-505385AE27B1}"/>
    <cellStyle name="Percent 3 9 5 5 3 2 2" xfId="27181" xr:uid="{2F472B78-7007-42CE-A5B7-049D2AFCF1B8}"/>
    <cellStyle name="Percent 3 9 5 5 3 2 3" xfId="45032" xr:uid="{8B8E4A04-4746-45E6-9721-BAAD1F5386A8}"/>
    <cellStyle name="Percent 3 9 5 5 3 3" xfId="27180" xr:uid="{81F33226-D86B-4608-A67B-9B8510936722}"/>
    <cellStyle name="Percent 3 9 5 5 3 4" xfId="45031" xr:uid="{AED1E85D-635E-46C0-8C3E-676BFC89D7F5}"/>
    <cellStyle name="Percent 3 9 5 5 4" xfId="9309" xr:uid="{2A578840-C3A2-4976-8FDD-59801CA15F0D}"/>
    <cellStyle name="Percent 3 9 5 5 4 2" xfId="9310" xr:uid="{7832071A-4321-4605-967C-BECBB0573502}"/>
    <cellStyle name="Percent 3 9 5 5 4 2 2" xfId="27183" xr:uid="{D7ADD773-859A-4A68-80C9-644DAF1A5BFD}"/>
    <cellStyle name="Percent 3 9 5 5 4 2 3" xfId="45034" xr:uid="{C0C62859-A50B-4545-9125-D457B78546FB}"/>
    <cellStyle name="Percent 3 9 5 5 4 3" xfId="27182" xr:uid="{24A8165D-F743-4898-8A09-9A7E61D98E3E}"/>
    <cellStyle name="Percent 3 9 5 5 4 4" xfId="45033" xr:uid="{7C3AB0BE-5392-476B-AA5C-7187729C09AC}"/>
    <cellStyle name="Percent 3 9 5 5 5" xfId="9311" xr:uid="{4EF36CDC-627A-4E82-9510-D354DC7B7238}"/>
    <cellStyle name="Percent 3 9 5 5 5 2" xfId="27184" xr:uid="{CCBF8F42-AD45-4D0B-8218-807D6D5A1FD6}"/>
    <cellStyle name="Percent 3 9 5 5 5 3" xfId="45035" xr:uid="{1D477BB1-CF93-404E-AAEE-8402F7D1CD40}"/>
    <cellStyle name="Percent 3 9 5 5 6" xfId="27177" xr:uid="{97778E53-2D91-4917-B831-9346D88C379D}"/>
    <cellStyle name="Percent 3 9 5 5 7" xfId="45028" xr:uid="{C4CA2710-C115-431A-AC0E-07D893D6CD19}"/>
    <cellStyle name="Percent 3 9 5 6" xfId="9312" xr:uid="{A5E3597D-2A05-4B48-841A-1A6FA01AE594}"/>
    <cellStyle name="Percent 3 9 5 6 2" xfId="9313" xr:uid="{2EDCB694-B14E-4A1B-97AA-440BEF6F4B07}"/>
    <cellStyle name="Percent 3 9 5 6 2 2" xfId="9314" xr:uid="{0F3C7CC6-17C1-4C90-9CE2-1D28790031EA}"/>
    <cellStyle name="Percent 3 9 5 6 2 2 2" xfId="27187" xr:uid="{87ED8F0F-70FB-4EA7-988E-B00D140F007B}"/>
    <cellStyle name="Percent 3 9 5 6 2 2 3" xfId="45038" xr:uid="{38330A99-62E6-4BAA-B8F4-97833ACD92BE}"/>
    <cellStyle name="Percent 3 9 5 6 2 3" xfId="27186" xr:uid="{D2E59900-714D-456F-B300-734008C6B82E}"/>
    <cellStyle name="Percent 3 9 5 6 2 4" xfId="45037" xr:uid="{8BE71E78-2BD1-443C-AB89-AA30482CD471}"/>
    <cellStyle name="Percent 3 9 5 6 3" xfId="9315" xr:uid="{FBFDBF90-25A8-4AC4-983C-BBEDEECDDC45}"/>
    <cellStyle name="Percent 3 9 5 6 3 2" xfId="9316" xr:uid="{EDA7E221-6FC9-4258-A2E6-AD5BF68CCE83}"/>
    <cellStyle name="Percent 3 9 5 6 3 2 2" xfId="27189" xr:uid="{9E60E074-3989-4EAD-983B-162D003B5186}"/>
    <cellStyle name="Percent 3 9 5 6 3 2 3" xfId="45040" xr:uid="{D224F6AF-92CA-4E40-AE9B-D2CDC82BE983}"/>
    <cellStyle name="Percent 3 9 5 6 3 3" xfId="27188" xr:uid="{0EB4E55B-A6CB-4FA7-95CF-8DE0FDE057EF}"/>
    <cellStyle name="Percent 3 9 5 6 3 4" xfId="45039" xr:uid="{92F8A34B-9D9F-43C9-837C-DE8BE25231F1}"/>
    <cellStyle name="Percent 3 9 5 6 4" xfId="9317" xr:uid="{600BB597-DDFC-4BF5-ACBB-0786A1921041}"/>
    <cellStyle name="Percent 3 9 5 6 4 2" xfId="27190" xr:uid="{9813ED78-7DA9-4952-8C9C-305D17AAAB7D}"/>
    <cellStyle name="Percent 3 9 5 6 4 3" xfId="45041" xr:uid="{9E0B08CE-FF52-46ED-A590-A46A74A47F94}"/>
    <cellStyle name="Percent 3 9 5 6 5" xfId="27185" xr:uid="{AAC363D2-F7EF-4803-9D05-C5BB3A61EBA0}"/>
    <cellStyle name="Percent 3 9 5 6 6" xfId="45036" xr:uid="{962FFCFB-31A6-4988-9CED-1EC4F140E8E1}"/>
    <cellStyle name="Percent 3 9 5 7" xfId="9318" xr:uid="{607AAD92-48EE-40BA-9416-86A5CD4571AF}"/>
    <cellStyle name="Percent 3 9 5 7 2" xfId="9319" xr:uid="{D96313BB-9EED-4BBE-9335-1D754B04FDA5}"/>
    <cellStyle name="Percent 3 9 5 7 2 2" xfId="27192" xr:uid="{EF594E1A-8090-4FF0-A352-334634D70260}"/>
    <cellStyle name="Percent 3 9 5 7 2 3" xfId="45043" xr:uid="{34C3B5F9-A934-4264-96D7-78B2BB0D343E}"/>
    <cellStyle name="Percent 3 9 5 7 3" xfId="27191" xr:uid="{D5E377CA-3847-480A-BE32-2CF0C1640A4C}"/>
    <cellStyle name="Percent 3 9 5 7 4" xfId="45042" xr:uid="{E7D77AF4-29B8-4944-89F8-3188124EB4C4}"/>
    <cellStyle name="Percent 3 9 5 8" xfId="9320" xr:uid="{F4A723B7-F860-42B3-9BCD-67582CA5B0E1}"/>
    <cellStyle name="Percent 3 9 5 8 2" xfId="9321" xr:uid="{DA78A126-2A05-4D20-A876-60DACA23F6CB}"/>
    <cellStyle name="Percent 3 9 5 8 2 2" xfId="27194" xr:uid="{439D5197-7C28-4C77-A7BC-65B49A8440C3}"/>
    <cellStyle name="Percent 3 9 5 8 2 3" xfId="45045" xr:uid="{AE13EE6B-78F8-42B9-8E08-F4DDA9D102CB}"/>
    <cellStyle name="Percent 3 9 5 8 3" xfId="27193" xr:uid="{156271E9-1565-4029-8B98-4B1A99939819}"/>
    <cellStyle name="Percent 3 9 5 8 4" xfId="45044" xr:uid="{04A7A155-32D8-42F8-B557-FE2739FD4186}"/>
    <cellStyle name="Percent 3 9 5 9" xfId="9322" xr:uid="{F77A7649-C886-4A83-9290-C11E63592F63}"/>
    <cellStyle name="Percent 3 9 5 9 2" xfId="9323" xr:uid="{C669D518-AA55-4D2F-932E-DD65928BDCA3}"/>
    <cellStyle name="Percent 3 9 5 9 2 2" xfId="27196" xr:uid="{DAEE1AA3-F0C2-4ADF-A831-A28E61CC9FFB}"/>
    <cellStyle name="Percent 3 9 5 9 2 3" xfId="45047" xr:uid="{D943951C-0255-41B6-BA9D-5BAE3C0ADA2B}"/>
    <cellStyle name="Percent 3 9 5 9 3" xfId="27195" xr:uid="{889ADCBA-F949-475B-8C47-18ACD0C2FE9E}"/>
    <cellStyle name="Percent 3 9 5 9 4" xfId="45046" xr:uid="{E140E82C-F133-4A50-848F-0FA2CC55BB90}"/>
    <cellStyle name="Percent 3 9 6" xfId="2969" xr:uid="{28522D77-F3E4-4EFB-9FF3-AB5E504DE752}"/>
    <cellStyle name="Percent 3 9 6 10" xfId="9325" xr:uid="{40ACE94C-8AB2-473A-ADC3-31769624DF22}"/>
    <cellStyle name="Percent 3 9 6 10 2" xfId="27198" xr:uid="{7FE7E5EA-39CB-4EF5-9EF0-7408D62FA376}"/>
    <cellStyle name="Percent 3 9 6 10 3" xfId="45049" xr:uid="{173A79EB-E8DE-4C7D-84CB-CACCE9195C2D}"/>
    <cellStyle name="Percent 3 9 6 11" xfId="9326" xr:uid="{7E797ADF-04CA-4C30-831F-8AF49F9E1B35}"/>
    <cellStyle name="Percent 3 9 6 11 2" xfId="27199" xr:uid="{1E3D3E9E-D7FF-49A3-8968-982DF70C7F08}"/>
    <cellStyle name="Percent 3 9 6 11 3" xfId="45050" xr:uid="{778F65C8-C0FD-4F11-9669-01617BF6C529}"/>
    <cellStyle name="Percent 3 9 6 12" xfId="9324" xr:uid="{112883F3-2E19-4EA9-9D68-505C87F79499}"/>
    <cellStyle name="Percent 3 9 6 12 2" xfId="27197" xr:uid="{9AC64D3E-6021-40CE-B764-A8445B3D0D02}"/>
    <cellStyle name="Percent 3 9 6 12 3" xfId="45048" xr:uid="{00920F59-F268-4B2A-BECE-C12C530951BE}"/>
    <cellStyle name="Percent 3 9 6 13" xfId="59886" xr:uid="{34BBB964-D43E-4204-A2FB-883B8DBDA7FF}"/>
    <cellStyle name="Percent 3 9 6 2" xfId="9327" xr:uid="{D872C32F-5FF4-496C-BD0A-FDCE989E71BC}"/>
    <cellStyle name="Percent 3 9 6 2 2" xfId="9328" xr:uid="{FD4A2018-E0C6-4377-91B4-DA2FF338ECE3}"/>
    <cellStyle name="Percent 3 9 6 2 2 2" xfId="9329" xr:uid="{B53B5DE2-6C88-4C88-AA6B-F747C38617AA}"/>
    <cellStyle name="Percent 3 9 6 2 2 2 2" xfId="27202" xr:uid="{37503ACF-6265-4BD4-8F81-2BB41CA2B437}"/>
    <cellStyle name="Percent 3 9 6 2 2 2 3" xfId="45053" xr:uid="{C8DB85D9-C826-4C2E-9A07-54112B980737}"/>
    <cellStyle name="Percent 3 9 6 2 2 3" xfId="27201" xr:uid="{F4565E58-4DB5-4596-B8BC-5E6993F564A2}"/>
    <cellStyle name="Percent 3 9 6 2 2 4" xfId="45052" xr:uid="{4199AAD9-F301-4793-B582-920BA525A412}"/>
    <cellStyle name="Percent 3 9 6 2 3" xfId="9330" xr:uid="{3782B9F3-A03E-4B41-B28B-83D549791093}"/>
    <cellStyle name="Percent 3 9 6 2 3 2" xfId="9331" xr:uid="{6E2B3AFC-D1B1-40A6-B556-65A4C842183F}"/>
    <cellStyle name="Percent 3 9 6 2 3 2 2" xfId="27204" xr:uid="{B9119BCE-E976-4C3A-A938-D768ACC185E4}"/>
    <cellStyle name="Percent 3 9 6 2 3 2 3" xfId="45055" xr:uid="{E4EEFC66-C942-4C70-9AEA-57F1B106371F}"/>
    <cellStyle name="Percent 3 9 6 2 3 3" xfId="27203" xr:uid="{87EB1FFA-DD9C-412F-A55E-C571B5493D9F}"/>
    <cellStyle name="Percent 3 9 6 2 3 4" xfId="45054" xr:uid="{C76BD2D4-FC6E-4C43-A125-5B71918DC556}"/>
    <cellStyle name="Percent 3 9 6 2 4" xfId="9332" xr:uid="{1290EB58-7E0F-4A90-9661-33655AEF443C}"/>
    <cellStyle name="Percent 3 9 6 2 4 2" xfId="27205" xr:uid="{C03E6003-0381-4192-88E5-B2471A8E20B9}"/>
    <cellStyle name="Percent 3 9 6 2 4 3" xfId="45056" xr:uid="{636EF98A-E71A-4B5D-8B01-D9E438FE3988}"/>
    <cellStyle name="Percent 3 9 6 2 5" xfId="9333" xr:uid="{6E48ACE8-92A1-47FC-A2AF-F2685FB6FC04}"/>
    <cellStyle name="Percent 3 9 6 2 5 2" xfId="27206" xr:uid="{4FD9D5BD-13B3-4BF9-8929-6F3CBCD7C93A}"/>
    <cellStyle name="Percent 3 9 6 2 5 3" xfId="45057" xr:uid="{E2F7A099-37AF-49D3-95F4-51E3D5B120C3}"/>
    <cellStyle name="Percent 3 9 6 2 6" xfId="27200" xr:uid="{88C286AE-5B4F-4568-8E91-4D6A79E4273E}"/>
    <cellStyle name="Percent 3 9 6 2 7" xfId="45051" xr:uid="{A7BE189D-70D2-4E7B-8034-8AC4C6409303}"/>
    <cellStyle name="Percent 3 9 6 3" xfId="9334" xr:uid="{1E62CA18-DFC9-4670-A526-8003C124A64A}"/>
    <cellStyle name="Percent 3 9 6 3 2" xfId="9335" xr:uid="{FD1CA5C8-DFAB-41DE-82DC-5E158F32DD41}"/>
    <cellStyle name="Percent 3 9 6 3 2 2" xfId="9336" xr:uid="{43D6E735-A8F0-43DD-BE7C-9152A9B2AF3A}"/>
    <cellStyle name="Percent 3 9 6 3 2 2 2" xfId="27209" xr:uid="{36890441-E3F3-4012-B6B9-F7DB9777321E}"/>
    <cellStyle name="Percent 3 9 6 3 2 2 3" xfId="45060" xr:uid="{56A51A24-3104-4CA9-BFD3-CB87E67A11B9}"/>
    <cellStyle name="Percent 3 9 6 3 2 3" xfId="27208" xr:uid="{F5333483-D818-4B06-AB33-ECC9468B1CA4}"/>
    <cellStyle name="Percent 3 9 6 3 2 4" xfId="45059" xr:uid="{FB1A2320-90A4-415F-869D-801DE9A8EBDF}"/>
    <cellStyle name="Percent 3 9 6 3 3" xfId="9337" xr:uid="{D8D98AFD-C372-42B8-833A-E1120E7DD77D}"/>
    <cellStyle name="Percent 3 9 6 3 3 2" xfId="9338" xr:uid="{2D4F8F1B-7DDD-49B3-8984-E3F3AC295171}"/>
    <cellStyle name="Percent 3 9 6 3 3 2 2" xfId="27211" xr:uid="{F6E75982-B462-42F9-B049-A35C76BE4815}"/>
    <cellStyle name="Percent 3 9 6 3 3 2 3" xfId="45062" xr:uid="{146A70BD-E6B2-4AD5-8330-A0A999D2539D}"/>
    <cellStyle name="Percent 3 9 6 3 3 3" xfId="27210" xr:uid="{4156FD12-EB20-4392-99E9-D04F5F730B3C}"/>
    <cellStyle name="Percent 3 9 6 3 3 4" xfId="45061" xr:uid="{00F54767-8369-41E9-917B-77063A230380}"/>
    <cellStyle name="Percent 3 9 6 3 4" xfId="9339" xr:uid="{9E9E2398-C4A1-4164-A967-BEF3E3CA080E}"/>
    <cellStyle name="Percent 3 9 6 3 4 2" xfId="27212" xr:uid="{4EB68F34-6A55-4360-8BD4-F2E56141BF55}"/>
    <cellStyle name="Percent 3 9 6 3 4 3" xfId="45063" xr:uid="{2E92F779-4F4B-4923-A73C-8EB8454C419C}"/>
    <cellStyle name="Percent 3 9 6 3 5" xfId="27207" xr:uid="{6A226C98-D934-40FD-8A2B-B26E2FC45D7E}"/>
    <cellStyle name="Percent 3 9 6 3 6" xfId="45058" xr:uid="{281AB381-3277-4C3D-A4AB-0FC24CEA15BC}"/>
    <cellStyle name="Percent 3 9 6 4" xfId="9340" xr:uid="{7AF6AC7A-E615-4C91-8D31-8E10A99FE05C}"/>
    <cellStyle name="Percent 3 9 6 4 2" xfId="9341" xr:uid="{C9762445-6C0C-4FC0-AC09-2E08FAA2B670}"/>
    <cellStyle name="Percent 3 9 6 4 2 2" xfId="9342" xr:uid="{86902319-8B7A-4150-9785-32399917DB6D}"/>
    <cellStyle name="Percent 3 9 6 4 2 2 2" xfId="27215" xr:uid="{C094FB60-2223-4967-A4F8-A25B90DE3B54}"/>
    <cellStyle name="Percent 3 9 6 4 2 2 3" xfId="45066" xr:uid="{C08BC225-E755-4050-8B09-8019C4A5D402}"/>
    <cellStyle name="Percent 3 9 6 4 2 3" xfId="27214" xr:uid="{877097F4-3B09-4FC3-94F4-88958DDD1F05}"/>
    <cellStyle name="Percent 3 9 6 4 2 4" xfId="45065" xr:uid="{881E5105-58F6-420F-AD1B-3F46E63C76E2}"/>
    <cellStyle name="Percent 3 9 6 4 3" xfId="9343" xr:uid="{881A21CE-0167-4224-B45B-2806845F535C}"/>
    <cellStyle name="Percent 3 9 6 4 3 2" xfId="9344" xr:uid="{614D6BDA-FB88-4638-A367-E18648C48CFD}"/>
    <cellStyle name="Percent 3 9 6 4 3 2 2" xfId="27217" xr:uid="{F6E0209E-47C5-4652-8F73-FC6FA346DFD6}"/>
    <cellStyle name="Percent 3 9 6 4 3 2 3" xfId="45068" xr:uid="{9167CD6E-A200-49AB-BC41-26B62AC9CAC0}"/>
    <cellStyle name="Percent 3 9 6 4 3 3" xfId="27216" xr:uid="{3C0642BB-D179-449F-90A3-9B588AA29F30}"/>
    <cellStyle name="Percent 3 9 6 4 3 4" xfId="45067" xr:uid="{5664FF23-FD41-48FF-9FFB-1FD7023AE461}"/>
    <cellStyle name="Percent 3 9 6 4 4" xfId="9345" xr:uid="{57EA9C2B-1D03-444F-B6B2-125B87B04A40}"/>
    <cellStyle name="Percent 3 9 6 4 4 2" xfId="27218" xr:uid="{35B656D9-14E4-4A4E-8CA7-93655FEC78AC}"/>
    <cellStyle name="Percent 3 9 6 4 4 3" xfId="45069" xr:uid="{94C9DC25-9EA2-4929-8565-3F2A5A54A213}"/>
    <cellStyle name="Percent 3 9 6 4 5" xfId="27213" xr:uid="{1F20EEBD-36F2-46F1-8945-089636B7A676}"/>
    <cellStyle name="Percent 3 9 6 4 6" xfId="45064" xr:uid="{8DC0A0A8-0BCC-4F02-A8CC-3C5D073CC7D4}"/>
    <cellStyle name="Percent 3 9 6 5" xfId="9346" xr:uid="{DAE8CA1A-B88C-45DF-954D-6B56C90DB62B}"/>
    <cellStyle name="Percent 3 9 6 5 2" xfId="9347" xr:uid="{F77F5B78-013A-49C1-AA1E-7EFF767DD4B4}"/>
    <cellStyle name="Percent 3 9 6 5 2 2" xfId="9348" xr:uid="{383ABD15-8C57-4F4E-8490-22B2E1EBAB88}"/>
    <cellStyle name="Percent 3 9 6 5 2 2 2" xfId="27221" xr:uid="{27AA7D6B-CDF5-49AA-9BA4-06F4BF18F931}"/>
    <cellStyle name="Percent 3 9 6 5 2 2 3" xfId="45072" xr:uid="{0943D55E-3275-4083-BC46-91C5A54131B3}"/>
    <cellStyle name="Percent 3 9 6 5 2 3" xfId="27220" xr:uid="{5770EFEC-4BD3-46C1-92D4-AD8B8BAB03DC}"/>
    <cellStyle name="Percent 3 9 6 5 2 4" xfId="45071" xr:uid="{08926416-9E11-4A3F-8371-CD4457F3302D}"/>
    <cellStyle name="Percent 3 9 6 5 3" xfId="9349" xr:uid="{06B9764D-4A28-4ADA-835C-C85408BD5141}"/>
    <cellStyle name="Percent 3 9 6 5 3 2" xfId="9350" xr:uid="{FBA9D7A6-5196-4B2C-B38A-422C43994D7D}"/>
    <cellStyle name="Percent 3 9 6 5 3 2 2" xfId="27223" xr:uid="{185DC5AE-3F84-4541-B7B5-BFCECE385DEE}"/>
    <cellStyle name="Percent 3 9 6 5 3 2 3" xfId="45074" xr:uid="{8D8F8256-DC9C-4BA7-9095-F2159C4129F5}"/>
    <cellStyle name="Percent 3 9 6 5 3 3" xfId="27222" xr:uid="{4AC178B0-40FC-4667-B525-50EA03CA615D}"/>
    <cellStyle name="Percent 3 9 6 5 3 4" xfId="45073" xr:uid="{39B15400-58D6-433E-B9E6-A9607C81F038}"/>
    <cellStyle name="Percent 3 9 6 5 4" xfId="9351" xr:uid="{782FD08F-2507-4825-BF41-4AEFF0BAB344}"/>
    <cellStyle name="Percent 3 9 6 5 4 2" xfId="9352" xr:uid="{7EBF9747-DBFE-4A79-AE3C-131D51D1AB46}"/>
    <cellStyle name="Percent 3 9 6 5 4 2 2" xfId="27225" xr:uid="{2B23BC13-3043-4AF7-AB59-61ADF1422349}"/>
    <cellStyle name="Percent 3 9 6 5 4 2 3" xfId="45076" xr:uid="{76FA7998-7A21-4725-8D35-26A9AC1DF048}"/>
    <cellStyle name="Percent 3 9 6 5 4 3" xfId="27224" xr:uid="{D4EFE155-2336-40FF-8B4D-B2CF3D350AB3}"/>
    <cellStyle name="Percent 3 9 6 5 4 4" xfId="45075" xr:uid="{B9EEDE51-167E-4F8D-9A42-4919CD12C979}"/>
    <cellStyle name="Percent 3 9 6 5 5" xfId="9353" xr:uid="{F6C05821-1ED0-4553-93E8-AF6002AEF450}"/>
    <cellStyle name="Percent 3 9 6 5 5 2" xfId="27226" xr:uid="{99EF920A-DED8-4E36-BC68-762350C1FEE9}"/>
    <cellStyle name="Percent 3 9 6 5 5 3" xfId="45077" xr:uid="{E71AA1BF-749C-4F98-9904-42B00B935F7C}"/>
    <cellStyle name="Percent 3 9 6 5 6" xfId="27219" xr:uid="{D9173A2D-A857-4A74-A3B3-5D0E3CD36E67}"/>
    <cellStyle name="Percent 3 9 6 5 7" xfId="45070" xr:uid="{784CA0CD-4359-4D6D-B3E1-4366B4218F9F}"/>
    <cellStyle name="Percent 3 9 6 6" xfId="9354" xr:uid="{93B1633D-0CAA-4D1B-B0C5-DE91B38ECF0C}"/>
    <cellStyle name="Percent 3 9 6 6 2" xfId="9355" xr:uid="{AF2A9168-2647-485B-BF62-D1EE016468C3}"/>
    <cellStyle name="Percent 3 9 6 6 2 2" xfId="9356" xr:uid="{73B1B51E-769F-4CCD-A781-6E07A15FD131}"/>
    <cellStyle name="Percent 3 9 6 6 2 2 2" xfId="27229" xr:uid="{9AF43592-D01C-46F1-9910-F53B99D98321}"/>
    <cellStyle name="Percent 3 9 6 6 2 2 3" xfId="45080" xr:uid="{9BE2EA71-255F-42A7-B4B1-D221F6754B24}"/>
    <cellStyle name="Percent 3 9 6 6 2 3" xfId="27228" xr:uid="{4F03E8F0-4D09-4DF8-8BBF-5E2C03DC3337}"/>
    <cellStyle name="Percent 3 9 6 6 2 4" xfId="45079" xr:uid="{D9E76077-A5DA-4A63-8350-90B8A710FEEE}"/>
    <cellStyle name="Percent 3 9 6 6 3" xfId="9357" xr:uid="{038DD336-7F96-4FD6-B4EF-AB7234B8FEAF}"/>
    <cellStyle name="Percent 3 9 6 6 3 2" xfId="9358" xr:uid="{57C7912A-BF93-4252-B56C-84120330CA30}"/>
    <cellStyle name="Percent 3 9 6 6 3 2 2" xfId="27231" xr:uid="{2736959B-827A-4AD7-A3AF-FA183FD77001}"/>
    <cellStyle name="Percent 3 9 6 6 3 2 3" xfId="45082" xr:uid="{2DBC88EA-B4C4-4BD7-ADF4-1696EC3A5764}"/>
    <cellStyle name="Percent 3 9 6 6 3 3" xfId="27230" xr:uid="{3F98F067-825B-4B08-A3E1-E3703602C541}"/>
    <cellStyle name="Percent 3 9 6 6 3 4" xfId="45081" xr:uid="{4FE11D9C-4B97-4153-ABD7-080FA64C500F}"/>
    <cellStyle name="Percent 3 9 6 6 4" xfId="9359" xr:uid="{69BC2DAB-8800-4118-9963-7BB8F393BF7B}"/>
    <cellStyle name="Percent 3 9 6 6 4 2" xfId="27232" xr:uid="{A0CB64BD-C4CE-471A-8121-972347B28A7A}"/>
    <cellStyle name="Percent 3 9 6 6 4 3" xfId="45083" xr:uid="{C45DB290-2099-4731-BA73-F13B44A268DD}"/>
    <cellStyle name="Percent 3 9 6 6 5" xfId="27227" xr:uid="{53019547-485E-47DE-8A2F-FCB17D1EA6AC}"/>
    <cellStyle name="Percent 3 9 6 6 6" xfId="45078" xr:uid="{DA8E923F-7782-482D-8A23-DC8C832F8F6A}"/>
    <cellStyle name="Percent 3 9 6 7" xfId="9360" xr:uid="{8B083E3A-E69F-4A60-9327-A3AC1DECF833}"/>
    <cellStyle name="Percent 3 9 6 7 2" xfId="9361" xr:uid="{DF11A067-578F-4642-97C3-F296CC990E71}"/>
    <cellStyle name="Percent 3 9 6 7 2 2" xfId="27234" xr:uid="{39935ACA-4A05-4C5C-81BD-3B10441EDBC9}"/>
    <cellStyle name="Percent 3 9 6 7 2 3" xfId="45085" xr:uid="{0D7AE6B3-7A4C-4578-86FF-1DAE68C0DAF9}"/>
    <cellStyle name="Percent 3 9 6 7 3" xfId="27233" xr:uid="{CCBDFB0C-5287-470D-9043-4588CFFE4222}"/>
    <cellStyle name="Percent 3 9 6 7 4" xfId="45084" xr:uid="{EC54D864-2C85-46E9-850C-C2E46760AF10}"/>
    <cellStyle name="Percent 3 9 6 8" xfId="9362" xr:uid="{3ADC4C51-2CB6-4FD2-B5F2-680182527FEF}"/>
    <cellStyle name="Percent 3 9 6 8 2" xfId="9363" xr:uid="{71B2A2C2-7CFE-4DBB-9556-F0295940880F}"/>
    <cellStyle name="Percent 3 9 6 8 2 2" xfId="27236" xr:uid="{9A17E7AD-241E-4CCE-8031-4040B151FA43}"/>
    <cellStyle name="Percent 3 9 6 8 2 3" xfId="45087" xr:uid="{F345459C-F0F5-4020-AA87-EFC1C2F2797B}"/>
    <cellStyle name="Percent 3 9 6 8 3" xfId="27235" xr:uid="{5FF4218C-0F8F-4FFA-A8EF-71A5D7078BCF}"/>
    <cellStyle name="Percent 3 9 6 8 4" xfId="45086" xr:uid="{05278FCD-0877-4233-9B11-FB749C1993AB}"/>
    <cellStyle name="Percent 3 9 6 9" xfId="9364" xr:uid="{813EFB50-759B-4DB1-A059-869912687260}"/>
    <cellStyle name="Percent 3 9 6 9 2" xfId="9365" xr:uid="{29A404D5-2D0B-433D-BCD9-0A7977565D77}"/>
    <cellStyle name="Percent 3 9 6 9 2 2" xfId="27238" xr:uid="{713D9BE5-C819-4C55-BA27-B786018009B6}"/>
    <cellStyle name="Percent 3 9 6 9 2 3" xfId="45089" xr:uid="{2DC526F5-E436-473D-BD19-BB6733272899}"/>
    <cellStyle name="Percent 3 9 6 9 3" xfId="27237" xr:uid="{497D2CB9-0914-45A9-A256-BF7FCF24DD0B}"/>
    <cellStyle name="Percent 3 9 6 9 4" xfId="45088" xr:uid="{1728259C-AD08-46B2-BDD5-DF579D9FF67F}"/>
    <cellStyle name="Percent 3 9 7" xfId="2970" xr:uid="{BCD636DA-A9AD-4895-ACF7-7EF82B6A15B8}"/>
    <cellStyle name="Percent 3 9 7 10" xfId="9367" xr:uid="{B914354C-0167-45FD-B396-040F0D6F41B7}"/>
    <cellStyle name="Percent 3 9 7 10 2" xfId="27240" xr:uid="{679D5EC5-FC6E-4CE2-ADC5-D80A4F50FB71}"/>
    <cellStyle name="Percent 3 9 7 10 3" xfId="45091" xr:uid="{6A488AE1-0369-43FE-B815-F26BFE74DE5E}"/>
    <cellStyle name="Percent 3 9 7 11" xfId="9368" xr:uid="{A763148F-E4FE-4FB4-93F2-BF38146450C8}"/>
    <cellStyle name="Percent 3 9 7 11 2" xfId="27241" xr:uid="{814393C0-515F-444A-9DF5-5A3FB6854C14}"/>
    <cellStyle name="Percent 3 9 7 11 3" xfId="45092" xr:uid="{2C0B63FF-0DD2-4372-95FA-12860F26A386}"/>
    <cellStyle name="Percent 3 9 7 12" xfId="9366" xr:uid="{E5422EB6-C4AC-40CA-9ED6-6BD6A7FBF638}"/>
    <cellStyle name="Percent 3 9 7 12 2" xfId="27239" xr:uid="{9AE0194F-FDDF-46DB-BEF5-6389A2CDB756}"/>
    <cellStyle name="Percent 3 9 7 12 3" xfId="45090" xr:uid="{7F2B940B-8E97-4853-BFC8-23A3A8C637E0}"/>
    <cellStyle name="Percent 3 9 7 13" xfId="59887" xr:uid="{B6F90D45-3BFC-4DFC-846E-F01E6DCC8AF6}"/>
    <cellStyle name="Percent 3 9 7 2" xfId="9369" xr:uid="{7E76FC0A-A4CD-4C82-9796-790E1ED92FB7}"/>
    <cellStyle name="Percent 3 9 7 2 2" xfId="9370" xr:uid="{728294F2-EEAC-40F7-B9A8-BE2F696E2533}"/>
    <cellStyle name="Percent 3 9 7 2 2 2" xfId="9371" xr:uid="{FBE87C9F-A4F5-41CF-ADBB-55EB4E4F1AF4}"/>
    <cellStyle name="Percent 3 9 7 2 2 2 2" xfId="27244" xr:uid="{152A535F-7EA9-43E5-B0B3-3A34EDA25F40}"/>
    <cellStyle name="Percent 3 9 7 2 2 2 3" xfId="45095" xr:uid="{57023FAD-1707-41FA-856B-9F9A2B14D73E}"/>
    <cellStyle name="Percent 3 9 7 2 2 3" xfId="27243" xr:uid="{0B9D1A44-BC2C-47AB-8DAB-4EE3E59B64E7}"/>
    <cellStyle name="Percent 3 9 7 2 2 4" xfId="45094" xr:uid="{8D10755D-B802-4E62-8518-6803ED9DFE27}"/>
    <cellStyle name="Percent 3 9 7 2 3" xfId="9372" xr:uid="{76DD1A37-55D5-455F-AC96-664E0DA03EB0}"/>
    <cellStyle name="Percent 3 9 7 2 3 2" xfId="9373" xr:uid="{01055188-7D1B-42B7-96AD-5DABE5CB71B0}"/>
    <cellStyle name="Percent 3 9 7 2 3 2 2" xfId="27246" xr:uid="{D8FE3AED-68C9-4772-9C01-C6B3F44A8500}"/>
    <cellStyle name="Percent 3 9 7 2 3 2 3" xfId="45097" xr:uid="{CE8DD122-D6CC-435C-B14C-89E225E89A6D}"/>
    <cellStyle name="Percent 3 9 7 2 3 3" xfId="27245" xr:uid="{71DF7F9C-3DDD-4667-8199-3A6373BC45B7}"/>
    <cellStyle name="Percent 3 9 7 2 3 4" xfId="45096" xr:uid="{D8CDEC28-37E6-41A7-9F6E-3BD2703472D5}"/>
    <cellStyle name="Percent 3 9 7 2 4" xfId="9374" xr:uid="{F929BCCE-752E-4279-AD22-5504864F47B8}"/>
    <cellStyle name="Percent 3 9 7 2 4 2" xfId="27247" xr:uid="{98CB53A2-DF42-4C4C-B1FF-66E182245F90}"/>
    <cellStyle name="Percent 3 9 7 2 4 3" xfId="45098" xr:uid="{F5B287AE-B189-47C5-899D-BC1CB87089B2}"/>
    <cellStyle name="Percent 3 9 7 2 5" xfId="9375" xr:uid="{7714121B-6F00-48C0-8B3D-D45A21307878}"/>
    <cellStyle name="Percent 3 9 7 2 5 2" xfId="27248" xr:uid="{0F4BDE47-D938-4D09-886C-35A219FE6AB6}"/>
    <cellStyle name="Percent 3 9 7 2 5 3" xfId="45099" xr:uid="{0B0FC1E1-F16B-4E84-82BF-6B792CCBA051}"/>
    <cellStyle name="Percent 3 9 7 2 6" xfId="27242" xr:uid="{EE524399-CDD9-48BC-A775-9FCC7FAF5AFC}"/>
    <cellStyle name="Percent 3 9 7 2 7" xfId="45093" xr:uid="{EC6B0434-158E-450B-B559-7BB527B8F9E9}"/>
    <cellStyle name="Percent 3 9 7 3" xfId="9376" xr:uid="{80BA419B-37FD-42D8-A4B3-70B9C8D82806}"/>
    <cellStyle name="Percent 3 9 7 3 2" xfId="9377" xr:uid="{17EAE477-81D2-4690-B025-B60F5A373CCC}"/>
    <cellStyle name="Percent 3 9 7 3 2 2" xfId="9378" xr:uid="{35AE6752-D249-4923-9B6E-6F25883F21E4}"/>
    <cellStyle name="Percent 3 9 7 3 2 2 2" xfId="27251" xr:uid="{EA174E8B-B9F3-4C20-990A-C4B6B32C3E1C}"/>
    <cellStyle name="Percent 3 9 7 3 2 2 3" xfId="45102" xr:uid="{BAF05F04-1177-4F45-9101-2BD4C48DFD06}"/>
    <cellStyle name="Percent 3 9 7 3 2 3" xfId="27250" xr:uid="{E38DF070-467B-4178-B0D8-0C80EDD68CFC}"/>
    <cellStyle name="Percent 3 9 7 3 2 4" xfId="45101" xr:uid="{212F4498-AF6A-4A15-9704-A9C517E07A94}"/>
    <cellStyle name="Percent 3 9 7 3 3" xfId="9379" xr:uid="{F6526D92-9BCD-416B-9999-C607C4CBDAC4}"/>
    <cellStyle name="Percent 3 9 7 3 3 2" xfId="9380" xr:uid="{4A789025-8CC9-4567-9C23-12E555B2C545}"/>
    <cellStyle name="Percent 3 9 7 3 3 2 2" xfId="27253" xr:uid="{60A9E9CC-79C5-4010-8A86-E4978B7624CE}"/>
    <cellStyle name="Percent 3 9 7 3 3 2 3" xfId="45104" xr:uid="{7D13EAA9-CBFC-46D6-8073-969B44740C63}"/>
    <cellStyle name="Percent 3 9 7 3 3 3" xfId="27252" xr:uid="{8F82D1B4-4552-4557-ADA9-324B70009221}"/>
    <cellStyle name="Percent 3 9 7 3 3 4" xfId="45103" xr:uid="{F5139C3A-2D5F-461D-89CB-E090E29A7EA0}"/>
    <cellStyle name="Percent 3 9 7 3 4" xfId="9381" xr:uid="{69C44D90-0B8F-4F9D-838C-5300480302EE}"/>
    <cellStyle name="Percent 3 9 7 3 4 2" xfId="27254" xr:uid="{4457D1B0-FFF6-4BD8-B8B3-840266708F4E}"/>
    <cellStyle name="Percent 3 9 7 3 4 3" xfId="45105" xr:uid="{788321AC-36A4-4A28-8D27-555E0849CB12}"/>
    <cellStyle name="Percent 3 9 7 3 5" xfId="27249" xr:uid="{DDCE363E-890D-49E6-8E62-B2D888125B6C}"/>
    <cellStyle name="Percent 3 9 7 3 6" xfId="45100" xr:uid="{E629F5B7-8C4F-448E-B058-6FA5D4BAB08D}"/>
    <cellStyle name="Percent 3 9 7 4" xfId="9382" xr:uid="{1AD2E2F5-59A4-41BF-841B-25DE7AE3EFCB}"/>
    <cellStyle name="Percent 3 9 7 4 2" xfId="9383" xr:uid="{574FC94E-51AF-4EDA-A433-0BB4D2719E73}"/>
    <cellStyle name="Percent 3 9 7 4 2 2" xfId="9384" xr:uid="{D827311D-BAE1-46EA-B4A5-5F5DE1060293}"/>
    <cellStyle name="Percent 3 9 7 4 2 2 2" xfId="27257" xr:uid="{B2489381-581C-4118-8BFD-811293C18DA7}"/>
    <cellStyle name="Percent 3 9 7 4 2 2 3" xfId="45108" xr:uid="{8D9473D4-642D-41F9-BF99-761FC2A5DB73}"/>
    <cellStyle name="Percent 3 9 7 4 2 3" xfId="27256" xr:uid="{4032F896-25ED-4F2F-B6B6-65DE84C1BBDC}"/>
    <cellStyle name="Percent 3 9 7 4 2 4" xfId="45107" xr:uid="{95374ACA-6932-42C9-8C1A-6BA159383D1B}"/>
    <cellStyle name="Percent 3 9 7 4 3" xfId="9385" xr:uid="{5AA0A788-2F41-4571-BECA-46551393514D}"/>
    <cellStyle name="Percent 3 9 7 4 3 2" xfId="9386" xr:uid="{52F7DDEB-823A-4617-821B-852700659BB3}"/>
    <cellStyle name="Percent 3 9 7 4 3 2 2" xfId="27259" xr:uid="{02243CDB-63C0-449A-8BAD-D36827647108}"/>
    <cellStyle name="Percent 3 9 7 4 3 2 3" xfId="45110" xr:uid="{838E4884-6813-4153-8D39-ECC608034A49}"/>
    <cellStyle name="Percent 3 9 7 4 3 3" xfId="27258" xr:uid="{FFDA78B2-8952-4375-AD3B-EED69D88FF56}"/>
    <cellStyle name="Percent 3 9 7 4 3 4" xfId="45109" xr:uid="{306269BB-0A79-4037-B3D1-025A4BC383C7}"/>
    <cellStyle name="Percent 3 9 7 4 4" xfId="9387" xr:uid="{EC164429-87D9-4ACD-8D68-6F45CB678161}"/>
    <cellStyle name="Percent 3 9 7 4 4 2" xfId="27260" xr:uid="{506AEE7D-2AF4-4C3D-A5C0-82436509D7D6}"/>
    <cellStyle name="Percent 3 9 7 4 4 3" xfId="45111" xr:uid="{DE97EAD5-5DE5-4AC5-AEC8-493753969827}"/>
    <cellStyle name="Percent 3 9 7 4 5" xfId="27255" xr:uid="{DB9E6CC4-470C-4D6F-AB46-9F37BB54DD5A}"/>
    <cellStyle name="Percent 3 9 7 4 6" xfId="45106" xr:uid="{052BED13-BA6A-44B2-8461-5BEE7300DF31}"/>
    <cellStyle name="Percent 3 9 7 5" xfId="9388" xr:uid="{B1EE9E6D-02F2-40D6-ABB3-3CF478356AE4}"/>
    <cellStyle name="Percent 3 9 7 5 2" xfId="9389" xr:uid="{C306DA4F-4BE7-430B-B747-8B0B0FDE9A41}"/>
    <cellStyle name="Percent 3 9 7 5 2 2" xfId="9390" xr:uid="{1D2B81D7-F320-4040-8DE0-09D3CA4CB495}"/>
    <cellStyle name="Percent 3 9 7 5 2 2 2" xfId="27263" xr:uid="{E32F081C-4A91-4290-BAEE-EB0535120664}"/>
    <cellStyle name="Percent 3 9 7 5 2 2 3" xfId="45114" xr:uid="{3BACE581-0126-49E8-A9D6-A07DAECEC452}"/>
    <cellStyle name="Percent 3 9 7 5 2 3" xfId="27262" xr:uid="{7C8A9588-932C-41C1-8D7B-E1691409E8FA}"/>
    <cellStyle name="Percent 3 9 7 5 2 4" xfId="45113" xr:uid="{AF0F0B70-5E47-47B7-962A-670B44CEE2C4}"/>
    <cellStyle name="Percent 3 9 7 5 3" xfId="9391" xr:uid="{E5E71DDA-E326-42CD-B230-B4E4DE173D58}"/>
    <cellStyle name="Percent 3 9 7 5 3 2" xfId="9392" xr:uid="{0B267E51-D126-4A68-AD80-616279E45ADE}"/>
    <cellStyle name="Percent 3 9 7 5 3 2 2" xfId="27265" xr:uid="{02306693-6843-4674-97E3-3D5481573069}"/>
    <cellStyle name="Percent 3 9 7 5 3 2 3" xfId="45116" xr:uid="{BCA16E2B-D394-47D7-BFB9-16221DA99B69}"/>
    <cellStyle name="Percent 3 9 7 5 3 3" xfId="27264" xr:uid="{695383E7-E388-4D23-8C6C-ECA85CC0D94D}"/>
    <cellStyle name="Percent 3 9 7 5 3 4" xfId="45115" xr:uid="{52E78E6E-ADAD-4623-9604-3388A37ED023}"/>
    <cellStyle name="Percent 3 9 7 5 4" xfId="9393" xr:uid="{1CBEBEF1-E9A5-41FF-BEBE-5186CA581D8C}"/>
    <cellStyle name="Percent 3 9 7 5 4 2" xfId="9394" xr:uid="{F2889692-8638-4DA0-883B-ADCCA01C2943}"/>
    <cellStyle name="Percent 3 9 7 5 4 2 2" xfId="27267" xr:uid="{5C46EF37-5EE9-4664-AC87-8C344048BC78}"/>
    <cellStyle name="Percent 3 9 7 5 4 2 3" xfId="45118" xr:uid="{014CDCF2-79C3-4FA1-A8AF-36F74759C9C2}"/>
    <cellStyle name="Percent 3 9 7 5 4 3" xfId="27266" xr:uid="{151F0307-FB3F-4289-A231-59A6CE52F04C}"/>
    <cellStyle name="Percent 3 9 7 5 4 4" xfId="45117" xr:uid="{12015086-370F-4806-9D9C-E3ED849DD9C7}"/>
    <cellStyle name="Percent 3 9 7 5 5" xfId="9395" xr:uid="{9CA88061-9113-4A64-93E6-49BEB2CB4E31}"/>
    <cellStyle name="Percent 3 9 7 5 5 2" xfId="27268" xr:uid="{FEF41E3E-F8E1-44A4-BAA0-DB5AB23490FC}"/>
    <cellStyle name="Percent 3 9 7 5 5 3" xfId="45119" xr:uid="{BD88FB5B-741B-4DF4-A227-86AAC2CFC3FE}"/>
    <cellStyle name="Percent 3 9 7 5 6" xfId="27261" xr:uid="{F99F8185-2B1E-4F44-9D40-F5B928D61970}"/>
    <cellStyle name="Percent 3 9 7 5 7" xfId="45112" xr:uid="{AE61F07D-FC26-4D02-A336-093629DD06F8}"/>
    <cellStyle name="Percent 3 9 7 6" xfId="9396" xr:uid="{DEA22A79-E063-4FC9-AF8A-B2350B7D6AB0}"/>
    <cellStyle name="Percent 3 9 7 6 2" xfId="9397" xr:uid="{E54422FF-DFDE-428A-98AC-49A55415B4A1}"/>
    <cellStyle name="Percent 3 9 7 6 2 2" xfId="9398" xr:uid="{9BC82AA9-CF09-4F7F-8A9B-F5B1CE27346A}"/>
    <cellStyle name="Percent 3 9 7 6 2 2 2" xfId="27271" xr:uid="{909B38C3-3824-4902-BB15-45B81AE43C48}"/>
    <cellStyle name="Percent 3 9 7 6 2 2 3" xfId="45122" xr:uid="{E31E5B11-1F30-4BFA-B9E8-34CCA8841954}"/>
    <cellStyle name="Percent 3 9 7 6 2 3" xfId="27270" xr:uid="{70A9728B-1899-49FB-8969-0A6191C19D02}"/>
    <cellStyle name="Percent 3 9 7 6 2 4" xfId="45121" xr:uid="{CB208DD2-EA12-4C6C-8591-7D457C9DDC44}"/>
    <cellStyle name="Percent 3 9 7 6 3" xfId="9399" xr:uid="{9E64F41E-CD86-4CDE-B092-558F98165E0D}"/>
    <cellStyle name="Percent 3 9 7 6 3 2" xfId="9400" xr:uid="{9C0C82BC-9DA1-4881-8342-395FA82EE248}"/>
    <cellStyle name="Percent 3 9 7 6 3 2 2" xfId="27273" xr:uid="{F6AFA2BD-0159-4098-8680-6459AD263CE2}"/>
    <cellStyle name="Percent 3 9 7 6 3 2 3" xfId="45124" xr:uid="{A2A6488F-E67A-49E0-BE8A-D61524728B70}"/>
    <cellStyle name="Percent 3 9 7 6 3 3" xfId="27272" xr:uid="{0BF55590-EBD4-47DB-A3FB-EFCDFE5B2F21}"/>
    <cellStyle name="Percent 3 9 7 6 3 4" xfId="45123" xr:uid="{1635E87E-88F7-4E2E-92B3-A8713D9BCA38}"/>
    <cellStyle name="Percent 3 9 7 6 4" xfId="9401" xr:uid="{58C77CB2-4636-4FC2-8663-0D85C578DF04}"/>
    <cellStyle name="Percent 3 9 7 6 4 2" xfId="27274" xr:uid="{5E179904-83C2-4253-9D77-69566535673A}"/>
    <cellStyle name="Percent 3 9 7 6 4 3" xfId="45125" xr:uid="{D7199F43-7DAD-4863-9FCF-D3F7D2DB88F6}"/>
    <cellStyle name="Percent 3 9 7 6 5" xfId="27269" xr:uid="{D77D8866-BDAC-4277-B005-1DCEE206160F}"/>
    <cellStyle name="Percent 3 9 7 6 6" xfId="45120" xr:uid="{5F432C8E-E6DD-45A7-885E-61EAE0981D18}"/>
    <cellStyle name="Percent 3 9 7 7" xfId="9402" xr:uid="{D6116D1D-6816-4BE4-BBCA-2CC52BA38CE1}"/>
    <cellStyle name="Percent 3 9 7 7 2" xfId="9403" xr:uid="{97D5334C-9ACE-4855-8A49-3838C18BC3FA}"/>
    <cellStyle name="Percent 3 9 7 7 2 2" xfId="27276" xr:uid="{1A8317A9-9583-4E7B-9FBB-69A19B2CDE63}"/>
    <cellStyle name="Percent 3 9 7 7 2 3" xfId="45127" xr:uid="{DA3045EF-D3C6-419F-B003-E2542E0F9CF5}"/>
    <cellStyle name="Percent 3 9 7 7 3" xfId="27275" xr:uid="{3D95F7B2-8ADC-4809-93D7-EA35C4725620}"/>
    <cellStyle name="Percent 3 9 7 7 4" xfId="45126" xr:uid="{433826E5-325A-4398-AB0D-AF8FFBA4523C}"/>
    <cellStyle name="Percent 3 9 7 8" xfId="9404" xr:uid="{848B627A-41CE-4A27-8A95-43CCF1CCCDF4}"/>
    <cellStyle name="Percent 3 9 7 8 2" xfId="9405" xr:uid="{8B602803-4C53-4BDE-A8D2-D483F98EFF5B}"/>
    <cellStyle name="Percent 3 9 7 8 2 2" xfId="27278" xr:uid="{AA647DC3-74F6-4498-A362-68094211276E}"/>
    <cellStyle name="Percent 3 9 7 8 2 3" xfId="45129" xr:uid="{5CB4006C-56ED-45CB-A1F7-167F8A6CC4E4}"/>
    <cellStyle name="Percent 3 9 7 8 3" xfId="27277" xr:uid="{A173EDD9-AC40-4ACB-8257-B95A0F65F205}"/>
    <cellStyle name="Percent 3 9 7 8 4" xfId="45128" xr:uid="{D5594AF7-A20A-437A-A032-5D7804ED7611}"/>
    <cellStyle name="Percent 3 9 7 9" xfId="9406" xr:uid="{3D205CD6-23EE-4715-9684-CEA26EF955B2}"/>
    <cellStyle name="Percent 3 9 7 9 2" xfId="9407" xr:uid="{EC15A415-EC93-4D52-A090-67B04B0FE22F}"/>
    <cellStyle name="Percent 3 9 7 9 2 2" xfId="27280" xr:uid="{B5AB3854-D0EB-4703-B491-DF9EC47BB8E0}"/>
    <cellStyle name="Percent 3 9 7 9 2 3" xfId="45131" xr:uid="{41D05519-9035-469D-9FA0-9B04C7A8BF66}"/>
    <cellStyle name="Percent 3 9 7 9 3" xfId="27279" xr:uid="{EE67536F-1127-4EC3-965E-615891A3FE6A}"/>
    <cellStyle name="Percent 3 9 7 9 4" xfId="45130" xr:uid="{62AE5BAD-A2F2-4F8D-B6D4-1D242870F94C}"/>
    <cellStyle name="Percent 3 9 8" xfId="2971" xr:uid="{ED2C3856-3762-4454-82E7-71EA6A7941E8}"/>
    <cellStyle name="Percent 3 9 8 10" xfId="9409" xr:uid="{DC261145-25FE-4E31-80F9-C7D99987D1BC}"/>
    <cellStyle name="Percent 3 9 8 10 2" xfId="27282" xr:uid="{C773F836-BAD8-43A1-9908-A23891852D3F}"/>
    <cellStyle name="Percent 3 9 8 10 3" xfId="45133" xr:uid="{BF7E3F0A-1820-4971-BE5F-828C8E0CE549}"/>
    <cellStyle name="Percent 3 9 8 11" xfId="9410" xr:uid="{8972A714-9773-4BA7-AE16-D267BA7A7679}"/>
    <cellStyle name="Percent 3 9 8 11 2" xfId="27283" xr:uid="{5CA598BD-822F-4569-973B-E38CEF2CCACD}"/>
    <cellStyle name="Percent 3 9 8 11 3" xfId="45134" xr:uid="{265F9D38-6CA3-4900-9874-05A6D012ED02}"/>
    <cellStyle name="Percent 3 9 8 12" xfId="9408" xr:uid="{C63F4100-3E57-459F-8AAB-C278598D4706}"/>
    <cellStyle name="Percent 3 9 8 12 2" xfId="27281" xr:uid="{5B26D021-7C80-4860-B412-AB71CF9B84E1}"/>
    <cellStyle name="Percent 3 9 8 12 3" xfId="45132" xr:uid="{164B5FB2-37D9-4A73-AFFB-BA45F1946573}"/>
    <cellStyle name="Percent 3 9 8 13" xfId="59888" xr:uid="{B8A74F3B-0455-48F6-932D-C57D6D909CE4}"/>
    <cellStyle name="Percent 3 9 8 2" xfId="9411" xr:uid="{9766E1A2-3560-40F1-A105-DE24D9E8F097}"/>
    <cellStyle name="Percent 3 9 8 2 2" xfId="9412" xr:uid="{2D4BB7AC-8566-44DF-A3C3-8218BFF69B60}"/>
    <cellStyle name="Percent 3 9 8 2 2 2" xfId="9413" xr:uid="{35C67736-371B-4BD6-AAA8-38F3F5A8327D}"/>
    <cellStyle name="Percent 3 9 8 2 2 2 2" xfId="27286" xr:uid="{6DA80E7F-61D5-4063-92F6-24B6F9C6C9BB}"/>
    <cellStyle name="Percent 3 9 8 2 2 2 3" xfId="45137" xr:uid="{4AFE9F24-8C81-4CA2-8EEB-022C35F9AFCC}"/>
    <cellStyle name="Percent 3 9 8 2 2 3" xfId="27285" xr:uid="{CD5855B5-D71B-46BB-B9E0-6F9937B93693}"/>
    <cellStyle name="Percent 3 9 8 2 2 4" xfId="45136" xr:uid="{6CEABFDF-64D4-4012-840C-53826E4999A2}"/>
    <cellStyle name="Percent 3 9 8 2 3" xfId="9414" xr:uid="{A562FD75-3778-4065-A1CE-4B9DF3E49F6A}"/>
    <cellStyle name="Percent 3 9 8 2 3 2" xfId="9415" xr:uid="{7CADB15B-94C1-41CA-A25A-26DF36DE0F2D}"/>
    <cellStyle name="Percent 3 9 8 2 3 2 2" xfId="27288" xr:uid="{F4D7E13F-37B4-4B44-8973-BD95DFED6617}"/>
    <cellStyle name="Percent 3 9 8 2 3 2 3" xfId="45139" xr:uid="{F30A6A6E-DA49-4328-B63D-8671653FF2BA}"/>
    <cellStyle name="Percent 3 9 8 2 3 3" xfId="27287" xr:uid="{19D0061C-C26C-49AA-BE09-22E38CE7A74C}"/>
    <cellStyle name="Percent 3 9 8 2 3 4" xfId="45138" xr:uid="{3071DDF5-32A3-462A-9CA5-5B0F0C792573}"/>
    <cellStyle name="Percent 3 9 8 2 4" xfId="9416" xr:uid="{47FCCC8C-9C5B-41DA-8FB1-A7B4B2906D84}"/>
    <cellStyle name="Percent 3 9 8 2 4 2" xfId="27289" xr:uid="{5325C34A-8380-4618-ADD5-49D3DEC82AE7}"/>
    <cellStyle name="Percent 3 9 8 2 4 3" xfId="45140" xr:uid="{CF20CF8C-C8E8-4ED3-A572-01660BAA33CA}"/>
    <cellStyle name="Percent 3 9 8 2 5" xfId="9417" xr:uid="{AC8D3B43-38B8-48C2-8AC9-C669B6E488C5}"/>
    <cellStyle name="Percent 3 9 8 2 5 2" xfId="27290" xr:uid="{6E265A53-2CD1-4DD2-85F1-9E1BB57753C2}"/>
    <cellStyle name="Percent 3 9 8 2 5 3" xfId="45141" xr:uid="{7A27117A-93EF-49C9-B6A2-780EFCEE50FA}"/>
    <cellStyle name="Percent 3 9 8 2 6" xfId="27284" xr:uid="{72C1850B-F2A0-4F63-81CD-96A626152028}"/>
    <cellStyle name="Percent 3 9 8 2 7" xfId="45135" xr:uid="{A6BE1C0D-2D88-4754-94EC-21BE277C3D38}"/>
    <cellStyle name="Percent 3 9 8 3" xfId="9418" xr:uid="{B9931D2A-3082-4269-9715-9BC105D8C559}"/>
    <cellStyle name="Percent 3 9 8 3 2" xfId="9419" xr:uid="{B0605469-6DD9-4F51-8A4E-208E58696AAD}"/>
    <cellStyle name="Percent 3 9 8 3 2 2" xfId="9420" xr:uid="{B6588321-BD94-46C4-B5D5-9D5FF051FE17}"/>
    <cellStyle name="Percent 3 9 8 3 2 2 2" xfId="27293" xr:uid="{9AFC8A5C-3629-42B6-A0E4-809DADB5B983}"/>
    <cellStyle name="Percent 3 9 8 3 2 2 3" xfId="45144" xr:uid="{02335B0C-17B4-49CD-95DC-29B2226ED201}"/>
    <cellStyle name="Percent 3 9 8 3 2 3" xfId="27292" xr:uid="{39B33DD1-902C-4253-9CB8-9E5C8A4D8292}"/>
    <cellStyle name="Percent 3 9 8 3 2 4" xfId="45143" xr:uid="{CF7FC770-9EF6-4C67-8288-0A4DDF44ABE4}"/>
    <cellStyle name="Percent 3 9 8 3 3" xfId="9421" xr:uid="{5C0B197F-9B98-4C7B-A59A-E3CED13011A4}"/>
    <cellStyle name="Percent 3 9 8 3 3 2" xfId="9422" xr:uid="{77F4C55F-AFA8-409B-BE92-C75E289D6DB5}"/>
    <cellStyle name="Percent 3 9 8 3 3 2 2" xfId="27295" xr:uid="{B14E14A2-4FB4-4191-8890-CED113C41997}"/>
    <cellStyle name="Percent 3 9 8 3 3 2 3" xfId="45146" xr:uid="{1BC70887-BF06-4CB2-BA5E-85C185704399}"/>
    <cellStyle name="Percent 3 9 8 3 3 3" xfId="27294" xr:uid="{3BBA6F85-CB67-4FFB-8F69-AB091978F196}"/>
    <cellStyle name="Percent 3 9 8 3 3 4" xfId="45145" xr:uid="{A7C7D12A-7D40-4DBC-8D1F-2B6CB0B2341E}"/>
    <cellStyle name="Percent 3 9 8 3 4" xfId="9423" xr:uid="{3BF72D8D-7712-4DB4-936F-2C134DBB9642}"/>
    <cellStyle name="Percent 3 9 8 3 4 2" xfId="27296" xr:uid="{AD87EA58-8F44-4FD4-BB10-4D9C39427E26}"/>
    <cellStyle name="Percent 3 9 8 3 4 3" xfId="45147" xr:uid="{E0C43672-EC8D-457A-B9FE-16AB22A8B9C3}"/>
    <cellStyle name="Percent 3 9 8 3 5" xfId="27291" xr:uid="{24268892-15B2-42D0-9B33-0436F3D048F1}"/>
    <cellStyle name="Percent 3 9 8 3 6" xfId="45142" xr:uid="{E11582BB-A152-4157-87E0-FE58B9C9A82E}"/>
    <cellStyle name="Percent 3 9 8 4" xfId="9424" xr:uid="{A1445A8F-4028-4217-BBC4-515B5B9B1480}"/>
    <cellStyle name="Percent 3 9 8 4 2" xfId="9425" xr:uid="{4AF9F6CD-52D4-4BB7-BBF0-3AB82F689E3D}"/>
    <cellStyle name="Percent 3 9 8 4 2 2" xfId="9426" xr:uid="{81C9EF81-4F79-4F23-A03F-04B068064B9E}"/>
    <cellStyle name="Percent 3 9 8 4 2 2 2" xfId="27299" xr:uid="{EE403C4B-C189-497E-B994-D8A8B988B77F}"/>
    <cellStyle name="Percent 3 9 8 4 2 2 3" xfId="45150" xr:uid="{BF811969-D6D4-49E5-835A-76F7824B9C06}"/>
    <cellStyle name="Percent 3 9 8 4 2 3" xfId="27298" xr:uid="{5B9FFF96-7040-46D4-B65C-4C2D8FB33624}"/>
    <cellStyle name="Percent 3 9 8 4 2 4" xfId="45149" xr:uid="{298EF6A6-D173-4472-A5F2-34CE6C399C4A}"/>
    <cellStyle name="Percent 3 9 8 4 3" xfId="9427" xr:uid="{627448BB-0423-4325-8C5D-EAEDBC878DB3}"/>
    <cellStyle name="Percent 3 9 8 4 3 2" xfId="9428" xr:uid="{5B27EE21-B39A-435A-96ED-A983D44213F6}"/>
    <cellStyle name="Percent 3 9 8 4 3 2 2" xfId="27301" xr:uid="{17F5CD1C-88A5-4541-8430-07FDBCAD7440}"/>
    <cellStyle name="Percent 3 9 8 4 3 2 3" xfId="45152" xr:uid="{5C422A2E-ECF0-4405-8E8A-9010829F0CA9}"/>
    <cellStyle name="Percent 3 9 8 4 3 3" xfId="27300" xr:uid="{BEE9522C-52A7-447F-877D-C241E143D88D}"/>
    <cellStyle name="Percent 3 9 8 4 3 4" xfId="45151" xr:uid="{1C371C5B-F9A7-4CFE-9CE0-B50724B55759}"/>
    <cellStyle name="Percent 3 9 8 4 4" xfId="9429" xr:uid="{4DF9EB58-D07D-4872-9E34-E1DF9BE7D403}"/>
    <cellStyle name="Percent 3 9 8 4 4 2" xfId="27302" xr:uid="{8736942A-A3DD-44E6-B4B3-E036AACE4D13}"/>
    <cellStyle name="Percent 3 9 8 4 4 3" xfId="45153" xr:uid="{FE6C168C-FBD2-43E3-97E2-09461C398572}"/>
    <cellStyle name="Percent 3 9 8 4 5" xfId="27297" xr:uid="{B67C9166-5300-47B3-8652-AFD51955C306}"/>
    <cellStyle name="Percent 3 9 8 4 6" xfId="45148" xr:uid="{FD7979BF-823F-4E9A-857E-99818F006765}"/>
    <cellStyle name="Percent 3 9 8 5" xfId="9430" xr:uid="{632574C0-4499-4FF1-A41D-090BA9DC8B02}"/>
    <cellStyle name="Percent 3 9 8 5 2" xfId="9431" xr:uid="{F2459E81-F3A8-4E0B-83F1-0BF3AE772154}"/>
    <cellStyle name="Percent 3 9 8 5 2 2" xfId="9432" xr:uid="{DD2AF691-53F0-4E82-B4F1-DE03E8BFE647}"/>
    <cellStyle name="Percent 3 9 8 5 2 2 2" xfId="27305" xr:uid="{FD6CE510-49A7-4ED9-9E6C-EF81BB18E746}"/>
    <cellStyle name="Percent 3 9 8 5 2 2 3" xfId="45156" xr:uid="{9AB71006-1157-4797-8567-8DFA35660387}"/>
    <cellStyle name="Percent 3 9 8 5 2 3" xfId="27304" xr:uid="{F6FE909D-5777-48C0-8C64-8377481B9759}"/>
    <cellStyle name="Percent 3 9 8 5 2 4" xfId="45155" xr:uid="{72B09B6C-4BDB-48B6-B034-ECB02A4BA79A}"/>
    <cellStyle name="Percent 3 9 8 5 3" xfId="9433" xr:uid="{81E1BD4A-3280-490C-BEB4-20E4FD596F6D}"/>
    <cellStyle name="Percent 3 9 8 5 3 2" xfId="9434" xr:uid="{721B5C53-F7AA-4519-9F84-201FA5086F83}"/>
    <cellStyle name="Percent 3 9 8 5 3 2 2" xfId="27307" xr:uid="{BBDE7E79-B9D0-4808-853D-799611741C0B}"/>
    <cellStyle name="Percent 3 9 8 5 3 2 3" xfId="45158" xr:uid="{32007FB4-306C-45E9-811E-4459712A9F39}"/>
    <cellStyle name="Percent 3 9 8 5 3 3" xfId="27306" xr:uid="{FB3EB91F-8408-463F-8136-E5A747434AFE}"/>
    <cellStyle name="Percent 3 9 8 5 3 4" xfId="45157" xr:uid="{FF625B0D-316F-42A3-899F-73F010665F47}"/>
    <cellStyle name="Percent 3 9 8 5 4" xfId="9435" xr:uid="{A843F3CA-7A00-4F9D-9E8E-2C88185C8963}"/>
    <cellStyle name="Percent 3 9 8 5 4 2" xfId="9436" xr:uid="{88F16996-F2E2-4EF5-A161-F22DC0561ED3}"/>
    <cellStyle name="Percent 3 9 8 5 4 2 2" xfId="27309" xr:uid="{C56CF1BE-A694-4432-82ED-7D5F41CECB83}"/>
    <cellStyle name="Percent 3 9 8 5 4 2 3" xfId="45160" xr:uid="{37C8FF85-A67B-4C09-9C83-A081F40D7A25}"/>
    <cellStyle name="Percent 3 9 8 5 4 3" xfId="27308" xr:uid="{AFD3E464-D75D-429D-BFB9-38C588BC648B}"/>
    <cellStyle name="Percent 3 9 8 5 4 4" xfId="45159" xr:uid="{2F15A86D-8FC1-4D0C-BBFA-89A6B8DA8CEF}"/>
    <cellStyle name="Percent 3 9 8 5 5" xfId="9437" xr:uid="{B566288E-7511-47CA-B2DF-99495CE94285}"/>
    <cellStyle name="Percent 3 9 8 5 5 2" xfId="27310" xr:uid="{11E64FE4-F7A3-4D13-BAED-A0B631806218}"/>
    <cellStyle name="Percent 3 9 8 5 5 3" xfId="45161" xr:uid="{D7AB8E93-9450-41FA-94D5-3A507B6E3750}"/>
    <cellStyle name="Percent 3 9 8 5 6" xfId="27303" xr:uid="{59E542C7-B701-4BDA-9A85-9558D4807919}"/>
    <cellStyle name="Percent 3 9 8 5 7" xfId="45154" xr:uid="{2EF869E2-D042-4484-8F30-29265253D58C}"/>
    <cellStyle name="Percent 3 9 8 6" xfId="9438" xr:uid="{C719096E-1131-4F54-8117-769493AB5874}"/>
    <cellStyle name="Percent 3 9 8 6 2" xfId="9439" xr:uid="{62F307A5-F989-477A-8197-6E1C5364DACC}"/>
    <cellStyle name="Percent 3 9 8 6 2 2" xfId="9440" xr:uid="{FB5DF442-8098-4752-86CB-DB6BB07D7635}"/>
    <cellStyle name="Percent 3 9 8 6 2 2 2" xfId="27313" xr:uid="{DEB8DEFC-773D-49E1-8D95-F97B0BCEC27D}"/>
    <cellStyle name="Percent 3 9 8 6 2 2 3" xfId="45164" xr:uid="{BFCA9FF7-4DC4-4CF3-B0AB-B8A17683706B}"/>
    <cellStyle name="Percent 3 9 8 6 2 3" xfId="27312" xr:uid="{030E804A-5049-4A31-9C63-49616090E929}"/>
    <cellStyle name="Percent 3 9 8 6 2 4" xfId="45163" xr:uid="{9B3CEF08-F1D2-4A7E-8494-A507635319F9}"/>
    <cellStyle name="Percent 3 9 8 6 3" xfId="9441" xr:uid="{D5BC513B-DB77-403F-B5F6-792EE92FC423}"/>
    <cellStyle name="Percent 3 9 8 6 3 2" xfId="9442" xr:uid="{7ABF53D1-0C56-4C7B-8CAF-01DD6AD13257}"/>
    <cellStyle name="Percent 3 9 8 6 3 2 2" xfId="27315" xr:uid="{8923CC3B-6D23-4A28-8C9B-8BBB38ED0D1D}"/>
    <cellStyle name="Percent 3 9 8 6 3 2 3" xfId="45166" xr:uid="{183044C7-90D1-4C5A-A14C-95989FA500DD}"/>
    <cellStyle name="Percent 3 9 8 6 3 3" xfId="27314" xr:uid="{3B6FCB09-8E9D-4CC6-BCE9-4B12070F8909}"/>
    <cellStyle name="Percent 3 9 8 6 3 4" xfId="45165" xr:uid="{1B23BB8D-4C18-40E3-9507-FEA78E0E1E3A}"/>
    <cellStyle name="Percent 3 9 8 6 4" xfId="9443" xr:uid="{0A647715-CDE5-46D9-982F-528CFBDC5876}"/>
    <cellStyle name="Percent 3 9 8 6 4 2" xfId="27316" xr:uid="{182C159F-5C00-4445-9E35-09205B9FF51B}"/>
    <cellStyle name="Percent 3 9 8 6 4 3" xfId="45167" xr:uid="{07CF59E4-F685-41F6-B90E-CE3CA84E2E79}"/>
    <cellStyle name="Percent 3 9 8 6 5" xfId="27311" xr:uid="{CCEF3E89-1E16-43DB-9DCF-1316D562F2FE}"/>
    <cellStyle name="Percent 3 9 8 6 6" xfId="45162" xr:uid="{26F97428-153C-4121-8E37-3B5E7C98B1AB}"/>
    <cellStyle name="Percent 3 9 8 7" xfId="9444" xr:uid="{64CEE67C-26B8-4DF7-A4A5-72B961A6B58F}"/>
    <cellStyle name="Percent 3 9 8 7 2" xfId="9445" xr:uid="{018A04E9-6310-4E3F-A20A-0D46257AE1EF}"/>
    <cellStyle name="Percent 3 9 8 7 2 2" xfId="27318" xr:uid="{E37EA163-FBBF-46FF-B8AF-69866BC7512C}"/>
    <cellStyle name="Percent 3 9 8 7 2 3" xfId="45169" xr:uid="{D9220F61-B96E-495C-BBE2-21814E45E90B}"/>
    <cellStyle name="Percent 3 9 8 7 3" xfId="27317" xr:uid="{D6E31BA0-6D5E-4478-AC13-4DBD0AAA54E7}"/>
    <cellStyle name="Percent 3 9 8 7 4" xfId="45168" xr:uid="{5F8FF788-818F-44AF-84A5-4160D6E55E44}"/>
    <cellStyle name="Percent 3 9 8 8" xfId="9446" xr:uid="{574E77B0-56D7-4E4E-BECF-7D28E62DAE76}"/>
    <cellStyle name="Percent 3 9 8 8 2" xfId="9447" xr:uid="{9DD96CCF-A024-4299-A445-E8645F8C2243}"/>
    <cellStyle name="Percent 3 9 8 8 2 2" xfId="27320" xr:uid="{B5FF51C1-E22D-4147-8F08-37EC2A7D670C}"/>
    <cellStyle name="Percent 3 9 8 8 2 3" xfId="45171" xr:uid="{675F4943-AE8A-4E3B-B7E9-F9802DCBBE8A}"/>
    <cellStyle name="Percent 3 9 8 8 3" xfId="27319" xr:uid="{5DE15A27-7F4C-448A-BE46-4354A0A888F4}"/>
    <cellStyle name="Percent 3 9 8 8 4" xfId="45170" xr:uid="{5AED13F0-BF01-4465-A8C2-6BDCD97B27F6}"/>
    <cellStyle name="Percent 3 9 8 9" xfId="9448" xr:uid="{9B342396-2233-45EE-B8B2-A4B709FB628C}"/>
    <cellStyle name="Percent 3 9 8 9 2" xfId="9449" xr:uid="{0F6E1FC4-60EF-4B1C-8E3C-0D7ABA384878}"/>
    <cellStyle name="Percent 3 9 8 9 2 2" xfId="27322" xr:uid="{9A866541-A312-49C6-A6C7-99C2D3BDDEC4}"/>
    <cellStyle name="Percent 3 9 8 9 2 3" xfId="45173" xr:uid="{028B800E-4354-497D-B61F-FAEC27234621}"/>
    <cellStyle name="Percent 3 9 8 9 3" xfId="27321" xr:uid="{ADC6334D-218D-441C-8E2C-72E8300B4904}"/>
    <cellStyle name="Percent 3 9 8 9 4" xfId="45172" xr:uid="{FA1D1EA6-5A46-4B08-A479-82B456F9D5DF}"/>
    <cellStyle name="Percent 3 9 9" xfId="2972" xr:uid="{43CC5F7F-D0D2-47FE-BE97-92782E687EBE}"/>
    <cellStyle name="Percent 3 9 9 10" xfId="9451" xr:uid="{B601D6DD-AA14-433C-850E-27D6C903F802}"/>
    <cellStyle name="Percent 3 9 9 10 2" xfId="27324" xr:uid="{00FBFE2E-0220-479A-8CAA-2F11316F7052}"/>
    <cellStyle name="Percent 3 9 9 10 3" xfId="45175" xr:uid="{B3BDC07B-D38D-4449-AD30-CB6FA7A33163}"/>
    <cellStyle name="Percent 3 9 9 11" xfId="9452" xr:uid="{53E26FAB-7B07-42D0-8137-CE36E1B5DF26}"/>
    <cellStyle name="Percent 3 9 9 11 2" xfId="27325" xr:uid="{EEB7CFA5-8FDF-4ABF-A53B-07A71072CAC2}"/>
    <cellStyle name="Percent 3 9 9 11 3" xfId="45176" xr:uid="{78C16018-F4E7-4479-8D2A-2C28FD366FB2}"/>
    <cellStyle name="Percent 3 9 9 12" xfId="9450" xr:uid="{B93E5245-EB75-42C8-B970-A828B1963EB8}"/>
    <cellStyle name="Percent 3 9 9 12 2" xfId="27323" xr:uid="{1DB0BA06-15FD-41D5-AD13-35160DBAEF1A}"/>
    <cellStyle name="Percent 3 9 9 12 3" xfId="45174" xr:uid="{7D8983B8-05CF-427C-88BC-6E9666004AC2}"/>
    <cellStyle name="Percent 3 9 9 13" xfId="59889" xr:uid="{DE6A2948-3A00-443F-9912-59405DEB29D7}"/>
    <cellStyle name="Percent 3 9 9 2" xfId="9453" xr:uid="{DE936ADC-FFE6-4357-BCF7-90A5C1C090FA}"/>
    <cellStyle name="Percent 3 9 9 2 2" xfId="9454" xr:uid="{C27F4EB4-FE3C-468B-8474-A8543458B95C}"/>
    <cellStyle name="Percent 3 9 9 2 2 2" xfId="9455" xr:uid="{A8CE0128-2C17-489F-B3C8-81577F41B796}"/>
    <cellStyle name="Percent 3 9 9 2 2 2 2" xfId="27328" xr:uid="{A40536B2-B10B-4536-B6BA-237E7D7D7CD8}"/>
    <cellStyle name="Percent 3 9 9 2 2 2 3" xfId="45179" xr:uid="{CE7F0ECE-4405-4506-BFAB-E74FC71B0593}"/>
    <cellStyle name="Percent 3 9 9 2 2 3" xfId="27327" xr:uid="{E1D66573-C2FC-4A48-9A33-5847A241CD8B}"/>
    <cellStyle name="Percent 3 9 9 2 2 4" xfId="45178" xr:uid="{880917AA-A779-4D88-9628-49CF2174AB92}"/>
    <cellStyle name="Percent 3 9 9 2 3" xfId="9456" xr:uid="{3D82F29C-7BBC-43BE-8818-08F7547EA7A6}"/>
    <cellStyle name="Percent 3 9 9 2 3 2" xfId="9457" xr:uid="{D352E10C-ECED-49EE-AD83-044883B302AF}"/>
    <cellStyle name="Percent 3 9 9 2 3 2 2" xfId="27330" xr:uid="{75F4201C-06C1-4688-B5D4-D259DDD45C4B}"/>
    <cellStyle name="Percent 3 9 9 2 3 2 3" xfId="45181" xr:uid="{908DBE13-F8DD-4B55-8734-0FAD9D47804A}"/>
    <cellStyle name="Percent 3 9 9 2 3 3" xfId="27329" xr:uid="{ADDC3514-FE0A-41A0-9E5B-4162D323573D}"/>
    <cellStyle name="Percent 3 9 9 2 3 4" xfId="45180" xr:uid="{ED118FB5-F6FF-4C10-AB78-E7C9692F9221}"/>
    <cellStyle name="Percent 3 9 9 2 4" xfId="9458" xr:uid="{8F385F78-2C0A-4024-B867-A20B05049667}"/>
    <cellStyle name="Percent 3 9 9 2 4 2" xfId="27331" xr:uid="{26A3CEC7-7435-4514-AF6D-603C3E304A9C}"/>
    <cellStyle name="Percent 3 9 9 2 4 3" xfId="45182" xr:uid="{08F9E5B6-2C14-499B-A5A5-790AAAE7EAED}"/>
    <cellStyle name="Percent 3 9 9 2 5" xfId="9459" xr:uid="{1950422B-1D64-4D13-9FB2-D61D39422706}"/>
    <cellStyle name="Percent 3 9 9 2 5 2" xfId="27332" xr:uid="{6F1645FC-BD9A-473F-8E2F-E0407CCB1AD4}"/>
    <cellStyle name="Percent 3 9 9 2 5 3" xfId="45183" xr:uid="{E03D76D0-19F3-4CD8-8D7B-35C7140B6E44}"/>
    <cellStyle name="Percent 3 9 9 2 6" xfId="27326" xr:uid="{B46EE59A-90B6-4CF5-877F-F9660E22F89F}"/>
    <cellStyle name="Percent 3 9 9 2 7" xfId="45177" xr:uid="{74630366-859A-48B9-AFF2-D86F9D1252CF}"/>
    <cellStyle name="Percent 3 9 9 3" xfId="9460" xr:uid="{895A4C0D-132F-4A78-B219-F6AC69F25804}"/>
    <cellStyle name="Percent 3 9 9 3 2" xfId="9461" xr:uid="{6C8001B3-A2B7-4282-B58E-9120467E7383}"/>
    <cellStyle name="Percent 3 9 9 3 2 2" xfId="9462" xr:uid="{0110500B-5B5D-4BEE-B218-932B7F8491A3}"/>
    <cellStyle name="Percent 3 9 9 3 2 2 2" xfId="27335" xr:uid="{BD9B7B69-1E66-4B9C-B4EC-61EBEBA86858}"/>
    <cellStyle name="Percent 3 9 9 3 2 2 3" xfId="45186" xr:uid="{77013367-D3E4-4728-9392-FD4291CC3690}"/>
    <cellStyle name="Percent 3 9 9 3 2 3" xfId="27334" xr:uid="{3AF022F2-9BDF-48B4-BE36-267939B9E424}"/>
    <cellStyle name="Percent 3 9 9 3 2 4" xfId="45185" xr:uid="{5F37CB6B-C0F7-43FF-B22D-5C34E71FA182}"/>
    <cellStyle name="Percent 3 9 9 3 3" xfId="9463" xr:uid="{D5E8EEE8-8827-4EEE-85D3-4CB06F68032C}"/>
    <cellStyle name="Percent 3 9 9 3 3 2" xfId="9464" xr:uid="{D644A9CA-ACBC-464C-B1A9-86E64D096B48}"/>
    <cellStyle name="Percent 3 9 9 3 3 2 2" xfId="27337" xr:uid="{CD7B9FC4-113C-44E5-B04F-B71D92608EAC}"/>
    <cellStyle name="Percent 3 9 9 3 3 2 3" xfId="45188" xr:uid="{6562265F-DA69-4480-B26A-24DA2F90C69B}"/>
    <cellStyle name="Percent 3 9 9 3 3 3" xfId="27336" xr:uid="{16BA1208-ED2E-4310-BE17-248D0D7CD777}"/>
    <cellStyle name="Percent 3 9 9 3 3 4" xfId="45187" xr:uid="{F6382D36-6DA0-40BD-B772-FD88F2E3CD57}"/>
    <cellStyle name="Percent 3 9 9 3 4" xfId="9465" xr:uid="{BF958BB7-46C2-4803-B124-8C1E8E79B4EC}"/>
    <cellStyle name="Percent 3 9 9 3 4 2" xfId="27338" xr:uid="{AA9A52A0-F255-40E7-81BD-E0641E92F677}"/>
    <cellStyle name="Percent 3 9 9 3 4 3" xfId="45189" xr:uid="{EE8BD802-9FEC-478E-9689-761A42B3D6DE}"/>
    <cellStyle name="Percent 3 9 9 3 5" xfId="27333" xr:uid="{EDE31F43-FC7C-41B3-B02B-78E27304BDC9}"/>
    <cellStyle name="Percent 3 9 9 3 6" xfId="45184" xr:uid="{4266184D-B4A6-4567-9481-30C612B68308}"/>
    <cellStyle name="Percent 3 9 9 4" xfId="9466" xr:uid="{AB92BEC7-F7D1-4EE8-B54D-848E8BD8D15B}"/>
    <cellStyle name="Percent 3 9 9 4 2" xfId="9467" xr:uid="{1F28398F-99B8-4660-866B-494562507004}"/>
    <cellStyle name="Percent 3 9 9 4 2 2" xfId="9468" xr:uid="{CD16B55C-0148-4EBA-8890-ADA6CCA2B87B}"/>
    <cellStyle name="Percent 3 9 9 4 2 2 2" xfId="27341" xr:uid="{B4CAF6EF-7D47-49BB-808D-50ABD3E35F9F}"/>
    <cellStyle name="Percent 3 9 9 4 2 2 3" xfId="45192" xr:uid="{0ABE226A-20B4-440E-816C-D6E4406C5E03}"/>
    <cellStyle name="Percent 3 9 9 4 2 3" xfId="27340" xr:uid="{78888401-F574-41BB-82FD-67205D5B116C}"/>
    <cellStyle name="Percent 3 9 9 4 2 4" xfId="45191" xr:uid="{F0E2DD28-0A71-4303-B60B-A1B196F65976}"/>
    <cellStyle name="Percent 3 9 9 4 3" xfId="9469" xr:uid="{42110C95-EA6A-4F80-B9C3-2B2ACB1384BD}"/>
    <cellStyle name="Percent 3 9 9 4 3 2" xfId="9470" xr:uid="{13A17DA7-B5FE-4CB2-928A-C5778F200D32}"/>
    <cellStyle name="Percent 3 9 9 4 3 2 2" xfId="27343" xr:uid="{957E3510-1A57-4E21-B39A-04ECF9539476}"/>
    <cellStyle name="Percent 3 9 9 4 3 2 3" xfId="45194" xr:uid="{2B5A30F2-A5B7-4E62-8D43-B9765C489379}"/>
    <cellStyle name="Percent 3 9 9 4 3 3" xfId="27342" xr:uid="{654F4DF8-B176-4C5F-96B1-8309712AEDEC}"/>
    <cellStyle name="Percent 3 9 9 4 3 4" xfId="45193" xr:uid="{76B12AA8-A94D-47C4-BFEF-D3D6926369D2}"/>
    <cellStyle name="Percent 3 9 9 4 4" xfId="9471" xr:uid="{6AFD747C-2371-42B0-AC26-93221A4F130A}"/>
    <cellStyle name="Percent 3 9 9 4 4 2" xfId="27344" xr:uid="{3BAB0EC2-FA8E-4895-AFE0-7FAE4309E30F}"/>
    <cellStyle name="Percent 3 9 9 4 4 3" xfId="45195" xr:uid="{720F0ECA-D58E-4C95-97D0-3173F193D200}"/>
    <cellStyle name="Percent 3 9 9 4 5" xfId="27339" xr:uid="{32B2ACF9-B4C4-4E9D-9A51-018EA4F8257E}"/>
    <cellStyle name="Percent 3 9 9 4 6" xfId="45190" xr:uid="{D96A1A9D-27F6-4017-B1DD-E43E7B9CD9CA}"/>
    <cellStyle name="Percent 3 9 9 5" xfId="9472" xr:uid="{00737C69-FCE7-4919-AF94-CFCADDFF385A}"/>
    <cellStyle name="Percent 3 9 9 5 2" xfId="9473" xr:uid="{F232DC4D-8C7E-482C-AEBA-2278A0B2BD94}"/>
    <cellStyle name="Percent 3 9 9 5 2 2" xfId="9474" xr:uid="{FAAC2454-4743-41E8-B414-23D2D85B0714}"/>
    <cellStyle name="Percent 3 9 9 5 2 2 2" xfId="27347" xr:uid="{60ED0E8C-8605-42D0-ADBC-563F4A970DF3}"/>
    <cellStyle name="Percent 3 9 9 5 2 2 3" xfId="45198" xr:uid="{6A710CF7-FEE9-4B5C-AD40-141CFE4658C1}"/>
    <cellStyle name="Percent 3 9 9 5 2 3" xfId="27346" xr:uid="{E2CFFE23-A72F-4BA3-B0F1-EE84C3B783E9}"/>
    <cellStyle name="Percent 3 9 9 5 2 4" xfId="45197" xr:uid="{5FCDBF5E-2788-496C-A650-97B3D0742260}"/>
    <cellStyle name="Percent 3 9 9 5 3" xfId="9475" xr:uid="{0DEAEF9B-4753-4436-9F0D-50E7D282D74F}"/>
    <cellStyle name="Percent 3 9 9 5 3 2" xfId="9476" xr:uid="{1C969539-1FDE-49FD-BB27-F49BD3F4639B}"/>
    <cellStyle name="Percent 3 9 9 5 3 2 2" xfId="27349" xr:uid="{CAAF7BB1-BE85-4F78-8C57-84B6B4DD0A6D}"/>
    <cellStyle name="Percent 3 9 9 5 3 2 3" xfId="45200" xr:uid="{0CF513A0-38C1-484B-861B-363442247284}"/>
    <cellStyle name="Percent 3 9 9 5 3 3" xfId="27348" xr:uid="{7B4AFDEA-AC0D-46AC-8579-D89B78B36763}"/>
    <cellStyle name="Percent 3 9 9 5 3 4" xfId="45199" xr:uid="{55005D6F-AE08-4069-940A-FF84C3DE4458}"/>
    <cellStyle name="Percent 3 9 9 5 4" xfId="9477" xr:uid="{1CA6951C-F4FE-4FE4-ACC2-1ACF1ED8441E}"/>
    <cellStyle name="Percent 3 9 9 5 4 2" xfId="9478" xr:uid="{006D48C1-EBDC-4122-8432-DFA11181EAE5}"/>
    <cellStyle name="Percent 3 9 9 5 4 2 2" xfId="27351" xr:uid="{3015B15F-8C62-4362-8546-033ECD02390E}"/>
    <cellStyle name="Percent 3 9 9 5 4 2 3" xfId="45202" xr:uid="{7CDFAE79-5806-4151-9144-D865F3A06BDD}"/>
    <cellStyle name="Percent 3 9 9 5 4 3" xfId="27350" xr:uid="{A398074C-46BA-41C9-A713-23C219D82DFF}"/>
    <cellStyle name="Percent 3 9 9 5 4 4" xfId="45201" xr:uid="{1CEBBACA-617A-4BA6-877A-46BA09E9EBF3}"/>
    <cellStyle name="Percent 3 9 9 5 5" xfId="9479" xr:uid="{0668FF33-F50C-4151-B11B-2CD989211D68}"/>
    <cellStyle name="Percent 3 9 9 5 5 2" xfId="27352" xr:uid="{C7185935-D0A3-4E64-A8D1-3DC8111CADB9}"/>
    <cellStyle name="Percent 3 9 9 5 5 3" xfId="45203" xr:uid="{6ADF395F-7E1E-4CB8-9932-8C11B960AB07}"/>
    <cellStyle name="Percent 3 9 9 5 6" xfId="27345" xr:uid="{7CC1EC10-6F4F-4795-957E-0DAA2BDA8650}"/>
    <cellStyle name="Percent 3 9 9 5 7" xfId="45196" xr:uid="{C555EA60-EAFB-44E2-B664-5E77F653D884}"/>
    <cellStyle name="Percent 3 9 9 6" xfId="9480" xr:uid="{EDF01D1E-F4A5-4494-9554-75F630FEED6A}"/>
    <cellStyle name="Percent 3 9 9 6 2" xfId="9481" xr:uid="{248A3B2E-7202-49BB-975C-C39D3D8E3173}"/>
    <cellStyle name="Percent 3 9 9 6 2 2" xfId="9482" xr:uid="{122DE45E-0E59-4219-A3CC-E9B6EBEEBAB5}"/>
    <cellStyle name="Percent 3 9 9 6 2 2 2" xfId="27355" xr:uid="{D5839B17-265F-4449-9B64-454EF99D42A8}"/>
    <cellStyle name="Percent 3 9 9 6 2 2 3" xfId="45206" xr:uid="{1DD44697-0556-485F-8F3F-485C42B49B56}"/>
    <cellStyle name="Percent 3 9 9 6 2 3" xfId="27354" xr:uid="{E462427F-DEA5-42E2-A1FB-0A0AA7853636}"/>
    <cellStyle name="Percent 3 9 9 6 2 4" xfId="45205" xr:uid="{7E62B65C-078B-43DE-B413-177A358DAA87}"/>
    <cellStyle name="Percent 3 9 9 6 3" xfId="9483" xr:uid="{04AC3C42-64E2-48E4-82B5-DA7605A9F9EC}"/>
    <cellStyle name="Percent 3 9 9 6 3 2" xfId="9484" xr:uid="{02588436-9993-4AE0-AACB-206526CC9EE8}"/>
    <cellStyle name="Percent 3 9 9 6 3 2 2" xfId="27357" xr:uid="{7F3B6CCE-8CBD-47EE-9C19-4BFFD67E7802}"/>
    <cellStyle name="Percent 3 9 9 6 3 2 3" xfId="45208" xr:uid="{2C98482D-330D-4E79-8637-8974F1545272}"/>
    <cellStyle name="Percent 3 9 9 6 3 3" xfId="27356" xr:uid="{2BFD3DCE-F8CA-4FC2-A753-6F3AE3BBD557}"/>
    <cellStyle name="Percent 3 9 9 6 3 4" xfId="45207" xr:uid="{7976C1A1-D10C-4E1B-9B73-AE8108CC5A1E}"/>
    <cellStyle name="Percent 3 9 9 6 4" xfId="9485" xr:uid="{4CB4F92F-6794-4A7E-A642-7B79B4E36760}"/>
    <cellStyle name="Percent 3 9 9 6 4 2" xfId="27358" xr:uid="{CE2CFA1E-3FE6-4AD0-A00F-9E6982F9CB21}"/>
    <cellStyle name="Percent 3 9 9 6 4 3" xfId="45209" xr:uid="{40A8E358-FC42-44ED-A977-26BA3B0643D0}"/>
    <cellStyle name="Percent 3 9 9 6 5" xfId="27353" xr:uid="{61E1893A-CCEF-4E6B-937F-3906232C7BE0}"/>
    <cellStyle name="Percent 3 9 9 6 6" xfId="45204" xr:uid="{E897C58F-944B-449D-B70C-77894B841EDE}"/>
    <cellStyle name="Percent 3 9 9 7" xfId="9486" xr:uid="{69412D65-4255-4ABB-BC71-E05D2DB2402D}"/>
    <cellStyle name="Percent 3 9 9 7 2" xfId="9487" xr:uid="{CCCB8F44-90E1-47C7-92E0-15B5C8D81770}"/>
    <cellStyle name="Percent 3 9 9 7 2 2" xfId="27360" xr:uid="{A7341F11-9386-49B3-92BC-DA5FCE73ABD9}"/>
    <cellStyle name="Percent 3 9 9 7 2 3" xfId="45211" xr:uid="{46AD6B66-3DFD-4EA6-914B-B080C8D8DB72}"/>
    <cellStyle name="Percent 3 9 9 7 3" xfId="27359" xr:uid="{FD88B2D4-1060-467F-9A1A-B4A5A6E46D05}"/>
    <cellStyle name="Percent 3 9 9 7 4" xfId="45210" xr:uid="{EE9ED479-228C-45C4-B81D-18D135E03618}"/>
    <cellStyle name="Percent 3 9 9 8" xfId="9488" xr:uid="{7E5AD789-102A-483B-B6CB-73F35058728F}"/>
    <cellStyle name="Percent 3 9 9 8 2" xfId="9489" xr:uid="{C83CA124-AA89-4A24-8C62-B1FB106A4710}"/>
    <cellStyle name="Percent 3 9 9 8 2 2" xfId="27362" xr:uid="{149BD5E0-E4D8-4B8C-ADB4-9A9741165CF9}"/>
    <cellStyle name="Percent 3 9 9 8 2 3" xfId="45213" xr:uid="{B42FAF9E-50C6-45BB-8297-1F41F30A30C9}"/>
    <cellStyle name="Percent 3 9 9 8 3" xfId="27361" xr:uid="{01BE4E03-A408-48A5-9EF9-95D5EE0F3145}"/>
    <cellStyle name="Percent 3 9 9 8 4" xfId="45212" xr:uid="{0104443C-07C8-4365-BC36-1D689DB8C996}"/>
    <cellStyle name="Percent 3 9 9 9" xfId="9490" xr:uid="{65F3BEE5-A8E8-43D7-9234-E47EF1075A45}"/>
    <cellStyle name="Percent 3 9 9 9 2" xfId="9491" xr:uid="{A31C6259-D015-40BE-9833-D95E3066E46C}"/>
    <cellStyle name="Percent 3 9 9 9 2 2" xfId="27364" xr:uid="{8CAF87F1-40A4-4BC2-BF0B-E0FE57EF74D1}"/>
    <cellStyle name="Percent 3 9 9 9 2 3" xfId="45215" xr:uid="{90C56BF1-3287-4745-98A9-332A3970FF9C}"/>
    <cellStyle name="Percent 3 9 9 9 3" xfId="27363" xr:uid="{3E0BA853-6682-4160-8D53-B76181F9F777}"/>
    <cellStyle name="Percent 3 9 9 9 4" xfId="45214" xr:uid="{CFEFB27A-802E-4460-B75B-EFF5F5CA193F}"/>
    <cellStyle name="Percent 30" xfId="22530" xr:uid="{51A8A914-FD01-465D-B018-F42EC010C462}"/>
    <cellStyle name="Percent 31" xfId="2973" xr:uid="{9FC76BA2-20AF-421B-8D5D-6C702ADA8F70}"/>
    <cellStyle name="Percent 31 10" xfId="9493" xr:uid="{0A79F41E-6C01-443D-A024-800B280E8E4B}"/>
    <cellStyle name="Percent 31 10 2" xfId="27366" xr:uid="{7B38CA7F-175E-462E-A662-CE2430AAD458}"/>
    <cellStyle name="Percent 31 10 3" xfId="45217" xr:uid="{8C1032FF-652D-4516-B9BE-AC33B5D81529}"/>
    <cellStyle name="Percent 31 11" xfId="9494" xr:uid="{651D8AC6-AD62-42A6-921B-3A14182F19A3}"/>
    <cellStyle name="Percent 31 11 2" xfId="27367" xr:uid="{DBC4B08C-DE09-4336-9C52-39A8B28001F6}"/>
    <cellStyle name="Percent 31 11 3" xfId="45218" xr:uid="{78E9074F-FC62-4120-9EE3-FE7E2DAEB242}"/>
    <cellStyle name="Percent 31 12" xfId="9492" xr:uid="{011CCE4F-725D-45DE-A132-2F864C50FCB9}"/>
    <cellStyle name="Percent 31 12 2" xfId="27365" xr:uid="{1F61869C-6300-46B4-ACE1-A1D98D92E6C5}"/>
    <cellStyle name="Percent 31 12 3" xfId="45216" xr:uid="{A5B34814-977F-4C15-A482-6E58BC5DEA25}"/>
    <cellStyle name="Percent 31 13" xfId="59890" xr:uid="{A94746ED-741C-4E8C-B72F-E466D4EAB03D}"/>
    <cellStyle name="Percent 31 2" xfId="9495" xr:uid="{862C6E7E-7F34-4436-8BDD-F6746BB9BAD4}"/>
    <cellStyle name="Percent 31 2 2" xfId="9496" xr:uid="{FD9A71EF-85F0-4D80-8E8F-F288798737F2}"/>
    <cellStyle name="Percent 31 2 2 2" xfId="9497" xr:uid="{9F31B19C-AC73-4B10-AFCA-4DAE61623B7B}"/>
    <cellStyle name="Percent 31 2 2 2 2" xfId="27370" xr:uid="{E0BA4BB9-8534-481E-AD13-206B7D0DCE71}"/>
    <cellStyle name="Percent 31 2 2 2 3" xfId="45221" xr:uid="{19D07ABF-5C0C-4316-B1C8-5CC29D8CBC3F}"/>
    <cellStyle name="Percent 31 2 2 3" xfId="27369" xr:uid="{50E8D95D-6E20-497C-B71E-6B4E7E5F1104}"/>
    <cellStyle name="Percent 31 2 2 4" xfId="45220" xr:uid="{5E7CF9E3-903B-4038-A272-9D5366CB7123}"/>
    <cellStyle name="Percent 31 2 3" xfId="9498" xr:uid="{8315EDED-DE90-4BE7-B965-525190CCA6E0}"/>
    <cellStyle name="Percent 31 2 3 2" xfId="9499" xr:uid="{FDBC3414-498B-4315-9697-9B7E30A77AB1}"/>
    <cellStyle name="Percent 31 2 3 2 2" xfId="27372" xr:uid="{24D29D2B-78F5-48E8-B0E8-FAB27F2AE398}"/>
    <cellStyle name="Percent 31 2 3 2 3" xfId="45223" xr:uid="{E8EE3907-B756-4BDB-9883-F16D563C94D5}"/>
    <cellStyle name="Percent 31 2 3 3" xfId="27371" xr:uid="{4043331A-B6C1-4A99-975E-F5BADCA94FF3}"/>
    <cellStyle name="Percent 31 2 3 4" xfId="45222" xr:uid="{2EFABBFA-A327-4C35-AAD0-2A56A4DF58CE}"/>
    <cellStyle name="Percent 31 2 4" xfId="9500" xr:uid="{B4AF099E-DA46-406A-9F8B-70F4091AE0B7}"/>
    <cellStyle name="Percent 31 2 4 2" xfId="27373" xr:uid="{5B9AABAC-9DFB-4E4F-879C-F16686A8A802}"/>
    <cellStyle name="Percent 31 2 4 3" xfId="45224" xr:uid="{457B01C4-330A-47E7-89B9-3EAE40D55941}"/>
    <cellStyle name="Percent 31 2 5" xfId="9501" xr:uid="{E90EB49C-EE0B-4C1F-88D9-9D87BC1D2C85}"/>
    <cellStyle name="Percent 31 2 5 2" xfId="27374" xr:uid="{6A82FAAB-0E93-447E-8B0F-72D082E4F486}"/>
    <cellStyle name="Percent 31 2 5 3" xfId="45225" xr:uid="{C3FE8B85-34A6-4733-AA3E-62378B3B588B}"/>
    <cellStyle name="Percent 31 2 6" xfId="27368" xr:uid="{0512A858-AC01-41CD-BAD2-D74A03EA0680}"/>
    <cellStyle name="Percent 31 2 7" xfId="45219" xr:uid="{D524F981-A017-4888-B746-1FF11D1CC023}"/>
    <cellStyle name="Percent 31 3" xfId="9502" xr:uid="{DF95A9C1-42FC-428E-8599-C0E6EA946B4B}"/>
    <cellStyle name="Percent 31 3 2" xfId="9503" xr:uid="{0A60F62F-B283-4876-B835-317819EAAB27}"/>
    <cellStyle name="Percent 31 3 2 2" xfId="9504" xr:uid="{01124062-BEE3-4ED7-B876-1387E76347AF}"/>
    <cellStyle name="Percent 31 3 2 2 2" xfId="27377" xr:uid="{23B55AFE-CEFD-4BD3-8A59-DF2FFEA09D68}"/>
    <cellStyle name="Percent 31 3 2 2 3" xfId="45228" xr:uid="{595D1571-F03C-4A0D-8B31-A6420E9B7535}"/>
    <cellStyle name="Percent 31 3 2 3" xfId="27376" xr:uid="{993FAF8B-83C2-4426-B0AB-3BDAB09944C1}"/>
    <cellStyle name="Percent 31 3 2 4" xfId="45227" xr:uid="{66893E2D-ED95-477D-9833-3A6BDC338769}"/>
    <cellStyle name="Percent 31 3 3" xfId="9505" xr:uid="{B1FAE782-07EB-46FA-AEBC-D5D296B07208}"/>
    <cellStyle name="Percent 31 3 3 2" xfId="9506" xr:uid="{78292546-A9C4-4BDC-BD6D-F8E167B2BD2B}"/>
    <cellStyle name="Percent 31 3 3 2 2" xfId="27379" xr:uid="{189DBCAE-6918-453A-86D4-34AA00527684}"/>
    <cellStyle name="Percent 31 3 3 2 3" xfId="45230" xr:uid="{1AA61735-80C3-4CA5-A4DF-B3100DB4F9C7}"/>
    <cellStyle name="Percent 31 3 3 3" xfId="27378" xr:uid="{DCF4B79B-0031-455C-ABAB-B2684C824D07}"/>
    <cellStyle name="Percent 31 3 3 4" xfId="45229" xr:uid="{6FD85A42-8B4B-4F82-B4A0-0AD87141F8C3}"/>
    <cellStyle name="Percent 31 3 4" xfId="9507" xr:uid="{44AD2EEA-7E65-4135-B07A-F876EBA8A88E}"/>
    <cellStyle name="Percent 31 3 4 2" xfId="27380" xr:uid="{BCCD2463-B6AF-43F3-A094-D3C8DFA65B6F}"/>
    <cellStyle name="Percent 31 3 4 3" xfId="45231" xr:uid="{E4E79866-F56A-44D1-B98F-4A7C555388C6}"/>
    <cellStyle name="Percent 31 3 5" xfId="27375" xr:uid="{F409863C-4DA2-4B0D-AF20-739D2F6DE26A}"/>
    <cellStyle name="Percent 31 3 6" xfId="45226" xr:uid="{E4C46515-A46F-4CA6-A8D5-DA5A1602E52E}"/>
    <cellStyle name="Percent 31 4" xfId="9508" xr:uid="{5872CC39-ED16-4C2A-B1C0-61A162C3D9B3}"/>
    <cellStyle name="Percent 31 4 2" xfId="9509" xr:uid="{32853ED2-BFF0-4472-879A-54D5E3E334D7}"/>
    <cellStyle name="Percent 31 4 2 2" xfId="9510" xr:uid="{72799D13-F9E3-491B-957C-A23A81FDEFD7}"/>
    <cellStyle name="Percent 31 4 2 2 2" xfId="27383" xr:uid="{3B4A2B29-F9A6-444F-A53C-572D6A24D509}"/>
    <cellStyle name="Percent 31 4 2 2 3" xfId="45234" xr:uid="{449FFE07-F81B-40C1-A970-5D82C5EA3B54}"/>
    <cellStyle name="Percent 31 4 2 3" xfId="27382" xr:uid="{6EB92A8D-E7D6-47BA-AC4C-A07488785454}"/>
    <cellStyle name="Percent 31 4 2 4" xfId="45233" xr:uid="{165D2A74-EC61-4D16-8A6F-802EAB6F53D7}"/>
    <cellStyle name="Percent 31 4 3" xfId="9511" xr:uid="{722C4C94-460B-4ACE-B281-08EF96618A88}"/>
    <cellStyle name="Percent 31 4 3 2" xfId="9512" xr:uid="{E81B2276-2175-4E9E-8DF4-0A1941665409}"/>
    <cellStyle name="Percent 31 4 3 2 2" xfId="27385" xr:uid="{F24ACE81-ECE7-4DD4-ABD3-B71325B53CA0}"/>
    <cellStyle name="Percent 31 4 3 2 3" xfId="45236" xr:uid="{BB6C33DF-616E-4ABB-A4C5-B4C9CD3A75AC}"/>
    <cellStyle name="Percent 31 4 3 3" xfId="27384" xr:uid="{085030E4-382F-4EA1-9096-3C4259271BE2}"/>
    <cellStyle name="Percent 31 4 3 4" xfId="45235" xr:uid="{FBCF8F39-3C3E-4555-9340-9141743275E4}"/>
    <cellStyle name="Percent 31 4 4" xfId="9513" xr:uid="{80305EF4-B92B-44AE-8706-B5149B65374D}"/>
    <cellStyle name="Percent 31 4 4 2" xfId="27386" xr:uid="{ACAFBAA9-F436-445A-8BD1-AE8C772919EC}"/>
    <cellStyle name="Percent 31 4 4 3" xfId="45237" xr:uid="{1891C93F-78D4-4706-BF9A-93BCC2F94F5C}"/>
    <cellStyle name="Percent 31 4 5" xfId="27381" xr:uid="{578816AB-A87C-48EB-9913-982181865ADB}"/>
    <cellStyle name="Percent 31 4 6" xfId="45232" xr:uid="{B3261A81-E25D-42D8-B5F5-B2311D266383}"/>
    <cellStyle name="Percent 31 5" xfId="9514" xr:uid="{10E80A1B-624C-4577-B9E6-80F8E1218787}"/>
    <cellStyle name="Percent 31 5 2" xfId="9515" xr:uid="{ADB02339-389A-4EB5-8BE0-EE6324D751E3}"/>
    <cellStyle name="Percent 31 5 2 2" xfId="9516" xr:uid="{73012CD1-D7AA-4E7B-9578-6E176FA43B35}"/>
    <cellStyle name="Percent 31 5 2 2 2" xfId="27389" xr:uid="{67E03FAC-61FF-4B91-843F-D062A5FF731D}"/>
    <cellStyle name="Percent 31 5 2 2 3" xfId="45240" xr:uid="{523CA2CF-739E-471A-B489-7666EE5AD1C2}"/>
    <cellStyle name="Percent 31 5 2 3" xfId="27388" xr:uid="{7967772B-384C-4EF6-9A31-67C3993ABE54}"/>
    <cellStyle name="Percent 31 5 2 4" xfId="45239" xr:uid="{06B9954E-EFF8-4058-981C-1293DC60C4C7}"/>
    <cellStyle name="Percent 31 5 3" xfId="9517" xr:uid="{30DA3A1C-2138-4927-8E61-BE94CBC7BE57}"/>
    <cellStyle name="Percent 31 5 3 2" xfId="9518" xr:uid="{4C3805D8-868E-4313-A877-6045331B0576}"/>
    <cellStyle name="Percent 31 5 3 2 2" xfId="27391" xr:uid="{D13E324D-9213-4B65-8016-6D84B52F4270}"/>
    <cellStyle name="Percent 31 5 3 2 3" xfId="45242" xr:uid="{1330A28B-9274-417D-86B7-40D3CE0ADBA5}"/>
    <cellStyle name="Percent 31 5 3 3" xfId="27390" xr:uid="{8AF49DA6-0577-40FD-B39F-4704197752A3}"/>
    <cellStyle name="Percent 31 5 3 4" xfId="45241" xr:uid="{A807A22C-D87D-42A2-861A-B752FADB33C8}"/>
    <cellStyle name="Percent 31 5 4" xfId="9519" xr:uid="{869FC3DB-9CDC-4C08-8512-1591452EED0D}"/>
    <cellStyle name="Percent 31 5 4 2" xfId="9520" xr:uid="{891BB701-F2B3-46C1-80A3-45B744A31B60}"/>
    <cellStyle name="Percent 31 5 4 2 2" xfId="27393" xr:uid="{20951FE4-D255-4786-9C72-3BF026F615DC}"/>
    <cellStyle name="Percent 31 5 4 2 3" xfId="45244" xr:uid="{A0F5A162-FAEB-49D6-A1A5-D911B6423CE6}"/>
    <cellStyle name="Percent 31 5 4 3" xfId="27392" xr:uid="{5656B236-38F5-48B6-8B51-5C0DC19FFAB7}"/>
    <cellStyle name="Percent 31 5 4 4" xfId="45243" xr:uid="{1FA4BBF0-C060-4D67-A0DC-8349BFD7282C}"/>
    <cellStyle name="Percent 31 5 5" xfId="9521" xr:uid="{46A4F53F-87B1-4B54-ACF9-D9CF094F08F0}"/>
    <cellStyle name="Percent 31 5 5 2" xfId="27394" xr:uid="{25C15779-50CE-4752-981F-E454B708553A}"/>
    <cellStyle name="Percent 31 5 5 3" xfId="45245" xr:uid="{21316F6E-A76E-4C19-9BAE-A5DF3B1FF4BA}"/>
    <cellStyle name="Percent 31 5 6" xfId="27387" xr:uid="{8D468B88-E8F6-47F9-9B26-3FEF43C22E55}"/>
    <cellStyle name="Percent 31 5 7" xfId="45238" xr:uid="{1879EBB4-ED68-4EBD-9203-3578205D754B}"/>
    <cellStyle name="Percent 31 6" xfId="9522" xr:uid="{BC8425F6-C746-4A98-B73E-E2D4B82DD401}"/>
    <cellStyle name="Percent 31 6 2" xfId="9523" xr:uid="{D16275D1-D51F-4A5C-84B5-2D82BDB6F39E}"/>
    <cellStyle name="Percent 31 6 2 2" xfId="9524" xr:uid="{EAF4BED5-BE2E-4D0D-9D0C-D01E8134199E}"/>
    <cellStyle name="Percent 31 6 2 2 2" xfId="27397" xr:uid="{AAF6D8B3-F631-43F7-AD6E-962B9BD8B69D}"/>
    <cellStyle name="Percent 31 6 2 2 3" xfId="45248" xr:uid="{BE438110-E72D-4B54-ADFD-71B6BA5FA805}"/>
    <cellStyle name="Percent 31 6 2 3" xfId="27396" xr:uid="{2C9CCF74-A713-4EF1-8B8B-9314CED3BB3B}"/>
    <cellStyle name="Percent 31 6 2 4" xfId="45247" xr:uid="{E075AD7C-EA3C-4A7D-A331-62CA4796EF00}"/>
    <cellStyle name="Percent 31 6 3" xfId="9525" xr:uid="{E7395136-43AA-4A6D-B07B-65509DB4749C}"/>
    <cellStyle name="Percent 31 6 3 2" xfId="9526" xr:uid="{1A804A59-E823-45CB-A6EC-712F69B3CEE1}"/>
    <cellStyle name="Percent 31 6 3 2 2" xfId="27399" xr:uid="{49F60920-278F-48E3-92C2-057FD78728F9}"/>
    <cellStyle name="Percent 31 6 3 2 3" xfId="45250" xr:uid="{B969C5E2-A109-4022-83F7-68F789D5723E}"/>
    <cellStyle name="Percent 31 6 3 3" xfId="27398" xr:uid="{D09ABA73-66BB-4CFE-99D2-90791466E520}"/>
    <cellStyle name="Percent 31 6 3 4" xfId="45249" xr:uid="{E915D574-061D-4451-A01C-3555730A8CAD}"/>
    <cellStyle name="Percent 31 6 4" xfId="9527" xr:uid="{C9126460-523B-4E01-8FD9-3B082A76774B}"/>
    <cellStyle name="Percent 31 6 4 2" xfId="27400" xr:uid="{22762315-D0CE-4A38-94BD-BD45B1593E5E}"/>
    <cellStyle name="Percent 31 6 4 3" xfId="45251" xr:uid="{DCCC19B3-EDA0-4AF4-90E2-07E1B2B1A245}"/>
    <cellStyle name="Percent 31 6 5" xfId="27395" xr:uid="{FBA0EC75-D05D-4544-9689-4B67F4DF27D9}"/>
    <cellStyle name="Percent 31 6 6" xfId="45246" xr:uid="{1761DE42-E689-4E8B-9DB4-C3AB9130791B}"/>
    <cellStyle name="Percent 31 7" xfId="9528" xr:uid="{4B7418F4-67FC-4305-86FA-C1D70187A2BA}"/>
    <cellStyle name="Percent 31 7 2" xfId="9529" xr:uid="{0FF711A1-3FC9-4754-8556-D4CFDEBCCB93}"/>
    <cellStyle name="Percent 31 7 2 2" xfId="27402" xr:uid="{DD1EB0B5-4B9B-4633-A5D7-390D2FD79D6D}"/>
    <cellStyle name="Percent 31 7 2 3" xfId="45253" xr:uid="{0D02CDBC-3E6C-4CBC-8ED2-4D895D1DDC50}"/>
    <cellStyle name="Percent 31 7 3" xfId="27401" xr:uid="{DF770CB5-9F2B-48F2-B7CC-544B5BD7F078}"/>
    <cellStyle name="Percent 31 7 4" xfId="45252" xr:uid="{50EFF113-5C89-4E52-9F25-6F4C27A4E035}"/>
    <cellStyle name="Percent 31 8" xfId="9530" xr:uid="{6E78ABA7-0E02-4778-B5B5-83E3E6506970}"/>
    <cellStyle name="Percent 31 8 2" xfId="9531" xr:uid="{E73385B8-7059-4FB6-909C-7A68BD0F37C3}"/>
    <cellStyle name="Percent 31 8 2 2" xfId="27404" xr:uid="{4BFA5334-B817-46DA-98B7-016406164E2A}"/>
    <cellStyle name="Percent 31 8 2 3" xfId="45255" xr:uid="{26B4F8B8-7858-4718-8792-6D1253FECA76}"/>
    <cellStyle name="Percent 31 8 3" xfId="27403" xr:uid="{C729125D-942C-4BF2-98F1-A54943B75128}"/>
    <cellStyle name="Percent 31 8 4" xfId="45254" xr:uid="{F76D28CA-D644-445C-AC51-65AFC53B58DB}"/>
    <cellStyle name="Percent 31 9" xfId="9532" xr:uid="{7491C5CD-0CEA-4E85-AFB3-067F99122E9E}"/>
    <cellStyle name="Percent 31 9 2" xfId="9533" xr:uid="{A86EE0E2-3164-4100-8E08-3DC7976A602B}"/>
    <cellStyle name="Percent 31 9 2 2" xfId="27406" xr:uid="{A36301A2-90FA-44A2-84C9-F52FB01E2537}"/>
    <cellStyle name="Percent 31 9 2 3" xfId="45257" xr:uid="{07765778-EDED-4D25-A9AA-9253FCB2D19E}"/>
    <cellStyle name="Percent 31 9 3" xfId="27405" xr:uid="{DCC5430E-52AF-4C2D-A41F-3CFF0F23019C}"/>
    <cellStyle name="Percent 31 9 4" xfId="45256" xr:uid="{339AE857-E27B-46F7-8B78-B2BC501723F5}"/>
    <cellStyle name="Percent 32" xfId="40384" xr:uid="{2E6174C7-4FB7-48C1-B19F-990B561B590C}"/>
    <cellStyle name="Percent 4" xfId="291" xr:uid="{CCBA3BB0-20E3-40FF-B506-E80FC4F00AF6}"/>
    <cellStyle name="Percent 4 10" xfId="2975" xr:uid="{D2928B79-34EA-449B-80EC-379434670692}"/>
    <cellStyle name="Percent 4 10 10" xfId="9536" xr:uid="{0A106549-003E-40AF-884D-EEDF9A168F5E}"/>
    <cellStyle name="Percent 4 10 10 2" xfId="27409" xr:uid="{86F081AC-59B0-4941-840D-DDCC68ADE3AD}"/>
    <cellStyle name="Percent 4 10 10 3" xfId="45260" xr:uid="{C899F461-2F18-4A0B-947E-14C547F1AE35}"/>
    <cellStyle name="Percent 4 10 11" xfId="9537" xr:uid="{504EA39F-3B3A-4FB9-BBCC-DE4EDD324483}"/>
    <cellStyle name="Percent 4 10 11 2" xfId="27410" xr:uid="{70F12B20-C438-4C05-93BB-8B67339534C6}"/>
    <cellStyle name="Percent 4 10 11 3" xfId="45261" xr:uid="{B1F14032-0C4C-4B6A-AB3B-97BD12ABE526}"/>
    <cellStyle name="Percent 4 10 12" xfId="9535" xr:uid="{2468818A-772F-43D4-ADDA-3A5F2E424E3F}"/>
    <cellStyle name="Percent 4 10 12 2" xfId="27408" xr:uid="{2FB53FC0-C517-423D-8FDC-4966F1256E13}"/>
    <cellStyle name="Percent 4 10 12 3" xfId="45259" xr:uid="{BC05FBED-0E10-4D3A-A45E-D789DF7D68F5}"/>
    <cellStyle name="Percent 4 10 13" xfId="59892" xr:uid="{3477988C-18C4-49A0-94C4-8D38AEF64779}"/>
    <cellStyle name="Percent 4 10 2" xfId="9538" xr:uid="{DAFC9B1A-D8A7-4277-8828-D642327CB296}"/>
    <cellStyle name="Percent 4 10 2 2" xfId="9539" xr:uid="{A425FB9F-B1AC-45D2-ACB2-19BEE5ED23F1}"/>
    <cellStyle name="Percent 4 10 2 2 2" xfId="9540" xr:uid="{5EB49D5C-3E06-4B87-8642-9367532F46EE}"/>
    <cellStyle name="Percent 4 10 2 2 2 2" xfId="27413" xr:uid="{E788771C-5006-4EB8-8721-E8D5EA5EB494}"/>
    <cellStyle name="Percent 4 10 2 2 2 3" xfId="45264" xr:uid="{851126CE-21B8-47FD-8CB9-F614FD1D7897}"/>
    <cellStyle name="Percent 4 10 2 2 3" xfId="27412" xr:uid="{9E1BCC07-48EB-4943-8569-A071A6BD37CF}"/>
    <cellStyle name="Percent 4 10 2 2 4" xfId="45263" xr:uid="{68214EA0-51BC-4D99-BA23-9A448704AEBD}"/>
    <cellStyle name="Percent 4 10 2 3" xfId="9541" xr:uid="{6F5284AF-C887-4D1F-8FAF-51DA92263F9C}"/>
    <cellStyle name="Percent 4 10 2 3 2" xfId="9542" xr:uid="{5061C251-158E-4A3B-A052-024B671A341B}"/>
    <cellStyle name="Percent 4 10 2 3 2 2" xfId="27415" xr:uid="{E3AFBA3A-538B-4E5A-9AD6-AD0F2ABD5034}"/>
    <cellStyle name="Percent 4 10 2 3 2 3" xfId="45266" xr:uid="{CD65AF19-0321-4657-8265-83A7A0E080BF}"/>
    <cellStyle name="Percent 4 10 2 3 3" xfId="27414" xr:uid="{81267DB1-6320-469A-930B-762C24866E63}"/>
    <cellStyle name="Percent 4 10 2 3 4" xfId="45265" xr:uid="{D238B836-5AE9-407D-BFCA-950AE9D7A19E}"/>
    <cellStyle name="Percent 4 10 2 4" xfId="9543" xr:uid="{04436657-5FDB-43CD-A7F6-A0066002C269}"/>
    <cellStyle name="Percent 4 10 2 4 2" xfId="27416" xr:uid="{4E173B32-36DA-401A-9FFA-EBE0B80A77BB}"/>
    <cellStyle name="Percent 4 10 2 4 3" xfId="45267" xr:uid="{39FAC9FC-3A1B-4685-ABB8-DE745C4D0883}"/>
    <cellStyle name="Percent 4 10 2 5" xfId="9544" xr:uid="{67A417DA-2843-478B-B79C-00B5612B7060}"/>
    <cellStyle name="Percent 4 10 2 5 2" xfId="27417" xr:uid="{94FD5E5C-1BC7-4A3A-84B6-DB84EA497EF8}"/>
    <cellStyle name="Percent 4 10 2 5 3" xfId="45268" xr:uid="{101D0612-5665-4BED-A965-B28B013C158D}"/>
    <cellStyle name="Percent 4 10 2 6" xfId="27411" xr:uid="{9D8C3B4E-76EE-4C5E-8424-014CAEFB53BA}"/>
    <cellStyle name="Percent 4 10 2 7" xfId="45262" xr:uid="{E53A99A7-F4CF-498E-BDF4-53D336A4DE11}"/>
    <cellStyle name="Percent 4 10 3" xfId="9545" xr:uid="{31D88B97-8854-4B7F-88D2-963B3D502701}"/>
    <cellStyle name="Percent 4 10 3 2" xfId="9546" xr:uid="{A9FBDCC8-C7CC-477C-88B8-0349CBB200B9}"/>
    <cellStyle name="Percent 4 10 3 2 2" xfId="9547" xr:uid="{452FCFA4-6A8C-4D60-9089-EDB2A9B31305}"/>
    <cellStyle name="Percent 4 10 3 2 2 2" xfId="27420" xr:uid="{0BCD4312-8CD3-4961-9060-3C72563F531A}"/>
    <cellStyle name="Percent 4 10 3 2 2 3" xfId="45271" xr:uid="{55CAA4C4-CD75-4EBF-9054-A9E9FC9980B1}"/>
    <cellStyle name="Percent 4 10 3 2 3" xfId="27419" xr:uid="{B01DE6F9-5655-4BE7-A45D-225F9A5064AB}"/>
    <cellStyle name="Percent 4 10 3 2 4" xfId="45270" xr:uid="{39261EA7-3050-437C-B189-3FF7BAA10514}"/>
    <cellStyle name="Percent 4 10 3 3" xfId="9548" xr:uid="{BD7DBA5E-5204-4D08-95FA-32B480FE42B5}"/>
    <cellStyle name="Percent 4 10 3 3 2" xfId="9549" xr:uid="{B45FEC2F-9ADE-4993-95B4-C4B8B10744A7}"/>
    <cellStyle name="Percent 4 10 3 3 2 2" xfId="27422" xr:uid="{0CC5D69B-CA0E-4A4C-BA53-5724E75BA989}"/>
    <cellStyle name="Percent 4 10 3 3 2 3" xfId="45273" xr:uid="{7AA3A0AF-7643-4A91-A4DB-80BC012B49D9}"/>
    <cellStyle name="Percent 4 10 3 3 3" xfId="27421" xr:uid="{886A1989-0ECA-40E6-BC0E-644CD5B827C0}"/>
    <cellStyle name="Percent 4 10 3 3 4" xfId="45272" xr:uid="{085BC0EC-65D4-4552-88F9-5EABCBB39C2E}"/>
    <cellStyle name="Percent 4 10 3 4" xfId="9550" xr:uid="{FE9522C1-B34E-4CD5-A2F8-DCFD46605624}"/>
    <cellStyle name="Percent 4 10 3 4 2" xfId="27423" xr:uid="{A64D116B-F9D4-49F5-8242-7EE9D9DC18CF}"/>
    <cellStyle name="Percent 4 10 3 4 3" xfId="45274" xr:uid="{28C211F6-51E3-4454-828D-1EB29316FBA6}"/>
    <cellStyle name="Percent 4 10 3 5" xfId="27418" xr:uid="{3CC097A0-0A42-4A4C-930F-B3EED08FDCCA}"/>
    <cellStyle name="Percent 4 10 3 6" xfId="45269" xr:uid="{EC0BF31B-688B-476F-878F-F4BFE449DC97}"/>
    <cellStyle name="Percent 4 10 4" xfId="9551" xr:uid="{1A040937-0B77-48AC-80D4-F9DA96BA9DA8}"/>
    <cellStyle name="Percent 4 10 4 2" xfId="9552" xr:uid="{A31A9B9F-703D-46B4-B584-F8CF91579DEB}"/>
    <cellStyle name="Percent 4 10 4 2 2" xfId="9553" xr:uid="{DA5C3BBC-46D9-42CD-94AB-A5D50C461747}"/>
    <cellStyle name="Percent 4 10 4 2 2 2" xfId="27426" xr:uid="{693475B7-5696-4286-B7F0-31C22EDF3DC2}"/>
    <cellStyle name="Percent 4 10 4 2 2 3" xfId="45277" xr:uid="{EA6F929D-0F32-4DAA-AE2B-391E8E464B2B}"/>
    <cellStyle name="Percent 4 10 4 2 3" xfId="27425" xr:uid="{6BC997C0-C50F-45E3-A180-64DCB958D19F}"/>
    <cellStyle name="Percent 4 10 4 2 4" xfId="45276" xr:uid="{F6C6D871-C279-4CC3-B61A-3026BF17D405}"/>
    <cellStyle name="Percent 4 10 4 3" xfId="9554" xr:uid="{69D8195C-DDBC-486D-99F7-4F3A151D4C1A}"/>
    <cellStyle name="Percent 4 10 4 3 2" xfId="9555" xr:uid="{93BB4EA6-E6AC-4AE7-81BC-A9A6207D500A}"/>
    <cellStyle name="Percent 4 10 4 3 2 2" xfId="27428" xr:uid="{0A17D5BF-94D7-42BF-81C1-4814C547E564}"/>
    <cellStyle name="Percent 4 10 4 3 2 3" xfId="45279" xr:uid="{D62F0BD0-2D7E-4AF7-BB53-6B0E7FD92518}"/>
    <cellStyle name="Percent 4 10 4 3 3" xfId="27427" xr:uid="{FC68B3E2-2D13-4C01-9D17-28EE71BFEFA7}"/>
    <cellStyle name="Percent 4 10 4 3 4" xfId="45278" xr:uid="{4DEEEC9D-4756-465F-B147-B69F2A388546}"/>
    <cellStyle name="Percent 4 10 4 4" xfId="9556" xr:uid="{DCDEEBB6-C669-4915-8C20-A5EAB9933363}"/>
    <cellStyle name="Percent 4 10 4 4 2" xfId="27429" xr:uid="{917EB9C0-7DA8-45C1-93C2-B3B9FAD2D6F5}"/>
    <cellStyle name="Percent 4 10 4 4 3" xfId="45280" xr:uid="{12AD3C7F-4D20-4706-96C6-A26C13F5F95F}"/>
    <cellStyle name="Percent 4 10 4 5" xfId="27424" xr:uid="{F88123FF-A31D-475A-B9F5-76659A8A4A4D}"/>
    <cellStyle name="Percent 4 10 4 6" xfId="45275" xr:uid="{CBF57457-9111-4B14-B128-704A95E18063}"/>
    <cellStyle name="Percent 4 10 5" xfId="9557" xr:uid="{974EEC6F-DDC6-4B0D-AFCF-5743F653DF1A}"/>
    <cellStyle name="Percent 4 10 5 2" xfId="9558" xr:uid="{2C79AA38-26CE-4BC6-B6AA-EED1C911DAF8}"/>
    <cellStyle name="Percent 4 10 5 2 2" xfId="9559" xr:uid="{D4A2B464-04A6-4825-9ECE-66F97F622EDB}"/>
    <cellStyle name="Percent 4 10 5 2 2 2" xfId="27432" xr:uid="{B801CFF2-93F4-497C-9DF6-969948805DC0}"/>
    <cellStyle name="Percent 4 10 5 2 2 3" xfId="45283" xr:uid="{A9EC923A-7BF6-44EC-85CA-8ACD52249F02}"/>
    <cellStyle name="Percent 4 10 5 2 3" xfId="27431" xr:uid="{02E1FFB8-F1AC-4446-B743-DA0674FF126D}"/>
    <cellStyle name="Percent 4 10 5 2 4" xfId="45282" xr:uid="{92F357F8-E887-4BF7-8DA0-5F1F35648539}"/>
    <cellStyle name="Percent 4 10 5 3" xfId="9560" xr:uid="{E98045AD-3536-4CCF-9FB4-DA2D0D9D82E6}"/>
    <cellStyle name="Percent 4 10 5 3 2" xfId="9561" xr:uid="{5B5FB143-62AA-49D8-82A6-61DBB7188FD4}"/>
    <cellStyle name="Percent 4 10 5 3 2 2" xfId="27434" xr:uid="{20ACE7E8-0820-46D4-B598-5D18796B9AC9}"/>
    <cellStyle name="Percent 4 10 5 3 2 3" xfId="45285" xr:uid="{CF43EF81-DAEC-4B6E-8D18-F4CB644CDB93}"/>
    <cellStyle name="Percent 4 10 5 3 3" xfId="27433" xr:uid="{9690D0C3-B638-44EA-BE37-CB579B07E741}"/>
    <cellStyle name="Percent 4 10 5 3 4" xfId="45284" xr:uid="{8E87C5C3-5CD6-4B18-90D9-AA28F1F8E35A}"/>
    <cellStyle name="Percent 4 10 5 4" xfId="9562" xr:uid="{F2496EBC-B489-47A7-A76B-AAEBA66EA8B6}"/>
    <cellStyle name="Percent 4 10 5 4 2" xfId="9563" xr:uid="{D9A353FD-4704-408E-ABFB-2C7C6A10AC5B}"/>
    <cellStyle name="Percent 4 10 5 4 2 2" xfId="27436" xr:uid="{127A2C4C-56D8-4C2F-B31A-04BBA74E2945}"/>
    <cellStyle name="Percent 4 10 5 4 2 3" xfId="45287" xr:uid="{5808244E-A389-4EF5-91E8-D71A90EFBEEC}"/>
    <cellStyle name="Percent 4 10 5 4 3" xfId="27435" xr:uid="{D584387D-71E0-4401-9BA4-4FDCE041614D}"/>
    <cellStyle name="Percent 4 10 5 4 4" xfId="45286" xr:uid="{E9FCC8E4-3816-4AC7-A415-ABADD96778C5}"/>
    <cellStyle name="Percent 4 10 5 5" xfId="9564" xr:uid="{6BF9ED8D-19AF-4C4F-A857-F6C890DC278F}"/>
    <cellStyle name="Percent 4 10 5 5 2" xfId="27437" xr:uid="{F3036FBC-5B31-44CF-93F3-038A89A8FF46}"/>
    <cellStyle name="Percent 4 10 5 5 3" xfId="45288" xr:uid="{95B1232F-F988-47DA-A50D-BFB127CCA2D4}"/>
    <cellStyle name="Percent 4 10 5 6" xfId="27430" xr:uid="{BB947770-32E9-4486-8360-8F80DAC25EB4}"/>
    <cellStyle name="Percent 4 10 5 7" xfId="45281" xr:uid="{A7628092-88C4-41D5-98A7-B5F78E230FB2}"/>
    <cellStyle name="Percent 4 10 6" xfId="9565" xr:uid="{322DB73D-C8E0-4AB7-B4A9-CA54C1E2C3D8}"/>
    <cellStyle name="Percent 4 10 6 2" xfId="9566" xr:uid="{78EE7352-FECF-4BD6-B28C-CBD075187BDC}"/>
    <cellStyle name="Percent 4 10 6 2 2" xfId="9567" xr:uid="{2EDCA6B8-5F8A-45B0-B6BF-2A13A6A90130}"/>
    <cellStyle name="Percent 4 10 6 2 2 2" xfId="27440" xr:uid="{E6AC3106-3C22-4293-B701-C9CEEFEA9A6A}"/>
    <cellStyle name="Percent 4 10 6 2 2 3" xfId="45291" xr:uid="{F90EDDF0-06B3-4963-B316-0B4363CFB9A6}"/>
    <cellStyle name="Percent 4 10 6 2 3" xfId="27439" xr:uid="{513D29DC-FD06-4A2F-A16F-1DAB181848F5}"/>
    <cellStyle name="Percent 4 10 6 2 4" xfId="45290" xr:uid="{D4BD9D82-B9FD-4734-A5BE-39F2F255E456}"/>
    <cellStyle name="Percent 4 10 6 3" xfId="9568" xr:uid="{4A02F367-9DD1-45EE-8444-C5A4C34064CE}"/>
    <cellStyle name="Percent 4 10 6 3 2" xfId="9569" xr:uid="{CDE757C2-D714-412A-B2EF-6001BE266D08}"/>
    <cellStyle name="Percent 4 10 6 3 2 2" xfId="27442" xr:uid="{D80D52B6-2C27-4414-A1C2-FE6306276C99}"/>
    <cellStyle name="Percent 4 10 6 3 2 3" xfId="45293" xr:uid="{1844D297-4543-4CBA-86D3-E9B8CCFDE64E}"/>
    <cellStyle name="Percent 4 10 6 3 3" xfId="27441" xr:uid="{2C980C98-E5C9-437B-B21F-C4DA00C9889A}"/>
    <cellStyle name="Percent 4 10 6 3 4" xfId="45292" xr:uid="{77FE6AB5-FEFD-4CDA-86A4-4ECBC456AE89}"/>
    <cellStyle name="Percent 4 10 6 4" xfId="9570" xr:uid="{338B6455-3D45-48B0-B9E5-45F4A5161DF1}"/>
    <cellStyle name="Percent 4 10 6 4 2" xfId="27443" xr:uid="{31A62990-E678-4B01-9B01-F7C3389C9793}"/>
    <cellStyle name="Percent 4 10 6 4 3" xfId="45294" xr:uid="{645E62E3-FE07-406C-A758-307E5FDD97A4}"/>
    <cellStyle name="Percent 4 10 6 5" xfId="27438" xr:uid="{0C88813F-8130-40D4-AF4E-D32687627854}"/>
    <cellStyle name="Percent 4 10 6 6" xfId="45289" xr:uid="{8CF7E78E-8550-4D20-9015-AB6493F2EF2D}"/>
    <cellStyle name="Percent 4 10 7" xfId="9571" xr:uid="{039D3F21-45E6-4318-BD3E-95BB1DBC7B06}"/>
    <cellStyle name="Percent 4 10 7 2" xfId="9572" xr:uid="{FD8B701D-8DFC-486B-89D1-242956F58D6A}"/>
    <cellStyle name="Percent 4 10 7 2 2" xfId="27445" xr:uid="{DA27A752-FA4F-41F7-85A1-604222D7082F}"/>
    <cellStyle name="Percent 4 10 7 2 3" xfId="45296" xr:uid="{C0A220A8-A058-4B11-936A-81AA71846580}"/>
    <cellStyle name="Percent 4 10 7 3" xfId="27444" xr:uid="{93B12CAE-9F68-47A1-B11B-CDF8F7C84D5E}"/>
    <cellStyle name="Percent 4 10 7 4" xfId="45295" xr:uid="{ABC7EBA8-8C1B-44A1-91F3-F3888C78DA50}"/>
    <cellStyle name="Percent 4 10 8" xfId="9573" xr:uid="{7BED3996-175A-455E-9692-C48134F06422}"/>
    <cellStyle name="Percent 4 10 8 2" xfId="9574" xr:uid="{5501C471-A319-4D4A-BE66-38DCAA559E9B}"/>
    <cellStyle name="Percent 4 10 8 2 2" xfId="27447" xr:uid="{A59E4502-1066-40BF-91C1-2AE92A0D4D67}"/>
    <cellStyle name="Percent 4 10 8 2 3" xfId="45298" xr:uid="{C2295499-3C54-40EE-BED5-F44A7E50C759}"/>
    <cellStyle name="Percent 4 10 8 3" xfId="27446" xr:uid="{6562E651-558D-4422-B24C-19ED8B335584}"/>
    <cellStyle name="Percent 4 10 8 4" xfId="45297" xr:uid="{780A7A38-0FDD-4509-A591-798AF9494967}"/>
    <cellStyle name="Percent 4 10 9" xfId="9575" xr:uid="{21092A6D-8099-4981-90E7-E25F2D427642}"/>
    <cellStyle name="Percent 4 10 9 2" xfId="9576" xr:uid="{10963CC0-F477-4AA7-AB42-CF9E22A2A84A}"/>
    <cellStyle name="Percent 4 10 9 2 2" xfId="27449" xr:uid="{A8659999-B754-4704-B24D-BFC4370B527F}"/>
    <cellStyle name="Percent 4 10 9 2 3" xfId="45300" xr:uid="{710E37E5-AF08-4203-979B-0C90EC0FE43E}"/>
    <cellStyle name="Percent 4 10 9 3" xfId="27448" xr:uid="{AC536E70-E363-419E-B453-4D8965B3FA36}"/>
    <cellStyle name="Percent 4 10 9 4" xfId="45299" xr:uid="{132180D5-D0C1-4A8E-BC64-F7F3FBB1FAC7}"/>
    <cellStyle name="Percent 4 11" xfId="2976" xr:uid="{F4968710-2ED5-4642-AB6B-97FD819AA9A0}"/>
    <cellStyle name="Percent 4 11 10" xfId="9578" xr:uid="{88EA227B-3E1A-43DD-B5D6-BED160E1B6E4}"/>
    <cellStyle name="Percent 4 11 10 2" xfId="27451" xr:uid="{BFF040CB-0ABA-4DFD-9400-BB74FABB18A9}"/>
    <cellStyle name="Percent 4 11 10 3" xfId="45302" xr:uid="{8C217312-6355-4A43-839D-427FA50AD648}"/>
    <cellStyle name="Percent 4 11 11" xfId="9579" xr:uid="{EFF7532B-CC92-4748-B866-521DC8CF56F2}"/>
    <cellStyle name="Percent 4 11 11 2" xfId="27452" xr:uid="{0E4C4846-5C2A-4DF9-80AF-ECF1A2AE7A85}"/>
    <cellStyle name="Percent 4 11 11 3" xfId="45303" xr:uid="{2A9C848E-8973-4C54-83E1-737DA8D495B4}"/>
    <cellStyle name="Percent 4 11 12" xfId="9577" xr:uid="{1F42AEA7-2CA1-4D59-A4A7-39DA94DAE599}"/>
    <cellStyle name="Percent 4 11 12 2" xfId="27450" xr:uid="{A2FAA2C6-8F02-42D0-9F6A-91674EAFB0CB}"/>
    <cellStyle name="Percent 4 11 12 3" xfId="45301" xr:uid="{6F58E83E-08F7-4426-9A6B-C12933A25BC1}"/>
    <cellStyle name="Percent 4 11 13" xfId="59893" xr:uid="{F5CCBA2D-E4F4-43EB-AD6F-F787A29BE1AF}"/>
    <cellStyle name="Percent 4 11 2" xfId="9580" xr:uid="{62E4E2ED-415C-46A2-B3B1-0D4660EE8927}"/>
    <cellStyle name="Percent 4 11 2 2" xfId="9581" xr:uid="{43ABECBF-A87C-4537-AFF2-43A7811AFE78}"/>
    <cellStyle name="Percent 4 11 2 2 2" xfId="9582" xr:uid="{C435C188-BC0A-45C6-9996-842E8B9CD6BB}"/>
    <cellStyle name="Percent 4 11 2 2 2 2" xfId="27455" xr:uid="{21B039C2-F177-4F90-8521-775399AB461F}"/>
    <cellStyle name="Percent 4 11 2 2 2 3" xfId="45306" xr:uid="{7A9EF597-DE56-433B-8ADC-35DEFFB47CF4}"/>
    <cellStyle name="Percent 4 11 2 2 3" xfId="27454" xr:uid="{106B6B13-0FCB-4245-B70B-B310285EFF30}"/>
    <cellStyle name="Percent 4 11 2 2 4" xfId="45305" xr:uid="{DEF7CCE4-F47D-4FC2-AEF3-52B15A777BF1}"/>
    <cellStyle name="Percent 4 11 2 3" xfId="9583" xr:uid="{F69281F2-9B77-4521-A6EE-5A47CA8D64D4}"/>
    <cellStyle name="Percent 4 11 2 3 2" xfId="9584" xr:uid="{0C8A95ED-244E-4F89-AE61-B02EE3FF1811}"/>
    <cellStyle name="Percent 4 11 2 3 2 2" xfId="27457" xr:uid="{6D54CEBB-C780-450B-A6F8-DDD40818CAD7}"/>
    <cellStyle name="Percent 4 11 2 3 2 3" xfId="45308" xr:uid="{CA6E8975-48CF-4DD7-9D9B-B35A7D509D0E}"/>
    <cellStyle name="Percent 4 11 2 3 3" xfId="27456" xr:uid="{09C50D08-7314-4D50-994C-5769599BCC1F}"/>
    <cellStyle name="Percent 4 11 2 3 4" xfId="45307" xr:uid="{D9923603-0BD7-4FA3-AE4A-C88CE570FF0F}"/>
    <cellStyle name="Percent 4 11 2 4" xfId="9585" xr:uid="{D17915B4-8B37-439A-AD1C-AF192613BBA3}"/>
    <cellStyle name="Percent 4 11 2 4 2" xfId="27458" xr:uid="{E748A0EE-2A7A-4855-A1FB-6176ED7B55C6}"/>
    <cellStyle name="Percent 4 11 2 4 3" xfId="45309" xr:uid="{0687CA67-B35E-44F5-8650-FA332C5BB08D}"/>
    <cellStyle name="Percent 4 11 2 5" xfId="9586" xr:uid="{93DEFEC0-772C-434C-8E65-6229C81B018E}"/>
    <cellStyle name="Percent 4 11 2 5 2" xfId="27459" xr:uid="{F94AB5FD-A252-4820-A9A3-E6B14AB8AA4B}"/>
    <cellStyle name="Percent 4 11 2 5 3" xfId="45310" xr:uid="{46D87990-EB45-4FDC-9E83-B6AF1DDF6C2F}"/>
    <cellStyle name="Percent 4 11 2 6" xfId="27453" xr:uid="{A7A1FDB8-48BD-4465-8C23-624F84EB526C}"/>
    <cellStyle name="Percent 4 11 2 7" xfId="45304" xr:uid="{9F30212B-BD19-4D48-B10F-3FDE4FC3CE13}"/>
    <cellStyle name="Percent 4 11 3" xfId="9587" xr:uid="{39B7539D-8370-47D6-9191-3576AF882FD0}"/>
    <cellStyle name="Percent 4 11 3 2" xfId="9588" xr:uid="{5FF55776-8468-4961-861F-F636A0C4F577}"/>
    <cellStyle name="Percent 4 11 3 2 2" xfId="9589" xr:uid="{54920306-80CD-43B4-B64E-A0126B9C7BD8}"/>
    <cellStyle name="Percent 4 11 3 2 2 2" xfId="27462" xr:uid="{0EDD812C-40CB-451C-BB81-36B21FE268BC}"/>
    <cellStyle name="Percent 4 11 3 2 2 3" xfId="45313" xr:uid="{6617C8BB-7A60-4BA5-961D-994205588685}"/>
    <cellStyle name="Percent 4 11 3 2 3" xfId="27461" xr:uid="{7CA51D01-D359-4B85-AA15-D4F661597B56}"/>
    <cellStyle name="Percent 4 11 3 2 4" xfId="45312" xr:uid="{B73E1A3E-1610-4F1A-8CC6-CF170AE9731A}"/>
    <cellStyle name="Percent 4 11 3 3" xfId="9590" xr:uid="{846863F0-DDCF-4B71-9723-DCF6471FB948}"/>
    <cellStyle name="Percent 4 11 3 3 2" xfId="9591" xr:uid="{F36F8B97-D1F5-46AF-AADD-850D91DAC1F2}"/>
    <cellStyle name="Percent 4 11 3 3 2 2" xfId="27464" xr:uid="{2CAF11D4-3F66-4E0A-8F78-1A6B662D8015}"/>
    <cellStyle name="Percent 4 11 3 3 2 3" xfId="45315" xr:uid="{AFD6B4CC-C005-4B0D-9747-969F5287F5F5}"/>
    <cellStyle name="Percent 4 11 3 3 3" xfId="27463" xr:uid="{7FE4CE08-08C8-420C-82C5-B8618879B6D2}"/>
    <cellStyle name="Percent 4 11 3 3 4" xfId="45314" xr:uid="{E9D7802F-17AF-4C88-9225-C9F486BD3B7F}"/>
    <cellStyle name="Percent 4 11 3 4" xfId="9592" xr:uid="{29D17836-BB3B-4790-A319-466870E748F5}"/>
    <cellStyle name="Percent 4 11 3 4 2" xfId="27465" xr:uid="{8FE73472-F0D4-4FB5-9571-D0F9791032FB}"/>
    <cellStyle name="Percent 4 11 3 4 3" xfId="45316" xr:uid="{C0005034-3EBE-40AB-8915-A14692A9325C}"/>
    <cellStyle name="Percent 4 11 3 5" xfId="27460" xr:uid="{4CBB5470-36FA-4D3E-A770-4336D1AFF8AB}"/>
    <cellStyle name="Percent 4 11 3 6" xfId="45311" xr:uid="{38B44A93-0ED5-45D3-9748-180A3F7C8D8B}"/>
    <cellStyle name="Percent 4 11 4" xfId="9593" xr:uid="{03BC5F43-0B9E-45A8-94E5-539F463B53AD}"/>
    <cellStyle name="Percent 4 11 4 2" xfId="9594" xr:uid="{905E7DB4-109C-4F16-AADE-38BA2AB5926E}"/>
    <cellStyle name="Percent 4 11 4 2 2" xfId="9595" xr:uid="{1BF35A94-7495-46B1-9E15-4A02FAB19FCA}"/>
    <cellStyle name="Percent 4 11 4 2 2 2" xfId="27468" xr:uid="{D18F8C52-43C8-4085-86B6-AD413E94ADAD}"/>
    <cellStyle name="Percent 4 11 4 2 2 3" xfId="45319" xr:uid="{F837E8F3-1157-4931-9173-38D850122CC0}"/>
    <cellStyle name="Percent 4 11 4 2 3" xfId="27467" xr:uid="{2A09DBE5-5B9B-45C6-A86F-266F39E5E286}"/>
    <cellStyle name="Percent 4 11 4 2 4" xfId="45318" xr:uid="{6178E6F5-6A90-415D-B929-48D4197F5986}"/>
    <cellStyle name="Percent 4 11 4 3" xfId="9596" xr:uid="{35AF1F1E-D224-4D84-9825-0D489F1F0D61}"/>
    <cellStyle name="Percent 4 11 4 3 2" xfId="9597" xr:uid="{7125C2E7-BEA3-44E2-81B7-1230794CC666}"/>
    <cellStyle name="Percent 4 11 4 3 2 2" xfId="27470" xr:uid="{BC715D9E-8500-4FA0-89DB-FF3F10716C3F}"/>
    <cellStyle name="Percent 4 11 4 3 2 3" xfId="45321" xr:uid="{78289B34-BCC4-42CB-91C8-EC555FFB24EE}"/>
    <cellStyle name="Percent 4 11 4 3 3" xfId="27469" xr:uid="{265F14FF-7F14-4F4F-A954-162AF6D2649B}"/>
    <cellStyle name="Percent 4 11 4 3 4" xfId="45320" xr:uid="{BCDAA195-33A1-4149-BCA5-697FB8E397EF}"/>
    <cellStyle name="Percent 4 11 4 4" xfId="9598" xr:uid="{101A0DDE-2447-47B4-AF5F-E34C8DF4B8C8}"/>
    <cellStyle name="Percent 4 11 4 4 2" xfId="27471" xr:uid="{A1D3D24B-A2BE-4066-8B72-2862C1DCD4C7}"/>
    <cellStyle name="Percent 4 11 4 4 3" xfId="45322" xr:uid="{6CC6F737-2688-4C64-8226-39F5FEFEB013}"/>
    <cellStyle name="Percent 4 11 4 5" xfId="27466" xr:uid="{03FA19C5-F80C-432D-9DCD-A604F9CFD93F}"/>
    <cellStyle name="Percent 4 11 4 6" xfId="45317" xr:uid="{AA35B6BA-02EB-4EAF-A3C1-9FAC5805B21A}"/>
    <cellStyle name="Percent 4 11 5" xfId="9599" xr:uid="{4C98CE1D-0E1A-49F9-8A08-29A02254104D}"/>
    <cellStyle name="Percent 4 11 5 2" xfId="9600" xr:uid="{D659AD09-1565-4395-9339-3A875E38F5DB}"/>
    <cellStyle name="Percent 4 11 5 2 2" xfId="9601" xr:uid="{216AAB2F-E932-4F57-897D-0B05BE3B5FE4}"/>
    <cellStyle name="Percent 4 11 5 2 2 2" xfId="27474" xr:uid="{076F9179-88C4-4B4C-8790-0A7B230FCF1E}"/>
    <cellStyle name="Percent 4 11 5 2 2 3" xfId="45325" xr:uid="{4291B4B0-CE5F-4925-B3B4-5475BEEFCD77}"/>
    <cellStyle name="Percent 4 11 5 2 3" xfId="27473" xr:uid="{B57A9410-791E-4B89-85F3-279E43688B60}"/>
    <cellStyle name="Percent 4 11 5 2 4" xfId="45324" xr:uid="{0D77A879-714C-4892-B6AB-11177D2394D8}"/>
    <cellStyle name="Percent 4 11 5 3" xfId="9602" xr:uid="{6B8E6297-BB65-4680-A19C-112E9170E0A8}"/>
    <cellStyle name="Percent 4 11 5 3 2" xfId="9603" xr:uid="{DAA9304B-5703-4085-9CC8-3ACDF0158893}"/>
    <cellStyle name="Percent 4 11 5 3 2 2" xfId="27476" xr:uid="{C13D003B-273B-4660-817F-4CE3FB01750A}"/>
    <cellStyle name="Percent 4 11 5 3 2 3" xfId="45327" xr:uid="{02B9FAF4-AED8-4890-8C92-22E1D99FFF61}"/>
    <cellStyle name="Percent 4 11 5 3 3" xfId="27475" xr:uid="{C3C882F4-959A-4AF2-87E5-FB9CC8B83D5C}"/>
    <cellStyle name="Percent 4 11 5 3 4" xfId="45326" xr:uid="{A13CFFB3-4522-474E-8454-D536C4FA385A}"/>
    <cellStyle name="Percent 4 11 5 4" xfId="9604" xr:uid="{ED4E4AD1-FC73-48F8-B1C3-1333F3E82260}"/>
    <cellStyle name="Percent 4 11 5 4 2" xfId="9605" xr:uid="{B124886A-520B-4775-8DB5-569BD507B212}"/>
    <cellStyle name="Percent 4 11 5 4 2 2" xfId="27478" xr:uid="{1D66B8B0-CB63-495F-A5AE-DD561668B024}"/>
    <cellStyle name="Percent 4 11 5 4 2 3" xfId="45329" xr:uid="{CE7EA0A6-87FC-4A5A-86AF-A443EEE7519D}"/>
    <cellStyle name="Percent 4 11 5 4 3" xfId="27477" xr:uid="{21701CAF-139E-4A4F-90E0-7BDAE09FA577}"/>
    <cellStyle name="Percent 4 11 5 4 4" xfId="45328" xr:uid="{A475A636-F421-4892-874C-0176B38C3A39}"/>
    <cellStyle name="Percent 4 11 5 5" xfId="9606" xr:uid="{C96D5FE8-BFE8-4C99-A29A-4A8FFFFFA917}"/>
    <cellStyle name="Percent 4 11 5 5 2" xfId="27479" xr:uid="{826B2F03-2162-4CAB-90DD-7E3944F060B6}"/>
    <cellStyle name="Percent 4 11 5 5 3" xfId="45330" xr:uid="{A0DAB115-3D0A-4F27-97D6-24477B6A5176}"/>
    <cellStyle name="Percent 4 11 5 6" xfId="27472" xr:uid="{1CD1463D-2FDD-43B3-905D-7D5783835916}"/>
    <cellStyle name="Percent 4 11 5 7" xfId="45323" xr:uid="{9D94F1EB-3EBC-42F7-9324-D9AFBCF18BE0}"/>
    <cellStyle name="Percent 4 11 6" xfId="9607" xr:uid="{F4856C25-B0BD-4751-8B75-9930AFE0431D}"/>
    <cellStyle name="Percent 4 11 6 2" xfId="9608" xr:uid="{9B398073-43E7-4EBD-A77A-805D8C95F8D2}"/>
    <cellStyle name="Percent 4 11 6 2 2" xfId="9609" xr:uid="{E7822602-EA5C-4BDD-94CC-79042F893D5D}"/>
    <cellStyle name="Percent 4 11 6 2 2 2" xfId="27482" xr:uid="{698A4237-61E2-489C-A595-5D971A99375C}"/>
    <cellStyle name="Percent 4 11 6 2 2 3" xfId="45333" xr:uid="{4CFED059-4584-430A-BE24-3B964BFF04A8}"/>
    <cellStyle name="Percent 4 11 6 2 3" xfId="27481" xr:uid="{23866D02-EAE2-4438-AED4-2EE267596624}"/>
    <cellStyle name="Percent 4 11 6 2 4" xfId="45332" xr:uid="{4F9F98AA-4B7B-4A05-817B-4BC1DFC1343A}"/>
    <cellStyle name="Percent 4 11 6 3" xfId="9610" xr:uid="{0A5456E0-EEEE-4B8D-BB21-9127E4E6B61B}"/>
    <cellStyle name="Percent 4 11 6 3 2" xfId="9611" xr:uid="{19E77EDC-F712-4C36-B08A-2643BB3821F5}"/>
    <cellStyle name="Percent 4 11 6 3 2 2" xfId="27484" xr:uid="{FB382579-6DA0-4E7C-8AC5-FF402C236B71}"/>
    <cellStyle name="Percent 4 11 6 3 2 3" xfId="45335" xr:uid="{4A74DF1B-776F-4B5E-B6A9-68888671BE0E}"/>
    <cellStyle name="Percent 4 11 6 3 3" xfId="27483" xr:uid="{085EE870-C783-410D-AFE9-91704D594F87}"/>
    <cellStyle name="Percent 4 11 6 3 4" xfId="45334" xr:uid="{6369D1CA-439C-43CB-A9A8-8F996A626AB7}"/>
    <cellStyle name="Percent 4 11 6 4" xfId="9612" xr:uid="{782E5795-A1AF-420D-9A8D-68626119496B}"/>
    <cellStyle name="Percent 4 11 6 4 2" xfId="27485" xr:uid="{73E0CD27-8BD3-4D3F-9F0B-7C3B8E3044CB}"/>
    <cellStyle name="Percent 4 11 6 4 3" xfId="45336" xr:uid="{7495E80D-3E08-4DC8-AE3A-F73CBB6B07A6}"/>
    <cellStyle name="Percent 4 11 6 5" xfId="27480" xr:uid="{74C2A82E-5658-4794-AE18-A2A3E745C2D0}"/>
    <cellStyle name="Percent 4 11 6 6" xfId="45331" xr:uid="{0D06BC2F-FC59-4ED2-8EEC-7F442CE79F9D}"/>
    <cellStyle name="Percent 4 11 7" xfId="9613" xr:uid="{C601B1D9-969D-42C0-A949-722D26AF7C60}"/>
    <cellStyle name="Percent 4 11 7 2" xfId="9614" xr:uid="{69B3DB9E-F855-4075-8C6A-3438698CCE24}"/>
    <cellStyle name="Percent 4 11 7 2 2" xfId="27487" xr:uid="{2EB434E5-CE6F-444C-B893-9457F8B250C9}"/>
    <cellStyle name="Percent 4 11 7 2 3" xfId="45338" xr:uid="{0542009A-D48F-49EE-AEC6-21756D42AD44}"/>
    <cellStyle name="Percent 4 11 7 3" xfId="27486" xr:uid="{906F9319-7BDF-4957-B622-17CA50615A5D}"/>
    <cellStyle name="Percent 4 11 7 4" xfId="45337" xr:uid="{D7F86165-8274-46DE-B88E-2428B0967310}"/>
    <cellStyle name="Percent 4 11 8" xfId="9615" xr:uid="{1CE05B34-6FA4-4C0F-AFD4-83805FE08E67}"/>
    <cellStyle name="Percent 4 11 8 2" xfId="9616" xr:uid="{B0718B31-BBB1-4AB0-A4F3-CEE6DCDC2788}"/>
    <cellStyle name="Percent 4 11 8 2 2" xfId="27489" xr:uid="{49612AB1-4000-4CBE-BC55-6FE8D8033C23}"/>
    <cellStyle name="Percent 4 11 8 2 3" xfId="45340" xr:uid="{3AB46A58-5B8B-445A-B086-A75D6ADC5A50}"/>
    <cellStyle name="Percent 4 11 8 3" xfId="27488" xr:uid="{7128662C-E2BB-4A60-A265-197A615ECC12}"/>
    <cellStyle name="Percent 4 11 8 4" xfId="45339" xr:uid="{8BC6CC4D-AA0C-4FF8-9678-C4144423EF6C}"/>
    <cellStyle name="Percent 4 11 9" xfId="9617" xr:uid="{5949D334-2A0D-439C-BC8A-B3A3F6ED9601}"/>
    <cellStyle name="Percent 4 11 9 2" xfId="9618" xr:uid="{8FC23D62-04CB-4E4C-AF77-1027B450036A}"/>
    <cellStyle name="Percent 4 11 9 2 2" xfId="27491" xr:uid="{9833DDFF-6E43-4785-A5C1-F83FA28055AF}"/>
    <cellStyle name="Percent 4 11 9 2 3" xfId="45342" xr:uid="{674D4A52-23DD-4111-8234-924086C4F008}"/>
    <cellStyle name="Percent 4 11 9 3" xfId="27490" xr:uid="{0D41807C-CB88-4E85-BCEC-A0B3A186F148}"/>
    <cellStyle name="Percent 4 11 9 4" xfId="45341" xr:uid="{05062271-6509-469B-A26C-97BAA4DFD47F}"/>
    <cellStyle name="Percent 4 12" xfId="2977" xr:uid="{31B95D77-6AF1-4605-9F19-379F1A78769C}"/>
    <cellStyle name="Percent 4 12 10" xfId="9620" xr:uid="{4925853B-2C08-4F68-A135-4DB947048350}"/>
    <cellStyle name="Percent 4 12 10 2" xfId="27493" xr:uid="{E54CA654-9B5F-434C-9F18-31D75129133E}"/>
    <cellStyle name="Percent 4 12 10 3" xfId="45344" xr:uid="{C871EA0C-F0ED-4D38-9B99-A1FA73DCA61F}"/>
    <cellStyle name="Percent 4 12 11" xfId="9621" xr:uid="{7854B692-D961-4A9B-AB66-868253BD9E6E}"/>
    <cellStyle name="Percent 4 12 11 2" xfId="27494" xr:uid="{8FD266A8-6607-43F9-B9FC-5A23346EDDB8}"/>
    <cellStyle name="Percent 4 12 11 3" xfId="45345" xr:uid="{5F431BE9-F085-42E4-BD90-066E9690DC80}"/>
    <cellStyle name="Percent 4 12 12" xfId="9619" xr:uid="{B53DE25E-56BF-4966-8B2A-B144885B43F7}"/>
    <cellStyle name="Percent 4 12 12 2" xfId="27492" xr:uid="{16F23E30-BC2A-462A-A369-A74D49F82EDA}"/>
    <cellStyle name="Percent 4 12 12 3" xfId="45343" xr:uid="{8E6CE41F-6239-4E75-AD82-3B591359EBA7}"/>
    <cellStyle name="Percent 4 12 13" xfId="59894" xr:uid="{B3B45E6C-5647-4C59-9C79-661B5BF12E7A}"/>
    <cellStyle name="Percent 4 12 2" xfId="9622" xr:uid="{1D064125-B203-4D11-9E21-B7D528B18164}"/>
    <cellStyle name="Percent 4 12 2 2" xfId="9623" xr:uid="{2E21C005-8198-46EE-91C1-B60CF2CD5A34}"/>
    <cellStyle name="Percent 4 12 2 2 2" xfId="9624" xr:uid="{B85F4331-49E4-40D3-BE98-9E91D567DA2C}"/>
    <cellStyle name="Percent 4 12 2 2 2 2" xfId="27497" xr:uid="{B3DB788E-DCD3-4315-AEF7-919852F902AF}"/>
    <cellStyle name="Percent 4 12 2 2 2 3" xfId="45348" xr:uid="{7EF1D55F-714A-4986-B2AF-3BBEB555F3D3}"/>
    <cellStyle name="Percent 4 12 2 2 3" xfId="27496" xr:uid="{1C95977E-8DBF-4F85-8516-56F6B338B192}"/>
    <cellStyle name="Percent 4 12 2 2 4" xfId="45347" xr:uid="{DA89423B-FDDC-4B97-82A3-8527B8D4331A}"/>
    <cellStyle name="Percent 4 12 2 3" xfId="9625" xr:uid="{7D2ECA65-BAF8-4F90-B8C8-7544BABC0357}"/>
    <cellStyle name="Percent 4 12 2 3 2" xfId="9626" xr:uid="{D48A0646-DCFA-4B0A-9AE8-20BD2E49B02A}"/>
    <cellStyle name="Percent 4 12 2 3 2 2" xfId="27499" xr:uid="{A7A1CC81-E779-4534-86AB-B68A177B0848}"/>
    <cellStyle name="Percent 4 12 2 3 2 3" xfId="45350" xr:uid="{D8D67EF3-5E27-487B-BF6B-769B4DBB9AEC}"/>
    <cellStyle name="Percent 4 12 2 3 3" xfId="27498" xr:uid="{74F4838B-47B5-43BF-AEFB-F5CBB1CE8715}"/>
    <cellStyle name="Percent 4 12 2 3 4" xfId="45349" xr:uid="{E931395C-E758-4E5F-99CF-463C9164DD5F}"/>
    <cellStyle name="Percent 4 12 2 4" xfId="9627" xr:uid="{A71D937B-3880-4532-B1AB-9107BE0C37DC}"/>
    <cellStyle name="Percent 4 12 2 4 2" xfId="27500" xr:uid="{8319D3A4-E4BE-4663-B384-BBBE915A24D7}"/>
    <cellStyle name="Percent 4 12 2 4 3" xfId="45351" xr:uid="{E1151FD5-6F76-4D12-83A9-2826807553E2}"/>
    <cellStyle name="Percent 4 12 2 5" xfId="9628" xr:uid="{2BD7C0EF-1741-466B-96AB-9DA8EBE1F8F2}"/>
    <cellStyle name="Percent 4 12 2 5 2" xfId="27501" xr:uid="{0839AD0A-3D88-4362-8641-237B0F62AB4E}"/>
    <cellStyle name="Percent 4 12 2 5 3" xfId="45352" xr:uid="{2F71FE2D-6EAE-4572-8EBA-94427BFA7145}"/>
    <cellStyle name="Percent 4 12 2 6" xfId="27495" xr:uid="{EDF6752A-A480-4805-A2CB-8A6AD070E4FA}"/>
    <cellStyle name="Percent 4 12 2 7" xfId="45346" xr:uid="{D7B3A552-66B3-4474-A269-DB4E57A60E72}"/>
    <cellStyle name="Percent 4 12 3" xfId="9629" xr:uid="{85DEEE64-3D03-4D40-B616-1106D53DF00A}"/>
    <cellStyle name="Percent 4 12 3 2" xfId="9630" xr:uid="{89A14567-739D-4902-B02C-1EE7F6DA1D54}"/>
    <cellStyle name="Percent 4 12 3 2 2" xfId="9631" xr:uid="{D5AC19F0-806D-444D-BAF2-C27118577ECF}"/>
    <cellStyle name="Percent 4 12 3 2 2 2" xfId="27504" xr:uid="{0114F633-D334-4DE3-9446-B4A73DCEADE1}"/>
    <cellStyle name="Percent 4 12 3 2 2 3" xfId="45355" xr:uid="{653C5EB4-87BF-45A1-9B6D-D7B13E9F0AC0}"/>
    <cellStyle name="Percent 4 12 3 2 3" xfId="27503" xr:uid="{E551C2B4-18BC-43E7-A732-BAEE871743F2}"/>
    <cellStyle name="Percent 4 12 3 2 4" xfId="45354" xr:uid="{84D6EFAB-BE2E-461B-87CF-BB46FC521E9F}"/>
    <cellStyle name="Percent 4 12 3 3" xfId="9632" xr:uid="{69F5D3CF-2E10-4B49-AD06-AE6DCD8F64A9}"/>
    <cellStyle name="Percent 4 12 3 3 2" xfId="9633" xr:uid="{796AEB3E-0101-497B-B4A5-E44538BD1D37}"/>
    <cellStyle name="Percent 4 12 3 3 2 2" xfId="27506" xr:uid="{E1B522CC-BE91-4220-9C93-7E0A7F4EF71A}"/>
    <cellStyle name="Percent 4 12 3 3 2 3" xfId="45357" xr:uid="{70D28F0F-AB55-4BFF-AB15-0490F86C3C7C}"/>
    <cellStyle name="Percent 4 12 3 3 3" xfId="27505" xr:uid="{935E5DC6-55E1-4312-860C-E80A51D93D91}"/>
    <cellStyle name="Percent 4 12 3 3 4" xfId="45356" xr:uid="{DC36755C-CE2C-4A7D-A7F3-480A1B6C3DCC}"/>
    <cellStyle name="Percent 4 12 3 4" xfId="9634" xr:uid="{E2E51F37-DAE2-4E7B-9B6A-DFA00BD42DBB}"/>
    <cellStyle name="Percent 4 12 3 4 2" xfId="27507" xr:uid="{74D67D9F-DE95-4B0F-9B05-95666FBF507D}"/>
    <cellStyle name="Percent 4 12 3 4 3" xfId="45358" xr:uid="{94B113DB-959F-47D1-A78F-7AB372405BBE}"/>
    <cellStyle name="Percent 4 12 3 5" xfId="27502" xr:uid="{9CE675E7-DE9D-4457-A7AE-1A13FA023510}"/>
    <cellStyle name="Percent 4 12 3 6" xfId="45353" xr:uid="{82C90F14-CC48-4D67-9912-D104CC690A90}"/>
    <cellStyle name="Percent 4 12 4" xfId="9635" xr:uid="{7C578ABB-A6AE-477B-9B79-8AEF756611A0}"/>
    <cellStyle name="Percent 4 12 4 2" xfId="9636" xr:uid="{F58695E8-CE93-41F3-A1A6-D5396DAF47CA}"/>
    <cellStyle name="Percent 4 12 4 2 2" xfId="9637" xr:uid="{8FDC65DF-215D-4750-BF80-48311EC4F6B1}"/>
    <cellStyle name="Percent 4 12 4 2 2 2" xfId="27510" xr:uid="{42F0175F-45F5-42E3-9BEA-0D5BF892353D}"/>
    <cellStyle name="Percent 4 12 4 2 2 3" xfId="45361" xr:uid="{F2375249-1020-49FF-A6FE-412DF8BE4E4C}"/>
    <cellStyle name="Percent 4 12 4 2 3" xfId="27509" xr:uid="{79040FCF-BD37-4994-9B2B-6CC2C522CA63}"/>
    <cellStyle name="Percent 4 12 4 2 4" xfId="45360" xr:uid="{1728F901-1C76-4FFD-AEAC-84FD1C1FDC86}"/>
    <cellStyle name="Percent 4 12 4 3" xfId="9638" xr:uid="{6575EC46-4692-4430-BE9C-A5190B58C8AC}"/>
    <cellStyle name="Percent 4 12 4 3 2" xfId="9639" xr:uid="{D0704FC8-3472-4970-A4BD-9526EEFB250C}"/>
    <cellStyle name="Percent 4 12 4 3 2 2" xfId="27512" xr:uid="{329FD0A4-6A3E-47EA-9C4D-481E0E61D59C}"/>
    <cellStyle name="Percent 4 12 4 3 2 3" xfId="45363" xr:uid="{F11FD612-387B-46D3-9579-E729840C6C69}"/>
    <cellStyle name="Percent 4 12 4 3 3" xfId="27511" xr:uid="{2AB63B6E-E673-453F-AA4E-6E08C185637B}"/>
    <cellStyle name="Percent 4 12 4 3 4" xfId="45362" xr:uid="{8C2DB394-18DA-405F-B963-50D1AACDAA81}"/>
    <cellStyle name="Percent 4 12 4 4" xfId="9640" xr:uid="{BF286071-E7CE-47EA-BF25-BEAA52A794EE}"/>
    <cellStyle name="Percent 4 12 4 4 2" xfId="27513" xr:uid="{93B29F67-A5B8-4B16-9206-9D3B627E4FFC}"/>
    <cellStyle name="Percent 4 12 4 4 3" xfId="45364" xr:uid="{3596DE6C-48EE-4DD0-A088-45F2FF9AC615}"/>
    <cellStyle name="Percent 4 12 4 5" xfId="27508" xr:uid="{71EDBBFE-ABCD-4470-99B2-2215B211410E}"/>
    <cellStyle name="Percent 4 12 4 6" xfId="45359" xr:uid="{B8EC549A-E63C-497B-B43E-67E4394765EC}"/>
    <cellStyle name="Percent 4 12 5" xfId="9641" xr:uid="{6FC71E34-C4EB-4351-9FE7-BAE0CB91C5AB}"/>
    <cellStyle name="Percent 4 12 5 2" xfId="9642" xr:uid="{041DB6C0-9AA6-4D82-8D8F-AC78A0D0AD7E}"/>
    <cellStyle name="Percent 4 12 5 2 2" xfId="9643" xr:uid="{4F37C49A-A2C0-44FF-A0E0-B85ADEB82EEF}"/>
    <cellStyle name="Percent 4 12 5 2 2 2" xfId="27516" xr:uid="{4ED7B976-68AC-48EF-AF9D-624E3AB2C15F}"/>
    <cellStyle name="Percent 4 12 5 2 2 3" xfId="45367" xr:uid="{0B609146-7C34-49CA-A583-47F6FAB9F598}"/>
    <cellStyle name="Percent 4 12 5 2 3" xfId="27515" xr:uid="{8AE5B6CC-35DE-4B4F-BFC5-1316F1381EB4}"/>
    <cellStyle name="Percent 4 12 5 2 4" xfId="45366" xr:uid="{7E26D10D-F8A6-4559-A8AD-DF07115EC33F}"/>
    <cellStyle name="Percent 4 12 5 3" xfId="9644" xr:uid="{01796CBF-5044-4140-B468-2F668FA238F1}"/>
    <cellStyle name="Percent 4 12 5 3 2" xfId="9645" xr:uid="{55C32E23-5EC5-45BD-A5A8-FB62D44D0A60}"/>
    <cellStyle name="Percent 4 12 5 3 2 2" xfId="27518" xr:uid="{A8E21610-24A7-4F5F-BB92-26CA3E999C92}"/>
    <cellStyle name="Percent 4 12 5 3 2 3" xfId="45369" xr:uid="{CEBA00E5-780C-4CEA-83B1-15619A424F8F}"/>
    <cellStyle name="Percent 4 12 5 3 3" xfId="27517" xr:uid="{6AB8E2D7-5FD6-4071-84DC-D5910234DF3A}"/>
    <cellStyle name="Percent 4 12 5 3 4" xfId="45368" xr:uid="{7E3053CA-F7DF-4B53-B3A9-A9F293BEF510}"/>
    <cellStyle name="Percent 4 12 5 4" xfId="9646" xr:uid="{99E0AC8C-0B72-474A-A62C-A1E811742D59}"/>
    <cellStyle name="Percent 4 12 5 4 2" xfId="9647" xr:uid="{B233FC1D-0CAF-4ED7-8C72-372C26B7DB4F}"/>
    <cellStyle name="Percent 4 12 5 4 2 2" xfId="27520" xr:uid="{B3673BE5-9F81-4B58-8203-C0EB65740614}"/>
    <cellStyle name="Percent 4 12 5 4 2 3" xfId="45371" xr:uid="{7EAD1222-384A-426F-A3A6-2B5F53CA1687}"/>
    <cellStyle name="Percent 4 12 5 4 3" xfId="27519" xr:uid="{0BDA375E-EDCC-4326-AB29-0DBF2AE7BA7D}"/>
    <cellStyle name="Percent 4 12 5 4 4" xfId="45370" xr:uid="{AA9A2F03-DA20-4BE2-886C-527123747431}"/>
    <cellStyle name="Percent 4 12 5 5" xfId="9648" xr:uid="{9AA7095B-AE14-42C3-B28A-B93A20264884}"/>
    <cellStyle name="Percent 4 12 5 5 2" xfId="27521" xr:uid="{6E71E3A9-2DD1-4F8E-A5E8-26A6A9CD7BF6}"/>
    <cellStyle name="Percent 4 12 5 5 3" xfId="45372" xr:uid="{09020CFC-1D8F-4253-BB49-3E0B85596DCF}"/>
    <cellStyle name="Percent 4 12 5 6" xfId="27514" xr:uid="{ADED0C13-60AA-4189-AAFA-905114079ACA}"/>
    <cellStyle name="Percent 4 12 5 7" xfId="45365" xr:uid="{85C41CC0-3059-4174-88FE-CA6F1B3B5CD2}"/>
    <cellStyle name="Percent 4 12 6" xfId="9649" xr:uid="{F967B100-876C-4FA9-9DD6-F830B07C7026}"/>
    <cellStyle name="Percent 4 12 6 2" xfId="9650" xr:uid="{575B81BA-69FF-4D7B-8925-4921F1EF042A}"/>
    <cellStyle name="Percent 4 12 6 2 2" xfId="9651" xr:uid="{41C2EC50-0600-4121-9484-297794AD4FE9}"/>
    <cellStyle name="Percent 4 12 6 2 2 2" xfId="27524" xr:uid="{A95F9449-FA30-4A90-A027-FD073CA65795}"/>
    <cellStyle name="Percent 4 12 6 2 2 3" xfId="45375" xr:uid="{D04F9327-6A51-44DB-9D2D-E3A16C09D025}"/>
    <cellStyle name="Percent 4 12 6 2 3" xfId="27523" xr:uid="{206F3631-E042-441B-A356-C1463A11B8B9}"/>
    <cellStyle name="Percent 4 12 6 2 4" xfId="45374" xr:uid="{726498A0-93C8-4082-BB45-B3D896BD36CF}"/>
    <cellStyle name="Percent 4 12 6 3" xfId="9652" xr:uid="{61CC0F61-8C2F-4884-AF00-BE4BA4639A76}"/>
    <cellStyle name="Percent 4 12 6 3 2" xfId="9653" xr:uid="{ED901E64-DBF5-4C1A-99AF-39012FF98E6D}"/>
    <cellStyle name="Percent 4 12 6 3 2 2" xfId="27526" xr:uid="{54C3AF90-F675-48E5-99C4-73F35E447FCF}"/>
    <cellStyle name="Percent 4 12 6 3 2 3" xfId="45377" xr:uid="{E1E7D486-E778-42A1-A55E-51F299C77556}"/>
    <cellStyle name="Percent 4 12 6 3 3" xfId="27525" xr:uid="{E69C0883-80E8-4738-B99C-AF4B604EC058}"/>
    <cellStyle name="Percent 4 12 6 3 4" xfId="45376" xr:uid="{4D8FE1FA-EE9B-4FE9-814B-8FBC881D7556}"/>
    <cellStyle name="Percent 4 12 6 4" xfId="9654" xr:uid="{B0259572-D5DC-483F-BE1E-E5750B256E00}"/>
    <cellStyle name="Percent 4 12 6 4 2" xfId="27527" xr:uid="{14904CD6-EF80-4194-A20F-9EE5585646ED}"/>
    <cellStyle name="Percent 4 12 6 4 3" xfId="45378" xr:uid="{84098BA5-8D95-49C2-AA10-417588CE8FAE}"/>
    <cellStyle name="Percent 4 12 6 5" xfId="27522" xr:uid="{D93B5E4C-FFED-49B9-BD0D-D590531001AB}"/>
    <cellStyle name="Percent 4 12 6 6" xfId="45373" xr:uid="{2BEB523C-DDD4-4D7A-AD6F-7618FFBB1F9C}"/>
    <cellStyle name="Percent 4 12 7" xfId="9655" xr:uid="{F6FC23E2-73F5-4A55-B012-48E579AEDDDC}"/>
    <cellStyle name="Percent 4 12 7 2" xfId="9656" xr:uid="{4508A8C0-A713-4E96-8A18-DD7B43C1D76A}"/>
    <cellStyle name="Percent 4 12 7 2 2" xfId="27529" xr:uid="{74DC71DC-38FF-4DE4-B6A3-638BB16AB796}"/>
    <cellStyle name="Percent 4 12 7 2 3" xfId="45380" xr:uid="{7C2BF860-64DA-41AC-A4BF-43FDB1AAEEDC}"/>
    <cellStyle name="Percent 4 12 7 3" xfId="27528" xr:uid="{779EA797-4C63-4D6D-BBF8-ED08A24D72FA}"/>
    <cellStyle name="Percent 4 12 7 4" xfId="45379" xr:uid="{2DC72CE1-24B9-4EA2-A30B-87FDB507DA3F}"/>
    <cellStyle name="Percent 4 12 8" xfId="9657" xr:uid="{369FC707-BD6E-4A7C-B0ED-809CE4ACFEF1}"/>
    <cellStyle name="Percent 4 12 8 2" xfId="9658" xr:uid="{AE26C261-53B0-458A-BEA6-257B53AA79C6}"/>
    <cellStyle name="Percent 4 12 8 2 2" xfId="27531" xr:uid="{CD6B67F3-70DF-4652-812E-F4CCFC6C4748}"/>
    <cellStyle name="Percent 4 12 8 2 3" xfId="45382" xr:uid="{AE114A8D-3E4B-407E-BBFB-EE9FE0FC6377}"/>
    <cellStyle name="Percent 4 12 8 3" xfId="27530" xr:uid="{1705C927-5A02-4A80-94BF-8B4DAB160FD5}"/>
    <cellStyle name="Percent 4 12 8 4" xfId="45381" xr:uid="{3DC29640-1ACC-40DE-812D-EBCCA7F6FE8B}"/>
    <cellStyle name="Percent 4 12 9" xfId="9659" xr:uid="{FB5C8C05-955B-4B64-9873-D567882ABC2C}"/>
    <cellStyle name="Percent 4 12 9 2" xfId="9660" xr:uid="{71FAF891-07A4-4AF5-B52C-EDFBD4ADE3A1}"/>
    <cellStyle name="Percent 4 12 9 2 2" xfId="27533" xr:uid="{13D021BA-6224-4862-B14B-3406907F1332}"/>
    <cellStyle name="Percent 4 12 9 2 3" xfId="45384" xr:uid="{679B1996-1F79-4817-BC27-72E8B6D03224}"/>
    <cellStyle name="Percent 4 12 9 3" xfId="27532" xr:uid="{DDC7347C-6DD5-48E9-81D4-FFD075F59B86}"/>
    <cellStyle name="Percent 4 12 9 4" xfId="45383" xr:uid="{3A0740D2-2264-4988-A1D4-CD7D5EA8E854}"/>
    <cellStyle name="Percent 4 13" xfId="2978" xr:uid="{25670B23-C748-4F78-95F2-B49AD088C6D0}"/>
    <cellStyle name="Percent 4 13 10" xfId="9662" xr:uid="{3F071E27-EF55-453E-987B-495440D4584D}"/>
    <cellStyle name="Percent 4 13 10 2" xfId="27535" xr:uid="{696B395A-BF0B-4E8A-BBFE-C65E98296826}"/>
    <cellStyle name="Percent 4 13 10 3" xfId="45386" xr:uid="{F3566771-53E5-48FA-9950-C30ECC472CFA}"/>
    <cellStyle name="Percent 4 13 11" xfId="9663" xr:uid="{54347BC3-913C-487D-84BE-A918D23BA795}"/>
    <cellStyle name="Percent 4 13 11 2" xfId="27536" xr:uid="{E5B5756A-7408-48D1-8A32-095091C7E89C}"/>
    <cellStyle name="Percent 4 13 11 3" xfId="45387" xr:uid="{65CBCD84-52D9-4027-A487-1168D6305DF9}"/>
    <cellStyle name="Percent 4 13 12" xfId="9661" xr:uid="{6A8CB0A2-A1F6-43E5-A9CE-6B11A2D7F011}"/>
    <cellStyle name="Percent 4 13 12 2" xfId="27534" xr:uid="{DED04DF4-A35A-44BA-9F10-55E11ABBFB59}"/>
    <cellStyle name="Percent 4 13 12 3" xfId="45385" xr:uid="{215F9678-E2E4-4E71-8FF2-D017EC21D85E}"/>
    <cellStyle name="Percent 4 13 13" xfId="59895" xr:uid="{FAD3001F-29C0-4B11-90FC-D380ED0B16C7}"/>
    <cellStyle name="Percent 4 13 2" xfId="9664" xr:uid="{503EF3FA-C79D-4422-950B-51AC96D73677}"/>
    <cellStyle name="Percent 4 13 2 2" xfId="9665" xr:uid="{E03D979E-D107-4F43-AE3F-D02F73185D8A}"/>
    <cellStyle name="Percent 4 13 2 2 2" xfId="9666" xr:uid="{8141EBC7-9C69-4DF0-8B05-099F0369E2B4}"/>
    <cellStyle name="Percent 4 13 2 2 2 2" xfId="27539" xr:uid="{667DEA86-216D-49C3-AC8B-F0C030E48A94}"/>
    <cellStyle name="Percent 4 13 2 2 2 3" xfId="45390" xr:uid="{88145A86-75D3-4ECD-B47E-6B5D9D130787}"/>
    <cellStyle name="Percent 4 13 2 2 3" xfId="27538" xr:uid="{0D334260-33D8-4AA5-89CC-2C4B1DF463BB}"/>
    <cellStyle name="Percent 4 13 2 2 4" xfId="45389" xr:uid="{6541C1E6-5030-4140-955F-FA253B201478}"/>
    <cellStyle name="Percent 4 13 2 3" xfId="9667" xr:uid="{93896E92-EA55-4FC2-910A-C8FEE3769518}"/>
    <cellStyle name="Percent 4 13 2 3 2" xfId="9668" xr:uid="{055E10F0-5006-4A5A-B286-162BCB2D605A}"/>
    <cellStyle name="Percent 4 13 2 3 2 2" xfId="27541" xr:uid="{76747597-9B62-474B-8D7A-28BC325899B6}"/>
    <cellStyle name="Percent 4 13 2 3 2 3" xfId="45392" xr:uid="{7B513209-5DD7-4D3B-B3BB-AD04586E806F}"/>
    <cellStyle name="Percent 4 13 2 3 3" xfId="27540" xr:uid="{61F32EDE-DE43-4788-8448-0E3903AE92C8}"/>
    <cellStyle name="Percent 4 13 2 3 4" xfId="45391" xr:uid="{5E3B9C24-9094-4EC0-A66F-BFA8ABAAA34F}"/>
    <cellStyle name="Percent 4 13 2 4" xfId="9669" xr:uid="{6E69BFB9-515F-477A-A836-83EE09CAD2F2}"/>
    <cellStyle name="Percent 4 13 2 4 2" xfId="27542" xr:uid="{6E2AF634-D03E-43B9-B519-66AE380987B9}"/>
    <cellStyle name="Percent 4 13 2 4 3" xfId="45393" xr:uid="{6D1BB265-2505-4F02-9420-022D8CA39982}"/>
    <cellStyle name="Percent 4 13 2 5" xfId="9670" xr:uid="{18B89B0D-5578-41F2-9DCE-DE1621E800E8}"/>
    <cellStyle name="Percent 4 13 2 5 2" xfId="27543" xr:uid="{FCDB14AE-3111-4151-BB92-A2FE970E960D}"/>
    <cellStyle name="Percent 4 13 2 5 3" xfId="45394" xr:uid="{B2E86E55-0D4B-4FB0-8CA6-0D020BE1A155}"/>
    <cellStyle name="Percent 4 13 2 6" xfId="27537" xr:uid="{4F4B90DD-75B4-4450-84C0-B4AE3B1194F1}"/>
    <cellStyle name="Percent 4 13 2 7" xfId="45388" xr:uid="{0EBBF4DD-B229-4748-967E-A0B06E69DC5E}"/>
    <cellStyle name="Percent 4 13 3" xfId="9671" xr:uid="{518AED02-9032-4BFE-815B-67C26267F72B}"/>
    <cellStyle name="Percent 4 13 3 2" xfId="9672" xr:uid="{ED6C41ED-697A-4A0A-84C7-B0B98C0CC9D3}"/>
    <cellStyle name="Percent 4 13 3 2 2" xfId="9673" xr:uid="{6AACFE60-342C-4631-AE69-40D3AA699C07}"/>
    <cellStyle name="Percent 4 13 3 2 2 2" xfId="27546" xr:uid="{D43A3653-272F-494A-AD09-96EB31E5B83B}"/>
    <cellStyle name="Percent 4 13 3 2 2 3" xfId="45397" xr:uid="{729EF974-B240-4748-9BCE-D8D51648198F}"/>
    <cellStyle name="Percent 4 13 3 2 3" xfId="27545" xr:uid="{DEC2BAB1-5717-49F0-BCA9-9595E1F052D2}"/>
    <cellStyle name="Percent 4 13 3 2 4" xfId="45396" xr:uid="{A691B331-33C2-43B0-89EF-B99613CD5BBF}"/>
    <cellStyle name="Percent 4 13 3 3" xfId="9674" xr:uid="{9DAF2EE3-FDFA-49AC-9316-0C773988D931}"/>
    <cellStyle name="Percent 4 13 3 3 2" xfId="9675" xr:uid="{9CA725D7-CFCB-4AAE-9D4F-AE5464F72687}"/>
    <cellStyle name="Percent 4 13 3 3 2 2" xfId="27548" xr:uid="{11BB264F-3BC4-448C-8884-8CD0066217C2}"/>
    <cellStyle name="Percent 4 13 3 3 2 3" xfId="45399" xr:uid="{CE7BEDE7-6800-49F3-84E2-421CB6FA262F}"/>
    <cellStyle name="Percent 4 13 3 3 3" xfId="27547" xr:uid="{C9D606BB-7976-43F8-8618-9E11DC824F31}"/>
    <cellStyle name="Percent 4 13 3 3 4" xfId="45398" xr:uid="{BF2494EC-CA4B-41F7-A40D-9A8D748458E8}"/>
    <cellStyle name="Percent 4 13 3 4" xfId="9676" xr:uid="{87E7C048-BF60-4CA3-83E3-8781E36B99D8}"/>
    <cellStyle name="Percent 4 13 3 4 2" xfId="27549" xr:uid="{EE82806A-4699-4B78-9F9B-EB4410B82402}"/>
    <cellStyle name="Percent 4 13 3 4 3" xfId="45400" xr:uid="{660F149D-75F7-4597-92FB-779606809B34}"/>
    <cellStyle name="Percent 4 13 3 5" xfId="27544" xr:uid="{F61FE8C6-8D99-4DFB-ADEB-7B2A399B1910}"/>
    <cellStyle name="Percent 4 13 3 6" xfId="45395" xr:uid="{90F2A724-645E-4CFF-AA53-FF3F615A955C}"/>
    <cellStyle name="Percent 4 13 4" xfId="9677" xr:uid="{668584A2-D6E5-4C45-B167-A1751A84595A}"/>
    <cellStyle name="Percent 4 13 4 2" xfId="9678" xr:uid="{614F406C-0833-4804-9F5F-EC635FCCC5C2}"/>
    <cellStyle name="Percent 4 13 4 2 2" xfId="9679" xr:uid="{834911D8-2C34-4A60-8ABE-EA7161025A26}"/>
    <cellStyle name="Percent 4 13 4 2 2 2" xfId="27552" xr:uid="{C6B7BD58-4FD1-4A07-8705-96C04DC72B0E}"/>
    <cellStyle name="Percent 4 13 4 2 2 3" xfId="45403" xr:uid="{384D94A7-FCE9-41D4-B70B-7F8D7C5272DB}"/>
    <cellStyle name="Percent 4 13 4 2 3" xfId="27551" xr:uid="{2D50B6E7-8DCE-4573-B693-94ACDE963BA6}"/>
    <cellStyle name="Percent 4 13 4 2 4" xfId="45402" xr:uid="{2BD5A732-3CC4-40D6-A80E-8BA2B0B4D9DB}"/>
    <cellStyle name="Percent 4 13 4 3" xfId="9680" xr:uid="{FF6CE949-9351-4454-9815-AD982C6768BD}"/>
    <cellStyle name="Percent 4 13 4 3 2" xfId="9681" xr:uid="{3FFF88FA-5CEC-4461-9F81-C813655C4154}"/>
    <cellStyle name="Percent 4 13 4 3 2 2" xfId="27554" xr:uid="{C51586D6-C247-4D5E-950F-0158817A9602}"/>
    <cellStyle name="Percent 4 13 4 3 2 3" xfId="45405" xr:uid="{3A6145DA-DAD9-4E29-A7E4-A8B0B7CDC328}"/>
    <cellStyle name="Percent 4 13 4 3 3" xfId="27553" xr:uid="{BACBC851-EF2F-401E-B8E9-8A9C2E40F2C9}"/>
    <cellStyle name="Percent 4 13 4 3 4" xfId="45404" xr:uid="{F40BD81C-182D-496E-A807-EA0D6866070B}"/>
    <cellStyle name="Percent 4 13 4 4" xfId="9682" xr:uid="{8F3E8C6E-635D-4881-A07D-D32BC2EFA055}"/>
    <cellStyle name="Percent 4 13 4 4 2" xfId="27555" xr:uid="{BC935886-42E5-4C6C-9F0E-6E7031E0D2EC}"/>
    <cellStyle name="Percent 4 13 4 4 3" xfId="45406" xr:uid="{4A6BD766-8D79-46E1-B729-2CE4334ECF70}"/>
    <cellStyle name="Percent 4 13 4 5" xfId="27550" xr:uid="{5CD35BBA-3E64-40A6-8221-95E989F1A04E}"/>
    <cellStyle name="Percent 4 13 4 6" xfId="45401" xr:uid="{CFEC6C49-54C7-4092-8E4C-533D59E1DF28}"/>
    <cellStyle name="Percent 4 13 5" xfId="9683" xr:uid="{BDD5144D-C85D-4F31-A6BC-737F880885C0}"/>
    <cellStyle name="Percent 4 13 5 2" xfId="9684" xr:uid="{E55AF5CE-E65F-4474-9D09-7F55BD7574C3}"/>
    <cellStyle name="Percent 4 13 5 2 2" xfId="9685" xr:uid="{67300E3E-D7B1-441E-901A-CEFBC37C97F7}"/>
    <cellStyle name="Percent 4 13 5 2 2 2" xfId="27558" xr:uid="{6C7F3A69-E9F9-45A2-9BD3-52C004F26D1A}"/>
    <cellStyle name="Percent 4 13 5 2 2 3" xfId="45409" xr:uid="{F15BE350-F519-476E-BBBF-3EA66A0BE307}"/>
    <cellStyle name="Percent 4 13 5 2 3" xfId="27557" xr:uid="{0AEE3E97-EBB6-4334-846E-C53970ADF4A0}"/>
    <cellStyle name="Percent 4 13 5 2 4" xfId="45408" xr:uid="{C4D8DD30-0E78-4BA7-9535-F4E56BA3E38A}"/>
    <cellStyle name="Percent 4 13 5 3" xfId="9686" xr:uid="{142429D0-3948-4DCE-9E97-AFCE583154AC}"/>
    <cellStyle name="Percent 4 13 5 3 2" xfId="9687" xr:uid="{82212FAC-D851-48CC-90DC-22EE212CA936}"/>
    <cellStyle name="Percent 4 13 5 3 2 2" xfId="27560" xr:uid="{F2033743-E104-4108-A704-2A306512D92C}"/>
    <cellStyle name="Percent 4 13 5 3 2 3" xfId="45411" xr:uid="{8387F7A1-0E9A-4024-895F-B78950E39101}"/>
    <cellStyle name="Percent 4 13 5 3 3" xfId="27559" xr:uid="{2244EA10-9567-4572-82DA-5C04EC153443}"/>
    <cellStyle name="Percent 4 13 5 3 4" xfId="45410" xr:uid="{95C6D8E0-AA7B-4835-A5A8-7D9C2F812036}"/>
    <cellStyle name="Percent 4 13 5 4" xfId="9688" xr:uid="{95144006-8F27-475F-AC72-8A5BA191E38D}"/>
    <cellStyle name="Percent 4 13 5 4 2" xfId="9689" xr:uid="{9ABEC52C-636A-42F7-887E-A162E54D134E}"/>
    <cellStyle name="Percent 4 13 5 4 2 2" xfId="27562" xr:uid="{FE35C3E2-7F05-458E-9950-79C3AA1E5463}"/>
    <cellStyle name="Percent 4 13 5 4 2 3" xfId="45413" xr:uid="{EE5E77A3-FE88-4532-85AF-E16E894CD663}"/>
    <cellStyle name="Percent 4 13 5 4 3" xfId="27561" xr:uid="{4B6A3A6F-CC20-426A-967F-570A7653D4AF}"/>
    <cellStyle name="Percent 4 13 5 4 4" xfId="45412" xr:uid="{CE4046C2-A0A9-4AF8-A5AD-FD8433998A93}"/>
    <cellStyle name="Percent 4 13 5 5" xfId="9690" xr:uid="{F4556F61-9C5E-4598-B73C-1238724CA365}"/>
    <cellStyle name="Percent 4 13 5 5 2" xfId="27563" xr:uid="{08649530-EB71-48C8-8610-6999384F4BA5}"/>
    <cellStyle name="Percent 4 13 5 5 3" xfId="45414" xr:uid="{60ED4EF3-1BFB-4824-AC30-8DAD206C35E8}"/>
    <cellStyle name="Percent 4 13 5 6" xfId="27556" xr:uid="{C8100F75-F8C6-4F70-A582-D629E963BCBA}"/>
    <cellStyle name="Percent 4 13 5 7" xfId="45407" xr:uid="{3BBE168C-E31D-4E4E-B7AF-B920855C11EA}"/>
    <cellStyle name="Percent 4 13 6" xfId="9691" xr:uid="{4ED17371-8D63-4F8F-9DA0-3337B0A8652A}"/>
    <cellStyle name="Percent 4 13 6 2" xfId="9692" xr:uid="{CB364085-937E-4707-83B5-358CF61321DD}"/>
    <cellStyle name="Percent 4 13 6 2 2" xfId="9693" xr:uid="{944AA223-4765-49E2-9BA0-EDB0C263C8EB}"/>
    <cellStyle name="Percent 4 13 6 2 2 2" xfId="27566" xr:uid="{5EB9B7DC-9323-4DD3-81FE-7D1F699F11AA}"/>
    <cellStyle name="Percent 4 13 6 2 2 3" xfId="45417" xr:uid="{6D2189BE-5158-4C7E-8476-6A2D4E95D937}"/>
    <cellStyle name="Percent 4 13 6 2 3" xfId="27565" xr:uid="{92D7B702-1888-4EB7-82C4-638E2EC23A18}"/>
    <cellStyle name="Percent 4 13 6 2 4" xfId="45416" xr:uid="{59878096-536D-418C-861D-8A14E2A08C17}"/>
    <cellStyle name="Percent 4 13 6 3" xfId="9694" xr:uid="{16A99E2E-643C-4828-804B-3D52D12B76A1}"/>
    <cellStyle name="Percent 4 13 6 3 2" xfId="9695" xr:uid="{031D352B-6D4E-430A-A363-89DBD6055AF5}"/>
    <cellStyle name="Percent 4 13 6 3 2 2" xfId="27568" xr:uid="{B501D788-C253-4E18-9B27-8E14E3EF8395}"/>
    <cellStyle name="Percent 4 13 6 3 2 3" xfId="45419" xr:uid="{B4922939-0447-4B92-BB59-527B4688D727}"/>
    <cellStyle name="Percent 4 13 6 3 3" xfId="27567" xr:uid="{E65C00EC-0E2E-4D60-96D8-A956901C801A}"/>
    <cellStyle name="Percent 4 13 6 3 4" xfId="45418" xr:uid="{E41ECD2B-C5CB-42C6-94CE-7882B65677F0}"/>
    <cellStyle name="Percent 4 13 6 4" xfId="9696" xr:uid="{14B1E799-4EB6-4F46-8A4A-154A85B3AA2E}"/>
    <cellStyle name="Percent 4 13 6 4 2" xfId="27569" xr:uid="{FE16007C-9249-4868-8252-186E32A72782}"/>
    <cellStyle name="Percent 4 13 6 4 3" xfId="45420" xr:uid="{7D84F70C-C43C-4022-A8AC-E133807D1938}"/>
    <cellStyle name="Percent 4 13 6 5" xfId="27564" xr:uid="{1B2F915E-B871-4314-85E5-646324E6C152}"/>
    <cellStyle name="Percent 4 13 6 6" xfId="45415" xr:uid="{52182001-3E83-4E89-A22D-5E2D4772D3CC}"/>
    <cellStyle name="Percent 4 13 7" xfId="9697" xr:uid="{258567B2-6C27-4C08-8502-ABA01BF34481}"/>
    <cellStyle name="Percent 4 13 7 2" xfId="9698" xr:uid="{6A624EFE-A7B0-43E0-B8F1-F1317A49D7B3}"/>
    <cellStyle name="Percent 4 13 7 2 2" xfId="27571" xr:uid="{EE4FB944-0D6A-4BE1-8A0D-ECD27C68F293}"/>
    <cellStyle name="Percent 4 13 7 2 3" xfId="45422" xr:uid="{31314EDD-2935-41A4-A124-D622D2B22CF9}"/>
    <cellStyle name="Percent 4 13 7 3" xfId="27570" xr:uid="{B01C087E-06AF-4C53-A016-416B733745E8}"/>
    <cellStyle name="Percent 4 13 7 4" xfId="45421" xr:uid="{D2D0A088-A6C4-4D64-9811-A94DBE77AB09}"/>
    <cellStyle name="Percent 4 13 8" xfId="9699" xr:uid="{39D0CA9F-94A0-41B9-A7E7-0BAC80E9AC86}"/>
    <cellStyle name="Percent 4 13 8 2" xfId="9700" xr:uid="{EC4B7BA6-C585-4F2F-A83A-267F5DD3FBF8}"/>
    <cellStyle name="Percent 4 13 8 2 2" xfId="27573" xr:uid="{50A463C5-46A2-4CDC-8544-FA32E17AE888}"/>
    <cellStyle name="Percent 4 13 8 2 3" xfId="45424" xr:uid="{29ED2BF8-9310-4961-B8B1-1DBD479A13BA}"/>
    <cellStyle name="Percent 4 13 8 3" xfId="27572" xr:uid="{9BB89EDF-1C01-4462-B82B-4CCC24067611}"/>
    <cellStyle name="Percent 4 13 8 4" xfId="45423" xr:uid="{7084B25B-96E5-4CDC-949F-5EADA22BFBE0}"/>
    <cellStyle name="Percent 4 13 9" xfId="9701" xr:uid="{B785C085-9F6E-4FAA-BA24-AEA2F15D4DE0}"/>
    <cellStyle name="Percent 4 13 9 2" xfId="9702" xr:uid="{BD01043B-AD6C-4AE1-8B20-FB09893850F7}"/>
    <cellStyle name="Percent 4 13 9 2 2" xfId="27575" xr:uid="{DFE0BBDD-BBDF-4A12-A9C8-02F49D8C57F5}"/>
    <cellStyle name="Percent 4 13 9 2 3" xfId="45426" xr:uid="{CD15613C-3C6A-421D-B4B4-36FACCDE2C2E}"/>
    <cellStyle name="Percent 4 13 9 3" xfId="27574" xr:uid="{F53C2303-5832-46B2-9E07-AC01A1603C85}"/>
    <cellStyle name="Percent 4 13 9 4" xfId="45425" xr:uid="{3C7AABC4-5A44-459A-ADB5-F4114E777E2C}"/>
    <cellStyle name="Percent 4 14" xfId="2979" xr:uid="{65AA7452-7485-408F-80F0-951EC690F2BC}"/>
    <cellStyle name="Percent 4 14 10" xfId="9704" xr:uid="{3445B57B-F8E7-488D-892A-58B0E6658B76}"/>
    <cellStyle name="Percent 4 14 10 2" xfId="9705" xr:uid="{E127F8CE-5D20-4037-AD52-39D27299A47D}"/>
    <cellStyle name="Percent 4 14 10 2 2" xfId="27578" xr:uid="{68E0434D-E9F1-4A61-8F77-01609CEA738B}"/>
    <cellStyle name="Percent 4 14 10 2 3" xfId="45429" xr:uid="{6C8ECE20-802B-438B-8161-C088B925BD41}"/>
    <cellStyle name="Percent 4 14 10 3" xfId="27577" xr:uid="{94D173C2-CB72-4DFB-80CF-17E32B806AB4}"/>
    <cellStyle name="Percent 4 14 10 4" xfId="45428" xr:uid="{803899C1-319F-4937-8506-8CC49DCEF388}"/>
    <cellStyle name="Percent 4 14 11" xfId="9706" xr:uid="{231B0ED7-68C9-4C68-B219-DB360C451C39}"/>
    <cellStyle name="Percent 4 14 11 2" xfId="27579" xr:uid="{6984F311-0B2C-4262-B270-3FD3BD3C7935}"/>
    <cellStyle name="Percent 4 14 11 3" xfId="45430" xr:uid="{1DB464A8-3D4F-4B3B-BB94-ABD5890B790A}"/>
    <cellStyle name="Percent 4 14 12" xfId="9707" xr:uid="{15A8DF77-402C-4259-8785-3E7FDF54BD08}"/>
    <cellStyle name="Percent 4 14 12 2" xfId="27580" xr:uid="{F8172ECF-8E6F-470A-A93C-BC0761682F6C}"/>
    <cellStyle name="Percent 4 14 12 3" xfId="45431" xr:uid="{5BC1E4AE-5F64-4FEF-9246-EE0E0301CD4F}"/>
    <cellStyle name="Percent 4 14 13" xfId="9703" xr:uid="{269B7DCA-406B-43E5-8C9B-2D8983103A22}"/>
    <cellStyle name="Percent 4 14 13 2" xfId="27576" xr:uid="{468CA424-0818-4BC8-AA5A-C5F724C80AD3}"/>
    <cellStyle name="Percent 4 14 13 3" xfId="45427" xr:uid="{98B68A97-E3CB-45AF-ABBA-2673E1A2757C}"/>
    <cellStyle name="Percent 4 14 14" xfId="59896" xr:uid="{5F55035D-92DD-47EF-A637-C0ABC955E523}"/>
    <cellStyle name="Percent 4 14 2" xfId="9708" xr:uid="{1CA1AF53-4005-43DA-857E-8ECD4FD5B4DB}"/>
    <cellStyle name="Percent 4 14 2 10" xfId="9709" xr:uid="{0DBA505E-DE0D-4A8F-8E1E-4B82E08FC553}"/>
    <cellStyle name="Percent 4 14 2 10 2" xfId="27582" xr:uid="{399398C1-CB90-4FA7-9893-848A32CFDDF2}"/>
    <cellStyle name="Percent 4 14 2 10 3" xfId="45433" xr:uid="{35331BEA-A4CD-4EAF-9333-30FDD12033C8}"/>
    <cellStyle name="Percent 4 14 2 11" xfId="27581" xr:uid="{80A22DBB-BD39-41AD-B215-3A5866885FF7}"/>
    <cellStyle name="Percent 4 14 2 12" xfId="45432" xr:uid="{CAB5B5FD-E07A-47B6-AD56-FC133A001CDA}"/>
    <cellStyle name="Percent 4 14 2 2" xfId="9710" xr:uid="{11BA5E32-FC35-4D29-AAC1-9BEA2255A743}"/>
    <cellStyle name="Percent 4 14 2 2 2" xfId="9711" xr:uid="{3E63B0B6-A223-4F5E-88CD-A57D06D97FFF}"/>
    <cellStyle name="Percent 4 14 2 2 2 2" xfId="9712" xr:uid="{AE72521E-0557-46FC-8BE1-F531F99A5838}"/>
    <cellStyle name="Percent 4 14 2 2 2 2 2" xfId="27585" xr:uid="{5ABE0C9D-75F1-4161-B379-263F4F85030D}"/>
    <cellStyle name="Percent 4 14 2 2 2 2 3" xfId="45436" xr:uid="{4389E25B-6D0A-4BDA-866B-6C22CEB8028F}"/>
    <cellStyle name="Percent 4 14 2 2 2 3" xfId="27584" xr:uid="{C32E154C-4E89-4D33-845E-18262E2D3E01}"/>
    <cellStyle name="Percent 4 14 2 2 2 4" xfId="45435" xr:uid="{B32CF779-811B-4A74-B8E3-0FD43F1A415A}"/>
    <cellStyle name="Percent 4 14 2 2 3" xfId="9713" xr:uid="{57115AD0-8BF0-4348-B67C-C4CB13F84D84}"/>
    <cellStyle name="Percent 4 14 2 2 3 2" xfId="9714" xr:uid="{729E1C8E-34BF-4D30-87D8-7DCE0DF6A275}"/>
    <cellStyle name="Percent 4 14 2 2 3 2 2" xfId="27587" xr:uid="{49279D7C-69C4-46D2-9693-9940DF8CCAED}"/>
    <cellStyle name="Percent 4 14 2 2 3 2 3" xfId="45438" xr:uid="{7FBDC7D3-9F73-418C-BD91-64E22B01FE59}"/>
    <cellStyle name="Percent 4 14 2 2 3 3" xfId="27586" xr:uid="{4CBB883D-AF9D-4FA3-B25D-0E32C3E08B51}"/>
    <cellStyle name="Percent 4 14 2 2 3 4" xfId="45437" xr:uid="{47194C09-1D0D-48DD-A6D3-BC0D6ED8D464}"/>
    <cellStyle name="Percent 4 14 2 2 4" xfId="9715" xr:uid="{44E5A4E3-EFBD-45FA-8343-BC796BCCCCD4}"/>
    <cellStyle name="Percent 4 14 2 2 4 2" xfId="27588" xr:uid="{11BB9115-5692-454B-9ECB-EABAB8C08E46}"/>
    <cellStyle name="Percent 4 14 2 2 4 3" xfId="45439" xr:uid="{CE557284-15C2-4909-AB56-B38470C84019}"/>
    <cellStyle name="Percent 4 14 2 2 5" xfId="27583" xr:uid="{BF7F7827-20CB-406D-96AC-92DEAB6561CC}"/>
    <cellStyle name="Percent 4 14 2 2 6" xfId="45434" xr:uid="{BB94919B-3E82-44EB-AACD-36F001D277C1}"/>
    <cellStyle name="Percent 4 14 2 3" xfId="9716" xr:uid="{7D5F830C-CA69-47FA-85B0-8F72A25069E0}"/>
    <cellStyle name="Percent 4 14 2 3 2" xfId="9717" xr:uid="{4C2FCC2F-64E2-4351-AF58-647F794B3BCC}"/>
    <cellStyle name="Percent 4 14 2 3 2 2" xfId="9718" xr:uid="{7867581C-3A77-432C-A169-67F93D8277C7}"/>
    <cellStyle name="Percent 4 14 2 3 2 2 2" xfId="27591" xr:uid="{071A42EB-6987-48BD-A76B-6511102F3B7B}"/>
    <cellStyle name="Percent 4 14 2 3 2 2 3" xfId="45442" xr:uid="{DD24793B-1CF9-4F80-A6E5-A61BE7A11EC9}"/>
    <cellStyle name="Percent 4 14 2 3 2 3" xfId="27590" xr:uid="{EA575CEB-97DF-4AF4-BDDB-80EFAC785A59}"/>
    <cellStyle name="Percent 4 14 2 3 2 4" xfId="45441" xr:uid="{EDA82FA7-3E16-471B-9830-069055418217}"/>
    <cellStyle name="Percent 4 14 2 3 3" xfId="9719" xr:uid="{205C7A37-230B-4037-BDF3-E84BC42D800A}"/>
    <cellStyle name="Percent 4 14 2 3 3 2" xfId="9720" xr:uid="{6809FA0A-EFBF-4679-BD12-BB95FEF4C418}"/>
    <cellStyle name="Percent 4 14 2 3 3 2 2" xfId="27593" xr:uid="{041D014D-0BC9-4D61-A0DF-FCEB65BD8D7D}"/>
    <cellStyle name="Percent 4 14 2 3 3 2 3" xfId="45444" xr:uid="{84C686F1-4DDB-4653-B037-4A887F793DAC}"/>
    <cellStyle name="Percent 4 14 2 3 3 3" xfId="27592" xr:uid="{47FAD91C-BE14-48C3-A301-8CD10F46C10F}"/>
    <cellStyle name="Percent 4 14 2 3 3 4" xfId="45443" xr:uid="{1FF4966F-FD14-495F-A3CA-57E4EA5AB588}"/>
    <cellStyle name="Percent 4 14 2 3 4" xfId="9721" xr:uid="{AD47EB8C-4CD2-41A8-AA7C-45CE7C1A79BD}"/>
    <cellStyle name="Percent 4 14 2 3 4 2" xfId="27594" xr:uid="{D64E4F91-2525-416D-8971-0C864420F636}"/>
    <cellStyle name="Percent 4 14 2 3 4 3" xfId="45445" xr:uid="{3318C7D1-C0AF-4AE2-957B-F99220FD179D}"/>
    <cellStyle name="Percent 4 14 2 3 5" xfId="27589" xr:uid="{CB3CA97B-4E6B-4F72-BF92-C4508FE3226D}"/>
    <cellStyle name="Percent 4 14 2 3 6" xfId="45440" xr:uid="{6D561A6C-225B-449B-B478-75138D2C0CE2}"/>
    <cellStyle name="Percent 4 14 2 4" xfId="9722" xr:uid="{C6822907-CAC5-4A25-81C5-937CD66D394C}"/>
    <cellStyle name="Percent 4 14 2 4 2" xfId="9723" xr:uid="{893A9796-F17E-4C1A-93B2-8C39B3BA41AC}"/>
    <cellStyle name="Percent 4 14 2 4 2 2" xfId="9724" xr:uid="{779CA62D-0F02-4801-AED8-55F49EDA7E5D}"/>
    <cellStyle name="Percent 4 14 2 4 2 2 2" xfId="27597" xr:uid="{1D569089-4BFA-4F1F-8EB7-F79F094376F1}"/>
    <cellStyle name="Percent 4 14 2 4 2 2 3" xfId="45448" xr:uid="{B21D2CE6-74C2-4754-A694-1EFA34809941}"/>
    <cellStyle name="Percent 4 14 2 4 2 3" xfId="27596" xr:uid="{E3D42AC8-90FF-4A07-B853-C70E4448B557}"/>
    <cellStyle name="Percent 4 14 2 4 2 4" xfId="45447" xr:uid="{39BA251F-A25B-4C53-96F9-8D0FC4FBEC02}"/>
    <cellStyle name="Percent 4 14 2 4 3" xfId="9725" xr:uid="{EAE987DA-4107-4B1F-B902-446EF919011B}"/>
    <cellStyle name="Percent 4 14 2 4 3 2" xfId="9726" xr:uid="{81BD10B9-0AFC-46B2-B739-17587EF1060E}"/>
    <cellStyle name="Percent 4 14 2 4 3 2 2" xfId="27599" xr:uid="{C9B3B43E-88EB-4142-B199-A42845117984}"/>
    <cellStyle name="Percent 4 14 2 4 3 2 3" xfId="45450" xr:uid="{1BD68C67-8386-4B5E-A306-26AEE5303B10}"/>
    <cellStyle name="Percent 4 14 2 4 3 3" xfId="27598" xr:uid="{348F04B8-476F-44B6-8317-2BAE03C013E8}"/>
    <cellStyle name="Percent 4 14 2 4 3 4" xfId="45449" xr:uid="{24F6596B-F91A-476E-868F-B941111CDF3D}"/>
    <cellStyle name="Percent 4 14 2 4 4" xfId="9727" xr:uid="{3CE0A753-CDBB-47E4-AC40-9C45AB0A9683}"/>
    <cellStyle name="Percent 4 14 2 4 4 2" xfId="9728" xr:uid="{96EED8B2-077C-4B5A-A660-9B2D6F67A351}"/>
    <cellStyle name="Percent 4 14 2 4 4 2 2" xfId="27601" xr:uid="{030F8430-9FD5-47E6-94D3-A211826E7FCC}"/>
    <cellStyle name="Percent 4 14 2 4 4 2 3" xfId="45452" xr:uid="{44B228CC-EECC-4131-B079-E423EC542C94}"/>
    <cellStyle name="Percent 4 14 2 4 4 3" xfId="27600" xr:uid="{4F89937D-44AE-4B7E-B326-5706EB3E1ECE}"/>
    <cellStyle name="Percent 4 14 2 4 4 4" xfId="45451" xr:uid="{82F25DAB-D4F1-4073-94B4-91D047C8D21D}"/>
    <cellStyle name="Percent 4 14 2 4 5" xfId="9729" xr:uid="{3B9D606E-2DFD-47B2-8D44-DFE48223287E}"/>
    <cellStyle name="Percent 4 14 2 4 5 2" xfId="27602" xr:uid="{6E04FB5E-F0DA-4D95-8F3C-589E942C1D77}"/>
    <cellStyle name="Percent 4 14 2 4 5 3" xfId="45453" xr:uid="{B1306F59-4219-41DF-BF2E-8BD93AFD84B8}"/>
    <cellStyle name="Percent 4 14 2 4 6" xfId="27595" xr:uid="{DC087706-8B47-490F-824B-178CB9D6B81C}"/>
    <cellStyle name="Percent 4 14 2 4 7" xfId="45446" xr:uid="{8949E3B7-F539-409D-85BC-24F82DCF3B4D}"/>
    <cellStyle name="Percent 4 14 2 5" xfId="9730" xr:uid="{08D16012-A1FF-4F41-8977-D0756B73EB2A}"/>
    <cellStyle name="Percent 4 14 2 5 2" xfId="9731" xr:uid="{CB9D1D42-D654-42B2-9876-053FA78D13FE}"/>
    <cellStyle name="Percent 4 14 2 5 2 2" xfId="9732" xr:uid="{DC7723F3-223B-484F-B418-33A437424B73}"/>
    <cellStyle name="Percent 4 14 2 5 2 2 2" xfId="27605" xr:uid="{4704291C-4BA2-4250-9B68-E86634917A88}"/>
    <cellStyle name="Percent 4 14 2 5 2 2 3" xfId="45456" xr:uid="{6BA2BBF2-9F68-48A5-973E-D1CC7C877217}"/>
    <cellStyle name="Percent 4 14 2 5 2 3" xfId="27604" xr:uid="{7FD8AC09-4216-447F-9842-00924494DF01}"/>
    <cellStyle name="Percent 4 14 2 5 2 4" xfId="45455" xr:uid="{9ACB7959-103D-4124-9D65-E92195E9E48A}"/>
    <cellStyle name="Percent 4 14 2 5 3" xfId="9733" xr:uid="{4039F4DE-7504-46AB-8A06-9DEC53DDD95C}"/>
    <cellStyle name="Percent 4 14 2 5 3 2" xfId="9734" xr:uid="{C6BEEB47-BE05-494E-8168-1D680B6BFE36}"/>
    <cellStyle name="Percent 4 14 2 5 3 2 2" xfId="27607" xr:uid="{B61452BE-4B34-45D1-8259-E4ED08EF3E3A}"/>
    <cellStyle name="Percent 4 14 2 5 3 2 3" xfId="45458" xr:uid="{63D31624-18E4-457D-AAC2-9061157A97B4}"/>
    <cellStyle name="Percent 4 14 2 5 3 3" xfId="27606" xr:uid="{81628172-76B1-44F5-8CFB-8ABB3E7843A4}"/>
    <cellStyle name="Percent 4 14 2 5 3 4" xfId="45457" xr:uid="{093D7F6B-53F7-4FB1-A048-8C3113719368}"/>
    <cellStyle name="Percent 4 14 2 5 4" xfId="9735" xr:uid="{B00DB6A3-8E53-450E-9DDF-AB01869AD99D}"/>
    <cellStyle name="Percent 4 14 2 5 4 2" xfId="27608" xr:uid="{29170F06-7572-4DFB-A3C5-D70CB22293AD}"/>
    <cellStyle name="Percent 4 14 2 5 4 3" xfId="45459" xr:uid="{BE93D4FF-75C9-4855-A270-DDB2436B4A4A}"/>
    <cellStyle name="Percent 4 14 2 5 5" xfId="27603" xr:uid="{BF5FEDD6-176E-48CE-AB15-FDA558C0E862}"/>
    <cellStyle name="Percent 4 14 2 5 6" xfId="45454" xr:uid="{295F6DED-4C60-4972-8E1B-BCE477226A0F}"/>
    <cellStyle name="Percent 4 14 2 6" xfId="9736" xr:uid="{9E50972F-662D-48B1-9B56-ECB156EEA91F}"/>
    <cellStyle name="Percent 4 14 2 6 2" xfId="9737" xr:uid="{E26EC786-9C79-4FD6-A51F-D69C304AB625}"/>
    <cellStyle name="Percent 4 14 2 6 2 2" xfId="27610" xr:uid="{03A8F0A3-904A-4D92-AFEE-245DCFA1A76D}"/>
    <cellStyle name="Percent 4 14 2 6 2 3" xfId="45461" xr:uid="{F2FD4AA9-547F-4FA3-B823-45CF7C928683}"/>
    <cellStyle name="Percent 4 14 2 6 3" xfId="27609" xr:uid="{D9FF2907-69B5-4BAD-9745-F2C1AF16A42A}"/>
    <cellStyle name="Percent 4 14 2 6 4" xfId="45460" xr:uid="{8A7978BE-EDE7-4EC4-A82B-D195B1BCFD64}"/>
    <cellStyle name="Percent 4 14 2 7" xfId="9738" xr:uid="{C09FA869-AD5A-452A-9DD3-00CCC081CE57}"/>
    <cellStyle name="Percent 4 14 2 7 2" xfId="9739" xr:uid="{BD573215-879A-4798-ACEE-E9CA027637ED}"/>
    <cellStyle name="Percent 4 14 2 7 2 2" xfId="27612" xr:uid="{BA883DF7-7257-4C36-8FE8-A5519BE7A7A2}"/>
    <cellStyle name="Percent 4 14 2 7 2 3" xfId="45463" xr:uid="{0A066AA4-29B2-40D4-B902-A7006CC9080B}"/>
    <cellStyle name="Percent 4 14 2 7 3" xfId="27611" xr:uid="{53F0EB10-C5C1-4D62-A021-970C05834D55}"/>
    <cellStyle name="Percent 4 14 2 7 4" xfId="45462" xr:uid="{A8120715-0CAD-44C4-BF2B-D069DC98CB6D}"/>
    <cellStyle name="Percent 4 14 2 8" xfId="9740" xr:uid="{69EE5D66-902E-49C1-9F03-4D61EE93BF30}"/>
    <cellStyle name="Percent 4 14 2 8 2" xfId="9741" xr:uid="{0FA74DD2-8C46-4E0A-B2D9-845994C6B70C}"/>
    <cellStyle name="Percent 4 14 2 8 2 2" xfId="27614" xr:uid="{3D0756B6-96F5-456A-9BD1-82EF9D73E57B}"/>
    <cellStyle name="Percent 4 14 2 8 2 3" xfId="45465" xr:uid="{409F9665-F11A-44A7-B83E-0F6BB33D2400}"/>
    <cellStyle name="Percent 4 14 2 8 3" xfId="27613" xr:uid="{F175A16B-AF72-4DAD-8E6B-EBFE0C8E7569}"/>
    <cellStyle name="Percent 4 14 2 8 4" xfId="45464" xr:uid="{594D3806-3276-4E14-B1CE-E5EA3A1B15CB}"/>
    <cellStyle name="Percent 4 14 2 9" xfId="9742" xr:uid="{92706A3B-EBDE-4A15-B519-2DC417546EFE}"/>
    <cellStyle name="Percent 4 14 2 9 2" xfId="27615" xr:uid="{A4420B81-CCC1-417D-8CC6-E33B3AC5EA42}"/>
    <cellStyle name="Percent 4 14 2 9 3" xfId="45466" xr:uid="{6865B347-0DC7-435F-8EB2-C49EDC6FBF0C}"/>
    <cellStyle name="Percent 4 14 3" xfId="9743" xr:uid="{9EC00899-F3EA-442E-8BDC-7E625C8D075E}"/>
    <cellStyle name="Percent 4 14 3 2" xfId="9744" xr:uid="{5ACF39CA-8315-4C98-8015-5916F9B934D2}"/>
    <cellStyle name="Percent 4 14 3 2 2" xfId="9745" xr:uid="{47C0712A-54D0-42C8-ABE3-46AC9E45E772}"/>
    <cellStyle name="Percent 4 14 3 2 2 2" xfId="27618" xr:uid="{2994EE0B-7C1D-490D-9215-04F28C005CF8}"/>
    <cellStyle name="Percent 4 14 3 2 2 3" xfId="45469" xr:uid="{5B128B19-6FD6-441F-BF31-AB8046B58530}"/>
    <cellStyle name="Percent 4 14 3 2 3" xfId="27617" xr:uid="{BDF2F2BB-8048-4E19-9C96-16D7648C2947}"/>
    <cellStyle name="Percent 4 14 3 2 4" xfId="45468" xr:uid="{54BE3DFB-29E0-4CC3-B132-7349141C2C46}"/>
    <cellStyle name="Percent 4 14 3 3" xfId="9746" xr:uid="{A0F12582-3A99-4D6C-8715-EA94CC4E62DE}"/>
    <cellStyle name="Percent 4 14 3 3 2" xfId="9747" xr:uid="{9D3EA0DE-4028-495D-BB24-073D960ACCB0}"/>
    <cellStyle name="Percent 4 14 3 3 2 2" xfId="27620" xr:uid="{902D5070-F613-4997-A508-D99568A3602D}"/>
    <cellStyle name="Percent 4 14 3 3 2 3" xfId="45471" xr:uid="{5AF26642-0C8F-423C-8461-F55B96AE9B42}"/>
    <cellStyle name="Percent 4 14 3 3 3" xfId="27619" xr:uid="{29CDA59A-D7CA-4210-B253-B7CA9153633B}"/>
    <cellStyle name="Percent 4 14 3 3 4" xfId="45470" xr:uid="{CACD0373-EF52-45E9-A39B-86BDB79C8B8B}"/>
    <cellStyle name="Percent 4 14 3 4" xfId="9748" xr:uid="{0B5B0EE3-D698-45EC-A2AC-F5EDB7732A36}"/>
    <cellStyle name="Percent 4 14 3 4 2" xfId="27621" xr:uid="{9D3216B0-EB9D-46B9-8ABB-67552882404B}"/>
    <cellStyle name="Percent 4 14 3 4 3" xfId="45472" xr:uid="{4E9448EA-D534-42CD-B751-830ACFCD4322}"/>
    <cellStyle name="Percent 4 14 3 5" xfId="9749" xr:uid="{2BDE9A66-83E9-44F4-8354-B638273AB113}"/>
    <cellStyle name="Percent 4 14 3 5 2" xfId="27622" xr:uid="{0E83A33F-2460-45F4-9F86-529E43CE89AF}"/>
    <cellStyle name="Percent 4 14 3 5 3" xfId="45473" xr:uid="{5ADC8FAD-358C-4C57-B82B-E7BA94BDE744}"/>
    <cellStyle name="Percent 4 14 3 6" xfId="27616" xr:uid="{4C28CA64-7B5B-4B27-AB7F-19D2321DC105}"/>
    <cellStyle name="Percent 4 14 3 7" xfId="45467" xr:uid="{AD7D3F79-15E3-4FD6-9B78-38EB7D644573}"/>
    <cellStyle name="Percent 4 14 4" xfId="9750" xr:uid="{B432B8F3-DCA1-46A1-8592-D52E5458EE7C}"/>
    <cellStyle name="Percent 4 14 4 2" xfId="9751" xr:uid="{D29C3D1E-859B-4BBF-941D-C5E55CA04440}"/>
    <cellStyle name="Percent 4 14 4 2 2" xfId="9752" xr:uid="{927119ED-369D-42D3-BA05-CA2B7BA0BE1A}"/>
    <cellStyle name="Percent 4 14 4 2 2 2" xfId="27625" xr:uid="{FE4F2CC2-4430-4D7A-AF25-0B2E125C984B}"/>
    <cellStyle name="Percent 4 14 4 2 2 3" xfId="45476" xr:uid="{BDF6510B-6106-4890-A8F4-BCEEDDB717C6}"/>
    <cellStyle name="Percent 4 14 4 2 3" xfId="27624" xr:uid="{F49DF558-CE25-410D-BE53-9CA1286C9D47}"/>
    <cellStyle name="Percent 4 14 4 2 4" xfId="45475" xr:uid="{4C587472-A6A8-4B2D-BA75-3C935F970327}"/>
    <cellStyle name="Percent 4 14 4 3" xfId="9753" xr:uid="{3D46FD42-C90C-4E06-A88A-3798156A625A}"/>
    <cellStyle name="Percent 4 14 4 3 2" xfId="9754" xr:uid="{71860AB6-2052-412F-902E-633500C1C8C3}"/>
    <cellStyle name="Percent 4 14 4 3 2 2" xfId="27627" xr:uid="{36A325AE-DE00-4889-B877-95829EB10F4C}"/>
    <cellStyle name="Percent 4 14 4 3 2 3" xfId="45478" xr:uid="{82F5BB3E-0620-4EDE-BF4C-05FA1FC1B160}"/>
    <cellStyle name="Percent 4 14 4 3 3" xfId="27626" xr:uid="{845948A7-494D-4A85-A278-9E7CEFBC0CFB}"/>
    <cellStyle name="Percent 4 14 4 3 4" xfId="45477" xr:uid="{4EC81364-92C9-4412-B61B-B684C132BE89}"/>
    <cellStyle name="Percent 4 14 4 4" xfId="9755" xr:uid="{4425F0A6-FEF3-46B8-AEE4-DAF18F63699F}"/>
    <cellStyle name="Percent 4 14 4 4 2" xfId="27628" xr:uid="{658812BD-3F69-4A16-A4BA-1083BA6C0622}"/>
    <cellStyle name="Percent 4 14 4 4 3" xfId="45479" xr:uid="{FF36C0D8-7CF5-49B1-BEC4-64B8CDABE1F8}"/>
    <cellStyle name="Percent 4 14 4 5" xfId="27623" xr:uid="{EBA5B76F-B49E-438D-BCCF-460FD54C83DC}"/>
    <cellStyle name="Percent 4 14 4 6" xfId="45474" xr:uid="{54FF581D-B701-4371-877E-6B677D5F42E1}"/>
    <cellStyle name="Percent 4 14 5" xfId="9756" xr:uid="{65F337F6-3B5D-4AB0-BFB9-03892B17BFD4}"/>
    <cellStyle name="Percent 4 14 5 2" xfId="9757" xr:uid="{D9F0E101-0D83-4817-A2A9-5C04470C60C3}"/>
    <cellStyle name="Percent 4 14 5 2 2" xfId="9758" xr:uid="{AE46C54D-7558-48CC-A9F5-8836CBA397CE}"/>
    <cellStyle name="Percent 4 14 5 2 2 2" xfId="27631" xr:uid="{1726A41B-6772-439D-9384-0F4A3A6039D5}"/>
    <cellStyle name="Percent 4 14 5 2 2 3" xfId="45482" xr:uid="{50E30F1C-2E24-43C8-AA72-757791AF683B}"/>
    <cellStyle name="Percent 4 14 5 2 3" xfId="27630" xr:uid="{8349FDD7-BD27-4D4E-96DB-C94EEEFEECDF}"/>
    <cellStyle name="Percent 4 14 5 2 4" xfId="45481" xr:uid="{8A18BE34-7DBC-4E4E-9009-F5BE57C6675A}"/>
    <cellStyle name="Percent 4 14 5 3" xfId="9759" xr:uid="{21990365-42DE-4628-9736-2DDEB0B9EAD3}"/>
    <cellStyle name="Percent 4 14 5 3 2" xfId="9760" xr:uid="{F7AEA877-59AF-4A29-8940-4230B45FD9EC}"/>
    <cellStyle name="Percent 4 14 5 3 2 2" xfId="27633" xr:uid="{85C514BA-AFFB-49C8-BF43-20930A532638}"/>
    <cellStyle name="Percent 4 14 5 3 2 3" xfId="45484" xr:uid="{F7CDEF0E-CBFB-4905-9187-94F381630D11}"/>
    <cellStyle name="Percent 4 14 5 3 3" xfId="27632" xr:uid="{8EBC8BEA-281C-47C0-84BD-856EDE1E596C}"/>
    <cellStyle name="Percent 4 14 5 3 4" xfId="45483" xr:uid="{51FF9994-A562-4EB5-84DC-95D42D155D20}"/>
    <cellStyle name="Percent 4 14 5 4" xfId="9761" xr:uid="{5BF3B07D-B5FF-4517-9A9A-7FC25F4C3DA0}"/>
    <cellStyle name="Percent 4 14 5 4 2" xfId="27634" xr:uid="{6096CAAE-34E6-4AC3-BC3F-211C97247F28}"/>
    <cellStyle name="Percent 4 14 5 4 3" xfId="45485" xr:uid="{6578E36D-DD03-40B7-93AD-0B37882C9C59}"/>
    <cellStyle name="Percent 4 14 5 5" xfId="27629" xr:uid="{ACB2AC70-B1F6-489F-B993-61B61A2BD594}"/>
    <cellStyle name="Percent 4 14 5 6" xfId="45480" xr:uid="{D2254490-909E-458C-82EF-945453CA03BB}"/>
    <cellStyle name="Percent 4 14 6" xfId="9762" xr:uid="{3900BA5D-DEF3-4CCB-95C9-F4F656E93434}"/>
    <cellStyle name="Percent 4 14 6 2" xfId="9763" xr:uid="{8A520B68-B9C2-42E2-B8B3-1AABF4A53970}"/>
    <cellStyle name="Percent 4 14 6 2 2" xfId="9764" xr:uid="{50AA030A-5C84-409D-99E4-00F25323EF2C}"/>
    <cellStyle name="Percent 4 14 6 2 2 2" xfId="27637" xr:uid="{9EBAFDD0-FD15-4342-8BFE-5AB61B8CBD60}"/>
    <cellStyle name="Percent 4 14 6 2 2 3" xfId="45488" xr:uid="{4FD3E890-C347-47AD-B446-06D2F8B077A8}"/>
    <cellStyle name="Percent 4 14 6 2 3" xfId="27636" xr:uid="{37F483FE-34E1-4AA4-8474-9CC899B653E6}"/>
    <cellStyle name="Percent 4 14 6 2 4" xfId="45487" xr:uid="{9F3B178B-A928-40EF-8A76-A4E0A561E0DE}"/>
    <cellStyle name="Percent 4 14 6 3" xfId="9765" xr:uid="{E4050230-A38F-4D1C-8C89-80390AF702C4}"/>
    <cellStyle name="Percent 4 14 6 3 2" xfId="9766" xr:uid="{580E87B5-C1C4-43B7-AE72-ACE332B52DE7}"/>
    <cellStyle name="Percent 4 14 6 3 2 2" xfId="27639" xr:uid="{379172DB-A727-4AB5-80F3-D02CFBDF2A27}"/>
    <cellStyle name="Percent 4 14 6 3 2 3" xfId="45490" xr:uid="{4734F5C3-A560-4199-81AE-62D8E362E66F}"/>
    <cellStyle name="Percent 4 14 6 3 3" xfId="27638" xr:uid="{C5DA3113-6EA6-42AC-89EC-D0A60473B590}"/>
    <cellStyle name="Percent 4 14 6 3 4" xfId="45489" xr:uid="{1A8C7FA4-FDB3-4A4B-9B67-E26AF9EAC7B9}"/>
    <cellStyle name="Percent 4 14 6 4" xfId="9767" xr:uid="{B911ACB2-F011-44C1-B3FB-91F8D948386D}"/>
    <cellStyle name="Percent 4 14 6 4 2" xfId="9768" xr:uid="{DD5893EC-188A-4952-AD4F-60AFD387D18A}"/>
    <cellStyle name="Percent 4 14 6 4 2 2" xfId="27641" xr:uid="{4C95F3C3-B35B-4AD1-AF03-1BB09A537A3E}"/>
    <cellStyle name="Percent 4 14 6 4 2 3" xfId="45492" xr:uid="{2E9D59D5-139C-4331-9851-665F7367C7BC}"/>
    <cellStyle name="Percent 4 14 6 4 3" xfId="27640" xr:uid="{F5309626-1D92-4F30-B78C-D8F029C5BBF0}"/>
    <cellStyle name="Percent 4 14 6 4 4" xfId="45491" xr:uid="{03DDED0A-28D8-484C-92D4-C9463823A86F}"/>
    <cellStyle name="Percent 4 14 6 5" xfId="9769" xr:uid="{3EFDEA0C-3D43-498D-80CB-3878C1E8E279}"/>
    <cellStyle name="Percent 4 14 6 5 2" xfId="27642" xr:uid="{60B17FE8-5B51-4154-8170-660E3503E42E}"/>
    <cellStyle name="Percent 4 14 6 5 3" xfId="45493" xr:uid="{5656E586-4D04-431F-8011-97B172C3C28F}"/>
    <cellStyle name="Percent 4 14 6 6" xfId="27635" xr:uid="{028F569D-B847-416D-8058-26074DE145F5}"/>
    <cellStyle name="Percent 4 14 6 7" xfId="45486" xr:uid="{A9D629EE-5D92-4963-A427-23E6F8BB5124}"/>
    <cellStyle name="Percent 4 14 7" xfId="9770" xr:uid="{176FD741-2BFF-437D-8887-CC8609270401}"/>
    <cellStyle name="Percent 4 14 7 2" xfId="9771" xr:uid="{CBBE9764-1152-43FE-AD26-9AF66061AC14}"/>
    <cellStyle name="Percent 4 14 7 2 2" xfId="9772" xr:uid="{A5F62553-5FDA-42DA-8C00-C2FF243D0B17}"/>
    <cellStyle name="Percent 4 14 7 2 2 2" xfId="27645" xr:uid="{05A03E84-674B-4121-986D-E18535D00BD7}"/>
    <cellStyle name="Percent 4 14 7 2 2 3" xfId="45496" xr:uid="{2D9321EC-D15C-42B1-8673-295BEF7AE7B3}"/>
    <cellStyle name="Percent 4 14 7 2 3" xfId="27644" xr:uid="{CEAF82FB-570F-4DC9-BC3A-CD1B672822E8}"/>
    <cellStyle name="Percent 4 14 7 2 4" xfId="45495" xr:uid="{9A897C4D-94E9-4B18-80D7-4864EE6FCEF2}"/>
    <cellStyle name="Percent 4 14 7 3" xfId="9773" xr:uid="{0DBC48F0-F11E-4BCF-BCC3-0B8288AF15CF}"/>
    <cellStyle name="Percent 4 14 7 3 2" xfId="9774" xr:uid="{578FA1AB-4BB7-418F-9C33-4597CCC993BC}"/>
    <cellStyle name="Percent 4 14 7 3 2 2" xfId="27647" xr:uid="{4017CD54-B551-4424-964C-E4CDDD8206D2}"/>
    <cellStyle name="Percent 4 14 7 3 2 3" xfId="45498" xr:uid="{8038D1F7-0824-4808-ABEB-385F72FD162F}"/>
    <cellStyle name="Percent 4 14 7 3 3" xfId="27646" xr:uid="{87243A8F-5DAF-4D1D-92FA-AC29E8C6882E}"/>
    <cellStyle name="Percent 4 14 7 3 4" xfId="45497" xr:uid="{A3BBBA19-C2F7-4B85-81DB-C3C53516980B}"/>
    <cellStyle name="Percent 4 14 7 4" xfId="9775" xr:uid="{06B3D654-BD92-4F15-838E-9177851A1C32}"/>
    <cellStyle name="Percent 4 14 7 4 2" xfId="27648" xr:uid="{FBFF7F38-6F2E-4C52-8C51-4D585438A9B6}"/>
    <cellStyle name="Percent 4 14 7 4 3" xfId="45499" xr:uid="{DA6F72D4-C6FE-4F6A-B708-C0D02A28D023}"/>
    <cellStyle name="Percent 4 14 7 5" xfId="27643" xr:uid="{E2D4B926-4083-48D7-B7C7-58E662023A20}"/>
    <cellStyle name="Percent 4 14 7 6" xfId="45494" xr:uid="{3FB4C986-A529-48E6-A963-2D1BD8DBE329}"/>
    <cellStyle name="Percent 4 14 8" xfId="9776" xr:uid="{EAA9D780-CF9B-49F1-BE9B-BEAFC3F4B5A4}"/>
    <cellStyle name="Percent 4 14 8 2" xfId="9777" xr:uid="{6E84533E-0BE7-48AE-B143-C23083679AA0}"/>
    <cellStyle name="Percent 4 14 8 2 2" xfId="27650" xr:uid="{4DDF5BD7-9C0D-471F-A9A6-505536043B1F}"/>
    <cellStyle name="Percent 4 14 8 2 3" xfId="45501" xr:uid="{E072296E-6924-4F1D-8427-AC654479739B}"/>
    <cellStyle name="Percent 4 14 8 3" xfId="27649" xr:uid="{3064E975-E0E5-4652-A1ED-04F02F5B4293}"/>
    <cellStyle name="Percent 4 14 8 4" xfId="45500" xr:uid="{55ED87AF-1BE8-4E67-992C-B0FD58A2349B}"/>
    <cellStyle name="Percent 4 14 9" xfId="9778" xr:uid="{8924535C-B40D-44CD-ACE4-AA7516C85AEB}"/>
    <cellStyle name="Percent 4 14 9 2" xfId="9779" xr:uid="{AFE3F33F-9908-4361-ADB5-8CEB9375FBD4}"/>
    <cellStyle name="Percent 4 14 9 2 2" xfId="27652" xr:uid="{43E1A62F-DC31-455C-BE13-048A5D2005B5}"/>
    <cellStyle name="Percent 4 14 9 2 3" xfId="45503" xr:uid="{9590DF1A-BB57-46FE-8A22-ECEA76C5E05F}"/>
    <cellStyle name="Percent 4 14 9 3" xfId="27651" xr:uid="{8F209C2A-026F-4E1E-842C-D42156C4779F}"/>
    <cellStyle name="Percent 4 14 9 4" xfId="45502" xr:uid="{21E3F1CC-B874-4618-9A47-7FED53F51058}"/>
    <cellStyle name="Percent 4 15" xfId="2980" xr:uid="{D1FB5DFE-466A-4EA8-A91D-787F35447162}"/>
    <cellStyle name="Percent 4 15 10" xfId="9781" xr:uid="{CE5FBA69-7246-42CE-BB40-93DE4778C930}"/>
    <cellStyle name="Percent 4 15 10 2" xfId="27654" xr:uid="{7FFDCAA6-E758-4D0E-B54B-C46EC3DEEFD8}"/>
    <cellStyle name="Percent 4 15 10 3" xfId="45505" xr:uid="{16FE2D9C-279D-4C15-B6A6-2CC6D16D9321}"/>
    <cellStyle name="Percent 4 15 11" xfId="9782" xr:uid="{B4D56DBB-AD81-4D7C-8A29-4AB09A727486}"/>
    <cellStyle name="Percent 4 15 11 2" xfId="27655" xr:uid="{2F18258F-366F-4C4F-AF07-CD40A4C2CF81}"/>
    <cellStyle name="Percent 4 15 11 3" xfId="45506" xr:uid="{F090EBF0-D0AF-4551-AC6D-9BFC33161821}"/>
    <cellStyle name="Percent 4 15 12" xfId="9780" xr:uid="{75922715-605C-45A4-914F-0B427E7929F1}"/>
    <cellStyle name="Percent 4 15 12 2" xfId="27653" xr:uid="{8ABE6B24-325B-4CCC-96D0-1D4B4FC6A50E}"/>
    <cellStyle name="Percent 4 15 12 3" xfId="45504" xr:uid="{9A7186D7-3D4D-42CE-94BE-7BACD071C303}"/>
    <cellStyle name="Percent 4 15 13" xfId="59897" xr:uid="{F77A958E-7C69-4F31-A278-7A2B76EEDE0F}"/>
    <cellStyle name="Percent 4 15 2" xfId="9783" xr:uid="{9D91031A-7B84-42E8-B950-3D60A2FAB8AA}"/>
    <cellStyle name="Percent 4 15 2 2" xfId="9784" xr:uid="{FA2FA453-77A1-4EDA-8786-2426940ADBE6}"/>
    <cellStyle name="Percent 4 15 2 2 2" xfId="9785" xr:uid="{A2071297-641D-4BA9-9879-5CAE2D443B93}"/>
    <cellStyle name="Percent 4 15 2 2 2 2" xfId="27658" xr:uid="{DB35CE66-9ED8-4FDB-8A0F-F6B2CDDE33AE}"/>
    <cellStyle name="Percent 4 15 2 2 2 3" xfId="45509" xr:uid="{1FFA809F-4B33-4A87-9E9D-9D272A0494CA}"/>
    <cellStyle name="Percent 4 15 2 2 3" xfId="27657" xr:uid="{44DF0F06-5C36-4C49-BFBB-D348198F2D0D}"/>
    <cellStyle name="Percent 4 15 2 2 4" xfId="45508" xr:uid="{A7D6FEA3-9B56-4F09-A431-8470DB1AE1A2}"/>
    <cellStyle name="Percent 4 15 2 3" xfId="9786" xr:uid="{ECFDEF3E-E0FE-4B72-A03A-22B729B9F44F}"/>
    <cellStyle name="Percent 4 15 2 3 2" xfId="9787" xr:uid="{479737D1-9657-439D-9856-3F61B689D418}"/>
    <cellStyle name="Percent 4 15 2 3 2 2" xfId="27660" xr:uid="{AB462A59-3B35-4175-925B-69D6BC683C0D}"/>
    <cellStyle name="Percent 4 15 2 3 2 3" xfId="45511" xr:uid="{8FD388AE-F0C8-4E0A-87CD-C39FA509CA14}"/>
    <cellStyle name="Percent 4 15 2 3 3" xfId="27659" xr:uid="{E689D922-D2B0-4808-A466-4DA1BB2C28D4}"/>
    <cellStyle name="Percent 4 15 2 3 4" xfId="45510" xr:uid="{4E4DE81D-3B55-47AA-87A1-A88D1E6FD86A}"/>
    <cellStyle name="Percent 4 15 2 4" xfId="9788" xr:uid="{5B3BBBAD-4111-4E9C-A8ED-77F27E673D1E}"/>
    <cellStyle name="Percent 4 15 2 4 2" xfId="27661" xr:uid="{B5F8EAE2-AF7A-4826-B5CB-2BAB90E26482}"/>
    <cellStyle name="Percent 4 15 2 4 3" xfId="45512" xr:uid="{073764AE-207D-4B7C-B3B9-EAE473131EB3}"/>
    <cellStyle name="Percent 4 15 2 5" xfId="9789" xr:uid="{59F740DC-5CF1-439D-AFC5-86DEA963F1EC}"/>
    <cellStyle name="Percent 4 15 2 5 2" xfId="27662" xr:uid="{BEFFBB8A-F151-4282-92DD-70F5AE944E7C}"/>
    <cellStyle name="Percent 4 15 2 5 3" xfId="45513" xr:uid="{A2E680C1-3C9D-458F-8BF6-518995165BA6}"/>
    <cellStyle name="Percent 4 15 2 6" xfId="27656" xr:uid="{A2D6428F-27C7-4CEC-969A-83A78114AB5C}"/>
    <cellStyle name="Percent 4 15 2 7" xfId="45507" xr:uid="{FB8C9A5F-7C26-45B5-BCD8-A07E996BC64A}"/>
    <cellStyle name="Percent 4 15 3" xfId="9790" xr:uid="{A6831289-C459-439C-81CA-77E61F66EB50}"/>
    <cellStyle name="Percent 4 15 3 2" xfId="9791" xr:uid="{E521DA40-AA66-49DA-BBAF-656843D7BBC9}"/>
    <cellStyle name="Percent 4 15 3 2 2" xfId="9792" xr:uid="{6CB4E803-7F85-4FF0-A8E5-943C5D1F1A20}"/>
    <cellStyle name="Percent 4 15 3 2 2 2" xfId="27665" xr:uid="{39C77FC5-FAF3-49AB-993F-F2ABEA375E22}"/>
    <cellStyle name="Percent 4 15 3 2 2 3" xfId="45516" xr:uid="{44EA2650-E583-46B0-B214-CCAC92DAD2D8}"/>
    <cellStyle name="Percent 4 15 3 2 3" xfId="27664" xr:uid="{69559C93-972F-4015-A38B-109D167EE230}"/>
    <cellStyle name="Percent 4 15 3 2 4" xfId="45515" xr:uid="{02CB7795-807E-41EA-87B5-566B5DBD7CEE}"/>
    <cellStyle name="Percent 4 15 3 3" xfId="9793" xr:uid="{F75E60FB-4DC7-4509-B447-FB90013E8E4B}"/>
    <cellStyle name="Percent 4 15 3 3 2" xfId="9794" xr:uid="{AF27B76A-1A5F-4655-8148-77B4B57EA656}"/>
    <cellStyle name="Percent 4 15 3 3 2 2" xfId="27667" xr:uid="{5D64EE99-D45E-4FA6-9291-50523DCC958B}"/>
    <cellStyle name="Percent 4 15 3 3 2 3" xfId="45518" xr:uid="{E729D54E-C175-4F33-8F64-2392E8E8A01C}"/>
    <cellStyle name="Percent 4 15 3 3 3" xfId="27666" xr:uid="{760574C3-5BA0-4FB4-AD00-C8546C5DE8E3}"/>
    <cellStyle name="Percent 4 15 3 3 4" xfId="45517" xr:uid="{DD46B413-C94B-4A3A-BBD1-9561DD12E1C6}"/>
    <cellStyle name="Percent 4 15 3 4" xfId="9795" xr:uid="{5D7993EF-DE31-41E4-A6E8-6823350C3692}"/>
    <cellStyle name="Percent 4 15 3 4 2" xfId="27668" xr:uid="{165438BC-149B-4861-895B-1668D0E507C7}"/>
    <cellStyle name="Percent 4 15 3 4 3" xfId="45519" xr:uid="{5E2BA58F-D145-43F0-A9B0-D49AFF61597D}"/>
    <cellStyle name="Percent 4 15 3 5" xfId="27663" xr:uid="{AF28307B-C007-442F-9C2D-1A94CDBE7F13}"/>
    <cellStyle name="Percent 4 15 3 6" xfId="45514" xr:uid="{C20B4F2D-5158-42F2-AABD-DA012C07ABBF}"/>
    <cellStyle name="Percent 4 15 4" xfId="9796" xr:uid="{128D6F08-C02F-4D21-8583-95A5950F28DA}"/>
    <cellStyle name="Percent 4 15 4 2" xfId="9797" xr:uid="{0138957B-66D4-41FC-B7AE-66FE3BCA1469}"/>
    <cellStyle name="Percent 4 15 4 2 2" xfId="9798" xr:uid="{FF1141A1-CD93-42E0-950F-C569ADDFED09}"/>
    <cellStyle name="Percent 4 15 4 2 2 2" xfId="27671" xr:uid="{9CE78675-D5A2-4E15-9045-7AD26B2DD495}"/>
    <cellStyle name="Percent 4 15 4 2 2 3" xfId="45522" xr:uid="{7952FE32-18D9-445A-A9A4-18108B718069}"/>
    <cellStyle name="Percent 4 15 4 2 3" xfId="27670" xr:uid="{5EBD3223-5DA5-42DF-BF63-6D25055376F6}"/>
    <cellStyle name="Percent 4 15 4 2 4" xfId="45521" xr:uid="{A26C86EC-0E74-4EF6-9D2D-5FC3635AD1A7}"/>
    <cellStyle name="Percent 4 15 4 3" xfId="9799" xr:uid="{91000473-CDBC-4980-B82D-6B2D56BB631D}"/>
    <cellStyle name="Percent 4 15 4 3 2" xfId="9800" xr:uid="{31E6D009-097C-4B90-B674-D053A7619D6C}"/>
    <cellStyle name="Percent 4 15 4 3 2 2" xfId="27673" xr:uid="{B32B07D1-0C92-4749-96DC-09DBE7121476}"/>
    <cellStyle name="Percent 4 15 4 3 2 3" xfId="45524" xr:uid="{5E25471C-C631-4B6C-8B5D-CDA829D0BAAC}"/>
    <cellStyle name="Percent 4 15 4 3 3" xfId="27672" xr:uid="{E6460971-062C-4122-8340-99D92CEE3333}"/>
    <cellStyle name="Percent 4 15 4 3 4" xfId="45523" xr:uid="{50D8E517-9F35-4032-93C0-476579512E15}"/>
    <cellStyle name="Percent 4 15 4 4" xfId="9801" xr:uid="{2C883700-3D83-42CC-ABC0-8A8008320B70}"/>
    <cellStyle name="Percent 4 15 4 4 2" xfId="27674" xr:uid="{EF68703C-6C2C-4CFE-8343-B46E255DBF3F}"/>
    <cellStyle name="Percent 4 15 4 4 3" xfId="45525" xr:uid="{46B37D90-00B1-4CD0-9621-6091A324751E}"/>
    <cellStyle name="Percent 4 15 4 5" xfId="27669" xr:uid="{16C832F1-5DFE-45F3-A503-928953C6ED79}"/>
    <cellStyle name="Percent 4 15 4 6" xfId="45520" xr:uid="{2735C64D-AC8E-404F-BB00-027AE1020B91}"/>
    <cellStyle name="Percent 4 15 5" xfId="9802" xr:uid="{CAC1F840-03AA-4B38-81A9-6136F2625FE1}"/>
    <cellStyle name="Percent 4 15 5 2" xfId="9803" xr:uid="{BC37BAAA-39F7-4FE1-8E1E-8493F29D2A80}"/>
    <cellStyle name="Percent 4 15 5 2 2" xfId="9804" xr:uid="{578FE85B-B036-40F2-BD85-01D9207790DA}"/>
    <cellStyle name="Percent 4 15 5 2 2 2" xfId="27677" xr:uid="{CA07EFEF-4F9E-4F47-80F4-921D93DD944B}"/>
    <cellStyle name="Percent 4 15 5 2 2 3" xfId="45528" xr:uid="{FAC7331C-9905-4143-9446-3A2C0FCD7E79}"/>
    <cellStyle name="Percent 4 15 5 2 3" xfId="27676" xr:uid="{4AF19105-ED87-4E5F-A92F-5B72676863D6}"/>
    <cellStyle name="Percent 4 15 5 2 4" xfId="45527" xr:uid="{F2E29BA9-9064-4871-9F75-C5BEBA4044FE}"/>
    <cellStyle name="Percent 4 15 5 3" xfId="9805" xr:uid="{9CBF8E9C-B8C7-403A-9C1B-58DEAA2BE78A}"/>
    <cellStyle name="Percent 4 15 5 3 2" xfId="9806" xr:uid="{CBF453AE-01D2-4664-A4FD-2FB123D70D44}"/>
    <cellStyle name="Percent 4 15 5 3 2 2" xfId="27679" xr:uid="{94B8107A-A7FB-4FE7-BDCC-2C7EB1E5F034}"/>
    <cellStyle name="Percent 4 15 5 3 2 3" xfId="45530" xr:uid="{083B22B8-6131-491D-B1D7-FD75E0276115}"/>
    <cellStyle name="Percent 4 15 5 3 3" xfId="27678" xr:uid="{87670394-8FD1-48FD-83CC-47ED13C29DB5}"/>
    <cellStyle name="Percent 4 15 5 3 4" xfId="45529" xr:uid="{E7E4EB62-9A68-4630-8904-04A0F1D9195C}"/>
    <cellStyle name="Percent 4 15 5 4" xfId="9807" xr:uid="{C360003B-FEE7-4FB2-B1C4-1DF4176733B9}"/>
    <cellStyle name="Percent 4 15 5 4 2" xfId="9808" xr:uid="{0939DCEC-1647-4A14-AF6F-92DAD891F87A}"/>
    <cellStyle name="Percent 4 15 5 4 2 2" xfId="27681" xr:uid="{9A2EFBF1-BF92-4459-8576-74D42969EA8D}"/>
    <cellStyle name="Percent 4 15 5 4 2 3" xfId="45532" xr:uid="{C10CCD42-43D1-49AB-BD05-D778A26F0D88}"/>
    <cellStyle name="Percent 4 15 5 4 3" xfId="27680" xr:uid="{D45739C9-FFA7-4E23-AEB0-439F594D0E96}"/>
    <cellStyle name="Percent 4 15 5 4 4" xfId="45531" xr:uid="{70B06245-8080-4930-B548-9443BCC4359D}"/>
    <cellStyle name="Percent 4 15 5 5" xfId="9809" xr:uid="{3B600F74-D8EF-4050-AF72-B4543118231A}"/>
    <cellStyle name="Percent 4 15 5 5 2" xfId="27682" xr:uid="{4FBA471B-213E-4056-B698-4309E0869303}"/>
    <cellStyle name="Percent 4 15 5 5 3" xfId="45533" xr:uid="{328F5C55-50A5-4B8F-BD17-797487EE75F8}"/>
    <cellStyle name="Percent 4 15 5 6" xfId="27675" xr:uid="{A828B1D7-ADDB-4CFB-802D-024BD197FACB}"/>
    <cellStyle name="Percent 4 15 5 7" xfId="45526" xr:uid="{27F61389-8E92-4A57-9FA8-4D6D5C327622}"/>
    <cellStyle name="Percent 4 15 6" xfId="9810" xr:uid="{CAA0BE4D-382B-4E5F-91BB-581190AA76CD}"/>
    <cellStyle name="Percent 4 15 6 2" xfId="9811" xr:uid="{04613C55-05E2-4977-8C74-621A31115491}"/>
    <cellStyle name="Percent 4 15 6 2 2" xfId="9812" xr:uid="{FCA9FC6C-7C36-4DB5-AAF8-04114456B981}"/>
    <cellStyle name="Percent 4 15 6 2 2 2" xfId="27685" xr:uid="{9C55ED29-8053-4E54-9E52-F235378F28BF}"/>
    <cellStyle name="Percent 4 15 6 2 2 3" xfId="45536" xr:uid="{653FAE95-A028-4F49-8114-7226CA9C7D2B}"/>
    <cellStyle name="Percent 4 15 6 2 3" xfId="27684" xr:uid="{72E51319-D599-4B69-B6FB-578BA1A8FC6D}"/>
    <cellStyle name="Percent 4 15 6 2 4" xfId="45535" xr:uid="{61B8B2A1-C3E4-48C0-BF72-48127BC7D170}"/>
    <cellStyle name="Percent 4 15 6 3" xfId="9813" xr:uid="{071F7E7D-8C13-42E3-B134-B99B1F9A4CC8}"/>
    <cellStyle name="Percent 4 15 6 3 2" xfId="9814" xr:uid="{9187683C-AAAB-4024-95F6-48DAD8328751}"/>
    <cellStyle name="Percent 4 15 6 3 2 2" xfId="27687" xr:uid="{46004C8E-82A0-45EE-9346-5F3EF605729F}"/>
    <cellStyle name="Percent 4 15 6 3 2 3" xfId="45538" xr:uid="{54BF19C3-FD61-49F7-B55E-07770E5FBE59}"/>
    <cellStyle name="Percent 4 15 6 3 3" xfId="27686" xr:uid="{A372DCD8-5F1A-4E7C-8E33-AD4B4F96CF93}"/>
    <cellStyle name="Percent 4 15 6 3 4" xfId="45537" xr:uid="{4F35B582-C5D2-4EE2-A9A0-EF1FF5727040}"/>
    <cellStyle name="Percent 4 15 6 4" xfId="9815" xr:uid="{02E89299-0A9F-4EDA-A3C5-1D1C12B407E3}"/>
    <cellStyle name="Percent 4 15 6 4 2" xfId="27688" xr:uid="{8EA0C3F9-BD96-45F5-B952-8FDD40C1FF56}"/>
    <cellStyle name="Percent 4 15 6 4 3" xfId="45539" xr:uid="{110B5CF5-6EB1-4419-9EE5-1D4A023BCF6D}"/>
    <cellStyle name="Percent 4 15 6 5" xfId="27683" xr:uid="{13F9E6F6-A566-46F8-A4CA-BB2DFD420710}"/>
    <cellStyle name="Percent 4 15 6 6" xfId="45534" xr:uid="{B5B02C24-3696-4C70-9528-368B60431211}"/>
    <cellStyle name="Percent 4 15 7" xfId="9816" xr:uid="{4BE747EF-A172-4300-B458-2BAAACEF42CE}"/>
    <cellStyle name="Percent 4 15 7 2" xfId="9817" xr:uid="{B77585F6-AC33-45D6-920F-9EC3E16B272E}"/>
    <cellStyle name="Percent 4 15 7 2 2" xfId="27690" xr:uid="{CCB8B501-AB14-4DC4-971F-8331331847CC}"/>
    <cellStyle name="Percent 4 15 7 2 3" xfId="45541" xr:uid="{09C36861-F079-4A88-9D43-E81B687B86A6}"/>
    <cellStyle name="Percent 4 15 7 3" xfId="27689" xr:uid="{C109B355-DC6E-40D9-97A6-A81E3D0C1CFE}"/>
    <cellStyle name="Percent 4 15 7 4" xfId="45540" xr:uid="{0D0927D8-C179-4AC2-BC00-065CC51E6DAB}"/>
    <cellStyle name="Percent 4 15 8" xfId="9818" xr:uid="{47BD752C-6CEE-4343-BA0C-86D3C59803F4}"/>
    <cellStyle name="Percent 4 15 8 2" xfId="9819" xr:uid="{43B74567-F956-4668-B370-0DC77DF08BBF}"/>
    <cellStyle name="Percent 4 15 8 2 2" xfId="27692" xr:uid="{B404F6DD-A932-4B4E-A3E6-C380FF80B6ED}"/>
    <cellStyle name="Percent 4 15 8 2 3" xfId="45543" xr:uid="{F2ADD9F7-853F-4D94-8A9B-C457BE4A889C}"/>
    <cellStyle name="Percent 4 15 8 3" xfId="27691" xr:uid="{2F16E0EE-42F7-4973-9A03-B1709A81A9BC}"/>
    <cellStyle name="Percent 4 15 8 4" xfId="45542" xr:uid="{55A514A8-3466-40A9-B4DC-D7C48C21911A}"/>
    <cellStyle name="Percent 4 15 9" xfId="9820" xr:uid="{5864E519-796F-451D-9ED3-DDB406706F8C}"/>
    <cellStyle name="Percent 4 15 9 2" xfId="9821" xr:uid="{1C54D22A-61CF-42F3-8DA1-44499B78088E}"/>
    <cellStyle name="Percent 4 15 9 2 2" xfId="27694" xr:uid="{971FB880-3E4D-4E65-8D4C-F8861561CEC0}"/>
    <cellStyle name="Percent 4 15 9 2 3" xfId="45545" xr:uid="{C0A646A7-B807-4424-828F-29E0FA61D598}"/>
    <cellStyle name="Percent 4 15 9 3" xfId="27693" xr:uid="{0CEA0095-CB73-4AEC-9A7F-A63B63EE31F2}"/>
    <cellStyle name="Percent 4 15 9 4" xfId="45544" xr:uid="{53B76EF6-E28E-4C39-AE0C-8CA8EDAD975A}"/>
    <cellStyle name="Percent 4 16" xfId="2981" xr:uid="{E8531028-A66C-47A2-8921-FA2D28035ACA}"/>
    <cellStyle name="Percent 4 16 10" xfId="9823" xr:uid="{D9934AA3-67A5-4513-9A7D-4BD01C564094}"/>
    <cellStyle name="Percent 4 16 10 2" xfId="27696" xr:uid="{2FEC1CB2-84E0-49D2-B381-65006D2A1C56}"/>
    <cellStyle name="Percent 4 16 10 3" xfId="45547" xr:uid="{C279D39F-0D0A-403C-AF3D-DB7BFB20F559}"/>
    <cellStyle name="Percent 4 16 11" xfId="9824" xr:uid="{A1EC45FC-FD45-485B-8D11-57DCB660AD71}"/>
    <cellStyle name="Percent 4 16 11 2" xfId="27697" xr:uid="{6EF050BD-A093-469F-A517-7C80C88102EA}"/>
    <cellStyle name="Percent 4 16 11 3" xfId="45548" xr:uid="{0070C69B-3591-4363-B370-3AC560BE997A}"/>
    <cellStyle name="Percent 4 16 12" xfId="9822" xr:uid="{F63CA4F1-5409-4121-A1D1-5E3BE2CD28C0}"/>
    <cellStyle name="Percent 4 16 12 2" xfId="27695" xr:uid="{60D1DDC3-1A3C-4DF6-B7E9-C52F03E1C6CA}"/>
    <cellStyle name="Percent 4 16 12 3" xfId="45546" xr:uid="{EE3F9134-D217-4FE0-8C1B-AE56E919325C}"/>
    <cellStyle name="Percent 4 16 13" xfId="59898" xr:uid="{0D726647-3A66-460A-9A90-65A021D10927}"/>
    <cellStyle name="Percent 4 16 2" xfId="4734" xr:uid="{2FE93EC7-2B5B-408C-9870-BF51E7CEEAA6}"/>
    <cellStyle name="Percent 4 16 2 2" xfId="9826" xr:uid="{6C1D5477-8289-4CFB-B829-8585A3748B4D}"/>
    <cellStyle name="Percent 4 16 2 2 2" xfId="9827" xr:uid="{4ADBCEFB-9CC6-4DF1-9076-C8781B8C140D}"/>
    <cellStyle name="Percent 4 16 2 2 2 2" xfId="27700" xr:uid="{A569AEB0-B3DE-418C-BFF4-94EE8A54B67F}"/>
    <cellStyle name="Percent 4 16 2 2 2 3" xfId="45551" xr:uid="{C179B923-280F-4495-80E3-403DF3CF543E}"/>
    <cellStyle name="Percent 4 16 2 2 3" xfId="27699" xr:uid="{73811322-96F2-4C2F-8B5B-2A1841F96E5C}"/>
    <cellStyle name="Percent 4 16 2 2 4" xfId="45550" xr:uid="{ABDC2A13-6541-4628-9FEB-E65CB69F99C1}"/>
    <cellStyle name="Percent 4 16 2 3" xfId="9828" xr:uid="{B4E9B893-6DD7-40D3-8A1F-D40878BB64BF}"/>
    <cellStyle name="Percent 4 16 2 3 2" xfId="9829" xr:uid="{411A64B6-6501-4E01-A96F-64F6AA7CD978}"/>
    <cellStyle name="Percent 4 16 2 3 2 2" xfId="27702" xr:uid="{A6E341D9-AEC8-42A5-BA4F-D950997FA239}"/>
    <cellStyle name="Percent 4 16 2 3 2 3" xfId="45553" xr:uid="{E2FF6AD1-1602-4232-8E88-5FA8E966A821}"/>
    <cellStyle name="Percent 4 16 2 3 3" xfId="27701" xr:uid="{5F5F9A9D-FB01-46C6-AF92-FFACE96EC346}"/>
    <cellStyle name="Percent 4 16 2 3 4" xfId="45552" xr:uid="{1337F72C-6825-4F53-8D43-8AA8EDD4C023}"/>
    <cellStyle name="Percent 4 16 2 4" xfId="9830" xr:uid="{6C7A247D-6CD0-49FF-B23C-9F78BBE92F79}"/>
    <cellStyle name="Percent 4 16 2 4 2" xfId="27703" xr:uid="{FDCD5767-DF81-4D3A-9DAB-CF5E1B4DE83B}"/>
    <cellStyle name="Percent 4 16 2 4 3" xfId="45554" xr:uid="{84EA489F-57B5-41F7-BFF6-A1B00D24EA07}"/>
    <cellStyle name="Percent 4 16 2 5" xfId="9831" xr:uid="{20786105-FEA4-49EF-BD9B-F79B035D7C5A}"/>
    <cellStyle name="Percent 4 16 2 5 2" xfId="27704" xr:uid="{CA4A82B3-FAF2-42CB-82A5-ACC304532989}"/>
    <cellStyle name="Percent 4 16 2 5 3" xfId="45555" xr:uid="{51BDC08A-64DC-4E71-A9F4-BA5A4D283843}"/>
    <cellStyle name="Percent 4 16 2 6" xfId="9825" xr:uid="{849AE00D-E193-4F82-A1EE-3E03E286DE10}"/>
    <cellStyle name="Percent 4 16 2 6 2" xfId="27698" xr:uid="{FA14D0FF-1F5E-4822-9D0F-4D46B83D2FF7}"/>
    <cellStyle name="Percent 4 16 2 6 3" xfId="45549" xr:uid="{E5F99503-8E11-4258-A4A7-488523CA0D6E}"/>
    <cellStyle name="Percent 4 16 2 7" xfId="59899" xr:uid="{9CEEB4F6-8EE9-4F23-9055-52E98976A964}"/>
    <cellStyle name="Percent 4 16 3" xfId="9832" xr:uid="{2AAA8250-F3EE-4ABC-B0F5-4D9A7DA7AE76}"/>
    <cellStyle name="Percent 4 16 3 2" xfId="9833" xr:uid="{6D80B690-26B9-4C69-82BF-96041718EF19}"/>
    <cellStyle name="Percent 4 16 3 2 2" xfId="9834" xr:uid="{5524BA9B-5934-4AC3-AADB-AAA55D88A7AF}"/>
    <cellStyle name="Percent 4 16 3 2 2 2" xfId="27707" xr:uid="{91690EA3-438F-4EBD-9A6E-64985A9AF68B}"/>
    <cellStyle name="Percent 4 16 3 2 2 3" xfId="45558" xr:uid="{D26E9B53-DBCC-4B49-A425-AFD9DE34F71E}"/>
    <cellStyle name="Percent 4 16 3 2 3" xfId="27706" xr:uid="{3EC45353-3CE5-4025-8C59-A948592BDF12}"/>
    <cellStyle name="Percent 4 16 3 2 4" xfId="45557" xr:uid="{543ED8D3-6B62-4943-837A-5453459AEEF3}"/>
    <cellStyle name="Percent 4 16 3 3" xfId="9835" xr:uid="{E1A15F82-653D-4255-A498-1E7F8B66E4E5}"/>
    <cellStyle name="Percent 4 16 3 3 2" xfId="9836" xr:uid="{3F7E35DE-7C01-47B4-A45A-18B716E04708}"/>
    <cellStyle name="Percent 4 16 3 3 2 2" xfId="27709" xr:uid="{8A3FDB62-DB4F-4A59-9C81-82EE30C6354C}"/>
    <cellStyle name="Percent 4 16 3 3 2 3" xfId="45560" xr:uid="{B18F47DA-892C-4FA9-BD4E-074FC1863CE0}"/>
    <cellStyle name="Percent 4 16 3 3 3" xfId="27708" xr:uid="{F3147C82-A8B2-4167-A456-A2446D48C81D}"/>
    <cellStyle name="Percent 4 16 3 3 4" xfId="45559" xr:uid="{3B49E5EB-8245-449A-8D37-655B9A3F6A96}"/>
    <cellStyle name="Percent 4 16 3 4" xfId="9837" xr:uid="{4833EF17-A7D2-4853-8F24-3828B44F8ACB}"/>
    <cellStyle name="Percent 4 16 3 4 2" xfId="27710" xr:uid="{8A7AEE2F-4263-42D4-BACF-A5384723B7B3}"/>
    <cellStyle name="Percent 4 16 3 4 3" xfId="45561" xr:uid="{4EFE9E24-7CA5-42A4-B5FB-07EAD1DD5742}"/>
    <cellStyle name="Percent 4 16 3 5" xfId="27705" xr:uid="{908F407A-EC13-41BE-BB75-BB931B757B1A}"/>
    <cellStyle name="Percent 4 16 3 6" xfId="45556" xr:uid="{79E9993D-DB58-4F1E-9AD1-8B9A36FCB576}"/>
    <cellStyle name="Percent 4 16 4" xfId="9838" xr:uid="{1D495E75-6968-449D-A6FA-90BCEB66D2CD}"/>
    <cellStyle name="Percent 4 16 4 2" xfId="9839" xr:uid="{215BC4B5-EA6E-4F1A-BE2B-70EDED08764E}"/>
    <cellStyle name="Percent 4 16 4 2 2" xfId="9840" xr:uid="{471C67DB-B50F-4F68-A426-E6C9C3036F88}"/>
    <cellStyle name="Percent 4 16 4 2 2 2" xfId="27713" xr:uid="{DB9AED95-00BE-40D7-B64A-494CD04A4FF5}"/>
    <cellStyle name="Percent 4 16 4 2 2 3" xfId="45564" xr:uid="{FD40FC9F-28E6-474B-B066-5C27DC5B13F7}"/>
    <cellStyle name="Percent 4 16 4 2 3" xfId="27712" xr:uid="{5451D0ED-2980-4F9A-8E5A-82137119D4BC}"/>
    <cellStyle name="Percent 4 16 4 2 4" xfId="45563" xr:uid="{469AA22A-1E87-40A2-80F0-E98AB72FD941}"/>
    <cellStyle name="Percent 4 16 4 3" xfId="9841" xr:uid="{45588482-5125-4950-BD39-953DFF6C2E3E}"/>
    <cellStyle name="Percent 4 16 4 3 2" xfId="9842" xr:uid="{36BDECAA-57A7-405B-80C1-0AD2287C9889}"/>
    <cellStyle name="Percent 4 16 4 3 2 2" xfId="27715" xr:uid="{68627585-4DE7-451D-B3E0-BFD244E32D4D}"/>
    <cellStyle name="Percent 4 16 4 3 2 3" xfId="45566" xr:uid="{4B6B384B-E6AC-4B77-94CD-ECFDB31FB447}"/>
    <cellStyle name="Percent 4 16 4 3 3" xfId="27714" xr:uid="{718AE9A8-FB4B-4AC8-AC37-81304A3B48C3}"/>
    <cellStyle name="Percent 4 16 4 3 4" xfId="45565" xr:uid="{A6F3285E-2781-4689-9903-D399AC55F4C4}"/>
    <cellStyle name="Percent 4 16 4 4" xfId="9843" xr:uid="{A10A4A28-317B-4A67-A144-F11AD53D2F45}"/>
    <cellStyle name="Percent 4 16 4 4 2" xfId="27716" xr:uid="{8341145B-98EF-4E9B-A15B-F9E2720CD81B}"/>
    <cellStyle name="Percent 4 16 4 4 3" xfId="45567" xr:uid="{6461C828-C8BD-411A-B631-E7701EF5A42D}"/>
    <cellStyle name="Percent 4 16 4 5" xfId="27711" xr:uid="{1593D2CF-65C2-4259-8E3C-E5BE61BFBF23}"/>
    <cellStyle name="Percent 4 16 4 6" xfId="45562" xr:uid="{D87F0C26-F682-430E-9B48-24D6A559381A}"/>
    <cellStyle name="Percent 4 16 5" xfId="9844" xr:uid="{584F1220-1661-494A-B519-3583F610D03E}"/>
    <cellStyle name="Percent 4 16 5 2" xfId="9845" xr:uid="{88385E43-A984-49BF-97F3-2A45813613F1}"/>
    <cellStyle name="Percent 4 16 5 2 2" xfId="9846" xr:uid="{9637FAE1-E960-4AEB-9507-226E2EB7B7B2}"/>
    <cellStyle name="Percent 4 16 5 2 2 2" xfId="27719" xr:uid="{99345FF8-CE56-4E4C-8993-448D3399FE37}"/>
    <cellStyle name="Percent 4 16 5 2 2 3" xfId="45570" xr:uid="{4880A8E1-88B5-4C76-84D0-800E4CD7A25D}"/>
    <cellStyle name="Percent 4 16 5 2 3" xfId="27718" xr:uid="{7E2BA750-1E7B-4F10-867B-766EB19ADC4A}"/>
    <cellStyle name="Percent 4 16 5 2 4" xfId="45569" xr:uid="{7CB60A2F-8285-480D-891C-21E3603131F9}"/>
    <cellStyle name="Percent 4 16 5 3" xfId="9847" xr:uid="{94D8E143-AB46-44E2-9BDC-035F6858EE23}"/>
    <cellStyle name="Percent 4 16 5 3 2" xfId="9848" xr:uid="{8D8FA684-A9A5-4411-85A8-6A36F7EBBF30}"/>
    <cellStyle name="Percent 4 16 5 3 2 2" xfId="27721" xr:uid="{B6DFC743-95EB-43C7-BF72-26E412101966}"/>
    <cellStyle name="Percent 4 16 5 3 2 3" xfId="45572" xr:uid="{AFAFCE28-B418-4E42-96D2-C33E61AFA195}"/>
    <cellStyle name="Percent 4 16 5 3 3" xfId="27720" xr:uid="{40A34019-8EB0-49AF-813A-DFEF66C87790}"/>
    <cellStyle name="Percent 4 16 5 3 4" xfId="45571" xr:uid="{ECCF30E6-BC11-45C1-B8B5-045088A6CB16}"/>
    <cellStyle name="Percent 4 16 5 4" xfId="9849" xr:uid="{A3B6AFCF-59C6-410F-985A-A6FD377189EC}"/>
    <cellStyle name="Percent 4 16 5 4 2" xfId="9850" xr:uid="{5DFC7012-B3D9-4497-86C6-5FD4B4D29E8D}"/>
    <cellStyle name="Percent 4 16 5 4 2 2" xfId="27723" xr:uid="{E1E8A3EC-05DD-42DF-965D-271C79E88531}"/>
    <cellStyle name="Percent 4 16 5 4 2 3" xfId="45574" xr:uid="{2CF9CF0F-EDA3-4D31-9C09-B67CAE933BDD}"/>
    <cellStyle name="Percent 4 16 5 4 3" xfId="27722" xr:uid="{4D7DA448-80C2-4FB0-B28C-6D2709D32F61}"/>
    <cellStyle name="Percent 4 16 5 4 4" xfId="45573" xr:uid="{DC4CAB97-C21A-48BD-AD2D-08DE032CF4CC}"/>
    <cellStyle name="Percent 4 16 5 5" xfId="9851" xr:uid="{F7BCCD9D-32A9-4FCE-8922-96861488E38B}"/>
    <cellStyle name="Percent 4 16 5 5 2" xfId="27724" xr:uid="{0B2067DC-081E-4D2F-A3E4-F9FF143D4B52}"/>
    <cellStyle name="Percent 4 16 5 5 3" xfId="45575" xr:uid="{C61F4999-5FFE-49CA-AA22-B478BCAC5C8B}"/>
    <cellStyle name="Percent 4 16 5 6" xfId="27717" xr:uid="{DC36F7A4-13A3-4F87-9D64-9CE3B33ED4CF}"/>
    <cellStyle name="Percent 4 16 5 7" xfId="45568" xr:uid="{D76CB899-A23F-4198-9C6A-004AA97DBD82}"/>
    <cellStyle name="Percent 4 16 6" xfId="9852" xr:uid="{BF9E2ABE-2194-4D72-9F27-B0AD077E9258}"/>
    <cellStyle name="Percent 4 16 6 2" xfId="9853" xr:uid="{987CEC59-9463-4A7F-A04D-57499F2740D4}"/>
    <cellStyle name="Percent 4 16 6 2 2" xfId="9854" xr:uid="{EBFAEFDA-95E1-4AF4-BE59-BF1DF48C7639}"/>
    <cellStyle name="Percent 4 16 6 2 2 2" xfId="27727" xr:uid="{F58F7247-E289-4ED1-BB2E-B2F61A84BC6B}"/>
    <cellStyle name="Percent 4 16 6 2 2 3" xfId="45578" xr:uid="{70FF270F-0BBC-4AB6-B2F4-B73BDA3F85B2}"/>
    <cellStyle name="Percent 4 16 6 2 3" xfId="27726" xr:uid="{2240B58F-B0D0-4168-BC4E-3DC9A6DE7B85}"/>
    <cellStyle name="Percent 4 16 6 2 4" xfId="45577" xr:uid="{C5EA6315-A5C9-489E-8B66-ECD01ACC9788}"/>
    <cellStyle name="Percent 4 16 6 3" xfId="9855" xr:uid="{7D944449-6C42-4E2A-93D5-898FA8AA7344}"/>
    <cellStyle name="Percent 4 16 6 3 2" xfId="9856" xr:uid="{55C1EC6B-4C7D-497C-BD7A-53021420712D}"/>
    <cellStyle name="Percent 4 16 6 3 2 2" xfId="27729" xr:uid="{671E2B96-7859-41BD-93E1-DB308E563955}"/>
    <cellStyle name="Percent 4 16 6 3 2 3" xfId="45580" xr:uid="{41F73CCE-DD17-496E-9B6C-8C188A75237B}"/>
    <cellStyle name="Percent 4 16 6 3 3" xfId="27728" xr:uid="{B87859EF-70FE-446C-B662-7FF45358BB99}"/>
    <cellStyle name="Percent 4 16 6 3 4" xfId="45579" xr:uid="{36FA48F9-AF36-458C-985E-9D60639B3FB0}"/>
    <cellStyle name="Percent 4 16 6 4" xfId="9857" xr:uid="{BC7A7241-560D-4C1B-97F2-E05075669708}"/>
    <cellStyle name="Percent 4 16 6 4 2" xfId="27730" xr:uid="{AE27E29A-3FBE-4D04-B80B-E8AC57D05F03}"/>
    <cellStyle name="Percent 4 16 6 4 3" xfId="45581" xr:uid="{5D0D8C31-92FA-41C5-9AAA-7934E5E75707}"/>
    <cellStyle name="Percent 4 16 6 5" xfId="27725" xr:uid="{FBB1CEED-78B1-44E3-B2A1-641B96EC2DCA}"/>
    <cellStyle name="Percent 4 16 6 6" xfId="45576" xr:uid="{D44C35F8-4271-4D9F-8B60-8A9A76DC851C}"/>
    <cellStyle name="Percent 4 16 7" xfId="9858" xr:uid="{24CB2B03-D2C1-41DD-9129-C2F05068E51B}"/>
    <cellStyle name="Percent 4 16 7 2" xfId="9859" xr:uid="{62CB21B7-1862-4A60-A557-56F9B517F8A4}"/>
    <cellStyle name="Percent 4 16 7 2 2" xfId="27732" xr:uid="{88B157D3-FEA2-4919-A3BF-43AA7712D620}"/>
    <cellStyle name="Percent 4 16 7 2 3" xfId="45583" xr:uid="{A9AE691F-0A86-4CAC-970A-2DFE490EC69C}"/>
    <cellStyle name="Percent 4 16 7 3" xfId="27731" xr:uid="{DD989DE9-B933-49C4-BD26-1DB246FDD287}"/>
    <cellStyle name="Percent 4 16 7 4" xfId="45582" xr:uid="{2B5B5FEA-6F48-4480-803B-F34A489049AD}"/>
    <cellStyle name="Percent 4 16 8" xfId="9860" xr:uid="{EE9DFD14-0B74-4261-BBCA-BA4F944560EA}"/>
    <cellStyle name="Percent 4 16 8 2" xfId="9861" xr:uid="{B9524CF6-36A6-4ED6-AD60-CEEF7A5D745D}"/>
    <cellStyle name="Percent 4 16 8 2 2" xfId="27734" xr:uid="{78C0BF11-386F-44D4-BE8D-036B8BA284F0}"/>
    <cellStyle name="Percent 4 16 8 2 3" xfId="45585" xr:uid="{1A0B551D-BA5A-4B13-9163-88F74A6AA1E2}"/>
    <cellStyle name="Percent 4 16 8 3" xfId="27733" xr:uid="{8B551819-55B3-4BE8-A9E6-8A8A54575755}"/>
    <cellStyle name="Percent 4 16 8 4" xfId="45584" xr:uid="{9150AE22-5A67-4CEE-913B-CAB35F613103}"/>
    <cellStyle name="Percent 4 16 9" xfId="9862" xr:uid="{77CFAB47-BE00-4F46-822A-31E1C19A053C}"/>
    <cellStyle name="Percent 4 16 9 2" xfId="9863" xr:uid="{4F99871A-3FD5-4A0B-A8A5-A4F7069C1465}"/>
    <cellStyle name="Percent 4 16 9 2 2" xfId="27736" xr:uid="{5D367AA4-CCF9-4C44-9B33-713EB7581E53}"/>
    <cellStyle name="Percent 4 16 9 2 3" xfId="45587" xr:uid="{0381A651-9706-411F-990B-756210B67329}"/>
    <cellStyle name="Percent 4 16 9 3" xfId="27735" xr:uid="{1300E738-B6DF-46BE-B5C8-3DC99E89E8A6}"/>
    <cellStyle name="Percent 4 16 9 4" xfId="45586" xr:uid="{E56DB29A-198F-49AC-9D80-D38A13141409}"/>
    <cellStyle name="Percent 4 17" xfId="2982" xr:uid="{FC8C0335-37FC-4149-9331-F8D72239556A}"/>
    <cellStyle name="Percent 4 17 10" xfId="9865" xr:uid="{6889823D-5EF9-4FA8-B4EC-CC58C404069C}"/>
    <cellStyle name="Percent 4 17 10 2" xfId="27738" xr:uid="{8E3A8D74-DA42-42E8-A328-8C162658CDC7}"/>
    <cellStyle name="Percent 4 17 10 3" xfId="45589" xr:uid="{178E1320-B4B8-4B6B-AE01-6BF6BC456606}"/>
    <cellStyle name="Percent 4 17 11" xfId="9866" xr:uid="{97D7E8FD-D416-4F1C-AE64-CDEC016BEEC9}"/>
    <cellStyle name="Percent 4 17 11 2" xfId="27739" xr:uid="{552DE3FC-B9C0-4647-939A-59B7A0C51CCB}"/>
    <cellStyle name="Percent 4 17 11 3" xfId="45590" xr:uid="{819E9268-26C2-4A4F-9214-EC30EFC8488C}"/>
    <cellStyle name="Percent 4 17 12" xfId="9864" xr:uid="{EAD64507-EE2E-492E-A595-EE9A3E1EB29B}"/>
    <cellStyle name="Percent 4 17 12 2" xfId="27737" xr:uid="{92166301-3592-4DAB-9C4A-0761090C5B7A}"/>
    <cellStyle name="Percent 4 17 12 3" xfId="45588" xr:uid="{E88D64DC-257C-475D-B795-18FD77369FCE}"/>
    <cellStyle name="Percent 4 17 13" xfId="59900" xr:uid="{01234472-88DD-4A27-B90E-756D594E32C5}"/>
    <cellStyle name="Percent 4 17 2" xfId="9867" xr:uid="{1A8EF1F6-FD34-406E-8E0B-5763B7FEE840}"/>
    <cellStyle name="Percent 4 17 2 2" xfId="9868" xr:uid="{DA1A015B-F769-4CC5-BFFA-8FF771DBD34E}"/>
    <cellStyle name="Percent 4 17 2 2 2" xfId="9869" xr:uid="{56A5D6E8-A19D-4E9C-BB45-D87A77F71108}"/>
    <cellStyle name="Percent 4 17 2 2 2 2" xfId="27742" xr:uid="{852D68A3-27E5-4601-A23D-3837CB7AC931}"/>
    <cellStyle name="Percent 4 17 2 2 2 3" xfId="45593" xr:uid="{9B5B9939-C94E-439F-9EAD-ECDECD332C3F}"/>
    <cellStyle name="Percent 4 17 2 2 3" xfId="27741" xr:uid="{A3721570-38C8-4363-94B2-FD33C0DA8394}"/>
    <cellStyle name="Percent 4 17 2 2 4" xfId="45592" xr:uid="{C854C828-3D80-48C3-BDA5-74844CB501A7}"/>
    <cellStyle name="Percent 4 17 2 3" xfId="9870" xr:uid="{5F638265-1357-4C62-9DFC-72AAA4CD568C}"/>
    <cellStyle name="Percent 4 17 2 3 2" xfId="9871" xr:uid="{A90C4342-FA0C-4A09-A4DD-B28F7B6929C2}"/>
    <cellStyle name="Percent 4 17 2 3 2 2" xfId="27744" xr:uid="{D94490CB-86A6-48A0-BF20-910B607F6707}"/>
    <cellStyle name="Percent 4 17 2 3 2 3" xfId="45595" xr:uid="{D53A4EA9-4CD6-4E67-970C-550FE27F503C}"/>
    <cellStyle name="Percent 4 17 2 3 3" xfId="27743" xr:uid="{5ABEE8AC-1A9A-4D14-ACAD-1B9EDEFD380B}"/>
    <cellStyle name="Percent 4 17 2 3 4" xfId="45594" xr:uid="{3C15F1B7-E2FE-4852-8F34-ADA41AEE0FFF}"/>
    <cellStyle name="Percent 4 17 2 4" xfId="9872" xr:uid="{2E39A7A3-38CC-4602-9C4A-CD8832A88165}"/>
    <cellStyle name="Percent 4 17 2 4 2" xfId="27745" xr:uid="{82181376-E642-49D2-AF40-1618246B7AF8}"/>
    <cellStyle name="Percent 4 17 2 4 3" xfId="45596" xr:uid="{A972C4F7-4B22-4C2A-8A60-93C8075CEBC2}"/>
    <cellStyle name="Percent 4 17 2 5" xfId="9873" xr:uid="{E4586795-CFB5-4448-A08E-092D12AEA964}"/>
    <cellStyle name="Percent 4 17 2 5 2" xfId="27746" xr:uid="{7D498991-174F-4A3C-8AD2-4F5043FF151E}"/>
    <cellStyle name="Percent 4 17 2 5 3" xfId="45597" xr:uid="{BF370845-A312-4EFB-8F84-98DA0ED2D66A}"/>
    <cellStyle name="Percent 4 17 2 6" xfId="27740" xr:uid="{2334D207-E433-4D4A-AAEF-3C2A30D9CABE}"/>
    <cellStyle name="Percent 4 17 2 7" xfId="45591" xr:uid="{152DB07C-236A-4D12-B80D-A2BD598A6FD7}"/>
    <cellStyle name="Percent 4 17 3" xfId="9874" xr:uid="{9127F40C-888C-4C01-A89C-63E3DE2FD769}"/>
    <cellStyle name="Percent 4 17 3 2" xfId="9875" xr:uid="{78C301CB-8449-44D6-87DE-B880E6C5B838}"/>
    <cellStyle name="Percent 4 17 3 2 2" xfId="9876" xr:uid="{522C3643-4DD4-47BC-BD27-D94BA6A45854}"/>
    <cellStyle name="Percent 4 17 3 2 2 2" xfId="27749" xr:uid="{09172B5D-4FB3-41A6-9C8C-FEABFC551ED2}"/>
    <cellStyle name="Percent 4 17 3 2 2 3" xfId="45600" xr:uid="{14FB4BF0-82C2-45C5-A33F-AD32E08C0130}"/>
    <cellStyle name="Percent 4 17 3 2 3" xfId="27748" xr:uid="{2298FE5D-790B-4275-A993-3391E5A49325}"/>
    <cellStyle name="Percent 4 17 3 2 4" xfId="45599" xr:uid="{373AA85C-0F29-45D1-8FEE-B263C83D2E5E}"/>
    <cellStyle name="Percent 4 17 3 3" xfId="9877" xr:uid="{2C77413F-77D7-4CD3-A9BD-151414D7ED09}"/>
    <cellStyle name="Percent 4 17 3 3 2" xfId="9878" xr:uid="{78756654-48EE-4CAE-9520-8131952A4F39}"/>
    <cellStyle name="Percent 4 17 3 3 2 2" xfId="27751" xr:uid="{C8A5F59F-728D-47FE-805F-31A7B6D4CF29}"/>
    <cellStyle name="Percent 4 17 3 3 2 3" xfId="45602" xr:uid="{86BE8F75-DB69-4ED1-87FF-F7DDCBFA962F}"/>
    <cellStyle name="Percent 4 17 3 3 3" xfId="27750" xr:uid="{67F61AEC-0321-42E8-8293-3AC376EB9789}"/>
    <cellStyle name="Percent 4 17 3 3 4" xfId="45601" xr:uid="{C30703A2-926C-4C96-BCCF-7E1968A3ED6C}"/>
    <cellStyle name="Percent 4 17 3 4" xfId="9879" xr:uid="{919E4DCA-67C8-4D37-8DA0-03FC4B494816}"/>
    <cellStyle name="Percent 4 17 3 4 2" xfId="27752" xr:uid="{8ED31BC8-B33A-4B1E-AFFE-6C4728BFEC6B}"/>
    <cellStyle name="Percent 4 17 3 4 3" xfId="45603" xr:uid="{F9F32D4A-2E53-4D8A-8866-B5779B9840FD}"/>
    <cellStyle name="Percent 4 17 3 5" xfId="27747" xr:uid="{E1FBC842-37FC-49CB-90C1-72DD5BCF4458}"/>
    <cellStyle name="Percent 4 17 3 6" xfId="45598" xr:uid="{AF2D54DB-B0F4-413F-8192-9532D367DA81}"/>
    <cellStyle name="Percent 4 17 4" xfId="9880" xr:uid="{87404A4D-BA77-4F8B-8DD6-B987AAD67E62}"/>
    <cellStyle name="Percent 4 17 4 2" xfId="9881" xr:uid="{165548A5-A179-4FAF-A60E-2077B1615D2B}"/>
    <cellStyle name="Percent 4 17 4 2 2" xfId="9882" xr:uid="{2106DECC-A80B-4B54-913D-82E79DD96DA2}"/>
    <cellStyle name="Percent 4 17 4 2 2 2" xfId="27755" xr:uid="{D51B1525-E6EA-425C-85F6-68F1BC8177FA}"/>
    <cellStyle name="Percent 4 17 4 2 2 3" xfId="45606" xr:uid="{BF991668-3A50-4263-851B-80BB9EA237EE}"/>
    <cellStyle name="Percent 4 17 4 2 3" xfId="27754" xr:uid="{51297795-D91B-44B4-86B7-97EB741CC3FA}"/>
    <cellStyle name="Percent 4 17 4 2 4" xfId="45605" xr:uid="{371E7B0F-5E3B-4642-B19D-B5E55B0CAA06}"/>
    <cellStyle name="Percent 4 17 4 3" xfId="9883" xr:uid="{D841FF70-398A-404B-A48B-EC01CDEBC274}"/>
    <cellStyle name="Percent 4 17 4 3 2" xfId="9884" xr:uid="{A8549AB7-CDF2-425B-A9C9-38E0C696E494}"/>
    <cellStyle name="Percent 4 17 4 3 2 2" xfId="27757" xr:uid="{307656E3-8170-4B68-8D23-54162110D431}"/>
    <cellStyle name="Percent 4 17 4 3 2 3" xfId="45608" xr:uid="{B6038302-798A-4F61-B114-31F074759794}"/>
    <cellStyle name="Percent 4 17 4 3 3" xfId="27756" xr:uid="{2AB79AC4-59BC-4D9A-B852-024409EB9E3B}"/>
    <cellStyle name="Percent 4 17 4 3 4" xfId="45607" xr:uid="{0085C274-C228-445F-A3E4-A10167D3EAB4}"/>
    <cellStyle name="Percent 4 17 4 4" xfId="9885" xr:uid="{7C7590C1-7503-4DFF-BFBD-1A5B71D50BAC}"/>
    <cellStyle name="Percent 4 17 4 4 2" xfId="27758" xr:uid="{6C603165-429F-491C-BB7A-BBFEDB7F9EBA}"/>
    <cellStyle name="Percent 4 17 4 4 3" xfId="45609" xr:uid="{98B2B0E7-E6F3-4A83-8A5E-1C677F8BA604}"/>
    <cellStyle name="Percent 4 17 4 5" xfId="27753" xr:uid="{15AD67E4-91E3-44D9-BC8C-2C5994D34CEC}"/>
    <cellStyle name="Percent 4 17 4 6" xfId="45604" xr:uid="{57DCDE3F-0B7D-4C48-BE96-2143DD52E92C}"/>
    <cellStyle name="Percent 4 17 5" xfId="9886" xr:uid="{5904B9B8-B794-4270-AE59-93D8D128C862}"/>
    <cellStyle name="Percent 4 17 5 2" xfId="9887" xr:uid="{9D62A8C1-972E-4077-BC47-B18910DB75CF}"/>
    <cellStyle name="Percent 4 17 5 2 2" xfId="9888" xr:uid="{4F41173C-0284-433E-9040-CB16C9BBC9D3}"/>
    <cellStyle name="Percent 4 17 5 2 2 2" xfId="27761" xr:uid="{A148788F-0311-4AA7-AA18-BA8D7645CB8A}"/>
    <cellStyle name="Percent 4 17 5 2 2 3" xfId="45612" xr:uid="{C2E931C3-4969-48FE-B855-88CAF437681F}"/>
    <cellStyle name="Percent 4 17 5 2 3" xfId="27760" xr:uid="{6943088F-293E-4D11-9440-25590D645F33}"/>
    <cellStyle name="Percent 4 17 5 2 4" xfId="45611" xr:uid="{C036A9BC-A680-4FB0-BAC1-E7258ED99CF9}"/>
    <cellStyle name="Percent 4 17 5 3" xfId="9889" xr:uid="{8B6B37A3-B56E-4258-9D52-D43254B7346A}"/>
    <cellStyle name="Percent 4 17 5 3 2" xfId="9890" xr:uid="{1449FDD1-CC4D-4FD3-B5CD-034D48962071}"/>
    <cellStyle name="Percent 4 17 5 3 2 2" xfId="27763" xr:uid="{B8960697-0430-46FF-97A8-E91CEE346AF2}"/>
    <cellStyle name="Percent 4 17 5 3 2 3" xfId="45614" xr:uid="{24A5F529-882A-4755-8A37-52B7AB933932}"/>
    <cellStyle name="Percent 4 17 5 3 3" xfId="27762" xr:uid="{1D79A390-B6BB-4F0E-9D27-E56CAEE5FBCC}"/>
    <cellStyle name="Percent 4 17 5 3 4" xfId="45613" xr:uid="{0435BFB4-AA26-496C-9A83-F0CACFC64271}"/>
    <cellStyle name="Percent 4 17 5 4" xfId="9891" xr:uid="{12FB2068-2D0F-407E-AEC1-34B97F3DB2D2}"/>
    <cellStyle name="Percent 4 17 5 4 2" xfId="9892" xr:uid="{8E6F8B0A-550A-4D55-9CB1-65DAA85D88AF}"/>
    <cellStyle name="Percent 4 17 5 4 2 2" xfId="27765" xr:uid="{D5659FC8-EDB5-4717-A135-FB26D08A5A59}"/>
    <cellStyle name="Percent 4 17 5 4 2 3" xfId="45616" xr:uid="{1071DF03-7446-4B9B-B41A-963EB1ECF390}"/>
    <cellStyle name="Percent 4 17 5 4 3" xfId="27764" xr:uid="{073C9104-C57E-4171-9F1E-8A4E42DACDA4}"/>
    <cellStyle name="Percent 4 17 5 4 4" xfId="45615" xr:uid="{5026C971-F97A-4B57-AD10-1C7EECC0CA4A}"/>
    <cellStyle name="Percent 4 17 5 5" xfId="9893" xr:uid="{DE0DF097-F99C-4D97-831C-AD8AB8E7BF65}"/>
    <cellStyle name="Percent 4 17 5 5 2" xfId="27766" xr:uid="{A2FB5E6D-095F-400B-8DB2-3A6DC70FD644}"/>
    <cellStyle name="Percent 4 17 5 5 3" xfId="45617" xr:uid="{A9404F5E-0321-4F66-A485-0AC3FAC50B78}"/>
    <cellStyle name="Percent 4 17 5 6" xfId="27759" xr:uid="{6F304B89-4F24-46D2-99F3-9F25437CD6A5}"/>
    <cellStyle name="Percent 4 17 5 7" xfId="45610" xr:uid="{4E58BB1E-6C08-4EC9-8790-0C00FB1CE87F}"/>
    <cellStyle name="Percent 4 17 6" xfId="9894" xr:uid="{71DEB9EA-DE82-4F55-AD88-859301992DE4}"/>
    <cellStyle name="Percent 4 17 6 2" xfId="9895" xr:uid="{194D78D4-09FD-49DD-A54B-F0A499889F73}"/>
    <cellStyle name="Percent 4 17 6 2 2" xfId="9896" xr:uid="{BE7A3796-A7C0-4C58-B08E-1C76481A3F13}"/>
    <cellStyle name="Percent 4 17 6 2 2 2" xfId="27769" xr:uid="{8951240D-5C5B-400B-BFFD-D35A17F311D6}"/>
    <cellStyle name="Percent 4 17 6 2 2 3" xfId="45620" xr:uid="{AAFD41D2-35B6-4524-8365-BB22A6F47022}"/>
    <cellStyle name="Percent 4 17 6 2 3" xfId="27768" xr:uid="{9240D5E7-24A5-4BEA-8F71-6472729CEDBC}"/>
    <cellStyle name="Percent 4 17 6 2 4" xfId="45619" xr:uid="{92CFDA10-B613-4DBD-BBBD-DB594633C9FF}"/>
    <cellStyle name="Percent 4 17 6 3" xfId="9897" xr:uid="{5BAFE0B4-3B99-4139-9B45-CC2762E761C1}"/>
    <cellStyle name="Percent 4 17 6 3 2" xfId="9898" xr:uid="{5DE389E7-0F75-4788-BE31-FB95D21D334F}"/>
    <cellStyle name="Percent 4 17 6 3 2 2" xfId="27771" xr:uid="{231E19F1-F5CA-4E61-B294-EB23AA1F5C4B}"/>
    <cellStyle name="Percent 4 17 6 3 2 3" xfId="45622" xr:uid="{D6A811B2-A664-4C7D-866A-12690EAAEDA4}"/>
    <cellStyle name="Percent 4 17 6 3 3" xfId="27770" xr:uid="{47C05B66-9F66-417A-91DF-9BC524B65A0D}"/>
    <cellStyle name="Percent 4 17 6 3 4" xfId="45621" xr:uid="{B21FFBE9-C708-477C-A9EF-D6892B25D9A2}"/>
    <cellStyle name="Percent 4 17 6 4" xfId="9899" xr:uid="{E76F9FE4-0E03-42B4-9CB3-C56306EFF53D}"/>
    <cellStyle name="Percent 4 17 6 4 2" xfId="27772" xr:uid="{21131C9F-1EE0-442D-93E5-5FBEBD297642}"/>
    <cellStyle name="Percent 4 17 6 4 3" xfId="45623" xr:uid="{AADB55B1-EE3B-42CC-83BE-27A5BC35541B}"/>
    <cellStyle name="Percent 4 17 6 5" xfId="27767" xr:uid="{0962BE27-0F52-4118-9E6F-45C3F6464548}"/>
    <cellStyle name="Percent 4 17 6 6" xfId="45618" xr:uid="{E6879137-E501-4284-8485-DBAE5E5F606F}"/>
    <cellStyle name="Percent 4 17 7" xfId="9900" xr:uid="{012D495C-278A-4A90-839F-ABB9FACBFB09}"/>
    <cellStyle name="Percent 4 17 7 2" xfId="9901" xr:uid="{90444BB0-5686-4AC0-B4ED-DD95D06DB20D}"/>
    <cellStyle name="Percent 4 17 7 2 2" xfId="27774" xr:uid="{81EE7D6C-5B34-4B17-A2E0-D62CE686727D}"/>
    <cellStyle name="Percent 4 17 7 2 3" xfId="45625" xr:uid="{D9EEC7DF-C2A9-4B1C-8844-ADD204CBB664}"/>
    <cellStyle name="Percent 4 17 7 3" xfId="27773" xr:uid="{AB397A91-4237-4081-B337-6DFA090D5046}"/>
    <cellStyle name="Percent 4 17 7 4" xfId="45624" xr:uid="{4982E87F-4D1E-41DB-A4F7-405B413476A2}"/>
    <cellStyle name="Percent 4 17 8" xfId="9902" xr:uid="{E5B53ACA-370B-4D10-8198-445770B8D016}"/>
    <cellStyle name="Percent 4 17 8 2" xfId="9903" xr:uid="{BBBEDCA6-5496-46B8-B8B2-4A68F0DE55F0}"/>
    <cellStyle name="Percent 4 17 8 2 2" xfId="27776" xr:uid="{24ECC503-B87D-4AFF-B5B7-8F84F19FC094}"/>
    <cellStyle name="Percent 4 17 8 2 3" xfId="45627" xr:uid="{5BD052D9-8974-4E13-ABA2-A9C876BC5778}"/>
    <cellStyle name="Percent 4 17 8 3" xfId="27775" xr:uid="{746E0108-4746-445E-882E-A2C2EA1A30F1}"/>
    <cellStyle name="Percent 4 17 8 4" xfId="45626" xr:uid="{3D28D08A-7B69-4CBF-8FB0-D4B1AB6CC8B3}"/>
    <cellStyle name="Percent 4 17 9" xfId="9904" xr:uid="{DB5ADBF8-D752-49EC-AB9D-B0004A75BCEB}"/>
    <cellStyle name="Percent 4 17 9 2" xfId="9905" xr:uid="{1E2B59AC-C3A4-4F98-B4E8-074AAA057969}"/>
    <cellStyle name="Percent 4 17 9 2 2" xfId="27778" xr:uid="{22EB63E2-036E-424B-A717-36DB8467FFA8}"/>
    <cellStyle name="Percent 4 17 9 2 3" xfId="45629" xr:uid="{1D874868-1C68-441A-94D5-B56EE42EED1A}"/>
    <cellStyle name="Percent 4 17 9 3" xfId="27777" xr:uid="{68A36A1E-C636-47B3-96B9-BC70BB22E2FA}"/>
    <cellStyle name="Percent 4 17 9 4" xfId="45628" xr:uid="{B5F880D3-F3E2-4886-8F91-66D96DE57B0F}"/>
    <cellStyle name="Percent 4 18" xfId="2983" xr:uid="{0D9886FA-4691-4487-ACEC-174897A34953}"/>
    <cellStyle name="Percent 4 18 10" xfId="9907" xr:uid="{106CDD8C-5FB2-43AD-A70C-CC64A3268DC9}"/>
    <cellStyle name="Percent 4 18 10 2" xfId="27780" xr:uid="{930DCE9C-45B4-4CC6-9BBA-38944936910C}"/>
    <cellStyle name="Percent 4 18 10 3" xfId="45631" xr:uid="{D4125121-BEED-4590-B0AE-049CA0D78638}"/>
    <cellStyle name="Percent 4 18 11" xfId="9908" xr:uid="{470E06D1-6627-461E-AD5F-D955577D0729}"/>
    <cellStyle name="Percent 4 18 11 2" xfId="27781" xr:uid="{C6A50891-CB2B-429A-86B0-9429D3DD16FE}"/>
    <cellStyle name="Percent 4 18 11 3" xfId="45632" xr:uid="{447B4F3B-CE50-48D6-890C-7FBFAA4C001F}"/>
    <cellStyle name="Percent 4 18 12" xfId="9906" xr:uid="{EE309F6C-F128-4265-BAD3-4593F4E57EA1}"/>
    <cellStyle name="Percent 4 18 12 2" xfId="27779" xr:uid="{101F5A66-CF21-4FC7-A725-C20FACD892A6}"/>
    <cellStyle name="Percent 4 18 12 3" xfId="45630" xr:uid="{B8840842-AC31-4FBE-B203-ABD4577AE0EC}"/>
    <cellStyle name="Percent 4 18 13" xfId="59901" xr:uid="{65AE738D-58A3-4D50-BFE3-81941E7D504B}"/>
    <cellStyle name="Percent 4 18 2" xfId="9909" xr:uid="{31CAE398-3C1E-46C1-913F-E1C5AB391582}"/>
    <cellStyle name="Percent 4 18 2 2" xfId="9910" xr:uid="{981C12A1-0D1E-4105-BEBF-B733169A2D18}"/>
    <cellStyle name="Percent 4 18 2 2 2" xfId="9911" xr:uid="{55C24753-F1D1-4D85-911B-B0BB9AC2CAC4}"/>
    <cellStyle name="Percent 4 18 2 2 2 2" xfId="27784" xr:uid="{6D25EA71-32C3-4D63-A5A9-C34932B43C7E}"/>
    <cellStyle name="Percent 4 18 2 2 2 3" xfId="45635" xr:uid="{36612F88-7248-44B0-95E5-90CBB298FD1A}"/>
    <cellStyle name="Percent 4 18 2 2 3" xfId="27783" xr:uid="{1342B75A-7B41-4F72-B190-AAB4FC4CE873}"/>
    <cellStyle name="Percent 4 18 2 2 4" xfId="45634" xr:uid="{C260BAD2-E930-4005-97EF-C15EE1A5A662}"/>
    <cellStyle name="Percent 4 18 2 3" xfId="9912" xr:uid="{68190FC5-E40B-41CC-A8CD-B004FBF30AB8}"/>
    <cellStyle name="Percent 4 18 2 3 2" xfId="9913" xr:uid="{2E8765D8-51CF-4C09-ACD4-62D29FF07A88}"/>
    <cellStyle name="Percent 4 18 2 3 2 2" xfId="27786" xr:uid="{DBAF5B3A-20D3-4869-B8A7-4816949026E7}"/>
    <cellStyle name="Percent 4 18 2 3 2 3" xfId="45637" xr:uid="{BA2F3365-8FD7-4962-B7BD-8D40B401A08F}"/>
    <cellStyle name="Percent 4 18 2 3 3" xfId="27785" xr:uid="{CE0825C6-A5F7-4508-8B78-669E75496D74}"/>
    <cellStyle name="Percent 4 18 2 3 4" xfId="45636" xr:uid="{4000EF90-FFE2-4EC8-98E6-E85D3208743E}"/>
    <cellStyle name="Percent 4 18 2 4" xfId="9914" xr:uid="{C8C9B6EF-7854-46CB-8211-852D3DD999E6}"/>
    <cellStyle name="Percent 4 18 2 4 2" xfId="27787" xr:uid="{18E6B6AE-3916-48C8-AAD8-E04EDF039580}"/>
    <cellStyle name="Percent 4 18 2 4 3" xfId="45638" xr:uid="{1428CF6E-5977-44C4-8C33-F330C2D32AD0}"/>
    <cellStyle name="Percent 4 18 2 5" xfId="9915" xr:uid="{C7448774-B58F-474A-A3FD-A0AA9201F6BB}"/>
    <cellStyle name="Percent 4 18 2 5 2" xfId="27788" xr:uid="{7B937995-E91F-4F9C-B752-18E8F5F4FC4C}"/>
    <cellStyle name="Percent 4 18 2 5 3" xfId="45639" xr:uid="{E5A230B6-DF89-46C3-9B76-73D9505D5F02}"/>
    <cellStyle name="Percent 4 18 2 6" xfId="27782" xr:uid="{F374647E-70A7-4DF6-B60B-F42330EB066C}"/>
    <cellStyle name="Percent 4 18 2 7" xfId="45633" xr:uid="{8983BC32-8430-4B06-BC2F-50EFEBF14298}"/>
    <cellStyle name="Percent 4 18 2 8" xfId="59902" xr:uid="{D6D1BA1F-C26F-41C0-B909-B1A40E8F4C09}"/>
    <cellStyle name="Percent 4 18 3" xfId="9916" xr:uid="{472A1638-281C-4632-94FE-17988A8CB1EE}"/>
    <cellStyle name="Percent 4 18 3 2" xfId="9917" xr:uid="{1EBB3872-3E83-4AFD-B090-645E2CA8B7AD}"/>
    <cellStyle name="Percent 4 18 3 2 2" xfId="9918" xr:uid="{54FA865A-5CBE-457A-A745-7709C940A186}"/>
    <cellStyle name="Percent 4 18 3 2 2 2" xfId="27791" xr:uid="{74685CDE-40A7-4C93-9D50-F932B474176C}"/>
    <cellStyle name="Percent 4 18 3 2 2 3" xfId="45642" xr:uid="{D1E95FAB-0FAF-44C6-8B01-92BC77D4ACEE}"/>
    <cellStyle name="Percent 4 18 3 2 3" xfId="27790" xr:uid="{8A5B0AD8-6CFE-4176-8A1D-E6E78D94ED5E}"/>
    <cellStyle name="Percent 4 18 3 2 4" xfId="45641" xr:uid="{CCE21F6D-8818-43E5-8880-62A37534F896}"/>
    <cellStyle name="Percent 4 18 3 3" xfId="9919" xr:uid="{DF91B5E0-3BBF-4F95-8264-E4412FC22C31}"/>
    <cellStyle name="Percent 4 18 3 3 2" xfId="9920" xr:uid="{17490E91-633E-451E-87BB-C55476C7731A}"/>
    <cellStyle name="Percent 4 18 3 3 2 2" xfId="27793" xr:uid="{B7C04E97-C5E5-4A57-A33B-D0E9489D87B5}"/>
    <cellStyle name="Percent 4 18 3 3 2 3" xfId="45644" xr:uid="{4A4B0681-5AA1-4FF9-B818-579143C2ED33}"/>
    <cellStyle name="Percent 4 18 3 3 3" xfId="27792" xr:uid="{9A72A2B1-B5EF-4203-9AA5-B293BACB212F}"/>
    <cellStyle name="Percent 4 18 3 3 4" xfId="45643" xr:uid="{152139FC-2B31-4858-9651-0A73B86C58F2}"/>
    <cellStyle name="Percent 4 18 3 4" xfId="9921" xr:uid="{6806A2AD-31BA-47D0-B7D8-9E3705E811AE}"/>
    <cellStyle name="Percent 4 18 3 4 2" xfId="27794" xr:uid="{3F899568-0BF4-4560-A2A5-F544C2986BC0}"/>
    <cellStyle name="Percent 4 18 3 4 3" xfId="45645" xr:uid="{22B14DB1-61A6-4D11-A133-93A9C6668DFD}"/>
    <cellStyle name="Percent 4 18 3 5" xfId="27789" xr:uid="{ADFD6E33-239A-4876-A701-0C7D9A4B710C}"/>
    <cellStyle name="Percent 4 18 3 6" xfId="45640" xr:uid="{6F0F7FA4-1836-445A-A8E8-857087C9CC22}"/>
    <cellStyle name="Percent 4 18 4" xfId="9922" xr:uid="{B3C9840B-63BF-440D-BF80-366233FC81A2}"/>
    <cellStyle name="Percent 4 18 4 2" xfId="9923" xr:uid="{22CFAC37-6977-401B-8E8C-A1FC1B2D41CD}"/>
    <cellStyle name="Percent 4 18 4 2 2" xfId="9924" xr:uid="{A7659C00-F863-42B1-864C-9A03D53925F0}"/>
    <cellStyle name="Percent 4 18 4 2 2 2" xfId="27797" xr:uid="{4FAB5A60-3527-403E-922F-05E7B2439C07}"/>
    <cellStyle name="Percent 4 18 4 2 2 3" xfId="45648" xr:uid="{FB9D6C4B-3F75-4C1C-9FE4-61A7C560F813}"/>
    <cellStyle name="Percent 4 18 4 2 3" xfId="27796" xr:uid="{EAE2D197-89FB-4C5A-BFF7-A9764FD96248}"/>
    <cellStyle name="Percent 4 18 4 2 4" xfId="45647" xr:uid="{2F6A8C38-4A52-4801-99D0-A40FBD8B9358}"/>
    <cellStyle name="Percent 4 18 4 3" xfId="9925" xr:uid="{9E051EA9-9336-48F9-9509-06C1D1CED540}"/>
    <cellStyle name="Percent 4 18 4 3 2" xfId="9926" xr:uid="{697DEC18-94D7-42F4-92B3-9378623B5E57}"/>
    <cellStyle name="Percent 4 18 4 3 2 2" xfId="27799" xr:uid="{38851542-4364-49EA-A2ED-1A2F6EA1B1ED}"/>
    <cellStyle name="Percent 4 18 4 3 2 3" xfId="45650" xr:uid="{EF63C3AD-1033-489A-87E9-D3578C9474D9}"/>
    <cellStyle name="Percent 4 18 4 3 3" xfId="27798" xr:uid="{EC79AABA-2B6B-4B05-A76B-CA1A75ABAF5C}"/>
    <cellStyle name="Percent 4 18 4 3 4" xfId="45649" xr:uid="{C965CCB8-A7A4-4C2B-B504-6A0621D7306D}"/>
    <cellStyle name="Percent 4 18 4 4" xfId="9927" xr:uid="{F3D55EFD-2205-4B62-8E08-7E69CCC8F4A9}"/>
    <cellStyle name="Percent 4 18 4 4 2" xfId="27800" xr:uid="{F350FD56-71E0-40E2-BE39-1149D80C9BDE}"/>
    <cellStyle name="Percent 4 18 4 4 3" xfId="45651" xr:uid="{3079CB4A-F788-48DF-9D74-082A3BF1C03A}"/>
    <cellStyle name="Percent 4 18 4 5" xfId="27795" xr:uid="{BEB1FFD1-D182-4FE3-AF1C-65969D43E215}"/>
    <cellStyle name="Percent 4 18 4 6" xfId="45646" xr:uid="{CFADFD75-39DA-4BE4-9D0D-196A9B4CA709}"/>
    <cellStyle name="Percent 4 18 5" xfId="9928" xr:uid="{1EB957D4-7595-46A4-93AA-7CA813551E45}"/>
    <cellStyle name="Percent 4 18 5 2" xfId="9929" xr:uid="{36BA117C-627A-4242-9BEC-6410A16307DB}"/>
    <cellStyle name="Percent 4 18 5 2 2" xfId="9930" xr:uid="{D3069EC0-249A-4FE2-8F84-4CF17229F61B}"/>
    <cellStyle name="Percent 4 18 5 2 2 2" xfId="27803" xr:uid="{778FB0F1-B230-4498-BC32-6C231E27EE47}"/>
    <cellStyle name="Percent 4 18 5 2 2 3" xfId="45654" xr:uid="{D1A8DC7D-7410-41B5-907C-CE87194A68D6}"/>
    <cellStyle name="Percent 4 18 5 2 3" xfId="27802" xr:uid="{BA139D33-A6A4-495B-8910-320E5C6F5341}"/>
    <cellStyle name="Percent 4 18 5 2 4" xfId="45653" xr:uid="{C9E01097-0C60-42E1-A9CD-306C5EA224A8}"/>
    <cellStyle name="Percent 4 18 5 3" xfId="9931" xr:uid="{D607B70E-CF41-4ADB-A219-288231F85DC1}"/>
    <cellStyle name="Percent 4 18 5 3 2" xfId="9932" xr:uid="{D10327CD-4CF6-4D25-BD46-942578732DD3}"/>
    <cellStyle name="Percent 4 18 5 3 2 2" xfId="27805" xr:uid="{CEB45DD7-8C18-4D56-AF95-B56EE885BC7E}"/>
    <cellStyle name="Percent 4 18 5 3 2 3" xfId="45656" xr:uid="{DEF1D9BD-AD1B-438C-B158-C65D29B7C07B}"/>
    <cellStyle name="Percent 4 18 5 3 3" xfId="27804" xr:uid="{1755CC0A-1DB4-45ED-A6FF-26FF6152DB2A}"/>
    <cellStyle name="Percent 4 18 5 3 4" xfId="45655" xr:uid="{919BC1EF-AFB6-4388-A444-9FE7C0C329C8}"/>
    <cellStyle name="Percent 4 18 5 4" xfId="9933" xr:uid="{F3F1606A-63F9-43E8-A3E0-10A44728C8CF}"/>
    <cellStyle name="Percent 4 18 5 4 2" xfId="9934" xr:uid="{A45165DE-640B-4A08-B882-5AB965966F95}"/>
    <cellStyle name="Percent 4 18 5 4 2 2" xfId="27807" xr:uid="{7C9DEB03-C1BD-4F3D-9704-9488D7B6EC04}"/>
    <cellStyle name="Percent 4 18 5 4 2 3" xfId="45658" xr:uid="{E72FA548-9BF6-41D9-A20A-3F0CEE89CB78}"/>
    <cellStyle name="Percent 4 18 5 4 3" xfId="27806" xr:uid="{A418E474-7377-4134-912B-2C98F3BA5F3E}"/>
    <cellStyle name="Percent 4 18 5 4 4" xfId="45657" xr:uid="{1B7F2671-FEC2-4281-A19C-76E3240FCDF9}"/>
    <cellStyle name="Percent 4 18 5 5" xfId="9935" xr:uid="{F1817351-46EA-4384-8045-B696686C2E6E}"/>
    <cellStyle name="Percent 4 18 5 5 2" xfId="27808" xr:uid="{57C1DF40-903E-41FF-B8A3-5393D1B3A757}"/>
    <cellStyle name="Percent 4 18 5 5 3" xfId="45659" xr:uid="{D96F2C84-3017-42CD-8AAC-7442A1BD5D42}"/>
    <cellStyle name="Percent 4 18 5 6" xfId="27801" xr:uid="{9DABCBD0-F359-4BB1-8BFB-49F901190C9F}"/>
    <cellStyle name="Percent 4 18 5 7" xfId="45652" xr:uid="{10A92D73-11A2-4FD1-97EA-9CB9255F00D5}"/>
    <cellStyle name="Percent 4 18 6" xfId="9936" xr:uid="{6DCC9FED-A1D4-4614-967A-1CF74A6C7269}"/>
    <cellStyle name="Percent 4 18 6 2" xfId="9937" xr:uid="{C2CE2AAC-E3A7-468D-A56A-5B7C56F59B7F}"/>
    <cellStyle name="Percent 4 18 6 2 2" xfId="9938" xr:uid="{98F9A478-6D6F-4FF9-82F3-27E15B2880C3}"/>
    <cellStyle name="Percent 4 18 6 2 2 2" xfId="27811" xr:uid="{AA552E6C-E64E-4F24-A2EF-8956B8F5F48E}"/>
    <cellStyle name="Percent 4 18 6 2 2 3" xfId="45662" xr:uid="{45C217DA-492E-4510-985B-663FEB1DF326}"/>
    <cellStyle name="Percent 4 18 6 2 3" xfId="27810" xr:uid="{D4FF250F-00F5-4300-85DB-FCD82FA2CA2C}"/>
    <cellStyle name="Percent 4 18 6 2 4" xfId="45661" xr:uid="{66AF9628-0BF1-4623-877F-9E11A585CF3E}"/>
    <cellStyle name="Percent 4 18 6 3" xfId="9939" xr:uid="{BCF9064B-3987-4E40-93B2-9118EEDABEBC}"/>
    <cellStyle name="Percent 4 18 6 3 2" xfId="9940" xr:uid="{ABB5ACA3-910A-4AA2-A360-380D3D5CA009}"/>
    <cellStyle name="Percent 4 18 6 3 2 2" xfId="27813" xr:uid="{3EF08635-46EC-4852-8514-7E3995C8C232}"/>
    <cellStyle name="Percent 4 18 6 3 2 3" xfId="45664" xr:uid="{30809A69-4A72-4598-ACB6-C6D96B1549E0}"/>
    <cellStyle name="Percent 4 18 6 3 3" xfId="27812" xr:uid="{8582741B-6906-4F90-903D-35BDBA827979}"/>
    <cellStyle name="Percent 4 18 6 3 4" xfId="45663" xr:uid="{50C5CE67-36D0-4607-A10D-E8A22BA13F6E}"/>
    <cellStyle name="Percent 4 18 6 4" xfId="9941" xr:uid="{B63CD1B1-C2ED-4329-B4AE-2FDC80EFC403}"/>
    <cellStyle name="Percent 4 18 6 4 2" xfId="27814" xr:uid="{0370D85E-F179-4F28-B8DF-9134FC0B90C0}"/>
    <cellStyle name="Percent 4 18 6 4 3" xfId="45665" xr:uid="{25282374-F98E-4F6B-9487-EC959C5F34E2}"/>
    <cellStyle name="Percent 4 18 6 5" xfId="27809" xr:uid="{9297F813-8459-49E8-AC23-84BE5D1E9B5C}"/>
    <cellStyle name="Percent 4 18 6 6" xfId="45660" xr:uid="{E903D7B9-3159-41F2-829A-5CF35DB072C7}"/>
    <cellStyle name="Percent 4 18 7" xfId="9942" xr:uid="{C3C76215-08C4-4E0F-A8F2-CFE17B3E349C}"/>
    <cellStyle name="Percent 4 18 7 2" xfId="9943" xr:uid="{C2EB137C-406A-4164-BF83-1F85309388AF}"/>
    <cellStyle name="Percent 4 18 7 2 2" xfId="27816" xr:uid="{8EF93548-E1CD-432F-8ABF-75ECBE5C4D14}"/>
    <cellStyle name="Percent 4 18 7 2 3" xfId="45667" xr:uid="{EA25E26D-359D-431B-814E-63D6D390B85B}"/>
    <cellStyle name="Percent 4 18 7 3" xfId="27815" xr:uid="{A22E11F3-870D-46F8-818D-483070E5BAA0}"/>
    <cellStyle name="Percent 4 18 7 4" xfId="45666" xr:uid="{9FDDEE80-3BD7-4658-8392-AD51AF96BB51}"/>
    <cellStyle name="Percent 4 18 8" xfId="9944" xr:uid="{5BD623DE-F672-44BA-976C-E0DA1F578B1A}"/>
    <cellStyle name="Percent 4 18 8 2" xfId="9945" xr:uid="{1C6872C2-D3D3-49FC-938A-D31C105DD672}"/>
    <cellStyle name="Percent 4 18 8 2 2" xfId="27818" xr:uid="{4933A827-F2D0-4F21-B5A9-8B8B00C0C587}"/>
    <cellStyle name="Percent 4 18 8 2 3" xfId="45669" xr:uid="{C2FD25D0-7100-415E-903E-9951CCF6ED03}"/>
    <cellStyle name="Percent 4 18 8 3" xfId="27817" xr:uid="{7CB40987-CAB3-4838-99B6-13305143DB5C}"/>
    <cellStyle name="Percent 4 18 8 4" xfId="45668" xr:uid="{F4971D65-42AB-43D4-9261-533862ACADD0}"/>
    <cellStyle name="Percent 4 18 9" xfId="9946" xr:uid="{F1618190-5610-40DB-A23D-337BBA34FBF2}"/>
    <cellStyle name="Percent 4 18 9 2" xfId="9947" xr:uid="{C1AB6CE1-C0E4-4BA0-AD92-9742989FE598}"/>
    <cellStyle name="Percent 4 18 9 2 2" xfId="27820" xr:uid="{C24DECD6-6D14-4BEA-9CEE-D892B6D9C6B8}"/>
    <cellStyle name="Percent 4 18 9 2 3" xfId="45671" xr:uid="{C958BF25-7252-4BFF-AB4F-54241B07D89C}"/>
    <cellStyle name="Percent 4 18 9 3" xfId="27819" xr:uid="{18768E13-2FE4-4D0D-A2E7-E5E8858616AE}"/>
    <cellStyle name="Percent 4 18 9 4" xfId="45670" xr:uid="{2594B95E-43B9-40D0-B3CC-F3C9DE9713BC}"/>
    <cellStyle name="Percent 4 19" xfId="2984" xr:uid="{51DA6D81-80AC-4D7B-9B91-6DAB99EF9936}"/>
    <cellStyle name="Percent 4 19 10" xfId="9949" xr:uid="{DE8DEA47-C287-43F1-B617-34F6137FEAB8}"/>
    <cellStyle name="Percent 4 19 10 2" xfId="27822" xr:uid="{9501A6CF-4A27-477D-9195-5812189D56A4}"/>
    <cellStyle name="Percent 4 19 10 3" xfId="45673" xr:uid="{709BA99D-2435-4A30-9DCE-D91C44ABF457}"/>
    <cellStyle name="Percent 4 19 11" xfId="9950" xr:uid="{9FC31A45-A35E-4B93-9678-1E7F2B92ACF3}"/>
    <cellStyle name="Percent 4 19 11 2" xfId="27823" xr:uid="{DD19C97B-0BA3-46C6-B2F6-94B7697A5535}"/>
    <cellStyle name="Percent 4 19 11 3" xfId="45674" xr:uid="{4D608AD7-8F18-4523-A436-ADB5D299D4CD}"/>
    <cellStyle name="Percent 4 19 12" xfId="9948" xr:uid="{308F0235-9DE4-4AB6-B3A8-F8806C29183E}"/>
    <cellStyle name="Percent 4 19 12 2" xfId="27821" xr:uid="{7E05FE7F-0E75-43FC-BAD5-CC2270AD23CC}"/>
    <cellStyle name="Percent 4 19 12 3" xfId="45672" xr:uid="{9B6916A5-8C2D-4B50-AF86-D6B498A0F6D0}"/>
    <cellStyle name="Percent 4 19 13" xfId="59903" xr:uid="{FCCC4AB2-DF88-444B-A6DC-46A54EC9B8A5}"/>
    <cellStyle name="Percent 4 19 2" xfId="9951" xr:uid="{5E73566D-A38D-4DAE-9089-73C849AEA895}"/>
    <cellStyle name="Percent 4 19 2 2" xfId="9952" xr:uid="{24A1F93A-F8C9-4F29-B507-5D8A82321491}"/>
    <cellStyle name="Percent 4 19 2 2 2" xfId="9953" xr:uid="{84785DD5-2FB8-44C8-8C1A-A9456ECFA1B1}"/>
    <cellStyle name="Percent 4 19 2 2 2 2" xfId="27826" xr:uid="{C6FA93C3-322B-4A97-911E-18D6E5DD4425}"/>
    <cellStyle name="Percent 4 19 2 2 2 3" xfId="45677" xr:uid="{1BC23851-FE9A-4C63-A21B-E949E15AC092}"/>
    <cellStyle name="Percent 4 19 2 2 3" xfId="27825" xr:uid="{F392EA88-7A99-4FFF-A4A7-4B86342D73A8}"/>
    <cellStyle name="Percent 4 19 2 2 4" xfId="45676" xr:uid="{5D717114-8CC3-46A2-BB64-274B43E0A956}"/>
    <cellStyle name="Percent 4 19 2 3" xfId="9954" xr:uid="{AD01896D-1F2C-4250-9844-CAEC1CA1697B}"/>
    <cellStyle name="Percent 4 19 2 3 2" xfId="9955" xr:uid="{66557C40-C137-4AB3-93DA-737FD9A93F50}"/>
    <cellStyle name="Percent 4 19 2 3 2 2" xfId="27828" xr:uid="{5A29835F-F4DF-4D06-B38A-A897AD1063C8}"/>
    <cellStyle name="Percent 4 19 2 3 2 3" xfId="45679" xr:uid="{709DBC53-9F1B-4E51-AF39-38F2031E6A3A}"/>
    <cellStyle name="Percent 4 19 2 3 3" xfId="27827" xr:uid="{D9D6323C-6E46-4776-92B9-BFC99615801A}"/>
    <cellStyle name="Percent 4 19 2 3 4" xfId="45678" xr:uid="{9255233A-75A7-4DB4-9A0D-2FDF2DE7881F}"/>
    <cellStyle name="Percent 4 19 2 4" xfId="9956" xr:uid="{B9D078DC-ACA1-4600-8EC9-1D213CE9418B}"/>
    <cellStyle name="Percent 4 19 2 4 2" xfId="27829" xr:uid="{D24A7D94-FD37-45A3-BA5D-13E0C7B4C465}"/>
    <cellStyle name="Percent 4 19 2 4 3" xfId="45680" xr:uid="{72854F64-9758-4ABA-99F5-67770613AE1C}"/>
    <cellStyle name="Percent 4 19 2 5" xfId="9957" xr:uid="{9D2A892E-F21C-468E-8ED3-2A1902EE3C8D}"/>
    <cellStyle name="Percent 4 19 2 5 2" xfId="27830" xr:uid="{C8806CDF-CBB4-4668-9738-0FD7AF5BCE10}"/>
    <cellStyle name="Percent 4 19 2 5 3" xfId="45681" xr:uid="{D590E5E0-3471-4B62-B1CD-BFBCD0FDF3A8}"/>
    <cellStyle name="Percent 4 19 2 6" xfId="27824" xr:uid="{9A261DCC-C9C0-421C-805F-0FE3B01239E9}"/>
    <cellStyle name="Percent 4 19 2 7" xfId="45675" xr:uid="{6D274708-E6D2-4D27-9185-1D63ECAFFF0E}"/>
    <cellStyle name="Percent 4 19 3" xfId="9958" xr:uid="{66EC1482-00E5-47F8-A9F4-0C98292940FF}"/>
    <cellStyle name="Percent 4 19 3 2" xfId="9959" xr:uid="{E5DE35E2-3510-412D-884C-05ED50FA7BE0}"/>
    <cellStyle name="Percent 4 19 3 2 2" xfId="9960" xr:uid="{0DE6F687-5F4C-42F4-AB18-BFB1A6C1AA08}"/>
    <cellStyle name="Percent 4 19 3 2 2 2" xfId="27833" xr:uid="{7ADE6A74-7DCC-48BB-A443-9EE449BD5C2C}"/>
    <cellStyle name="Percent 4 19 3 2 2 3" xfId="45684" xr:uid="{36247BEA-AABD-43E4-834E-17B0FF053F19}"/>
    <cellStyle name="Percent 4 19 3 2 3" xfId="27832" xr:uid="{0753B4FC-88BF-4618-BC27-CBCC2F2BDC63}"/>
    <cellStyle name="Percent 4 19 3 2 4" xfId="45683" xr:uid="{B94DEF6C-2A99-4531-BB7B-42E829D64534}"/>
    <cellStyle name="Percent 4 19 3 3" xfId="9961" xr:uid="{86570AFD-B6CC-4BE3-A1F4-5E6C72B2E867}"/>
    <cellStyle name="Percent 4 19 3 3 2" xfId="9962" xr:uid="{47A9C24C-BDD6-4E49-B624-B4658B14A3D5}"/>
    <cellStyle name="Percent 4 19 3 3 2 2" xfId="27835" xr:uid="{EE64FFB7-C024-4994-A548-2789E8E146E7}"/>
    <cellStyle name="Percent 4 19 3 3 2 3" xfId="45686" xr:uid="{C3210944-9AAD-4F0B-B0FD-FB366A1C70C4}"/>
    <cellStyle name="Percent 4 19 3 3 3" xfId="27834" xr:uid="{FEC17DD2-9F7B-4FBC-ADCC-D3985F75715E}"/>
    <cellStyle name="Percent 4 19 3 3 4" xfId="45685" xr:uid="{5F06AFF2-F5C0-46AB-BDEA-C347259FA967}"/>
    <cellStyle name="Percent 4 19 3 4" xfId="9963" xr:uid="{ADE52410-C2D4-4F09-8D71-5B7D29A9A618}"/>
    <cellStyle name="Percent 4 19 3 4 2" xfId="27836" xr:uid="{B2085117-7209-497D-AEE6-D4C302773B6F}"/>
    <cellStyle name="Percent 4 19 3 4 3" xfId="45687" xr:uid="{4564D3D0-07CC-40B2-A865-51DD84B62AD0}"/>
    <cellStyle name="Percent 4 19 3 5" xfId="27831" xr:uid="{DE012F08-18ED-4263-B24B-83F125CCDFEE}"/>
    <cellStyle name="Percent 4 19 3 6" xfId="45682" xr:uid="{6CA81878-5C10-403B-B996-562DEA9C80D9}"/>
    <cellStyle name="Percent 4 19 4" xfId="9964" xr:uid="{7A938E02-CE3C-4917-AF00-FD96EDD9A27B}"/>
    <cellStyle name="Percent 4 19 4 2" xfId="9965" xr:uid="{8F214975-2DAA-439B-BFCE-2D6772C0905A}"/>
    <cellStyle name="Percent 4 19 4 2 2" xfId="9966" xr:uid="{9C8CACD4-D48D-4669-9CD7-5E954A77C375}"/>
    <cellStyle name="Percent 4 19 4 2 2 2" xfId="27839" xr:uid="{46EEC1C4-2DF2-4CDB-85B1-7BF7362406BC}"/>
    <cellStyle name="Percent 4 19 4 2 2 3" xfId="45690" xr:uid="{6094F2FA-8E10-40F9-9B5A-ABB2C0FAD380}"/>
    <cellStyle name="Percent 4 19 4 2 3" xfId="27838" xr:uid="{AA45D639-489A-42CE-B1D4-A2A75307165E}"/>
    <cellStyle name="Percent 4 19 4 2 4" xfId="45689" xr:uid="{AA029F07-C5B5-4E79-A11F-F0DB5BC58F84}"/>
    <cellStyle name="Percent 4 19 4 3" xfId="9967" xr:uid="{7D9C8B70-7F2A-4F0C-9A59-92D0F1AD734B}"/>
    <cellStyle name="Percent 4 19 4 3 2" xfId="9968" xr:uid="{5EE56854-58E4-4760-9E4C-B77AAD49CF7D}"/>
    <cellStyle name="Percent 4 19 4 3 2 2" xfId="27841" xr:uid="{B90D7F5D-FC7E-4A64-86A5-7F5892EE5A22}"/>
    <cellStyle name="Percent 4 19 4 3 2 3" xfId="45692" xr:uid="{53C93142-CDF9-4BC0-A9E6-6B9F5E0A8A4C}"/>
    <cellStyle name="Percent 4 19 4 3 3" xfId="27840" xr:uid="{B0C6AA4A-47A9-4FB2-B2B6-A969C77AF0E4}"/>
    <cellStyle name="Percent 4 19 4 3 4" xfId="45691" xr:uid="{53E65CAF-53AF-46CD-961A-8CB2A1496548}"/>
    <cellStyle name="Percent 4 19 4 4" xfId="9969" xr:uid="{BF57C98D-494B-4399-B300-498328A9CBEF}"/>
    <cellStyle name="Percent 4 19 4 4 2" xfId="27842" xr:uid="{107A3A93-2D20-4C15-8D81-72377CC9DF7A}"/>
    <cellStyle name="Percent 4 19 4 4 3" xfId="45693" xr:uid="{B40D3C53-03E3-4AAE-A05B-EA9C9BC16928}"/>
    <cellStyle name="Percent 4 19 4 5" xfId="27837" xr:uid="{2AF8568D-5B3A-41A2-B1AB-728E2E6652B0}"/>
    <cellStyle name="Percent 4 19 4 6" xfId="45688" xr:uid="{87BCD431-AA67-473C-AE3D-CB1A34716025}"/>
    <cellStyle name="Percent 4 19 5" xfId="9970" xr:uid="{D1B51B59-C23E-41B5-8DFA-8E5A1F068527}"/>
    <cellStyle name="Percent 4 19 5 2" xfId="9971" xr:uid="{DDA3D3B5-20CE-4A9E-98F1-F224B57EE2BC}"/>
    <cellStyle name="Percent 4 19 5 2 2" xfId="9972" xr:uid="{86BFCD1B-B990-44B6-AA51-1F79CFE9EC4F}"/>
    <cellStyle name="Percent 4 19 5 2 2 2" xfId="27845" xr:uid="{F34EF727-4400-455E-A088-6F2FBDD86F0B}"/>
    <cellStyle name="Percent 4 19 5 2 2 3" xfId="45696" xr:uid="{6C72F50E-C543-4D3A-BF30-65A20DD04E3D}"/>
    <cellStyle name="Percent 4 19 5 2 3" xfId="27844" xr:uid="{5CCA3816-3898-4705-894D-E4B4B7E93D6D}"/>
    <cellStyle name="Percent 4 19 5 2 4" xfId="45695" xr:uid="{84F9CBFE-F2DB-47CA-B0E9-CCDC92E33E97}"/>
    <cellStyle name="Percent 4 19 5 3" xfId="9973" xr:uid="{71E541B0-FC98-4E4A-BF03-F6A7A56A1043}"/>
    <cellStyle name="Percent 4 19 5 3 2" xfId="9974" xr:uid="{A840E449-15CB-4F1E-9CD0-6216592978A6}"/>
    <cellStyle name="Percent 4 19 5 3 2 2" xfId="27847" xr:uid="{8958097E-28EB-4B27-A6D9-6475B1C70F8A}"/>
    <cellStyle name="Percent 4 19 5 3 2 3" xfId="45698" xr:uid="{7B2C4D1F-810C-4985-8D54-269619EF13D6}"/>
    <cellStyle name="Percent 4 19 5 3 3" xfId="27846" xr:uid="{B6B7C790-68D3-41EB-A4F5-E1756AAE4CF2}"/>
    <cellStyle name="Percent 4 19 5 3 4" xfId="45697" xr:uid="{5D7ABC25-B531-4B7E-B03D-FFB065FEA3A0}"/>
    <cellStyle name="Percent 4 19 5 4" xfId="9975" xr:uid="{0CEB4879-45A8-4B03-BC0C-71E9C1DAE047}"/>
    <cellStyle name="Percent 4 19 5 4 2" xfId="9976" xr:uid="{764F9E26-4E97-41AA-A084-E364D863F4BE}"/>
    <cellStyle name="Percent 4 19 5 4 2 2" xfId="27849" xr:uid="{680135A7-3416-4300-AD49-8BBD9A9540C1}"/>
    <cellStyle name="Percent 4 19 5 4 2 3" xfId="45700" xr:uid="{1EFD1BCC-6BC9-4001-A724-E768A5CF0F70}"/>
    <cellStyle name="Percent 4 19 5 4 3" xfId="27848" xr:uid="{E135A55F-5DC8-4461-8D06-E610CA71A5A0}"/>
    <cellStyle name="Percent 4 19 5 4 4" xfId="45699" xr:uid="{2F267322-6831-4C09-A16A-096F98891D75}"/>
    <cellStyle name="Percent 4 19 5 5" xfId="9977" xr:uid="{4A19CFED-8D1C-4FFE-A0D2-5602E2E60DBB}"/>
    <cellStyle name="Percent 4 19 5 5 2" xfId="27850" xr:uid="{6FA0A509-8C6F-4869-AA59-C39E200CC0F3}"/>
    <cellStyle name="Percent 4 19 5 5 3" xfId="45701" xr:uid="{6DA8F68D-2D64-44FE-99D2-451E4D5F3487}"/>
    <cellStyle name="Percent 4 19 5 6" xfId="27843" xr:uid="{E96C862A-FAF4-4C45-A5D2-9CBEB6096D8C}"/>
    <cellStyle name="Percent 4 19 5 7" xfId="45694" xr:uid="{F858095D-366E-4C14-A464-4BE6B2389C25}"/>
    <cellStyle name="Percent 4 19 6" xfId="9978" xr:uid="{AB07CD7F-58B8-4940-A373-9A2F6AE3CAD8}"/>
    <cellStyle name="Percent 4 19 6 2" xfId="9979" xr:uid="{78011D06-20F1-4BB0-B471-3CE6261E1EB8}"/>
    <cellStyle name="Percent 4 19 6 2 2" xfId="9980" xr:uid="{8D81B10E-6027-4AA4-A9D3-EBB6D9DA9539}"/>
    <cellStyle name="Percent 4 19 6 2 2 2" xfId="27853" xr:uid="{6EA051BF-0ABF-42FD-8EB5-06D2627FA425}"/>
    <cellStyle name="Percent 4 19 6 2 2 3" xfId="45704" xr:uid="{EF231737-DC51-4C65-926E-65B92120A19F}"/>
    <cellStyle name="Percent 4 19 6 2 3" xfId="27852" xr:uid="{FB6CEC50-045D-4E5F-9F78-332371F79A66}"/>
    <cellStyle name="Percent 4 19 6 2 4" xfId="45703" xr:uid="{D0CBC332-ACB7-4DA8-AF51-56B1989C7966}"/>
    <cellStyle name="Percent 4 19 6 3" xfId="9981" xr:uid="{5A9A27B6-5C1E-4A74-8F8C-16E50F397A85}"/>
    <cellStyle name="Percent 4 19 6 3 2" xfId="9982" xr:uid="{BB476437-830E-4955-9AAA-3CAFC365A2C8}"/>
    <cellStyle name="Percent 4 19 6 3 2 2" xfId="27855" xr:uid="{D22FFB1B-126F-4432-B3B0-65FB481E13ED}"/>
    <cellStyle name="Percent 4 19 6 3 2 3" xfId="45706" xr:uid="{479788FE-3385-4336-8AD0-01F5AE2CE252}"/>
    <cellStyle name="Percent 4 19 6 3 3" xfId="27854" xr:uid="{D7493D5F-9FCD-41CD-AF0E-8404CEF37B82}"/>
    <cellStyle name="Percent 4 19 6 3 4" xfId="45705" xr:uid="{9D4232C4-5E4B-4D61-BE82-06A07E0AC71F}"/>
    <cellStyle name="Percent 4 19 6 4" xfId="9983" xr:uid="{56457E8A-5793-4C03-921B-7F4EE435E3BA}"/>
    <cellStyle name="Percent 4 19 6 4 2" xfId="27856" xr:uid="{26207912-F5F0-4BCC-A057-EFA563F3D8A0}"/>
    <cellStyle name="Percent 4 19 6 4 3" xfId="45707" xr:uid="{F0D92E0F-321C-445B-917E-544001EC142B}"/>
    <cellStyle name="Percent 4 19 6 5" xfId="27851" xr:uid="{52C22832-26F8-401A-9B82-6D8B451D4869}"/>
    <cellStyle name="Percent 4 19 6 6" xfId="45702" xr:uid="{E6E1A87A-39A9-4B09-8CA7-6EC02950A764}"/>
    <cellStyle name="Percent 4 19 7" xfId="9984" xr:uid="{E7E479B6-5CE4-4DA0-B12E-D42B3CF01E95}"/>
    <cellStyle name="Percent 4 19 7 2" xfId="9985" xr:uid="{AE6F288D-55A8-438D-90B0-84F2914D1A42}"/>
    <cellStyle name="Percent 4 19 7 2 2" xfId="27858" xr:uid="{4A96F648-338D-4E88-95C3-C12BA8A68ADC}"/>
    <cellStyle name="Percent 4 19 7 2 3" xfId="45709" xr:uid="{E799B687-3DB6-4137-A0BC-9524A6BBD3D8}"/>
    <cellStyle name="Percent 4 19 7 3" xfId="27857" xr:uid="{191AF249-A4F0-4817-9969-4B8466AAB99D}"/>
    <cellStyle name="Percent 4 19 7 4" xfId="45708" xr:uid="{A1AD5825-3C73-42A6-9E0B-AC07D4927403}"/>
    <cellStyle name="Percent 4 19 8" xfId="9986" xr:uid="{ECB031CD-5418-4AE1-81C7-3065501D4A72}"/>
    <cellStyle name="Percent 4 19 8 2" xfId="9987" xr:uid="{53E60B8F-A100-4C70-8FF6-3FFF3DFA3F85}"/>
    <cellStyle name="Percent 4 19 8 2 2" xfId="27860" xr:uid="{1A254D22-35F8-4091-949A-D12C80AB793E}"/>
    <cellStyle name="Percent 4 19 8 2 3" xfId="45711" xr:uid="{8E752ACC-0D81-490C-8FE7-41BFA5517F03}"/>
    <cellStyle name="Percent 4 19 8 3" xfId="27859" xr:uid="{0D8C6BF1-6695-4721-BEE7-CC3CCCD463FF}"/>
    <cellStyle name="Percent 4 19 8 4" xfId="45710" xr:uid="{41A233E3-AD90-4F1B-97AF-5578DF0B7E67}"/>
    <cellStyle name="Percent 4 19 9" xfId="9988" xr:uid="{113134D9-C409-4998-A071-610C5F2A9C3A}"/>
    <cellStyle name="Percent 4 19 9 2" xfId="9989" xr:uid="{09FDC593-B5C0-4672-AD0C-A37953418EB8}"/>
    <cellStyle name="Percent 4 19 9 2 2" xfId="27862" xr:uid="{BBC1E4E3-713E-4B89-8520-05DF259EA1EF}"/>
    <cellStyle name="Percent 4 19 9 2 3" xfId="45713" xr:uid="{704F0D64-03F2-4630-8CC3-F03F5B34A7DD}"/>
    <cellStyle name="Percent 4 19 9 3" xfId="27861" xr:uid="{70D7E64B-AB10-44AF-A5E7-CCFBDB4A5529}"/>
    <cellStyle name="Percent 4 19 9 4" xfId="45712" xr:uid="{69D7E5CF-1EC8-4E3B-8DAE-25BA46E3CC3B}"/>
    <cellStyle name="Percent 4 2" xfId="292" xr:uid="{2F6ABAD0-DC5D-4ACB-95BF-A9DD1D028DA6}"/>
    <cellStyle name="Percent 4 2 10" xfId="9991" xr:uid="{B014E557-5FC4-4175-97EE-61836A043F50}"/>
    <cellStyle name="Percent 4 2 10 2" xfId="9992" xr:uid="{DED4CBD9-62A6-4A47-883F-229D5DFCFC26}"/>
    <cellStyle name="Percent 4 2 10 2 2" xfId="9993" xr:uid="{4CCB24B5-2B79-4C4D-B555-4F38F4D75F50}"/>
    <cellStyle name="Percent 4 2 10 2 2 2" xfId="27866" xr:uid="{8BA75BCD-D023-4EE6-BAEB-D49DC4ECF3FA}"/>
    <cellStyle name="Percent 4 2 10 2 2 3" xfId="45717" xr:uid="{AD1EE8F8-079F-43A8-A39F-DF684AE76F06}"/>
    <cellStyle name="Percent 4 2 10 2 3" xfId="27865" xr:uid="{FFE1EEEF-671D-4BAD-8894-377CB7EC6238}"/>
    <cellStyle name="Percent 4 2 10 2 4" xfId="45716" xr:uid="{396D9EB0-58E1-4501-91B1-B2ADDC18F6E4}"/>
    <cellStyle name="Percent 4 2 10 3" xfId="9994" xr:uid="{0EB54C58-3ADE-4845-8CDE-4D45CA344095}"/>
    <cellStyle name="Percent 4 2 10 3 2" xfId="9995" xr:uid="{594E10A2-DAAD-4134-BF0A-38DADE217C62}"/>
    <cellStyle name="Percent 4 2 10 3 2 2" xfId="27868" xr:uid="{D8E820E2-0230-4AFD-B5AD-6CC1D359EA12}"/>
    <cellStyle name="Percent 4 2 10 3 2 3" xfId="45719" xr:uid="{A61AEE19-93EB-4BA5-8E3B-49AAD14D43BE}"/>
    <cellStyle name="Percent 4 2 10 3 3" xfId="27867" xr:uid="{586F5DBB-A6CA-4290-AF85-8382AF4D1EB5}"/>
    <cellStyle name="Percent 4 2 10 3 4" xfId="45718" xr:uid="{82C4B934-7CD9-4CA5-AF17-E51EC58AA06B}"/>
    <cellStyle name="Percent 4 2 10 4" xfId="9996" xr:uid="{F05B2280-3E46-44C4-955B-2EB99D8E95DD}"/>
    <cellStyle name="Percent 4 2 10 4 2" xfId="27869" xr:uid="{B408FF8E-1CB7-47BF-AC78-754284AC6089}"/>
    <cellStyle name="Percent 4 2 10 4 3" xfId="45720" xr:uid="{1D4EFAA4-ACF3-4754-89AF-CD44DB0687BA}"/>
    <cellStyle name="Percent 4 2 10 5" xfId="27864" xr:uid="{247A4DD5-84AD-41E0-AEED-E6F13DC50BBF}"/>
    <cellStyle name="Percent 4 2 10 6" xfId="45715" xr:uid="{B02DCD8A-05CA-4544-95D7-858844C73508}"/>
    <cellStyle name="Percent 4 2 11" xfId="9997" xr:uid="{2DF50700-954F-4A39-8DA6-241A4D8E8329}"/>
    <cellStyle name="Percent 4 2 11 2" xfId="9998" xr:uid="{6DA1998C-644F-4FEC-B86D-D40F5EB7D41F}"/>
    <cellStyle name="Percent 4 2 11 2 2" xfId="9999" xr:uid="{36A174C9-660D-4D2E-9B07-AB3F195C00D0}"/>
    <cellStyle name="Percent 4 2 11 2 2 2" xfId="27872" xr:uid="{4C7C4223-04FC-49AD-B95F-F877618A62C7}"/>
    <cellStyle name="Percent 4 2 11 2 2 3" xfId="45723" xr:uid="{C9BC4495-AF8D-433C-9273-41BE7E3D2163}"/>
    <cellStyle name="Percent 4 2 11 2 3" xfId="27871" xr:uid="{27778EF0-FE1F-459C-BD02-E1787EE19D66}"/>
    <cellStyle name="Percent 4 2 11 2 4" xfId="45722" xr:uid="{7F1530FB-8DF0-4098-86A5-C44435FF4C28}"/>
    <cellStyle name="Percent 4 2 11 3" xfId="10000" xr:uid="{798738E7-4DD5-450B-9FBB-79003259EDDB}"/>
    <cellStyle name="Percent 4 2 11 3 2" xfId="10001" xr:uid="{F4125B0A-F00D-4236-A12D-921650FE76EC}"/>
    <cellStyle name="Percent 4 2 11 3 2 2" xfId="27874" xr:uid="{62215FF9-5128-43B1-8A1A-8FAC8FE8B043}"/>
    <cellStyle name="Percent 4 2 11 3 2 3" xfId="45725" xr:uid="{218F3B43-B320-4A03-B1F0-346058E8CC20}"/>
    <cellStyle name="Percent 4 2 11 3 3" xfId="27873" xr:uid="{DBFE2408-571E-4577-A74C-967077FF8197}"/>
    <cellStyle name="Percent 4 2 11 3 4" xfId="45724" xr:uid="{40701AF1-9625-4AC5-9A09-75DC37328FD4}"/>
    <cellStyle name="Percent 4 2 11 4" xfId="10002" xr:uid="{DA5EF4C3-4C9E-46C9-B9EC-A50F99F29611}"/>
    <cellStyle name="Percent 4 2 11 4 2" xfId="27875" xr:uid="{A211604F-01FE-41EA-A7B7-4026249CE353}"/>
    <cellStyle name="Percent 4 2 11 4 3" xfId="45726" xr:uid="{C6E84452-27E9-4A41-A025-08CCA3D29CED}"/>
    <cellStyle name="Percent 4 2 11 5" xfId="27870" xr:uid="{5BF4F902-3B19-47C3-A69C-C0B804345B83}"/>
    <cellStyle name="Percent 4 2 11 6" xfId="45721" xr:uid="{3F95008C-4B79-4859-9FC2-B85F01B1DF29}"/>
    <cellStyle name="Percent 4 2 12" xfId="10003" xr:uid="{FD8B46F9-EE83-49DE-8D5F-560960950D6A}"/>
    <cellStyle name="Percent 4 2 12 2" xfId="10004" xr:uid="{29B4AF8B-7B4F-487E-A30E-364B7E5EE1FD}"/>
    <cellStyle name="Percent 4 2 12 2 2" xfId="10005" xr:uid="{47F6B092-9610-4FD0-A30F-55F58F88A724}"/>
    <cellStyle name="Percent 4 2 12 2 2 2" xfId="27878" xr:uid="{CD4A1462-BEFA-45D3-BCF7-BCDEDBEC6D9F}"/>
    <cellStyle name="Percent 4 2 12 2 2 3" xfId="45729" xr:uid="{7F173547-5D3B-479A-8F8E-C369244558B0}"/>
    <cellStyle name="Percent 4 2 12 2 3" xfId="27877" xr:uid="{E5CB9051-DA6C-4CC7-81D1-1E25F2669FDB}"/>
    <cellStyle name="Percent 4 2 12 2 4" xfId="45728" xr:uid="{2D9154B6-4F2F-4322-84BD-117A12470D64}"/>
    <cellStyle name="Percent 4 2 12 3" xfId="10006" xr:uid="{19A05A76-66C7-480C-8500-7DBE5C91B414}"/>
    <cellStyle name="Percent 4 2 12 3 2" xfId="10007" xr:uid="{49CEF5B9-B1CD-4086-90AA-A7DB44B0A869}"/>
    <cellStyle name="Percent 4 2 12 3 2 2" xfId="27880" xr:uid="{B2E97F4D-6ABB-41B8-9145-4D6B45721D44}"/>
    <cellStyle name="Percent 4 2 12 3 2 3" xfId="45731" xr:uid="{1CD7724D-520E-41EA-B2A2-26FD40E1FCA4}"/>
    <cellStyle name="Percent 4 2 12 3 3" xfId="27879" xr:uid="{5102AB93-12A3-405B-A98C-4B8BA3EFE6ED}"/>
    <cellStyle name="Percent 4 2 12 3 4" xfId="45730" xr:uid="{1B6A5BF0-BCAF-418F-9B21-05351ADC3E54}"/>
    <cellStyle name="Percent 4 2 12 4" xfId="10008" xr:uid="{A3CB8487-DD60-4A29-B043-26476E9814A5}"/>
    <cellStyle name="Percent 4 2 12 4 2" xfId="10009" xr:uid="{ECAC3948-69B5-42CD-9316-AEE9A1B534B0}"/>
    <cellStyle name="Percent 4 2 12 4 2 2" xfId="27882" xr:uid="{A0B0EAFB-45B3-4E6A-86FA-87159981AF8F}"/>
    <cellStyle name="Percent 4 2 12 4 2 3" xfId="45733" xr:uid="{601BB752-6F69-46DB-807F-0B32BA556CCD}"/>
    <cellStyle name="Percent 4 2 12 4 3" xfId="27881" xr:uid="{EE978D49-2F62-4E17-AA02-949570DEB50A}"/>
    <cellStyle name="Percent 4 2 12 4 4" xfId="45732" xr:uid="{2B68DE5A-DC83-4794-9A7C-18E39C9E8780}"/>
    <cellStyle name="Percent 4 2 12 5" xfId="10010" xr:uid="{D689E269-CB74-415A-9892-F369EF57032F}"/>
    <cellStyle name="Percent 4 2 12 5 2" xfId="27883" xr:uid="{5D1C853B-E3DC-4832-907F-59600D29724F}"/>
    <cellStyle name="Percent 4 2 12 5 3" xfId="45734" xr:uid="{0AB50EF7-6DA0-4D1A-8C91-DD7212F650A9}"/>
    <cellStyle name="Percent 4 2 12 6" xfId="27876" xr:uid="{CCCCB811-66CB-4DC8-AAFF-7495F7BD1B30}"/>
    <cellStyle name="Percent 4 2 12 7" xfId="45727" xr:uid="{13D724E1-F04E-4D5D-9224-3AFBDE16DB27}"/>
    <cellStyle name="Percent 4 2 13" xfId="10011" xr:uid="{7C6D88F6-D9D5-46CA-9A7B-27873D2393CC}"/>
    <cellStyle name="Percent 4 2 13 2" xfId="10012" xr:uid="{B8F74031-8094-407A-B106-0B0B4D3E6467}"/>
    <cellStyle name="Percent 4 2 13 2 2" xfId="10013" xr:uid="{16130656-6FBF-40EB-A0EB-9EC05F182981}"/>
    <cellStyle name="Percent 4 2 13 2 2 2" xfId="27886" xr:uid="{4A002BC9-BCC4-49DC-8E9C-5E33CE4FD0A2}"/>
    <cellStyle name="Percent 4 2 13 2 2 3" xfId="45737" xr:uid="{5E7D9AA3-757A-420B-9793-5ACE41E2C685}"/>
    <cellStyle name="Percent 4 2 13 2 3" xfId="27885" xr:uid="{C977D353-E180-4C5B-A776-4764C13DE100}"/>
    <cellStyle name="Percent 4 2 13 2 4" xfId="45736" xr:uid="{B6338425-6ADD-4CE3-91BA-D3C23A080C53}"/>
    <cellStyle name="Percent 4 2 13 3" xfId="10014" xr:uid="{FD9D6C6D-9617-417C-B88B-2FB2C33655EE}"/>
    <cellStyle name="Percent 4 2 13 3 2" xfId="10015" xr:uid="{A7E5CF84-CE49-433C-900B-67FA940F076E}"/>
    <cellStyle name="Percent 4 2 13 3 2 2" xfId="27888" xr:uid="{A6C19CE2-55C1-4FEA-B8D9-92BA7DB94EB6}"/>
    <cellStyle name="Percent 4 2 13 3 2 3" xfId="45739" xr:uid="{D2EB626A-9B7F-4883-88A4-0EE971630491}"/>
    <cellStyle name="Percent 4 2 13 3 3" xfId="27887" xr:uid="{5F0B0B5B-B542-475B-82DD-BF83B69B53C8}"/>
    <cellStyle name="Percent 4 2 13 3 4" xfId="45738" xr:uid="{9E72F599-3E32-4579-A756-D0ED316E1CD9}"/>
    <cellStyle name="Percent 4 2 13 4" xfId="10016" xr:uid="{BF005A60-D12E-4FF6-96E1-BB0BDBF9AD02}"/>
    <cellStyle name="Percent 4 2 13 4 2" xfId="27889" xr:uid="{8A3127DD-3CA2-44E4-B804-3189B1BD852D}"/>
    <cellStyle name="Percent 4 2 13 4 3" xfId="45740" xr:uid="{16968408-B3F4-4906-89FE-25A4AAD68CEE}"/>
    <cellStyle name="Percent 4 2 13 5" xfId="27884" xr:uid="{E567D920-5A22-4582-BDF1-783A2B36EA4B}"/>
    <cellStyle name="Percent 4 2 13 6" xfId="45735" xr:uid="{640F37A3-95A7-4F8D-823E-E374E941B552}"/>
    <cellStyle name="Percent 4 2 14" xfId="10017" xr:uid="{336EBE31-6D17-48A0-99B4-C5FB259CE2AF}"/>
    <cellStyle name="Percent 4 2 14 2" xfId="10018" xr:uid="{BBCE96AC-F2B6-4321-B3AC-F2A92AF8FEEC}"/>
    <cellStyle name="Percent 4 2 14 2 2" xfId="27891" xr:uid="{FAEB8C22-D4A2-484E-B368-6AD3A7D5CC69}"/>
    <cellStyle name="Percent 4 2 14 2 3" xfId="45742" xr:uid="{9823AF32-5B1B-479B-8E59-9B6E6E433688}"/>
    <cellStyle name="Percent 4 2 14 3" xfId="27890" xr:uid="{0A1B74D9-9462-4ADA-9153-80E89F29E1A8}"/>
    <cellStyle name="Percent 4 2 14 4" xfId="45741" xr:uid="{5EA0DB07-124D-4330-9980-791C67F2CD8A}"/>
    <cellStyle name="Percent 4 2 15" xfId="10019" xr:uid="{6FBB6C80-73AC-44ED-9C79-461F7F1CBE56}"/>
    <cellStyle name="Percent 4 2 15 2" xfId="10020" xr:uid="{D174B45D-CBB5-4107-8B0C-656D2E78E741}"/>
    <cellStyle name="Percent 4 2 15 2 2" xfId="27893" xr:uid="{62EAD758-9428-47E4-8CB1-1526AD2AB0F7}"/>
    <cellStyle name="Percent 4 2 15 2 3" xfId="45744" xr:uid="{31D085C5-2586-4416-A185-D6AB54C5D911}"/>
    <cellStyle name="Percent 4 2 15 3" xfId="27892" xr:uid="{512EC567-417E-4B1D-A252-05879CEDD1BF}"/>
    <cellStyle name="Percent 4 2 15 4" xfId="45743" xr:uid="{06A335BE-0C93-4638-BE6A-2C3C3D056C50}"/>
    <cellStyle name="Percent 4 2 16" xfId="10021" xr:uid="{9393A5EA-8ACA-49EB-BDD9-246FF138FB38}"/>
    <cellStyle name="Percent 4 2 16 2" xfId="10022" xr:uid="{F7EEC625-1777-4DEE-9440-069FDAF08C29}"/>
    <cellStyle name="Percent 4 2 16 2 2" xfId="27895" xr:uid="{B3A1CE9C-ADC0-4468-B79E-98159DDF559A}"/>
    <cellStyle name="Percent 4 2 16 2 3" xfId="45746" xr:uid="{35FC71B7-A487-4D1C-8DCC-D9A3F90A6AE4}"/>
    <cellStyle name="Percent 4 2 16 3" xfId="27894" xr:uid="{79945BF0-EA4B-466E-93F5-E02F0FEE1A1D}"/>
    <cellStyle name="Percent 4 2 16 4" xfId="45745" xr:uid="{41920613-E3DE-45B3-9BA7-CE82E6863BB5}"/>
    <cellStyle name="Percent 4 2 17" xfId="10023" xr:uid="{2AB617C1-2478-45B3-995D-10E728DB048B}"/>
    <cellStyle name="Percent 4 2 17 2" xfId="27896" xr:uid="{08C332D1-A2E5-4E34-8771-403551524F88}"/>
    <cellStyle name="Percent 4 2 17 3" xfId="45747" xr:uid="{C4E1B50E-DD43-43A4-86C7-CBA67AF72DB4}"/>
    <cellStyle name="Percent 4 2 18" xfId="10024" xr:uid="{1BF3A77E-7EC4-46E7-861A-CCEB1F75EFE3}"/>
    <cellStyle name="Percent 4 2 18 2" xfId="27897" xr:uid="{E3E07F71-CE8E-40F4-96B2-18FE03E04240}"/>
    <cellStyle name="Percent 4 2 18 3" xfId="45748" xr:uid="{E72F8F28-5A98-477D-A4F6-F7C420C49162}"/>
    <cellStyle name="Percent 4 2 19" xfId="9990" xr:uid="{CB4B9ACC-100C-4A7C-8ED1-AB459B5C3788}"/>
    <cellStyle name="Percent 4 2 19 2" xfId="27863" xr:uid="{20C84190-229C-47E8-A6BB-236693FEE8F1}"/>
    <cellStyle name="Percent 4 2 19 3" xfId="45714" xr:uid="{A03EE8EA-63FD-420E-BAD2-413CD076DAEB}"/>
    <cellStyle name="Percent 4 2 2" xfId="293" xr:uid="{B78F9E28-B10D-4990-BB7D-C7AD6306503B}"/>
    <cellStyle name="Percent 4 2 2 10" xfId="10026" xr:uid="{655FEBDC-7B59-4FB8-8AA0-8BE142E124AC}"/>
    <cellStyle name="Percent 4 2 2 10 2" xfId="27899" xr:uid="{7BD8EA3C-1CA3-4410-8152-7293843AC567}"/>
    <cellStyle name="Percent 4 2 2 10 3" xfId="45750" xr:uid="{6EFE76E2-676F-41A9-9822-35A50E1B0FAE}"/>
    <cellStyle name="Percent 4 2 2 11" xfId="10025" xr:uid="{8563342E-BE1A-4066-8082-2D0418D54926}"/>
    <cellStyle name="Percent 4 2 2 11 2" xfId="27898" xr:uid="{10AAA925-D0E6-4D4D-AC17-B487D221FB20}"/>
    <cellStyle name="Percent 4 2 2 11 3" xfId="45749" xr:uid="{50327DAB-CC02-4BC2-944D-934C38F64754}"/>
    <cellStyle name="Percent 4 2 2 12" xfId="59905" xr:uid="{6B98E54A-1477-457E-AD5B-5A5C4F2FC394}"/>
    <cellStyle name="Percent 4 2 2 2" xfId="10027" xr:uid="{01A472C1-11C4-48B0-9D38-24380F5A5914}"/>
    <cellStyle name="Percent 4 2 2 2 2" xfId="10028" xr:uid="{B02A3F98-3CDF-45BD-B6B4-C22C9FC27D37}"/>
    <cellStyle name="Percent 4 2 2 2 2 2" xfId="10029" xr:uid="{0BC1D88A-76C7-422B-9560-C5C7B3B5EB2F}"/>
    <cellStyle name="Percent 4 2 2 2 2 2 2" xfId="27902" xr:uid="{B7924508-6361-43B2-B92B-F6446D143BAD}"/>
    <cellStyle name="Percent 4 2 2 2 2 2 3" xfId="45753" xr:uid="{619DAAAA-CFC1-4549-9DC9-8C3A2621294B}"/>
    <cellStyle name="Percent 4 2 2 2 2 3" xfId="27901" xr:uid="{4CB67FDD-D5AB-4232-841A-5760D10DE449}"/>
    <cellStyle name="Percent 4 2 2 2 2 4" xfId="45752" xr:uid="{D2496257-2F7A-409F-8652-E858B0FB5700}"/>
    <cellStyle name="Percent 4 2 2 2 3" xfId="10030" xr:uid="{ED9B4FAC-F86E-41BC-851A-3881070427F8}"/>
    <cellStyle name="Percent 4 2 2 2 3 2" xfId="10031" xr:uid="{C1B795BC-2020-4707-A1F1-A09A047ED154}"/>
    <cellStyle name="Percent 4 2 2 2 3 2 2" xfId="27904" xr:uid="{9CC515EE-4AE9-4381-B1D8-FCA23F316FB8}"/>
    <cellStyle name="Percent 4 2 2 2 3 2 3" xfId="45755" xr:uid="{E01663F0-7269-4385-9D62-F32F6EDAD9A4}"/>
    <cellStyle name="Percent 4 2 2 2 3 3" xfId="27903" xr:uid="{2B03AAC4-17DF-48AE-A735-A3AA57A632E3}"/>
    <cellStyle name="Percent 4 2 2 2 3 4" xfId="45754" xr:uid="{BC179FF4-4CBF-4F87-A7C7-F895291E3029}"/>
    <cellStyle name="Percent 4 2 2 2 4" xfId="10032" xr:uid="{84513C1C-8A1A-4E00-AF6B-32A7679FC67D}"/>
    <cellStyle name="Percent 4 2 2 2 4 2" xfId="27905" xr:uid="{7B449A26-7E9D-42E6-9E92-BD080C7C5D48}"/>
    <cellStyle name="Percent 4 2 2 2 4 3" xfId="45756" xr:uid="{79759BEF-DF07-412B-9D23-115A2FFCF286}"/>
    <cellStyle name="Percent 4 2 2 2 5" xfId="10033" xr:uid="{A6E2866D-E9F2-46C0-B51B-9A86B470165F}"/>
    <cellStyle name="Percent 4 2 2 2 5 2" xfId="27906" xr:uid="{4239A47C-11D4-47A7-B9D7-C47C68710120}"/>
    <cellStyle name="Percent 4 2 2 2 5 3" xfId="45757" xr:uid="{56F48CA2-ABF8-49E5-8978-23355AD14502}"/>
    <cellStyle name="Percent 4 2 2 2 6" xfId="27900" xr:uid="{2D6FF108-4A4A-4D3E-BCBF-6A42B17F66A9}"/>
    <cellStyle name="Percent 4 2 2 2 7" xfId="45751" xr:uid="{E0951330-E7E9-403A-9EA0-20162720D495}"/>
    <cellStyle name="Percent 4 2 2 3" xfId="10034" xr:uid="{5B678880-E0D3-45D1-928A-551043AD18BA}"/>
    <cellStyle name="Percent 4 2 2 3 2" xfId="10035" xr:uid="{ACFE2049-F434-4E0B-9C45-63AF43047B83}"/>
    <cellStyle name="Percent 4 2 2 3 2 2" xfId="10036" xr:uid="{003DB110-AF2C-43DE-962F-8E60C1D46578}"/>
    <cellStyle name="Percent 4 2 2 3 2 2 2" xfId="27909" xr:uid="{D6C788B4-E9D9-4760-A204-3A58098E0F4B}"/>
    <cellStyle name="Percent 4 2 2 3 2 2 3" xfId="45760" xr:uid="{3C15F57E-610D-4BA0-8FD1-68928062BA17}"/>
    <cellStyle name="Percent 4 2 2 3 2 3" xfId="27908" xr:uid="{55E967F3-1001-4BB0-996F-3227D8825D59}"/>
    <cellStyle name="Percent 4 2 2 3 2 4" xfId="45759" xr:uid="{A925292F-83EF-4B30-82B6-522F3F848B34}"/>
    <cellStyle name="Percent 4 2 2 3 3" xfId="10037" xr:uid="{20B972D4-058F-436D-B757-D1416441F87E}"/>
    <cellStyle name="Percent 4 2 2 3 3 2" xfId="10038" xr:uid="{B3A6D41A-6E6B-46D6-9923-6FAB01312689}"/>
    <cellStyle name="Percent 4 2 2 3 3 2 2" xfId="27911" xr:uid="{B676D792-C66F-4778-A779-212A81B822C4}"/>
    <cellStyle name="Percent 4 2 2 3 3 2 3" xfId="45762" xr:uid="{083C994E-6E52-4FF6-B52D-A0CAF64673F0}"/>
    <cellStyle name="Percent 4 2 2 3 3 3" xfId="27910" xr:uid="{F525DCB4-5ED8-4D43-817E-119D95CCE1E4}"/>
    <cellStyle name="Percent 4 2 2 3 3 4" xfId="45761" xr:uid="{9102955C-6A27-4A3F-AE7F-C850EE17F54C}"/>
    <cellStyle name="Percent 4 2 2 3 4" xfId="10039" xr:uid="{217C0773-CC7F-4AFB-A93F-CCB30B6FEB4A}"/>
    <cellStyle name="Percent 4 2 2 3 4 2" xfId="27912" xr:uid="{EA636792-1897-4609-AC08-20E94F981060}"/>
    <cellStyle name="Percent 4 2 2 3 4 3" xfId="45763" xr:uid="{67A21156-C006-4AF1-843D-CB3540EE7A19}"/>
    <cellStyle name="Percent 4 2 2 3 5" xfId="27907" xr:uid="{CAEA7E9B-28A4-4263-9FE3-EC2637538A0B}"/>
    <cellStyle name="Percent 4 2 2 3 6" xfId="45758" xr:uid="{C7670C40-9D7A-4D17-AF17-2ED9076082A5}"/>
    <cellStyle name="Percent 4 2 2 4" xfId="10040" xr:uid="{1A4A8145-074E-4936-AD70-E8D0C8FFE982}"/>
    <cellStyle name="Percent 4 2 2 4 2" xfId="10041" xr:uid="{62E9603F-130B-41A0-9B8C-6220F9B5BAB8}"/>
    <cellStyle name="Percent 4 2 2 4 2 2" xfId="10042" xr:uid="{2DC3A7C0-492F-488C-AA62-ACA4D93E914E}"/>
    <cellStyle name="Percent 4 2 2 4 2 2 2" xfId="27915" xr:uid="{EBC44775-6076-4183-B792-7F7FA07527F9}"/>
    <cellStyle name="Percent 4 2 2 4 2 2 3" xfId="45766" xr:uid="{A4C86D1A-9374-4FFF-9519-B9344BB83B41}"/>
    <cellStyle name="Percent 4 2 2 4 2 3" xfId="27914" xr:uid="{8A3C03A5-297D-466F-800F-87D6FDE8DE0D}"/>
    <cellStyle name="Percent 4 2 2 4 2 4" xfId="45765" xr:uid="{8DCB5759-C0EF-4868-8FF8-25284F45EA5A}"/>
    <cellStyle name="Percent 4 2 2 4 3" xfId="10043" xr:uid="{4EF0ABA6-CEB7-44F9-BCFC-EC60345DCB2F}"/>
    <cellStyle name="Percent 4 2 2 4 3 2" xfId="10044" xr:uid="{F330C205-3E81-44C4-B226-E24217838F7F}"/>
    <cellStyle name="Percent 4 2 2 4 3 2 2" xfId="27917" xr:uid="{9B01FEB5-7BBD-47B6-95B3-627177359B9E}"/>
    <cellStyle name="Percent 4 2 2 4 3 2 3" xfId="45768" xr:uid="{5F453E39-3A94-4E38-8F59-94E867C12062}"/>
    <cellStyle name="Percent 4 2 2 4 3 3" xfId="27916" xr:uid="{E67812D9-81B6-431E-A2F5-1B0C6F8303E8}"/>
    <cellStyle name="Percent 4 2 2 4 3 4" xfId="45767" xr:uid="{79B1B70F-30FF-42A5-9D42-8C27542354C4}"/>
    <cellStyle name="Percent 4 2 2 4 4" xfId="10045" xr:uid="{89ACF630-DE48-44C1-978F-4CE2E547B476}"/>
    <cellStyle name="Percent 4 2 2 4 4 2" xfId="10046" xr:uid="{55452696-A730-48F9-91D5-09412224D083}"/>
    <cellStyle name="Percent 4 2 2 4 4 2 2" xfId="27919" xr:uid="{D731E409-1A5A-40B3-A686-EFE14E97DE49}"/>
    <cellStyle name="Percent 4 2 2 4 4 2 3" xfId="45770" xr:uid="{A99D7C69-B229-4F93-A994-A63C593E7306}"/>
    <cellStyle name="Percent 4 2 2 4 4 3" xfId="27918" xr:uid="{8852F7A2-7422-4901-A1BC-B093FD8840B9}"/>
    <cellStyle name="Percent 4 2 2 4 4 4" xfId="45769" xr:uid="{AF757F0A-8408-4F92-9BF6-ED64597C96B4}"/>
    <cellStyle name="Percent 4 2 2 4 5" xfId="10047" xr:uid="{572D1A4D-7403-4CA7-85C1-8C8BCA784935}"/>
    <cellStyle name="Percent 4 2 2 4 5 2" xfId="27920" xr:uid="{688C1488-33AD-4CAB-922A-01D3508B12A8}"/>
    <cellStyle name="Percent 4 2 2 4 5 3" xfId="45771" xr:uid="{FE260C86-4992-4A6A-87D7-D763A552C13F}"/>
    <cellStyle name="Percent 4 2 2 4 6" xfId="27913" xr:uid="{A11A3E71-38DD-4D23-B965-6DB29E51614D}"/>
    <cellStyle name="Percent 4 2 2 4 7" xfId="45764" xr:uid="{A4FDBEB1-8E75-4E15-B092-8466B13C29E3}"/>
    <cellStyle name="Percent 4 2 2 5" xfId="10048" xr:uid="{F585B4A1-BEE8-4536-B4DA-24C7009646C7}"/>
    <cellStyle name="Percent 4 2 2 5 2" xfId="10049" xr:uid="{3A9BECBE-D73E-449E-BE13-3DC007D01C9E}"/>
    <cellStyle name="Percent 4 2 2 5 2 2" xfId="10050" xr:uid="{27E08D93-5863-4B8B-BA0A-4697097DC4F2}"/>
    <cellStyle name="Percent 4 2 2 5 2 2 2" xfId="27923" xr:uid="{A7B300E4-75BE-47D2-A790-490EE8F6C914}"/>
    <cellStyle name="Percent 4 2 2 5 2 2 3" xfId="45774" xr:uid="{33179BE0-E029-44B3-82CB-B7888BD171B3}"/>
    <cellStyle name="Percent 4 2 2 5 2 3" xfId="27922" xr:uid="{D8E60765-07F2-49A3-B049-88090707D05B}"/>
    <cellStyle name="Percent 4 2 2 5 2 4" xfId="45773" xr:uid="{CC3D7D38-229C-42D8-AA9A-5D34511F9BB8}"/>
    <cellStyle name="Percent 4 2 2 5 3" xfId="10051" xr:uid="{E8F2810F-C61A-4653-B29C-DACE727F5068}"/>
    <cellStyle name="Percent 4 2 2 5 3 2" xfId="10052" xr:uid="{3E1874B8-2B5B-4D28-89B6-956B869518D4}"/>
    <cellStyle name="Percent 4 2 2 5 3 2 2" xfId="27925" xr:uid="{F12E027B-5665-4738-B710-DFF05B2515A0}"/>
    <cellStyle name="Percent 4 2 2 5 3 2 3" xfId="45776" xr:uid="{B49DFEAE-5351-4DA1-81F1-E841BE365582}"/>
    <cellStyle name="Percent 4 2 2 5 3 3" xfId="27924" xr:uid="{A969B946-BE9B-4BD5-B7B9-BF8ACD7E611F}"/>
    <cellStyle name="Percent 4 2 2 5 3 4" xfId="45775" xr:uid="{B03C08FF-4D4B-4814-83AE-4B7ACC9380DD}"/>
    <cellStyle name="Percent 4 2 2 5 4" xfId="10053" xr:uid="{A3B42739-266B-4A20-95DA-0615EA7850A2}"/>
    <cellStyle name="Percent 4 2 2 5 4 2" xfId="27926" xr:uid="{77DB81E8-E8F3-48FB-BDFF-64E9A3417DB4}"/>
    <cellStyle name="Percent 4 2 2 5 4 3" xfId="45777" xr:uid="{1CC8EF00-3CA1-4CBC-A20D-E614B36928D0}"/>
    <cellStyle name="Percent 4 2 2 5 5" xfId="27921" xr:uid="{0CF7D784-B99E-4DE0-87F2-D3426E83855F}"/>
    <cellStyle name="Percent 4 2 2 5 6" xfId="45772" xr:uid="{1D62362D-8DB5-4F71-84F7-FD2876457E2F}"/>
    <cellStyle name="Percent 4 2 2 6" xfId="10054" xr:uid="{1CC85859-262E-4FB0-89D6-7E5DBDFEC760}"/>
    <cellStyle name="Percent 4 2 2 6 2" xfId="10055" xr:uid="{873AE0FF-3B45-424F-96C4-C9A8D20E5914}"/>
    <cellStyle name="Percent 4 2 2 6 2 2" xfId="27928" xr:uid="{44A00051-43DF-4531-8DD3-7B7BC3F4F55B}"/>
    <cellStyle name="Percent 4 2 2 6 2 3" xfId="45779" xr:uid="{58A9BBF3-48CF-4A25-9876-7B40E9DCA0F0}"/>
    <cellStyle name="Percent 4 2 2 6 3" xfId="27927" xr:uid="{C7135EDF-F144-4D06-AEB1-394CE369C8F2}"/>
    <cellStyle name="Percent 4 2 2 6 4" xfId="45778" xr:uid="{1625037C-1BC4-4FE4-AB5B-0149257E0BF7}"/>
    <cellStyle name="Percent 4 2 2 7" xfId="10056" xr:uid="{81982E4F-A232-45E4-B839-10E655212F43}"/>
    <cellStyle name="Percent 4 2 2 7 2" xfId="10057" xr:uid="{171F1A2E-734B-4A7C-B13D-6C9E324E4B21}"/>
    <cellStyle name="Percent 4 2 2 7 2 2" xfId="27930" xr:uid="{44AD1F3F-E3E5-49C5-82B8-A78E95904563}"/>
    <cellStyle name="Percent 4 2 2 7 2 3" xfId="45781" xr:uid="{05447438-17A8-4FC2-8770-1B8E1E3B037B}"/>
    <cellStyle name="Percent 4 2 2 7 3" xfId="27929" xr:uid="{948E6710-978F-496A-AFDF-2C67FE3F5697}"/>
    <cellStyle name="Percent 4 2 2 7 4" xfId="45780" xr:uid="{D2831EF9-7583-409B-9D4A-9C118D2289BD}"/>
    <cellStyle name="Percent 4 2 2 8" xfId="10058" xr:uid="{90E2590A-1E53-46D3-9781-BA8FCAD5C10E}"/>
    <cellStyle name="Percent 4 2 2 8 2" xfId="10059" xr:uid="{FCBCA788-4E34-4932-8674-919A15E0A0F5}"/>
    <cellStyle name="Percent 4 2 2 8 2 2" xfId="27932" xr:uid="{CFAF13CE-84DE-4F55-BE60-A9C64C0BFB35}"/>
    <cellStyle name="Percent 4 2 2 8 2 3" xfId="45783" xr:uid="{4E7A8B1C-C289-4244-BDEA-770CB031B835}"/>
    <cellStyle name="Percent 4 2 2 8 3" xfId="27931" xr:uid="{0D499282-0CFC-4B88-8EBF-D35E12EACD20}"/>
    <cellStyle name="Percent 4 2 2 8 4" xfId="45782" xr:uid="{04A09099-782F-4F34-B9F1-503D9BCDC80B}"/>
    <cellStyle name="Percent 4 2 2 9" xfId="10060" xr:uid="{DB6BF38F-9059-4006-8070-796029C0B80B}"/>
    <cellStyle name="Percent 4 2 2 9 2" xfId="27933" xr:uid="{6928C26D-72D1-4A5E-86A8-17C1F6FA5376}"/>
    <cellStyle name="Percent 4 2 2 9 3" xfId="45784" xr:uid="{D191831D-BAF4-4A69-AA02-954D9EB819F3}"/>
    <cellStyle name="Percent 4 2 20" xfId="59904" xr:uid="{281F0781-A750-4E90-96B5-834C5F78EAB2}"/>
    <cellStyle name="Percent 4 2 3" xfId="294" xr:uid="{A0CC5EDD-CF8A-4D2C-B03E-40B6486E34EC}"/>
    <cellStyle name="Percent 4 2 3 10" xfId="10062" xr:uid="{F2796043-34E2-4EBA-A311-0F279203EA01}"/>
    <cellStyle name="Percent 4 2 3 10 2" xfId="27935" xr:uid="{0DF5C6FC-FD7D-48DA-8278-3E516C216CBA}"/>
    <cellStyle name="Percent 4 2 3 10 3" xfId="45786" xr:uid="{46A4AAFB-7B2C-479D-9888-C32CA18F8160}"/>
    <cellStyle name="Percent 4 2 3 11" xfId="10061" xr:uid="{5D2CAB76-7AD2-4027-916B-BB9DAA1623A9}"/>
    <cellStyle name="Percent 4 2 3 11 2" xfId="27934" xr:uid="{40CD30D3-FB25-4071-A153-0A2C1D6F3DBC}"/>
    <cellStyle name="Percent 4 2 3 11 3" xfId="45785" xr:uid="{3093CD9B-9F4A-429F-A44E-AFC8F8D172A9}"/>
    <cellStyle name="Percent 4 2 3 12" xfId="59906" xr:uid="{EC5E3CB3-569C-48A9-875F-EE8A656ADDCF}"/>
    <cellStyle name="Percent 4 2 3 2" xfId="10063" xr:uid="{6A2C1098-E28E-4FAF-A9B5-03A02B993C85}"/>
    <cellStyle name="Percent 4 2 3 2 2" xfId="10064" xr:uid="{C93C422F-50EC-45B6-A0CF-F8B88B7BA6FD}"/>
    <cellStyle name="Percent 4 2 3 2 2 2" xfId="10065" xr:uid="{BFEC28EB-8A1E-40BE-A3C9-023A4CC8D0AE}"/>
    <cellStyle name="Percent 4 2 3 2 2 2 2" xfId="27938" xr:uid="{8E863784-6669-4DD6-B199-9BD43D97391F}"/>
    <cellStyle name="Percent 4 2 3 2 2 2 3" xfId="45789" xr:uid="{51F7F7FF-8F9E-41B7-80DF-9E71CA6D6C90}"/>
    <cellStyle name="Percent 4 2 3 2 2 3" xfId="27937" xr:uid="{0EB41565-C427-4C81-82F1-751E29CD22E9}"/>
    <cellStyle name="Percent 4 2 3 2 2 4" xfId="45788" xr:uid="{00B6B464-83DC-4574-BC20-ECC744213D37}"/>
    <cellStyle name="Percent 4 2 3 2 3" xfId="10066" xr:uid="{68CE9618-810F-495F-8B9A-E8332DF2F3C5}"/>
    <cellStyle name="Percent 4 2 3 2 3 2" xfId="10067" xr:uid="{7C9373C6-5BA8-4E71-9089-2ECC0F8659DF}"/>
    <cellStyle name="Percent 4 2 3 2 3 2 2" xfId="27940" xr:uid="{BA65BEE2-CC81-4636-B508-0A4FCDC6E260}"/>
    <cellStyle name="Percent 4 2 3 2 3 2 3" xfId="45791" xr:uid="{D8CED566-1B3A-4A92-92BD-5D27570F915E}"/>
    <cellStyle name="Percent 4 2 3 2 3 3" xfId="27939" xr:uid="{32CD6D2B-0A70-42F5-9827-12958D689FCC}"/>
    <cellStyle name="Percent 4 2 3 2 3 4" xfId="45790" xr:uid="{61367CEC-A6D3-4A9A-9CDE-980D86A6E023}"/>
    <cellStyle name="Percent 4 2 3 2 4" xfId="10068" xr:uid="{150153CE-4C40-441A-8574-1090AD5C1CF1}"/>
    <cellStyle name="Percent 4 2 3 2 4 2" xfId="27941" xr:uid="{491DAF00-11B1-45BA-9751-D0AB19049489}"/>
    <cellStyle name="Percent 4 2 3 2 4 3" xfId="45792" xr:uid="{93302AD5-3DB2-4EDB-8F05-4F0C5268ACEA}"/>
    <cellStyle name="Percent 4 2 3 2 5" xfId="10069" xr:uid="{360E603A-FC6C-41D0-8C56-B97E5C7AA4AE}"/>
    <cellStyle name="Percent 4 2 3 2 5 2" xfId="27942" xr:uid="{9E200385-1260-467D-89C9-3A18089628DA}"/>
    <cellStyle name="Percent 4 2 3 2 5 3" xfId="45793" xr:uid="{F4416847-BAA2-46D0-B61A-70990936DA15}"/>
    <cellStyle name="Percent 4 2 3 2 6" xfId="27936" xr:uid="{03624AAE-A46F-48A6-8020-00AE1ED6C77F}"/>
    <cellStyle name="Percent 4 2 3 2 7" xfId="45787" xr:uid="{017BDF65-E378-4FB6-B77E-B6EA8201377B}"/>
    <cellStyle name="Percent 4 2 3 3" xfId="10070" xr:uid="{F23104AD-38FB-459A-900C-1477DB2CB581}"/>
    <cellStyle name="Percent 4 2 3 3 2" xfId="10071" xr:uid="{19E8E212-9181-4A36-9BC7-35D6F57F2263}"/>
    <cellStyle name="Percent 4 2 3 3 2 2" xfId="10072" xr:uid="{98629299-F323-424A-9E53-F60B36C746CC}"/>
    <cellStyle name="Percent 4 2 3 3 2 2 2" xfId="27945" xr:uid="{0E9FB0A5-38A6-4CCB-8AAB-D09FD9F4946D}"/>
    <cellStyle name="Percent 4 2 3 3 2 2 3" xfId="45796" xr:uid="{FCB78699-53F5-4AF5-8CAF-A13F82F1E467}"/>
    <cellStyle name="Percent 4 2 3 3 2 3" xfId="27944" xr:uid="{1FB82417-CE00-4125-BB53-C39FAB6473E8}"/>
    <cellStyle name="Percent 4 2 3 3 2 4" xfId="45795" xr:uid="{ACC8CC21-B259-4E99-A780-C22E48D6B9FD}"/>
    <cellStyle name="Percent 4 2 3 3 3" xfId="10073" xr:uid="{E13CF20D-660D-4B55-A235-9439E7A3151E}"/>
    <cellStyle name="Percent 4 2 3 3 3 2" xfId="10074" xr:uid="{24CEF5E2-2CEB-442D-A1AD-7093735CAC87}"/>
    <cellStyle name="Percent 4 2 3 3 3 2 2" xfId="27947" xr:uid="{FBF78742-3293-427C-B50F-FBD15A860B60}"/>
    <cellStyle name="Percent 4 2 3 3 3 2 3" xfId="45798" xr:uid="{24C98206-20A2-4323-BEB2-7E2AE5FCFB9F}"/>
    <cellStyle name="Percent 4 2 3 3 3 3" xfId="27946" xr:uid="{393CBCCB-0FC2-4F61-98B2-0D2871278BB5}"/>
    <cellStyle name="Percent 4 2 3 3 3 4" xfId="45797" xr:uid="{944B0F1F-0800-426C-A019-AF90CB33A376}"/>
    <cellStyle name="Percent 4 2 3 3 4" xfId="10075" xr:uid="{8D03A388-A839-4296-B350-D9BCB9113025}"/>
    <cellStyle name="Percent 4 2 3 3 4 2" xfId="27948" xr:uid="{A1EC9B3A-94B7-4CC5-B92D-A6343842E9A6}"/>
    <cellStyle name="Percent 4 2 3 3 4 3" xfId="45799" xr:uid="{0726EADB-167C-46F3-AC85-9515F290A7C5}"/>
    <cellStyle name="Percent 4 2 3 3 5" xfId="27943" xr:uid="{F448FC05-9D9A-492B-A24B-D349AD5B5076}"/>
    <cellStyle name="Percent 4 2 3 3 6" xfId="45794" xr:uid="{7EFB2D3B-1424-4BC2-BB24-A8386B468228}"/>
    <cellStyle name="Percent 4 2 3 4" xfId="10076" xr:uid="{93672276-9C01-494E-9E0F-A67226180A45}"/>
    <cellStyle name="Percent 4 2 3 4 2" xfId="10077" xr:uid="{92FC6D49-88D3-49DB-82A9-F1F05F119540}"/>
    <cellStyle name="Percent 4 2 3 4 2 2" xfId="10078" xr:uid="{B293B643-A792-4DE0-8EC5-00E6BB42AD84}"/>
    <cellStyle name="Percent 4 2 3 4 2 2 2" xfId="27951" xr:uid="{C8B5B85C-6811-455F-8631-BCAF0FA79902}"/>
    <cellStyle name="Percent 4 2 3 4 2 2 3" xfId="45802" xr:uid="{4853616B-60D9-4866-A088-A0894AEBDFC9}"/>
    <cellStyle name="Percent 4 2 3 4 2 3" xfId="27950" xr:uid="{C77F7BE1-8AA7-4CB0-B589-C0612550CF0F}"/>
    <cellStyle name="Percent 4 2 3 4 2 4" xfId="45801" xr:uid="{D6EB8B52-066D-4264-85E2-6A65A67CC57B}"/>
    <cellStyle name="Percent 4 2 3 4 3" xfId="10079" xr:uid="{D60C77D5-1BA4-4237-A092-C8931EF1ED8B}"/>
    <cellStyle name="Percent 4 2 3 4 3 2" xfId="10080" xr:uid="{49F6ED75-9E5C-44BB-B01D-D62F8E83B7B3}"/>
    <cellStyle name="Percent 4 2 3 4 3 2 2" xfId="27953" xr:uid="{900269B7-9E62-4755-8E56-6AC6C4691244}"/>
    <cellStyle name="Percent 4 2 3 4 3 2 3" xfId="45804" xr:uid="{6AFEF401-D512-473B-AB2B-E2EFAA533BD5}"/>
    <cellStyle name="Percent 4 2 3 4 3 3" xfId="27952" xr:uid="{918796D9-7461-4530-BCCE-7FAAF2A15B09}"/>
    <cellStyle name="Percent 4 2 3 4 3 4" xfId="45803" xr:uid="{383B25E5-8A5B-400B-A951-8997FB067D14}"/>
    <cellStyle name="Percent 4 2 3 4 4" xfId="10081" xr:uid="{AF49D243-F818-4C52-960D-E685E4282E9E}"/>
    <cellStyle name="Percent 4 2 3 4 4 2" xfId="10082" xr:uid="{BB63F7A9-CF86-47A3-A9BF-70DCDE78EBC6}"/>
    <cellStyle name="Percent 4 2 3 4 4 2 2" xfId="27955" xr:uid="{8BEDE850-713D-4137-BADC-1F9B2D210B23}"/>
    <cellStyle name="Percent 4 2 3 4 4 2 3" xfId="45806" xr:uid="{BAA6992C-9CE6-43F1-B50A-C7B43D57CCA8}"/>
    <cellStyle name="Percent 4 2 3 4 4 3" xfId="27954" xr:uid="{B93FDE7E-CDA1-4051-8C46-BDE8199C7087}"/>
    <cellStyle name="Percent 4 2 3 4 4 4" xfId="45805" xr:uid="{B0F7E536-F99A-4081-AE24-408226676567}"/>
    <cellStyle name="Percent 4 2 3 4 5" xfId="10083" xr:uid="{133B50BE-780A-4CF5-BD4E-1048A944A799}"/>
    <cellStyle name="Percent 4 2 3 4 5 2" xfId="27956" xr:uid="{C2F7A350-A95D-4B44-958B-9E14836D1EA2}"/>
    <cellStyle name="Percent 4 2 3 4 5 3" xfId="45807" xr:uid="{502BFA98-CC10-4700-8667-5BAC4649D9D7}"/>
    <cellStyle name="Percent 4 2 3 4 6" xfId="27949" xr:uid="{8EF7F30F-3CAD-4E39-9BBA-81F26BAE40F2}"/>
    <cellStyle name="Percent 4 2 3 4 7" xfId="45800" xr:uid="{621D84F1-BB62-4742-A894-9FDDB665ED40}"/>
    <cellStyle name="Percent 4 2 3 5" xfId="10084" xr:uid="{EB5F267A-807D-4619-9CA3-25E5AACF14EC}"/>
    <cellStyle name="Percent 4 2 3 5 2" xfId="10085" xr:uid="{C18984D2-1E71-4A81-BC7F-F88E1D5C6A8A}"/>
    <cellStyle name="Percent 4 2 3 5 2 2" xfId="10086" xr:uid="{1C1EA6E9-1951-4BA1-90F5-DABAA7094FD0}"/>
    <cellStyle name="Percent 4 2 3 5 2 2 2" xfId="27959" xr:uid="{8B44A36E-8DB9-41D6-B86C-855AA253B137}"/>
    <cellStyle name="Percent 4 2 3 5 2 2 3" xfId="45810" xr:uid="{BEB722D9-D1A7-469C-915D-A8EE4C1546E9}"/>
    <cellStyle name="Percent 4 2 3 5 2 3" xfId="27958" xr:uid="{1F91B9AE-5613-4E65-9941-738689EC3003}"/>
    <cellStyle name="Percent 4 2 3 5 2 4" xfId="45809" xr:uid="{D1495F54-BF76-423B-8D7E-234B6A6A5F83}"/>
    <cellStyle name="Percent 4 2 3 5 3" xfId="10087" xr:uid="{68995907-D70B-402C-A979-CA24C8E89D2A}"/>
    <cellStyle name="Percent 4 2 3 5 3 2" xfId="10088" xr:uid="{A07E62E7-CDA0-4C55-B676-B1F58BAD3AD3}"/>
    <cellStyle name="Percent 4 2 3 5 3 2 2" xfId="27961" xr:uid="{E88CDF46-9634-4BFA-A44F-5ED84494B958}"/>
    <cellStyle name="Percent 4 2 3 5 3 2 3" xfId="45812" xr:uid="{0E8C7903-FF09-4351-86B2-3227C76708FE}"/>
    <cellStyle name="Percent 4 2 3 5 3 3" xfId="27960" xr:uid="{195720FE-55F8-4A58-AA6A-82CFD86F12DA}"/>
    <cellStyle name="Percent 4 2 3 5 3 4" xfId="45811" xr:uid="{09FE859A-7A3B-4A95-A8BE-2AC99F73B6C9}"/>
    <cellStyle name="Percent 4 2 3 5 4" xfId="10089" xr:uid="{19678B91-946A-41F9-843E-66565C606005}"/>
    <cellStyle name="Percent 4 2 3 5 4 2" xfId="27962" xr:uid="{F14163F9-6230-417C-8101-70E10D7E4E6E}"/>
    <cellStyle name="Percent 4 2 3 5 4 3" xfId="45813" xr:uid="{B1485EAE-2889-4AF9-A2F4-A0B520B1E371}"/>
    <cellStyle name="Percent 4 2 3 5 5" xfId="27957" xr:uid="{6E8B5E02-A426-4078-B43B-902E1A80769B}"/>
    <cellStyle name="Percent 4 2 3 5 6" xfId="45808" xr:uid="{B6B45CBE-7038-407A-B288-BDC28835ED58}"/>
    <cellStyle name="Percent 4 2 3 6" xfId="10090" xr:uid="{0C1AFDAE-FBE9-486C-B8A1-9DDEFF66C376}"/>
    <cellStyle name="Percent 4 2 3 6 2" xfId="10091" xr:uid="{8A6A4513-C2D3-43A4-BDDC-D37FE86CA4FC}"/>
    <cellStyle name="Percent 4 2 3 6 2 2" xfId="27964" xr:uid="{283EAE31-7345-4C7D-A94E-D46DB576AE2A}"/>
    <cellStyle name="Percent 4 2 3 6 2 3" xfId="45815" xr:uid="{11CE785A-23C6-485D-B5B5-2541656AD8ED}"/>
    <cellStyle name="Percent 4 2 3 6 3" xfId="27963" xr:uid="{5392D905-20D9-45AA-A321-F953D1DD7613}"/>
    <cellStyle name="Percent 4 2 3 6 4" xfId="45814" xr:uid="{6ABE2E2B-D374-404F-8634-3BB41499CD76}"/>
    <cellStyle name="Percent 4 2 3 7" xfId="10092" xr:uid="{A59D9548-E8F9-4131-8942-9FC42FC364C4}"/>
    <cellStyle name="Percent 4 2 3 7 2" xfId="10093" xr:uid="{18545877-6B5D-433F-B056-AF575A40DCE6}"/>
    <cellStyle name="Percent 4 2 3 7 2 2" xfId="27966" xr:uid="{07E13BF9-E283-4435-8CB9-986FBFCAA8C4}"/>
    <cellStyle name="Percent 4 2 3 7 2 3" xfId="45817" xr:uid="{4644CED9-EE8D-4783-89F3-2A7DCBA2C33F}"/>
    <cellStyle name="Percent 4 2 3 7 3" xfId="27965" xr:uid="{9D938533-90BA-44BE-A9FC-629887E6D3B3}"/>
    <cellStyle name="Percent 4 2 3 7 4" xfId="45816" xr:uid="{E75468AB-B1D9-4C20-8830-B07B31AF588B}"/>
    <cellStyle name="Percent 4 2 3 8" xfId="10094" xr:uid="{4F11A6CF-791D-4171-8C14-AEF88C76DD0A}"/>
    <cellStyle name="Percent 4 2 3 8 2" xfId="10095" xr:uid="{5D144349-E89F-4779-9DBD-4026053C1AFB}"/>
    <cellStyle name="Percent 4 2 3 8 2 2" xfId="27968" xr:uid="{49B74CBE-042F-40AA-AC23-F783ED608BE0}"/>
    <cellStyle name="Percent 4 2 3 8 2 3" xfId="45819" xr:uid="{DA5F37A7-5ADD-48F0-BD51-09183277E9DB}"/>
    <cellStyle name="Percent 4 2 3 8 3" xfId="27967" xr:uid="{5DFBA245-0727-4141-B80B-ADD79D04F4B6}"/>
    <cellStyle name="Percent 4 2 3 8 4" xfId="45818" xr:uid="{7D48B67A-D60B-4573-BBFE-6C54377BFF38}"/>
    <cellStyle name="Percent 4 2 3 9" xfId="10096" xr:uid="{33654B94-6423-40FA-B1C0-7A5C99C657CA}"/>
    <cellStyle name="Percent 4 2 3 9 2" xfId="27969" xr:uid="{7E019F20-36CE-4A6D-B8CC-D8D4A6FA8863}"/>
    <cellStyle name="Percent 4 2 3 9 3" xfId="45820" xr:uid="{1055E3FF-1A55-4633-809B-C430660478A3}"/>
    <cellStyle name="Percent 4 2 4" xfId="389" xr:uid="{BC08B212-B217-45BF-9328-16E611997C44}"/>
    <cellStyle name="Percent 4 2 4 10" xfId="10098" xr:uid="{A02C30B7-1F8A-44C6-BABF-92AB2F8E8C18}"/>
    <cellStyle name="Percent 4 2 4 10 2" xfId="27971" xr:uid="{008B1518-3FFD-45EB-BA2A-C9FB0A7F2D14}"/>
    <cellStyle name="Percent 4 2 4 10 3" xfId="45822" xr:uid="{199EE079-37BE-4FB9-9348-0EEB191B702F}"/>
    <cellStyle name="Percent 4 2 4 11" xfId="10097" xr:uid="{572783C9-3D23-4141-8C4B-8519473B018F}"/>
    <cellStyle name="Percent 4 2 4 11 2" xfId="27970" xr:uid="{E70CB6CC-ECDD-4717-A641-B3A6A2D9E922}"/>
    <cellStyle name="Percent 4 2 4 11 3" xfId="45821" xr:uid="{08B71975-4E01-4EA0-ABBB-2EDCB4AAEB24}"/>
    <cellStyle name="Percent 4 2 4 12" xfId="59907" xr:uid="{C37FEADD-A26C-43C9-B821-7841A139C3CC}"/>
    <cellStyle name="Percent 4 2 4 2" xfId="2986" xr:uid="{1A976509-FF15-4880-BAFA-1E5D6CB53DAF}"/>
    <cellStyle name="Percent 4 2 4 2 2" xfId="10100" xr:uid="{D0B20A68-BAA3-40FA-88CD-17EDD4EFDC12}"/>
    <cellStyle name="Percent 4 2 4 2 2 2" xfId="10101" xr:uid="{1ABFACFF-91D6-4A38-A80E-416AF9A802F9}"/>
    <cellStyle name="Percent 4 2 4 2 2 2 2" xfId="27974" xr:uid="{085A5746-7E33-4260-8C6C-0D4026078A4F}"/>
    <cellStyle name="Percent 4 2 4 2 2 2 3" xfId="45825" xr:uid="{21FACC94-8F47-479B-9FCF-2E9DC564616B}"/>
    <cellStyle name="Percent 4 2 4 2 2 3" xfId="27973" xr:uid="{0A1341A9-6322-4410-8B88-50BCBB919ECE}"/>
    <cellStyle name="Percent 4 2 4 2 2 4" xfId="45824" xr:uid="{81EAA337-857E-49D8-8BF9-05AA54DCC0AE}"/>
    <cellStyle name="Percent 4 2 4 2 3" xfId="10102" xr:uid="{65ED8066-EFAD-44CA-A60C-3E4556E80FEF}"/>
    <cellStyle name="Percent 4 2 4 2 3 2" xfId="10103" xr:uid="{666E20B0-A53E-4EE3-946B-EB047844D552}"/>
    <cellStyle name="Percent 4 2 4 2 3 2 2" xfId="27976" xr:uid="{49926CC6-D13B-4A98-8AE4-05B888C7201B}"/>
    <cellStyle name="Percent 4 2 4 2 3 2 3" xfId="45827" xr:uid="{286068B5-BB5A-4E63-BC0C-43FC0A6D2B5B}"/>
    <cellStyle name="Percent 4 2 4 2 3 3" xfId="27975" xr:uid="{1CEAAA65-4C7C-49D5-93FA-B52DF9F76FE8}"/>
    <cellStyle name="Percent 4 2 4 2 3 4" xfId="45826" xr:uid="{D76F54CF-F03E-43F7-BEDA-E5551A0C96EB}"/>
    <cellStyle name="Percent 4 2 4 2 4" xfId="10104" xr:uid="{97CF5710-75FF-4A39-855C-6CD6AF0ED378}"/>
    <cellStyle name="Percent 4 2 4 2 4 2" xfId="27977" xr:uid="{8F06DFC0-6C31-4372-8ED4-8C2223C0D370}"/>
    <cellStyle name="Percent 4 2 4 2 4 3" xfId="45828" xr:uid="{E9588203-9FF0-4167-905F-5F06FEC286D9}"/>
    <cellStyle name="Percent 4 2 4 2 5" xfId="10105" xr:uid="{6944A498-59E0-4D2D-B3EF-0CAEACF3BA1E}"/>
    <cellStyle name="Percent 4 2 4 2 5 2" xfId="27978" xr:uid="{A0B66733-4449-41FC-A1A8-C6B1AEA61F87}"/>
    <cellStyle name="Percent 4 2 4 2 5 3" xfId="45829" xr:uid="{3FF402E8-C2A2-4CEB-8001-4E70EB186B93}"/>
    <cellStyle name="Percent 4 2 4 2 6" xfId="10099" xr:uid="{65166E4C-90CD-4AF6-84E9-9A8FD8B0C4E2}"/>
    <cellStyle name="Percent 4 2 4 2 6 2" xfId="27972" xr:uid="{419B207A-F2B8-491A-9E94-E19A48C6892A}"/>
    <cellStyle name="Percent 4 2 4 2 6 3" xfId="45823" xr:uid="{797AF691-DCDB-43CE-8BF1-EED28976BF95}"/>
    <cellStyle name="Percent 4 2 4 2 7" xfId="59908" xr:uid="{CF79D6EE-0AD2-4B09-8912-D7661122AC38}"/>
    <cellStyle name="Percent 4 2 4 3" xfId="4735" xr:uid="{B4A662E9-69CC-4B16-B004-33AD04A92444}"/>
    <cellStyle name="Percent 4 2 4 3 2" xfId="10107" xr:uid="{7FEB5829-4543-49AB-B977-8387E0591B39}"/>
    <cellStyle name="Percent 4 2 4 3 2 2" xfId="10108" xr:uid="{62F16A25-A337-48F0-96A6-340FBF4CE13F}"/>
    <cellStyle name="Percent 4 2 4 3 2 2 2" xfId="27981" xr:uid="{4EF8AA9E-36F0-4E1B-8CB4-F2B78B55D28C}"/>
    <cellStyle name="Percent 4 2 4 3 2 2 3" xfId="45832" xr:uid="{0052BA68-7F4B-4EA5-9388-9A7DA5DE7555}"/>
    <cellStyle name="Percent 4 2 4 3 2 3" xfId="27980" xr:uid="{B02ACF74-7B32-4CE1-BB81-EB542228F9C7}"/>
    <cellStyle name="Percent 4 2 4 3 2 4" xfId="45831" xr:uid="{9DBAE6E1-C247-4EF8-B394-A7BF671156A3}"/>
    <cellStyle name="Percent 4 2 4 3 3" xfId="10109" xr:uid="{227F0033-B228-41F8-9CCA-3F45309AB410}"/>
    <cellStyle name="Percent 4 2 4 3 3 2" xfId="10110" xr:uid="{76AF97CF-2D8A-46C8-BE6B-B7C89C275815}"/>
    <cellStyle name="Percent 4 2 4 3 3 2 2" xfId="27983" xr:uid="{2E219F7C-9D95-41E4-9A73-A7381590FB0C}"/>
    <cellStyle name="Percent 4 2 4 3 3 2 3" xfId="45834" xr:uid="{97022EB1-CF67-4D91-B5F8-FAA845842A77}"/>
    <cellStyle name="Percent 4 2 4 3 3 3" xfId="27982" xr:uid="{44D8869F-F3B4-477E-861C-B67A11795F7B}"/>
    <cellStyle name="Percent 4 2 4 3 3 4" xfId="45833" xr:uid="{898CA17C-A7DD-4D0E-BFF4-7B82B2AFE057}"/>
    <cellStyle name="Percent 4 2 4 3 4" xfId="10111" xr:uid="{B5EA7517-FC37-4398-A958-3A5BD1CF671A}"/>
    <cellStyle name="Percent 4 2 4 3 4 2" xfId="27984" xr:uid="{0C2D8730-439A-4709-93F5-EF105AA9C585}"/>
    <cellStyle name="Percent 4 2 4 3 4 3" xfId="45835" xr:uid="{3B3619F3-74B5-450F-9A54-2973A1292232}"/>
    <cellStyle name="Percent 4 2 4 3 5" xfId="10106" xr:uid="{4325BDB0-2603-4290-B80A-125DC075647A}"/>
    <cellStyle name="Percent 4 2 4 3 5 2" xfId="27979" xr:uid="{3711CB9C-1DC3-42C1-B314-90BEBB4A54E6}"/>
    <cellStyle name="Percent 4 2 4 3 5 3" xfId="45830" xr:uid="{979E6A72-32F3-4707-A332-8E4E120B2ED2}"/>
    <cellStyle name="Percent 4 2 4 3 6" xfId="59909" xr:uid="{4DC6C4B5-25B0-470B-B0B0-4F6B6311C851}"/>
    <cellStyle name="Percent 4 2 4 4" xfId="10112" xr:uid="{FF7906F4-9CE2-4A9F-BD45-80BBFE3C54AC}"/>
    <cellStyle name="Percent 4 2 4 4 2" xfId="10113" xr:uid="{A10B2DFA-B2BC-4320-88E4-5ED428B4CD1F}"/>
    <cellStyle name="Percent 4 2 4 4 2 2" xfId="10114" xr:uid="{0DE1DBCE-FF11-4546-8B01-008574AE18E7}"/>
    <cellStyle name="Percent 4 2 4 4 2 2 2" xfId="27987" xr:uid="{0CAA1C00-5AB6-4C5F-80BF-536DB3AA2D72}"/>
    <cellStyle name="Percent 4 2 4 4 2 2 3" xfId="45838" xr:uid="{52AD07A6-CA7B-4243-BD1C-071C542FD849}"/>
    <cellStyle name="Percent 4 2 4 4 2 3" xfId="27986" xr:uid="{4BDA70DF-7FAA-45D5-880A-662D4806BE84}"/>
    <cellStyle name="Percent 4 2 4 4 2 4" xfId="45837" xr:uid="{C2BC41BC-3785-4735-AE97-54AA87B87C55}"/>
    <cellStyle name="Percent 4 2 4 4 3" xfId="10115" xr:uid="{EC272F73-42FA-4C42-BF37-D4D7587FD818}"/>
    <cellStyle name="Percent 4 2 4 4 3 2" xfId="10116" xr:uid="{7978B62B-A925-4F33-8891-E39D1A5749C4}"/>
    <cellStyle name="Percent 4 2 4 4 3 2 2" xfId="27989" xr:uid="{359385EF-26C6-4291-9B75-D11C7849C7E2}"/>
    <cellStyle name="Percent 4 2 4 4 3 2 3" xfId="45840" xr:uid="{21D2C7EE-FB9B-4F4F-A697-759FF06D89A6}"/>
    <cellStyle name="Percent 4 2 4 4 3 3" xfId="27988" xr:uid="{F4D6B9E1-6626-4A3E-8D2A-23799A0172BC}"/>
    <cellStyle name="Percent 4 2 4 4 3 4" xfId="45839" xr:uid="{CA16B31D-54AD-46ED-B8A2-BE0D99B3A4F7}"/>
    <cellStyle name="Percent 4 2 4 4 4" xfId="10117" xr:uid="{16B1FEC1-E607-4547-9FD2-924A0E5D4CB8}"/>
    <cellStyle name="Percent 4 2 4 4 4 2" xfId="10118" xr:uid="{78AD2A2E-0C5B-4C6C-90E1-B63F1D4392D9}"/>
    <cellStyle name="Percent 4 2 4 4 4 2 2" xfId="27991" xr:uid="{6D722F36-C323-4962-A807-8BEBA910EE78}"/>
    <cellStyle name="Percent 4 2 4 4 4 2 3" xfId="45842" xr:uid="{40549AD6-3FB3-4154-AEB9-AC4BD4E526E9}"/>
    <cellStyle name="Percent 4 2 4 4 4 3" xfId="27990" xr:uid="{F51943A7-9CD7-4968-9086-44BC047BE50D}"/>
    <cellStyle name="Percent 4 2 4 4 4 4" xfId="45841" xr:uid="{92F8D214-9A12-4A32-9266-69F32E3E8A80}"/>
    <cellStyle name="Percent 4 2 4 4 5" xfId="10119" xr:uid="{CD3138F4-12AE-46A0-A0C5-EE39196E9222}"/>
    <cellStyle name="Percent 4 2 4 4 5 2" xfId="27992" xr:uid="{5E21F280-EBC7-4C30-9347-7FD3B38BBE2B}"/>
    <cellStyle name="Percent 4 2 4 4 5 3" xfId="45843" xr:uid="{3A530CB7-92F1-4A70-BC12-025BA13FFB1C}"/>
    <cellStyle name="Percent 4 2 4 4 6" xfId="27985" xr:uid="{1D835B09-67FE-4DA8-8389-754D065A8EBE}"/>
    <cellStyle name="Percent 4 2 4 4 7" xfId="45836" xr:uid="{F905795A-1A75-46E8-A66A-DB6CA89AC123}"/>
    <cellStyle name="Percent 4 2 4 5" xfId="10120" xr:uid="{F0B724B8-B6B5-4C40-8E78-3CCE761B9ADA}"/>
    <cellStyle name="Percent 4 2 4 5 2" xfId="10121" xr:uid="{649B0EB3-DEED-458F-9545-AD37388A38A6}"/>
    <cellStyle name="Percent 4 2 4 5 2 2" xfId="10122" xr:uid="{B7D6923F-B8E4-4A0B-B75F-BE661C75E32B}"/>
    <cellStyle name="Percent 4 2 4 5 2 2 2" xfId="27995" xr:uid="{06CF4F4B-4B6C-47AE-B0AB-BC2942B06F0D}"/>
    <cellStyle name="Percent 4 2 4 5 2 2 3" xfId="45846" xr:uid="{D42A89D2-29C2-4E32-990D-76C9904173A8}"/>
    <cellStyle name="Percent 4 2 4 5 2 3" xfId="27994" xr:uid="{3580FB63-1E82-4514-BBAF-547C17B9AF4D}"/>
    <cellStyle name="Percent 4 2 4 5 2 4" xfId="45845" xr:uid="{35CCC522-EBE9-4CDD-94E3-01A9D0577D57}"/>
    <cellStyle name="Percent 4 2 4 5 3" xfId="10123" xr:uid="{B0B44A60-300D-4B7D-AA35-4760D2339803}"/>
    <cellStyle name="Percent 4 2 4 5 3 2" xfId="10124" xr:uid="{60A8CC3B-6B0E-452F-B57B-EC3305F537B3}"/>
    <cellStyle name="Percent 4 2 4 5 3 2 2" xfId="27997" xr:uid="{F27CE7D1-63B5-433D-8DEF-3B655F350355}"/>
    <cellStyle name="Percent 4 2 4 5 3 2 3" xfId="45848" xr:uid="{EE677D26-A9C4-4FB5-B082-F06A983EC1F8}"/>
    <cellStyle name="Percent 4 2 4 5 3 3" xfId="27996" xr:uid="{B73DDF0A-D38B-4F9A-9009-9D3A06BB0C7B}"/>
    <cellStyle name="Percent 4 2 4 5 3 4" xfId="45847" xr:uid="{1C1474A6-7888-4260-BBA4-2FAAB8725468}"/>
    <cellStyle name="Percent 4 2 4 5 4" xfId="10125" xr:uid="{D2C67B40-744B-460B-9DA0-84D04B81B80C}"/>
    <cellStyle name="Percent 4 2 4 5 4 2" xfId="27998" xr:uid="{1D394CD6-DAEB-46AC-B73F-6FDBA030D940}"/>
    <cellStyle name="Percent 4 2 4 5 4 3" xfId="45849" xr:uid="{B3468610-D035-4DD5-8C54-AC93E4B0057D}"/>
    <cellStyle name="Percent 4 2 4 5 5" xfId="27993" xr:uid="{B3281F61-7652-4E04-BB51-A0B04DB930CA}"/>
    <cellStyle name="Percent 4 2 4 5 6" xfId="45844" xr:uid="{ED97C4C8-451F-488E-AE47-BD1804D99ECB}"/>
    <cellStyle name="Percent 4 2 4 6" xfId="10126" xr:uid="{7A83A56F-9E7F-467A-999D-DD4D6E8B3BFA}"/>
    <cellStyle name="Percent 4 2 4 6 2" xfId="10127" xr:uid="{3D4B3ABB-3CBC-4356-939F-481D2F3E68C4}"/>
    <cellStyle name="Percent 4 2 4 6 2 2" xfId="28000" xr:uid="{F1BFDCF3-A823-451D-B417-666F3DD9D5C3}"/>
    <cellStyle name="Percent 4 2 4 6 2 3" xfId="45851" xr:uid="{E3A8FA01-F579-4352-9648-2C5A373F9F6B}"/>
    <cellStyle name="Percent 4 2 4 6 3" xfId="27999" xr:uid="{206C7C1E-70D0-4B30-BA38-E1E7D5834754}"/>
    <cellStyle name="Percent 4 2 4 6 4" xfId="45850" xr:uid="{71873004-F8AD-4583-8A1E-8FD14B11A80B}"/>
    <cellStyle name="Percent 4 2 4 7" xfId="10128" xr:uid="{2D99DD23-BA4E-4E32-91E0-1F4EE6446A4F}"/>
    <cellStyle name="Percent 4 2 4 7 2" xfId="10129" xr:uid="{391F73B7-06DC-4DE9-AC01-C8ABEFD72501}"/>
    <cellStyle name="Percent 4 2 4 7 2 2" xfId="28002" xr:uid="{3EBE167F-B6E2-4B07-B564-2849CC969680}"/>
    <cellStyle name="Percent 4 2 4 7 2 3" xfId="45853" xr:uid="{E4D99B46-600A-4CD4-B662-9B6BAEAE50C4}"/>
    <cellStyle name="Percent 4 2 4 7 3" xfId="28001" xr:uid="{80322888-4527-419A-8607-C45FA7315509}"/>
    <cellStyle name="Percent 4 2 4 7 4" xfId="45852" xr:uid="{8BF50C42-F5D4-4D26-8191-DCE7792EA902}"/>
    <cellStyle name="Percent 4 2 4 8" xfId="10130" xr:uid="{CD250257-0F68-4B8F-9895-3102E11E9062}"/>
    <cellStyle name="Percent 4 2 4 8 2" xfId="10131" xr:uid="{E0CE5684-A24C-43B0-9487-92EFF0C35F29}"/>
    <cellStyle name="Percent 4 2 4 8 2 2" xfId="28004" xr:uid="{3F37B58B-DF95-4C53-AC12-57406C9E9E31}"/>
    <cellStyle name="Percent 4 2 4 8 2 3" xfId="45855" xr:uid="{C605088D-6D9E-47C1-A947-A2886A418742}"/>
    <cellStyle name="Percent 4 2 4 8 3" xfId="28003" xr:uid="{DE60F972-C0B0-4C40-B30D-E9B572D40E7B}"/>
    <cellStyle name="Percent 4 2 4 8 4" xfId="45854" xr:uid="{CC5DF336-061C-48DC-8590-6E80780C0A4C}"/>
    <cellStyle name="Percent 4 2 4 9" xfId="10132" xr:uid="{732C8B7B-C0F5-41FF-8250-B9F45DBF50FA}"/>
    <cellStyle name="Percent 4 2 4 9 2" xfId="28005" xr:uid="{2B6D7133-7978-44B5-8B5A-B9B186BBBF93}"/>
    <cellStyle name="Percent 4 2 4 9 3" xfId="45856" xr:uid="{5BE53183-B412-4364-B81E-23E38650960A}"/>
    <cellStyle name="Percent 4 2 5" xfId="2987" xr:uid="{946C334A-BE24-49DA-A8C6-167C022E3F88}"/>
    <cellStyle name="Percent 4 2 5 10" xfId="10134" xr:uid="{D086D4BC-14EC-41B2-AE96-F742F99E2F8C}"/>
    <cellStyle name="Percent 4 2 5 10 2" xfId="28007" xr:uid="{B02A189D-E938-4AF7-A672-3C8522C48646}"/>
    <cellStyle name="Percent 4 2 5 10 3" xfId="45858" xr:uid="{91B0CA52-887D-45AC-A192-F0DA53982D39}"/>
    <cellStyle name="Percent 4 2 5 11" xfId="10133" xr:uid="{6C2AD70A-0D07-4896-AD8D-A26A4C5E4DFD}"/>
    <cellStyle name="Percent 4 2 5 11 2" xfId="28006" xr:uid="{7528371F-F553-403B-BA11-0A838F5BB30A}"/>
    <cellStyle name="Percent 4 2 5 11 3" xfId="45857" xr:uid="{ED825255-7060-440B-8ADA-901EAD87B851}"/>
    <cellStyle name="Percent 4 2 5 12" xfId="59910" xr:uid="{86648558-23E3-4D5F-9D7A-4D082DC0D31E}"/>
    <cellStyle name="Percent 4 2 5 2" xfId="10135" xr:uid="{89936000-5D5D-4969-B8E2-A89534B966E1}"/>
    <cellStyle name="Percent 4 2 5 2 2" xfId="10136" xr:uid="{B6B7C5F2-A294-4EB1-9E49-5598E2A80B4F}"/>
    <cellStyle name="Percent 4 2 5 2 2 2" xfId="10137" xr:uid="{FCDC4B00-B093-44FA-A38E-FFCEE98CEB5D}"/>
    <cellStyle name="Percent 4 2 5 2 2 2 2" xfId="28010" xr:uid="{F4F1081C-A395-4D9B-87AD-22F5C958486A}"/>
    <cellStyle name="Percent 4 2 5 2 2 2 3" xfId="45861" xr:uid="{0B230334-13EE-4ADC-9EEE-CF6A5771401D}"/>
    <cellStyle name="Percent 4 2 5 2 2 3" xfId="28009" xr:uid="{0E898F0F-13B6-4905-B8E3-9A5BC92F513A}"/>
    <cellStyle name="Percent 4 2 5 2 2 4" xfId="45860" xr:uid="{CD778926-C7AA-4684-890E-E2E1C91435AE}"/>
    <cellStyle name="Percent 4 2 5 2 3" xfId="10138" xr:uid="{6E857EB6-330B-4751-9245-FB362DE53F66}"/>
    <cellStyle name="Percent 4 2 5 2 3 2" xfId="10139" xr:uid="{0637BA0C-F238-4E59-A627-B467251DDC12}"/>
    <cellStyle name="Percent 4 2 5 2 3 2 2" xfId="28012" xr:uid="{0A41FF93-AE42-4B2C-B4A9-465176808503}"/>
    <cellStyle name="Percent 4 2 5 2 3 2 3" xfId="45863" xr:uid="{44EA79A2-B592-4F75-B606-26004846687A}"/>
    <cellStyle name="Percent 4 2 5 2 3 3" xfId="28011" xr:uid="{65C6A07A-8BCF-4716-A573-1785F608B8C9}"/>
    <cellStyle name="Percent 4 2 5 2 3 4" xfId="45862" xr:uid="{C91479AE-9F62-4162-8E02-2BDDB7CF730A}"/>
    <cellStyle name="Percent 4 2 5 2 4" xfId="10140" xr:uid="{EBBBF8EF-4F6B-483C-8BF7-B34E9E291801}"/>
    <cellStyle name="Percent 4 2 5 2 4 2" xfId="28013" xr:uid="{A5CBCE34-F77B-430C-ABF6-0072543CB535}"/>
    <cellStyle name="Percent 4 2 5 2 4 3" xfId="45864" xr:uid="{A2068500-CCAB-493D-B48F-ED48D02DD6FA}"/>
    <cellStyle name="Percent 4 2 5 2 5" xfId="28008" xr:uid="{603D090B-D4B6-454E-827A-EF2E9BAC9947}"/>
    <cellStyle name="Percent 4 2 5 2 6" xfId="45859" xr:uid="{F7A417F8-D16A-4A76-9599-CFCFA0407C75}"/>
    <cellStyle name="Percent 4 2 5 3" xfId="10141" xr:uid="{6CCC493D-E2C7-47D7-8A7D-3591EF1D73A6}"/>
    <cellStyle name="Percent 4 2 5 3 2" xfId="10142" xr:uid="{1DEA4DA1-F9C1-4DE5-953F-8AAB33E77F86}"/>
    <cellStyle name="Percent 4 2 5 3 2 2" xfId="10143" xr:uid="{F8BB9D11-98C1-4657-8506-216C4258639C}"/>
    <cellStyle name="Percent 4 2 5 3 2 2 2" xfId="28016" xr:uid="{B8EA68A2-2077-43F4-900F-CE802EAEC77E}"/>
    <cellStyle name="Percent 4 2 5 3 2 2 3" xfId="45867" xr:uid="{4710F123-6E6F-48B6-8676-8D0C6197BBC7}"/>
    <cellStyle name="Percent 4 2 5 3 2 3" xfId="28015" xr:uid="{4471A556-DA20-4392-A60F-EE0585B180EC}"/>
    <cellStyle name="Percent 4 2 5 3 2 4" xfId="45866" xr:uid="{D7C61648-B82F-48FE-8A08-11A5BB839E2C}"/>
    <cellStyle name="Percent 4 2 5 3 3" xfId="10144" xr:uid="{B83835D8-020E-4BB7-A5E6-BC0C8CE56D4B}"/>
    <cellStyle name="Percent 4 2 5 3 3 2" xfId="10145" xr:uid="{49089658-03B1-4AAE-95F2-06FECCF90913}"/>
    <cellStyle name="Percent 4 2 5 3 3 2 2" xfId="28018" xr:uid="{8272C9EC-22EB-49D1-B652-6AB5D1696546}"/>
    <cellStyle name="Percent 4 2 5 3 3 2 3" xfId="45869" xr:uid="{E24D72D7-A70F-4A53-BF6D-82D173238F69}"/>
    <cellStyle name="Percent 4 2 5 3 3 3" xfId="28017" xr:uid="{008E44B6-4A5C-4086-8D52-0659A3266B4A}"/>
    <cellStyle name="Percent 4 2 5 3 3 4" xfId="45868" xr:uid="{1FD6B0E2-E146-4DB6-B6B4-6142A811EFF1}"/>
    <cellStyle name="Percent 4 2 5 3 4" xfId="10146" xr:uid="{D3647688-2619-4AF9-913D-53B75981BBEC}"/>
    <cellStyle name="Percent 4 2 5 3 4 2" xfId="28019" xr:uid="{5ED29CB9-EEA9-4F8A-802F-F01E9C9B33B7}"/>
    <cellStyle name="Percent 4 2 5 3 4 3" xfId="45870" xr:uid="{4379E773-3BC6-44C9-93C3-301E160DDED6}"/>
    <cellStyle name="Percent 4 2 5 3 5" xfId="28014" xr:uid="{0C44FF59-788E-4F56-B937-780180FF61A1}"/>
    <cellStyle name="Percent 4 2 5 3 6" xfId="45865" xr:uid="{6C2792C4-3423-48FF-B789-A35A879D3753}"/>
    <cellStyle name="Percent 4 2 5 4" xfId="10147" xr:uid="{4DBA0656-A126-4FA2-8D46-61857C66E660}"/>
    <cellStyle name="Percent 4 2 5 4 2" xfId="10148" xr:uid="{C8F95E03-59E4-4F55-8183-79259BD78E1A}"/>
    <cellStyle name="Percent 4 2 5 4 2 2" xfId="10149" xr:uid="{D59EA9CA-35D6-4CD5-87F9-28BFE9755CC2}"/>
    <cellStyle name="Percent 4 2 5 4 2 2 2" xfId="28022" xr:uid="{C46C3CA9-0AC7-4510-93BE-29D6F54D920A}"/>
    <cellStyle name="Percent 4 2 5 4 2 2 3" xfId="45873" xr:uid="{CBF8820F-0BBC-48D9-AE8D-0852E10C98E1}"/>
    <cellStyle name="Percent 4 2 5 4 2 3" xfId="28021" xr:uid="{C94EBD04-148A-4872-A655-64E72135CB69}"/>
    <cellStyle name="Percent 4 2 5 4 2 4" xfId="45872" xr:uid="{E77890AC-AFE5-48CD-82FE-68617B08B365}"/>
    <cellStyle name="Percent 4 2 5 4 3" xfId="10150" xr:uid="{A37FB246-008B-4440-BCA9-E635CA5B398E}"/>
    <cellStyle name="Percent 4 2 5 4 3 2" xfId="10151" xr:uid="{98234EE0-CD06-4317-83D9-CADD56A649B6}"/>
    <cellStyle name="Percent 4 2 5 4 3 2 2" xfId="28024" xr:uid="{C7EA9365-7628-4AD0-859B-734A90A403D3}"/>
    <cellStyle name="Percent 4 2 5 4 3 2 3" xfId="45875" xr:uid="{04551F6D-A42F-447F-A8CE-995E791D8804}"/>
    <cellStyle name="Percent 4 2 5 4 3 3" xfId="28023" xr:uid="{66CCC89C-E6EE-4789-BD5B-071A1E44C421}"/>
    <cellStyle name="Percent 4 2 5 4 3 4" xfId="45874" xr:uid="{869408D0-BCE1-4B4B-92B6-8E7AF92342BB}"/>
    <cellStyle name="Percent 4 2 5 4 4" xfId="10152" xr:uid="{2D35D005-A4BB-40E5-A53E-70C39B5C1A20}"/>
    <cellStyle name="Percent 4 2 5 4 4 2" xfId="10153" xr:uid="{068A80C9-0A9F-4747-AA41-564B4095FCB9}"/>
    <cellStyle name="Percent 4 2 5 4 4 2 2" xfId="28026" xr:uid="{B36129DC-3D8B-4D4F-A7B5-69659EBD9341}"/>
    <cellStyle name="Percent 4 2 5 4 4 2 3" xfId="45877" xr:uid="{62262059-D547-462F-8757-59310AF71140}"/>
    <cellStyle name="Percent 4 2 5 4 4 3" xfId="28025" xr:uid="{10E1C951-CFAD-40FA-AC44-719D408B9D32}"/>
    <cellStyle name="Percent 4 2 5 4 4 4" xfId="45876" xr:uid="{B3724D9C-A833-4B78-B81A-B8E447BDFFA9}"/>
    <cellStyle name="Percent 4 2 5 4 5" xfId="10154" xr:uid="{17B55521-6C3C-4542-9865-3D939F3F5988}"/>
    <cellStyle name="Percent 4 2 5 4 5 2" xfId="28027" xr:uid="{C016E373-2225-4DFF-BF8E-E40E517D3A27}"/>
    <cellStyle name="Percent 4 2 5 4 5 3" xfId="45878" xr:uid="{2A944A05-B6AC-40A3-B4AE-7A36FDCB5022}"/>
    <cellStyle name="Percent 4 2 5 4 6" xfId="28020" xr:uid="{6542C824-E3EC-4D57-8496-3AA965C4D0DF}"/>
    <cellStyle name="Percent 4 2 5 4 7" xfId="45871" xr:uid="{67C5A9C6-B59F-4537-B020-6A7C0248317E}"/>
    <cellStyle name="Percent 4 2 5 5" xfId="10155" xr:uid="{BB4C3C9E-C602-490B-96F2-6262C7D657B3}"/>
    <cellStyle name="Percent 4 2 5 5 2" xfId="10156" xr:uid="{3B0D66CB-6CB7-4D40-ADEF-30C7B9B3A16D}"/>
    <cellStyle name="Percent 4 2 5 5 2 2" xfId="10157" xr:uid="{AD957A07-8B23-47FC-849C-26FEB9511252}"/>
    <cellStyle name="Percent 4 2 5 5 2 2 2" xfId="28030" xr:uid="{A0E34B1A-202D-42E8-AB7B-36419C44DFF1}"/>
    <cellStyle name="Percent 4 2 5 5 2 2 3" xfId="45881" xr:uid="{F1F31EE5-63DD-4802-848A-DF598E18B612}"/>
    <cellStyle name="Percent 4 2 5 5 2 3" xfId="28029" xr:uid="{4F0549C6-44EB-4FFE-A228-D8AD360EF64B}"/>
    <cellStyle name="Percent 4 2 5 5 2 4" xfId="45880" xr:uid="{CCE95ADD-7166-4A02-BA88-650943CE36EE}"/>
    <cellStyle name="Percent 4 2 5 5 3" xfId="10158" xr:uid="{DD03391B-F74F-443B-A484-F1125DEFFCA6}"/>
    <cellStyle name="Percent 4 2 5 5 3 2" xfId="10159" xr:uid="{71E96BCB-01DE-4822-A77E-73D42FB5CE92}"/>
    <cellStyle name="Percent 4 2 5 5 3 2 2" xfId="28032" xr:uid="{E1787F99-C93C-410F-8099-619F69066F52}"/>
    <cellStyle name="Percent 4 2 5 5 3 2 3" xfId="45883" xr:uid="{DA783E2B-A2A3-4FF4-934F-460113EE6460}"/>
    <cellStyle name="Percent 4 2 5 5 3 3" xfId="28031" xr:uid="{DF2DE228-7700-4778-9E3E-7FCA25205A5A}"/>
    <cellStyle name="Percent 4 2 5 5 3 4" xfId="45882" xr:uid="{819704CD-F2E6-408F-9CCA-99C436B325EA}"/>
    <cellStyle name="Percent 4 2 5 5 4" xfId="10160" xr:uid="{C4C04A75-B5D3-49FB-A833-7E663266F018}"/>
    <cellStyle name="Percent 4 2 5 5 4 2" xfId="28033" xr:uid="{F6B9CBEF-FCBF-44FA-9726-0337D8BBFE80}"/>
    <cellStyle name="Percent 4 2 5 5 4 3" xfId="45884" xr:uid="{9E21EC42-BCCA-445A-BEA9-0FB4073CD28B}"/>
    <cellStyle name="Percent 4 2 5 5 5" xfId="28028" xr:uid="{9861FA6B-D8E7-4260-930F-D2393CDEA6B4}"/>
    <cellStyle name="Percent 4 2 5 5 6" xfId="45879" xr:uid="{5924473F-FFC3-4E6F-A627-B1E158C59EF5}"/>
    <cellStyle name="Percent 4 2 5 6" xfId="10161" xr:uid="{8D7BDB75-EEFF-4E66-8A2E-62B5F526ECCC}"/>
    <cellStyle name="Percent 4 2 5 6 2" xfId="10162" xr:uid="{7EB1253F-6E9A-46CE-A333-294EA5B4F006}"/>
    <cellStyle name="Percent 4 2 5 6 2 2" xfId="28035" xr:uid="{160B9885-BF75-401B-96CE-B83F924B880B}"/>
    <cellStyle name="Percent 4 2 5 6 2 3" xfId="45886" xr:uid="{9A30791F-13AB-4069-A52E-ED1BC22ECE90}"/>
    <cellStyle name="Percent 4 2 5 6 3" xfId="28034" xr:uid="{D257DC60-EFC4-480C-B025-5AE5ECDC4F96}"/>
    <cellStyle name="Percent 4 2 5 6 4" xfId="45885" xr:uid="{254038A5-47F9-4B3E-A037-B91273DA3E6E}"/>
    <cellStyle name="Percent 4 2 5 7" xfId="10163" xr:uid="{3B730DB3-AF1D-4FB1-91FB-488E2710F492}"/>
    <cellStyle name="Percent 4 2 5 7 2" xfId="10164" xr:uid="{49FB96EC-E800-4C7B-B7EF-730EA7618112}"/>
    <cellStyle name="Percent 4 2 5 7 2 2" xfId="28037" xr:uid="{442DFCF4-D987-4834-9A00-6A193DED5BAA}"/>
    <cellStyle name="Percent 4 2 5 7 2 3" xfId="45888" xr:uid="{6AA5EBD8-56A8-455E-8633-F90384DBB009}"/>
    <cellStyle name="Percent 4 2 5 7 3" xfId="28036" xr:uid="{782A3046-C914-4D00-887F-59CD517194F5}"/>
    <cellStyle name="Percent 4 2 5 7 4" xfId="45887" xr:uid="{90350C47-AE0F-4EDF-A4EB-5E6975EC7F50}"/>
    <cellStyle name="Percent 4 2 5 8" xfId="10165" xr:uid="{5D534231-B633-4B98-B76C-456C6BABE82E}"/>
    <cellStyle name="Percent 4 2 5 8 2" xfId="10166" xr:uid="{1284BDA1-01EA-4280-8292-12A2CAE0A8BF}"/>
    <cellStyle name="Percent 4 2 5 8 2 2" xfId="28039" xr:uid="{52A28E98-8B9C-4C56-A690-3310B22DFE0E}"/>
    <cellStyle name="Percent 4 2 5 8 2 3" xfId="45890" xr:uid="{33244323-612A-4351-B0EE-5DAEDDA60146}"/>
    <cellStyle name="Percent 4 2 5 8 3" xfId="28038" xr:uid="{351A3CE0-0408-408C-BECA-763D29718CF0}"/>
    <cellStyle name="Percent 4 2 5 8 4" xfId="45889" xr:uid="{AAF29C7C-3BAD-4BDB-BA6B-F595BF8A0177}"/>
    <cellStyle name="Percent 4 2 5 9" xfId="10167" xr:uid="{6CA3D8BB-F4F7-48C9-8582-CFF518A14FFA}"/>
    <cellStyle name="Percent 4 2 5 9 2" xfId="28040" xr:uid="{1019C48E-C0F0-43FB-9679-8CD3DEF13A3F}"/>
    <cellStyle name="Percent 4 2 5 9 3" xfId="45891" xr:uid="{C068F909-630A-4EDE-BF8D-9B86889B6248}"/>
    <cellStyle name="Percent 4 2 6" xfId="2985" xr:uid="{691E812C-23AB-44C6-A480-FB3A83BDAAF1}"/>
    <cellStyle name="Percent 4 2 6 10" xfId="10169" xr:uid="{9FC7F5BE-3DB5-4504-8FBA-5C2127E04881}"/>
    <cellStyle name="Percent 4 2 6 10 2" xfId="28042" xr:uid="{1EB346AC-2078-4CAC-A7F1-B1D427E48AF4}"/>
    <cellStyle name="Percent 4 2 6 10 3" xfId="45893" xr:uid="{5F7F143A-3878-4410-9DED-FD3107A044E3}"/>
    <cellStyle name="Percent 4 2 6 11" xfId="10168" xr:uid="{52202156-D9BE-497E-95F5-71770FBD00B2}"/>
    <cellStyle name="Percent 4 2 6 11 2" xfId="28041" xr:uid="{DD5D6322-AB9A-41F5-A28D-44D99B594CC2}"/>
    <cellStyle name="Percent 4 2 6 11 3" xfId="45892" xr:uid="{57DD4DED-753E-4FCF-999A-CAC97BF13329}"/>
    <cellStyle name="Percent 4 2 6 12" xfId="59911" xr:uid="{C1ED1019-6F37-4053-8623-663FF2CA8CC3}"/>
    <cellStyle name="Percent 4 2 6 2" xfId="4736" xr:uid="{D730D442-BB4B-4447-AEB1-1A2ED391FB7F}"/>
    <cellStyle name="Percent 4 2 6 2 2" xfId="10171" xr:uid="{A654C767-5361-4FC5-BEC7-799908F63D83}"/>
    <cellStyle name="Percent 4 2 6 2 2 2" xfId="10172" xr:uid="{B14CFFB9-A8BF-43E6-9651-59DCFEB27C12}"/>
    <cellStyle name="Percent 4 2 6 2 2 2 2" xfId="28045" xr:uid="{EC8AAFCC-7A58-4E04-AE97-7C100DE02472}"/>
    <cellStyle name="Percent 4 2 6 2 2 2 3" xfId="45896" xr:uid="{F59BE9E3-733D-4DA1-8361-4FE3C2D01295}"/>
    <cellStyle name="Percent 4 2 6 2 2 3" xfId="28044" xr:uid="{CA209FDC-C055-4E57-A965-9C9E0832B693}"/>
    <cellStyle name="Percent 4 2 6 2 2 4" xfId="45895" xr:uid="{8DF614DF-1232-44A8-8B3D-FD457660D6FA}"/>
    <cellStyle name="Percent 4 2 6 2 3" xfId="10173" xr:uid="{5A6B10E8-BFFF-4DC9-9F66-1AA6A429594E}"/>
    <cellStyle name="Percent 4 2 6 2 3 2" xfId="10174" xr:uid="{77817D61-DA69-45CC-99E2-F7BF640EA7FB}"/>
    <cellStyle name="Percent 4 2 6 2 3 2 2" xfId="28047" xr:uid="{3D08E091-7B75-48F8-A83A-C7D0DF841470}"/>
    <cellStyle name="Percent 4 2 6 2 3 2 3" xfId="45898" xr:uid="{44B8A55F-BC26-4605-8A7D-F14D06CCCA47}"/>
    <cellStyle name="Percent 4 2 6 2 3 3" xfId="28046" xr:uid="{45D51C3D-CB40-4B59-8EB6-201314A8860E}"/>
    <cellStyle name="Percent 4 2 6 2 3 4" xfId="45897" xr:uid="{E108A12C-7B83-4456-8323-750A76DB2AD2}"/>
    <cellStyle name="Percent 4 2 6 2 4" xfId="10175" xr:uid="{588FD580-6574-40C6-9F70-4673D7F90091}"/>
    <cellStyle name="Percent 4 2 6 2 4 2" xfId="28048" xr:uid="{3AC7577E-791A-4291-A831-6D2909DF3B4F}"/>
    <cellStyle name="Percent 4 2 6 2 4 3" xfId="45899" xr:uid="{2C55F053-C28F-46BE-8C65-A72CAA128C83}"/>
    <cellStyle name="Percent 4 2 6 2 5" xfId="10170" xr:uid="{9DD6EA87-2437-4F70-A9BD-1E065411707E}"/>
    <cellStyle name="Percent 4 2 6 2 5 2" xfId="28043" xr:uid="{6D1A8EF4-9F56-4C0C-9C32-39A68581C073}"/>
    <cellStyle name="Percent 4 2 6 2 5 3" xfId="45894" xr:uid="{81ABA1A8-3229-4585-A794-F9A86B894DA6}"/>
    <cellStyle name="Percent 4 2 6 2 6" xfId="59912" xr:uid="{3DFCAE6A-ED72-496A-AC70-FB1E9D3A193D}"/>
    <cellStyle name="Percent 4 2 6 3" xfId="10176" xr:uid="{D8263093-F881-465D-83BA-4BEDDB7C0E72}"/>
    <cellStyle name="Percent 4 2 6 3 2" xfId="10177" xr:uid="{AE57C783-C4BF-4D72-8B3E-7A47CEEB76C8}"/>
    <cellStyle name="Percent 4 2 6 3 2 2" xfId="10178" xr:uid="{1FF79640-DF69-4106-A30A-76B84B705FCA}"/>
    <cellStyle name="Percent 4 2 6 3 2 2 2" xfId="28051" xr:uid="{EE93D8A8-5196-42A4-AC11-E29DA32128F3}"/>
    <cellStyle name="Percent 4 2 6 3 2 2 3" xfId="45902" xr:uid="{F7A5485D-A49F-40C9-9C5C-8284979608E5}"/>
    <cellStyle name="Percent 4 2 6 3 2 3" xfId="28050" xr:uid="{C2E25A4C-091A-40D0-8A65-F747615F809A}"/>
    <cellStyle name="Percent 4 2 6 3 2 4" xfId="45901" xr:uid="{D74D944B-F316-4D75-8EF1-BA1D7C9AFA64}"/>
    <cellStyle name="Percent 4 2 6 3 3" xfId="10179" xr:uid="{5221B4CE-194D-4C0E-8C65-8AF38AAC3C6E}"/>
    <cellStyle name="Percent 4 2 6 3 3 2" xfId="10180" xr:uid="{4C229EFE-E773-4F4F-9453-8057E12AC268}"/>
    <cellStyle name="Percent 4 2 6 3 3 2 2" xfId="28053" xr:uid="{BB550F43-7AFA-4CEC-8A6C-782C8BAC2F41}"/>
    <cellStyle name="Percent 4 2 6 3 3 2 3" xfId="45904" xr:uid="{C97377BB-37C4-4AD6-ADF5-98916B47A528}"/>
    <cellStyle name="Percent 4 2 6 3 3 3" xfId="28052" xr:uid="{30EF00B4-1B0F-4EBF-8B9F-AA9BACC578D0}"/>
    <cellStyle name="Percent 4 2 6 3 3 4" xfId="45903" xr:uid="{9D18C4FB-2F07-4C64-9419-824624F93F38}"/>
    <cellStyle name="Percent 4 2 6 3 4" xfId="10181" xr:uid="{AEEE7E44-CF30-4EE0-99F5-0BCA239FC0CA}"/>
    <cellStyle name="Percent 4 2 6 3 4 2" xfId="28054" xr:uid="{D9A7356A-71CE-4375-81F2-2524A53673D8}"/>
    <cellStyle name="Percent 4 2 6 3 4 3" xfId="45905" xr:uid="{BF3F0EB9-E024-4473-A953-1EF376FDB261}"/>
    <cellStyle name="Percent 4 2 6 3 5" xfId="28049" xr:uid="{87F33F1E-1719-454C-B777-1DF47B6DBE7F}"/>
    <cellStyle name="Percent 4 2 6 3 6" xfId="45900" xr:uid="{0B132C33-08E6-4C1C-8E81-16EBF4C9513F}"/>
    <cellStyle name="Percent 4 2 6 3 7" xfId="59913" xr:uid="{69E7D2D1-BCEC-4F3A-90E4-36B457DC50C1}"/>
    <cellStyle name="Percent 4 2 6 4" xfId="10182" xr:uid="{BD866772-4AFF-4F3D-B7B8-7191AC04A5CD}"/>
    <cellStyle name="Percent 4 2 6 4 2" xfId="10183" xr:uid="{CE9A439A-F840-412D-9E7D-B34E955853B1}"/>
    <cellStyle name="Percent 4 2 6 4 2 2" xfId="10184" xr:uid="{C643F454-5350-48B8-87E0-9BEDE515357A}"/>
    <cellStyle name="Percent 4 2 6 4 2 2 2" xfId="28057" xr:uid="{084670C0-097C-451F-AF4A-496268DFAF8E}"/>
    <cellStyle name="Percent 4 2 6 4 2 2 3" xfId="45908" xr:uid="{D3624853-4E4B-4FFB-BB98-FC9427E168FC}"/>
    <cellStyle name="Percent 4 2 6 4 2 3" xfId="28056" xr:uid="{BC7DCD5E-021C-4299-8B38-DB802C0826A6}"/>
    <cellStyle name="Percent 4 2 6 4 2 4" xfId="45907" xr:uid="{BC179FB3-47E1-423F-A6C3-0D7C35037510}"/>
    <cellStyle name="Percent 4 2 6 4 3" xfId="10185" xr:uid="{CBD9D72C-B5C4-4649-8C29-0F54F549C5A6}"/>
    <cellStyle name="Percent 4 2 6 4 3 2" xfId="10186" xr:uid="{363BF7B5-5BE8-44E2-9D7B-A9946CC2E533}"/>
    <cellStyle name="Percent 4 2 6 4 3 2 2" xfId="28059" xr:uid="{73451423-CCBD-42C2-A748-2122E65D7F1D}"/>
    <cellStyle name="Percent 4 2 6 4 3 2 3" xfId="45910" xr:uid="{633101D4-7759-4A91-974D-5E3DB53EF27B}"/>
    <cellStyle name="Percent 4 2 6 4 3 3" xfId="28058" xr:uid="{4DFC48C0-6C84-43F5-BA9B-97CC10B92935}"/>
    <cellStyle name="Percent 4 2 6 4 3 4" xfId="45909" xr:uid="{6ADE30DF-C894-4D96-98D5-D54F3466A320}"/>
    <cellStyle name="Percent 4 2 6 4 4" xfId="10187" xr:uid="{B80586CF-7806-45EC-9C42-267006E322CC}"/>
    <cellStyle name="Percent 4 2 6 4 4 2" xfId="10188" xr:uid="{733B8D5B-F1A8-45F6-8E84-321F0E236C66}"/>
    <cellStyle name="Percent 4 2 6 4 4 2 2" xfId="28061" xr:uid="{0D415417-5C94-45F1-8052-D4D2460F130E}"/>
    <cellStyle name="Percent 4 2 6 4 4 2 3" xfId="45912" xr:uid="{7E602693-376B-4E23-BF7F-9806F04F2167}"/>
    <cellStyle name="Percent 4 2 6 4 4 3" xfId="28060" xr:uid="{9446227C-C559-4172-8548-7AEFD1FB8CD9}"/>
    <cellStyle name="Percent 4 2 6 4 4 4" xfId="45911" xr:uid="{86C3D698-F802-4870-8DD9-D18A00546F68}"/>
    <cellStyle name="Percent 4 2 6 4 5" xfId="10189" xr:uid="{14804EDF-163F-4799-95F9-70EFE015E21B}"/>
    <cellStyle name="Percent 4 2 6 4 5 2" xfId="28062" xr:uid="{F1ED6BC0-C563-45C1-B117-4A1B15F608AE}"/>
    <cellStyle name="Percent 4 2 6 4 5 3" xfId="45913" xr:uid="{66F0C77D-12D9-4FD3-9830-D4A2EF65287E}"/>
    <cellStyle name="Percent 4 2 6 4 6" xfId="28055" xr:uid="{130B93B7-0310-4E0D-99C7-FFB1DD9B1996}"/>
    <cellStyle name="Percent 4 2 6 4 7" xfId="45906" xr:uid="{DD8CE4B2-E954-4C31-AA60-A04C5A68B162}"/>
    <cellStyle name="Percent 4 2 6 5" xfId="10190" xr:uid="{CC110ABC-26DC-4869-9356-0B27BF4441DF}"/>
    <cellStyle name="Percent 4 2 6 5 2" xfId="10191" xr:uid="{203E944A-1EE2-493F-9083-5289F7AC7F07}"/>
    <cellStyle name="Percent 4 2 6 5 2 2" xfId="10192" xr:uid="{6F860A92-9557-471E-A251-1C31C0E4CB38}"/>
    <cellStyle name="Percent 4 2 6 5 2 2 2" xfId="28065" xr:uid="{1B3D67D8-A734-46CA-A218-FFBEA67F64DE}"/>
    <cellStyle name="Percent 4 2 6 5 2 2 3" xfId="45916" xr:uid="{81C78281-9600-4FA9-B99D-61386D6AAE84}"/>
    <cellStyle name="Percent 4 2 6 5 2 3" xfId="28064" xr:uid="{0D71BF97-09B2-4DE2-8264-21802D037371}"/>
    <cellStyle name="Percent 4 2 6 5 2 4" xfId="45915" xr:uid="{762FFFB3-423A-42E8-AC84-D532CD241863}"/>
    <cellStyle name="Percent 4 2 6 5 3" xfId="10193" xr:uid="{580D061A-180A-4E7F-9380-CAB6948751BF}"/>
    <cellStyle name="Percent 4 2 6 5 3 2" xfId="10194" xr:uid="{A2F3EA4E-6CD9-4F1B-A39C-6B7068D4EB1F}"/>
    <cellStyle name="Percent 4 2 6 5 3 2 2" xfId="28067" xr:uid="{2BF9B6D8-55CD-4C6C-941E-DE930F5497D2}"/>
    <cellStyle name="Percent 4 2 6 5 3 2 3" xfId="45918" xr:uid="{20AAC34D-967A-4099-9B17-51D1C95E6731}"/>
    <cellStyle name="Percent 4 2 6 5 3 3" xfId="28066" xr:uid="{A91C3C4C-44C4-49AC-8322-8B3409D830E6}"/>
    <cellStyle name="Percent 4 2 6 5 3 4" xfId="45917" xr:uid="{9A8BC96A-393E-4D0B-B379-D954421B8A94}"/>
    <cellStyle name="Percent 4 2 6 5 4" xfId="10195" xr:uid="{AC65258C-9813-465B-B4EE-CAB8D8F7494A}"/>
    <cellStyle name="Percent 4 2 6 5 4 2" xfId="28068" xr:uid="{E07FE430-A0ED-471A-924A-A3241B7882CE}"/>
    <cellStyle name="Percent 4 2 6 5 4 3" xfId="45919" xr:uid="{2B55BF5E-D70F-4DDF-8990-6B530CF09895}"/>
    <cellStyle name="Percent 4 2 6 5 5" xfId="28063" xr:uid="{F2F7D95F-DFB3-4929-AF13-8CCE10FD940F}"/>
    <cellStyle name="Percent 4 2 6 5 6" xfId="45914" xr:uid="{CDFC06FB-F2EF-4283-91E0-94CE137127CC}"/>
    <cellStyle name="Percent 4 2 6 6" xfId="10196" xr:uid="{844A3207-BB37-4612-BBB0-971BE503DBDF}"/>
    <cellStyle name="Percent 4 2 6 6 2" xfId="10197" xr:uid="{A086F37E-85A7-4C10-BE92-670201D1D380}"/>
    <cellStyle name="Percent 4 2 6 6 2 2" xfId="28070" xr:uid="{BD1DC383-41D2-4E18-BE2D-E1C392B64E2A}"/>
    <cellStyle name="Percent 4 2 6 6 2 3" xfId="45921" xr:uid="{D4F754BD-900E-4C9E-A353-3F07F3B86471}"/>
    <cellStyle name="Percent 4 2 6 6 3" xfId="28069" xr:uid="{A195F11D-DFBA-4A77-9F61-18574D473350}"/>
    <cellStyle name="Percent 4 2 6 6 4" xfId="45920" xr:uid="{46E09C11-F189-4A25-8D67-CB4D062BFE7E}"/>
    <cellStyle name="Percent 4 2 6 7" xfId="10198" xr:uid="{FCFB238C-CF17-4A1E-B428-ABE4C9DC9D1C}"/>
    <cellStyle name="Percent 4 2 6 7 2" xfId="10199" xr:uid="{E08DAFD5-6D07-49F2-939D-089D68FE88F8}"/>
    <cellStyle name="Percent 4 2 6 7 2 2" xfId="28072" xr:uid="{F931D397-7883-47AD-8391-C30CB29BF2DC}"/>
    <cellStyle name="Percent 4 2 6 7 2 3" xfId="45923" xr:uid="{45F58FEF-26B8-4C70-A9C2-34222C9FB220}"/>
    <cellStyle name="Percent 4 2 6 7 3" xfId="28071" xr:uid="{89D66A82-B1F3-400E-B123-06C20A40BD5D}"/>
    <cellStyle name="Percent 4 2 6 7 4" xfId="45922" xr:uid="{D2EF2DF1-A998-42BB-AB9E-8BDA97FBBD13}"/>
    <cellStyle name="Percent 4 2 6 8" xfId="10200" xr:uid="{3576E912-A438-49FE-AB58-7BADE8E6A66B}"/>
    <cellStyle name="Percent 4 2 6 8 2" xfId="10201" xr:uid="{1AA3A342-3A11-4C36-8FEA-482B93483F81}"/>
    <cellStyle name="Percent 4 2 6 8 2 2" xfId="28074" xr:uid="{0DEF096E-A0EC-41C6-B746-9EAF677F5D27}"/>
    <cellStyle name="Percent 4 2 6 8 2 3" xfId="45925" xr:uid="{F9EE87E3-129B-4C27-9F66-694970BD64E1}"/>
    <cellStyle name="Percent 4 2 6 8 3" xfId="28073" xr:uid="{7617957F-1552-46F9-9809-F6467F3794E8}"/>
    <cellStyle name="Percent 4 2 6 8 4" xfId="45924" xr:uid="{08EC2632-F66A-41B6-9374-BBA50CA2F4D8}"/>
    <cellStyle name="Percent 4 2 6 9" xfId="10202" xr:uid="{C96579A0-5CA4-49CC-89E1-392D3CA995B7}"/>
    <cellStyle name="Percent 4 2 6 9 2" xfId="28075" xr:uid="{556E9704-6B02-4EC4-A7D7-5BB4A4944B73}"/>
    <cellStyle name="Percent 4 2 6 9 3" xfId="45926" xr:uid="{75CB5E9E-9C91-40EA-A36D-36FDE22A7F96}"/>
    <cellStyle name="Percent 4 2 7" xfId="4737" xr:uid="{F10E343D-78A5-4429-9F74-EF05F3E5C813}"/>
    <cellStyle name="Percent 4 2 7 10" xfId="10204" xr:uid="{70A04DCA-54B4-4072-8824-1B3FCCED1AF7}"/>
    <cellStyle name="Percent 4 2 7 10 2" xfId="28077" xr:uid="{2E7E8140-7F9C-4635-BDBA-B278F0D2A7B1}"/>
    <cellStyle name="Percent 4 2 7 10 3" xfId="45928" xr:uid="{2AD8787C-68F4-4A67-940C-103B2EB38A80}"/>
    <cellStyle name="Percent 4 2 7 11" xfId="10203" xr:uid="{23E9E7EE-388E-4A92-870D-8C8E2B42E2CD}"/>
    <cellStyle name="Percent 4 2 7 11 2" xfId="28076" xr:uid="{A8558DB6-CFF0-40A1-907F-F35C5F34023C}"/>
    <cellStyle name="Percent 4 2 7 11 3" xfId="45927" xr:uid="{192113D2-5995-46FD-BE86-C780EEAB76D2}"/>
    <cellStyle name="Percent 4 2 7 12" xfId="59914" xr:uid="{F9DF5163-1820-4364-A9BF-E144D82DD7B4}"/>
    <cellStyle name="Percent 4 2 7 2" xfId="10205" xr:uid="{B5A033DC-37AF-41C0-B057-DA2FCC9C4FC0}"/>
    <cellStyle name="Percent 4 2 7 2 2" xfId="10206" xr:uid="{C9E6BAF7-0FBF-4454-8F68-F01647B747F6}"/>
    <cellStyle name="Percent 4 2 7 2 2 2" xfId="10207" xr:uid="{DF9D77F8-AD8F-4185-9ED0-330459539BA3}"/>
    <cellStyle name="Percent 4 2 7 2 2 2 2" xfId="28080" xr:uid="{85AAD99D-964E-46E4-A289-67A1A4FC53FE}"/>
    <cellStyle name="Percent 4 2 7 2 2 2 3" xfId="45931" xr:uid="{A5D4ABE3-AD56-4B84-A22F-D6004CCAAA9C}"/>
    <cellStyle name="Percent 4 2 7 2 2 3" xfId="28079" xr:uid="{868566BA-EE8C-4961-A9D7-E89E8A606F50}"/>
    <cellStyle name="Percent 4 2 7 2 2 4" xfId="45930" xr:uid="{FD259A6F-498B-4584-B4C0-0F4283212861}"/>
    <cellStyle name="Percent 4 2 7 2 3" xfId="10208" xr:uid="{C0256AA2-20A4-4172-8B31-CD06A4AEC643}"/>
    <cellStyle name="Percent 4 2 7 2 3 2" xfId="10209" xr:uid="{A6657B2C-6205-489B-9E64-11F281D1D0DB}"/>
    <cellStyle name="Percent 4 2 7 2 3 2 2" xfId="28082" xr:uid="{17C4FAAD-B34E-4174-85EA-07F226A58F2A}"/>
    <cellStyle name="Percent 4 2 7 2 3 2 3" xfId="45933" xr:uid="{43631D39-F9A9-4977-BFCD-CB647A7FF9A8}"/>
    <cellStyle name="Percent 4 2 7 2 3 3" xfId="28081" xr:uid="{139D14D0-ADCC-46B3-96DD-54C45B7DCE90}"/>
    <cellStyle name="Percent 4 2 7 2 3 4" xfId="45932" xr:uid="{BC7BBF34-1075-43C3-86A2-092D2AB7A458}"/>
    <cellStyle name="Percent 4 2 7 2 4" xfId="10210" xr:uid="{6F992F70-ED55-4EE3-BC90-5CD5F75CE64E}"/>
    <cellStyle name="Percent 4 2 7 2 4 2" xfId="28083" xr:uid="{72749694-A934-4A06-AE04-66C3340CF30B}"/>
    <cellStyle name="Percent 4 2 7 2 4 3" xfId="45934" xr:uid="{FCEEEA67-7305-4660-84F6-4421DED0C429}"/>
    <cellStyle name="Percent 4 2 7 2 5" xfId="28078" xr:uid="{96F45D5C-3DA7-434F-9B74-F3D55CFC6850}"/>
    <cellStyle name="Percent 4 2 7 2 6" xfId="45929" xr:uid="{83EFDE2E-A52E-4530-896A-71F0BD0529B7}"/>
    <cellStyle name="Percent 4 2 7 3" xfId="10211" xr:uid="{165FBC0D-49A3-435D-AEB9-7C0527AFF8DA}"/>
    <cellStyle name="Percent 4 2 7 3 2" xfId="10212" xr:uid="{56D22DAD-CE75-45E5-9665-F592270DA089}"/>
    <cellStyle name="Percent 4 2 7 3 2 2" xfId="10213" xr:uid="{DA53CF0C-AED6-47E5-A3D6-6C8B1A339C73}"/>
    <cellStyle name="Percent 4 2 7 3 2 2 2" xfId="28086" xr:uid="{804D14B8-DD86-4092-95EA-27CE5517AC27}"/>
    <cellStyle name="Percent 4 2 7 3 2 2 3" xfId="45937" xr:uid="{F75C1591-0C3A-4FBD-8234-0C4DD18ECF21}"/>
    <cellStyle name="Percent 4 2 7 3 2 3" xfId="28085" xr:uid="{A50A0B79-670A-44EE-8B8A-0C0A69023006}"/>
    <cellStyle name="Percent 4 2 7 3 2 4" xfId="45936" xr:uid="{C1E36DE5-0FC7-4271-9285-B3305F749AD5}"/>
    <cellStyle name="Percent 4 2 7 3 3" xfId="10214" xr:uid="{0CA13AFC-C31F-42E6-A878-403DC320C908}"/>
    <cellStyle name="Percent 4 2 7 3 3 2" xfId="10215" xr:uid="{FA04D5A6-6122-492B-B896-11B324773ABA}"/>
    <cellStyle name="Percent 4 2 7 3 3 2 2" xfId="28088" xr:uid="{30820EAC-B1A7-47A5-A655-1E8A48327957}"/>
    <cellStyle name="Percent 4 2 7 3 3 2 3" xfId="45939" xr:uid="{AE7B8DED-E3D5-4131-A4FC-16748F46A88E}"/>
    <cellStyle name="Percent 4 2 7 3 3 3" xfId="28087" xr:uid="{B331EABC-50EE-4986-9E7C-15925BAEDB76}"/>
    <cellStyle name="Percent 4 2 7 3 3 4" xfId="45938" xr:uid="{CAE92842-A85E-4DE7-BB96-BB34E8B440D7}"/>
    <cellStyle name="Percent 4 2 7 3 4" xfId="10216" xr:uid="{60EEAC68-1464-446A-877A-88CE3C71C920}"/>
    <cellStyle name="Percent 4 2 7 3 4 2" xfId="28089" xr:uid="{6695285F-9440-4025-B33C-8A46EA17B3C1}"/>
    <cellStyle name="Percent 4 2 7 3 4 3" xfId="45940" xr:uid="{65B7C6B4-CD35-401C-90A4-7A009E59FA72}"/>
    <cellStyle name="Percent 4 2 7 3 5" xfId="28084" xr:uid="{3B072D9A-1B82-40D1-8AF1-BCA9DE8102A4}"/>
    <cellStyle name="Percent 4 2 7 3 6" xfId="45935" xr:uid="{C425546D-E5C1-477D-840E-56D4D14754AF}"/>
    <cellStyle name="Percent 4 2 7 4" xfId="10217" xr:uid="{8C7C0805-8958-4598-91AE-0F5551CB28AC}"/>
    <cellStyle name="Percent 4 2 7 4 2" xfId="10218" xr:uid="{BB03CB42-FBF7-4145-8CED-ED708CAD28FA}"/>
    <cellStyle name="Percent 4 2 7 4 2 2" xfId="10219" xr:uid="{564DFC05-10D4-4EB9-AEE4-8A16CF193C12}"/>
    <cellStyle name="Percent 4 2 7 4 2 2 2" xfId="28092" xr:uid="{664214F1-F3F4-4090-ADE8-9FF5074B8FDF}"/>
    <cellStyle name="Percent 4 2 7 4 2 2 3" xfId="45943" xr:uid="{6785E429-7230-474F-AD67-0C957B72DA37}"/>
    <cellStyle name="Percent 4 2 7 4 2 3" xfId="28091" xr:uid="{F4B86A58-6684-41DF-82E4-7E9AE0D45844}"/>
    <cellStyle name="Percent 4 2 7 4 2 4" xfId="45942" xr:uid="{ED2F6E58-0E29-4048-A46D-C29D5FF29EBE}"/>
    <cellStyle name="Percent 4 2 7 4 3" xfId="10220" xr:uid="{B1CD379D-104F-4B39-9406-70D9D9E7A743}"/>
    <cellStyle name="Percent 4 2 7 4 3 2" xfId="10221" xr:uid="{8886291F-B221-4AA6-8625-73F20F38FF7F}"/>
    <cellStyle name="Percent 4 2 7 4 3 2 2" xfId="28094" xr:uid="{03CC18D6-25D2-4144-906A-26548BD89388}"/>
    <cellStyle name="Percent 4 2 7 4 3 2 3" xfId="45945" xr:uid="{1E8AAB7D-B0CC-467C-90BB-CDBBC4599F51}"/>
    <cellStyle name="Percent 4 2 7 4 3 3" xfId="28093" xr:uid="{3CA2C49D-7C1E-46E8-837A-05802E678BC8}"/>
    <cellStyle name="Percent 4 2 7 4 3 4" xfId="45944" xr:uid="{031852B9-7BAE-446A-8E75-B597AC2EA3E0}"/>
    <cellStyle name="Percent 4 2 7 4 4" xfId="10222" xr:uid="{A3C3E116-E3E3-4644-A5ED-A1486DE14807}"/>
    <cellStyle name="Percent 4 2 7 4 4 2" xfId="10223" xr:uid="{7CE75E3D-9211-42A9-8A9D-C8977D8625E9}"/>
    <cellStyle name="Percent 4 2 7 4 4 2 2" xfId="28096" xr:uid="{2BA59500-7905-4DE4-A440-3689E92114FD}"/>
    <cellStyle name="Percent 4 2 7 4 4 2 3" xfId="45947" xr:uid="{051AB157-3C33-450C-A81C-5B5092DD1AD8}"/>
    <cellStyle name="Percent 4 2 7 4 4 3" xfId="28095" xr:uid="{62004FDC-7871-4938-BF4F-5091C9DB505C}"/>
    <cellStyle name="Percent 4 2 7 4 4 4" xfId="45946" xr:uid="{0713DAF9-B53D-4B22-9249-C851D1BD8CA3}"/>
    <cellStyle name="Percent 4 2 7 4 5" xfId="10224" xr:uid="{E542AA7A-A4BE-4812-8AB3-92C51C3BE8E2}"/>
    <cellStyle name="Percent 4 2 7 4 5 2" xfId="28097" xr:uid="{1A1EF973-77B4-4867-98A2-01373210C487}"/>
    <cellStyle name="Percent 4 2 7 4 5 3" xfId="45948" xr:uid="{90330680-34AD-43A5-A4E8-1E9204333D8A}"/>
    <cellStyle name="Percent 4 2 7 4 6" xfId="28090" xr:uid="{D2FCEBCD-E71B-4725-BFB6-0F1C7AC72871}"/>
    <cellStyle name="Percent 4 2 7 4 7" xfId="45941" xr:uid="{A13A60FB-55A2-4BE4-992D-0F2EDD43D1DF}"/>
    <cellStyle name="Percent 4 2 7 5" xfId="10225" xr:uid="{CF22067F-282A-4799-AFC4-B89CAB36F35D}"/>
    <cellStyle name="Percent 4 2 7 5 2" xfId="10226" xr:uid="{67C03360-DC88-4E43-AD4D-7AFE0BE6E22B}"/>
    <cellStyle name="Percent 4 2 7 5 2 2" xfId="10227" xr:uid="{E9D5FCAF-3D29-40B6-BBC7-E43BD2F09109}"/>
    <cellStyle name="Percent 4 2 7 5 2 2 2" xfId="28100" xr:uid="{29544C9D-338A-4590-811A-A2C98778C664}"/>
    <cellStyle name="Percent 4 2 7 5 2 2 3" xfId="45951" xr:uid="{CE5E3E4E-9777-428E-8E23-D618587B583B}"/>
    <cellStyle name="Percent 4 2 7 5 2 3" xfId="28099" xr:uid="{3DC902C8-BFB2-46F3-8722-75F5A9FE3537}"/>
    <cellStyle name="Percent 4 2 7 5 2 4" xfId="45950" xr:uid="{33CE535C-6DD3-4402-B3C5-E1E4C5E1F71E}"/>
    <cellStyle name="Percent 4 2 7 5 3" xfId="10228" xr:uid="{1B4BB47E-C95F-4A20-9EC6-82F656B59BD1}"/>
    <cellStyle name="Percent 4 2 7 5 3 2" xfId="10229" xr:uid="{AC187F36-E6E9-4EE3-B54E-2E4D24C1051C}"/>
    <cellStyle name="Percent 4 2 7 5 3 2 2" xfId="28102" xr:uid="{3EB6AAD6-186D-4CA5-AC6F-5A59FABEF224}"/>
    <cellStyle name="Percent 4 2 7 5 3 2 3" xfId="45953" xr:uid="{3A4C4F53-1464-448A-A93F-0B24FCCA3440}"/>
    <cellStyle name="Percent 4 2 7 5 3 3" xfId="28101" xr:uid="{4B7A1AE8-7C76-42E0-84EC-284CC684B909}"/>
    <cellStyle name="Percent 4 2 7 5 3 4" xfId="45952" xr:uid="{E0C2F7EE-BE39-4E5B-9717-084F293DD6EF}"/>
    <cellStyle name="Percent 4 2 7 5 4" xfId="10230" xr:uid="{C370BEFD-6AD2-4611-A3A2-9EAA17695311}"/>
    <cellStyle name="Percent 4 2 7 5 4 2" xfId="28103" xr:uid="{4A3E2FD3-250E-4970-8DB7-5D68A40457A1}"/>
    <cellStyle name="Percent 4 2 7 5 4 3" xfId="45954" xr:uid="{822BDE66-96FE-447F-AF0E-646E40475354}"/>
    <cellStyle name="Percent 4 2 7 5 5" xfId="28098" xr:uid="{7DE9B6CF-3F19-4E8B-A22E-029E40914BC5}"/>
    <cellStyle name="Percent 4 2 7 5 6" xfId="45949" xr:uid="{CB7F5D5E-42F7-4A28-9893-EFF92CC24B8E}"/>
    <cellStyle name="Percent 4 2 7 6" xfId="10231" xr:uid="{641A18D8-F1DD-444B-ABAE-F89103BA85D4}"/>
    <cellStyle name="Percent 4 2 7 6 2" xfId="10232" xr:uid="{AE9870F6-6917-4C0E-84FA-967886254386}"/>
    <cellStyle name="Percent 4 2 7 6 2 2" xfId="28105" xr:uid="{88F5A109-CEFC-4FAC-9E5B-3E7589D23248}"/>
    <cellStyle name="Percent 4 2 7 6 2 3" xfId="45956" xr:uid="{9C661F5F-A25C-4284-BB8B-C80E635B93AD}"/>
    <cellStyle name="Percent 4 2 7 6 3" xfId="28104" xr:uid="{3FEC60BC-57DB-4BBC-92F3-E3D42E95BBA1}"/>
    <cellStyle name="Percent 4 2 7 6 4" xfId="45955" xr:uid="{D1073EE2-DB34-4659-A46C-D963229D62BA}"/>
    <cellStyle name="Percent 4 2 7 7" xfId="10233" xr:uid="{D3301402-E2BD-4ADF-8A7B-74AB13B24B5D}"/>
    <cellStyle name="Percent 4 2 7 7 2" xfId="10234" xr:uid="{C36C0709-E750-4981-B9BF-12DD1698CB71}"/>
    <cellStyle name="Percent 4 2 7 7 2 2" xfId="28107" xr:uid="{E0B1F46D-2610-43EB-BAB1-0902B0F964B3}"/>
    <cellStyle name="Percent 4 2 7 7 2 3" xfId="45958" xr:uid="{9E1348E3-9599-4433-83C5-EEDAB75D295B}"/>
    <cellStyle name="Percent 4 2 7 7 3" xfId="28106" xr:uid="{31644ADB-91B4-43A1-A50F-5C862A9F887A}"/>
    <cellStyle name="Percent 4 2 7 7 4" xfId="45957" xr:uid="{3DFB073C-83F6-43B1-B486-AF0AACFF80DF}"/>
    <cellStyle name="Percent 4 2 7 8" xfId="10235" xr:uid="{0F32AD52-BB4D-48AC-9958-3343984FE2C5}"/>
    <cellStyle name="Percent 4 2 7 8 2" xfId="10236" xr:uid="{E8555C4C-26A8-4BDD-BDD6-6A6DC30FE593}"/>
    <cellStyle name="Percent 4 2 7 8 2 2" xfId="28109" xr:uid="{FBC069FA-DDAB-407C-96A0-F0BDABC6FBBF}"/>
    <cellStyle name="Percent 4 2 7 8 2 3" xfId="45960" xr:uid="{B8DCC474-2FF2-4C51-BE1A-21C9C67098BC}"/>
    <cellStyle name="Percent 4 2 7 8 3" xfId="28108" xr:uid="{036E0A83-3536-43C8-81AE-E6D03268B68B}"/>
    <cellStyle name="Percent 4 2 7 8 4" xfId="45959" xr:uid="{A4BAAED1-555E-43EB-B4C9-7FF18A34FE7D}"/>
    <cellStyle name="Percent 4 2 7 9" xfId="10237" xr:uid="{099884A5-38A4-43D8-87F2-F1BCEBFFAE36}"/>
    <cellStyle name="Percent 4 2 7 9 2" xfId="28110" xr:uid="{BE9A2389-6557-48F4-807E-E794982F59F2}"/>
    <cellStyle name="Percent 4 2 7 9 3" xfId="45961" xr:uid="{62537533-21D4-4E10-80AD-746450629361}"/>
    <cellStyle name="Percent 4 2 8" xfId="4738" xr:uid="{90352C58-C8BD-40AB-8316-0705048BA467}"/>
    <cellStyle name="Percent 4 2 8 10" xfId="10239" xr:uid="{2964197F-D38B-4058-A47B-1E13C8E9DE30}"/>
    <cellStyle name="Percent 4 2 8 10 2" xfId="28112" xr:uid="{F03DF017-7FEF-4C4C-BAA3-86DD3DB544C6}"/>
    <cellStyle name="Percent 4 2 8 10 3" xfId="45963" xr:uid="{753D9528-5693-4A53-8B44-507E9C73CEB2}"/>
    <cellStyle name="Percent 4 2 8 11" xfId="10238" xr:uid="{736249F7-CC05-4D8A-A2CE-BD31B7F00372}"/>
    <cellStyle name="Percent 4 2 8 11 2" xfId="28111" xr:uid="{B29A4339-8995-4A74-9412-EDE2A0A96CAD}"/>
    <cellStyle name="Percent 4 2 8 11 3" xfId="45962" xr:uid="{D9D089E8-6E45-4AD1-ADFF-BFABEEF93186}"/>
    <cellStyle name="Percent 4 2 8 12" xfId="59915" xr:uid="{FB173DB8-DFB0-4C80-91AC-CB76696B0F41}"/>
    <cellStyle name="Percent 4 2 8 2" xfId="10240" xr:uid="{20CF9A0D-AA49-43ED-8DCB-1BA7F071D6E8}"/>
    <cellStyle name="Percent 4 2 8 2 2" xfId="10241" xr:uid="{DA3FF4E7-703B-4A1A-A26D-40F0D4B10102}"/>
    <cellStyle name="Percent 4 2 8 2 2 2" xfId="10242" xr:uid="{21BD702D-56F3-483A-82D3-43A33CB176C7}"/>
    <cellStyle name="Percent 4 2 8 2 2 2 2" xfId="28115" xr:uid="{E9B2DB48-205D-41D4-903B-8AC02F373A71}"/>
    <cellStyle name="Percent 4 2 8 2 2 2 3" xfId="45966" xr:uid="{7B189AF8-445A-4070-A3F4-CAB74B7C8D4D}"/>
    <cellStyle name="Percent 4 2 8 2 2 3" xfId="28114" xr:uid="{1C9B8166-9077-4753-9092-BAB37A153495}"/>
    <cellStyle name="Percent 4 2 8 2 2 4" xfId="45965" xr:uid="{EBD59D15-0E1B-4855-A126-119392953D80}"/>
    <cellStyle name="Percent 4 2 8 2 3" xfId="10243" xr:uid="{BE4F04DA-1B73-4B85-AFBD-9C1E86A41F15}"/>
    <cellStyle name="Percent 4 2 8 2 3 2" xfId="10244" xr:uid="{F1338B50-A604-410E-A4C4-50B29C99F39C}"/>
    <cellStyle name="Percent 4 2 8 2 3 2 2" xfId="28117" xr:uid="{86874474-CDF9-4E59-9C14-7EB145B76CE5}"/>
    <cellStyle name="Percent 4 2 8 2 3 2 3" xfId="45968" xr:uid="{19B427F5-5A2B-4169-AA13-A3543E0653C6}"/>
    <cellStyle name="Percent 4 2 8 2 3 3" xfId="28116" xr:uid="{FEC0FAE1-D0F8-402D-901C-E4ADAF0834C6}"/>
    <cellStyle name="Percent 4 2 8 2 3 4" xfId="45967" xr:uid="{A206B0D3-1840-4AE3-B5B1-CCCC3A7D9FA6}"/>
    <cellStyle name="Percent 4 2 8 2 4" xfId="10245" xr:uid="{AEC16BBE-56E0-4BD9-8886-3AF664C3B1B9}"/>
    <cellStyle name="Percent 4 2 8 2 4 2" xfId="28118" xr:uid="{06A10055-C0B7-4C20-BC14-D4B1AB2317C7}"/>
    <cellStyle name="Percent 4 2 8 2 4 3" xfId="45969" xr:uid="{A0F38104-C507-4304-80DC-40E06C6AFD25}"/>
    <cellStyle name="Percent 4 2 8 2 5" xfId="28113" xr:uid="{AF470B34-9E87-4324-A490-ADB5460B5AB9}"/>
    <cellStyle name="Percent 4 2 8 2 6" xfId="45964" xr:uid="{17EEC916-4C6A-4C65-912A-9C7839409DFB}"/>
    <cellStyle name="Percent 4 2 8 3" xfId="10246" xr:uid="{6963F011-9B26-4334-8FDF-550EFB7ED7EB}"/>
    <cellStyle name="Percent 4 2 8 3 2" xfId="10247" xr:uid="{7385E454-CD3A-4ACE-82A8-CDFA6DC51703}"/>
    <cellStyle name="Percent 4 2 8 3 2 2" xfId="10248" xr:uid="{A0688B45-47EC-49EC-86F0-4D5FE7C6BE5A}"/>
    <cellStyle name="Percent 4 2 8 3 2 2 2" xfId="28121" xr:uid="{A3737ED8-43DF-4DD1-84BE-24154E3200A8}"/>
    <cellStyle name="Percent 4 2 8 3 2 2 3" xfId="45972" xr:uid="{87032ED9-2ED2-456E-8DD2-DFCA195C4B7B}"/>
    <cellStyle name="Percent 4 2 8 3 2 3" xfId="28120" xr:uid="{DAC978D3-C7D7-4C20-99FA-EBA081E94B11}"/>
    <cellStyle name="Percent 4 2 8 3 2 4" xfId="45971" xr:uid="{F45EA150-A4E4-4CB2-881B-4F85FC610650}"/>
    <cellStyle name="Percent 4 2 8 3 3" xfId="10249" xr:uid="{BF7A5D52-2ABC-4C93-A665-FF6BE13E408C}"/>
    <cellStyle name="Percent 4 2 8 3 3 2" xfId="10250" xr:uid="{2E2BF19C-C6BE-4283-B5EA-FD4F8712BCE7}"/>
    <cellStyle name="Percent 4 2 8 3 3 2 2" xfId="28123" xr:uid="{EBC7FAD4-EF6E-4559-A33C-00B970A1BE4C}"/>
    <cellStyle name="Percent 4 2 8 3 3 2 3" xfId="45974" xr:uid="{D54874E4-E646-4F90-B085-8BF099DDD9C1}"/>
    <cellStyle name="Percent 4 2 8 3 3 3" xfId="28122" xr:uid="{73E6A8A8-46BC-45BF-AA46-2ED25E947572}"/>
    <cellStyle name="Percent 4 2 8 3 3 4" xfId="45973" xr:uid="{90EBE1F6-FDE9-4AEE-8552-4DCE88327CEB}"/>
    <cellStyle name="Percent 4 2 8 3 4" xfId="10251" xr:uid="{007BB469-57FC-4A07-BEBF-0AD2C3621C33}"/>
    <cellStyle name="Percent 4 2 8 3 4 2" xfId="28124" xr:uid="{4857D702-4296-4030-86E6-BBC726683A8F}"/>
    <cellStyle name="Percent 4 2 8 3 4 3" xfId="45975" xr:uid="{804658D3-85A4-435B-8632-DC2807FC67C9}"/>
    <cellStyle name="Percent 4 2 8 3 5" xfId="28119" xr:uid="{4E87D2B6-9ADC-463B-A1FB-3BADBF336232}"/>
    <cellStyle name="Percent 4 2 8 3 6" xfId="45970" xr:uid="{AEB82462-373E-422C-8475-23C7CF604D58}"/>
    <cellStyle name="Percent 4 2 8 4" xfId="10252" xr:uid="{DBD55233-B326-43EA-ADCF-4C03008C4C28}"/>
    <cellStyle name="Percent 4 2 8 4 2" xfId="10253" xr:uid="{A5640BE8-378F-4CD2-8BBE-5A50AC9BB42E}"/>
    <cellStyle name="Percent 4 2 8 4 2 2" xfId="10254" xr:uid="{B06464FA-29C9-4576-80CC-615FB7C5F00F}"/>
    <cellStyle name="Percent 4 2 8 4 2 2 2" xfId="28127" xr:uid="{6351AA81-6E2C-4240-9824-28EABD5384D8}"/>
    <cellStyle name="Percent 4 2 8 4 2 2 3" xfId="45978" xr:uid="{498CDFCA-BD01-4AD6-86C1-EB30896D1A8D}"/>
    <cellStyle name="Percent 4 2 8 4 2 3" xfId="28126" xr:uid="{BB2A73AF-E1CF-4535-B123-934233F91A70}"/>
    <cellStyle name="Percent 4 2 8 4 2 4" xfId="45977" xr:uid="{7DEEA100-82E6-48A9-86AC-1E6157C842B9}"/>
    <cellStyle name="Percent 4 2 8 4 3" xfId="10255" xr:uid="{6B3E8CD2-288A-4EB2-9465-AFF95396BE1F}"/>
    <cellStyle name="Percent 4 2 8 4 3 2" xfId="10256" xr:uid="{98B40CA7-8FD2-42E5-864B-FFA8FEA80928}"/>
    <cellStyle name="Percent 4 2 8 4 3 2 2" xfId="28129" xr:uid="{4DAB899C-B33F-4C2E-9CA7-3AF3E6A7DAD1}"/>
    <cellStyle name="Percent 4 2 8 4 3 2 3" xfId="45980" xr:uid="{251ACF29-155F-4C0A-A43C-E1C685EF1037}"/>
    <cellStyle name="Percent 4 2 8 4 3 3" xfId="28128" xr:uid="{EB701472-0E42-4736-A29A-27E71087492A}"/>
    <cellStyle name="Percent 4 2 8 4 3 4" xfId="45979" xr:uid="{4A9F3439-4161-4FAD-9EAB-6370504FFDA8}"/>
    <cellStyle name="Percent 4 2 8 4 4" xfId="10257" xr:uid="{DB02EE8D-B6E2-41AF-85C3-9EC88516607A}"/>
    <cellStyle name="Percent 4 2 8 4 4 2" xfId="10258" xr:uid="{B9BA5B28-323F-4289-B435-B8F66E8C9EB7}"/>
    <cellStyle name="Percent 4 2 8 4 4 2 2" xfId="28131" xr:uid="{2B608221-A4A3-4657-8240-34FAD9974FB4}"/>
    <cellStyle name="Percent 4 2 8 4 4 2 3" xfId="45982" xr:uid="{D0716745-6EF2-4294-B083-635F54D4B065}"/>
    <cellStyle name="Percent 4 2 8 4 4 3" xfId="28130" xr:uid="{931B69C9-9484-4A3A-ADBA-BF7E4B52D7F8}"/>
    <cellStyle name="Percent 4 2 8 4 4 4" xfId="45981" xr:uid="{7962AC19-5D1F-462B-8583-B28620424C52}"/>
    <cellStyle name="Percent 4 2 8 4 5" xfId="10259" xr:uid="{0B6CBA06-6B93-4F05-B9F1-BE2E0A496510}"/>
    <cellStyle name="Percent 4 2 8 4 5 2" xfId="28132" xr:uid="{67FE4A7D-0701-47A2-A82B-6F58214F900D}"/>
    <cellStyle name="Percent 4 2 8 4 5 3" xfId="45983" xr:uid="{101CED6C-C5D3-4CE2-8AA5-B832720B5419}"/>
    <cellStyle name="Percent 4 2 8 4 6" xfId="28125" xr:uid="{461401EC-E7E1-49DF-81E0-0474C8946E9B}"/>
    <cellStyle name="Percent 4 2 8 4 7" xfId="45976" xr:uid="{F5DE1696-77F9-4A91-986B-201D9CB3A8C6}"/>
    <cellStyle name="Percent 4 2 8 5" xfId="10260" xr:uid="{7848D64D-7EAD-4A2A-A07B-69A768E33300}"/>
    <cellStyle name="Percent 4 2 8 5 2" xfId="10261" xr:uid="{8C8A3A67-373B-4AC4-97E9-F27F318F480D}"/>
    <cellStyle name="Percent 4 2 8 5 2 2" xfId="10262" xr:uid="{77D35BFD-4389-4B26-BC62-BEAF45ECA9FC}"/>
    <cellStyle name="Percent 4 2 8 5 2 2 2" xfId="28135" xr:uid="{60EF5A84-2C73-4468-94F4-55DBDB4364EF}"/>
    <cellStyle name="Percent 4 2 8 5 2 2 3" xfId="45986" xr:uid="{3A781027-F5A3-441A-ABC4-EBC07AB8F460}"/>
    <cellStyle name="Percent 4 2 8 5 2 3" xfId="28134" xr:uid="{CFF649CE-B439-4473-A2E4-AECC4FB7F98B}"/>
    <cellStyle name="Percent 4 2 8 5 2 4" xfId="45985" xr:uid="{3F35CBE0-519B-4826-ADDE-F3C47BC5CE54}"/>
    <cellStyle name="Percent 4 2 8 5 3" xfId="10263" xr:uid="{3D51DB5C-E6C4-451E-9ACD-D7C544786D79}"/>
    <cellStyle name="Percent 4 2 8 5 3 2" xfId="10264" xr:uid="{1D0AD08E-4875-415E-81C0-BDC8B254779C}"/>
    <cellStyle name="Percent 4 2 8 5 3 2 2" xfId="28137" xr:uid="{1E9F2CFA-3EE9-42E2-9818-FFD6ABD89394}"/>
    <cellStyle name="Percent 4 2 8 5 3 2 3" xfId="45988" xr:uid="{9DFF3A6C-9149-45E9-9230-FC8485DDFEDF}"/>
    <cellStyle name="Percent 4 2 8 5 3 3" xfId="28136" xr:uid="{BA6458F1-E5AB-4135-ACCE-181549C08092}"/>
    <cellStyle name="Percent 4 2 8 5 3 4" xfId="45987" xr:uid="{3147AA71-BDA3-4B20-9DE7-51AE0BADA831}"/>
    <cellStyle name="Percent 4 2 8 5 4" xfId="10265" xr:uid="{8E4DE11F-4395-4F71-8D63-2BB723BF3BBB}"/>
    <cellStyle name="Percent 4 2 8 5 4 2" xfId="28138" xr:uid="{C6D87785-C964-491A-9557-2BC534146A62}"/>
    <cellStyle name="Percent 4 2 8 5 4 3" xfId="45989" xr:uid="{8C1949D8-1112-4127-853D-6F2ED4E52831}"/>
    <cellStyle name="Percent 4 2 8 5 5" xfId="28133" xr:uid="{35355756-0ABB-4D7A-B999-CC661C51EB86}"/>
    <cellStyle name="Percent 4 2 8 5 6" xfId="45984" xr:uid="{B633BEAB-86DD-4868-9E85-980B3F96E970}"/>
    <cellStyle name="Percent 4 2 8 6" xfId="10266" xr:uid="{E637F74B-D3C8-4AC3-A1F7-BDF46F6AF536}"/>
    <cellStyle name="Percent 4 2 8 6 2" xfId="10267" xr:uid="{A144C728-F651-464B-BFDE-176C886D3CAF}"/>
    <cellStyle name="Percent 4 2 8 6 2 2" xfId="28140" xr:uid="{3B2A86FE-A03B-4D51-AC7A-77A3D879065E}"/>
    <cellStyle name="Percent 4 2 8 6 2 3" xfId="45991" xr:uid="{0ECCE0F6-985D-4E16-A29D-86D7536C370A}"/>
    <cellStyle name="Percent 4 2 8 6 3" xfId="28139" xr:uid="{A41E35D9-27A2-439A-A277-B29E40B92139}"/>
    <cellStyle name="Percent 4 2 8 6 4" xfId="45990" xr:uid="{B4D84ED1-729F-4A34-8498-CB57BD10D92E}"/>
    <cellStyle name="Percent 4 2 8 7" xfId="10268" xr:uid="{8001B7EA-30B6-48D7-96B4-6DF39DF2A473}"/>
    <cellStyle name="Percent 4 2 8 7 2" xfId="10269" xr:uid="{B88B768F-2E51-4BF3-B957-E6B01C16D7B7}"/>
    <cellStyle name="Percent 4 2 8 7 2 2" xfId="28142" xr:uid="{87B6B689-BF40-4E50-A913-733EA0BA7DB9}"/>
    <cellStyle name="Percent 4 2 8 7 2 3" xfId="45993" xr:uid="{13EBC41B-5CA3-4ECF-9CA8-9C7EAFC96A40}"/>
    <cellStyle name="Percent 4 2 8 7 3" xfId="28141" xr:uid="{59B9DCC6-C9DE-4FD3-9B82-DA74DC27AD05}"/>
    <cellStyle name="Percent 4 2 8 7 4" xfId="45992" xr:uid="{AE90E568-8412-4022-A004-07C80FFDF765}"/>
    <cellStyle name="Percent 4 2 8 8" xfId="10270" xr:uid="{4CEAF1A2-D89E-4CF6-BFA8-837B6CBF410E}"/>
    <cellStyle name="Percent 4 2 8 8 2" xfId="10271" xr:uid="{521C2B9A-7AA9-4076-B8C2-C938D9AC3144}"/>
    <cellStyle name="Percent 4 2 8 8 2 2" xfId="28144" xr:uid="{37C189BD-7F94-45F5-9FDE-270E633823D0}"/>
    <cellStyle name="Percent 4 2 8 8 2 3" xfId="45995" xr:uid="{D94B6614-ECCF-4467-BCF3-D90F2B4C9297}"/>
    <cellStyle name="Percent 4 2 8 8 3" xfId="28143" xr:uid="{B0E7EBE5-FBC8-464F-B7E2-AEB6F828C3FC}"/>
    <cellStyle name="Percent 4 2 8 8 4" xfId="45994" xr:uid="{A35600F9-319E-4E26-B53F-96B33982F72C}"/>
    <cellStyle name="Percent 4 2 8 9" xfId="10272" xr:uid="{FC04BB45-DB55-4A86-9FC5-953E80CB175D}"/>
    <cellStyle name="Percent 4 2 8 9 2" xfId="28145" xr:uid="{26EAB0C2-F43E-49CB-B96C-9EB02A2340C4}"/>
    <cellStyle name="Percent 4 2 8 9 3" xfId="45996" xr:uid="{5A16D67C-48C7-4D73-890C-E64AA66B391A}"/>
    <cellStyle name="Percent 4 2 9" xfId="4739" xr:uid="{A2AB0681-EAE1-4BDC-B387-4F2974570793}"/>
    <cellStyle name="Percent 4 2 9 2" xfId="10274" xr:uid="{015C063E-33A5-49D7-AB2A-9F003031782A}"/>
    <cellStyle name="Percent 4 2 9 2 2" xfId="10275" xr:uid="{53C87547-E661-45D2-BEFF-8CA362EC8C4D}"/>
    <cellStyle name="Percent 4 2 9 2 2 2" xfId="28148" xr:uid="{666F373C-4964-4440-BC74-064C730F9D99}"/>
    <cellStyle name="Percent 4 2 9 2 2 3" xfId="45999" xr:uid="{5757D1E1-C484-40C6-B8B7-61A71BE60CB6}"/>
    <cellStyle name="Percent 4 2 9 2 3" xfId="28147" xr:uid="{F6EF7F74-90CD-456A-8B90-8E5F043208B7}"/>
    <cellStyle name="Percent 4 2 9 2 4" xfId="45998" xr:uid="{203628DB-5ED4-4E65-8CCC-57AE21A6E7EC}"/>
    <cellStyle name="Percent 4 2 9 3" xfId="10276" xr:uid="{B23CFAB6-6E20-439B-B9B3-7C034F55C336}"/>
    <cellStyle name="Percent 4 2 9 3 2" xfId="10277" xr:uid="{75BED12A-96B2-4058-98E8-FA4BBDA6A2F6}"/>
    <cellStyle name="Percent 4 2 9 3 2 2" xfId="28150" xr:uid="{5875B507-36B8-4A80-80D4-D6593ABEF2AE}"/>
    <cellStyle name="Percent 4 2 9 3 2 3" xfId="46001" xr:uid="{667CD3BA-40F6-470E-8E4E-FD17A3B95D45}"/>
    <cellStyle name="Percent 4 2 9 3 3" xfId="28149" xr:uid="{EE522294-DD98-4111-A4E9-DDFE29B98637}"/>
    <cellStyle name="Percent 4 2 9 3 4" xfId="46000" xr:uid="{C717C012-02C0-4885-B75A-281101E8AC61}"/>
    <cellStyle name="Percent 4 2 9 4" xfId="10278" xr:uid="{2B909FBA-FEC7-4AB8-AAC7-651CFD43FF13}"/>
    <cellStyle name="Percent 4 2 9 4 2" xfId="28151" xr:uid="{62E19CE1-F5EC-47D0-AE9A-654E76CB0442}"/>
    <cellStyle name="Percent 4 2 9 4 3" xfId="46002" xr:uid="{401EADE7-0A0F-4B82-BB73-F23DA4AB164C}"/>
    <cellStyle name="Percent 4 2 9 5" xfId="10279" xr:uid="{5079721D-41D2-4C5E-996A-55752CEAE151}"/>
    <cellStyle name="Percent 4 2 9 5 2" xfId="28152" xr:uid="{619C6C20-56FB-44CD-9976-EF842F040A31}"/>
    <cellStyle name="Percent 4 2 9 5 3" xfId="46003" xr:uid="{53791E5B-9973-471B-B7F2-E329BBB8EF9B}"/>
    <cellStyle name="Percent 4 2 9 6" xfId="10273" xr:uid="{D1935DDE-ECAA-41C7-9AF7-374193C45E3A}"/>
    <cellStyle name="Percent 4 2 9 6 2" xfId="28146" xr:uid="{06D25560-784F-4376-B717-19CDD5245407}"/>
    <cellStyle name="Percent 4 2 9 6 3" xfId="45997" xr:uid="{58BFE34C-4E8B-4C21-B05C-4FC5A9C0F1CE}"/>
    <cellStyle name="Percent 4 2 9 7" xfId="59916" xr:uid="{5812C7B0-EE77-4449-B5D3-F7DBE360B4A0}"/>
    <cellStyle name="Percent 4 20" xfId="2988" xr:uid="{8885A74B-E572-4D4B-AA80-E1FF7897329D}"/>
    <cellStyle name="Percent 4 20 10" xfId="10281" xr:uid="{7729DC3A-BF3B-473C-A9CE-ED37A11059D9}"/>
    <cellStyle name="Percent 4 20 10 2" xfId="28154" xr:uid="{F7E9D0F6-0C62-4AA7-B14D-7D53DC8EAD84}"/>
    <cellStyle name="Percent 4 20 10 3" xfId="46005" xr:uid="{03C6FE26-F49D-415A-9C61-74AE53453E59}"/>
    <cellStyle name="Percent 4 20 11" xfId="10282" xr:uid="{1DBAA5FC-25A6-4EF1-98DE-98B052DE9DE7}"/>
    <cellStyle name="Percent 4 20 11 2" xfId="28155" xr:uid="{E9A1BCFB-8734-40C5-AFE1-BAC6A1C1DCF8}"/>
    <cellStyle name="Percent 4 20 11 3" xfId="46006" xr:uid="{B9A7CDEC-B90E-43E1-A335-F7625B66B6DF}"/>
    <cellStyle name="Percent 4 20 12" xfId="10280" xr:uid="{38FA9FEF-FEC9-40EE-9977-B4B6259A43B1}"/>
    <cellStyle name="Percent 4 20 12 2" xfId="28153" xr:uid="{AD67D445-7556-48C8-B195-D9CC102E9016}"/>
    <cellStyle name="Percent 4 20 12 3" xfId="46004" xr:uid="{0A69418E-91D6-40E8-9829-F5D22A16563E}"/>
    <cellStyle name="Percent 4 20 13" xfId="59917" xr:uid="{0BCFA5A0-81F0-4B9D-93AB-1F6D7BCD1453}"/>
    <cellStyle name="Percent 4 20 2" xfId="10283" xr:uid="{9083A147-58FB-408A-B4EE-2DDB281B5B13}"/>
    <cellStyle name="Percent 4 20 2 2" xfId="10284" xr:uid="{F1A6CDEB-70B6-48B8-8C49-9320E51E4DCF}"/>
    <cellStyle name="Percent 4 20 2 2 2" xfId="10285" xr:uid="{6EE50459-B810-49EC-88E9-F609E3AB3919}"/>
    <cellStyle name="Percent 4 20 2 2 2 2" xfId="28158" xr:uid="{E6510F40-A0E5-4FE7-85C7-83262C3461C4}"/>
    <cellStyle name="Percent 4 20 2 2 2 3" xfId="46009" xr:uid="{C17B07AF-16FF-4F2A-B4D6-616CD48839A3}"/>
    <cellStyle name="Percent 4 20 2 2 3" xfId="28157" xr:uid="{EDB2D859-D55C-4025-828E-B78580501029}"/>
    <cellStyle name="Percent 4 20 2 2 4" xfId="46008" xr:uid="{EA1D0F22-7AFC-47DE-9A93-D5CAFE5FF545}"/>
    <cellStyle name="Percent 4 20 2 3" xfId="10286" xr:uid="{A2A9E7EB-5865-4D8B-BCCC-42E6A197B689}"/>
    <cellStyle name="Percent 4 20 2 3 2" xfId="10287" xr:uid="{0981F08B-17CD-432D-A770-38CCC862983E}"/>
    <cellStyle name="Percent 4 20 2 3 2 2" xfId="28160" xr:uid="{47904908-1076-4893-B040-829CCA2E453B}"/>
    <cellStyle name="Percent 4 20 2 3 2 3" xfId="46011" xr:uid="{02C6F04E-88B1-4862-A609-1763E9AAD081}"/>
    <cellStyle name="Percent 4 20 2 3 3" xfId="28159" xr:uid="{714B3E08-75F2-4C24-9634-89B487A2ACB2}"/>
    <cellStyle name="Percent 4 20 2 3 4" xfId="46010" xr:uid="{C8EB2035-0F43-474F-BB87-46799FDF1C74}"/>
    <cellStyle name="Percent 4 20 2 4" xfId="10288" xr:uid="{54C9F492-F873-4E12-98CC-7B181CE06EA8}"/>
    <cellStyle name="Percent 4 20 2 4 2" xfId="28161" xr:uid="{BED62395-76B1-4EFB-9BFF-7EE4CD031068}"/>
    <cellStyle name="Percent 4 20 2 4 3" xfId="46012" xr:uid="{F16D4BA0-8A56-4197-A395-E849AE8040E0}"/>
    <cellStyle name="Percent 4 20 2 5" xfId="10289" xr:uid="{056B055C-4B8F-45B5-85EB-38863B589239}"/>
    <cellStyle name="Percent 4 20 2 5 2" xfId="28162" xr:uid="{26BF6EEE-86C4-47E4-9262-4C36856B1AE2}"/>
    <cellStyle name="Percent 4 20 2 5 3" xfId="46013" xr:uid="{8ABEE631-B923-49B7-925B-F4BA97D734D3}"/>
    <cellStyle name="Percent 4 20 2 6" xfId="28156" xr:uid="{5BED047E-6E60-4D3C-950E-B68A58518050}"/>
    <cellStyle name="Percent 4 20 2 7" xfId="46007" xr:uid="{B1E8BA28-4ADE-4DBF-9D51-62DFC5FD4950}"/>
    <cellStyle name="Percent 4 20 3" xfId="10290" xr:uid="{848C3A17-C00A-4BD1-A931-022C8268E745}"/>
    <cellStyle name="Percent 4 20 3 2" xfId="10291" xr:uid="{39F49A48-6393-47D8-BEEB-BEF36EC6EE85}"/>
    <cellStyle name="Percent 4 20 3 2 2" xfId="10292" xr:uid="{1B04D139-39A0-4FBD-A2BA-AAF732F1B42D}"/>
    <cellStyle name="Percent 4 20 3 2 2 2" xfId="28165" xr:uid="{F19FFC76-0C42-411D-85F0-2E9554459AB5}"/>
    <cellStyle name="Percent 4 20 3 2 2 3" xfId="46016" xr:uid="{99F19AF9-4C0E-4E86-8019-F2AC616A7D27}"/>
    <cellStyle name="Percent 4 20 3 2 3" xfId="28164" xr:uid="{8B44610B-7338-4356-BF9A-480A8C7E7BFC}"/>
    <cellStyle name="Percent 4 20 3 2 4" xfId="46015" xr:uid="{FA6FA86C-F985-4744-8B67-581D317B8918}"/>
    <cellStyle name="Percent 4 20 3 3" xfId="10293" xr:uid="{A7A3F44B-3A91-4ECF-BEB9-19C5E121B6BD}"/>
    <cellStyle name="Percent 4 20 3 3 2" xfId="10294" xr:uid="{7A34324C-2157-47C7-9A23-118C1918E31D}"/>
    <cellStyle name="Percent 4 20 3 3 2 2" xfId="28167" xr:uid="{C33A82B8-B82F-4095-8100-6103E130FFB0}"/>
    <cellStyle name="Percent 4 20 3 3 2 3" xfId="46018" xr:uid="{F6C47887-540C-49CD-BDDB-1F2C237F4208}"/>
    <cellStyle name="Percent 4 20 3 3 3" xfId="28166" xr:uid="{31E1845F-1AA4-4EF3-B014-16A270C5B013}"/>
    <cellStyle name="Percent 4 20 3 3 4" xfId="46017" xr:uid="{33C5FE11-AA55-4514-B43A-BCBA63AC77DB}"/>
    <cellStyle name="Percent 4 20 3 4" xfId="10295" xr:uid="{E16AC500-83E8-4252-AB05-E8167C400EE8}"/>
    <cellStyle name="Percent 4 20 3 4 2" xfId="28168" xr:uid="{AD5F04E7-DCAD-4742-A94F-5B8FCDBF6DB0}"/>
    <cellStyle name="Percent 4 20 3 4 3" xfId="46019" xr:uid="{1579EF41-06A8-4A99-BA85-A60DDEEB3365}"/>
    <cellStyle name="Percent 4 20 3 5" xfId="28163" xr:uid="{FF0D54AD-C738-4DE1-AFEE-FF489E53A32F}"/>
    <cellStyle name="Percent 4 20 3 6" xfId="46014" xr:uid="{B8865DF6-4007-4009-A558-4E3B03B10F41}"/>
    <cellStyle name="Percent 4 20 4" xfId="10296" xr:uid="{4BB5649A-2141-49DA-B82E-8D3CB56C87D8}"/>
    <cellStyle name="Percent 4 20 4 2" xfId="10297" xr:uid="{4F52046A-426F-41D0-8B28-52939B5A507F}"/>
    <cellStyle name="Percent 4 20 4 2 2" xfId="10298" xr:uid="{0B68EDB4-D5EA-4105-9955-F1AE7A37172C}"/>
    <cellStyle name="Percent 4 20 4 2 2 2" xfId="28171" xr:uid="{DBDE11D4-5C43-4A3C-9F8A-64F4EDF4AED5}"/>
    <cellStyle name="Percent 4 20 4 2 2 3" xfId="46022" xr:uid="{B2D7B23D-9740-4194-B55F-D6A56EFCC0F5}"/>
    <cellStyle name="Percent 4 20 4 2 3" xfId="28170" xr:uid="{B446095B-CA51-45B3-960D-292468D88F27}"/>
    <cellStyle name="Percent 4 20 4 2 4" xfId="46021" xr:uid="{A11339BA-5732-4345-A60A-8AE710ECEC7A}"/>
    <cellStyle name="Percent 4 20 4 3" xfId="10299" xr:uid="{46605531-4D54-4F55-B9F2-4F79AF854F90}"/>
    <cellStyle name="Percent 4 20 4 3 2" xfId="10300" xr:uid="{D479E1BC-5394-4F6A-A494-377A1D696F6C}"/>
    <cellStyle name="Percent 4 20 4 3 2 2" xfId="28173" xr:uid="{AEBDE31C-E2B3-4658-9F22-21ADA9D57DD8}"/>
    <cellStyle name="Percent 4 20 4 3 2 3" xfId="46024" xr:uid="{1746F634-1DEA-4F50-887C-79843436B2C1}"/>
    <cellStyle name="Percent 4 20 4 3 3" xfId="28172" xr:uid="{B9B0B04F-4919-4543-8C48-6319FF7A07A4}"/>
    <cellStyle name="Percent 4 20 4 3 4" xfId="46023" xr:uid="{F5C77626-2AFA-44E7-95F5-77BF6ADE4DBA}"/>
    <cellStyle name="Percent 4 20 4 4" xfId="10301" xr:uid="{9F60BF36-DA44-4D87-826D-42F04FD0F472}"/>
    <cellStyle name="Percent 4 20 4 4 2" xfId="28174" xr:uid="{ECFC2935-3DD9-4627-9C3E-AE3D6990C26D}"/>
    <cellStyle name="Percent 4 20 4 4 3" xfId="46025" xr:uid="{D6C854DF-D0CE-4CD2-A3B8-B3D7BE58116A}"/>
    <cellStyle name="Percent 4 20 4 5" xfId="28169" xr:uid="{09C91E7D-9555-4A3B-9E1C-592D3EE98091}"/>
    <cellStyle name="Percent 4 20 4 6" xfId="46020" xr:uid="{DCCD35AF-441A-4CA8-B2BB-F6A2EC6BFF6F}"/>
    <cellStyle name="Percent 4 20 5" xfId="10302" xr:uid="{CB0D9D11-889E-4B54-9F88-681A1E178FDD}"/>
    <cellStyle name="Percent 4 20 5 2" xfId="10303" xr:uid="{E09B86DE-82C9-4C0B-9F52-BCD078580ABA}"/>
    <cellStyle name="Percent 4 20 5 2 2" xfId="10304" xr:uid="{F83ACD37-DFD1-4C57-887C-5DB896E00695}"/>
    <cellStyle name="Percent 4 20 5 2 2 2" xfId="28177" xr:uid="{657B188C-7429-4D60-B049-27835D6A2659}"/>
    <cellStyle name="Percent 4 20 5 2 2 3" xfId="46028" xr:uid="{170EC180-3406-4CC8-B8C8-BA9477F378A1}"/>
    <cellStyle name="Percent 4 20 5 2 3" xfId="28176" xr:uid="{5A1AF00E-C0F0-4878-8D00-573BA93E507A}"/>
    <cellStyle name="Percent 4 20 5 2 4" xfId="46027" xr:uid="{817A84AD-AA76-46F3-88D2-9C4A5826BE59}"/>
    <cellStyle name="Percent 4 20 5 3" xfId="10305" xr:uid="{D2892D27-46F6-4F46-A805-F5CF42DE6359}"/>
    <cellStyle name="Percent 4 20 5 3 2" xfId="10306" xr:uid="{74465053-10A1-43E6-B2BC-3B4BEB1E3628}"/>
    <cellStyle name="Percent 4 20 5 3 2 2" xfId="28179" xr:uid="{74C1E271-7899-4662-976B-9E5AA61BC881}"/>
    <cellStyle name="Percent 4 20 5 3 2 3" xfId="46030" xr:uid="{68951381-DD7B-4287-9D9F-3FD7F94F1CCE}"/>
    <cellStyle name="Percent 4 20 5 3 3" xfId="28178" xr:uid="{B036F4D4-3C9C-4DDD-88F3-F7F0B03A0BB9}"/>
    <cellStyle name="Percent 4 20 5 3 4" xfId="46029" xr:uid="{CDC2343C-ECE3-4303-B671-5D374C7882AE}"/>
    <cellStyle name="Percent 4 20 5 4" xfId="10307" xr:uid="{8B79BBCE-F6EE-4462-8977-37BC51F281C5}"/>
    <cellStyle name="Percent 4 20 5 4 2" xfId="10308" xr:uid="{64BF91FC-77CB-4250-B085-FCC1823F90F4}"/>
    <cellStyle name="Percent 4 20 5 4 2 2" xfId="28181" xr:uid="{6EB6E848-4E22-4C65-907F-A78DC74279D7}"/>
    <cellStyle name="Percent 4 20 5 4 2 3" xfId="46032" xr:uid="{1C3772DC-74F0-4D7C-AA7D-C172A8453A4B}"/>
    <cellStyle name="Percent 4 20 5 4 3" xfId="28180" xr:uid="{9A7CA33C-AF2B-4354-833C-16923936FC5E}"/>
    <cellStyle name="Percent 4 20 5 4 4" xfId="46031" xr:uid="{C3E7A9EC-16A6-4831-B56B-3FAC78615CD7}"/>
    <cellStyle name="Percent 4 20 5 5" xfId="10309" xr:uid="{B2EE497F-961E-430A-B6C6-4E650BC0B19C}"/>
    <cellStyle name="Percent 4 20 5 5 2" xfId="28182" xr:uid="{810ADEC3-F059-40BD-AAFE-27E655794E7A}"/>
    <cellStyle name="Percent 4 20 5 5 3" xfId="46033" xr:uid="{0FF289F3-FFF7-4CF9-9F89-2C24CFDBB267}"/>
    <cellStyle name="Percent 4 20 5 6" xfId="28175" xr:uid="{4DF12FF9-F318-4B72-B492-6BE5DDD112B3}"/>
    <cellStyle name="Percent 4 20 5 7" xfId="46026" xr:uid="{C6872C20-8A1C-4723-827F-4C33617E9ABC}"/>
    <cellStyle name="Percent 4 20 6" xfId="10310" xr:uid="{347E34A8-461E-4ADB-BFD8-9BBFD1E3C4E1}"/>
    <cellStyle name="Percent 4 20 6 2" xfId="10311" xr:uid="{E3B46975-734D-4509-A2BE-23834A904D5B}"/>
    <cellStyle name="Percent 4 20 6 2 2" xfId="10312" xr:uid="{4CAD03E5-7DD2-49AF-B9D1-E2DE86D094C1}"/>
    <cellStyle name="Percent 4 20 6 2 2 2" xfId="28185" xr:uid="{3E623FFD-8D84-4318-AF65-C49A56EC1EB5}"/>
    <cellStyle name="Percent 4 20 6 2 2 3" xfId="46036" xr:uid="{0DD0332D-EFED-4E6E-9734-A21BB2531DB6}"/>
    <cellStyle name="Percent 4 20 6 2 3" xfId="28184" xr:uid="{9D829780-F4FB-46B9-9276-0EE0EBC666C4}"/>
    <cellStyle name="Percent 4 20 6 2 4" xfId="46035" xr:uid="{396F805E-8E29-451C-8F66-C7DFB261265F}"/>
    <cellStyle name="Percent 4 20 6 3" xfId="10313" xr:uid="{4F15D378-DE96-4E20-8E1F-FACFBAEFECEA}"/>
    <cellStyle name="Percent 4 20 6 3 2" xfId="10314" xr:uid="{BECC2E2A-7575-4B4F-868A-F4337EA43C4F}"/>
    <cellStyle name="Percent 4 20 6 3 2 2" xfId="28187" xr:uid="{D0A72AF5-F260-4B1C-B7DB-7021A3899160}"/>
    <cellStyle name="Percent 4 20 6 3 2 3" xfId="46038" xr:uid="{451C6536-C658-4C49-A91F-51FC79C96A12}"/>
    <cellStyle name="Percent 4 20 6 3 3" xfId="28186" xr:uid="{0FF9DD8D-1CE5-4BC7-8F9A-4B2CC0DA7382}"/>
    <cellStyle name="Percent 4 20 6 3 4" xfId="46037" xr:uid="{91677ACA-C4CE-406D-9503-C9488BD65CFE}"/>
    <cellStyle name="Percent 4 20 6 4" xfId="10315" xr:uid="{B1722D01-EB77-4E23-9E44-DB79BA126FF5}"/>
    <cellStyle name="Percent 4 20 6 4 2" xfId="28188" xr:uid="{DDA5AB90-F507-4EE8-9B77-CD1CE8A44592}"/>
    <cellStyle name="Percent 4 20 6 4 3" xfId="46039" xr:uid="{2670ECFB-6781-41CA-AE4C-2EABDF109836}"/>
    <cellStyle name="Percent 4 20 6 5" xfId="28183" xr:uid="{625133BA-0BC3-4371-914C-05BEDA7CE538}"/>
    <cellStyle name="Percent 4 20 6 6" xfId="46034" xr:uid="{E481BA6E-868B-4CAB-99E6-F0641B884BDB}"/>
    <cellStyle name="Percent 4 20 7" xfId="10316" xr:uid="{498A1483-7D96-4F7B-8558-70EE0B0ED6F5}"/>
    <cellStyle name="Percent 4 20 7 2" xfId="10317" xr:uid="{34EEA516-91CA-481E-AB26-975791C14E61}"/>
    <cellStyle name="Percent 4 20 7 2 2" xfId="28190" xr:uid="{0AB81992-B029-46FD-9C64-3EB82022D460}"/>
    <cellStyle name="Percent 4 20 7 2 3" xfId="46041" xr:uid="{74CEDE85-425C-49CB-B372-EA891F1697B3}"/>
    <cellStyle name="Percent 4 20 7 3" xfId="28189" xr:uid="{7227A978-9B7E-4BE1-A295-614F0E2596E1}"/>
    <cellStyle name="Percent 4 20 7 4" xfId="46040" xr:uid="{FC05B810-80CC-4716-A980-2D567B0D58BD}"/>
    <cellStyle name="Percent 4 20 8" xfId="10318" xr:uid="{38AAE907-CF20-4874-8374-46157DE3C0A5}"/>
    <cellStyle name="Percent 4 20 8 2" xfId="10319" xr:uid="{A4B31AA5-DF4E-4739-B2F4-8FCD4E24A957}"/>
    <cellStyle name="Percent 4 20 8 2 2" xfId="28192" xr:uid="{84DB4724-4470-4AA7-B9E3-B6E551416F5D}"/>
    <cellStyle name="Percent 4 20 8 2 3" xfId="46043" xr:uid="{E06B191D-E7AE-4E82-B181-0B70EFF54E95}"/>
    <cellStyle name="Percent 4 20 8 3" xfId="28191" xr:uid="{F4AA3506-A03B-4AB4-8F03-0F9DF954735C}"/>
    <cellStyle name="Percent 4 20 8 4" xfId="46042" xr:uid="{D177AEF1-FBC4-497D-9E96-3662FD205BD0}"/>
    <cellStyle name="Percent 4 20 9" xfId="10320" xr:uid="{BF04A96F-8606-47BF-894F-ECD578EAA156}"/>
    <cellStyle name="Percent 4 20 9 2" xfId="10321" xr:uid="{32075CA6-5529-4F9D-9A0E-FF19CB522B1D}"/>
    <cellStyle name="Percent 4 20 9 2 2" xfId="28194" xr:uid="{2ED7E2C2-12C1-4148-BF39-5735F3A6ED21}"/>
    <cellStyle name="Percent 4 20 9 2 3" xfId="46045" xr:uid="{7BE09CAC-DCC6-44A6-A953-27A9C504073A}"/>
    <cellStyle name="Percent 4 20 9 3" xfId="28193" xr:uid="{084909A5-7AFA-48D2-A81C-0DE925A0C82A}"/>
    <cellStyle name="Percent 4 20 9 4" xfId="46044" xr:uid="{AF4316EE-8B0B-4ABA-BA58-3F5F44075A6C}"/>
    <cellStyle name="Percent 4 21" xfId="2989" xr:uid="{9B5A661B-3BBD-4228-9123-C562ECD1A239}"/>
    <cellStyle name="Percent 4 21 10" xfId="10323" xr:uid="{DAAF7AD2-FAC2-424D-A2AE-83F2310AAA53}"/>
    <cellStyle name="Percent 4 21 10 2" xfId="28196" xr:uid="{573F8C81-9910-43B0-92B5-160F5B79E313}"/>
    <cellStyle name="Percent 4 21 10 3" xfId="46047" xr:uid="{EAC73399-A0F3-4B0E-85F1-A9AEDBFF83DD}"/>
    <cellStyle name="Percent 4 21 11" xfId="10324" xr:uid="{C9E6F4E9-9503-44F6-8E3C-E1CA7EEC539E}"/>
    <cellStyle name="Percent 4 21 11 2" xfId="28197" xr:uid="{4CE2E971-F1B2-467E-8EF9-64F05B5C9C34}"/>
    <cellStyle name="Percent 4 21 11 3" xfId="46048" xr:uid="{CF4239D5-04E0-45EC-A330-6662FE51EA07}"/>
    <cellStyle name="Percent 4 21 12" xfId="10322" xr:uid="{2E4DE951-0A8D-4F1B-995A-6AC9BF7C0E96}"/>
    <cellStyle name="Percent 4 21 12 2" xfId="28195" xr:uid="{DC97CAF6-EFE0-4745-972F-7F9192E4EAFA}"/>
    <cellStyle name="Percent 4 21 12 3" xfId="46046" xr:uid="{46BA31BF-AB44-4F3B-AE15-1E9CE4AEC1F8}"/>
    <cellStyle name="Percent 4 21 13" xfId="59918" xr:uid="{5EAAB208-29AD-4AF5-81E2-32A38D4CF23A}"/>
    <cellStyle name="Percent 4 21 2" xfId="10325" xr:uid="{5C8421D2-8812-44E8-A654-72CFFC7220E7}"/>
    <cellStyle name="Percent 4 21 2 2" xfId="10326" xr:uid="{BCD25F49-8421-451C-91C7-7B0A723E04D3}"/>
    <cellStyle name="Percent 4 21 2 2 2" xfId="10327" xr:uid="{118DD972-805C-40CF-8AAE-5462F4B89104}"/>
    <cellStyle name="Percent 4 21 2 2 2 2" xfId="28200" xr:uid="{5641A239-6E24-4B8A-AF4A-6B441A993570}"/>
    <cellStyle name="Percent 4 21 2 2 2 3" xfId="46051" xr:uid="{995C855D-EFAE-4C88-9D3E-562A552CF04C}"/>
    <cellStyle name="Percent 4 21 2 2 3" xfId="28199" xr:uid="{6F80D43E-7FCA-4A9B-8682-58452DC102C5}"/>
    <cellStyle name="Percent 4 21 2 2 4" xfId="46050" xr:uid="{E6CE7402-CED1-4788-BA98-12472D285BD7}"/>
    <cellStyle name="Percent 4 21 2 3" xfId="10328" xr:uid="{1093B74D-28C0-42D5-8A03-C4F371839F5C}"/>
    <cellStyle name="Percent 4 21 2 3 2" xfId="10329" xr:uid="{175F9354-A76C-4225-A9AD-EF3B6A8A1C2D}"/>
    <cellStyle name="Percent 4 21 2 3 2 2" xfId="28202" xr:uid="{07EF5996-7043-47AA-990B-EF1AB968537F}"/>
    <cellStyle name="Percent 4 21 2 3 2 3" xfId="46053" xr:uid="{A8DBCAEB-0C5B-42B1-89BC-1A1E68B39791}"/>
    <cellStyle name="Percent 4 21 2 3 3" xfId="28201" xr:uid="{2BA6ADE7-B86C-4A68-86A5-6DE26F6C72E7}"/>
    <cellStyle name="Percent 4 21 2 3 4" xfId="46052" xr:uid="{919EF9A9-CFE7-4C90-AC43-2951ED7B65B3}"/>
    <cellStyle name="Percent 4 21 2 4" xfId="10330" xr:uid="{94B552B3-EA46-4435-9C41-0A1AFEE8B362}"/>
    <cellStyle name="Percent 4 21 2 4 2" xfId="28203" xr:uid="{C7C1C1B5-E400-4621-BACA-5C30A0D1B478}"/>
    <cellStyle name="Percent 4 21 2 4 3" xfId="46054" xr:uid="{A44A4E0C-FB1B-42FF-BD5E-7083FCB69FFA}"/>
    <cellStyle name="Percent 4 21 2 5" xfId="10331" xr:uid="{A0CDAA26-D548-4A55-9AE9-C2E707FF364D}"/>
    <cellStyle name="Percent 4 21 2 5 2" xfId="28204" xr:uid="{2B2F8CC7-F554-408B-B93B-2010458B3F8F}"/>
    <cellStyle name="Percent 4 21 2 5 3" xfId="46055" xr:uid="{0D6F6724-1F96-4052-9A62-B08EDD8FC389}"/>
    <cellStyle name="Percent 4 21 2 6" xfId="28198" xr:uid="{CDB82E3C-04E0-485D-A32B-762EFCFDCEA9}"/>
    <cellStyle name="Percent 4 21 2 7" xfId="46049" xr:uid="{13D2F954-EADE-47D1-93B5-D4E7FD7CB1E4}"/>
    <cellStyle name="Percent 4 21 3" xfId="10332" xr:uid="{826D821F-1022-4093-8EF7-52046E14AA88}"/>
    <cellStyle name="Percent 4 21 3 2" xfId="10333" xr:uid="{8ED670C3-3123-4A9F-8599-F54F14268E2B}"/>
    <cellStyle name="Percent 4 21 3 2 2" xfId="10334" xr:uid="{DD973BC1-5A10-4650-A9C2-857734D1267A}"/>
    <cellStyle name="Percent 4 21 3 2 2 2" xfId="28207" xr:uid="{068D6BDA-8F05-4698-AC6C-65FAC3F7D4B0}"/>
    <cellStyle name="Percent 4 21 3 2 2 3" xfId="46058" xr:uid="{C29474DF-949D-4374-A1EB-F8FAB99C0CC4}"/>
    <cellStyle name="Percent 4 21 3 2 3" xfId="28206" xr:uid="{47BA54ED-A407-4B6E-A769-189965D6B27B}"/>
    <cellStyle name="Percent 4 21 3 2 4" xfId="46057" xr:uid="{1E849882-E286-4198-B457-09580034B357}"/>
    <cellStyle name="Percent 4 21 3 3" xfId="10335" xr:uid="{A2878D3B-E125-4A1A-B239-8B3EACC178A3}"/>
    <cellStyle name="Percent 4 21 3 3 2" xfId="10336" xr:uid="{BCE1C355-8FF4-4C2D-A33E-8EE2B3DB9DB9}"/>
    <cellStyle name="Percent 4 21 3 3 2 2" xfId="28209" xr:uid="{A5E679C1-906B-43B7-A291-45664275F028}"/>
    <cellStyle name="Percent 4 21 3 3 2 3" xfId="46060" xr:uid="{71BA3A03-2AF9-4021-AA25-08F70108F6D8}"/>
    <cellStyle name="Percent 4 21 3 3 3" xfId="28208" xr:uid="{A29B557B-5F6F-4E4B-986C-F1503F82A6F6}"/>
    <cellStyle name="Percent 4 21 3 3 4" xfId="46059" xr:uid="{B8CB8504-585F-4D7C-9ADF-7744A22C67D1}"/>
    <cellStyle name="Percent 4 21 3 4" xfId="10337" xr:uid="{6060EBA1-203F-4CF3-9A78-E54FF6F99E4D}"/>
    <cellStyle name="Percent 4 21 3 4 2" xfId="28210" xr:uid="{89D77788-4E47-47C2-A713-C53ACBE9B6F8}"/>
    <cellStyle name="Percent 4 21 3 4 3" xfId="46061" xr:uid="{F7F86DC6-650E-4DE0-ACA3-74A07E432D57}"/>
    <cellStyle name="Percent 4 21 3 5" xfId="28205" xr:uid="{8B7D6E1B-D8C1-4F25-B428-00EE47209741}"/>
    <cellStyle name="Percent 4 21 3 6" xfId="46056" xr:uid="{915AE08F-D8E8-466D-A1D0-3AFAAF147FE7}"/>
    <cellStyle name="Percent 4 21 4" xfId="10338" xr:uid="{EE99A609-D3E2-45AF-B6F1-DC375931832D}"/>
    <cellStyle name="Percent 4 21 4 2" xfId="10339" xr:uid="{90BC46F2-7548-4E0D-BD4C-B5E77FDA45B2}"/>
    <cellStyle name="Percent 4 21 4 2 2" xfId="10340" xr:uid="{67091D52-D809-479A-817F-49116E6456E2}"/>
    <cellStyle name="Percent 4 21 4 2 2 2" xfId="28213" xr:uid="{90D33808-A039-484F-8FF4-6F447E4154DC}"/>
    <cellStyle name="Percent 4 21 4 2 2 3" xfId="46064" xr:uid="{D0E268C0-008F-4346-BEF8-911DDFF457F3}"/>
    <cellStyle name="Percent 4 21 4 2 3" xfId="28212" xr:uid="{2C38F8FC-25DE-43D3-A5E3-D543E88ADF8F}"/>
    <cellStyle name="Percent 4 21 4 2 4" xfId="46063" xr:uid="{CF3D9220-DBCE-42B3-B52A-91188835038E}"/>
    <cellStyle name="Percent 4 21 4 3" xfId="10341" xr:uid="{9CE33702-F8CE-45DD-8D17-287C4D1A0A09}"/>
    <cellStyle name="Percent 4 21 4 3 2" xfId="10342" xr:uid="{ED49523F-0746-491F-8408-476C0666EED7}"/>
    <cellStyle name="Percent 4 21 4 3 2 2" xfId="28215" xr:uid="{26CF8C0D-7B68-4623-8A4D-7127ACF1F30E}"/>
    <cellStyle name="Percent 4 21 4 3 2 3" xfId="46066" xr:uid="{7137336E-C945-458F-B4F7-7CC0C0D938EF}"/>
    <cellStyle name="Percent 4 21 4 3 3" xfId="28214" xr:uid="{3BA39468-9161-44B1-A097-BFBAAD959860}"/>
    <cellStyle name="Percent 4 21 4 3 4" xfId="46065" xr:uid="{D288EF3E-4698-48DB-8F7F-2882D855E64D}"/>
    <cellStyle name="Percent 4 21 4 4" xfId="10343" xr:uid="{168F0F18-47D2-405D-A090-BD739E12D05E}"/>
    <cellStyle name="Percent 4 21 4 4 2" xfId="28216" xr:uid="{DE0A6F9E-FCCA-4DF9-B057-C95D820795EA}"/>
    <cellStyle name="Percent 4 21 4 4 3" xfId="46067" xr:uid="{AFEF6F16-A834-48E2-B84E-86951E7295BA}"/>
    <cellStyle name="Percent 4 21 4 5" xfId="28211" xr:uid="{5096BF8C-C6C7-4B0F-82F6-622538CA87D8}"/>
    <cellStyle name="Percent 4 21 4 6" xfId="46062" xr:uid="{DD26D20C-305B-410C-9BB2-A18A87C536CE}"/>
    <cellStyle name="Percent 4 21 5" xfId="10344" xr:uid="{C7B1D5D1-DEE6-4A99-9102-C159303F73C7}"/>
    <cellStyle name="Percent 4 21 5 2" xfId="10345" xr:uid="{ED5456C3-4016-4326-BC5C-54FEADEE2C23}"/>
    <cellStyle name="Percent 4 21 5 2 2" xfId="10346" xr:uid="{DFDBB5DC-9597-4402-A2CA-62E23F91944D}"/>
    <cellStyle name="Percent 4 21 5 2 2 2" xfId="28219" xr:uid="{806B8A06-56AC-4B98-9EED-FCF219CFD313}"/>
    <cellStyle name="Percent 4 21 5 2 2 3" xfId="46070" xr:uid="{877411CF-D922-42C5-95CD-0EA5D269169C}"/>
    <cellStyle name="Percent 4 21 5 2 3" xfId="28218" xr:uid="{512643CA-65B7-4ADD-B088-19680E2004B9}"/>
    <cellStyle name="Percent 4 21 5 2 4" xfId="46069" xr:uid="{D19FC760-5D66-436E-A059-DFD956E9DBB4}"/>
    <cellStyle name="Percent 4 21 5 3" xfId="10347" xr:uid="{E825B29F-0BA7-4F9D-856B-03E38696BB7B}"/>
    <cellStyle name="Percent 4 21 5 3 2" xfId="10348" xr:uid="{49F36E43-2423-494D-87C8-EB9FB2CC93CF}"/>
    <cellStyle name="Percent 4 21 5 3 2 2" xfId="28221" xr:uid="{B6AC6090-E339-4D3D-9518-9EA00254496E}"/>
    <cellStyle name="Percent 4 21 5 3 2 3" xfId="46072" xr:uid="{27D1CD87-5758-40FF-97F1-590E91DB09CC}"/>
    <cellStyle name="Percent 4 21 5 3 3" xfId="28220" xr:uid="{7BA13236-413B-4AF0-9BE4-B99857650651}"/>
    <cellStyle name="Percent 4 21 5 3 4" xfId="46071" xr:uid="{A4B2D59A-B09C-4D87-8BAB-5F212C6A0418}"/>
    <cellStyle name="Percent 4 21 5 4" xfId="10349" xr:uid="{32DC7313-D6D8-4A6F-9B53-EFCE44C75B72}"/>
    <cellStyle name="Percent 4 21 5 4 2" xfId="10350" xr:uid="{70D46391-21F8-4651-A4B3-8069E880A1C6}"/>
    <cellStyle name="Percent 4 21 5 4 2 2" xfId="28223" xr:uid="{19F0C549-EA6E-4898-9C2A-CDE7AB34AF6E}"/>
    <cellStyle name="Percent 4 21 5 4 2 3" xfId="46074" xr:uid="{1C95DAFD-3C99-48F3-8ED4-8A019DA8157F}"/>
    <cellStyle name="Percent 4 21 5 4 3" xfId="28222" xr:uid="{88A40DA9-0B83-4EE6-AB28-B6702AB38CCD}"/>
    <cellStyle name="Percent 4 21 5 4 4" xfId="46073" xr:uid="{D3B4D877-844E-4B22-A008-F9C544E22D7A}"/>
    <cellStyle name="Percent 4 21 5 5" xfId="10351" xr:uid="{495F19D1-DD41-4D6B-B95B-686D3D59499D}"/>
    <cellStyle name="Percent 4 21 5 5 2" xfId="28224" xr:uid="{E30CCD56-104B-4214-9D13-9A0EB0D8C797}"/>
    <cellStyle name="Percent 4 21 5 5 3" xfId="46075" xr:uid="{6B80ACB4-F9FE-4611-957B-99C54B241DEF}"/>
    <cellStyle name="Percent 4 21 5 6" xfId="28217" xr:uid="{20CEDC9C-BEA2-4AFB-95ED-6802A7681C1F}"/>
    <cellStyle name="Percent 4 21 5 7" xfId="46068" xr:uid="{AD251F82-1C74-4653-9DCC-B1FA3AB1C989}"/>
    <cellStyle name="Percent 4 21 6" xfId="10352" xr:uid="{AA261955-47FC-43CC-B6AB-B0A2E65F31A0}"/>
    <cellStyle name="Percent 4 21 6 2" xfId="10353" xr:uid="{4D2B35A5-675A-4D2C-8843-B0E09C1BD0A3}"/>
    <cellStyle name="Percent 4 21 6 2 2" xfId="10354" xr:uid="{C709CE93-AEC4-488D-A49A-EE3A5CDE00DE}"/>
    <cellStyle name="Percent 4 21 6 2 2 2" xfId="28227" xr:uid="{9018252C-7547-4583-9165-C75759F3BCA2}"/>
    <cellStyle name="Percent 4 21 6 2 2 3" xfId="46078" xr:uid="{B7B099BA-07B4-429A-8772-8800FACB3DB8}"/>
    <cellStyle name="Percent 4 21 6 2 3" xfId="28226" xr:uid="{27925C73-DDD1-423C-AF24-45FE8E022AF5}"/>
    <cellStyle name="Percent 4 21 6 2 4" xfId="46077" xr:uid="{27770170-4507-43BD-AFA3-6B76A135AF33}"/>
    <cellStyle name="Percent 4 21 6 3" xfId="10355" xr:uid="{D72948D7-1B68-4205-AD3C-3AE79A18D658}"/>
    <cellStyle name="Percent 4 21 6 3 2" xfId="10356" xr:uid="{27E0D1A7-B756-444A-84CE-5663E8467F99}"/>
    <cellStyle name="Percent 4 21 6 3 2 2" xfId="28229" xr:uid="{AFB0E097-DAFD-4711-856B-27FCB3FDBFC2}"/>
    <cellStyle name="Percent 4 21 6 3 2 3" xfId="46080" xr:uid="{58AA8FDF-D2F8-45EB-AE96-4139D9C29922}"/>
    <cellStyle name="Percent 4 21 6 3 3" xfId="28228" xr:uid="{FDD0BC9C-6346-41AC-963F-DB444337B726}"/>
    <cellStyle name="Percent 4 21 6 3 4" xfId="46079" xr:uid="{9C2AAA32-8ADB-4109-BC1B-44FAD71177E2}"/>
    <cellStyle name="Percent 4 21 6 4" xfId="10357" xr:uid="{B6CE8C2A-9868-475E-B938-53CAF44C71F2}"/>
    <cellStyle name="Percent 4 21 6 4 2" xfId="28230" xr:uid="{6ED0BC40-F18E-4E7B-9939-4069FEAF63CE}"/>
    <cellStyle name="Percent 4 21 6 4 3" xfId="46081" xr:uid="{E06C8394-0983-4EA9-82AD-AD1B34BF9F10}"/>
    <cellStyle name="Percent 4 21 6 5" xfId="28225" xr:uid="{A0E48F3A-9587-4E54-8C4F-0BE371334692}"/>
    <cellStyle name="Percent 4 21 6 6" xfId="46076" xr:uid="{09DBDE18-13C3-458F-B290-095F951CD2C4}"/>
    <cellStyle name="Percent 4 21 7" xfId="10358" xr:uid="{661F87E2-6859-4425-937F-BCFD032CC327}"/>
    <cellStyle name="Percent 4 21 7 2" xfId="10359" xr:uid="{A075EE5B-E4C1-42BB-85DB-066D6E445475}"/>
    <cellStyle name="Percent 4 21 7 2 2" xfId="28232" xr:uid="{8716F284-B49C-4AF0-9EB6-31FC63337AB3}"/>
    <cellStyle name="Percent 4 21 7 2 3" xfId="46083" xr:uid="{E6B59C45-BC9B-48ED-ACD1-7FD921355564}"/>
    <cellStyle name="Percent 4 21 7 3" xfId="28231" xr:uid="{1C5CA0D1-984F-4973-974F-5287623DBCE3}"/>
    <cellStyle name="Percent 4 21 7 4" xfId="46082" xr:uid="{476AC15F-9865-404F-BE72-92FC2AEF6537}"/>
    <cellStyle name="Percent 4 21 8" xfId="10360" xr:uid="{030D2292-D699-4AFB-B9AE-6277C6EC661B}"/>
    <cellStyle name="Percent 4 21 8 2" xfId="10361" xr:uid="{22A0020E-8DE9-4B47-AE61-8EF9195E8A63}"/>
    <cellStyle name="Percent 4 21 8 2 2" xfId="28234" xr:uid="{0FF98030-D029-425F-B492-1F1655F384CA}"/>
    <cellStyle name="Percent 4 21 8 2 3" xfId="46085" xr:uid="{D0517C04-603F-4B95-9DD7-756F2AFDC9D1}"/>
    <cellStyle name="Percent 4 21 8 3" xfId="28233" xr:uid="{3C94502D-AC4D-4091-A151-303ECF4AEA60}"/>
    <cellStyle name="Percent 4 21 8 4" xfId="46084" xr:uid="{D7F04215-57E9-41CE-BAB4-EADCED3F0C49}"/>
    <cellStyle name="Percent 4 21 9" xfId="10362" xr:uid="{66EAAD2B-C73B-4BD6-9969-CFC87130AB4B}"/>
    <cellStyle name="Percent 4 21 9 2" xfId="10363" xr:uid="{C0139D41-D02E-44D0-8F33-85B445BBDDD6}"/>
    <cellStyle name="Percent 4 21 9 2 2" xfId="28236" xr:uid="{F50DE1BC-BCA0-4C62-8C57-6210C0EF413F}"/>
    <cellStyle name="Percent 4 21 9 2 3" xfId="46087" xr:uid="{4FE007A5-9A47-490E-A306-AB2EE5F22405}"/>
    <cellStyle name="Percent 4 21 9 3" xfId="28235" xr:uid="{8C69DF66-E1DB-4DCC-968D-E0BEBBD885AA}"/>
    <cellStyle name="Percent 4 21 9 4" xfId="46086" xr:uid="{A2DA687F-076A-4735-8D27-F8FC23E26ABD}"/>
    <cellStyle name="Percent 4 22" xfId="2990" xr:uid="{FE819E07-E4BE-43AE-BB03-10D2A23B6616}"/>
    <cellStyle name="Percent 4 22 10" xfId="10365" xr:uid="{0B8C5472-2236-42D8-8AFC-6C5042BB5961}"/>
    <cellStyle name="Percent 4 22 10 2" xfId="28238" xr:uid="{6FD80DDF-3455-49A9-A3C1-E2AE4703ADC4}"/>
    <cellStyle name="Percent 4 22 10 3" xfId="46089" xr:uid="{E99408C8-31BA-45EB-8570-C5A81042CF19}"/>
    <cellStyle name="Percent 4 22 11" xfId="10366" xr:uid="{3DBDDD0B-3BD0-4E60-9BDD-68949CABEC6B}"/>
    <cellStyle name="Percent 4 22 11 2" xfId="28239" xr:uid="{50F34015-CD45-49DC-9BD3-D0F22D1DFD58}"/>
    <cellStyle name="Percent 4 22 11 3" xfId="46090" xr:uid="{8B8A6CBA-7F9A-41C7-845E-65CC5B38024B}"/>
    <cellStyle name="Percent 4 22 12" xfId="10364" xr:uid="{5B92EAE1-DD4D-4C8B-88B2-70AB12CACD5B}"/>
    <cellStyle name="Percent 4 22 12 2" xfId="28237" xr:uid="{BFADD04B-9FBC-429A-A215-D55D5EE338DE}"/>
    <cellStyle name="Percent 4 22 12 3" xfId="46088" xr:uid="{72908DBB-5565-468D-890D-88D5658A7933}"/>
    <cellStyle name="Percent 4 22 13" xfId="59919" xr:uid="{BD4E469F-8851-4C80-8C0D-9AFD97968CAD}"/>
    <cellStyle name="Percent 4 22 2" xfId="10367" xr:uid="{F2437ECB-4EB0-4A8A-99AC-5E020E34E640}"/>
    <cellStyle name="Percent 4 22 2 2" xfId="10368" xr:uid="{F7BEB688-3DDC-47AD-8653-7C982C3C1AA7}"/>
    <cellStyle name="Percent 4 22 2 2 2" xfId="10369" xr:uid="{B199C6EE-0E91-470D-B545-D305C6EF651D}"/>
    <cellStyle name="Percent 4 22 2 2 2 2" xfId="28242" xr:uid="{930C93E2-C1C2-4692-A14B-DA1E8B2A68FD}"/>
    <cellStyle name="Percent 4 22 2 2 2 3" xfId="46093" xr:uid="{F983E7B5-F54D-4CB5-9F29-A60658326545}"/>
    <cellStyle name="Percent 4 22 2 2 3" xfId="28241" xr:uid="{7151A134-8D50-4E86-8867-F6961648F0D4}"/>
    <cellStyle name="Percent 4 22 2 2 4" xfId="46092" xr:uid="{BDDB6FB5-177C-4300-8A1A-229D0DD14772}"/>
    <cellStyle name="Percent 4 22 2 3" xfId="10370" xr:uid="{783C6CA3-313A-406C-84E1-096E289873C6}"/>
    <cellStyle name="Percent 4 22 2 3 2" xfId="10371" xr:uid="{B8FD30D6-0416-4CD3-B52A-397EA6C858D1}"/>
    <cellStyle name="Percent 4 22 2 3 2 2" xfId="28244" xr:uid="{BE096DAD-8E67-474E-B5D0-3EAE9DA54F50}"/>
    <cellStyle name="Percent 4 22 2 3 2 3" xfId="46095" xr:uid="{2AC4F654-35D9-40C8-A966-D8B2E59BAE34}"/>
    <cellStyle name="Percent 4 22 2 3 3" xfId="28243" xr:uid="{92052736-20DE-40F9-B266-95C7108972E4}"/>
    <cellStyle name="Percent 4 22 2 3 4" xfId="46094" xr:uid="{E56D39EA-9720-44FB-BE8C-04E0AD879F56}"/>
    <cellStyle name="Percent 4 22 2 4" xfId="10372" xr:uid="{BD3CC8DB-F5EB-468C-912F-9D3E3059B261}"/>
    <cellStyle name="Percent 4 22 2 4 2" xfId="28245" xr:uid="{95A3651C-C995-40E6-B4A0-E17F4765960E}"/>
    <cellStyle name="Percent 4 22 2 4 3" xfId="46096" xr:uid="{4A98F3A7-70BD-40C2-ABE6-025F9AB571ED}"/>
    <cellStyle name="Percent 4 22 2 5" xfId="10373" xr:uid="{E9F17938-4A33-45AB-A5F7-E56693D98A25}"/>
    <cellStyle name="Percent 4 22 2 5 2" xfId="28246" xr:uid="{CEA668E3-299C-4C04-BE18-B2D58CF27C4B}"/>
    <cellStyle name="Percent 4 22 2 5 3" xfId="46097" xr:uid="{F54D39C6-F4DA-4297-A127-8F5F0FEA40DA}"/>
    <cellStyle name="Percent 4 22 2 6" xfId="28240" xr:uid="{D52AB1C2-7B25-43B0-A7A3-0D0B1A305A8E}"/>
    <cellStyle name="Percent 4 22 2 7" xfId="46091" xr:uid="{D4AAEDEE-BE59-40CE-823F-412A465E801D}"/>
    <cellStyle name="Percent 4 22 3" xfId="10374" xr:uid="{CC7A56C8-B50D-4D42-A48A-70728A4411DD}"/>
    <cellStyle name="Percent 4 22 3 2" xfId="10375" xr:uid="{045C6E32-E6CE-4A2A-A17E-78E2A5AF971B}"/>
    <cellStyle name="Percent 4 22 3 2 2" xfId="10376" xr:uid="{872B9375-D1D7-4FE4-81ED-583CBE64AEFC}"/>
    <cellStyle name="Percent 4 22 3 2 2 2" xfId="28249" xr:uid="{8B00F29B-38A8-4BAC-A635-C72E35E8F27C}"/>
    <cellStyle name="Percent 4 22 3 2 2 3" xfId="46100" xr:uid="{1E6F0086-8E2A-4BE2-A46C-AB363446715F}"/>
    <cellStyle name="Percent 4 22 3 2 3" xfId="28248" xr:uid="{B0E429E1-BDB0-486E-A01C-684C050A48D3}"/>
    <cellStyle name="Percent 4 22 3 2 4" xfId="46099" xr:uid="{FCE2DBD6-722F-4D02-B80C-CF6250C19D8E}"/>
    <cellStyle name="Percent 4 22 3 3" xfId="10377" xr:uid="{C0798A73-0EEA-4AA8-BA5C-A7C065E8C4AC}"/>
    <cellStyle name="Percent 4 22 3 3 2" xfId="10378" xr:uid="{7A04AA25-FF89-4E96-B5D9-2F1E17A1231C}"/>
    <cellStyle name="Percent 4 22 3 3 2 2" xfId="28251" xr:uid="{62D341DE-2527-43CD-A65F-1F56E7408C4B}"/>
    <cellStyle name="Percent 4 22 3 3 2 3" xfId="46102" xr:uid="{9F9E1E77-7B4F-46C8-BC02-0EE8D2362CBA}"/>
    <cellStyle name="Percent 4 22 3 3 3" xfId="28250" xr:uid="{8AD339B3-1D3C-466A-B75B-B43474D65ADD}"/>
    <cellStyle name="Percent 4 22 3 3 4" xfId="46101" xr:uid="{EB6C1342-09F4-464D-8791-B786E2C219F6}"/>
    <cellStyle name="Percent 4 22 3 4" xfId="10379" xr:uid="{7AB47EB2-07F0-4BB5-9889-B0A56B0FD269}"/>
    <cellStyle name="Percent 4 22 3 4 2" xfId="28252" xr:uid="{2E61E64C-F2D5-4299-81CC-51E3F0E370D2}"/>
    <cellStyle name="Percent 4 22 3 4 3" xfId="46103" xr:uid="{7582AC22-656C-4871-9A2B-A65DE45FABE8}"/>
    <cellStyle name="Percent 4 22 3 5" xfId="28247" xr:uid="{2B0066AA-3BE3-4836-8ABE-9537B32A29AA}"/>
    <cellStyle name="Percent 4 22 3 6" xfId="46098" xr:uid="{4A58FC76-70AD-4CBC-888A-6E700C34B674}"/>
    <cellStyle name="Percent 4 22 4" xfId="10380" xr:uid="{CC0737AB-0C38-4CAD-B02D-51240B6A35A5}"/>
    <cellStyle name="Percent 4 22 4 2" xfId="10381" xr:uid="{5351C4DE-F622-4976-90D8-69015464A642}"/>
    <cellStyle name="Percent 4 22 4 2 2" xfId="10382" xr:uid="{20570891-3327-429D-85FA-C913A6AF9A68}"/>
    <cellStyle name="Percent 4 22 4 2 2 2" xfId="28255" xr:uid="{91133246-17C6-4B75-9A65-058CA7F085DA}"/>
    <cellStyle name="Percent 4 22 4 2 2 3" xfId="46106" xr:uid="{F75F4C8C-4BA7-4FCC-B832-06FC9CB80412}"/>
    <cellStyle name="Percent 4 22 4 2 3" xfId="28254" xr:uid="{9CAA51D9-15CC-4FBB-AD11-D19724BBA8A0}"/>
    <cellStyle name="Percent 4 22 4 2 4" xfId="46105" xr:uid="{FAD90888-421F-4439-ADA5-9299AF65E71C}"/>
    <cellStyle name="Percent 4 22 4 3" xfId="10383" xr:uid="{44A9DCCD-30EF-40AE-A06A-8EE0FD32644C}"/>
    <cellStyle name="Percent 4 22 4 3 2" xfId="10384" xr:uid="{88D893E4-2AD5-4A54-8978-54CB470B8CD2}"/>
    <cellStyle name="Percent 4 22 4 3 2 2" xfId="28257" xr:uid="{38E01667-3915-4427-AD1D-946768CA5960}"/>
    <cellStyle name="Percent 4 22 4 3 2 3" xfId="46108" xr:uid="{B704D312-A3A1-4922-954A-935A46DFE7E4}"/>
    <cellStyle name="Percent 4 22 4 3 3" xfId="28256" xr:uid="{75D9982D-578F-4FC1-A036-4F523E17B290}"/>
    <cellStyle name="Percent 4 22 4 3 4" xfId="46107" xr:uid="{6733047B-4F07-4E0E-9BAC-5D24661306BC}"/>
    <cellStyle name="Percent 4 22 4 4" xfId="10385" xr:uid="{B20B19C2-12CB-4282-802B-B602B005BDA0}"/>
    <cellStyle name="Percent 4 22 4 4 2" xfId="28258" xr:uid="{C2896DB6-CF9A-470B-B984-E26D1288DCF8}"/>
    <cellStyle name="Percent 4 22 4 4 3" xfId="46109" xr:uid="{A8A7BC67-07F4-4DDF-84A1-C2A318ABAAD0}"/>
    <cellStyle name="Percent 4 22 4 5" xfId="28253" xr:uid="{43750034-CDFE-44DC-B85F-3D8A3DD7A48D}"/>
    <cellStyle name="Percent 4 22 4 6" xfId="46104" xr:uid="{FC3BF27D-FAC3-489D-B03F-2D7B33E9D53B}"/>
    <cellStyle name="Percent 4 22 5" xfId="10386" xr:uid="{2949D398-B2B8-40C5-A12E-CBF5F4E0DAF7}"/>
    <cellStyle name="Percent 4 22 5 2" xfId="10387" xr:uid="{44CD5FF9-8A98-42D5-A9BE-1C6DAB9FC0CB}"/>
    <cellStyle name="Percent 4 22 5 2 2" xfId="10388" xr:uid="{8610672A-7988-4433-9179-8E88FD8FC148}"/>
    <cellStyle name="Percent 4 22 5 2 2 2" xfId="28261" xr:uid="{95598F0D-2012-4555-AA57-79E6C329902A}"/>
    <cellStyle name="Percent 4 22 5 2 2 3" xfId="46112" xr:uid="{26D0EF2C-BF88-4FF7-9F9B-77B13AFA48AB}"/>
    <cellStyle name="Percent 4 22 5 2 3" xfId="28260" xr:uid="{B169751F-2584-4F25-8CD0-1EDECE538BCE}"/>
    <cellStyle name="Percent 4 22 5 2 4" xfId="46111" xr:uid="{B7B7D1CB-D459-40C9-88D1-6B0CD8FE2603}"/>
    <cellStyle name="Percent 4 22 5 3" xfId="10389" xr:uid="{93679C60-DED7-4E79-98D6-E1C9A0E2263C}"/>
    <cellStyle name="Percent 4 22 5 3 2" xfId="10390" xr:uid="{59D712F0-56A7-46DC-A1E9-15F0A0241778}"/>
    <cellStyle name="Percent 4 22 5 3 2 2" xfId="28263" xr:uid="{A6CE3FD7-5677-458B-AD6A-EB75A44A43DA}"/>
    <cellStyle name="Percent 4 22 5 3 2 3" xfId="46114" xr:uid="{56C30C51-E880-4F41-9B04-865604E12187}"/>
    <cellStyle name="Percent 4 22 5 3 3" xfId="28262" xr:uid="{49BF1BB9-6A8A-4E38-9403-9D8E1B3CA905}"/>
    <cellStyle name="Percent 4 22 5 3 4" xfId="46113" xr:uid="{919C1154-AB53-44D4-B9B2-8EA11660430A}"/>
    <cellStyle name="Percent 4 22 5 4" xfId="10391" xr:uid="{E59E5D88-3515-43AD-AB40-4DCB01854D06}"/>
    <cellStyle name="Percent 4 22 5 4 2" xfId="10392" xr:uid="{9C2D934E-690C-457B-9230-B0DDC485A323}"/>
    <cellStyle name="Percent 4 22 5 4 2 2" xfId="28265" xr:uid="{A003AC2E-E6A3-4BB4-AE32-E23162ACACB4}"/>
    <cellStyle name="Percent 4 22 5 4 2 3" xfId="46116" xr:uid="{3B368408-29AA-426C-BD39-F431A4A25EFD}"/>
    <cellStyle name="Percent 4 22 5 4 3" xfId="28264" xr:uid="{91222A71-F375-4A25-87CB-E669CD1A0931}"/>
    <cellStyle name="Percent 4 22 5 4 4" xfId="46115" xr:uid="{46DA31AD-5032-4714-9BE5-0E5FDF1D74F6}"/>
    <cellStyle name="Percent 4 22 5 5" xfId="10393" xr:uid="{51584EBB-050E-4042-8A96-6F8B2E726010}"/>
    <cellStyle name="Percent 4 22 5 5 2" xfId="28266" xr:uid="{44D80A66-3361-45F1-98AF-008DFC07BFA9}"/>
    <cellStyle name="Percent 4 22 5 5 3" xfId="46117" xr:uid="{10D2D418-B87B-4173-96ED-8A3DC33571DF}"/>
    <cellStyle name="Percent 4 22 5 6" xfId="28259" xr:uid="{CDFDD4B2-D5B1-4D8A-951D-20264D23FCE6}"/>
    <cellStyle name="Percent 4 22 5 7" xfId="46110" xr:uid="{9D726381-6BB9-440B-919F-FDD1E66CC563}"/>
    <cellStyle name="Percent 4 22 6" xfId="10394" xr:uid="{284EF8E1-EE2A-4F7D-B430-8C275C2B1F19}"/>
    <cellStyle name="Percent 4 22 6 2" xfId="10395" xr:uid="{3361C009-06CF-40AD-8D5C-10C827DD3F9F}"/>
    <cellStyle name="Percent 4 22 6 2 2" xfId="10396" xr:uid="{E7EDC66D-AAE0-46FF-9D5F-FF6F507525D4}"/>
    <cellStyle name="Percent 4 22 6 2 2 2" xfId="28269" xr:uid="{D1A87FD8-CD7B-41FF-A8AA-EDFAEA959333}"/>
    <cellStyle name="Percent 4 22 6 2 2 3" xfId="46120" xr:uid="{71BD725D-3795-416D-AE5B-1B4219E12F13}"/>
    <cellStyle name="Percent 4 22 6 2 3" xfId="28268" xr:uid="{6A7A79C6-2186-43FB-BF81-A1E2CC3F2051}"/>
    <cellStyle name="Percent 4 22 6 2 4" xfId="46119" xr:uid="{B3F8D795-4527-4DA2-BE68-639DEB7CB984}"/>
    <cellStyle name="Percent 4 22 6 3" xfId="10397" xr:uid="{ABC4EAC6-69EC-4451-BF7C-A93E312AD44E}"/>
    <cellStyle name="Percent 4 22 6 3 2" xfId="10398" xr:uid="{1896B114-4642-4A43-9727-015CF01795DE}"/>
    <cellStyle name="Percent 4 22 6 3 2 2" xfId="28271" xr:uid="{8C6DF674-5B8D-4FE7-9B74-27134D348CF5}"/>
    <cellStyle name="Percent 4 22 6 3 2 3" xfId="46122" xr:uid="{72D12257-5186-4565-877B-8E6D4014B07C}"/>
    <cellStyle name="Percent 4 22 6 3 3" xfId="28270" xr:uid="{D536E27F-A6A4-43FC-8F2B-3DAEB2218BA6}"/>
    <cellStyle name="Percent 4 22 6 3 4" xfId="46121" xr:uid="{8508DD64-6565-4C75-AEE1-11D6B20E31E8}"/>
    <cellStyle name="Percent 4 22 6 4" xfId="10399" xr:uid="{00133422-3C77-4442-BC3A-027FFAE51D47}"/>
    <cellStyle name="Percent 4 22 6 4 2" xfId="28272" xr:uid="{37B0BFCC-D59E-4DBE-858A-3B95A787B504}"/>
    <cellStyle name="Percent 4 22 6 4 3" xfId="46123" xr:uid="{040A3299-500E-4FD1-8E0B-D186C66972C9}"/>
    <cellStyle name="Percent 4 22 6 5" xfId="28267" xr:uid="{B1070275-4110-45BE-8A34-ADE5813F7DC0}"/>
    <cellStyle name="Percent 4 22 6 6" xfId="46118" xr:uid="{E0BD3273-4EDD-496D-8EF1-E6E1977A4DDE}"/>
    <cellStyle name="Percent 4 22 7" xfId="10400" xr:uid="{A549AEE4-8772-4CD7-A8C5-91F7961D9F3F}"/>
    <cellStyle name="Percent 4 22 7 2" xfId="10401" xr:uid="{BEAC7D2C-CC4D-4E14-B0F1-6DF74DA1D15E}"/>
    <cellStyle name="Percent 4 22 7 2 2" xfId="28274" xr:uid="{041BD7A0-CCFA-486D-8995-32A8CA502FA8}"/>
    <cellStyle name="Percent 4 22 7 2 3" xfId="46125" xr:uid="{6C711FD8-2211-4839-B563-97F4DAC83918}"/>
    <cellStyle name="Percent 4 22 7 3" xfId="28273" xr:uid="{0FA529AA-F852-427A-B00E-9AFC706AFEAE}"/>
    <cellStyle name="Percent 4 22 7 4" xfId="46124" xr:uid="{4C2F8237-CC47-4907-BF8A-E99D35B72D04}"/>
    <cellStyle name="Percent 4 22 8" xfId="10402" xr:uid="{5FA4FFCF-7158-4E21-9FB4-8E6963C7D28F}"/>
    <cellStyle name="Percent 4 22 8 2" xfId="10403" xr:uid="{ACB61224-B538-48FD-8F11-15E2D869CB27}"/>
    <cellStyle name="Percent 4 22 8 2 2" xfId="28276" xr:uid="{BBA1A476-E0D2-476E-B48E-22B378EC4B92}"/>
    <cellStyle name="Percent 4 22 8 2 3" xfId="46127" xr:uid="{5359F61A-DB31-4620-AC1D-30D5E2BF72FF}"/>
    <cellStyle name="Percent 4 22 8 3" xfId="28275" xr:uid="{150C1A2C-7791-4737-BF9E-D0F7E25F070F}"/>
    <cellStyle name="Percent 4 22 8 4" xfId="46126" xr:uid="{1201CA86-28CF-4CA1-8D42-D31639FF43A3}"/>
    <cellStyle name="Percent 4 22 9" xfId="10404" xr:uid="{875B8A0D-FEDC-4A98-8E10-6BB9BE605B2D}"/>
    <cellStyle name="Percent 4 22 9 2" xfId="10405" xr:uid="{CE092E63-54FA-45B6-A6EB-AA5FBF7059B4}"/>
    <cellStyle name="Percent 4 22 9 2 2" xfId="28278" xr:uid="{66896103-452A-44E7-9DBF-0B14E27BDB65}"/>
    <cellStyle name="Percent 4 22 9 2 3" xfId="46129" xr:uid="{089F45EA-7CBA-47B6-96AD-F0397CD32407}"/>
    <cellStyle name="Percent 4 22 9 3" xfId="28277" xr:uid="{7AA92EEE-6CC1-4BE9-9419-C51315623C50}"/>
    <cellStyle name="Percent 4 22 9 4" xfId="46128" xr:uid="{CC6CBFD7-0036-4B08-AA9B-9E914769AFB5}"/>
    <cellStyle name="Percent 4 23" xfId="2991" xr:uid="{2239991A-DC1E-4D0F-8B26-B2678D1CFA15}"/>
    <cellStyle name="Percent 4 23 10" xfId="10407" xr:uid="{1D3BE89E-7C32-401C-BDC6-3CBB7F768A38}"/>
    <cellStyle name="Percent 4 23 10 2" xfId="28280" xr:uid="{444A410A-2BCE-4BF1-BFCE-8C8C2458E80A}"/>
    <cellStyle name="Percent 4 23 10 3" xfId="46131" xr:uid="{48D04EC0-8693-4C30-94DE-82ABBD81EC28}"/>
    <cellStyle name="Percent 4 23 11" xfId="10408" xr:uid="{3E26558D-128D-48BF-9119-ECC26875C4E3}"/>
    <cellStyle name="Percent 4 23 11 2" xfId="28281" xr:uid="{BDC36D81-EB2B-4FDC-85D9-FE59FEF01080}"/>
    <cellStyle name="Percent 4 23 11 3" xfId="46132" xr:uid="{E47B2189-EC4B-4301-9822-B498D3BF7929}"/>
    <cellStyle name="Percent 4 23 12" xfId="10406" xr:uid="{2C6029DF-7FA9-4A31-ABF8-5CEB8663092F}"/>
    <cellStyle name="Percent 4 23 12 2" xfId="28279" xr:uid="{F57BA41A-E74D-4A4F-A781-21828F03534D}"/>
    <cellStyle name="Percent 4 23 12 3" xfId="46130" xr:uid="{5532336C-AF69-41E2-8624-979520BBFF08}"/>
    <cellStyle name="Percent 4 23 13" xfId="59920" xr:uid="{5815498D-00E8-4AA1-AD73-368C806F3242}"/>
    <cellStyle name="Percent 4 23 2" xfId="10409" xr:uid="{295421A8-79D8-480A-980E-DC44B5D2DB56}"/>
    <cellStyle name="Percent 4 23 2 2" xfId="10410" xr:uid="{3A1837BE-F0B5-4C79-8246-C192913E30F9}"/>
    <cellStyle name="Percent 4 23 2 2 2" xfId="10411" xr:uid="{C15F481F-968B-4DBB-A1F5-1C9BDF4BBE5A}"/>
    <cellStyle name="Percent 4 23 2 2 2 2" xfId="28284" xr:uid="{3D9EC84B-99BA-4CD9-8098-38C4B28D8AAB}"/>
    <cellStyle name="Percent 4 23 2 2 2 3" xfId="46135" xr:uid="{D1565A60-CAC7-478B-BEAF-D4F0CE9379B6}"/>
    <cellStyle name="Percent 4 23 2 2 3" xfId="28283" xr:uid="{3BB04571-0406-489C-8261-E6E3C968D77C}"/>
    <cellStyle name="Percent 4 23 2 2 4" xfId="46134" xr:uid="{EDCB1DAF-7D8F-4DE9-AC5F-17915E80E6E7}"/>
    <cellStyle name="Percent 4 23 2 3" xfId="10412" xr:uid="{03BF8066-DD31-4C02-9F1E-B156DD668D42}"/>
    <cellStyle name="Percent 4 23 2 3 2" xfId="10413" xr:uid="{FB86C292-73B9-4D50-BF00-7DAB9CF689F5}"/>
    <cellStyle name="Percent 4 23 2 3 2 2" xfId="28286" xr:uid="{585C1E97-1411-476A-8CFF-D7D3BB9B1CDD}"/>
    <cellStyle name="Percent 4 23 2 3 2 3" xfId="46137" xr:uid="{870F3DD8-4C80-47C5-9775-1D5FD2E01BC1}"/>
    <cellStyle name="Percent 4 23 2 3 3" xfId="28285" xr:uid="{280CFAA9-14D6-4641-B2A4-5423A4AF070D}"/>
    <cellStyle name="Percent 4 23 2 3 4" xfId="46136" xr:uid="{11CC993A-1638-4211-835C-96521D43639A}"/>
    <cellStyle name="Percent 4 23 2 4" xfId="10414" xr:uid="{2662DD3E-DB43-4439-ADFD-CD0309BA7F17}"/>
    <cellStyle name="Percent 4 23 2 4 2" xfId="28287" xr:uid="{302A330C-8C32-49A7-94CF-09C96C8A45ED}"/>
    <cellStyle name="Percent 4 23 2 4 3" xfId="46138" xr:uid="{0744DC17-DD6D-40D3-B67F-70193A4C0DB3}"/>
    <cellStyle name="Percent 4 23 2 5" xfId="10415" xr:uid="{03370740-5CB9-4EC0-9D2F-5ED4A254D9BF}"/>
    <cellStyle name="Percent 4 23 2 5 2" xfId="28288" xr:uid="{2D37FEFC-AECA-417D-9489-0215D0E05681}"/>
    <cellStyle name="Percent 4 23 2 5 3" xfId="46139" xr:uid="{0578C34F-F1DF-48AF-B308-C0177D587903}"/>
    <cellStyle name="Percent 4 23 2 6" xfId="28282" xr:uid="{71F90131-AD33-4D6D-962B-8F39917BE745}"/>
    <cellStyle name="Percent 4 23 2 7" xfId="46133" xr:uid="{BA63A280-4B7C-4FF3-8B37-5D591751DF33}"/>
    <cellStyle name="Percent 4 23 3" xfId="10416" xr:uid="{F1358BD2-F6A4-453D-AF22-3967A63FA0B3}"/>
    <cellStyle name="Percent 4 23 3 2" xfId="10417" xr:uid="{3253B811-5F6F-49A3-80C0-BC54AFC1CE5A}"/>
    <cellStyle name="Percent 4 23 3 2 2" xfId="10418" xr:uid="{30F061E9-7BB9-497E-9F2C-AB319B5F261B}"/>
    <cellStyle name="Percent 4 23 3 2 2 2" xfId="28291" xr:uid="{A5D2567A-5D7A-4D4D-B269-81C72CB3FE6A}"/>
    <cellStyle name="Percent 4 23 3 2 2 3" xfId="46142" xr:uid="{3A7F5A6B-F77E-4277-8B1F-1ACA0C9E068F}"/>
    <cellStyle name="Percent 4 23 3 2 3" xfId="28290" xr:uid="{CAFDB409-1838-45B9-B604-861B0DB052D0}"/>
    <cellStyle name="Percent 4 23 3 2 4" xfId="46141" xr:uid="{66DB6AE4-CB1C-4607-A82F-8096C42911B9}"/>
    <cellStyle name="Percent 4 23 3 3" xfId="10419" xr:uid="{F20D0A34-0CFE-4F5D-B1E8-2D24CB57513A}"/>
    <cellStyle name="Percent 4 23 3 3 2" xfId="10420" xr:uid="{3BBFE537-C892-43E7-A86A-C1CD60237C68}"/>
    <cellStyle name="Percent 4 23 3 3 2 2" xfId="28293" xr:uid="{B6AC551A-003B-4DDC-89AF-D24F4DD757DC}"/>
    <cellStyle name="Percent 4 23 3 3 2 3" xfId="46144" xr:uid="{1894EC2A-72D7-4D40-A8B6-12F62DC99705}"/>
    <cellStyle name="Percent 4 23 3 3 3" xfId="28292" xr:uid="{F1F9ED7D-11F9-471D-A408-858DEAD90B4B}"/>
    <cellStyle name="Percent 4 23 3 3 4" xfId="46143" xr:uid="{8C0581B9-4D79-477F-B6A6-B7EDC1721CAE}"/>
    <cellStyle name="Percent 4 23 3 4" xfId="10421" xr:uid="{DD3C9C1D-EC93-42B1-B41D-A2485CF14A07}"/>
    <cellStyle name="Percent 4 23 3 4 2" xfId="28294" xr:uid="{2DC57DC0-DC30-4722-AD71-21768B837A3C}"/>
    <cellStyle name="Percent 4 23 3 4 3" xfId="46145" xr:uid="{361DBB89-353F-474E-BC72-D7DD16682B05}"/>
    <cellStyle name="Percent 4 23 3 5" xfId="28289" xr:uid="{4145C5CA-B37A-468F-AE71-BD7F86E5DF49}"/>
    <cellStyle name="Percent 4 23 3 6" xfId="46140" xr:uid="{13C67AB2-0C19-4820-A406-847322172495}"/>
    <cellStyle name="Percent 4 23 4" xfId="10422" xr:uid="{1141263B-D0CE-4834-B95D-34CDDE287024}"/>
    <cellStyle name="Percent 4 23 4 2" xfId="10423" xr:uid="{7547C9BF-3A16-48D6-B9DC-34D451AF4E60}"/>
    <cellStyle name="Percent 4 23 4 2 2" xfId="10424" xr:uid="{99F01B97-3A44-4F72-BAD6-C7CBA62B55BA}"/>
    <cellStyle name="Percent 4 23 4 2 2 2" xfId="28297" xr:uid="{D08D24DD-B27D-4E44-9EA6-BB1ED14EF1EE}"/>
    <cellStyle name="Percent 4 23 4 2 2 3" xfId="46148" xr:uid="{EF40FD02-B935-43F5-83CC-689AC0C6B287}"/>
    <cellStyle name="Percent 4 23 4 2 3" xfId="28296" xr:uid="{FC566D5E-7E1B-4789-B208-60A5677CC765}"/>
    <cellStyle name="Percent 4 23 4 2 4" xfId="46147" xr:uid="{4D220FC9-174C-4DBE-8A11-3C56D6193A60}"/>
    <cellStyle name="Percent 4 23 4 3" xfId="10425" xr:uid="{3E4DD3D7-DFB0-4D1C-B92B-807899DA6EC6}"/>
    <cellStyle name="Percent 4 23 4 3 2" xfId="10426" xr:uid="{01425B92-6920-4560-B709-93FA896F05DD}"/>
    <cellStyle name="Percent 4 23 4 3 2 2" xfId="28299" xr:uid="{8CC728D3-A1B1-4F36-A481-8D3CCF508888}"/>
    <cellStyle name="Percent 4 23 4 3 2 3" xfId="46150" xr:uid="{09B49FFE-DABA-4B80-A593-73E522156372}"/>
    <cellStyle name="Percent 4 23 4 3 3" xfId="28298" xr:uid="{849678A5-C3AA-4B3E-9D2D-3624FB62AFCC}"/>
    <cellStyle name="Percent 4 23 4 3 4" xfId="46149" xr:uid="{E3E9F8A2-557A-4FBF-BE35-C4C69FCF515D}"/>
    <cellStyle name="Percent 4 23 4 4" xfId="10427" xr:uid="{6265E573-EA6A-4F53-92E3-56120226B12B}"/>
    <cellStyle name="Percent 4 23 4 4 2" xfId="28300" xr:uid="{B32A6694-98C4-448C-A68A-8B3E27D10E64}"/>
    <cellStyle name="Percent 4 23 4 4 3" xfId="46151" xr:uid="{CD9C805C-047D-45E6-BD1E-9952BBF16A4B}"/>
    <cellStyle name="Percent 4 23 4 5" xfId="28295" xr:uid="{E17493A4-EF26-4819-9BF3-7A862970289B}"/>
    <cellStyle name="Percent 4 23 4 6" xfId="46146" xr:uid="{B1F5CDC2-E744-4870-A54A-C3B30C5A11C6}"/>
    <cellStyle name="Percent 4 23 5" xfId="10428" xr:uid="{265E76F3-5681-4891-941C-E3FFB0831329}"/>
    <cellStyle name="Percent 4 23 5 2" xfId="10429" xr:uid="{517B8D0D-F3BD-4E08-9564-9E58B55FEEC5}"/>
    <cellStyle name="Percent 4 23 5 2 2" xfId="10430" xr:uid="{5B1FA83E-BA2A-44F7-B680-9490697C676B}"/>
    <cellStyle name="Percent 4 23 5 2 2 2" xfId="28303" xr:uid="{3D2B94F4-6E9C-4E64-BE40-62C82FB77DA3}"/>
    <cellStyle name="Percent 4 23 5 2 2 3" xfId="46154" xr:uid="{2FCAAC62-0DD7-4F1D-88B6-217E296C3EDA}"/>
    <cellStyle name="Percent 4 23 5 2 3" xfId="28302" xr:uid="{B4C96D0C-641F-4A2B-A7CA-126B82C3B347}"/>
    <cellStyle name="Percent 4 23 5 2 4" xfId="46153" xr:uid="{4B003B52-4659-43DB-94CA-D24F57C149BC}"/>
    <cellStyle name="Percent 4 23 5 3" xfId="10431" xr:uid="{8460BC66-E390-4005-8BFF-C0AE5063EB54}"/>
    <cellStyle name="Percent 4 23 5 3 2" xfId="10432" xr:uid="{98DF5AAB-7014-4A9B-A900-F894715C11E1}"/>
    <cellStyle name="Percent 4 23 5 3 2 2" xfId="28305" xr:uid="{14F11BDF-4A21-4C82-96BE-5791FEEB7E7F}"/>
    <cellStyle name="Percent 4 23 5 3 2 3" xfId="46156" xr:uid="{9E2B9878-9252-4F08-8B67-9405A44F4FF8}"/>
    <cellStyle name="Percent 4 23 5 3 3" xfId="28304" xr:uid="{0DD40A1B-81D5-45F7-80F0-DA1364B09B51}"/>
    <cellStyle name="Percent 4 23 5 3 4" xfId="46155" xr:uid="{A4798FAC-1CA8-47BE-946A-C2603A8AC7A2}"/>
    <cellStyle name="Percent 4 23 5 4" xfId="10433" xr:uid="{C0698FF5-8C86-43C4-BC47-FC27C3C72FFB}"/>
    <cellStyle name="Percent 4 23 5 4 2" xfId="10434" xr:uid="{B87454AE-EF20-4A0D-9AA0-E19E751371A0}"/>
    <cellStyle name="Percent 4 23 5 4 2 2" xfId="28307" xr:uid="{4F77FCC1-8C0E-4F03-A9CF-48861A71AAFF}"/>
    <cellStyle name="Percent 4 23 5 4 2 3" xfId="46158" xr:uid="{D7D0759F-0E7F-4BA8-AE26-FDA1FCF20721}"/>
    <cellStyle name="Percent 4 23 5 4 3" xfId="28306" xr:uid="{0974AA38-354B-4F3E-AE27-961E10746CD0}"/>
    <cellStyle name="Percent 4 23 5 4 4" xfId="46157" xr:uid="{60A08C59-22CB-4D9B-900A-03FECE927AD9}"/>
    <cellStyle name="Percent 4 23 5 5" xfId="10435" xr:uid="{0F74DACB-F674-47FA-A3C3-A5AC054741DB}"/>
    <cellStyle name="Percent 4 23 5 5 2" xfId="28308" xr:uid="{6507A658-607F-4DA4-9E6A-BA2F170ED005}"/>
    <cellStyle name="Percent 4 23 5 5 3" xfId="46159" xr:uid="{28266DA7-1726-4E28-8EA8-9F9895E0897A}"/>
    <cellStyle name="Percent 4 23 5 6" xfId="28301" xr:uid="{D729557B-1B98-45BA-99B0-A48C13724F6D}"/>
    <cellStyle name="Percent 4 23 5 7" xfId="46152" xr:uid="{8DFDD9AE-67DB-4C4E-B217-9B46FD538301}"/>
    <cellStyle name="Percent 4 23 6" xfId="10436" xr:uid="{5BC48CBF-E83A-47BD-B008-2C2E3DC32BD6}"/>
    <cellStyle name="Percent 4 23 6 2" xfId="10437" xr:uid="{EA3F1F90-DB0C-43DD-A57D-5AF5896E1F66}"/>
    <cellStyle name="Percent 4 23 6 2 2" xfId="10438" xr:uid="{4B36DD19-46F5-40AC-9A79-4CA12810559B}"/>
    <cellStyle name="Percent 4 23 6 2 2 2" xfId="28311" xr:uid="{9ADF30AF-F204-4AD7-9B75-6F52CFB99261}"/>
    <cellStyle name="Percent 4 23 6 2 2 3" xfId="46162" xr:uid="{A9A97808-5B39-4431-95F2-2DD049AFF9C7}"/>
    <cellStyle name="Percent 4 23 6 2 3" xfId="28310" xr:uid="{96A7C844-A182-4C99-8B0B-27B7BAC11F8C}"/>
    <cellStyle name="Percent 4 23 6 2 4" xfId="46161" xr:uid="{335FF4EC-AAF2-49AD-89F9-5C6BB43CF0A7}"/>
    <cellStyle name="Percent 4 23 6 3" xfId="10439" xr:uid="{BD5693DB-9EC5-4CD9-A240-339FB609F878}"/>
    <cellStyle name="Percent 4 23 6 3 2" xfId="10440" xr:uid="{847AC2A2-2CA2-43D9-B190-0DE21C407365}"/>
    <cellStyle name="Percent 4 23 6 3 2 2" xfId="28313" xr:uid="{9782BD06-5E0E-4A8E-AFE4-D18FB5D23D5F}"/>
    <cellStyle name="Percent 4 23 6 3 2 3" xfId="46164" xr:uid="{5618B400-0D06-47F5-A58F-ED4A94E3C27F}"/>
    <cellStyle name="Percent 4 23 6 3 3" xfId="28312" xr:uid="{12FE93F3-9DBE-43DE-9370-C3CDF0065E6C}"/>
    <cellStyle name="Percent 4 23 6 3 4" xfId="46163" xr:uid="{8F985B6B-75DD-4E3B-8429-3BA99B9E1BF0}"/>
    <cellStyle name="Percent 4 23 6 4" xfId="10441" xr:uid="{899188E7-4625-4F90-A160-F0F4230C4A9F}"/>
    <cellStyle name="Percent 4 23 6 4 2" xfId="28314" xr:uid="{C3CAAAA3-BD62-45CE-AF16-0F6A3024C5F5}"/>
    <cellStyle name="Percent 4 23 6 4 3" xfId="46165" xr:uid="{288948F5-14EF-4AD7-9173-BC66EA4932E7}"/>
    <cellStyle name="Percent 4 23 6 5" xfId="28309" xr:uid="{391DE5B2-1F05-4BCD-B739-B5ED971F51E6}"/>
    <cellStyle name="Percent 4 23 6 6" xfId="46160" xr:uid="{04123F28-84EC-4D36-B9A8-76794013F23A}"/>
    <cellStyle name="Percent 4 23 7" xfId="10442" xr:uid="{FBB8F489-C5EF-4E42-8C61-B2BBCFAC637B}"/>
    <cellStyle name="Percent 4 23 7 2" xfId="10443" xr:uid="{C6620320-FCD3-4AB6-84CA-FF07A54D4A94}"/>
    <cellStyle name="Percent 4 23 7 2 2" xfId="28316" xr:uid="{20E56EAE-BB2F-4E91-8841-B55FA8A67B8B}"/>
    <cellStyle name="Percent 4 23 7 2 3" xfId="46167" xr:uid="{12BD6F74-245F-4277-A340-8F74107B88B0}"/>
    <cellStyle name="Percent 4 23 7 3" xfId="28315" xr:uid="{50A3CCE7-8FC8-4CB1-BE4D-D66B1FB95CA9}"/>
    <cellStyle name="Percent 4 23 7 4" xfId="46166" xr:uid="{A5D86B34-5EB1-46E4-8AF5-0DD71B8F28E6}"/>
    <cellStyle name="Percent 4 23 8" xfId="10444" xr:uid="{C7244224-F01B-480C-9190-4D11886A30F1}"/>
    <cellStyle name="Percent 4 23 8 2" xfId="10445" xr:uid="{BFC423CB-3C02-42B9-AFF9-72A7EAB23CE9}"/>
    <cellStyle name="Percent 4 23 8 2 2" xfId="28318" xr:uid="{E430EAFC-C33F-4AD2-9AA1-61F0A102CEF7}"/>
    <cellStyle name="Percent 4 23 8 2 3" xfId="46169" xr:uid="{FEDC64CE-FD65-441B-89FB-11B3141A313A}"/>
    <cellStyle name="Percent 4 23 8 3" xfId="28317" xr:uid="{C4D0EA8C-41F8-4D84-A9FB-3DB214DB112F}"/>
    <cellStyle name="Percent 4 23 8 4" xfId="46168" xr:uid="{178DDB2B-56AE-4968-88DF-C3BFA39F05EE}"/>
    <cellStyle name="Percent 4 23 9" xfId="10446" xr:uid="{8B49D13C-0E32-41F5-A849-4986AD6702DF}"/>
    <cellStyle name="Percent 4 23 9 2" xfId="10447" xr:uid="{DB924CA5-5917-45C6-8A61-C7CAFB977391}"/>
    <cellStyle name="Percent 4 23 9 2 2" xfId="28320" xr:uid="{0F6846A8-DD99-4A32-9F42-47043340F6C3}"/>
    <cellStyle name="Percent 4 23 9 2 3" xfId="46171" xr:uid="{2B81AFC3-390D-46AD-BBBE-1135B09BF4EE}"/>
    <cellStyle name="Percent 4 23 9 3" xfId="28319" xr:uid="{924F857E-2830-4211-8E7B-6331099B6365}"/>
    <cellStyle name="Percent 4 23 9 4" xfId="46170" xr:uid="{E607D6F7-3248-4605-8E83-844C909082A3}"/>
    <cellStyle name="Percent 4 24" xfId="2992" xr:uid="{2860E8B9-ADBE-41D5-9ACE-A88354F3A74E}"/>
    <cellStyle name="Percent 4 24 10" xfId="10449" xr:uid="{106A6290-776B-46C4-BE83-CECA67642CCC}"/>
    <cellStyle name="Percent 4 24 10 2" xfId="28322" xr:uid="{369FC52F-D824-42E1-A0A6-DA80B978FEC5}"/>
    <cellStyle name="Percent 4 24 10 3" xfId="46173" xr:uid="{C19A6A3F-6EA8-4787-BEA0-3342FEEBA887}"/>
    <cellStyle name="Percent 4 24 11" xfId="10450" xr:uid="{C2AE8D0A-E2E3-4DBD-8E6C-B652DE42D765}"/>
    <cellStyle name="Percent 4 24 11 2" xfId="28323" xr:uid="{7B881C8C-742E-46C1-B4E9-39D9BB4E3C43}"/>
    <cellStyle name="Percent 4 24 11 3" xfId="46174" xr:uid="{70C6F79B-C345-4494-9CBE-E9378FF85559}"/>
    <cellStyle name="Percent 4 24 12" xfId="10448" xr:uid="{4F8DDB53-B13D-4514-801B-1E5D247DF44D}"/>
    <cellStyle name="Percent 4 24 12 2" xfId="28321" xr:uid="{D6A50007-F50A-4B39-851A-8C06ADEF84FE}"/>
    <cellStyle name="Percent 4 24 12 3" xfId="46172" xr:uid="{53096A7A-20ED-4614-8DE8-9E1C9E973135}"/>
    <cellStyle name="Percent 4 24 13" xfId="59921" xr:uid="{19C18E15-F2F0-4A44-BC8C-547291325FEC}"/>
    <cellStyle name="Percent 4 24 2" xfId="10451" xr:uid="{AF363C2A-BC4E-423F-BDE6-4FA19C65185F}"/>
    <cellStyle name="Percent 4 24 2 2" xfId="10452" xr:uid="{1DF09533-9E3A-4C66-9D7C-748CC5BA1F65}"/>
    <cellStyle name="Percent 4 24 2 2 2" xfId="10453" xr:uid="{664F1825-94F5-45A7-9854-6C56416BB393}"/>
    <cellStyle name="Percent 4 24 2 2 2 2" xfId="28326" xr:uid="{D5E6BD4E-A522-4A92-AB26-F75473BD7778}"/>
    <cellStyle name="Percent 4 24 2 2 2 3" xfId="46177" xr:uid="{B7136477-71C7-48AF-B68E-6973A518B4D2}"/>
    <cellStyle name="Percent 4 24 2 2 3" xfId="28325" xr:uid="{18CC2DB3-1A06-405D-A86D-B172C6851A7B}"/>
    <cellStyle name="Percent 4 24 2 2 4" xfId="46176" xr:uid="{6CB5E62C-B5B6-4A5A-9BD3-02B2AEE08BBF}"/>
    <cellStyle name="Percent 4 24 2 3" xfId="10454" xr:uid="{CDF80F4C-93EF-4E93-843E-0329B9A26DD2}"/>
    <cellStyle name="Percent 4 24 2 3 2" xfId="10455" xr:uid="{322DB8D5-E3E7-4F70-864C-17EEA016BF7C}"/>
    <cellStyle name="Percent 4 24 2 3 2 2" xfId="28328" xr:uid="{5988C2B6-695A-4AE7-B7C7-56A80767221E}"/>
    <cellStyle name="Percent 4 24 2 3 2 3" xfId="46179" xr:uid="{866CE37E-2735-46B6-BEA4-056762F23493}"/>
    <cellStyle name="Percent 4 24 2 3 3" xfId="28327" xr:uid="{6767FC32-BBC2-494A-8F3C-F9C10D8E518E}"/>
    <cellStyle name="Percent 4 24 2 3 4" xfId="46178" xr:uid="{0111BD89-0646-49A9-AEA9-23C1DE457258}"/>
    <cellStyle name="Percent 4 24 2 4" xfId="10456" xr:uid="{C77BA1D5-7402-4D40-8D45-C5A340C2AA5E}"/>
    <cellStyle name="Percent 4 24 2 4 2" xfId="28329" xr:uid="{20D6A105-C564-49CC-ABB0-9293897DBF5C}"/>
    <cellStyle name="Percent 4 24 2 4 3" xfId="46180" xr:uid="{CE9BCE7E-D15D-4E24-8BA9-97461D4A3598}"/>
    <cellStyle name="Percent 4 24 2 5" xfId="10457" xr:uid="{79560F85-9ECE-4C85-9DBF-2F0D4C48B908}"/>
    <cellStyle name="Percent 4 24 2 5 2" xfId="28330" xr:uid="{9FBB20FB-E4E8-46B0-967D-58B134D673A9}"/>
    <cellStyle name="Percent 4 24 2 5 3" xfId="46181" xr:uid="{39C85DAE-B6C3-4545-8994-5E9C1C0E2D9A}"/>
    <cellStyle name="Percent 4 24 2 6" xfId="28324" xr:uid="{0B66BC2A-2718-415E-92C5-C80824622055}"/>
    <cellStyle name="Percent 4 24 2 7" xfId="46175" xr:uid="{A3B5091C-6E78-40D9-95A2-B542692C7067}"/>
    <cellStyle name="Percent 4 24 3" xfId="10458" xr:uid="{BEA089BA-B995-4A8E-9342-6D46705F640C}"/>
    <cellStyle name="Percent 4 24 3 2" xfId="10459" xr:uid="{623E449F-0735-41E1-975F-1BACD40CD5B1}"/>
    <cellStyle name="Percent 4 24 3 2 2" xfId="10460" xr:uid="{20031F0E-BD41-4D28-941C-973625685A25}"/>
    <cellStyle name="Percent 4 24 3 2 2 2" xfId="28333" xr:uid="{1956E220-64EB-45B6-B927-783409C6F62D}"/>
    <cellStyle name="Percent 4 24 3 2 2 3" xfId="46184" xr:uid="{AFA0AD53-53D1-4CAE-9002-DF71E95B9E81}"/>
    <cellStyle name="Percent 4 24 3 2 3" xfId="28332" xr:uid="{80320326-72B7-444E-89BB-CE17583F1F12}"/>
    <cellStyle name="Percent 4 24 3 2 4" xfId="46183" xr:uid="{B16A222E-3AE3-4FA4-B666-FCF8A6DB62CC}"/>
    <cellStyle name="Percent 4 24 3 3" xfId="10461" xr:uid="{1FAA70BD-CD5B-4412-B8A0-1D53A23A7849}"/>
    <cellStyle name="Percent 4 24 3 3 2" xfId="10462" xr:uid="{6763295C-75B9-4903-8E93-6A7C581D055A}"/>
    <cellStyle name="Percent 4 24 3 3 2 2" xfId="28335" xr:uid="{5358C548-77F8-4544-B1C9-0690F84D3F55}"/>
    <cellStyle name="Percent 4 24 3 3 2 3" xfId="46186" xr:uid="{602FBDCA-C921-45CE-8FF8-D14A729AB8A1}"/>
    <cellStyle name="Percent 4 24 3 3 3" xfId="28334" xr:uid="{0F13BD40-532D-4ADC-8516-7E217355CBDB}"/>
    <cellStyle name="Percent 4 24 3 3 4" xfId="46185" xr:uid="{796111CA-D737-4E2F-AA2D-D0668E707D1F}"/>
    <cellStyle name="Percent 4 24 3 4" xfId="10463" xr:uid="{C84B9E1F-6488-456A-AEC9-F35FE8DA38FD}"/>
    <cellStyle name="Percent 4 24 3 4 2" xfId="28336" xr:uid="{97101453-CF52-43D5-8B02-E6C6EB042B0F}"/>
    <cellStyle name="Percent 4 24 3 4 3" xfId="46187" xr:uid="{B3A171C2-B560-48E3-A446-CF4DCAA8EB6F}"/>
    <cellStyle name="Percent 4 24 3 5" xfId="28331" xr:uid="{938756A7-7F4B-4E2B-94A5-F5BA823F66F4}"/>
    <cellStyle name="Percent 4 24 3 6" xfId="46182" xr:uid="{04F201B9-DE98-439C-A171-D2712E745360}"/>
    <cellStyle name="Percent 4 24 4" xfId="10464" xr:uid="{B8B9F1FE-A4D3-4782-A24B-C9595B9A5B83}"/>
    <cellStyle name="Percent 4 24 4 2" xfId="10465" xr:uid="{A45E1D4F-532E-4CA4-96D8-C015F987BEE1}"/>
    <cellStyle name="Percent 4 24 4 2 2" xfId="10466" xr:uid="{24726FAE-3621-418E-9789-5A11F47CD703}"/>
    <cellStyle name="Percent 4 24 4 2 2 2" xfId="28339" xr:uid="{160DCAEB-C834-4C77-8AEE-597F0BA8D5FB}"/>
    <cellStyle name="Percent 4 24 4 2 2 3" xfId="46190" xr:uid="{10DA8901-5928-46F9-AE98-F5621DD4CC0A}"/>
    <cellStyle name="Percent 4 24 4 2 3" xfId="28338" xr:uid="{B28A4F0E-A97C-4704-853B-44E88F344D3E}"/>
    <cellStyle name="Percent 4 24 4 2 4" xfId="46189" xr:uid="{331496A4-563D-4230-BBB8-121B8AB300E8}"/>
    <cellStyle name="Percent 4 24 4 3" xfId="10467" xr:uid="{2DC78A68-C3C5-4DF4-BFD0-B575E6BCF246}"/>
    <cellStyle name="Percent 4 24 4 3 2" xfId="10468" xr:uid="{17AEC1B4-9467-473E-9DFC-B7F95C188F2F}"/>
    <cellStyle name="Percent 4 24 4 3 2 2" xfId="28341" xr:uid="{26F33439-F734-4D08-B236-19CD5D4FEF5A}"/>
    <cellStyle name="Percent 4 24 4 3 2 3" xfId="46192" xr:uid="{0A4E9DA7-5C84-41D2-97C0-6E60FD2BE51B}"/>
    <cellStyle name="Percent 4 24 4 3 3" xfId="28340" xr:uid="{2FEF51AB-0E83-4F9F-A336-71C3B82CF1DF}"/>
    <cellStyle name="Percent 4 24 4 3 4" xfId="46191" xr:uid="{CCE0CA92-29C6-4AB0-8F6B-43CC4D0BFECF}"/>
    <cellStyle name="Percent 4 24 4 4" xfId="10469" xr:uid="{BD1E4C43-0473-4752-981F-D7677E2A3D0E}"/>
    <cellStyle name="Percent 4 24 4 4 2" xfId="28342" xr:uid="{C74F0D58-7809-40D1-99BC-11DAE228DDAF}"/>
    <cellStyle name="Percent 4 24 4 4 3" xfId="46193" xr:uid="{AFAA062F-CAA4-459A-A682-AC64968E3273}"/>
    <cellStyle name="Percent 4 24 4 5" xfId="28337" xr:uid="{DE6A82EF-43D7-4564-B8AD-A70416635467}"/>
    <cellStyle name="Percent 4 24 4 6" xfId="46188" xr:uid="{571A7F1B-5291-4B58-B797-51B28F4CD08C}"/>
    <cellStyle name="Percent 4 24 5" xfId="10470" xr:uid="{E4698EE0-27DB-4A15-B03B-B927B7C9DF1B}"/>
    <cellStyle name="Percent 4 24 5 2" xfId="10471" xr:uid="{01F8F2CC-5DFF-4E99-A966-8A6382F97F40}"/>
    <cellStyle name="Percent 4 24 5 2 2" xfId="10472" xr:uid="{F0ACD80A-7D75-4D62-8E50-D78D4F4D25D6}"/>
    <cellStyle name="Percent 4 24 5 2 2 2" xfId="28345" xr:uid="{13FE45B8-631D-41E0-8582-09B52977EFCF}"/>
    <cellStyle name="Percent 4 24 5 2 2 3" xfId="46196" xr:uid="{AFC78F8F-313F-45EE-AD17-130CC29C0AA0}"/>
    <cellStyle name="Percent 4 24 5 2 3" xfId="28344" xr:uid="{6346BE5A-611B-4762-A00B-B2809CA2E42C}"/>
    <cellStyle name="Percent 4 24 5 2 4" xfId="46195" xr:uid="{B5D09963-E091-43DC-BA13-E457B7AADFAF}"/>
    <cellStyle name="Percent 4 24 5 3" xfId="10473" xr:uid="{BAFDDE7D-B729-43C8-A3C6-34F7E060FC4D}"/>
    <cellStyle name="Percent 4 24 5 3 2" xfId="10474" xr:uid="{D7CFB0CB-671A-4029-903A-3FAF699DB561}"/>
    <cellStyle name="Percent 4 24 5 3 2 2" xfId="28347" xr:uid="{A698831C-9496-463B-8071-5D9C6EAB82D0}"/>
    <cellStyle name="Percent 4 24 5 3 2 3" xfId="46198" xr:uid="{657FE09C-BD20-4354-9382-7E08AC9A2CB3}"/>
    <cellStyle name="Percent 4 24 5 3 3" xfId="28346" xr:uid="{4D188CC4-963E-439E-975C-2FD926ED2001}"/>
    <cellStyle name="Percent 4 24 5 3 4" xfId="46197" xr:uid="{85E19DD7-8C8C-497A-A6CD-26036FF4892B}"/>
    <cellStyle name="Percent 4 24 5 4" xfId="10475" xr:uid="{6FF38141-578E-4B4E-833F-7EDD82F0A590}"/>
    <cellStyle name="Percent 4 24 5 4 2" xfId="10476" xr:uid="{0E84FC47-F4CF-4564-957F-05ECFF4B6259}"/>
    <cellStyle name="Percent 4 24 5 4 2 2" xfId="28349" xr:uid="{224362CD-4562-456F-93B6-F9741DFC8AD7}"/>
    <cellStyle name="Percent 4 24 5 4 2 3" xfId="46200" xr:uid="{C4266582-95CF-4551-B3AE-2EF441691A96}"/>
    <cellStyle name="Percent 4 24 5 4 3" xfId="28348" xr:uid="{C439284E-B30B-41D5-9830-F0AE6F437548}"/>
    <cellStyle name="Percent 4 24 5 4 4" xfId="46199" xr:uid="{A640EAB6-31B1-402E-92EB-0D4FE1F04C90}"/>
    <cellStyle name="Percent 4 24 5 5" xfId="10477" xr:uid="{6FDF7F48-43CA-438E-AEB7-376E7DDBA998}"/>
    <cellStyle name="Percent 4 24 5 5 2" xfId="28350" xr:uid="{088367FB-A14E-4B5B-B3B1-F9C4D715FF3C}"/>
    <cellStyle name="Percent 4 24 5 5 3" xfId="46201" xr:uid="{71941D2B-210A-4F68-B73F-85564C2DE493}"/>
    <cellStyle name="Percent 4 24 5 6" xfId="28343" xr:uid="{33FDE9B0-A113-4A77-99D9-EEE50087E946}"/>
    <cellStyle name="Percent 4 24 5 7" xfId="46194" xr:uid="{093F3B3A-235B-4677-A91D-4A5EA72A9FA3}"/>
    <cellStyle name="Percent 4 24 6" xfId="10478" xr:uid="{DE776415-F3BE-4FAA-88AE-E8FF517F4CD3}"/>
    <cellStyle name="Percent 4 24 6 2" xfId="10479" xr:uid="{5AE7822E-70C4-4B48-975B-1F2861AE9D4E}"/>
    <cellStyle name="Percent 4 24 6 2 2" xfId="10480" xr:uid="{BD1F6DCD-D902-4F64-8223-3ABD5B8516E9}"/>
    <cellStyle name="Percent 4 24 6 2 2 2" xfId="28353" xr:uid="{140EA985-841E-42D0-813A-C8A76000A835}"/>
    <cellStyle name="Percent 4 24 6 2 2 3" xfId="46204" xr:uid="{A2836642-54FA-4A6E-ACAE-F751488BE006}"/>
    <cellStyle name="Percent 4 24 6 2 3" xfId="28352" xr:uid="{28D6137C-A969-4D28-BB81-9BE7F87AD9DA}"/>
    <cellStyle name="Percent 4 24 6 2 4" xfId="46203" xr:uid="{21F11B1C-562C-47CD-85FD-6C977FB51881}"/>
    <cellStyle name="Percent 4 24 6 3" xfId="10481" xr:uid="{35EC3157-3B14-42FA-8D88-F380CAF451A3}"/>
    <cellStyle name="Percent 4 24 6 3 2" xfId="10482" xr:uid="{393FB9BC-2EF5-4E6C-AC0D-5BA790CE6E36}"/>
    <cellStyle name="Percent 4 24 6 3 2 2" xfId="28355" xr:uid="{E9F1F2D7-6922-43E5-95D1-1CCA81DF376C}"/>
    <cellStyle name="Percent 4 24 6 3 2 3" xfId="46206" xr:uid="{0DC47335-74DE-4118-93BC-0F7B6DBB29BB}"/>
    <cellStyle name="Percent 4 24 6 3 3" xfId="28354" xr:uid="{FEAE71BF-920E-4B45-879D-6039FA57C5B4}"/>
    <cellStyle name="Percent 4 24 6 3 4" xfId="46205" xr:uid="{29B9851F-5F5C-4FD1-A720-307EBD05793D}"/>
    <cellStyle name="Percent 4 24 6 4" xfId="10483" xr:uid="{965BFAC3-74EA-452B-B0FF-AA7B5423E9C0}"/>
    <cellStyle name="Percent 4 24 6 4 2" xfId="28356" xr:uid="{03B3CD05-F055-4FB5-9999-511E65B86535}"/>
    <cellStyle name="Percent 4 24 6 4 3" xfId="46207" xr:uid="{3A50CC1A-25A2-4C05-B00A-CFF2B6A155B0}"/>
    <cellStyle name="Percent 4 24 6 5" xfId="28351" xr:uid="{2F904B9D-7DF4-4A83-AAA3-6D602B33BC16}"/>
    <cellStyle name="Percent 4 24 6 6" xfId="46202" xr:uid="{5D23568D-3A3C-4FA5-8863-E17837954519}"/>
    <cellStyle name="Percent 4 24 7" xfId="10484" xr:uid="{FB416D2E-5AF7-4420-AE9B-4C7B2B9C2B2D}"/>
    <cellStyle name="Percent 4 24 7 2" xfId="10485" xr:uid="{2220C480-7CF6-4A96-9384-EEAFEDC61889}"/>
    <cellStyle name="Percent 4 24 7 2 2" xfId="28358" xr:uid="{EB4917DE-ADC0-4BAE-89A8-8EC2650E89B0}"/>
    <cellStyle name="Percent 4 24 7 2 3" xfId="46209" xr:uid="{4FEF1F38-192A-47E6-9371-2DD0CCF71371}"/>
    <cellStyle name="Percent 4 24 7 3" xfId="28357" xr:uid="{262B9F97-5B59-414A-A8C1-357EBD41DE95}"/>
    <cellStyle name="Percent 4 24 7 4" xfId="46208" xr:uid="{6D33A03D-8084-4D87-AD11-3D795624813F}"/>
    <cellStyle name="Percent 4 24 8" xfId="10486" xr:uid="{7EDDAE2C-6542-4110-9E61-8A88B323FC3A}"/>
    <cellStyle name="Percent 4 24 8 2" xfId="10487" xr:uid="{0E60C9DD-7D4A-456D-B992-14CDD8D8B341}"/>
    <cellStyle name="Percent 4 24 8 2 2" xfId="28360" xr:uid="{143A2A13-6512-476A-9543-6FE5186ABE2D}"/>
    <cellStyle name="Percent 4 24 8 2 3" xfId="46211" xr:uid="{846C681A-0C61-4316-9EAF-FEED2157C86B}"/>
    <cellStyle name="Percent 4 24 8 3" xfId="28359" xr:uid="{C9E275FF-E71A-4077-B999-EAE57CF7A92F}"/>
    <cellStyle name="Percent 4 24 8 4" xfId="46210" xr:uid="{145D207A-1BF1-4AD7-A3A6-A5BC5FB45F40}"/>
    <cellStyle name="Percent 4 24 9" xfId="10488" xr:uid="{1B70143F-93B6-437E-8FC5-37482C7811B2}"/>
    <cellStyle name="Percent 4 24 9 2" xfId="10489" xr:uid="{A1C360C4-9572-4892-85A7-443AB48CF91B}"/>
    <cellStyle name="Percent 4 24 9 2 2" xfId="28362" xr:uid="{C6233024-EC16-4C95-9A37-1B0AC9A52559}"/>
    <cellStyle name="Percent 4 24 9 2 3" xfId="46213" xr:uid="{2EEA4969-3A61-4BFF-8011-E633AA91AFAB}"/>
    <cellStyle name="Percent 4 24 9 3" xfId="28361" xr:uid="{B0B7B6E5-5070-4B7F-B69B-53C9886180BC}"/>
    <cellStyle name="Percent 4 24 9 4" xfId="46212" xr:uid="{F07470FE-828C-4894-A755-A727DF227128}"/>
    <cellStyle name="Percent 4 25" xfId="2993" xr:uid="{7484F29F-47E7-4A96-9F45-5D275FA233FB}"/>
    <cellStyle name="Percent 4 25 10" xfId="10491" xr:uid="{0CD812BD-6F7D-4A4B-8CCC-F1A293BB0BDE}"/>
    <cellStyle name="Percent 4 25 10 2" xfId="28364" xr:uid="{E0B9F0ED-3BCA-484E-97D2-98572B7A120D}"/>
    <cellStyle name="Percent 4 25 10 3" xfId="46215" xr:uid="{A1648EF4-C280-4BD3-A94A-490BF0BE941D}"/>
    <cellStyle name="Percent 4 25 11" xfId="10492" xr:uid="{BE958414-84ED-4FDB-8726-7024770E6B17}"/>
    <cellStyle name="Percent 4 25 11 2" xfId="28365" xr:uid="{43BB1FC7-6AD8-49E8-9D98-44E5B0566CDA}"/>
    <cellStyle name="Percent 4 25 11 3" xfId="46216" xr:uid="{D79195F0-2916-4F16-8193-09E938EC417E}"/>
    <cellStyle name="Percent 4 25 12" xfId="10490" xr:uid="{50375F8E-5A09-485F-A60F-A63E39F4045A}"/>
    <cellStyle name="Percent 4 25 12 2" xfId="28363" xr:uid="{72A6CD3B-A65C-4CFF-8D29-39761C8E6CF6}"/>
    <cellStyle name="Percent 4 25 12 3" xfId="46214" xr:uid="{3F90BAD4-5C3E-48D4-ABF0-D9B57DA29A61}"/>
    <cellStyle name="Percent 4 25 13" xfId="59922" xr:uid="{E76023A1-6ABE-4E45-BA91-4E52603835B0}"/>
    <cellStyle name="Percent 4 25 2" xfId="10493" xr:uid="{A6BA94AC-763B-4DA1-ACAD-F08857A08E72}"/>
    <cellStyle name="Percent 4 25 2 2" xfId="10494" xr:uid="{16FD4F10-9671-41A5-9234-617A9CAE38E0}"/>
    <cellStyle name="Percent 4 25 2 2 2" xfId="10495" xr:uid="{DC8386F0-0A19-47AF-87E5-97B57B189B9F}"/>
    <cellStyle name="Percent 4 25 2 2 2 2" xfId="28368" xr:uid="{E877A86A-C023-4564-99F5-361884297505}"/>
    <cellStyle name="Percent 4 25 2 2 2 3" xfId="46219" xr:uid="{DDB0C21F-BC11-4E61-A032-5DBEB4F2F585}"/>
    <cellStyle name="Percent 4 25 2 2 3" xfId="28367" xr:uid="{FFC9B13F-4DE2-485E-BC16-35D7CD942CAC}"/>
    <cellStyle name="Percent 4 25 2 2 4" xfId="46218" xr:uid="{296DBD41-515E-4A40-808A-8452CC2D5AB6}"/>
    <cellStyle name="Percent 4 25 2 3" xfId="10496" xr:uid="{3050A354-2FEF-41FF-993E-B21A7B2B97CF}"/>
    <cellStyle name="Percent 4 25 2 3 2" xfId="10497" xr:uid="{9D3A3B61-1D0B-42AD-932F-E7F25DC6C721}"/>
    <cellStyle name="Percent 4 25 2 3 2 2" xfId="28370" xr:uid="{DDB5E6CC-F037-4F97-B343-739BB50FFFAE}"/>
    <cellStyle name="Percent 4 25 2 3 2 3" xfId="46221" xr:uid="{ABF6C13D-38B8-4A2B-83DE-22A9D76CD0A2}"/>
    <cellStyle name="Percent 4 25 2 3 3" xfId="28369" xr:uid="{CC3864C0-8CAC-448B-80EE-C3D9A309E2EB}"/>
    <cellStyle name="Percent 4 25 2 3 4" xfId="46220" xr:uid="{A8341439-E472-4225-AB03-5C85C380F0F2}"/>
    <cellStyle name="Percent 4 25 2 4" xfId="10498" xr:uid="{BD3F6E7B-B9A7-414D-BEF6-48AD6E762938}"/>
    <cellStyle name="Percent 4 25 2 4 2" xfId="28371" xr:uid="{80D1F066-5F2B-404B-9482-6C5ECEAFFBE6}"/>
    <cellStyle name="Percent 4 25 2 4 3" xfId="46222" xr:uid="{C526018C-B3BC-459F-A444-4AC115FC9962}"/>
    <cellStyle name="Percent 4 25 2 5" xfId="10499" xr:uid="{86918215-94B9-468B-96A1-401A630217A4}"/>
    <cellStyle name="Percent 4 25 2 5 2" xfId="28372" xr:uid="{CED13B8C-8290-4DC8-BC96-F68F1D3E7878}"/>
    <cellStyle name="Percent 4 25 2 5 3" xfId="46223" xr:uid="{294455E5-E8EF-47C8-A640-745D07983CAF}"/>
    <cellStyle name="Percent 4 25 2 6" xfId="28366" xr:uid="{9460F1F1-E5D8-41F5-98EA-C13B517265A2}"/>
    <cellStyle name="Percent 4 25 2 7" xfId="46217" xr:uid="{7B75673C-A3F0-4F8A-8330-712B5DC63D9B}"/>
    <cellStyle name="Percent 4 25 3" xfId="10500" xr:uid="{0DB5ACB4-DC3F-4B23-9EA3-EDB3DFCEC830}"/>
    <cellStyle name="Percent 4 25 3 2" xfId="10501" xr:uid="{A2B83B71-1A9F-4E8F-89E0-94F2ED825E0E}"/>
    <cellStyle name="Percent 4 25 3 2 2" xfId="10502" xr:uid="{351AAA3D-70F2-456B-BA81-F2745DA02176}"/>
    <cellStyle name="Percent 4 25 3 2 2 2" xfId="28375" xr:uid="{A703B786-AD7A-4E9A-A216-560966C0A3C4}"/>
    <cellStyle name="Percent 4 25 3 2 2 3" xfId="46226" xr:uid="{E1E41055-B587-46A3-A0AD-B9C47FF78456}"/>
    <cellStyle name="Percent 4 25 3 2 3" xfId="28374" xr:uid="{DE5BED64-FFD9-412C-9383-BB2EBB8288A5}"/>
    <cellStyle name="Percent 4 25 3 2 4" xfId="46225" xr:uid="{741A7CD6-7574-44A8-9BD4-D812A293CAE8}"/>
    <cellStyle name="Percent 4 25 3 3" xfId="10503" xr:uid="{AB089EFF-3600-4FE3-8FAA-D8374837355E}"/>
    <cellStyle name="Percent 4 25 3 3 2" xfId="10504" xr:uid="{7A62A7A9-FA73-4351-8C4C-E0C3FCD16BFE}"/>
    <cellStyle name="Percent 4 25 3 3 2 2" xfId="28377" xr:uid="{D406DB25-6E9F-42E0-B573-16DC26418EB2}"/>
    <cellStyle name="Percent 4 25 3 3 2 3" xfId="46228" xr:uid="{ACB577A3-811E-48AD-B6D8-C399B188AA2D}"/>
    <cellStyle name="Percent 4 25 3 3 3" xfId="28376" xr:uid="{7121AB2C-5DE2-48A8-89CC-438C4D412BD8}"/>
    <cellStyle name="Percent 4 25 3 3 4" xfId="46227" xr:uid="{DFC08746-BB7F-4312-B1BD-C19A748EDC21}"/>
    <cellStyle name="Percent 4 25 3 4" xfId="10505" xr:uid="{8073F691-DFC4-4541-BBE9-67B04925EFFD}"/>
    <cellStyle name="Percent 4 25 3 4 2" xfId="28378" xr:uid="{26609373-FE09-4560-AEB8-9CEAB93E6236}"/>
    <cellStyle name="Percent 4 25 3 4 3" xfId="46229" xr:uid="{CE1E45E8-1AD9-4C79-8C3B-983DDFEA63E6}"/>
    <cellStyle name="Percent 4 25 3 5" xfId="28373" xr:uid="{A9F2D4C3-A690-4A25-A722-45374194E62A}"/>
    <cellStyle name="Percent 4 25 3 6" xfId="46224" xr:uid="{2DCC95EB-8D2F-4C66-B2A8-5FCCADB7F9CE}"/>
    <cellStyle name="Percent 4 25 4" xfId="10506" xr:uid="{4EA12CB0-D4E5-4FFD-B716-1A61F11A253C}"/>
    <cellStyle name="Percent 4 25 4 2" xfId="10507" xr:uid="{B17C2F64-6098-47C9-A1B6-18968E449759}"/>
    <cellStyle name="Percent 4 25 4 2 2" xfId="10508" xr:uid="{52CB05B6-3CB3-4EB5-AD2E-34BFA1A487EB}"/>
    <cellStyle name="Percent 4 25 4 2 2 2" xfId="28381" xr:uid="{0724D182-FD97-4D17-99CD-C70AF6015839}"/>
    <cellStyle name="Percent 4 25 4 2 2 3" xfId="46232" xr:uid="{B22BDE45-E881-4472-B32D-FA94BE87DA71}"/>
    <cellStyle name="Percent 4 25 4 2 3" xfId="28380" xr:uid="{645556E9-86DA-4132-A432-4FB256AC6CFC}"/>
    <cellStyle name="Percent 4 25 4 2 4" xfId="46231" xr:uid="{E8EA7CB0-EA71-4E9C-8F45-7D5D933F1893}"/>
    <cellStyle name="Percent 4 25 4 3" xfId="10509" xr:uid="{1FC59B2C-AFB7-487B-8D42-63EB8831E761}"/>
    <cellStyle name="Percent 4 25 4 3 2" xfId="10510" xr:uid="{604D137D-C487-40E2-8C2A-0A025FF0684E}"/>
    <cellStyle name="Percent 4 25 4 3 2 2" xfId="28383" xr:uid="{11AA4D8B-B962-4900-A603-A79071F4C262}"/>
    <cellStyle name="Percent 4 25 4 3 2 3" xfId="46234" xr:uid="{AD16ADC4-1CED-4DCA-92C6-738F6B078D5A}"/>
    <cellStyle name="Percent 4 25 4 3 3" xfId="28382" xr:uid="{84FC1552-4968-4A33-ACCC-2CF9E5B7C04E}"/>
    <cellStyle name="Percent 4 25 4 3 4" xfId="46233" xr:uid="{D8F4789C-CCC4-4A3E-A066-491B72F21E06}"/>
    <cellStyle name="Percent 4 25 4 4" xfId="10511" xr:uid="{958F3AB0-B097-4CF2-B96D-37BF588FC396}"/>
    <cellStyle name="Percent 4 25 4 4 2" xfId="28384" xr:uid="{42022560-7BAF-4617-A7C6-A00D18A3FFEF}"/>
    <cellStyle name="Percent 4 25 4 4 3" xfId="46235" xr:uid="{4DC1B04A-DC0C-43A7-8447-015893A32067}"/>
    <cellStyle name="Percent 4 25 4 5" xfId="28379" xr:uid="{965020CD-7ECC-4D66-B563-9CB6CC28840C}"/>
    <cellStyle name="Percent 4 25 4 6" xfId="46230" xr:uid="{655B603C-566C-4566-B62E-6082154A7B08}"/>
    <cellStyle name="Percent 4 25 5" xfId="10512" xr:uid="{8A4B3C22-F176-4817-92C5-45A1B2C0A36B}"/>
    <cellStyle name="Percent 4 25 5 2" xfId="10513" xr:uid="{DCF0E08E-E8C7-4670-892D-04173A05DC77}"/>
    <cellStyle name="Percent 4 25 5 2 2" xfId="10514" xr:uid="{48A36158-34C6-4A3F-A31B-5D1D7F759ED3}"/>
    <cellStyle name="Percent 4 25 5 2 2 2" xfId="28387" xr:uid="{79A64D8B-997F-49BF-A28F-90B2F1154A52}"/>
    <cellStyle name="Percent 4 25 5 2 2 3" xfId="46238" xr:uid="{CEA6C9CC-665F-4491-817D-E64CB547DAE8}"/>
    <cellStyle name="Percent 4 25 5 2 3" xfId="28386" xr:uid="{DB893011-1F48-491E-8894-8D5430B0B718}"/>
    <cellStyle name="Percent 4 25 5 2 4" xfId="46237" xr:uid="{CD8FEE7B-B0D4-4E5B-9B7A-E8B6380889D5}"/>
    <cellStyle name="Percent 4 25 5 3" xfId="10515" xr:uid="{6DDE006C-1DC4-4178-A0A2-32EFA01D8DB3}"/>
    <cellStyle name="Percent 4 25 5 3 2" xfId="10516" xr:uid="{5459A06D-62EA-486A-B220-6AB89BCB8A5E}"/>
    <cellStyle name="Percent 4 25 5 3 2 2" xfId="28389" xr:uid="{52357711-90EC-4380-B683-D44503A97081}"/>
    <cellStyle name="Percent 4 25 5 3 2 3" xfId="46240" xr:uid="{B667CEA2-C0ED-4824-8036-4FE1FCB05FEE}"/>
    <cellStyle name="Percent 4 25 5 3 3" xfId="28388" xr:uid="{00D36236-307F-401B-8D37-595ED49A1974}"/>
    <cellStyle name="Percent 4 25 5 3 4" xfId="46239" xr:uid="{11EB698D-6F2D-4A7F-A9BD-506D6968EAB1}"/>
    <cellStyle name="Percent 4 25 5 4" xfId="10517" xr:uid="{948AB203-1355-4942-867E-9D39B2884C5B}"/>
    <cellStyle name="Percent 4 25 5 4 2" xfId="10518" xr:uid="{D5E065E3-53AE-4578-A222-9B4793F04D2F}"/>
    <cellStyle name="Percent 4 25 5 4 2 2" xfId="28391" xr:uid="{5D8299EC-E0D0-4E1F-9EF0-13EB77C45A93}"/>
    <cellStyle name="Percent 4 25 5 4 2 3" xfId="46242" xr:uid="{40DA9C82-983A-47AA-B321-F7DA0E539562}"/>
    <cellStyle name="Percent 4 25 5 4 3" xfId="28390" xr:uid="{E8A2845A-CA92-433A-85C0-73996C534C9E}"/>
    <cellStyle name="Percent 4 25 5 4 4" xfId="46241" xr:uid="{D2A0329B-E1D6-438B-8FD5-7F48122A7DC3}"/>
    <cellStyle name="Percent 4 25 5 5" xfId="10519" xr:uid="{B73DE9FB-1371-4910-B5C5-DAFEB626C480}"/>
    <cellStyle name="Percent 4 25 5 5 2" xfId="28392" xr:uid="{FC597BAC-577D-402B-AACD-6D376F427036}"/>
    <cellStyle name="Percent 4 25 5 5 3" xfId="46243" xr:uid="{562DEBD6-B4BD-4B37-A079-9D02F2BAA78B}"/>
    <cellStyle name="Percent 4 25 5 6" xfId="28385" xr:uid="{21F72388-972E-4FAB-8151-29AA13F200AB}"/>
    <cellStyle name="Percent 4 25 5 7" xfId="46236" xr:uid="{78101732-4FB1-4893-B1F5-CBA2C6CF5714}"/>
    <cellStyle name="Percent 4 25 6" xfId="10520" xr:uid="{5792DDE8-708C-4BAF-B214-62C44BCF817D}"/>
    <cellStyle name="Percent 4 25 6 2" xfId="10521" xr:uid="{AEF84100-0E86-45EE-8F85-A8F7BBADD1F5}"/>
    <cellStyle name="Percent 4 25 6 2 2" xfId="10522" xr:uid="{11454CDD-5619-4764-B0D4-1D4D6801ED9C}"/>
    <cellStyle name="Percent 4 25 6 2 2 2" xfId="28395" xr:uid="{D5274C49-2193-4C7F-A5D5-10F7AB57C2A7}"/>
    <cellStyle name="Percent 4 25 6 2 2 3" xfId="46246" xr:uid="{2DC3938C-0A08-4154-83C9-606F68368FF5}"/>
    <cellStyle name="Percent 4 25 6 2 3" xfId="28394" xr:uid="{5B46EEE2-EF3C-4236-AB33-8C5819663A0A}"/>
    <cellStyle name="Percent 4 25 6 2 4" xfId="46245" xr:uid="{4EB73F8E-869B-465E-95D6-39905AEFB4C5}"/>
    <cellStyle name="Percent 4 25 6 3" xfId="10523" xr:uid="{53809281-982D-4631-A570-902A2E164AE2}"/>
    <cellStyle name="Percent 4 25 6 3 2" xfId="10524" xr:uid="{2C297EF1-49D2-4A6C-8672-E9E1CFFAEDC6}"/>
    <cellStyle name="Percent 4 25 6 3 2 2" xfId="28397" xr:uid="{81C5DEDE-603C-4BF2-997C-018F4A1C26A0}"/>
    <cellStyle name="Percent 4 25 6 3 2 3" xfId="46248" xr:uid="{42F0D702-468D-49D4-ABC1-FBDB6798E24A}"/>
    <cellStyle name="Percent 4 25 6 3 3" xfId="28396" xr:uid="{62104BDD-E582-4487-9527-94E240E237AE}"/>
    <cellStyle name="Percent 4 25 6 3 4" xfId="46247" xr:uid="{5349E816-FF93-4C23-8EF8-34001A38F54A}"/>
    <cellStyle name="Percent 4 25 6 4" xfId="10525" xr:uid="{541647CC-61D9-4B80-AB13-B9A2ECADB545}"/>
    <cellStyle name="Percent 4 25 6 4 2" xfId="28398" xr:uid="{47E8172A-0756-4BBA-BDD3-A5FB3E667880}"/>
    <cellStyle name="Percent 4 25 6 4 3" xfId="46249" xr:uid="{B148929B-8572-4B8A-ACD4-A7A2337577CE}"/>
    <cellStyle name="Percent 4 25 6 5" xfId="28393" xr:uid="{27D127FB-029A-4822-BB13-8A7D197FEFBF}"/>
    <cellStyle name="Percent 4 25 6 6" xfId="46244" xr:uid="{699B9CB5-EDCB-4574-8141-3B31ED73EF77}"/>
    <cellStyle name="Percent 4 25 7" xfId="10526" xr:uid="{5EBF5761-C227-4B02-B159-5664BB0460D5}"/>
    <cellStyle name="Percent 4 25 7 2" xfId="10527" xr:uid="{10219E30-8E3E-4B7C-9561-AE9EA7750A7E}"/>
    <cellStyle name="Percent 4 25 7 2 2" xfId="28400" xr:uid="{87EAE3AD-7D35-4DF5-B037-A89AAF7B0153}"/>
    <cellStyle name="Percent 4 25 7 2 3" xfId="46251" xr:uid="{74F77BC6-9409-4673-8A6A-33A8F52D7E12}"/>
    <cellStyle name="Percent 4 25 7 3" xfId="28399" xr:uid="{4223980B-2E43-4AED-A1B9-E448CA38AEEF}"/>
    <cellStyle name="Percent 4 25 7 4" xfId="46250" xr:uid="{F4839CE8-1A01-42DA-9923-705FB907FE6D}"/>
    <cellStyle name="Percent 4 25 8" xfId="10528" xr:uid="{C363C42B-57A0-49B4-8D58-DFCE04DD4F5C}"/>
    <cellStyle name="Percent 4 25 8 2" xfId="10529" xr:uid="{025AD61A-6B88-4A5F-998A-26D0458C4117}"/>
    <cellStyle name="Percent 4 25 8 2 2" xfId="28402" xr:uid="{F1CE45DC-8713-46A5-AC2A-AB511F17B199}"/>
    <cellStyle name="Percent 4 25 8 2 3" xfId="46253" xr:uid="{143AE929-A671-4E07-A5CB-FA60A1CBB1BB}"/>
    <cellStyle name="Percent 4 25 8 3" xfId="28401" xr:uid="{08743F60-2C7C-433B-8170-FB07087DB2FD}"/>
    <cellStyle name="Percent 4 25 8 4" xfId="46252" xr:uid="{FC4DD714-2310-4A70-A01F-C13B9EE4FB7F}"/>
    <cellStyle name="Percent 4 25 9" xfId="10530" xr:uid="{7505C114-3260-44BB-A393-A83D054452C4}"/>
    <cellStyle name="Percent 4 25 9 2" xfId="10531" xr:uid="{DE180D38-6690-4868-B0A0-D141AD026F66}"/>
    <cellStyle name="Percent 4 25 9 2 2" xfId="28404" xr:uid="{E0ACCB52-8CAD-4E1B-AE92-4787060AEFA3}"/>
    <cellStyle name="Percent 4 25 9 2 3" xfId="46255" xr:uid="{3E035F48-7041-423B-9384-6ECBAD91F90C}"/>
    <cellStyle name="Percent 4 25 9 3" xfId="28403" xr:uid="{1C5DE19D-3D34-49DC-BE9B-A37CE1DBE588}"/>
    <cellStyle name="Percent 4 25 9 4" xfId="46254" xr:uid="{B7646F2E-0196-40DC-B40E-CA6E2A653009}"/>
    <cellStyle name="Percent 4 26" xfId="2994" xr:uid="{92F25677-6568-4FE7-9505-527714ACEBDB}"/>
    <cellStyle name="Percent 4 26 10" xfId="10533" xr:uid="{2169CF25-DFBD-4091-AAAE-71205CF8D622}"/>
    <cellStyle name="Percent 4 26 10 2" xfId="28406" xr:uid="{6333F996-DBCA-4770-9E1A-0A80F2F57888}"/>
    <cellStyle name="Percent 4 26 10 3" xfId="46257" xr:uid="{ED31E4C0-8E08-4A77-AF31-492139708AA6}"/>
    <cellStyle name="Percent 4 26 11" xfId="10534" xr:uid="{D7E6D6B3-BC2D-453B-BB09-A8B7E3F7969B}"/>
    <cellStyle name="Percent 4 26 11 2" xfId="28407" xr:uid="{26C0CB81-BFAF-4767-B320-43232B154F35}"/>
    <cellStyle name="Percent 4 26 11 3" xfId="46258" xr:uid="{3F435F53-A258-4127-AC69-65E02A11AE20}"/>
    <cellStyle name="Percent 4 26 12" xfId="10532" xr:uid="{91B401B9-B1A0-424C-9C5C-77AA21BAACAD}"/>
    <cellStyle name="Percent 4 26 12 2" xfId="28405" xr:uid="{C3CCDB82-8B06-4B8C-9913-547C3552E91B}"/>
    <cellStyle name="Percent 4 26 12 3" xfId="46256" xr:uid="{36BE6B00-92B3-41F5-A6DF-49E32ECE9FB4}"/>
    <cellStyle name="Percent 4 26 13" xfId="59923" xr:uid="{FCB14C4E-DB57-433B-B6C5-DF32F4986A88}"/>
    <cellStyle name="Percent 4 26 2" xfId="10535" xr:uid="{E28CF679-3E45-4E72-8877-70199CF8AEDD}"/>
    <cellStyle name="Percent 4 26 2 2" xfId="10536" xr:uid="{A665F815-73F7-46E5-9C58-782BE3D09A34}"/>
    <cellStyle name="Percent 4 26 2 2 2" xfId="10537" xr:uid="{E01E1995-798F-4B68-8940-7791C384F115}"/>
    <cellStyle name="Percent 4 26 2 2 2 2" xfId="28410" xr:uid="{84D30AEC-D0E3-4769-8134-5F1562643FCE}"/>
    <cellStyle name="Percent 4 26 2 2 2 3" xfId="46261" xr:uid="{BF1E0073-721B-4DA8-8A26-3E437361AA5C}"/>
    <cellStyle name="Percent 4 26 2 2 3" xfId="28409" xr:uid="{16558C65-AB5E-4B5A-A51E-72EF3C512354}"/>
    <cellStyle name="Percent 4 26 2 2 4" xfId="46260" xr:uid="{F13BEC79-954B-4D44-B2FA-CB9BF1F72252}"/>
    <cellStyle name="Percent 4 26 2 3" xfId="10538" xr:uid="{029543AA-FB45-4572-8BC3-5EDDAC7F2D40}"/>
    <cellStyle name="Percent 4 26 2 3 2" xfId="10539" xr:uid="{9A31590C-91C5-42A8-A781-8097544CE705}"/>
    <cellStyle name="Percent 4 26 2 3 2 2" xfId="28412" xr:uid="{955B2F2F-C7CC-4D60-85D5-033A2A01D238}"/>
    <cellStyle name="Percent 4 26 2 3 2 3" xfId="46263" xr:uid="{349F9FCB-4BC2-479A-8D38-D155EA3CFC11}"/>
    <cellStyle name="Percent 4 26 2 3 3" xfId="28411" xr:uid="{5F77A71C-A18A-404B-B9A3-D08327E3A8B6}"/>
    <cellStyle name="Percent 4 26 2 3 4" xfId="46262" xr:uid="{37D98496-CD90-4FDA-8C1C-2081C22BC75D}"/>
    <cellStyle name="Percent 4 26 2 4" xfId="10540" xr:uid="{C1CC2FED-BB31-4073-9ADD-185BABEE51BC}"/>
    <cellStyle name="Percent 4 26 2 4 2" xfId="28413" xr:uid="{046E6A21-8AD7-4D9B-A45D-6121C00BBA56}"/>
    <cellStyle name="Percent 4 26 2 4 3" xfId="46264" xr:uid="{F4C21412-35BD-4A22-A666-A5B81D323364}"/>
    <cellStyle name="Percent 4 26 2 5" xfId="10541" xr:uid="{5EAD7BDA-A613-4AEB-8E9B-8C6A483A9FB1}"/>
    <cellStyle name="Percent 4 26 2 5 2" xfId="28414" xr:uid="{87EE4BDA-CD9B-41A5-8092-B0C7F5486BD8}"/>
    <cellStyle name="Percent 4 26 2 5 3" xfId="46265" xr:uid="{DE19E5B4-5B11-4074-A804-3217BB70B59F}"/>
    <cellStyle name="Percent 4 26 2 6" xfId="28408" xr:uid="{6008FE80-BE78-4230-9F55-9E07AB186EA3}"/>
    <cellStyle name="Percent 4 26 2 7" xfId="46259" xr:uid="{0F5540EA-CD97-4196-AA93-505F1FFC6F20}"/>
    <cellStyle name="Percent 4 26 3" xfId="10542" xr:uid="{6EE5EDC5-6BB9-4EDB-AC11-CBC10C6BB73E}"/>
    <cellStyle name="Percent 4 26 3 2" xfId="10543" xr:uid="{7771B437-F160-42A8-8ABE-C98588C014D7}"/>
    <cellStyle name="Percent 4 26 3 2 2" xfId="10544" xr:uid="{67D6A6AB-8F05-4FF7-A278-155F200DA45E}"/>
    <cellStyle name="Percent 4 26 3 2 2 2" xfId="28417" xr:uid="{51AF6852-287C-49DA-A921-FA8D8DB1F115}"/>
    <cellStyle name="Percent 4 26 3 2 2 3" xfId="46268" xr:uid="{E5C3999E-003D-4AFD-BF2C-BC28D49B02A3}"/>
    <cellStyle name="Percent 4 26 3 2 3" xfId="28416" xr:uid="{D01CBC50-1E4F-454B-BF34-B593A94D6739}"/>
    <cellStyle name="Percent 4 26 3 2 4" xfId="46267" xr:uid="{ADDDD7EB-5AFF-49AC-9B91-C0B484C0E83B}"/>
    <cellStyle name="Percent 4 26 3 3" xfId="10545" xr:uid="{E1407C92-1395-4F76-8181-25719BDC8920}"/>
    <cellStyle name="Percent 4 26 3 3 2" xfId="10546" xr:uid="{DC6624EE-FDCB-47BF-8383-A4957B0D7C58}"/>
    <cellStyle name="Percent 4 26 3 3 2 2" xfId="28419" xr:uid="{CC8CDCA8-ED1A-45B9-B727-F220CC2F6C63}"/>
    <cellStyle name="Percent 4 26 3 3 2 3" xfId="46270" xr:uid="{401265F2-6C7C-402E-BD23-B7631C79F4BF}"/>
    <cellStyle name="Percent 4 26 3 3 3" xfId="28418" xr:uid="{5E39CA93-9FC8-4420-A2C0-3D69F84FE264}"/>
    <cellStyle name="Percent 4 26 3 3 4" xfId="46269" xr:uid="{DEE3AC3F-95C4-447F-A8E5-35AF47E484B1}"/>
    <cellStyle name="Percent 4 26 3 4" xfId="10547" xr:uid="{FAD81866-74FB-422B-BE29-B4EAAA662840}"/>
    <cellStyle name="Percent 4 26 3 4 2" xfId="28420" xr:uid="{73A062BE-9C20-479C-9124-35CDEB17AA71}"/>
    <cellStyle name="Percent 4 26 3 4 3" xfId="46271" xr:uid="{93124A70-3883-4EC1-8F9A-D41FC46BF26F}"/>
    <cellStyle name="Percent 4 26 3 5" xfId="28415" xr:uid="{9173E99B-69B2-4265-8544-6D2D24FA0162}"/>
    <cellStyle name="Percent 4 26 3 6" xfId="46266" xr:uid="{E89A1F11-290B-4FE7-8AF6-C1431EE9F86A}"/>
    <cellStyle name="Percent 4 26 4" xfId="10548" xr:uid="{88B5BD28-0793-4DAB-8495-BCEF428B2BA9}"/>
    <cellStyle name="Percent 4 26 4 2" xfId="10549" xr:uid="{9879085D-0EDA-4BC3-97E7-55BFE8AF2443}"/>
    <cellStyle name="Percent 4 26 4 2 2" xfId="10550" xr:uid="{0360FD0E-134A-4F63-932A-87C52913714E}"/>
    <cellStyle name="Percent 4 26 4 2 2 2" xfId="28423" xr:uid="{8739610D-7EEA-4CE6-ADB5-31DA8EDC40C0}"/>
    <cellStyle name="Percent 4 26 4 2 2 3" xfId="46274" xr:uid="{4C52BA83-CE2B-453E-AECA-202493014B6F}"/>
    <cellStyle name="Percent 4 26 4 2 3" xfId="28422" xr:uid="{31FAC7C9-6248-47A3-A8E5-498E7D659127}"/>
    <cellStyle name="Percent 4 26 4 2 4" xfId="46273" xr:uid="{52296D78-51B2-4ABD-A228-054C41EDD64F}"/>
    <cellStyle name="Percent 4 26 4 3" xfId="10551" xr:uid="{BE2D446A-3EF8-4797-A7EF-8C73901E8999}"/>
    <cellStyle name="Percent 4 26 4 3 2" xfId="10552" xr:uid="{9DFC1C6F-194A-41E7-9699-0DF092EC6208}"/>
    <cellStyle name="Percent 4 26 4 3 2 2" xfId="28425" xr:uid="{2140A796-1FD1-46FA-B3F9-F9519D765B31}"/>
    <cellStyle name="Percent 4 26 4 3 2 3" xfId="46276" xr:uid="{22025400-D201-4AEE-A48B-CE5B7B3A6242}"/>
    <cellStyle name="Percent 4 26 4 3 3" xfId="28424" xr:uid="{76CA91C5-3E98-45FB-982E-1AC16D0E3F87}"/>
    <cellStyle name="Percent 4 26 4 3 4" xfId="46275" xr:uid="{05A38303-FFBF-44EF-B4F9-3A833B9356E1}"/>
    <cellStyle name="Percent 4 26 4 4" xfId="10553" xr:uid="{15679D1F-4016-4936-AB0A-AF1D0DD9A630}"/>
    <cellStyle name="Percent 4 26 4 4 2" xfId="28426" xr:uid="{54766EB7-B1E8-4306-BDA6-F1E742F8646B}"/>
    <cellStyle name="Percent 4 26 4 4 3" xfId="46277" xr:uid="{94863699-367E-4903-B6D3-D10E3AAA3AC9}"/>
    <cellStyle name="Percent 4 26 4 5" xfId="28421" xr:uid="{A94B9C83-0F14-48B1-ACAB-C03C0ECA0013}"/>
    <cellStyle name="Percent 4 26 4 6" xfId="46272" xr:uid="{F5B7A120-597C-4746-9DE7-15F086565E71}"/>
    <cellStyle name="Percent 4 26 5" xfId="10554" xr:uid="{A773A829-2FBC-497B-818A-D84239700E0F}"/>
    <cellStyle name="Percent 4 26 5 2" xfId="10555" xr:uid="{572FAD70-3182-465F-AA15-DC021EEC90E9}"/>
    <cellStyle name="Percent 4 26 5 2 2" xfId="10556" xr:uid="{D6A4AF93-6A09-4050-85EB-46F7F7A3662F}"/>
    <cellStyle name="Percent 4 26 5 2 2 2" xfId="28429" xr:uid="{181CFA1D-5FE8-4EA8-806A-A8242723C517}"/>
    <cellStyle name="Percent 4 26 5 2 2 3" xfId="46280" xr:uid="{E10355F3-F3F2-443D-A7E6-3D4CA59CDC8D}"/>
    <cellStyle name="Percent 4 26 5 2 3" xfId="28428" xr:uid="{3AEBD4A0-BA23-4305-A49C-C79F48AD3B5A}"/>
    <cellStyle name="Percent 4 26 5 2 4" xfId="46279" xr:uid="{DBA45778-E1BE-4923-93F6-3FF06283D01B}"/>
    <cellStyle name="Percent 4 26 5 3" xfId="10557" xr:uid="{37D8A5A9-CC78-4CED-AA12-400CF1BDCC10}"/>
    <cellStyle name="Percent 4 26 5 3 2" xfId="10558" xr:uid="{F030B2B5-B1FD-4162-A283-EA48B1D1AFBB}"/>
    <cellStyle name="Percent 4 26 5 3 2 2" xfId="28431" xr:uid="{3B57AE78-4BC8-46CD-B8D4-9883C680D801}"/>
    <cellStyle name="Percent 4 26 5 3 2 3" xfId="46282" xr:uid="{093CE6AB-71D3-495F-9E44-80C753FA10FF}"/>
    <cellStyle name="Percent 4 26 5 3 3" xfId="28430" xr:uid="{D59313C7-C067-4103-BBF1-650B31B38E80}"/>
    <cellStyle name="Percent 4 26 5 3 4" xfId="46281" xr:uid="{07663650-DB57-4B82-A049-2E4836A9F45D}"/>
    <cellStyle name="Percent 4 26 5 4" xfId="10559" xr:uid="{60BC23F7-32D0-4C04-97BA-824EF6B4AA17}"/>
    <cellStyle name="Percent 4 26 5 4 2" xfId="10560" xr:uid="{D2F494F7-0C8A-40C3-B4B2-B8F2CDEFB498}"/>
    <cellStyle name="Percent 4 26 5 4 2 2" xfId="28433" xr:uid="{AE2ADB70-9780-49F6-BB94-310BF92B6B5C}"/>
    <cellStyle name="Percent 4 26 5 4 2 3" xfId="46284" xr:uid="{DF3B7DD5-D9EE-4455-862C-9C561E7E378C}"/>
    <cellStyle name="Percent 4 26 5 4 3" xfId="28432" xr:uid="{CEAFBB85-28E0-4E94-8784-16B85EC62E9C}"/>
    <cellStyle name="Percent 4 26 5 4 4" xfId="46283" xr:uid="{8F3FD205-959F-48A0-91A2-D61B77E3CB88}"/>
    <cellStyle name="Percent 4 26 5 5" xfId="10561" xr:uid="{81632B7D-6035-49FA-8520-8188AAB1AB83}"/>
    <cellStyle name="Percent 4 26 5 5 2" xfId="28434" xr:uid="{7F963CDE-3008-4D9C-86CB-47BB9E0CF878}"/>
    <cellStyle name="Percent 4 26 5 5 3" xfId="46285" xr:uid="{67B401C2-8DE5-4183-9EBA-757CA4EFF425}"/>
    <cellStyle name="Percent 4 26 5 6" xfId="28427" xr:uid="{3FA202F9-4764-4576-9821-BB44BD004F13}"/>
    <cellStyle name="Percent 4 26 5 7" xfId="46278" xr:uid="{A7C0A926-5136-45F8-A045-1B138C9F234C}"/>
    <cellStyle name="Percent 4 26 6" xfId="10562" xr:uid="{57759CB1-A15C-466C-A2E2-A42F3E22ADD3}"/>
    <cellStyle name="Percent 4 26 6 2" xfId="10563" xr:uid="{6A3B758A-EF58-47B2-A2EB-E47783A0C3A6}"/>
    <cellStyle name="Percent 4 26 6 2 2" xfId="10564" xr:uid="{D2789042-1979-469A-967B-1EBAE632D8E2}"/>
    <cellStyle name="Percent 4 26 6 2 2 2" xfId="28437" xr:uid="{1CCB63D8-C018-47F3-997E-5C79BBB3D215}"/>
    <cellStyle name="Percent 4 26 6 2 2 3" xfId="46288" xr:uid="{B8BF5542-CA04-48CF-8D79-2FF3298F428C}"/>
    <cellStyle name="Percent 4 26 6 2 3" xfId="28436" xr:uid="{0909816E-DFE0-4122-88A3-7450D3C693BC}"/>
    <cellStyle name="Percent 4 26 6 2 4" xfId="46287" xr:uid="{64474FFA-54AB-4159-B780-D36919C41858}"/>
    <cellStyle name="Percent 4 26 6 3" xfId="10565" xr:uid="{40EC6ECF-0E92-4A02-9090-E962B65276AB}"/>
    <cellStyle name="Percent 4 26 6 3 2" xfId="10566" xr:uid="{1C8A85BD-5815-4FDC-A24F-BBDEFACAD0CB}"/>
    <cellStyle name="Percent 4 26 6 3 2 2" xfId="28439" xr:uid="{1CA8646A-7A27-4933-B945-2B8E0E655593}"/>
    <cellStyle name="Percent 4 26 6 3 2 3" xfId="46290" xr:uid="{F9194165-BA5B-436B-99D3-ADC44DEAA543}"/>
    <cellStyle name="Percent 4 26 6 3 3" xfId="28438" xr:uid="{B1A40BD8-302B-4316-BF5B-9DAD247EB972}"/>
    <cellStyle name="Percent 4 26 6 3 4" xfId="46289" xr:uid="{55E67E5E-A0D1-4F8E-A36D-9E8E2647A394}"/>
    <cellStyle name="Percent 4 26 6 4" xfId="10567" xr:uid="{E0C2EFB9-FC92-4108-BD52-C8843DD44883}"/>
    <cellStyle name="Percent 4 26 6 4 2" xfId="28440" xr:uid="{BAC2A5DB-0286-481A-8304-4A8BC01308F3}"/>
    <cellStyle name="Percent 4 26 6 4 3" xfId="46291" xr:uid="{26238DCC-5300-418D-9010-8B787D40143E}"/>
    <cellStyle name="Percent 4 26 6 5" xfId="28435" xr:uid="{602A0149-FAF6-4EF9-9D9E-63B1EF09F07D}"/>
    <cellStyle name="Percent 4 26 6 6" xfId="46286" xr:uid="{1E46EC3B-B150-4D7C-A40B-82F0C6294FFE}"/>
    <cellStyle name="Percent 4 26 7" xfId="10568" xr:uid="{14402AD9-C5B3-4372-95C5-DF59BC7EB350}"/>
    <cellStyle name="Percent 4 26 7 2" xfId="10569" xr:uid="{5F9C8B7B-CA72-4A22-8A6B-B2E19D4F2B79}"/>
    <cellStyle name="Percent 4 26 7 2 2" xfId="28442" xr:uid="{8B64B78C-3206-4A41-87B4-74DD295BBA0A}"/>
    <cellStyle name="Percent 4 26 7 2 3" xfId="46293" xr:uid="{F6D77856-CD03-4993-93FE-BBE0DB2ACF24}"/>
    <cellStyle name="Percent 4 26 7 3" xfId="28441" xr:uid="{AB15B528-0110-4A71-A3DA-F5AA6481DC96}"/>
    <cellStyle name="Percent 4 26 7 4" xfId="46292" xr:uid="{B30DA0E7-A331-40C0-9F12-B8AB2952D701}"/>
    <cellStyle name="Percent 4 26 8" xfId="10570" xr:uid="{0C0F12CC-4AF1-479F-831B-AD70A4E05E1C}"/>
    <cellStyle name="Percent 4 26 8 2" xfId="10571" xr:uid="{D5DD29D5-439A-43B7-8425-E266FDC7D8A3}"/>
    <cellStyle name="Percent 4 26 8 2 2" xfId="28444" xr:uid="{4A9A63EB-379B-4D03-B1F7-87614B854B7A}"/>
    <cellStyle name="Percent 4 26 8 2 3" xfId="46295" xr:uid="{1E02B48A-6821-4E1C-A107-67BB19336F71}"/>
    <cellStyle name="Percent 4 26 8 3" xfId="28443" xr:uid="{E97548EF-F6B0-4857-A0DC-1AE9BEB73AA2}"/>
    <cellStyle name="Percent 4 26 8 4" xfId="46294" xr:uid="{8ED50B82-B997-4CC3-9B24-CACD7A215DE5}"/>
    <cellStyle name="Percent 4 26 9" xfId="10572" xr:uid="{188A062A-78BC-4E83-A986-C14D116F44C2}"/>
    <cellStyle name="Percent 4 26 9 2" xfId="10573" xr:uid="{BE86640F-511E-4EFF-8863-28B5418E8CDC}"/>
    <cellStyle name="Percent 4 26 9 2 2" xfId="28446" xr:uid="{6F123DC7-3A0B-4B35-8100-F7857FCFFBF1}"/>
    <cellStyle name="Percent 4 26 9 2 3" xfId="46297" xr:uid="{C99DC15E-9A99-4E32-923E-CC13D76EA58F}"/>
    <cellStyle name="Percent 4 26 9 3" xfId="28445" xr:uid="{54DD2C7F-188B-47D0-9DCA-F830FA696834}"/>
    <cellStyle name="Percent 4 26 9 4" xfId="46296" xr:uid="{E6C1D693-CE0A-478E-9296-1DA38C1141DA}"/>
    <cellStyle name="Percent 4 27" xfId="2995" xr:uid="{3E172C8B-A96F-4092-88C6-375C119F52B2}"/>
    <cellStyle name="Percent 4 27 10" xfId="10575" xr:uid="{CC0008A1-5282-47FA-8F24-D72CDC02F180}"/>
    <cellStyle name="Percent 4 27 10 2" xfId="28448" xr:uid="{2AE0B1E9-4637-41D5-918F-CC45F932C7D0}"/>
    <cellStyle name="Percent 4 27 10 3" xfId="46299" xr:uid="{72BDBE68-0A4F-413B-B81F-C70D74817108}"/>
    <cellStyle name="Percent 4 27 11" xfId="10576" xr:uid="{5447F72D-E4FC-4E99-A4EE-22D7FC1875E2}"/>
    <cellStyle name="Percent 4 27 11 2" xfId="28449" xr:uid="{7020DE94-E832-467F-9FDA-5AAE25131598}"/>
    <cellStyle name="Percent 4 27 11 3" xfId="46300" xr:uid="{D68D1A9B-7F64-4F36-9DBC-BB8CBE7F1AC4}"/>
    <cellStyle name="Percent 4 27 12" xfId="10574" xr:uid="{E415EBF4-76FD-492D-A727-92A44B07191E}"/>
    <cellStyle name="Percent 4 27 12 2" xfId="28447" xr:uid="{E8E9A17F-E833-4CAD-B9D4-CA798B57DAAA}"/>
    <cellStyle name="Percent 4 27 12 3" xfId="46298" xr:uid="{BCB5E5F0-2704-4D9F-BA9D-3892820CCF93}"/>
    <cellStyle name="Percent 4 27 13" xfId="59924" xr:uid="{CF0572D1-4381-4E2D-8789-B0869C88141A}"/>
    <cellStyle name="Percent 4 27 2" xfId="10577" xr:uid="{53D141F0-C5F2-4066-A3D0-CA3E3FC3EF41}"/>
    <cellStyle name="Percent 4 27 2 2" xfId="10578" xr:uid="{C22394FC-E35F-4999-BF9A-BDE8CF28F146}"/>
    <cellStyle name="Percent 4 27 2 2 2" xfId="10579" xr:uid="{2896D623-80EB-46B2-8A83-FEFC66161096}"/>
    <cellStyle name="Percent 4 27 2 2 2 2" xfId="28452" xr:uid="{E92D8C30-FC4A-4CBA-9C33-4F75E191C45A}"/>
    <cellStyle name="Percent 4 27 2 2 2 3" xfId="46303" xr:uid="{02868B47-A31B-4AC4-AA23-04F3CBAB5721}"/>
    <cellStyle name="Percent 4 27 2 2 3" xfId="28451" xr:uid="{CF198FBD-6210-4975-A2E0-6D5CBA425B48}"/>
    <cellStyle name="Percent 4 27 2 2 4" xfId="46302" xr:uid="{38FE06F1-6EC7-4B1B-BE10-31298FEE220D}"/>
    <cellStyle name="Percent 4 27 2 3" xfId="10580" xr:uid="{A860901C-FA19-4DC5-8E4B-9A15C2A83B34}"/>
    <cellStyle name="Percent 4 27 2 3 2" xfId="10581" xr:uid="{BAC63A33-6DE1-4102-8DBA-982F1B29CF40}"/>
    <cellStyle name="Percent 4 27 2 3 2 2" xfId="28454" xr:uid="{59B3B2A3-715E-4889-8B1B-370168E91E8F}"/>
    <cellStyle name="Percent 4 27 2 3 2 3" xfId="46305" xr:uid="{4ADAEDAB-B2A1-4032-82E0-0C1A65CEA2CD}"/>
    <cellStyle name="Percent 4 27 2 3 3" xfId="28453" xr:uid="{C9B7EC2A-A36A-433C-9C63-972F1FF9F789}"/>
    <cellStyle name="Percent 4 27 2 3 4" xfId="46304" xr:uid="{7F79A09A-3784-4E9B-816E-E4DDF9472BDA}"/>
    <cellStyle name="Percent 4 27 2 4" xfId="10582" xr:uid="{92327BB8-8F0D-4CD2-90EE-4A173CA81482}"/>
    <cellStyle name="Percent 4 27 2 4 2" xfId="28455" xr:uid="{02F0FADE-4249-419A-AA91-9A6C850AC2AE}"/>
    <cellStyle name="Percent 4 27 2 4 3" xfId="46306" xr:uid="{88AA1B27-ED4E-4D40-A083-4E41E6A4811D}"/>
    <cellStyle name="Percent 4 27 2 5" xfId="10583" xr:uid="{78014FED-5012-4A87-B603-58584381D34A}"/>
    <cellStyle name="Percent 4 27 2 5 2" xfId="28456" xr:uid="{AD47DC9A-D62C-4638-BF47-968AB45DCA5D}"/>
    <cellStyle name="Percent 4 27 2 5 3" xfId="46307" xr:uid="{D5AA1D8D-865A-4E88-90C4-BEB230F0A446}"/>
    <cellStyle name="Percent 4 27 2 6" xfId="28450" xr:uid="{C3D766BF-5DAD-4A4E-BA2B-3507F265A013}"/>
    <cellStyle name="Percent 4 27 2 7" xfId="46301" xr:uid="{DA635C6B-9315-4D5E-9B60-745E8694ED9C}"/>
    <cellStyle name="Percent 4 27 3" xfId="10584" xr:uid="{095F28EF-6A82-4482-9391-2B2707F03E04}"/>
    <cellStyle name="Percent 4 27 3 2" xfId="10585" xr:uid="{6A372341-2B43-41B9-BCD4-9C9C7936462C}"/>
    <cellStyle name="Percent 4 27 3 2 2" xfId="10586" xr:uid="{0525E1B3-F0E8-46CF-AA2B-D607A62D91B8}"/>
    <cellStyle name="Percent 4 27 3 2 2 2" xfId="28459" xr:uid="{D9D43731-64B8-4796-B0BF-FBFF61930643}"/>
    <cellStyle name="Percent 4 27 3 2 2 3" xfId="46310" xr:uid="{19F38F3D-D852-4991-832B-3DD27D350835}"/>
    <cellStyle name="Percent 4 27 3 2 3" xfId="28458" xr:uid="{B75BE259-B54F-4FE8-9E0D-CDDA9DC3AC22}"/>
    <cellStyle name="Percent 4 27 3 2 4" xfId="46309" xr:uid="{C00211F7-7DDE-47F8-9AAC-03D2FF7AF178}"/>
    <cellStyle name="Percent 4 27 3 3" xfId="10587" xr:uid="{3558A5D0-5782-4301-BDB3-E4572875A65B}"/>
    <cellStyle name="Percent 4 27 3 3 2" xfId="10588" xr:uid="{73827B62-3BDD-4FF8-93A4-AEE64A1D5905}"/>
    <cellStyle name="Percent 4 27 3 3 2 2" xfId="28461" xr:uid="{5B904A1A-B23F-48C6-A53C-71457C889826}"/>
    <cellStyle name="Percent 4 27 3 3 2 3" xfId="46312" xr:uid="{CE74D840-F260-4709-8B3F-DAA32434D25A}"/>
    <cellStyle name="Percent 4 27 3 3 3" xfId="28460" xr:uid="{E608A609-E46E-44C5-85F6-56FDEBED79FF}"/>
    <cellStyle name="Percent 4 27 3 3 4" xfId="46311" xr:uid="{A72DDB2C-936E-4ED4-B25B-D66D5429E284}"/>
    <cellStyle name="Percent 4 27 3 4" xfId="10589" xr:uid="{61EF0AAB-C7BE-482F-85D7-F8990F05409A}"/>
    <cellStyle name="Percent 4 27 3 4 2" xfId="28462" xr:uid="{3A6C5405-5C7B-47A3-B787-CF1CB81682D7}"/>
    <cellStyle name="Percent 4 27 3 4 3" xfId="46313" xr:uid="{085F2027-E583-45B5-A004-3753D4A5E47F}"/>
    <cellStyle name="Percent 4 27 3 5" xfId="28457" xr:uid="{F4C67639-738E-4B09-9EE7-DD6B57C5A403}"/>
    <cellStyle name="Percent 4 27 3 6" xfId="46308" xr:uid="{39BD574F-A5ED-40A3-B2C9-FCA271B2537D}"/>
    <cellStyle name="Percent 4 27 4" xfId="10590" xr:uid="{DD19BF46-1B33-4747-8BED-562D532A76A7}"/>
    <cellStyle name="Percent 4 27 4 2" xfId="10591" xr:uid="{B5DFD474-172B-4C6B-BAB1-90F69A01988F}"/>
    <cellStyle name="Percent 4 27 4 2 2" xfId="10592" xr:uid="{4D5AE9FD-C4EF-4238-B4E0-713B20ECDDCF}"/>
    <cellStyle name="Percent 4 27 4 2 2 2" xfId="28465" xr:uid="{77AD374B-69C2-424C-AC11-549799767C89}"/>
    <cellStyle name="Percent 4 27 4 2 2 3" xfId="46316" xr:uid="{C4D2CEC3-8BB2-4162-BB79-7CA580294739}"/>
    <cellStyle name="Percent 4 27 4 2 3" xfId="28464" xr:uid="{4EB147D1-B8C6-46E6-B637-3C2A4FA67993}"/>
    <cellStyle name="Percent 4 27 4 2 4" xfId="46315" xr:uid="{F544E2C1-4B97-48F5-A97E-5E837288EA3D}"/>
    <cellStyle name="Percent 4 27 4 3" xfId="10593" xr:uid="{81EC1028-EDC0-4E82-B233-BAE4AD029313}"/>
    <cellStyle name="Percent 4 27 4 3 2" xfId="10594" xr:uid="{4035D53D-59A6-4F3F-A3CD-81ED57B50204}"/>
    <cellStyle name="Percent 4 27 4 3 2 2" xfId="28467" xr:uid="{7607AC36-BAE5-4DC2-9316-A088C9591ED5}"/>
    <cellStyle name="Percent 4 27 4 3 2 3" xfId="46318" xr:uid="{EC11D1AF-B1C7-4040-8556-A9FE3F66B723}"/>
    <cellStyle name="Percent 4 27 4 3 3" xfId="28466" xr:uid="{C81FBDBC-2A48-4A99-B4AC-F8B8D00568B5}"/>
    <cellStyle name="Percent 4 27 4 3 4" xfId="46317" xr:uid="{CB073F4F-2138-4733-9774-ADA9A8CB7375}"/>
    <cellStyle name="Percent 4 27 4 4" xfId="10595" xr:uid="{12DC76AF-B5E1-46BF-A9B3-C6C1BB3DA2A0}"/>
    <cellStyle name="Percent 4 27 4 4 2" xfId="28468" xr:uid="{8859E76C-5292-43C1-8506-0E301ED1BBAC}"/>
    <cellStyle name="Percent 4 27 4 4 3" xfId="46319" xr:uid="{69FD17AD-D461-447B-93BB-23A402B637D4}"/>
    <cellStyle name="Percent 4 27 4 5" xfId="28463" xr:uid="{03579D16-FF97-490E-B6DE-D58D0F9E57BF}"/>
    <cellStyle name="Percent 4 27 4 6" xfId="46314" xr:uid="{DEC6E05E-F0DC-469E-8C99-A52D18F159BE}"/>
    <cellStyle name="Percent 4 27 5" xfId="10596" xr:uid="{F066BD76-E167-4A19-B2E9-E4AC6AC008D1}"/>
    <cellStyle name="Percent 4 27 5 2" xfId="10597" xr:uid="{C1EBCDD1-1713-4058-8AFC-6B0E581CA723}"/>
    <cellStyle name="Percent 4 27 5 2 2" xfId="10598" xr:uid="{284FCAAA-9A02-46F7-A678-113A87AC84E2}"/>
    <cellStyle name="Percent 4 27 5 2 2 2" xfId="28471" xr:uid="{9F44CFB5-DBF7-40FD-B486-7119068669CB}"/>
    <cellStyle name="Percent 4 27 5 2 2 3" xfId="46322" xr:uid="{B6ACA129-1E28-4131-8326-26737942BB72}"/>
    <cellStyle name="Percent 4 27 5 2 3" xfId="28470" xr:uid="{0817DF9C-F01E-44C9-8140-76A99A834D04}"/>
    <cellStyle name="Percent 4 27 5 2 4" xfId="46321" xr:uid="{828D6EA2-C573-41CC-AE6E-54F35121A3CB}"/>
    <cellStyle name="Percent 4 27 5 3" xfId="10599" xr:uid="{A9C822BE-4B0D-4BF2-96C3-537F7680886A}"/>
    <cellStyle name="Percent 4 27 5 3 2" xfId="10600" xr:uid="{601FA5D1-1EDC-4F42-8716-5CE65C2621EE}"/>
    <cellStyle name="Percent 4 27 5 3 2 2" xfId="28473" xr:uid="{E29397EB-5C22-4D30-8D6F-E8CC7C2B5D85}"/>
    <cellStyle name="Percent 4 27 5 3 2 3" xfId="46324" xr:uid="{D48FFEA2-6875-4EE6-A489-FBC9550A5EF8}"/>
    <cellStyle name="Percent 4 27 5 3 3" xfId="28472" xr:uid="{2C38D773-0E1E-4A8A-B75E-20A39B375F69}"/>
    <cellStyle name="Percent 4 27 5 3 4" xfId="46323" xr:uid="{36A36548-8628-4B7D-A50C-4687C674F921}"/>
    <cellStyle name="Percent 4 27 5 4" xfId="10601" xr:uid="{4ABCAF29-2A71-4371-9F14-983A99830F0B}"/>
    <cellStyle name="Percent 4 27 5 4 2" xfId="10602" xr:uid="{6B4F8A62-4F2F-4668-A261-481F808D2895}"/>
    <cellStyle name="Percent 4 27 5 4 2 2" xfId="28475" xr:uid="{9E6A42DD-8189-4AEB-80AA-6FA63EABF0F5}"/>
    <cellStyle name="Percent 4 27 5 4 2 3" xfId="46326" xr:uid="{5C3F9CDD-755E-4B75-9C9D-FED6A67ABB4A}"/>
    <cellStyle name="Percent 4 27 5 4 3" xfId="28474" xr:uid="{FCAAE37F-516E-4B16-A900-322D4A40694E}"/>
    <cellStyle name="Percent 4 27 5 4 4" xfId="46325" xr:uid="{EE4FC6EA-983A-40DC-8247-EBA18C4692E8}"/>
    <cellStyle name="Percent 4 27 5 5" xfId="10603" xr:uid="{EC858F2E-93FA-421E-8534-150A1DBB6498}"/>
    <cellStyle name="Percent 4 27 5 5 2" xfId="28476" xr:uid="{9F425FB1-8A17-4D72-ACBE-6145C1FDF00D}"/>
    <cellStyle name="Percent 4 27 5 5 3" xfId="46327" xr:uid="{D870EBA5-AF8C-4FA8-B5D0-06DD369CBEC0}"/>
    <cellStyle name="Percent 4 27 5 6" xfId="28469" xr:uid="{AF2D99EF-AF09-4E9D-B105-AE93624F9595}"/>
    <cellStyle name="Percent 4 27 5 7" xfId="46320" xr:uid="{51FBF2FB-2EA2-4853-AEFD-2F5C60870829}"/>
    <cellStyle name="Percent 4 27 6" xfId="10604" xr:uid="{D85C8DA9-0010-4B32-97A9-27D8AFB1ED0E}"/>
    <cellStyle name="Percent 4 27 6 2" xfId="10605" xr:uid="{B36583F7-C61A-4AF3-BA40-B6F9F18FB881}"/>
    <cellStyle name="Percent 4 27 6 2 2" xfId="10606" xr:uid="{1FE9B4DC-ABB6-4567-87A1-C75C5253EF56}"/>
    <cellStyle name="Percent 4 27 6 2 2 2" xfId="28479" xr:uid="{0F31426C-3551-4BAD-9A8F-3F74F81BF9DB}"/>
    <cellStyle name="Percent 4 27 6 2 2 3" xfId="46330" xr:uid="{A48D09CF-E47C-4951-BB54-2FF43CCC47BD}"/>
    <cellStyle name="Percent 4 27 6 2 3" xfId="28478" xr:uid="{DC7BF136-D7C5-4367-943C-34DE1A69A49C}"/>
    <cellStyle name="Percent 4 27 6 2 4" xfId="46329" xr:uid="{4448A5A4-225F-40A7-AE49-92AD8F48F145}"/>
    <cellStyle name="Percent 4 27 6 3" xfId="10607" xr:uid="{14A376D5-615C-4EC1-97A7-7CC6970C0470}"/>
    <cellStyle name="Percent 4 27 6 3 2" xfId="10608" xr:uid="{3F174E04-01BA-4389-A61A-50A167247F59}"/>
    <cellStyle name="Percent 4 27 6 3 2 2" xfId="28481" xr:uid="{51366CE1-38C8-41A5-833C-C5A75F090E82}"/>
    <cellStyle name="Percent 4 27 6 3 2 3" xfId="46332" xr:uid="{04098CF9-DEE1-4576-9A6B-0EDE691749BE}"/>
    <cellStyle name="Percent 4 27 6 3 3" xfId="28480" xr:uid="{D4A89C8C-8B2C-40E4-8FC8-13A3A5D63340}"/>
    <cellStyle name="Percent 4 27 6 3 4" xfId="46331" xr:uid="{8A9B1329-019D-4D65-9F2A-39882CD78777}"/>
    <cellStyle name="Percent 4 27 6 4" xfId="10609" xr:uid="{30BEE051-B1ED-4F53-88BE-AAD06E1E5321}"/>
    <cellStyle name="Percent 4 27 6 4 2" xfId="28482" xr:uid="{7DD098DB-CE9D-4BB3-82E0-6593D58FAE22}"/>
    <cellStyle name="Percent 4 27 6 4 3" xfId="46333" xr:uid="{84898458-EAA5-4A04-988C-C82A70A92415}"/>
    <cellStyle name="Percent 4 27 6 5" xfId="28477" xr:uid="{2D636C87-6F75-49ED-848F-DACB47128B3D}"/>
    <cellStyle name="Percent 4 27 6 6" xfId="46328" xr:uid="{945847F1-50D9-4039-A2A0-FA8AB7035533}"/>
    <cellStyle name="Percent 4 27 7" xfId="10610" xr:uid="{14758F75-B210-46FE-B6C6-4AB34F8F1838}"/>
    <cellStyle name="Percent 4 27 7 2" xfId="10611" xr:uid="{897F1DF9-0EF5-4358-B0FA-4156E1E69C57}"/>
    <cellStyle name="Percent 4 27 7 2 2" xfId="28484" xr:uid="{EF8A151C-747C-4A26-9578-C47AF1ED0A6C}"/>
    <cellStyle name="Percent 4 27 7 2 3" xfId="46335" xr:uid="{20F05AF2-C5C9-44E8-8843-10A705A92E68}"/>
    <cellStyle name="Percent 4 27 7 3" xfId="28483" xr:uid="{BA21504F-B0DB-458E-AF3E-01F46F778005}"/>
    <cellStyle name="Percent 4 27 7 4" xfId="46334" xr:uid="{23AEDE35-28D3-4887-A2E4-3D4B8C2AF733}"/>
    <cellStyle name="Percent 4 27 8" xfId="10612" xr:uid="{473FB587-7C5E-4917-8F72-18097BB43BA9}"/>
    <cellStyle name="Percent 4 27 8 2" xfId="10613" xr:uid="{903C0FF9-1108-453F-9AD3-A61478540AC5}"/>
    <cellStyle name="Percent 4 27 8 2 2" xfId="28486" xr:uid="{8B38FC62-270E-4A6E-B6A2-DD685671EE57}"/>
    <cellStyle name="Percent 4 27 8 2 3" xfId="46337" xr:uid="{7A6CB953-5BD5-4B73-840F-45A0F98CBEAA}"/>
    <cellStyle name="Percent 4 27 8 3" xfId="28485" xr:uid="{5450183D-14C5-42CE-BB46-FD3410651B49}"/>
    <cellStyle name="Percent 4 27 8 4" xfId="46336" xr:uid="{D67E7844-867C-40D2-A35F-9740200B3E92}"/>
    <cellStyle name="Percent 4 27 9" xfId="10614" xr:uid="{BBEB25BC-BA0A-41DE-9405-0B8CB9B2FC24}"/>
    <cellStyle name="Percent 4 27 9 2" xfId="10615" xr:uid="{10373DD5-E098-4BB2-9EDE-CD025199F900}"/>
    <cellStyle name="Percent 4 27 9 2 2" xfId="28488" xr:uid="{072ED52E-F2C7-4B16-908F-776A64BB1DA0}"/>
    <cellStyle name="Percent 4 27 9 2 3" xfId="46339" xr:uid="{6E58E19E-8FA4-4656-868F-8544F86E4434}"/>
    <cellStyle name="Percent 4 27 9 3" xfId="28487" xr:uid="{CC3A3A79-D6A8-4DFF-BAC3-4761F8651D69}"/>
    <cellStyle name="Percent 4 27 9 4" xfId="46338" xr:uid="{AD492555-BEFD-4259-B1CF-95614C84209A}"/>
    <cellStyle name="Percent 4 28" xfId="2996" xr:uid="{0C1BA020-7664-4A9E-811B-B70BFDA609CD}"/>
    <cellStyle name="Percent 4 28 10" xfId="10617" xr:uid="{B6AD6C88-4D25-4F21-91EB-DB616D9B83C0}"/>
    <cellStyle name="Percent 4 28 10 2" xfId="28490" xr:uid="{F8DA844E-DEBB-426D-AEA6-864126CBB967}"/>
    <cellStyle name="Percent 4 28 10 3" xfId="46341" xr:uid="{EB8D2784-A4CA-4B57-99AE-09B988941F46}"/>
    <cellStyle name="Percent 4 28 11" xfId="10618" xr:uid="{0C7EFEC7-BDB9-4B7F-8359-B50CCF8631A1}"/>
    <cellStyle name="Percent 4 28 11 2" xfId="28491" xr:uid="{1726462D-B5E9-41B3-8332-C35660A64579}"/>
    <cellStyle name="Percent 4 28 11 3" xfId="46342" xr:uid="{4DD182A6-76C8-49FB-8556-604C62780F78}"/>
    <cellStyle name="Percent 4 28 12" xfId="10616" xr:uid="{96430E52-7A61-4E14-AF94-4265A4675E5B}"/>
    <cellStyle name="Percent 4 28 12 2" xfId="28489" xr:uid="{E91033DD-B2C1-4014-A155-22A0007C664C}"/>
    <cellStyle name="Percent 4 28 12 3" xfId="46340" xr:uid="{8F0A3956-9BB5-46C9-98BE-09F31F04ABCD}"/>
    <cellStyle name="Percent 4 28 13" xfId="59925" xr:uid="{F6596233-8C80-46AE-BEDD-C6FC918736A3}"/>
    <cellStyle name="Percent 4 28 2" xfId="10619" xr:uid="{CC961824-6C1D-4EE9-8E98-A125836B8422}"/>
    <cellStyle name="Percent 4 28 2 2" xfId="10620" xr:uid="{8812F417-4BAD-4E40-8A06-5615A512E5F7}"/>
    <cellStyle name="Percent 4 28 2 2 2" xfId="10621" xr:uid="{F2C4B615-BDE7-40A3-9C86-2D79E3F5E324}"/>
    <cellStyle name="Percent 4 28 2 2 2 2" xfId="28494" xr:uid="{87BBC4D6-38D4-425D-941E-BCB187200252}"/>
    <cellStyle name="Percent 4 28 2 2 2 3" xfId="46345" xr:uid="{FE89AC50-BAEE-467B-A8C0-78E112CA2D02}"/>
    <cellStyle name="Percent 4 28 2 2 3" xfId="28493" xr:uid="{D7DE3BED-0086-4668-8C23-8B2CC9AA9673}"/>
    <cellStyle name="Percent 4 28 2 2 4" xfId="46344" xr:uid="{AB647C69-7012-4B40-A9EE-6E0BC8A21FC2}"/>
    <cellStyle name="Percent 4 28 2 3" xfId="10622" xr:uid="{3D84443E-D19B-4A55-A9C7-5697A651B849}"/>
    <cellStyle name="Percent 4 28 2 3 2" xfId="10623" xr:uid="{4859EACA-35E7-4E4C-A3C8-0F882A6D2E3D}"/>
    <cellStyle name="Percent 4 28 2 3 2 2" xfId="28496" xr:uid="{1F42160C-EEC4-435C-87E1-8E6E7C8F01B0}"/>
    <cellStyle name="Percent 4 28 2 3 2 3" xfId="46347" xr:uid="{E4900FFE-9D80-4634-AE37-E167ED962CCA}"/>
    <cellStyle name="Percent 4 28 2 3 3" xfId="28495" xr:uid="{462ADA11-51FB-4D62-9EBD-4EC6D3505DBA}"/>
    <cellStyle name="Percent 4 28 2 3 4" xfId="46346" xr:uid="{A6ED99F4-B1E6-4A14-860F-0F5BAB74BA6A}"/>
    <cellStyle name="Percent 4 28 2 4" xfId="10624" xr:uid="{7BE45C04-9B62-4FE0-B1BA-FB625B48AF2E}"/>
    <cellStyle name="Percent 4 28 2 4 2" xfId="28497" xr:uid="{CB2C5AB5-CC2B-471D-ACBC-AA055F7F389C}"/>
    <cellStyle name="Percent 4 28 2 4 3" xfId="46348" xr:uid="{8D073080-A8CA-423C-820D-25139C14CE9D}"/>
    <cellStyle name="Percent 4 28 2 5" xfId="10625" xr:uid="{44488AFA-06EF-4526-8649-911E62EE551B}"/>
    <cellStyle name="Percent 4 28 2 5 2" xfId="28498" xr:uid="{CD0C5BA2-A481-444F-969B-68AA08B55A6F}"/>
    <cellStyle name="Percent 4 28 2 5 3" xfId="46349" xr:uid="{ACF21C42-EE22-4F42-82E6-C3BA1865D028}"/>
    <cellStyle name="Percent 4 28 2 6" xfId="28492" xr:uid="{B3DBEF3A-A731-423C-82C1-FB7F8F9F5353}"/>
    <cellStyle name="Percent 4 28 2 7" xfId="46343" xr:uid="{F3C139E6-31CE-4966-9BF2-634669997D29}"/>
    <cellStyle name="Percent 4 28 3" xfId="10626" xr:uid="{9CA9D604-84DB-461D-8DFF-BC3FCE7BD7B4}"/>
    <cellStyle name="Percent 4 28 3 2" xfId="10627" xr:uid="{DBDB299B-B245-49CF-8A84-5EC86790FF65}"/>
    <cellStyle name="Percent 4 28 3 2 2" xfId="10628" xr:uid="{A1658952-A16F-4E9D-B4AD-55FD7ECF22C8}"/>
    <cellStyle name="Percent 4 28 3 2 2 2" xfId="28501" xr:uid="{6762E5BD-27AE-4425-84F5-099A12B2F5E3}"/>
    <cellStyle name="Percent 4 28 3 2 2 3" xfId="46352" xr:uid="{00B62F2A-5E34-497D-85EB-0435BD65AF5D}"/>
    <cellStyle name="Percent 4 28 3 2 3" xfId="28500" xr:uid="{21840D9C-877B-4846-A5CA-A0F2C20B32FA}"/>
    <cellStyle name="Percent 4 28 3 2 4" xfId="46351" xr:uid="{662D2F25-6E88-4A26-B9CE-D4B1065833D8}"/>
    <cellStyle name="Percent 4 28 3 3" xfId="10629" xr:uid="{DF52FC13-52DB-497B-A47B-E83479AF4873}"/>
    <cellStyle name="Percent 4 28 3 3 2" xfId="10630" xr:uid="{1B84F3C9-0DDD-4885-AE54-1B47726BD9F6}"/>
    <cellStyle name="Percent 4 28 3 3 2 2" xfId="28503" xr:uid="{5FAC70E0-28D2-4448-8E15-03D1780BEDE0}"/>
    <cellStyle name="Percent 4 28 3 3 2 3" xfId="46354" xr:uid="{378B691C-7DA2-4E9F-842F-8D91E2F239CC}"/>
    <cellStyle name="Percent 4 28 3 3 3" xfId="28502" xr:uid="{557A17A0-BDA3-44DF-9B07-0B33425406EA}"/>
    <cellStyle name="Percent 4 28 3 3 4" xfId="46353" xr:uid="{46D4C8E4-CB0B-4F4B-B2CB-4848F123D2BC}"/>
    <cellStyle name="Percent 4 28 3 4" xfId="10631" xr:uid="{42298191-0D13-4888-8120-E3F28EEDF003}"/>
    <cellStyle name="Percent 4 28 3 4 2" xfId="28504" xr:uid="{83F200EA-FB63-402C-986F-427E9E766A34}"/>
    <cellStyle name="Percent 4 28 3 4 3" xfId="46355" xr:uid="{E47544DD-6D4B-4D09-81A9-7C98B0F1DACF}"/>
    <cellStyle name="Percent 4 28 3 5" xfId="28499" xr:uid="{A4A885C9-5EF9-4B6A-ABA9-F5F60D332123}"/>
    <cellStyle name="Percent 4 28 3 6" xfId="46350" xr:uid="{C0D3E5E1-3077-43E8-8C39-911E19109E63}"/>
    <cellStyle name="Percent 4 28 4" xfId="10632" xr:uid="{7C64DABA-6DB1-450B-A1F4-9AA17DB69AE8}"/>
    <cellStyle name="Percent 4 28 4 2" xfId="10633" xr:uid="{B91ACCF6-1BD5-4B08-BC71-EB2CFFFFAB58}"/>
    <cellStyle name="Percent 4 28 4 2 2" xfId="10634" xr:uid="{8AD89932-B593-4BE2-9C7F-A810B5DBDF80}"/>
    <cellStyle name="Percent 4 28 4 2 2 2" xfId="28507" xr:uid="{76B6F832-240F-4A43-99A8-5871C313D022}"/>
    <cellStyle name="Percent 4 28 4 2 2 3" xfId="46358" xr:uid="{1C69A80D-BE70-457D-BC9E-6BC15A74D885}"/>
    <cellStyle name="Percent 4 28 4 2 3" xfId="28506" xr:uid="{9789C73B-2CAC-4495-A7D6-FCAF048BCCC1}"/>
    <cellStyle name="Percent 4 28 4 2 4" xfId="46357" xr:uid="{05C4C888-DAC2-4697-8E1D-773D61FA70C2}"/>
    <cellStyle name="Percent 4 28 4 3" xfId="10635" xr:uid="{485EF37C-AAA8-47ED-91D6-2CF112388BA6}"/>
    <cellStyle name="Percent 4 28 4 3 2" xfId="10636" xr:uid="{3CCA60E1-7FC8-44DC-A82B-3B57082B7CA3}"/>
    <cellStyle name="Percent 4 28 4 3 2 2" xfId="28509" xr:uid="{D226BE33-4AC6-4C5F-B361-F4075B4FADD9}"/>
    <cellStyle name="Percent 4 28 4 3 2 3" xfId="46360" xr:uid="{362CC646-50B0-41AD-BDA0-58841E32D425}"/>
    <cellStyle name="Percent 4 28 4 3 3" xfId="28508" xr:uid="{61E41E80-B9E4-4647-9E5A-0A7F106AE60F}"/>
    <cellStyle name="Percent 4 28 4 3 4" xfId="46359" xr:uid="{787C4752-5FF8-4C99-947F-BCE8F5D0B1E6}"/>
    <cellStyle name="Percent 4 28 4 4" xfId="10637" xr:uid="{28524220-820D-4A93-90A0-901FE84160B2}"/>
    <cellStyle name="Percent 4 28 4 4 2" xfId="28510" xr:uid="{5D983B3C-D83F-45EE-AA22-9D7F85D1662D}"/>
    <cellStyle name="Percent 4 28 4 4 3" xfId="46361" xr:uid="{753601D9-2EA9-4FA3-9DB7-92507AD0AEA5}"/>
    <cellStyle name="Percent 4 28 4 5" xfId="28505" xr:uid="{E7CD57F0-2C15-42AF-846C-4FFE212657C8}"/>
    <cellStyle name="Percent 4 28 4 6" xfId="46356" xr:uid="{304707B9-EF23-4473-9429-857E988D4CB3}"/>
    <cellStyle name="Percent 4 28 5" xfId="10638" xr:uid="{CF084AC7-F83F-4643-B90B-2E35D74EC2CC}"/>
    <cellStyle name="Percent 4 28 5 2" xfId="10639" xr:uid="{1E84C47D-C990-4442-9351-D523471675EF}"/>
    <cellStyle name="Percent 4 28 5 2 2" xfId="10640" xr:uid="{4316BCCF-1E4B-46C1-9536-E9CABA1EE8D3}"/>
    <cellStyle name="Percent 4 28 5 2 2 2" xfId="28513" xr:uid="{FC060D4A-56BB-4A3A-97D1-5ECB04F60DD1}"/>
    <cellStyle name="Percent 4 28 5 2 2 3" xfId="46364" xr:uid="{64DE3F14-0809-494B-92AA-01108E1484E3}"/>
    <cellStyle name="Percent 4 28 5 2 3" xfId="28512" xr:uid="{8C769E0B-0C31-43B1-B42C-4FDB1DC8275D}"/>
    <cellStyle name="Percent 4 28 5 2 4" xfId="46363" xr:uid="{0C57CE16-D129-4E98-B1CB-C0E7B3F74F3C}"/>
    <cellStyle name="Percent 4 28 5 3" xfId="10641" xr:uid="{C0E244FF-765F-43DB-80BD-D74A169F07C8}"/>
    <cellStyle name="Percent 4 28 5 3 2" xfId="10642" xr:uid="{2611A274-C33E-4DAA-A3E5-9EDF8216858B}"/>
    <cellStyle name="Percent 4 28 5 3 2 2" xfId="28515" xr:uid="{A6521578-075D-482D-BA09-D0285AE68ECE}"/>
    <cellStyle name="Percent 4 28 5 3 2 3" xfId="46366" xr:uid="{A4760DC6-8328-40B2-B12A-8B60ACD2A380}"/>
    <cellStyle name="Percent 4 28 5 3 3" xfId="28514" xr:uid="{480CB7AB-F5EE-4F7D-A13F-93B7918C5719}"/>
    <cellStyle name="Percent 4 28 5 3 4" xfId="46365" xr:uid="{039101A7-9DED-4D4F-A6BE-336FCDC3E5DF}"/>
    <cellStyle name="Percent 4 28 5 4" xfId="10643" xr:uid="{F7675197-D5C9-4B2A-A87C-6F7986A2BBB5}"/>
    <cellStyle name="Percent 4 28 5 4 2" xfId="10644" xr:uid="{A595EFF7-DDA0-4F80-8BB2-EF33CCEB3679}"/>
    <cellStyle name="Percent 4 28 5 4 2 2" xfId="28517" xr:uid="{FC77454F-4CD5-4175-83E0-95E3EE6CAE68}"/>
    <cellStyle name="Percent 4 28 5 4 2 3" xfId="46368" xr:uid="{3EDF5550-D59B-45B2-B35B-957E1C555743}"/>
    <cellStyle name="Percent 4 28 5 4 3" xfId="28516" xr:uid="{A315CB42-5A5B-4FE3-AE4E-37A338BAFDED}"/>
    <cellStyle name="Percent 4 28 5 4 4" xfId="46367" xr:uid="{8083CCEA-6692-4725-8810-CE6A1B4987E5}"/>
    <cellStyle name="Percent 4 28 5 5" xfId="10645" xr:uid="{1DC77D0B-FBCF-4DE6-B5D2-D48DEC6094D2}"/>
    <cellStyle name="Percent 4 28 5 5 2" xfId="28518" xr:uid="{555566E5-98B4-4F97-834C-D500547D1558}"/>
    <cellStyle name="Percent 4 28 5 5 3" xfId="46369" xr:uid="{94733F74-C5D2-4D7C-A285-1AD9BDD0D092}"/>
    <cellStyle name="Percent 4 28 5 6" xfId="28511" xr:uid="{EFE82531-3D9C-43FD-9CFB-D28E35DCA08A}"/>
    <cellStyle name="Percent 4 28 5 7" xfId="46362" xr:uid="{71AD324E-3801-4355-9935-DDD31EAE3E6A}"/>
    <cellStyle name="Percent 4 28 6" xfId="10646" xr:uid="{3D9D6F98-AB42-4BD2-A941-7A41B63FA6A7}"/>
    <cellStyle name="Percent 4 28 6 2" xfId="10647" xr:uid="{A739F48B-FEF8-4EBD-97CF-2867A71874E1}"/>
    <cellStyle name="Percent 4 28 6 2 2" xfId="10648" xr:uid="{CDA517DA-E0A5-4BD6-8E3D-7F378A73E226}"/>
    <cellStyle name="Percent 4 28 6 2 2 2" xfId="28521" xr:uid="{C5A38892-2CBC-4D97-83DD-B90391E88F9E}"/>
    <cellStyle name="Percent 4 28 6 2 2 3" xfId="46372" xr:uid="{97DCABC0-FE94-4ADE-9541-F4B649EFC755}"/>
    <cellStyle name="Percent 4 28 6 2 3" xfId="28520" xr:uid="{9EEDDCAA-26E0-452E-B384-03722FFB5752}"/>
    <cellStyle name="Percent 4 28 6 2 4" xfId="46371" xr:uid="{F7B9A0CA-9A75-4EDD-A05E-FD76872A40B3}"/>
    <cellStyle name="Percent 4 28 6 3" xfId="10649" xr:uid="{8B458982-13A7-49F8-B16F-246866E3EBAC}"/>
    <cellStyle name="Percent 4 28 6 3 2" xfId="10650" xr:uid="{28866335-5739-4109-BE43-597C0CB28083}"/>
    <cellStyle name="Percent 4 28 6 3 2 2" xfId="28523" xr:uid="{55FD0A7D-94DA-4F2C-9B58-FF877067E517}"/>
    <cellStyle name="Percent 4 28 6 3 2 3" xfId="46374" xr:uid="{FCFD3433-D5AE-48C1-9A8E-2E31BFF3B143}"/>
    <cellStyle name="Percent 4 28 6 3 3" xfId="28522" xr:uid="{557E58E8-AF8F-41FA-A873-B2A0EDD87FC2}"/>
    <cellStyle name="Percent 4 28 6 3 4" xfId="46373" xr:uid="{DC7FD803-EC8A-4EDD-A4F1-2F716CE4DE87}"/>
    <cellStyle name="Percent 4 28 6 4" xfId="10651" xr:uid="{8D9DF390-6BA6-4345-90CC-E97C89EB1428}"/>
    <cellStyle name="Percent 4 28 6 4 2" xfId="28524" xr:uid="{8DA63D29-6E7A-463D-83FB-8A3F6A8A92DC}"/>
    <cellStyle name="Percent 4 28 6 4 3" xfId="46375" xr:uid="{9D0ED754-71E8-4FC2-A7E8-E01B6F60D42E}"/>
    <cellStyle name="Percent 4 28 6 5" xfId="28519" xr:uid="{92568CE0-9746-4298-9762-9A1CA738DC73}"/>
    <cellStyle name="Percent 4 28 6 6" xfId="46370" xr:uid="{9262EBC7-C341-4059-8607-07D4311537F9}"/>
    <cellStyle name="Percent 4 28 7" xfId="10652" xr:uid="{18673E02-0B78-4BD6-951F-65365EA7E1F7}"/>
    <cellStyle name="Percent 4 28 7 2" xfId="10653" xr:uid="{4B450987-5925-4811-8017-B8495BAF576A}"/>
    <cellStyle name="Percent 4 28 7 2 2" xfId="28526" xr:uid="{C9A65B0E-F15E-4CF8-A674-23C55D1A5256}"/>
    <cellStyle name="Percent 4 28 7 2 3" xfId="46377" xr:uid="{4B47FAB6-9BC9-4C3C-8496-87882F70D952}"/>
    <cellStyle name="Percent 4 28 7 3" xfId="28525" xr:uid="{D529A0A3-90F2-416E-A6CF-3F833B3B7891}"/>
    <cellStyle name="Percent 4 28 7 4" xfId="46376" xr:uid="{11906F64-05F1-429C-9CFB-A6B4C30D9721}"/>
    <cellStyle name="Percent 4 28 8" xfId="10654" xr:uid="{33352FD8-80C7-4458-8596-EA4F31FDAC30}"/>
    <cellStyle name="Percent 4 28 8 2" xfId="10655" xr:uid="{5CFE7BE5-2DE1-483C-880B-D449F89B9EC1}"/>
    <cellStyle name="Percent 4 28 8 2 2" xfId="28528" xr:uid="{9061AA69-D547-4866-816A-BB98F872C95A}"/>
    <cellStyle name="Percent 4 28 8 2 3" xfId="46379" xr:uid="{945FF949-989A-45F1-A006-E8535F799699}"/>
    <cellStyle name="Percent 4 28 8 3" xfId="28527" xr:uid="{51CDF8B4-00DB-4C2F-8CBE-109B1B0FE5E6}"/>
    <cellStyle name="Percent 4 28 8 4" xfId="46378" xr:uid="{8FF3802C-AC06-4A34-B0FA-4AA4DE5156FE}"/>
    <cellStyle name="Percent 4 28 9" xfId="10656" xr:uid="{BB1C5A0B-EE09-4F8E-A159-23EFFAB2AF0E}"/>
    <cellStyle name="Percent 4 28 9 2" xfId="10657" xr:uid="{FD130390-0902-49D6-872D-CD1161636302}"/>
    <cellStyle name="Percent 4 28 9 2 2" xfId="28530" xr:uid="{9EFBB2EF-A666-409F-9CA3-45872334E6F0}"/>
    <cellStyle name="Percent 4 28 9 2 3" xfId="46381" xr:uid="{A8E6B8D6-D7F5-4CA1-B1D7-7E2E560421EC}"/>
    <cellStyle name="Percent 4 28 9 3" xfId="28529" xr:uid="{5B665D92-F00F-4CEC-87E0-A40B740BDB01}"/>
    <cellStyle name="Percent 4 28 9 4" xfId="46380" xr:uid="{E088C679-27AE-4BBF-8412-7538F323F253}"/>
    <cellStyle name="Percent 4 29" xfId="2997" xr:uid="{75314745-B0D2-4E4D-9225-B13D7FA0667B}"/>
    <cellStyle name="Percent 4 29 10" xfId="10659" xr:uid="{05222E91-B219-4435-8D3E-7C8B6A613D57}"/>
    <cellStyle name="Percent 4 29 10 2" xfId="28532" xr:uid="{2595D2E5-BA21-40A2-9BCC-A4460E9F682E}"/>
    <cellStyle name="Percent 4 29 10 3" xfId="46383" xr:uid="{DB36F381-C9FE-43F0-9577-FE11A3129D84}"/>
    <cellStyle name="Percent 4 29 11" xfId="10660" xr:uid="{CB2CDCB8-CCDB-4D0D-AB22-FBBBA5C87F63}"/>
    <cellStyle name="Percent 4 29 11 2" xfId="28533" xr:uid="{A2B37917-6837-49FB-B077-208A91944957}"/>
    <cellStyle name="Percent 4 29 11 3" xfId="46384" xr:uid="{1059CE90-E57B-47C3-AC84-6E81715622BC}"/>
    <cellStyle name="Percent 4 29 12" xfId="10658" xr:uid="{F97481F2-F11A-4905-BA12-D12FB59A1D66}"/>
    <cellStyle name="Percent 4 29 12 2" xfId="28531" xr:uid="{6CE724BA-1499-45CB-BEE8-6C92F68A40D9}"/>
    <cellStyle name="Percent 4 29 12 3" xfId="46382" xr:uid="{DB33FEE3-2AC6-43B9-826B-AD0AB64C5F47}"/>
    <cellStyle name="Percent 4 29 13" xfId="22687" xr:uid="{50ECD3CE-0988-4BCB-BD8F-82A953D905FF}"/>
    <cellStyle name="Percent 4 29 14" xfId="40541" xr:uid="{31E2CFE5-4654-44B2-8A89-BED588D05117}"/>
    <cellStyle name="Percent 4 29 15" xfId="59926" xr:uid="{85C98303-F496-489B-AAE4-AD25BBB19CFA}"/>
    <cellStyle name="Percent 4 29 2" xfId="2998" xr:uid="{6F943139-DEC9-4D63-928A-99F8F4B5B627}"/>
    <cellStyle name="Percent 4 29 2 2" xfId="10662" xr:uid="{4E85D96F-5DD9-41A1-A340-837935E30BB2}"/>
    <cellStyle name="Percent 4 29 2 2 2" xfId="10663" xr:uid="{32FB5AA4-34E7-4C8C-A881-F5E514A113C4}"/>
    <cellStyle name="Percent 4 29 2 2 2 2" xfId="28536" xr:uid="{A373A916-A017-4D8B-A476-C3DB8A803549}"/>
    <cellStyle name="Percent 4 29 2 2 2 3" xfId="46387" xr:uid="{E4BFE530-F8E4-4B01-AF09-BBED51A58BFD}"/>
    <cellStyle name="Percent 4 29 2 2 3" xfId="10664" xr:uid="{95576686-BE6E-41FC-A136-8EA4FBCE8E50}"/>
    <cellStyle name="Percent 4 29 2 2 3 2" xfId="28537" xr:uid="{F064B5DA-DBF5-403D-9BAE-B5DD046242C9}"/>
    <cellStyle name="Percent 4 29 2 2 3 3" xfId="46388" xr:uid="{00AB3E26-EACF-432E-A836-1C44F01CA4A0}"/>
    <cellStyle name="Percent 4 29 2 2 4" xfId="28535" xr:uid="{FF9797DD-58A4-4DE6-9BD6-2FE18E6D14C3}"/>
    <cellStyle name="Percent 4 29 2 2 5" xfId="46386" xr:uid="{3B89A197-851C-4092-AC6E-0E0A2E31EDA5}"/>
    <cellStyle name="Percent 4 29 2 3" xfId="10665" xr:uid="{BA554274-C521-48CC-9BB3-43E574317FE1}"/>
    <cellStyle name="Percent 4 29 2 3 2" xfId="10666" xr:uid="{778D6F6B-350A-4FE8-980C-28FCEA270E93}"/>
    <cellStyle name="Percent 4 29 2 3 2 2" xfId="28539" xr:uid="{6AB6EEFF-B25E-4D79-8292-4D00D97D9E36}"/>
    <cellStyle name="Percent 4 29 2 3 2 3" xfId="46390" xr:uid="{05B2C20E-79D4-4135-8DAF-738C3BFE1708}"/>
    <cellStyle name="Percent 4 29 2 3 3" xfId="28538" xr:uid="{B5F987C7-B27A-4E39-B290-E7394C023FEB}"/>
    <cellStyle name="Percent 4 29 2 3 4" xfId="46389" xr:uid="{5BD8F088-619D-4ABE-ADDB-9A7FCC521EA7}"/>
    <cellStyle name="Percent 4 29 2 4" xfId="10667" xr:uid="{D13D7A66-616D-4529-8B98-FC48A28A1812}"/>
    <cellStyle name="Percent 4 29 2 4 2" xfId="28540" xr:uid="{D2E61054-4D6A-43F2-9912-11A2AFDB8720}"/>
    <cellStyle name="Percent 4 29 2 4 3" xfId="46391" xr:uid="{7BB9A6BD-3ADC-45B9-81BD-E4B55A1FFB20}"/>
    <cellStyle name="Percent 4 29 2 5" xfId="10668" xr:uid="{9EB41823-8F67-4CAC-ABE8-BCF2DCF0EFB4}"/>
    <cellStyle name="Percent 4 29 2 5 2" xfId="28541" xr:uid="{A3B387A6-A988-4D66-839F-6FB8EC8468E4}"/>
    <cellStyle name="Percent 4 29 2 5 3" xfId="46392" xr:uid="{B98A56B1-E68B-48A7-B1DB-68DE7C409314}"/>
    <cellStyle name="Percent 4 29 2 6" xfId="10661" xr:uid="{0A565734-161D-4829-8EBD-B6E112B98CDC}"/>
    <cellStyle name="Percent 4 29 2 6 2" xfId="28534" xr:uid="{AC1DBF6A-3665-4793-8D10-7E291C2B7E52}"/>
    <cellStyle name="Percent 4 29 2 6 3" xfId="46385" xr:uid="{56602DF6-02DF-41D3-AC07-5A53F30CF44E}"/>
    <cellStyle name="Percent 4 29 2 7" xfId="59927" xr:uid="{DC29DF62-339E-42BD-91E8-69CE0C51490B}"/>
    <cellStyle name="Percent 4 29 3" xfId="10669" xr:uid="{C8AAD193-D36E-46BA-8B14-0016B448349A}"/>
    <cellStyle name="Percent 4 29 3 2" xfId="10670" xr:uid="{8BFA5BBF-5185-4F9E-8EAE-03D05AAAB07C}"/>
    <cellStyle name="Percent 4 29 3 2 2" xfId="10671" xr:uid="{EBA4DB2D-290D-44F0-B06A-00FEFADF1798}"/>
    <cellStyle name="Percent 4 29 3 2 2 2" xfId="28544" xr:uid="{9E5FB485-5DE9-4530-BEEA-122DB7E8F478}"/>
    <cellStyle name="Percent 4 29 3 2 2 3" xfId="46395" xr:uid="{0D20F973-04B7-44E4-88F2-15A82A03AD52}"/>
    <cellStyle name="Percent 4 29 3 2 3" xfId="28543" xr:uid="{26E56B75-CFE4-42F9-B98B-2093CCB67B08}"/>
    <cellStyle name="Percent 4 29 3 2 4" xfId="46394" xr:uid="{72BE2D64-85C1-48B1-ACCD-862025CDC56D}"/>
    <cellStyle name="Percent 4 29 3 3" xfId="10672" xr:uid="{AE1C1F7A-DC9E-4C3B-B108-0B6A880D9D3F}"/>
    <cellStyle name="Percent 4 29 3 3 2" xfId="10673" xr:uid="{409BEBA1-EA09-4535-BF40-0D38FEE1E2E7}"/>
    <cellStyle name="Percent 4 29 3 3 2 2" xfId="28546" xr:uid="{BF6C7FDF-9F8F-432A-BF30-E9E1D59F904E}"/>
    <cellStyle name="Percent 4 29 3 3 2 3" xfId="46397" xr:uid="{0ADCEE3B-2BDC-43AD-B37D-F83840B56685}"/>
    <cellStyle name="Percent 4 29 3 3 3" xfId="28545" xr:uid="{6CA2E3EF-AFCD-4C7F-A6A6-3813A5105EB2}"/>
    <cellStyle name="Percent 4 29 3 3 4" xfId="46396" xr:uid="{F93FBE7B-23FB-4409-B983-2D77EE88EFC9}"/>
    <cellStyle name="Percent 4 29 3 4" xfId="10674" xr:uid="{E04AED14-949F-418B-8678-FAC72C350765}"/>
    <cellStyle name="Percent 4 29 3 4 2" xfId="28547" xr:uid="{2F212CF5-B542-4358-8242-2E3BE62855D0}"/>
    <cellStyle name="Percent 4 29 3 4 3" xfId="46398" xr:uid="{5C6DECDC-5E69-46E9-8446-27CC51B66704}"/>
    <cellStyle name="Percent 4 29 3 5" xfId="10675" xr:uid="{D89F028D-2735-4C83-AA77-EFA2288D4111}"/>
    <cellStyle name="Percent 4 29 3 5 2" xfId="28548" xr:uid="{69DFF7F4-DDDB-4282-B9CF-862AFCF87E66}"/>
    <cellStyle name="Percent 4 29 3 5 3" xfId="46399" xr:uid="{88F64FFB-97F5-49B3-BB83-89F7A320EC9D}"/>
    <cellStyle name="Percent 4 29 3 6" xfId="28542" xr:uid="{8B0B3236-99AE-4A83-929C-59EF2738B87C}"/>
    <cellStyle name="Percent 4 29 3 7" xfId="46393" xr:uid="{71F03A50-7212-46B1-871A-1249056D7655}"/>
    <cellStyle name="Percent 4 29 3 8" xfId="59928" xr:uid="{0D47D6DF-0B12-4C2F-B344-88554908BEBF}"/>
    <cellStyle name="Percent 4 29 4" xfId="10676" xr:uid="{6B7FB3F5-5B7E-463C-B5EE-560205AF0130}"/>
    <cellStyle name="Percent 4 29 4 2" xfId="10677" xr:uid="{55BF290B-4F1C-4A77-B790-8DDA0BA7E3A8}"/>
    <cellStyle name="Percent 4 29 4 2 2" xfId="10678" xr:uid="{9050A74C-28F7-4C6A-A046-DBF155AE2374}"/>
    <cellStyle name="Percent 4 29 4 2 2 2" xfId="28551" xr:uid="{C77CFB73-3D40-494F-83D0-849AAEF28A04}"/>
    <cellStyle name="Percent 4 29 4 2 2 3" xfId="46402" xr:uid="{1B199C42-5FEE-40A5-AF42-998F4573D480}"/>
    <cellStyle name="Percent 4 29 4 2 3" xfId="28550" xr:uid="{8423557F-6611-4904-9A46-031EA80ECC4A}"/>
    <cellStyle name="Percent 4 29 4 2 4" xfId="46401" xr:uid="{B2A7D3F2-A8D3-48BD-BBB0-10DD2C5D8A7A}"/>
    <cellStyle name="Percent 4 29 4 3" xfId="10679" xr:uid="{804CDCF5-1AB8-483C-9344-AE0081DD7B07}"/>
    <cellStyle name="Percent 4 29 4 3 2" xfId="10680" xr:uid="{CE945FD1-B757-4418-B86C-1E4DB5DE7C87}"/>
    <cellStyle name="Percent 4 29 4 3 2 2" xfId="28553" xr:uid="{CEC44241-EF95-47C5-A3C9-BD860E8D7E77}"/>
    <cellStyle name="Percent 4 29 4 3 2 3" xfId="46404" xr:uid="{6212949C-BEDC-4294-8264-B526FF8F35F0}"/>
    <cellStyle name="Percent 4 29 4 3 3" xfId="28552" xr:uid="{3941C28C-79B6-4F5A-86C8-3712F6043C1D}"/>
    <cellStyle name="Percent 4 29 4 3 4" xfId="46403" xr:uid="{9CE19F27-CEB8-4E3F-8AA8-CB5EC5196746}"/>
    <cellStyle name="Percent 4 29 4 4" xfId="10681" xr:uid="{E1E780D6-1344-401C-B2DC-4B40437B312C}"/>
    <cellStyle name="Percent 4 29 4 4 2" xfId="28554" xr:uid="{036DF765-1D5B-436D-89B9-E327402289B7}"/>
    <cellStyle name="Percent 4 29 4 4 3" xfId="46405" xr:uid="{25A8564D-E632-41EA-B4EA-AF5D67C371B6}"/>
    <cellStyle name="Percent 4 29 4 5" xfId="10682" xr:uid="{D4E900C1-56C1-478D-8B99-2102CB8346EC}"/>
    <cellStyle name="Percent 4 29 4 5 2" xfId="28555" xr:uid="{630B186F-A90B-4B7A-9329-680F311A0B68}"/>
    <cellStyle name="Percent 4 29 4 5 3" xfId="46406" xr:uid="{AB9249FB-5D62-4C53-B5BA-6CD170B6CFAD}"/>
    <cellStyle name="Percent 4 29 4 6" xfId="28549" xr:uid="{2E2A8B33-5668-4C95-BD86-F86BE086B7D1}"/>
    <cellStyle name="Percent 4 29 4 7" xfId="46400" xr:uid="{51605426-2A3F-42B5-AAC6-36C1201E0E72}"/>
    <cellStyle name="Percent 4 29 5" xfId="10683" xr:uid="{711501DC-7C42-4195-8082-02AB15859F05}"/>
    <cellStyle name="Percent 4 29 5 2" xfId="10684" xr:uid="{E884DE10-2306-4356-A6D7-F6064F15B64F}"/>
    <cellStyle name="Percent 4 29 5 2 2" xfId="10685" xr:uid="{785BD3DD-B91A-4771-A0E9-F2E21AA744A7}"/>
    <cellStyle name="Percent 4 29 5 2 2 2" xfId="28558" xr:uid="{21DA5D46-5A7D-49DA-B842-312B19C5114C}"/>
    <cellStyle name="Percent 4 29 5 2 2 3" xfId="46409" xr:uid="{29E9B8A9-C243-44B4-B8EB-F5035BA3BFEF}"/>
    <cellStyle name="Percent 4 29 5 2 3" xfId="28557" xr:uid="{FCA50783-BC63-4528-A153-F7FBAA8AAD0A}"/>
    <cellStyle name="Percent 4 29 5 2 4" xfId="46408" xr:uid="{E32F4818-FDC4-4562-838A-7E86FF6DF287}"/>
    <cellStyle name="Percent 4 29 5 3" xfId="10686" xr:uid="{EE793FA0-25DD-4575-9BCB-B9A5016176CA}"/>
    <cellStyle name="Percent 4 29 5 3 2" xfId="10687" xr:uid="{B0423525-FCB6-4078-A965-046727978C03}"/>
    <cellStyle name="Percent 4 29 5 3 2 2" xfId="28560" xr:uid="{496E3CB9-F539-450C-B96F-8A2C92178F4D}"/>
    <cellStyle name="Percent 4 29 5 3 2 3" xfId="46411" xr:uid="{3F717301-A171-436B-A948-B75252B7153B}"/>
    <cellStyle name="Percent 4 29 5 3 3" xfId="28559" xr:uid="{FDAAED99-4639-4AE5-BBCC-21A7F7D6F662}"/>
    <cellStyle name="Percent 4 29 5 3 4" xfId="46410" xr:uid="{4A4E867D-7F45-4C09-A659-1853ECDB8EBB}"/>
    <cellStyle name="Percent 4 29 5 4" xfId="10688" xr:uid="{93F38361-1AFB-499F-8A03-D7EF93A42D5E}"/>
    <cellStyle name="Percent 4 29 5 4 2" xfId="10689" xr:uid="{90B5BC73-3228-4B20-AAF7-DE0555DAB502}"/>
    <cellStyle name="Percent 4 29 5 4 2 2" xfId="28562" xr:uid="{404A1834-E8EB-453A-A707-1584FF138288}"/>
    <cellStyle name="Percent 4 29 5 4 2 3" xfId="46413" xr:uid="{247A05CC-24B4-4E2F-AB29-DB6C18AED845}"/>
    <cellStyle name="Percent 4 29 5 4 3" xfId="28561" xr:uid="{85C7C7F0-AAFA-4DDE-94D3-E8833DA41ACB}"/>
    <cellStyle name="Percent 4 29 5 4 4" xfId="46412" xr:uid="{7F33B1B5-B1F6-449A-BECB-3BAD273E0CCC}"/>
    <cellStyle name="Percent 4 29 5 5" xfId="10690" xr:uid="{BBB3B5CA-1F1D-4C25-AD7B-F59A462FE986}"/>
    <cellStyle name="Percent 4 29 5 5 2" xfId="28563" xr:uid="{C342CD8B-FCFB-4422-B5F0-0A6BCA089220}"/>
    <cellStyle name="Percent 4 29 5 5 3" xfId="46414" xr:uid="{7B1BE4BB-2D36-47F2-B04D-49CC9DC5A668}"/>
    <cellStyle name="Percent 4 29 5 6" xfId="28556" xr:uid="{00B06DC8-338B-4AF3-AD5F-BE3FCAFA569A}"/>
    <cellStyle name="Percent 4 29 5 7" xfId="46407" xr:uid="{7136AF12-6B89-49EF-AABA-42EF70A2BAC7}"/>
    <cellStyle name="Percent 4 29 6" xfId="10691" xr:uid="{1FAAC7C8-7223-4371-90AD-F9A318A9772F}"/>
    <cellStyle name="Percent 4 29 6 2" xfId="10692" xr:uid="{F192C16A-7F3B-4687-A7C0-5A5CF203CD64}"/>
    <cellStyle name="Percent 4 29 6 2 2" xfId="10693" xr:uid="{4C54AC8D-D540-4F19-A6EB-2DC89889DC4A}"/>
    <cellStyle name="Percent 4 29 6 2 2 2" xfId="28566" xr:uid="{FB41F603-D4F1-49DC-B037-20E047A09022}"/>
    <cellStyle name="Percent 4 29 6 2 2 3" xfId="46417" xr:uid="{277F3885-2998-437A-B132-1CE55F4FBB9E}"/>
    <cellStyle name="Percent 4 29 6 2 3" xfId="28565" xr:uid="{E722B975-30D6-4789-947B-9FE4FE6559C8}"/>
    <cellStyle name="Percent 4 29 6 2 4" xfId="46416" xr:uid="{7B6048D9-E23F-4584-9F2F-B075BEC0EFBC}"/>
    <cellStyle name="Percent 4 29 6 3" xfId="10694" xr:uid="{DEBEE52A-6622-493A-8F3B-D08326D65DC5}"/>
    <cellStyle name="Percent 4 29 6 3 2" xfId="10695" xr:uid="{62F4F048-75EF-43D8-AB60-5002886264C4}"/>
    <cellStyle name="Percent 4 29 6 3 2 2" xfId="28568" xr:uid="{19E3904C-4673-4A4D-AFA5-1D9777715053}"/>
    <cellStyle name="Percent 4 29 6 3 2 3" xfId="46419" xr:uid="{3D1F9D38-AF33-4927-837D-C83A02D5F54A}"/>
    <cellStyle name="Percent 4 29 6 3 3" xfId="28567" xr:uid="{E05E4FA3-0CCE-4592-90EC-1C5A559CF9CC}"/>
    <cellStyle name="Percent 4 29 6 3 4" xfId="46418" xr:uid="{F00188D3-552A-4305-B062-75053030B6C1}"/>
    <cellStyle name="Percent 4 29 6 4" xfId="10696" xr:uid="{6E0A5AE9-BC48-4CED-B802-32A8E1796A45}"/>
    <cellStyle name="Percent 4 29 6 4 2" xfId="28569" xr:uid="{38163DAE-50FF-46C9-8B81-7838F95486DF}"/>
    <cellStyle name="Percent 4 29 6 4 3" xfId="46420" xr:uid="{65983E9A-0D73-49BF-B90C-D168468869F1}"/>
    <cellStyle name="Percent 4 29 6 5" xfId="28564" xr:uid="{1FBB0755-E980-42C4-8172-5EE42A28479F}"/>
    <cellStyle name="Percent 4 29 6 6" xfId="46415" xr:uid="{8CE293FC-67FD-486A-A8BC-4D69ED1D4AA0}"/>
    <cellStyle name="Percent 4 29 7" xfId="10697" xr:uid="{518D421F-6EEE-46C4-8239-B4811D9E52B9}"/>
    <cellStyle name="Percent 4 29 7 2" xfId="10698" xr:uid="{CBAC291C-EB87-4107-8EA9-72BCFFBAE971}"/>
    <cellStyle name="Percent 4 29 7 2 2" xfId="28571" xr:uid="{6EDC8148-B1DD-41B7-8E0A-E56540B086B7}"/>
    <cellStyle name="Percent 4 29 7 2 3" xfId="46422" xr:uid="{34C1EAFD-E73E-4843-BF43-7363AE7E5A0C}"/>
    <cellStyle name="Percent 4 29 7 3" xfId="28570" xr:uid="{504781B0-6DBC-4E11-BDE0-88040F265AE0}"/>
    <cellStyle name="Percent 4 29 7 4" xfId="46421" xr:uid="{E03620EB-E142-4D65-9869-4FACA02F4768}"/>
    <cellStyle name="Percent 4 29 8" xfId="10699" xr:uid="{8CA291C4-2929-4B73-83C7-4ED2D9487262}"/>
    <cellStyle name="Percent 4 29 8 2" xfId="10700" xr:uid="{8374C0C5-F7BB-4162-AF09-0328EA7A57A6}"/>
    <cellStyle name="Percent 4 29 8 2 2" xfId="28573" xr:uid="{AFDEF43B-5760-4539-A537-5234FCE3605C}"/>
    <cellStyle name="Percent 4 29 8 2 3" xfId="46424" xr:uid="{2F521883-5FE3-496A-AAAD-D2C369E5ED33}"/>
    <cellStyle name="Percent 4 29 8 3" xfId="28572" xr:uid="{E53522AF-E971-4357-865B-30E8F8CE888F}"/>
    <cellStyle name="Percent 4 29 8 4" xfId="46423" xr:uid="{9686769D-B828-481D-8CBF-D8865B4417B8}"/>
    <cellStyle name="Percent 4 29 9" xfId="10701" xr:uid="{77B3D9DF-6E90-4A03-9A05-614C513F3992}"/>
    <cellStyle name="Percent 4 29 9 2" xfId="10702" xr:uid="{350705FB-5719-48E6-BEF3-B0686535A29E}"/>
    <cellStyle name="Percent 4 29 9 2 2" xfId="28575" xr:uid="{A13A2EF1-7611-44D4-9B79-DF53C0D81A65}"/>
    <cellStyle name="Percent 4 29 9 2 3" xfId="46426" xr:uid="{3B80A9E1-D4F8-4E16-BE7C-3E515765B962}"/>
    <cellStyle name="Percent 4 29 9 3" xfId="28574" xr:uid="{97B303AF-C481-46C2-A306-F6C1DD6E5367}"/>
    <cellStyle name="Percent 4 29 9 4" xfId="46425" xr:uid="{399F4F35-3597-4D44-8F36-53552443CF97}"/>
    <cellStyle name="Percent 4 3" xfId="295" xr:uid="{4F92FC52-6555-4178-A2E3-16C0A7C23373}"/>
    <cellStyle name="Percent 4 3 10" xfId="10704" xr:uid="{8371E366-5C21-4B32-B946-D5C9D6447C2A}"/>
    <cellStyle name="Percent 4 3 10 2" xfId="10705" xr:uid="{C7F17664-55EB-4B14-BA7D-9A163B847A0F}"/>
    <cellStyle name="Percent 4 3 10 2 2" xfId="10706" xr:uid="{0839F2DF-1C6C-4532-A914-847D04B83392}"/>
    <cellStyle name="Percent 4 3 10 2 2 2" xfId="28579" xr:uid="{657F7938-614F-4CB4-B3E4-E90515CB4EE4}"/>
    <cellStyle name="Percent 4 3 10 2 2 3" xfId="46430" xr:uid="{71C0E88A-4AC7-4EB3-968A-A05172F4CCA1}"/>
    <cellStyle name="Percent 4 3 10 2 3" xfId="28578" xr:uid="{1DADDEA3-6B34-4A1A-BC8A-F13E2C93DC28}"/>
    <cellStyle name="Percent 4 3 10 2 4" xfId="46429" xr:uid="{DB05021F-0EAA-47CE-BDCC-D568049F0DA9}"/>
    <cellStyle name="Percent 4 3 10 3" xfId="10707" xr:uid="{20859484-1686-4ABC-AEF5-B857A770EDF2}"/>
    <cellStyle name="Percent 4 3 10 3 2" xfId="10708" xr:uid="{D1E97526-49EE-40E4-9BA3-B72A0886F591}"/>
    <cellStyle name="Percent 4 3 10 3 2 2" xfId="28581" xr:uid="{A4406CEC-CB73-4A0A-BD23-CEFA419AAFFA}"/>
    <cellStyle name="Percent 4 3 10 3 2 3" xfId="46432" xr:uid="{A725803C-F6A0-4917-82BC-AE3A85668896}"/>
    <cellStyle name="Percent 4 3 10 3 3" xfId="28580" xr:uid="{ABB5606F-9E84-450D-9EE8-6F8E6701C8FA}"/>
    <cellStyle name="Percent 4 3 10 3 4" xfId="46431" xr:uid="{57E96968-7BB7-4ED9-BD65-2D18385DD7CD}"/>
    <cellStyle name="Percent 4 3 10 4" xfId="10709" xr:uid="{ED456C46-6433-47D4-B24C-9967CAEA6EB4}"/>
    <cellStyle name="Percent 4 3 10 4 2" xfId="28582" xr:uid="{AC29B66E-D808-4D8D-B5F0-6F631A909BDA}"/>
    <cellStyle name="Percent 4 3 10 4 3" xfId="46433" xr:uid="{AEF53E1C-43B9-45DE-BD67-55D6D055DA7B}"/>
    <cellStyle name="Percent 4 3 10 5" xfId="28577" xr:uid="{7B6628AB-3640-4052-B6C1-8AAC5489B9D1}"/>
    <cellStyle name="Percent 4 3 10 6" xfId="46428" xr:uid="{5055DF29-B69F-4639-AFB0-79E3E313065F}"/>
    <cellStyle name="Percent 4 3 11" xfId="10710" xr:uid="{9EA08FB2-C050-4205-BAA4-0969B75CABE5}"/>
    <cellStyle name="Percent 4 3 11 2" xfId="10711" xr:uid="{F7CEA3CB-E66F-4267-B6BB-4219BB2E3F23}"/>
    <cellStyle name="Percent 4 3 11 2 2" xfId="10712" xr:uid="{FE7B318F-E8F9-40F1-96D4-606D95461F6F}"/>
    <cellStyle name="Percent 4 3 11 2 2 2" xfId="28585" xr:uid="{A6DBED56-3063-41C4-9EE7-FC8DDF5D538D}"/>
    <cellStyle name="Percent 4 3 11 2 2 3" xfId="46436" xr:uid="{4EFC8AC1-DCBA-4CA2-AA36-0667C3BD7E8D}"/>
    <cellStyle name="Percent 4 3 11 2 3" xfId="28584" xr:uid="{BE9C70C7-E98F-435F-9A11-1F67A6C7369A}"/>
    <cellStyle name="Percent 4 3 11 2 4" xfId="46435" xr:uid="{89A717CB-E9CB-46E8-A3FD-E2B598C33D5E}"/>
    <cellStyle name="Percent 4 3 11 3" xfId="10713" xr:uid="{A34DA6CA-3347-4934-86D6-5324C4CCCBD8}"/>
    <cellStyle name="Percent 4 3 11 3 2" xfId="10714" xr:uid="{B672FD1C-CB78-4EA7-8FEC-74537CC7E67B}"/>
    <cellStyle name="Percent 4 3 11 3 2 2" xfId="28587" xr:uid="{4B57057D-ACDA-45A6-B8D8-10B3EC58F71C}"/>
    <cellStyle name="Percent 4 3 11 3 2 3" xfId="46438" xr:uid="{FD1FEC90-5276-4FC1-9F66-29752919E3B9}"/>
    <cellStyle name="Percent 4 3 11 3 3" xfId="28586" xr:uid="{DEE9756A-A9BB-4B23-B88D-7A4F26E8A040}"/>
    <cellStyle name="Percent 4 3 11 3 4" xfId="46437" xr:uid="{1CCBCBC9-B30F-48FC-8B2F-57E4A024F64A}"/>
    <cellStyle name="Percent 4 3 11 4" xfId="10715" xr:uid="{5C2D468A-8489-4CB7-9282-2CE8139C3838}"/>
    <cellStyle name="Percent 4 3 11 4 2" xfId="28588" xr:uid="{20004BA1-4EDC-4B9D-AE7E-772C598DC9C0}"/>
    <cellStyle name="Percent 4 3 11 4 3" xfId="46439" xr:uid="{216BE1FB-9F95-41BD-B0B3-486B90001266}"/>
    <cellStyle name="Percent 4 3 11 5" xfId="28583" xr:uid="{18AF7FA8-84AC-463D-B95C-E2E1E8825675}"/>
    <cellStyle name="Percent 4 3 11 6" xfId="46434" xr:uid="{D50A2EAC-AF12-4C96-873B-479014081F74}"/>
    <cellStyle name="Percent 4 3 12" xfId="10716" xr:uid="{B67F0407-9808-451A-82C5-B3AAAB7B50EB}"/>
    <cellStyle name="Percent 4 3 12 2" xfId="10717" xr:uid="{97F17B27-1097-4248-948B-AA59CC6A222B}"/>
    <cellStyle name="Percent 4 3 12 2 2" xfId="10718" xr:uid="{FBC9FA16-6C86-49F7-AF0B-1EFE57C075A2}"/>
    <cellStyle name="Percent 4 3 12 2 2 2" xfId="28591" xr:uid="{50D75042-C614-41D8-9D7A-2C87981096CD}"/>
    <cellStyle name="Percent 4 3 12 2 2 3" xfId="46442" xr:uid="{EA12E0AD-F61E-4F71-AF72-92656E2BFAA1}"/>
    <cellStyle name="Percent 4 3 12 2 3" xfId="28590" xr:uid="{1CAE1D91-2BA9-477F-B522-AE219054EB17}"/>
    <cellStyle name="Percent 4 3 12 2 4" xfId="46441" xr:uid="{AF65CBB9-F835-4268-B1FD-91D339F7F441}"/>
    <cellStyle name="Percent 4 3 12 3" xfId="10719" xr:uid="{99C1ED54-4F61-4047-9C85-75A6938CDE7C}"/>
    <cellStyle name="Percent 4 3 12 3 2" xfId="10720" xr:uid="{D9E0FC2E-D6F9-4B29-9C8F-D86FF975283C}"/>
    <cellStyle name="Percent 4 3 12 3 2 2" xfId="28593" xr:uid="{A63EE54E-0CCF-4638-ACF3-EDCD7B80E979}"/>
    <cellStyle name="Percent 4 3 12 3 2 3" xfId="46444" xr:uid="{989CA5B2-310B-466C-AC00-74A787763B35}"/>
    <cellStyle name="Percent 4 3 12 3 3" xfId="28592" xr:uid="{C595C7DF-4E11-4805-9149-C93CEA9101B6}"/>
    <cellStyle name="Percent 4 3 12 3 4" xfId="46443" xr:uid="{239A33C9-87C0-4C01-8487-B2ED950C9E1F}"/>
    <cellStyle name="Percent 4 3 12 4" xfId="10721" xr:uid="{6C32AA51-DDD6-4549-A043-BB1EB40012D1}"/>
    <cellStyle name="Percent 4 3 12 4 2" xfId="10722" xr:uid="{727A58F1-7226-40E8-BD68-2D3AAA8134B5}"/>
    <cellStyle name="Percent 4 3 12 4 2 2" xfId="28595" xr:uid="{EE73B63E-B250-4573-B6AB-4979170D67EB}"/>
    <cellStyle name="Percent 4 3 12 4 2 3" xfId="46446" xr:uid="{23232A73-6692-44FC-B73A-EB8463497E1C}"/>
    <cellStyle name="Percent 4 3 12 4 3" xfId="28594" xr:uid="{28165F9F-7971-4633-891A-88F37F8959E7}"/>
    <cellStyle name="Percent 4 3 12 4 4" xfId="46445" xr:uid="{9FFA1A7D-ED44-4A53-8F81-F72FEA0F91B8}"/>
    <cellStyle name="Percent 4 3 12 5" xfId="10723" xr:uid="{09024F09-E9A8-42EB-9B2F-D56C8DD1E94E}"/>
    <cellStyle name="Percent 4 3 12 5 2" xfId="28596" xr:uid="{D775B5E8-5677-4F11-A1B0-9CA6EFEF5B81}"/>
    <cellStyle name="Percent 4 3 12 5 3" xfId="46447" xr:uid="{336399E6-E39E-46F4-8E80-80C10FFEEF68}"/>
    <cellStyle name="Percent 4 3 12 6" xfId="28589" xr:uid="{55560BAC-4E52-4E9C-8596-E9034CB5B701}"/>
    <cellStyle name="Percent 4 3 12 7" xfId="46440" xr:uid="{B34DBAA6-D40B-4D2C-87A2-DAAFFB8BF961}"/>
    <cellStyle name="Percent 4 3 13" xfId="10724" xr:uid="{6E1C168C-BA5E-4787-9E0D-4FB1A583955A}"/>
    <cellStyle name="Percent 4 3 13 2" xfId="10725" xr:uid="{2947E616-7D57-43E1-9664-1141A5ACCD2A}"/>
    <cellStyle name="Percent 4 3 13 2 2" xfId="10726" xr:uid="{23725175-23F6-4CF1-BD47-17C2DE1DAE1A}"/>
    <cellStyle name="Percent 4 3 13 2 2 2" xfId="28599" xr:uid="{8281103B-FDB7-435B-BE81-7639224F75E5}"/>
    <cellStyle name="Percent 4 3 13 2 2 3" xfId="46450" xr:uid="{6FA017D1-9DC7-4DDA-86FE-36F40C2F33D8}"/>
    <cellStyle name="Percent 4 3 13 2 3" xfId="28598" xr:uid="{FE7BA35E-2FEB-415B-A22D-0F658D00110E}"/>
    <cellStyle name="Percent 4 3 13 2 4" xfId="46449" xr:uid="{282169DA-03D9-4995-959E-AD08C23CDF1F}"/>
    <cellStyle name="Percent 4 3 13 3" xfId="10727" xr:uid="{6EE85721-0422-4BDF-A53C-A04143F306F2}"/>
    <cellStyle name="Percent 4 3 13 3 2" xfId="10728" xr:uid="{0EB1DC5B-9600-4498-A949-E68BFD887872}"/>
    <cellStyle name="Percent 4 3 13 3 2 2" xfId="28601" xr:uid="{C079C81C-7C05-48D9-9922-81424B5E1FB1}"/>
    <cellStyle name="Percent 4 3 13 3 2 3" xfId="46452" xr:uid="{BC82F7CA-68D5-4F77-846E-2E7CD6DB3EA9}"/>
    <cellStyle name="Percent 4 3 13 3 3" xfId="28600" xr:uid="{8FD9A2B0-A00C-4137-B811-92D6E17FA778}"/>
    <cellStyle name="Percent 4 3 13 3 4" xfId="46451" xr:uid="{9A0FADCC-93B0-49B6-888B-5093E0B4673F}"/>
    <cellStyle name="Percent 4 3 13 4" xfId="10729" xr:uid="{A20AF27C-8DEA-44E3-84FF-EFF0AA0BAF8A}"/>
    <cellStyle name="Percent 4 3 13 4 2" xfId="28602" xr:uid="{19844F80-13AC-4773-B7EA-9992F98AC033}"/>
    <cellStyle name="Percent 4 3 13 4 3" xfId="46453" xr:uid="{B7815BDA-27DB-466B-AA6D-89F1F59E7E7F}"/>
    <cellStyle name="Percent 4 3 13 5" xfId="28597" xr:uid="{7E19BB0C-F49E-4BC2-BA4B-493ED5BEA376}"/>
    <cellStyle name="Percent 4 3 13 6" xfId="46448" xr:uid="{F16BD97B-DA05-4F2F-89F5-32901C4A9813}"/>
    <cellStyle name="Percent 4 3 14" xfId="10730" xr:uid="{6A00BC3A-DE6D-4D84-A53A-47F1A54F8181}"/>
    <cellStyle name="Percent 4 3 14 2" xfId="10731" xr:uid="{6F06A5A6-DAC6-45B2-851B-F264B9ACFF9D}"/>
    <cellStyle name="Percent 4 3 14 2 2" xfId="28604" xr:uid="{D528B87F-2EAE-4DB2-8E21-A075A72D4D2E}"/>
    <cellStyle name="Percent 4 3 14 2 3" xfId="46455" xr:uid="{44B09BF1-8271-4911-B29A-1D553E680C16}"/>
    <cellStyle name="Percent 4 3 14 3" xfId="28603" xr:uid="{2F0C5991-A44F-4378-86A4-F3F612B38300}"/>
    <cellStyle name="Percent 4 3 14 4" xfId="46454" xr:uid="{E24BB6CD-6169-454A-B983-7B97ECAA3525}"/>
    <cellStyle name="Percent 4 3 15" xfId="10732" xr:uid="{520FA18C-0868-48A6-AF42-F7C92CE5F9D1}"/>
    <cellStyle name="Percent 4 3 15 2" xfId="10733" xr:uid="{5B0F0AFD-E6F2-4D85-BD2C-4E939AD0CA44}"/>
    <cellStyle name="Percent 4 3 15 2 2" xfId="28606" xr:uid="{56779E0F-94B0-46BF-BFAF-EACDF0034236}"/>
    <cellStyle name="Percent 4 3 15 2 3" xfId="46457" xr:uid="{39B45CDF-E5BD-40DD-8DB2-636521DACECE}"/>
    <cellStyle name="Percent 4 3 15 3" xfId="28605" xr:uid="{C79FD39A-90AA-4D2A-BC64-B9A96102CA1D}"/>
    <cellStyle name="Percent 4 3 15 4" xfId="46456" xr:uid="{818071F2-B5AD-4B98-B8DB-10C8444EA98D}"/>
    <cellStyle name="Percent 4 3 16" xfId="10734" xr:uid="{DA5738B9-0141-49BA-9C88-D26F2651AE78}"/>
    <cellStyle name="Percent 4 3 16 2" xfId="10735" xr:uid="{109F7496-BB8E-48B5-A918-8C4046C45FE1}"/>
    <cellStyle name="Percent 4 3 16 2 2" xfId="28608" xr:uid="{4A6BC7C1-0E63-475E-9A8E-81857A22D492}"/>
    <cellStyle name="Percent 4 3 16 2 3" xfId="46459" xr:uid="{BD290A59-3095-43B7-9F36-8B571DC33B23}"/>
    <cellStyle name="Percent 4 3 16 3" xfId="28607" xr:uid="{0E5BF192-F04B-4F15-BC0A-951A5295716F}"/>
    <cellStyle name="Percent 4 3 16 4" xfId="46458" xr:uid="{B83AE547-7638-4AFB-A1E1-B08170C9B11F}"/>
    <cellStyle name="Percent 4 3 17" xfId="10736" xr:uid="{5237F086-1D0B-4DA4-9A6C-202B7F4C121B}"/>
    <cellStyle name="Percent 4 3 17 2" xfId="28609" xr:uid="{F99604C2-E8F5-4308-ADBB-9CB81CA4BC09}"/>
    <cellStyle name="Percent 4 3 17 3" xfId="46460" xr:uid="{015E6258-215F-426F-8037-FA8F0ADAA879}"/>
    <cellStyle name="Percent 4 3 18" xfId="10737" xr:uid="{8FA3E0B0-8C7E-449F-8980-2105168E3079}"/>
    <cellStyle name="Percent 4 3 18 2" xfId="28610" xr:uid="{DB95B626-5EA3-4E3D-B48A-F8694C11138D}"/>
    <cellStyle name="Percent 4 3 18 3" xfId="46461" xr:uid="{241F48FC-BF34-403F-BD09-E8817CC901EC}"/>
    <cellStyle name="Percent 4 3 19" xfId="10703" xr:uid="{44A0FC61-219A-4FEF-82D5-7B14B198EF67}"/>
    <cellStyle name="Percent 4 3 19 2" xfId="28576" xr:uid="{A8F7B5F6-5251-46C2-8154-953A102AA5A7}"/>
    <cellStyle name="Percent 4 3 19 3" xfId="46427" xr:uid="{B238EEFF-F6C8-4633-A221-2A0B0E0EFDBC}"/>
    <cellStyle name="Percent 4 3 2" xfId="4740" xr:uid="{2E61CCDC-CBD4-4C66-9B2A-66F515ACC4F2}"/>
    <cellStyle name="Percent 4 3 2 10" xfId="10739" xr:uid="{0898C5E6-B150-4B57-B544-FB6427E902BD}"/>
    <cellStyle name="Percent 4 3 2 10 2" xfId="28612" xr:uid="{45B8006F-3233-4337-A623-00CEEDE5410A}"/>
    <cellStyle name="Percent 4 3 2 10 3" xfId="46463" xr:uid="{6A940632-C560-4BD1-88D6-886CA0CF668D}"/>
    <cellStyle name="Percent 4 3 2 11" xfId="10738" xr:uid="{0AFD4B26-08CC-492E-992F-1517DFDBB1C9}"/>
    <cellStyle name="Percent 4 3 2 11 2" xfId="28611" xr:uid="{EF7A7951-1CD9-4446-8A93-F09E70D047B8}"/>
    <cellStyle name="Percent 4 3 2 11 3" xfId="46462" xr:uid="{9934310B-B899-4963-AAE3-01917177B552}"/>
    <cellStyle name="Percent 4 3 2 12" xfId="59930" xr:uid="{1FE81477-89CD-40D4-AB27-A46477612012}"/>
    <cellStyle name="Percent 4 3 2 2" xfId="10740" xr:uid="{413CCD52-2477-4A53-95A7-034B6726247B}"/>
    <cellStyle name="Percent 4 3 2 2 2" xfId="10741" xr:uid="{72358CE4-84CA-409E-BA1A-C45F238EA0D9}"/>
    <cellStyle name="Percent 4 3 2 2 2 2" xfId="10742" xr:uid="{B6FED49D-C513-48C4-B1E7-F959AE0EE42B}"/>
    <cellStyle name="Percent 4 3 2 2 2 2 2" xfId="28615" xr:uid="{601BD417-E905-43A2-946D-436F44E918F1}"/>
    <cellStyle name="Percent 4 3 2 2 2 2 3" xfId="46466" xr:uid="{F5C41F60-8A42-405F-B4B5-F7CDC986B1FD}"/>
    <cellStyle name="Percent 4 3 2 2 2 3" xfId="28614" xr:uid="{856B8614-25BA-42EC-8926-6D9AFBE517C5}"/>
    <cellStyle name="Percent 4 3 2 2 2 4" xfId="46465" xr:uid="{F0653E60-A8EA-4F0E-BB90-A480E9113911}"/>
    <cellStyle name="Percent 4 3 2 2 3" xfId="10743" xr:uid="{F408BE95-29E7-4431-B1DA-4CAB50C91D41}"/>
    <cellStyle name="Percent 4 3 2 2 3 2" xfId="10744" xr:uid="{87701CAB-63CF-4929-887E-4AD2A14F591B}"/>
    <cellStyle name="Percent 4 3 2 2 3 2 2" xfId="28617" xr:uid="{0F493438-FBAE-40AA-8AF4-5F908E6E6751}"/>
    <cellStyle name="Percent 4 3 2 2 3 2 3" xfId="46468" xr:uid="{6D10C236-AC7B-4356-9874-BA806077B1B7}"/>
    <cellStyle name="Percent 4 3 2 2 3 3" xfId="28616" xr:uid="{111D3324-DE71-44D5-BEEC-51C997DDD217}"/>
    <cellStyle name="Percent 4 3 2 2 3 4" xfId="46467" xr:uid="{99FEFEC9-264A-483A-877F-8E8B74E0BC5A}"/>
    <cellStyle name="Percent 4 3 2 2 4" xfId="10745" xr:uid="{C58F1DFA-B6BD-4B20-B6E5-E25C0A42641D}"/>
    <cellStyle name="Percent 4 3 2 2 4 2" xfId="28618" xr:uid="{D0667BBF-2781-4198-92DC-7AD284164F1E}"/>
    <cellStyle name="Percent 4 3 2 2 4 3" xfId="46469" xr:uid="{6CBFC7B2-C726-44CA-B7F1-85B7E012BE0C}"/>
    <cellStyle name="Percent 4 3 2 2 5" xfId="28613" xr:uid="{EBB09AD4-6500-4952-A766-7626B0C17248}"/>
    <cellStyle name="Percent 4 3 2 2 6" xfId="46464" xr:uid="{C36790C6-A598-4B5B-956D-ABC9B489CCD7}"/>
    <cellStyle name="Percent 4 3 2 3" xfId="10746" xr:uid="{A31A4FC5-7A59-4C69-B782-AEFD13F84032}"/>
    <cellStyle name="Percent 4 3 2 3 2" xfId="10747" xr:uid="{D906FB81-AF97-4D41-9D5B-2B7E8C647DEE}"/>
    <cellStyle name="Percent 4 3 2 3 2 2" xfId="10748" xr:uid="{8F84B4CB-5AA8-4EE1-9CA8-0DA11EEF7C03}"/>
    <cellStyle name="Percent 4 3 2 3 2 2 2" xfId="28621" xr:uid="{CAC669C8-5C3D-4CB2-8A87-33D5D79EB04B}"/>
    <cellStyle name="Percent 4 3 2 3 2 2 3" xfId="46472" xr:uid="{D8A59F8A-1CEE-42FE-A9C2-70A0B2D4CC9E}"/>
    <cellStyle name="Percent 4 3 2 3 2 3" xfId="28620" xr:uid="{05E1B1EF-2AF7-4C73-B743-A22329429D29}"/>
    <cellStyle name="Percent 4 3 2 3 2 4" xfId="46471" xr:uid="{85363CB2-58D3-4AC4-BCA6-B7EC70864782}"/>
    <cellStyle name="Percent 4 3 2 3 3" xfId="10749" xr:uid="{41BADFEA-08A9-4E63-8EC8-34B43B73BDE5}"/>
    <cellStyle name="Percent 4 3 2 3 3 2" xfId="10750" xr:uid="{63FD54DE-51BE-4E7C-9079-E2139C0E7AE3}"/>
    <cellStyle name="Percent 4 3 2 3 3 2 2" xfId="28623" xr:uid="{4A661DF5-2B99-4805-9F7D-4EF0AA96554E}"/>
    <cellStyle name="Percent 4 3 2 3 3 2 3" xfId="46474" xr:uid="{E81B62E1-3DCD-4229-A3FE-D972374597E4}"/>
    <cellStyle name="Percent 4 3 2 3 3 3" xfId="28622" xr:uid="{383799CE-2C24-428A-B82E-45BE37920AD1}"/>
    <cellStyle name="Percent 4 3 2 3 3 4" xfId="46473" xr:uid="{6F0AD4CB-E34A-4645-B283-C5655CD31044}"/>
    <cellStyle name="Percent 4 3 2 3 4" xfId="10751" xr:uid="{670BFC91-1FCF-4ACD-94B4-CF9C66507656}"/>
    <cellStyle name="Percent 4 3 2 3 4 2" xfId="28624" xr:uid="{9B1063A4-32D1-48EB-B0D8-0D6893213F55}"/>
    <cellStyle name="Percent 4 3 2 3 4 3" xfId="46475" xr:uid="{171B0A64-2683-4AE6-84C5-DE2ECC9889CB}"/>
    <cellStyle name="Percent 4 3 2 3 5" xfId="28619" xr:uid="{D71B1476-CA1B-48F5-8072-13A52289AE6C}"/>
    <cellStyle name="Percent 4 3 2 3 6" xfId="46470" xr:uid="{9020F245-D148-4AFA-92D6-B1BD6625C15E}"/>
    <cellStyle name="Percent 4 3 2 4" xfId="10752" xr:uid="{63922C7F-0C07-425E-9B98-39017E46F9AE}"/>
    <cellStyle name="Percent 4 3 2 4 2" xfId="10753" xr:uid="{1AA9C4B1-C74D-4F81-8957-DC109BCE8087}"/>
    <cellStyle name="Percent 4 3 2 4 2 2" xfId="10754" xr:uid="{916F6DC3-40A9-4E33-ACB8-5C9F1027323E}"/>
    <cellStyle name="Percent 4 3 2 4 2 2 2" xfId="28627" xr:uid="{6D61BF52-1571-4169-B095-5F295A0C099F}"/>
    <cellStyle name="Percent 4 3 2 4 2 2 3" xfId="46478" xr:uid="{8871819E-BB80-4D53-BFBF-4A537C9CC30C}"/>
    <cellStyle name="Percent 4 3 2 4 2 3" xfId="28626" xr:uid="{C5B9FF28-9591-4C98-B13A-0FF11006402E}"/>
    <cellStyle name="Percent 4 3 2 4 2 4" xfId="46477" xr:uid="{431F9945-DA9D-4830-A19E-0271B19609DA}"/>
    <cellStyle name="Percent 4 3 2 4 3" xfId="10755" xr:uid="{56E50D63-86A0-43FA-B3E7-2502A06D94DD}"/>
    <cellStyle name="Percent 4 3 2 4 3 2" xfId="10756" xr:uid="{6147B600-BC69-41CA-A74C-C7212AA034AE}"/>
    <cellStyle name="Percent 4 3 2 4 3 2 2" xfId="28629" xr:uid="{91720DFD-1ABB-42E2-BED3-A5B18B867B58}"/>
    <cellStyle name="Percent 4 3 2 4 3 2 3" xfId="46480" xr:uid="{5FB131E8-699A-4E23-AE88-5F19C53D7389}"/>
    <cellStyle name="Percent 4 3 2 4 3 3" xfId="28628" xr:uid="{3556D4A7-2C51-4B0B-8404-29711EBB166A}"/>
    <cellStyle name="Percent 4 3 2 4 3 4" xfId="46479" xr:uid="{E53229AE-2748-47FD-A036-5AD8440894BD}"/>
    <cellStyle name="Percent 4 3 2 4 4" xfId="10757" xr:uid="{B98C6A66-7061-4540-86FE-B22CCAA3B9E2}"/>
    <cellStyle name="Percent 4 3 2 4 4 2" xfId="10758" xr:uid="{2A30E8EE-02E3-4C08-BFF9-D4DD99141D03}"/>
    <cellStyle name="Percent 4 3 2 4 4 2 2" xfId="28631" xr:uid="{CC604DCE-8CE8-4E8F-9C71-A01374C2FCEC}"/>
    <cellStyle name="Percent 4 3 2 4 4 2 3" xfId="46482" xr:uid="{85FE507D-EA3C-42BC-94B9-EDEC4BCB3E73}"/>
    <cellStyle name="Percent 4 3 2 4 4 3" xfId="28630" xr:uid="{83E6C095-2B57-40E2-9672-C2C25BDCF77A}"/>
    <cellStyle name="Percent 4 3 2 4 4 4" xfId="46481" xr:uid="{37B5B74D-ACFE-40DE-A80E-95AAAFF62C0C}"/>
    <cellStyle name="Percent 4 3 2 4 5" xfId="10759" xr:uid="{1CB25A0C-A6DD-48E9-AA2F-0CD784CA4CB2}"/>
    <cellStyle name="Percent 4 3 2 4 5 2" xfId="28632" xr:uid="{A2A5B17C-3E79-4801-9856-B65A058CB354}"/>
    <cellStyle name="Percent 4 3 2 4 5 3" xfId="46483" xr:uid="{8A46DD6D-4C96-4A81-B3B4-F27FC4DD364F}"/>
    <cellStyle name="Percent 4 3 2 4 6" xfId="28625" xr:uid="{F0B14E60-DE74-4CEC-A353-3E5627124328}"/>
    <cellStyle name="Percent 4 3 2 4 7" xfId="46476" xr:uid="{76D2596E-499A-47D7-B15B-81E6898BBDD9}"/>
    <cellStyle name="Percent 4 3 2 5" xfId="10760" xr:uid="{0EEB1314-D89B-4391-A99F-1AC89093361C}"/>
    <cellStyle name="Percent 4 3 2 5 2" xfId="10761" xr:uid="{E6D08034-59F6-43B5-92DF-D2FE7EC5F42B}"/>
    <cellStyle name="Percent 4 3 2 5 2 2" xfId="10762" xr:uid="{6C635CAF-AFD4-4DDC-BBD6-70E75DC8893D}"/>
    <cellStyle name="Percent 4 3 2 5 2 2 2" xfId="28635" xr:uid="{7F056522-D965-40B5-AE43-F2261751F69C}"/>
    <cellStyle name="Percent 4 3 2 5 2 2 3" xfId="46486" xr:uid="{77A2EC98-3832-42B6-9005-AB1FF64B3E71}"/>
    <cellStyle name="Percent 4 3 2 5 2 3" xfId="28634" xr:uid="{3156CAC9-690C-430D-9370-2E0F8A41BD0D}"/>
    <cellStyle name="Percent 4 3 2 5 2 4" xfId="46485" xr:uid="{28365EB1-80EF-45EE-915D-D3F52C89B93D}"/>
    <cellStyle name="Percent 4 3 2 5 3" xfId="10763" xr:uid="{0AEF1806-6292-4377-96ED-C7A494E76664}"/>
    <cellStyle name="Percent 4 3 2 5 3 2" xfId="10764" xr:uid="{577796E6-400A-4DDD-8D12-9743E8C82B71}"/>
    <cellStyle name="Percent 4 3 2 5 3 2 2" xfId="28637" xr:uid="{C77F5073-53A6-4C3F-8E93-A57C2406C8A6}"/>
    <cellStyle name="Percent 4 3 2 5 3 2 3" xfId="46488" xr:uid="{4569BA51-E587-469F-8E78-9A1A479277A5}"/>
    <cellStyle name="Percent 4 3 2 5 3 3" xfId="28636" xr:uid="{8CA522D1-D0DD-4EDD-B7B9-5577919F1FAD}"/>
    <cellStyle name="Percent 4 3 2 5 3 4" xfId="46487" xr:uid="{7121DDA1-9859-4F39-981B-E8276D5B00D5}"/>
    <cellStyle name="Percent 4 3 2 5 4" xfId="10765" xr:uid="{4828C882-7111-4284-BF1B-666FB6A5571B}"/>
    <cellStyle name="Percent 4 3 2 5 4 2" xfId="28638" xr:uid="{A8143CA4-651D-449D-942C-3726121EC194}"/>
    <cellStyle name="Percent 4 3 2 5 4 3" xfId="46489" xr:uid="{2A810629-4F55-44B8-9951-80851AD43A64}"/>
    <cellStyle name="Percent 4 3 2 5 5" xfId="28633" xr:uid="{C60687AD-66F2-4AEB-8181-333C468B2B96}"/>
    <cellStyle name="Percent 4 3 2 5 6" xfId="46484" xr:uid="{9FB4028F-7D51-42A3-9FB1-D7D5D0F65504}"/>
    <cellStyle name="Percent 4 3 2 6" xfId="10766" xr:uid="{ABE1F559-1FF1-4B21-ABF5-DA5EB79DDFF9}"/>
    <cellStyle name="Percent 4 3 2 6 2" xfId="10767" xr:uid="{476A329E-4956-40EB-A694-F0AB010BA8B3}"/>
    <cellStyle name="Percent 4 3 2 6 2 2" xfId="28640" xr:uid="{D9F20B65-68D9-4767-AA5D-C0503C95B46D}"/>
    <cellStyle name="Percent 4 3 2 6 2 3" xfId="46491" xr:uid="{C7A0FAC0-94C4-4EEA-852B-5EA44C77D081}"/>
    <cellStyle name="Percent 4 3 2 6 3" xfId="28639" xr:uid="{265BF02C-F506-4995-8970-07C5B04759E9}"/>
    <cellStyle name="Percent 4 3 2 6 4" xfId="46490" xr:uid="{63A67E61-7C92-4733-BEAB-0B12250811BC}"/>
    <cellStyle name="Percent 4 3 2 7" xfId="10768" xr:uid="{9AF1773F-53A0-43CE-95FD-F91A42C496BE}"/>
    <cellStyle name="Percent 4 3 2 7 2" xfId="10769" xr:uid="{2482BB1C-54CA-41C8-9E5B-E7FF12418E75}"/>
    <cellStyle name="Percent 4 3 2 7 2 2" xfId="28642" xr:uid="{A685567C-158A-4967-817E-1A98FC05E92D}"/>
    <cellStyle name="Percent 4 3 2 7 2 3" xfId="46493" xr:uid="{B88CE670-BC33-4DC8-8847-0E7077357DD7}"/>
    <cellStyle name="Percent 4 3 2 7 3" xfId="28641" xr:uid="{2AC07B01-A006-4686-82D8-DF8E8DB21E79}"/>
    <cellStyle name="Percent 4 3 2 7 4" xfId="46492" xr:uid="{30A6075E-1231-48F2-BE4F-7929E4F9D662}"/>
    <cellStyle name="Percent 4 3 2 8" xfId="10770" xr:uid="{AEFFDA7F-C347-401D-9C09-02FC1F92DF94}"/>
    <cellStyle name="Percent 4 3 2 8 2" xfId="10771" xr:uid="{092D2DBF-2083-41C8-A9C6-FB339E3FA77F}"/>
    <cellStyle name="Percent 4 3 2 8 2 2" xfId="28644" xr:uid="{2E4C1BCE-CC40-47B7-ADDB-FF108122885F}"/>
    <cellStyle name="Percent 4 3 2 8 2 3" xfId="46495" xr:uid="{1E43BF73-D04A-467E-8460-0B9561F0AFA7}"/>
    <cellStyle name="Percent 4 3 2 8 3" xfId="28643" xr:uid="{2621D170-7126-4EF0-8B19-AB03FF8B8962}"/>
    <cellStyle name="Percent 4 3 2 8 4" xfId="46494" xr:uid="{B2335F95-9317-4009-AB42-2F6375E8D710}"/>
    <cellStyle name="Percent 4 3 2 9" xfId="10772" xr:uid="{BA3DA3B1-C15B-4704-BA65-CF65C66CBE5F}"/>
    <cellStyle name="Percent 4 3 2 9 2" xfId="28645" xr:uid="{0B203470-4124-4B06-85A3-4985FBEDDBEF}"/>
    <cellStyle name="Percent 4 3 2 9 3" xfId="46496" xr:uid="{9CBD2125-69D3-419C-A634-B1B4BBA4115E}"/>
    <cellStyle name="Percent 4 3 20" xfId="59929" xr:uid="{CAD8CA9A-2FAC-488F-8986-17C371563DC3}"/>
    <cellStyle name="Percent 4 3 3" xfId="4741" xr:uid="{D3E10EC6-0A98-4827-8E70-019CFC272C72}"/>
    <cellStyle name="Percent 4 3 3 10" xfId="10774" xr:uid="{C9FA7DF6-6AE6-420E-82DD-B834BA8712F0}"/>
    <cellStyle name="Percent 4 3 3 10 2" xfId="28647" xr:uid="{36377B44-8541-4784-BFB1-7C9D0D9A786D}"/>
    <cellStyle name="Percent 4 3 3 10 3" xfId="46498" xr:uid="{56A1592F-58D4-4AA1-8FA5-4D5A8CC45357}"/>
    <cellStyle name="Percent 4 3 3 11" xfId="10773" xr:uid="{D807F3C5-7342-4F2E-8146-61E259A2C51C}"/>
    <cellStyle name="Percent 4 3 3 11 2" xfId="28646" xr:uid="{1CA9C2B4-A6FA-45C7-9289-7222CA40C2EC}"/>
    <cellStyle name="Percent 4 3 3 11 3" xfId="46497" xr:uid="{7F60F6B8-600A-4946-8B4B-B97D01FB6C64}"/>
    <cellStyle name="Percent 4 3 3 12" xfId="59931" xr:uid="{24E285BE-3D7B-4AAD-A086-F32A96430FDD}"/>
    <cellStyle name="Percent 4 3 3 2" xfId="10775" xr:uid="{0F819FAB-3A67-4D65-A3DE-BE68F9B321BD}"/>
    <cellStyle name="Percent 4 3 3 2 2" xfId="10776" xr:uid="{D364C006-145E-46C7-8E91-E848A5272090}"/>
    <cellStyle name="Percent 4 3 3 2 2 2" xfId="10777" xr:uid="{F6FD5ED9-99E0-4A9A-B6F8-8A18ED32EB68}"/>
    <cellStyle name="Percent 4 3 3 2 2 2 2" xfId="28650" xr:uid="{D55C8A82-BCC9-4FC1-A455-44E8BA009A53}"/>
    <cellStyle name="Percent 4 3 3 2 2 2 3" xfId="46501" xr:uid="{DC77B7EE-538A-495D-B6C3-44141B8D5000}"/>
    <cellStyle name="Percent 4 3 3 2 2 3" xfId="28649" xr:uid="{5B1F19D2-F45B-48A0-AD34-221C968E4122}"/>
    <cellStyle name="Percent 4 3 3 2 2 4" xfId="46500" xr:uid="{B666B473-5648-4F06-A3F6-5CAD22452402}"/>
    <cellStyle name="Percent 4 3 3 2 3" xfId="10778" xr:uid="{C397FF04-E91E-4FA6-AFAE-72060B97932F}"/>
    <cellStyle name="Percent 4 3 3 2 3 2" xfId="10779" xr:uid="{CD4E4DE5-B0C5-4D3C-AD27-97EFDB8D1994}"/>
    <cellStyle name="Percent 4 3 3 2 3 2 2" xfId="28652" xr:uid="{B983E5F7-ED2E-4275-9319-F575DE6733EC}"/>
    <cellStyle name="Percent 4 3 3 2 3 2 3" xfId="46503" xr:uid="{26A4E530-ACE6-4D98-ABBC-7D8260B9D480}"/>
    <cellStyle name="Percent 4 3 3 2 3 3" xfId="28651" xr:uid="{ABB456F2-F20C-44FB-B3FA-B59C823A6F39}"/>
    <cellStyle name="Percent 4 3 3 2 3 4" xfId="46502" xr:uid="{0E1A7AB7-2F09-4325-B03A-516565ADD4E1}"/>
    <cellStyle name="Percent 4 3 3 2 4" xfId="10780" xr:uid="{B361E14D-D912-4053-B1C9-3586E0B5934B}"/>
    <cellStyle name="Percent 4 3 3 2 4 2" xfId="28653" xr:uid="{CA656C2E-4C40-440A-8285-A16F7BB7D23B}"/>
    <cellStyle name="Percent 4 3 3 2 4 3" xfId="46504" xr:uid="{2EBF1A39-F15F-4681-B424-D5FD9B71AD05}"/>
    <cellStyle name="Percent 4 3 3 2 5" xfId="28648" xr:uid="{6CC830BC-E43B-450D-9544-732642B5A531}"/>
    <cellStyle name="Percent 4 3 3 2 6" xfId="46499" xr:uid="{8E92823C-706F-402C-A91D-C0B94875E5D3}"/>
    <cellStyle name="Percent 4 3 3 3" xfId="10781" xr:uid="{A0530B13-C857-4B3D-9CE0-348B6BC78C64}"/>
    <cellStyle name="Percent 4 3 3 3 2" xfId="10782" xr:uid="{52DE3ED2-3513-486C-BC94-AA9FF6F2DECF}"/>
    <cellStyle name="Percent 4 3 3 3 2 2" xfId="10783" xr:uid="{4C3E84E4-3B57-4016-900F-93A5CC9182EF}"/>
    <cellStyle name="Percent 4 3 3 3 2 2 2" xfId="28656" xr:uid="{1590DBD3-6F67-4688-BB4D-25706D974A9F}"/>
    <cellStyle name="Percent 4 3 3 3 2 2 3" xfId="46507" xr:uid="{B85F123D-DDD2-4639-9CD8-4495B7C292DC}"/>
    <cellStyle name="Percent 4 3 3 3 2 3" xfId="28655" xr:uid="{30D0DFF2-BEA4-48D4-8D31-6B906993987D}"/>
    <cellStyle name="Percent 4 3 3 3 2 4" xfId="46506" xr:uid="{7F11D2E7-4AB3-47FC-AB94-DE55154E3096}"/>
    <cellStyle name="Percent 4 3 3 3 3" xfId="10784" xr:uid="{4C43ED92-C42E-492D-ABA3-1561026F5823}"/>
    <cellStyle name="Percent 4 3 3 3 3 2" xfId="10785" xr:uid="{5FB06190-70D0-4D95-985A-2686EB172CDD}"/>
    <cellStyle name="Percent 4 3 3 3 3 2 2" xfId="28658" xr:uid="{6544B371-B6AF-4483-958A-50D26B2C7B07}"/>
    <cellStyle name="Percent 4 3 3 3 3 2 3" xfId="46509" xr:uid="{BFCCC7DE-100B-41CA-9CF9-C9EAFE7BA4F8}"/>
    <cellStyle name="Percent 4 3 3 3 3 3" xfId="28657" xr:uid="{362F166D-3768-488B-A5E0-07A24914C57B}"/>
    <cellStyle name="Percent 4 3 3 3 3 4" xfId="46508" xr:uid="{E7FF0B47-1453-4F90-AA26-2A3FB8B8DEF0}"/>
    <cellStyle name="Percent 4 3 3 3 4" xfId="10786" xr:uid="{CEA11ADA-EFA6-4F37-B738-FE8B7160BD2F}"/>
    <cellStyle name="Percent 4 3 3 3 4 2" xfId="28659" xr:uid="{BE65C0C2-D2C6-4056-88C2-01AEF661F6B2}"/>
    <cellStyle name="Percent 4 3 3 3 4 3" xfId="46510" xr:uid="{3D10ACE8-3868-4DC0-81ED-FB48996356CE}"/>
    <cellStyle name="Percent 4 3 3 3 5" xfId="28654" xr:uid="{8A3D5763-2531-48A7-A674-125E1572F732}"/>
    <cellStyle name="Percent 4 3 3 3 6" xfId="46505" xr:uid="{6B02ECC4-D472-46F6-B64A-C333D416B62D}"/>
    <cellStyle name="Percent 4 3 3 4" xfId="10787" xr:uid="{D10FAA8A-0693-4A43-8755-E23A2A36349D}"/>
    <cellStyle name="Percent 4 3 3 4 2" xfId="10788" xr:uid="{90929742-E3DF-400C-82F6-08177C2709C6}"/>
    <cellStyle name="Percent 4 3 3 4 2 2" xfId="10789" xr:uid="{45D9106E-63BC-4C85-97FB-BA539F4311AE}"/>
    <cellStyle name="Percent 4 3 3 4 2 2 2" xfId="28662" xr:uid="{5EE329AC-E2F0-4FA2-8929-9C08C69A963C}"/>
    <cellStyle name="Percent 4 3 3 4 2 2 3" xfId="46513" xr:uid="{F0169720-87B0-4F8E-A7E1-08F8EEB3423C}"/>
    <cellStyle name="Percent 4 3 3 4 2 3" xfId="28661" xr:uid="{7BB2DCC3-1F18-464D-8822-B71D0F6D1561}"/>
    <cellStyle name="Percent 4 3 3 4 2 4" xfId="46512" xr:uid="{AD1ECC6D-CDEE-47F9-BA54-368DB34F3FB6}"/>
    <cellStyle name="Percent 4 3 3 4 3" xfId="10790" xr:uid="{E5438C9B-A587-4E73-87BE-B1B0C87A0102}"/>
    <cellStyle name="Percent 4 3 3 4 3 2" xfId="10791" xr:uid="{D834B5A0-D9A6-41FB-A962-7189D3303427}"/>
    <cellStyle name="Percent 4 3 3 4 3 2 2" xfId="28664" xr:uid="{E4CFB082-179B-4D5A-9097-1D886AC971A2}"/>
    <cellStyle name="Percent 4 3 3 4 3 2 3" xfId="46515" xr:uid="{27E5A074-62A5-4EDD-AC6D-7FE34A676077}"/>
    <cellStyle name="Percent 4 3 3 4 3 3" xfId="28663" xr:uid="{635AE352-AC79-433E-9D88-F6B08682101F}"/>
    <cellStyle name="Percent 4 3 3 4 3 4" xfId="46514" xr:uid="{FFF68408-D174-4F50-8445-3B82A1D41DAD}"/>
    <cellStyle name="Percent 4 3 3 4 4" xfId="10792" xr:uid="{7504620C-4917-467D-96C7-FB73423884BF}"/>
    <cellStyle name="Percent 4 3 3 4 4 2" xfId="10793" xr:uid="{956D858E-C121-42B4-8CF4-0E444C5E366E}"/>
    <cellStyle name="Percent 4 3 3 4 4 2 2" xfId="28666" xr:uid="{A2385ACA-FBAD-4843-AB55-649396A357BC}"/>
    <cellStyle name="Percent 4 3 3 4 4 2 3" xfId="46517" xr:uid="{58769B4E-0289-40A7-96F5-EEFE8C4B923E}"/>
    <cellStyle name="Percent 4 3 3 4 4 3" xfId="28665" xr:uid="{6A345EFB-630F-4BA7-95BE-1CCEC588904F}"/>
    <cellStyle name="Percent 4 3 3 4 4 4" xfId="46516" xr:uid="{F95C1D33-DD3E-48DB-9F5D-80BF3FA81B51}"/>
    <cellStyle name="Percent 4 3 3 4 5" xfId="10794" xr:uid="{055FD1A8-99B7-40A2-AA44-80C6621C33E4}"/>
    <cellStyle name="Percent 4 3 3 4 5 2" xfId="28667" xr:uid="{F6662891-22DA-4949-82D9-A37005AB32AF}"/>
    <cellStyle name="Percent 4 3 3 4 5 3" xfId="46518" xr:uid="{F604E112-9F54-4FC2-AB9D-D5CC7652DCCA}"/>
    <cellStyle name="Percent 4 3 3 4 6" xfId="28660" xr:uid="{829ACAF7-7BF5-4703-8C1F-785DFD4EFE9C}"/>
    <cellStyle name="Percent 4 3 3 4 7" xfId="46511" xr:uid="{653F7624-9872-4ACB-AAD5-8B4D60BE4FC8}"/>
    <cellStyle name="Percent 4 3 3 5" xfId="10795" xr:uid="{44CF4119-CB46-47ED-A263-ADB05D3F606F}"/>
    <cellStyle name="Percent 4 3 3 5 2" xfId="10796" xr:uid="{DA249245-7641-4586-B972-C007C86668AC}"/>
    <cellStyle name="Percent 4 3 3 5 2 2" xfId="10797" xr:uid="{34C47AD8-6755-42E1-82E5-AA40F7236AFE}"/>
    <cellStyle name="Percent 4 3 3 5 2 2 2" xfId="28670" xr:uid="{E95700BC-8CA4-43ED-9E99-6E2EB9FCF3BF}"/>
    <cellStyle name="Percent 4 3 3 5 2 2 3" xfId="46521" xr:uid="{109A90F8-6ED1-4CDD-9AF2-922DCE096D91}"/>
    <cellStyle name="Percent 4 3 3 5 2 3" xfId="28669" xr:uid="{86A3D2A0-0F87-4730-9E33-6ED0754F2F19}"/>
    <cellStyle name="Percent 4 3 3 5 2 4" xfId="46520" xr:uid="{B85C46F1-D89F-4F2F-BF46-8E0A5DFD3056}"/>
    <cellStyle name="Percent 4 3 3 5 3" xfId="10798" xr:uid="{30EDAE45-4505-4C34-8536-D4C1EDCC186F}"/>
    <cellStyle name="Percent 4 3 3 5 3 2" xfId="10799" xr:uid="{94DDFC1F-83E4-4DBC-9A69-DC18A6C65CD0}"/>
    <cellStyle name="Percent 4 3 3 5 3 2 2" xfId="28672" xr:uid="{C84CC03D-2269-46BD-AA42-30E7B0D5F1F6}"/>
    <cellStyle name="Percent 4 3 3 5 3 2 3" xfId="46523" xr:uid="{678DD0B8-72FD-474B-A928-3B8C81CF5428}"/>
    <cellStyle name="Percent 4 3 3 5 3 3" xfId="28671" xr:uid="{FEDF50CF-9E52-4341-B477-04B7F108A528}"/>
    <cellStyle name="Percent 4 3 3 5 3 4" xfId="46522" xr:uid="{FC42548D-4B99-46FD-AC47-22E70EDAD0DA}"/>
    <cellStyle name="Percent 4 3 3 5 4" xfId="10800" xr:uid="{9130897F-61FB-4F7C-BD54-54278CC1346D}"/>
    <cellStyle name="Percent 4 3 3 5 4 2" xfId="28673" xr:uid="{2CA8C3E4-A20E-4BAF-ACFB-313F362CF758}"/>
    <cellStyle name="Percent 4 3 3 5 4 3" xfId="46524" xr:uid="{34724692-C976-4AD1-A673-F4623A007E35}"/>
    <cellStyle name="Percent 4 3 3 5 5" xfId="28668" xr:uid="{D5717FD3-6F96-40BC-83B0-242ACB965BBF}"/>
    <cellStyle name="Percent 4 3 3 5 6" xfId="46519" xr:uid="{E15A4EA5-9E05-42B6-9A5F-D2B84B80F7FE}"/>
    <cellStyle name="Percent 4 3 3 6" xfId="10801" xr:uid="{05902792-23E6-49D3-A710-3CF59655AA56}"/>
    <cellStyle name="Percent 4 3 3 6 2" xfId="10802" xr:uid="{FA0A0DB4-CD0E-4847-BAAB-B839D63329C6}"/>
    <cellStyle name="Percent 4 3 3 6 2 2" xfId="28675" xr:uid="{3DC80FF6-62E5-412A-8B21-25664D006E2E}"/>
    <cellStyle name="Percent 4 3 3 6 2 3" xfId="46526" xr:uid="{1515F97D-9B52-4DB2-A5BE-9FCE46F4C706}"/>
    <cellStyle name="Percent 4 3 3 6 3" xfId="28674" xr:uid="{FB970216-BD97-4338-8AC1-F4C7DE3159E4}"/>
    <cellStyle name="Percent 4 3 3 6 4" xfId="46525" xr:uid="{53D54627-227C-48C4-BCED-E06A4382252A}"/>
    <cellStyle name="Percent 4 3 3 7" xfId="10803" xr:uid="{FCECCD67-6831-4FC9-9116-0C6E3F0323B9}"/>
    <cellStyle name="Percent 4 3 3 7 2" xfId="10804" xr:uid="{F2F53730-B71C-4044-ACD0-82503A5E7B63}"/>
    <cellStyle name="Percent 4 3 3 7 2 2" xfId="28677" xr:uid="{4697E258-958E-4F4F-8813-B3CC09A1EDD5}"/>
    <cellStyle name="Percent 4 3 3 7 2 3" xfId="46528" xr:uid="{6AD46F03-2C35-48CF-9D00-243BE6E7A4EE}"/>
    <cellStyle name="Percent 4 3 3 7 3" xfId="28676" xr:uid="{21B5EDDE-2C6B-4A7A-B521-B5836C2BFF04}"/>
    <cellStyle name="Percent 4 3 3 7 4" xfId="46527" xr:uid="{559FF475-F4EF-4E55-9994-421468C6DF9E}"/>
    <cellStyle name="Percent 4 3 3 8" xfId="10805" xr:uid="{930E5345-0E48-4214-A8CD-811D33D69711}"/>
    <cellStyle name="Percent 4 3 3 8 2" xfId="10806" xr:uid="{5F8C3F80-B75C-42E5-BEE5-D4B2E7D547CB}"/>
    <cellStyle name="Percent 4 3 3 8 2 2" xfId="28679" xr:uid="{04DB3A7E-6499-4314-8E25-D01A46CECD61}"/>
    <cellStyle name="Percent 4 3 3 8 2 3" xfId="46530" xr:uid="{69C4F462-55D5-4C9E-B4F9-6A4C114D481C}"/>
    <cellStyle name="Percent 4 3 3 8 3" xfId="28678" xr:uid="{6D510154-9AA7-48CB-9EF1-4179AAF8F069}"/>
    <cellStyle name="Percent 4 3 3 8 4" xfId="46529" xr:uid="{38C239F1-0E00-4CD4-AE28-899E981375D1}"/>
    <cellStyle name="Percent 4 3 3 9" xfId="10807" xr:uid="{AC89BDFE-F604-46B6-9234-FDF994428FDE}"/>
    <cellStyle name="Percent 4 3 3 9 2" xfId="28680" xr:uid="{2B96498C-E30B-4FD4-B89F-43F154E49FD7}"/>
    <cellStyle name="Percent 4 3 3 9 3" xfId="46531" xr:uid="{BF67EA02-2B3C-4FAB-B39C-9E899B4E9846}"/>
    <cellStyle name="Percent 4 3 4" xfId="4742" xr:uid="{0917889F-C739-402B-9789-DB63E0E5F008}"/>
    <cellStyle name="Percent 4 3 4 10" xfId="10809" xr:uid="{61C57C06-C1B9-450C-8BF3-88E39FB87584}"/>
    <cellStyle name="Percent 4 3 4 10 2" xfId="28682" xr:uid="{1187E923-036F-40AD-B8CB-2A1D8053FDB2}"/>
    <cellStyle name="Percent 4 3 4 10 3" xfId="46533" xr:uid="{4ABBEC05-C00F-437D-A8FE-C894E3128B02}"/>
    <cellStyle name="Percent 4 3 4 11" xfId="10808" xr:uid="{49026CDD-0E78-43F7-9F9B-E6A59D3A74D3}"/>
    <cellStyle name="Percent 4 3 4 11 2" xfId="28681" xr:uid="{2F895FDB-C3AF-446F-A4B9-1AE2C24D2CDC}"/>
    <cellStyle name="Percent 4 3 4 11 3" xfId="46532" xr:uid="{22526EFA-FD1E-4696-929A-180179FCF32C}"/>
    <cellStyle name="Percent 4 3 4 12" xfId="59932" xr:uid="{B6DDA438-AD21-4B41-9BC3-43D9B1951409}"/>
    <cellStyle name="Percent 4 3 4 2" xfId="10810" xr:uid="{1E104576-12E0-4A53-A8D0-C44AAB772165}"/>
    <cellStyle name="Percent 4 3 4 2 2" xfId="10811" xr:uid="{A12D026D-9EFF-4597-BFC0-E36C307C1D08}"/>
    <cellStyle name="Percent 4 3 4 2 2 2" xfId="10812" xr:uid="{A2371913-B528-44C1-8E10-D414C7501AD5}"/>
    <cellStyle name="Percent 4 3 4 2 2 2 2" xfId="28685" xr:uid="{71EFCE30-22F1-424E-A365-499BC7B356C9}"/>
    <cellStyle name="Percent 4 3 4 2 2 2 3" xfId="46536" xr:uid="{045551F3-DC2C-4752-8D33-D4031B963F9A}"/>
    <cellStyle name="Percent 4 3 4 2 2 3" xfId="28684" xr:uid="{93D019FE-5D25-40CE-B75F-6818230BBF78}"/>
    <cellStyle name="Percent 4 3 4 2 2 4" xfId="46535" xr:uid="{FC893495-F80F-44AF-AE61-48B0553998F5}"/>
    <cellStyle name="Percent 4 3 4 2 3" xfId="10813" xr:uid="{8190059F-1908-4853-94CE-545DCAC75F2D}"/>
    <cellStyle name="Percent 4 3 4 2 3 2" xfId="10814" xr:uid="{29244950-563A-4A1B-BB1D-9DC595B31FA1}"/>
    <cellStyle name="Percent 4 3 4 2 3 2 2" xfId="28687" xr:uid="{394F8241-B8ED-43E1-BFE8-0DA29733B3B8}"/>
    <cellStyle name="Percent 4 3 4 2 3 2 3" xfId="46538" xr:uid="{047F37A0-F953-4AC1-AD9F-1951DE5D8307}"/>
    <cellStyle name="Percent 4 3 4 2 3 3" xfId="28686" xr:uid="{3BE96476-45F1-4225-B13B-F2FAB1549290}"/>
    <cellStyle name="Percent 4 3 4 2 3 4" xfId="46537" xr:uid="{39ED509E-0D3C-4A67-951D-269488588A5A}"/>
    <cellStyle name="Percent 4 3 4 2 4" xfId="10815" xr:uid="{917C0358-859A-48C9-B66F-6BD04DE313A4}"/>
    <cellStyle name="Percent 4 3 4 2 4 2" xfId="28688" xr:uid="{D6FC2D01-FCB6-4DA7-889F-FFE31145AB86}"/>
    <cellStyle name="Percent 4 3 4 2 4 3" xfId="46539" xr:uid="{53C4F5CD-BDDC-4A27-B5BA-FB53AE6479CF}"/>
    <cellStyle name="Percent 4 3 4 2 5" xfId="28683" xr:uid="{1E1009BE-278D-44B3-A179-477CB599C188}"/>
    <cellStyle name="Percent 4 3 4 2 6" xfId="46534" xr:uid="{4AA4C5B3-9193-4965-B82B-15921AB49070}"/>
    <cellStyle name="Percent 4 3 4 3" xfId="10816" xr:uid="{3037A303-21DD-4408-9229-92C802571324}"/>
    <cellStyle name="Percent 4 3 4 3 2" xfId="10817" xr:uid="{E31720F5-B35A-4C56-BDA3-0D9026E835EE}"/>
    <cellStyle name="Percent 4 3 4 3 2 2" xfId="10818" xr:uid="{A7544EF8-9C4A-47E0-94FD-80F403CAA5C3}"/>
    <cellStyle name="Percent 4 3 4 3 2 2 2" xfId="28691" xr:uid="{8D142726-7BF6-40DD-9A0C-CFFF64073E3D}"/>
    <cellStyle name="Percent 4 3 4 3 2 2 3" xfId="46542" xr:uid="{E68C19B9-CE65-4958-AAA0-976469DAA300}"/>
    <cellStyle name="Percent 4 3 4 3 2 3" xfId="28690" xr:uid="{AA6AFFEA-5DC1-4043-9605-396413818765}"/>
    <cellStyle name="Percent 4 3 4 3 2 4" xfId="46541" xr:uid="{E8F800D3-8B45-4B8C-9935-8C96CEA459F6}"/>
    <cellStyle name="Percent 4 3 4 3 3" xfId="10819" xr:uid="{EDD00EA7-A4F3-456C-BE07-6EDB7ED3FFCE}"/>
    <cellStyle name="Percent 4 3 4 3 3 2" xfId="10820" xr:uid="{99277C84-F5BC-4917-A0A9-FC4E6B393F21}"/>
    <cellStyle name="Percent 4 3 4 3 3 2 2" xfId="28693" xr:uid="{E1046EE3-2C1E-4E29-BE16-116CF2707726}"/>
    <cellStyle name="Percent 4 3 4 3 3 2 3" xfId="46544" xr:uid="{3404400F-DB5B-4E0B-A476-54EB548D70C1}"/>
    <cellStyle name="Percent 4 3 4 3 3 3" xfId="28692" xr:uid="{80017C4A-67CC-407D-B011-8C711203FB52}"/>
    <cellStyle name="Percent 4 3 4 3 3 4" xfId="46543" xr:uid="{1234AB2F-2BF8-407E-BE36-499C667730B1}"/>
    <cellStyle name="Percent 4 3 4 3 4" xfId="10821" xr:uid="{2949E3C1-4391-431A-90E1-401AAD2D35CD}"/>
    <cellStyle name="Percent 4 3 4 3 4 2" xfId="28694" xr:uid="{DAC00DFD-D5D5-4487-BBFA-E70CEE5C6A71}"/>
    <cellStyle name="Percent 4 3 4 3 4 3" xfId="46545" xr:uid="{E3825C73-7725-4C4A-91C4-0364298EB7BF}"/>
    <cellStyle name="Percent 4 3 4 3 5" xfId="28689" xr:uid="{49B20C1A-07CC-4473-8554-1409333E73AB}"/>
    <cellStyle name="Percent 4 3 4 3 6" xfId="46540" xr:uid="{49AB921A-F7E0-4367-A3C7-DF5F85CA0818}"/>
    <cellStyle name="Percent 4 3 4 4" xfId="10822" xr:uid="{59036EFC-D85A-4DB8-938C-BCFB9A19FA7C}"/>
    <cellStyle name="Percent 4 3 4 4 2" xfId="10823" xr:uid="{B25D298D-59C0-4E77-83ED-F2D657EF4E6A}"/>
    <cellStyle name="Percent 4 3 4 4 2 2" xfId="10824" xr:uid="{C0A2FDF1-C093-4C4A-83CD-76141F388C03}"/>
    <cellStyle name="Percent 4 3 4 4 2 2 2" xfId="28697" xr:uid="{7839F807-DF6E-454A-B66D-557962688E93}"/>
    <cellStyle name="Percent 4 3 4 4 2 2 3" xfId="46548" xr:uid="{5DF6EA9D-02D3-4FBC-B499-92446C0CBEBC}"/>
    <cellStyle name="Percent 4 3 4 4 2 3" xfId="28696" xr:uid="{86746EA9-244B-4702-A10F-9B2C4BB79481}"/>
    <cellStyle name="Percent 4 3 4 4 2 4" xfId="46547" xr:uid="{A0E8067A-7265-4D79-BCBD-E84B450D3EC0}"/>
    <cellStyle name="Percent 4 3 4 4 3" xfId="10825" xr:uid="{7D09217B-BAA0-4792-861E-2F2248E3D774}"/>
    <cellStyle name="Percent 4 3 4 4 3 2" xfId="10826" xr:uid="{C2AC9F79-6F1D-41DE-B8C0-DC236447DCF3}"/>
    <cellStyle name="Percent 4 3 4 4 3 2 2" xfId="28699" xr:uid="{DA09DD37-B44E-46A9-8B2B-7C26C360F7A7}"/>
    <cellStyle name="Percent 4 3 4 4 3 2 3" xfId="46550" xr:uid="{EFE24383-1653-4A1D-A9E1-32CA4A0FB14D}"/>
    <cellStyle name="Percent 4 3 4 4 3 3" xfId="28698" xr:uid="{5DC21473-774B-4B1C-8445-03CCB43B6120}"/>
    <cellStyle name="Percent 4 3 4 4 3 4" xfId="46549" xr:uid="{C01ABBB2-CE55-43A1-8A06-7C672A8A6EFC}"/>
    <cellStyle name="Percent 4 3 4 4 4" xfId="10827" xr:uid="{5BD69F38-EB07-486A-8EBF-8934A947B997}"/>
    <cellStyle name="Percent 4 3 4 4 4 2" xfId="10828" xr:uid="{84A9455F-B91D-469B-8D38-5FE021E171C9}"/>
    <cellStyle name="Percent 4 3 4 4 4 2 2" xfId="28701" xr:uid="{852027D3-F789-4D53-AF6C-FDE4E37556F6}"/>
    <cellStyle name="Percent 4 3 4 4 4 2 3" xfId="46552" xr:uid="{632F440D-E76C-415A-9FDD-643AF1D08D2A}"/>
    <cellStyle name="Percent 4 3 4 4 4 3" xfId="28700" xr:uid="{5F6085F6-713C-498F-B416-52CF7A232520}"/>
    <cellStyle name="Percent 4 3 4 4 4 4" xfId="46551" xr:uid="{62ACDF36-CB64-42B1-98CE-660E44C09B2C}"/>
    <cellStyle name="Percent 4 3 4 4 5" xfId="10829" xr:uid="{418EDC83-476C-4D4A-9584-E65C9A70DC68}"/>
    <cellStyle name="Percent 4 3 4 4 5 2" xfId="28702" xr:uid="{7FF73461-0837-47E8-8050-034FF574D5CF}"/>
    <cellStyle name="Percent 4 3 4 4 5 3" xfId="46553" xr:uid="{B4E71110-C165-42FC-806E-86D3A4DCFE58}"/>
    <cellStyle name="Percent 4 3 4 4 6" xfId="28695" xr:uid="{CDF881A5-E101-4201-869B-D0CA2994506F}"/>
    <cellStyle name="Percent 4 3 4 4 7" xfId="46546" xr:uid="{83D72983-D936-47A4-9BB3-6B2A42D00FB1}"/>
    <cellStyle name="Percent 4 3 4 5" xfId="10830" xr:uid="{B5D13094-6042-4971-9747-98E4076E606A}"/>
    <cellStyle name="Percent 4 3 4 5 2" xfId="10831" xr:uid="{C4D1EC7E-00EF-48EA-BDB2-95AA3663C90D}"/>
    <cellStyle name="Percent 4 3 4 5 2 2" xfId="10832" xr:uid="{0D29F384-95CC-4845-84E1-F7FF9222FBA3}"/>
    <cellStyle name="Percent 4 3 4 5 2 2 2" xfId="28705" xr:uid="{DCD39711-4A4A-4DDE-81B9-341F6E0E7041}"/>
    <cellStyle name="Percent 4 3 4 5 2 2 3" xfId="46556" xr:uid="{13B69E8A-1A81-4689-9E42-15E57CD4B078}"/>
    <cellStyle name="Percent 4 3 4 5 2 3" xfId="28704" xr:uid="{EFC5DE2E-2E9C-438A-8988-3E76248A801D}"/>
    <cellStyle name="Percent 4 3 4 5 2 4" xfId="46555" xr:uid="{F6C1877D-950D-45B8-8086-96673CEA026D}"/>
    <cellStyle name="Percent 4 3 4 5 3" xfId="10833" xr:uid="{DDD73E5A-860A-4907-812F-7DD9971BC133}"/>
    <cellStyle name="Percent 4 3 4 5 3 2" xfId="10834" xr:uid="{EAE49E8C-E688-403F-932D-C64E7E9C36D1}"/>
    <cellStyle name="Percent 4 3 4 5 3 2 2" xfId="28707" xr:uid="{93C9BEAB-06B6-44C7-868D-9837706660EA}"/>
    <cellStyle name="Percent 4 3 4 5 3 2 3" xfId="46558" xr:uid="{E8BEFAAE-45E3-4185-BB5A-4C1A5DA68C7E}"/>
    <cellStyle name="Percent 4 3 4 5 3 3" xfId="28706" xr:uid="{B7E316EA-214F-4C8A-BDBB-DEF43A77D485}"/>
    <cellStyle name="Percent 4 3 4 5 3 4" xfId="46557" xr:uid="{5CD2EE95-BF5C-481B-B28E-4AF451757BA4}"/>
    <cellStyle name="Percent 4 3 4 5 4" xfId="10835" xr:uid="{9EE6CB3C-858F-45C6-B8F1-5E166CBB0D1E}"/>
    <cellStyle name="Percent 4 3 4 5 4 2" xfId="28708" xr:uid="{372BBB1C-AEC1-4943-8448-76F635EE3A71}"/>
    <cellStyle name="Percent 4 3 4 5 4 3" xfId="46559" xr:uid="{C2853AB6-454C-491D-A1B6-6F8195B01398}"/>
    <cellStyle name="Percent 4 3 4 5 5" xfId="28703" xr:uid="{8073EFA9-7CE0-44FD-9372-9522160DE58B}"/>
    <cellStyle name="Percent 4 3 4 5 6" xfId="46554" xr:uid="{800ED97B-5281-4E61-BAA8-C61F2827C042}"/>
    <cellStyle name="Percent 4 3 4 6" xfId="10836" xr:uid="{039D7FE7-F86B-41C3-8585-0B84E036FCEB}"/>
    <cellStyle name="Percent 4 3 4 6 2" xfId="10837" xr:uid="{B69D19C4-B915-484B-BB70-5F29B0CAFB8E}"/>
    <cellStyle name="Percent 4 3 4 6 2 2" xfId="28710" xr:uid="{84100786-5A27-4E9F-AF69-AFF48274437E}"/>
    <cellStyle name="Percent 4 3 4 6 2 3" xfId="46561" xr:uid="{DF7E8FB3-11B2-438D-A1E5-5B9BD8E2CE6E}"/>
    <cellStyle name="Percent 4 3 4 6 3" xfId="28709" xr:uid="{C6AD1831-9637-40F6-A232-E7A42EAFCC71}"/>
    <cellStyle name="Percent 4 3 4 6 4" xfId="46560" xr:uid="{FE6C879A-7D2D-4014-A9A1-0ECDD7E78A38}"/>
    <cellStyle name="Percent 4 3 4 7" xfId="10838" xr:uid="{97675850-C0C1-4CC9-B5C4-4618A0CCBE7F}"/>
    <cellStyle name="Percent 4 3 4 7 2" xfId="10839" xr:uid="{AFE03463-55E4-42CE-A613-FAED4E4E3016}"/>
    <cellStyle name="Percent 4 3 4 7 2 2" xfId="28712" xr:uid="{947747F4-FA67-40C1-9F97-7A1339315EC4}"/>
    <cellStyle name="Percent 4 3 4 7 2 3" xfId="46563" xr:uid="{CBE3EAC6-F02D-4782-BAAB-0FAF7CECCE83}"/>
    <cellStyle name="Percent 4 3 4 7 3" xfId="28711" xr:uid="{510463BC-97AB-4960-9048-67B33BA696F2}"/>
    <cellStyle name="Percent 4 3 4 7 4" xfId="46562" xr:uid="{BAC36AF6-2A80-415F-A90B-FE68EDB72B5A}"/>
    <cellStyle name="Percent 4 3 4 8" xfId="10840" xr:uid="{9A3CC630-A70A-4496-AE32-F1969AB8CC9A}"/>
    <cellStyle name="Percent 4 3 4 8 2" xfId="10841" xr:uid="{AC9DA80A-58BC-46C5-879C-34738D3820F1}"/>
    <cellStyle name="Percent 4 3 4 8 2 2" xfId="28714" xr:uid="{8A24518E-A623-49F1-8E2B-79CC6AA19A07}"/>
    <cellStyle name="Percent 4 3 4 8 2 3" xfId="46565" xr:uid="{4E2016F5-F4A8-4A7D-ABF8-FC7B09380DE2}"/>
    <cellStyle name="Percent 4 3 4 8 3" xfId="28713" xr:uid="{CB2BA620-13D0-44CD-8661-25872AF2791A}"/>
    <cellStyle name="Percent 4 3 4 8 4" xfId="46564" xr:uid="{CE9BB31E-79C4-499E-9D09-12207F62A264}"/>
    <cellStyle name="Percent 4 3 4 9" xfId="10842" xr:uid="{2B486409-515A-46E3-8DC0-B0197F60C4DF}"/>
    <cellStyle name="Percent 4 3 4 9 2" xfId="28715" xr:uid="{BDBB9774-9D2A-4B63-ABA6-FFB6EC220E03}"/>
    <cellStyle name="Percent 4 3 4 9 3" xfId="46566" xr:uid="{33EED674-6F2C-4A9F-AAE9-7C4DA2CFCB1F}"/>
    <cellStyle name="Percent 4 3 5" xfId="4743" xr:uid="{DB8C265C-460A-4A4C-9250-271DF78C0533}"/>
    <cellStyle name="Percent 4 3 5 10" xfId="10844" xr:uid="{B9F952D1-BB02-41B4-8E63-4D9B8F507DDB}"/>
    <cellStyle name="Percent 4 3 5 10 2" xfId="28717" xr:uid="{0339D2C4-543C-4501-BEDA-AA6271E8A61F}"/>
    <cellStyle name="Percent 4 3 5 10 3" xfId="46568" xr:uid="{3C2B5FB2-48DC-4530-BB65-44B9EF27DF46}"/>
    <cellStyle name="Percent 4 3 5 11" xfId="10843" xr:uid="{80B31CE4-91AA-4674-AF83-AC325511C268}"/>
    <cellStyle name="Percent 4 3 5 11 2" xfId="28716" xr:uid="{D1F926DF-B111-46A0-A56A-0745FFAB7DEA}"/>
    <cellStyle name="Percent 4 3 5 11 3" xfId="46567" xr:uid="{C78EABF3-79A5-4261-9C3C-593335472AA0}"/>
    <cellStyle name="Percent 4 3 5 12" xfId="59933" xr:uid="{FA2397A6-6099-446B-86F6-13D05A70B2A0}"/>
    <cellStyle name="Percent 4 3 5 2" xfId="10845" xr:uid="{2ABC90CB-4EAB-4DA8-855A-CA303E73BC4A}"/>
    <cellStyle name="Percent 4 3 5 2 2" xfId="10846" xr:uid="{F6CFFD88-68B7-488D-B2EE-5FF14C3C8DDC}"/>
    <cellStyle name="Percent 4 3 5 2 2 2" xfId="10847" xr:uid="{D7E86894-2011-4963-85F9-7DA43FDD785D}"/>
    <cellStyle name="Percent 4 3 5 2 2 2 2" xfId="28720" xr:uid="{A7730C0E-D1EB-41EC-B4FA-4C2D4817BDF9}"/>
    <cellStyle name="Percent 4 3 5 2 2 2 3" xfId="46571" xr:uid="{DA17A63B-347E-480D-9557-2BE5F60C3292}"/>
    <cellStyle name="Percent 4 3 5 2 2 3" xfId="28719" xr:uid="{2AFFCD8B-6F9C-4E5A-B056-6B5E5839BE8A}"/>
    <cellStyle name="Percent 4 3 5 2 2 4" xfId="46570" xr:uid="{85E24E88-343D-4741-B5CD-F47524DF12C4}"/>
    <cellStyle name="Percent 4 3 5 2 3" xfId="10848" xr:uid="{0DC1B4B1-6BAF-4C99-AA7F-1479A9652F82}"/>
    <cellStyle name="Percent 4 3 5 2 3 2" xfId="10849" xr:uid="{972B5E71-6456-4885-BC43-43C3554A68D4}"/>
    <cellStyle name="Percent 4 3 5 2 3 2 2" xfId="28722" xr:uid="{0EA23E1F-7A98-47F2-ACA0-95F26F202073}"/>
    <cellStyle name="Percent 4 3 5 2 3 2 3" xfId="46573" xr:uid="{23CBDDFD-8B94-4546-BBCE-2B9E276CE52E}"/>
    <cellStyle name="Percent 4 3 5 2 3 3" xfId="28721" xr:uid="{A100E39D-6332-417C-8C95-79668E0E1155}"/>
    <cellStyle name="Percent 4 3 5 2 3 4" xfId="46572" xr:uid="{C1DDFF53-7124-4681-B57B-EA2FC45F2550}"/>
    <cellStyle name="Percent 4 3 5 2 4" xfId="10850" xr:uid="{095400A3-C429-48FD-B0AF-4FA2AC261935}"/>
    <cellStyle name="Percent 4 3 5 2 4 2" xfId="28723" xr:uid="{CCBEA94B-A6AB-4AE0-B28D-F14A8D251980}"/>
    <cellStyle name="Percent 4 3 5 2 4 3" xfId="46574" xr:uid="{0074AFD7-E90D-45CA-94A9-7D8C1AEAD125}"/>
    <cellStyle name="Percent 4 3 5 2 5" xfId="28718" xr:uid="{9731DFD4-49A5-4784-AE4C-18B0EDFB186D}"/>
    <cellStyle name="Percent 4 3 5 2 6" xfId="46569" xr:uid="{2D43A6B9-455A-428E-B4E9-7C8822D39E1A}"/>
    <cellStyle name="Percent 4 3 5 3" xfId="10851" xr:uid="{2011E8D0-F856-4A23-A632-091BCEC16A44}"/>
    <cellStyle name="Percent 4 3 5 3 2" xfId="10852" xr:uid="{03DA3241-D1FE-4474-997A-8235AC835979}"/>
    <cellStyle name="Percent 4 3 5 3 2 2" xfId="10853" xr:uid="{FA2ECFE9-762D-4256-865A-25F3EB5E8CD9}"/>
    <cellStyle name="Percent 4 3 5 3 2 2 2" xfId="28726" xr:uid="{0396A632-D10F-4533-AC9A-7029C7A6AEB5}"/>
    <cellStyle name="Percent 4 3 5 3 2 2 3" xfId="46577" xr:uid="{10B8785B-A912-4157-8019-0D3F1EA17939}"/>
    <cellStyle name="Percent 4 3 5 3 2 3" xfId="28725" xr:uid="{1BB3ADE0-A1D5-4C22-BF19-49E9B8BFD12A}"/>
    <cellStyle name="Percent 4 3 5 3 2 4" xfId="46576" xr:uid="{107327C7-C73C-4B8F-A9A7-8D98471AEA2A}"/>
    <cellStyle name="Percent 4 3 5 3 3" xfId="10854" xr:uid="{C25D02C5-7BEC-4FEC-A9B3-1238E5A0B391}"/>
    <cellStyle name="Percent 4 3 5 3 3 2" xfId="10855" xr:uid="{513D8CD4-62F2-4B2A-B54C-330D37BBF27F}"/>
    <cellStyle name="Percent 4 3 5 3 3 2 2" xfId="28728" xr:uid="{2D8D4CC7-2D63-4EB2-8877-2DCF20AB2813}"/>
    <cellStyle name="Percent 4 3 5 3 3 2 3" xfId="46579" xr:uid="{D0BD01E9-8983-4385-A6D1-AF6B402E81DD}"/>
    <cellStyle name="Percent 4 3 5 3 3 3" xfId="28727" xr:uid="{3729E257-2659-4664-8A84-5AA8B4E980F8}"/>
    <cellStyle name="Percent 4 3 5 3 3 4" xfId="46578" xr:uid="{C36A62FE-43AE-48BC-B72C-CBF5923379A0}"/>
    <cellStyle name="Percent 4 3 5 3 4" xfId="10856" xr:uid="{B9085E70-FC6F-4733-8EF1-2A7CD7D17A1E}"/>
    <cellStyle name="Percent 4 3 5 3 4 2" xfId="28729" xr:uid="{FAAC8EDF-0EC2-4DBC-996E-4AFF79CAAAA2}"/>
    <cellStyle name="Percent 4 3 5 3 4 3" xfId="46580" xr:uid="{4C2A0862-B087-4E27-9F36-FFCCA02401AA}"/>
    <cellStyle name="Percent 4 3 5 3 5" xfId="28724" xr:uid="{E7688D25-0424-4E9A-B14D-148E698FBE03}"/>
    <cellStyle name="Percent 4 3 5 3 6" xfId="46575" xr:uid="{637000F4-E9CD-4713-8BC8-47BBD7C711AA}"/>
    <cellStyle name="Percent 4 3 5 4" xfId="10857" xr:uid="{FBE0FC5A-7E39-4488-87ED-A377F9A79F7A}"/>
    <cellStyle name="Percent 4 3 5 4 2" xfId="10858" xr:uid="{F6E4D77C-648A-45E4-B047-EB280DEC0919}"/>
    <cellStyle name="Percent 4 3 5 4 2 2" xfId="10859" xr:uid="{266DAE01-09C4-4404-908D-17D30E8A8BAF}"/>
    <cellStyle name="Percent 4 3 5 4 2 2 2" xfId="28732" xr:uid="{3E4FC581-4F52-45DE-9494-AC39BCCC40BD}"/>
    <cellStyle name="Percent 4 3 5 4 2 2 3" xfId="46583" xr:uid="{FF42797F-B167-412E-AFCF-BE9C0176D77C}"/>
    <cellStyle name="Percent 4 3 5 4 2 3" xfId="28731" xr:uid="{38E12FD9-1907-4CF4-A8A2-CB6A836FF03E}"/>
    <cellStyle name="Percent 4 3 5 4 2 4" xfId="46582" xr:uid="{5DFF04CA-00AF-422B-BFAA-A29CEB5C07E8}"/>
    <cellStyle name="Percent 4 3 5 4 3" xfId="10860" xr:uid="{B21C1FDF-E9AF-4332-AF56-9EE62BBCF447}"/>
    <cellStyle name="Percent 4 3 5 4 3 2" xfId="10861" xr:uid="{329DB1CB-CE1D-41BE-9FAE-7D3DFD359954}"/>
    <cellStyle name="Percent 4 3 5 4 3 2 2" xfId="28734" xr:uid="{29FCB0BD-585D-4378-ACB5-4EF3835027B1}"/>
    <cellStyle name="Percent 4 3 5 4 3 2 3" xfId="46585" xr:uid="{D5D4C60F-8B49-45DB-A29B-4CC2914F891B}"/>
    <cellStyle name="Percent 4 3 5 4 3 3" xfId="28733" xr:uid="{FE29C84F-440C-440C-96EE-FC128A52AB77}"/>
    <cellStyle name="Percent 4 3 5 4 3 4" xfId="46584" xr:uid="{6A2DAD1C-477B-4363-B8D5-5B4E8988C13B}"/>
    <cellStyle name="Percent 4 3 5 4 4" xfId="10862" xr:uid="{66A34B34-BBAC-4DE7-8507-FD005E96FB3C}"/>
    <cellStyle name="Percent 4 3 5 4 4 2" xfId="10863" xr:uid="{38C5077A-76E2-4A69-94F8-5DEFF8011C91}"/>
    <cellStyle name="Percent 4 3 5 4 4 2 2" xfId="28736" xr:uid="{7D2D7E3F-ED21-4AC8-8FF4-853538FBD6FE}"/>
    <cellStyle name="Percent 4 3 5 4 4 2 3" xfId="46587" xr:uid="{C4163F2D-FD7E-437C-B726-C40CF588C163}"/>
    <cellStyle name="Percent 4 3 5 4 4 3" xfId="28735" xr:uid="{79B0D9A1-AB3C-45DF-A89F-596297E6C945}"/>
    <cellStyle name="Percent 4 3 5 4 4 4" xfId="46586" xr:uid="{21554327-82EF-496F-8C1C-C5040CCC953F}"/>
    <cellStyle name="Percent 4 3 5 4 5" xfId="10864" xr:uid="{7D3B4A19-4540-4F12-BEFD-5928A2695396}"/>
    <cellStyle name="Percent 4 3 5 4 5 2" xfId="28737" xr:uid="{6B3A1935-11FF-4727-8F57-02595F34074A}"/>
    <cellStyle name="Percent 4 3 5 4 5 3" xfId="46588" xr:uid="{1E49F332-DC04-424D-B607-18AF228ED63A}"/>
    <cellStyle name="Percent 4 3 5 4 6" xfId="28730" xr:uid="{E37E75B3-41CB-4125-94CC-FBEF183FFFBF}"/>
    <cellStyle name="Percent 4 3 5 4 7" xfId="46581" xr:uid="{7EB74968-2EB0-49EA-9FBF-B50976D48D91}"/>
    <cellStyle name="Percent 4 3 5 5" xfId="10865" xr:uid="{81BA5A84-6C6A-4B24-8E45-9741AAEC9B62}"/>
    <cellStyle name="Percent 4 3 5 5 2" xfId="10866" xr:uid="{D6996299-753C-48D4-8FF8-6B92588D3DED}"/>
    <cellStyle name="Percent 4 3 5 5 2 2" xfId="10867" xr:uid="{5B90A7BE-7703-40D9-B5DA-2CA0F8DBFE05}"/>
    <cellStyle name="Percent 4 3 5 5 2 2 2" xfId="28740" xr:uid="{DCB926E2-C6E8-47C4-B8BC-51099F179D48}"/>
    <cellStyle name="Percent 4 3 5 5 2 2 3" xfId="46591" xr:uid="{512C7B7E-C2E5-43F5-B2EF-9C67E23B52B4}"/>
    <cellStyle name="Percent 4 3 5 5 2 3" xfId="28739" xr:uid="{43E2F465-6FA3-4511-BB30-6E01078E5581}"/>
    <cellStyle name="Percent 4 3 5 5 2 4" xfId="46590" xr:uid="{1A5687BA-1736-4963-B7C2-D6531644A4AD}"/>
    <cellStyle name="Percent 4 3 5 5 3" xfId="10868" xr:uid="{3EC5CABF-7526-43B6-8D39-457CBF8C4898}"/>
    <cellStyle name="Percent 4 3 5 5 3 2" xfId="10869" xr:uid="{9697C6F4-3DAE-4B27-A3CD-D39AC1350F4B}"/>
    <cellStyle name="Percent 4 3 5 5 3 2 2" xfId="28742" xr:uid="{145A9E11-BE46-4F84-ABB4-3E83049BDB8C}"/>
    <cellStyle name="Percent 4 3 5 5 3 2 3" xfId="46593" xr:uid="{7C942ECB-C237-4E34-878A-9720736840A1}"/>
    <cellStyle name="Percent 4 3 5 5 3 3" xfId="28741" xr:uid="{38A96253-5D8E-448B-9B49-418DA48F2902}"/>
    <cellStyle name="Percent 4 3 5 5 3 4" xfId="46592" xr:uid="{449D76F2-81F2-4986-BAEF-33CB0108ECBF}"/>
    <cellStyle name="Percent 4 3 5 5 4" xfId="10870" xr:uid="{822ADC7F-06B6-4E1A-BBD8-BAA833845495}"/>
    <cellStyle name="Percent 4 3 5 5 4 2" xfId="28743" xr:uid="{7D04EA4E-F875-4A82-9899-E63FEDA49587}"/>
    <cellStyle name="Percent 4 3 5 5 4 3" xfId="46594" xr:uid="{43AE8125-7613-404C-930F-27D06CF4F705}"/>
    <cellStyle name="Percent 4 3 5 5 5" xfId="28738" xr:uid="{5150FCE9-A7B9-4BE8-AC96-2710DA1C940F}"/>
    <cellStyle name="Percent 4 3 5 5 6" xfId="46589" xr:uid="{0931F3D1-D74F-463A-9120-471BE66A651E}"/>
    <cellStyle name="Percent 4 3 5 6" xfId="10871" xr:uid="{29F7B27A-8ADE-4A9D-9399-2183DA185DBE}"/>
    <cellStyle name="Percent 4 3 5 6 2" xfId="10872" xr:uid="{90F1E61B-DC1A-4DBC-9523-FE1947D58E72}"/>
    <cellStyle name="Percent 4 3 5 6 2 2" xfId="28745" xr:uid="{4FC405A1-6761-4B10-8518-2DB1F554980D}"/>
    <cellStyle name="Percent 4 3 5 6 2 3" xfId="46596" xr:uid="{A1D49CFD-4492-4A58-892F-5A3B1609EDFF}"/>
    <cellStyle name="Percent 4 3 5 6 3" xfId="28744" xr:uid="{7E648532-58A3-4094-85AF-B27475610BC3}"/>
    <cellStyle name="Percent 4 3 5 6 4" xfId="46595" xr:uid="{9046EC60-3C53-4B6F-9159-20139488A48B}"/>
    <cellStyle name="Percent 4 3 5 7" xfId="10873" xr:uid="{5C48DBFE-1FC3-448C-BD5A-0AE6BB5801D7}"/>
    <cellStyle name="Percent 4 3 5 7 2" xfId="10874" xr:uid="{A9E92DDF-4068-45C8-A25D-0CC68217E184}"/>
    <cellStyle name="Percent 4 3 5 7 2 2" xfId="28747" xr:uid="{A37930AF-8648-4E6B-81CE-F70704EEC80D}"/>
    <cellStyle name="Percent 4 3 5 7 2 3" xfId="46598" xr:uid="{34DF9594-5756-427E-A69B-54F3167F933A}"/>
    <cellStyle name="Percent 4 3 5 7 3" xfId="28746" xr:uid="{11B2DB86-FD61-492D-A2E5-19DC60D0746F}"/>
    <cellStyle name="Percent 4 3 5 7 4" xfId="46597" xr:uid="{8E8D2C59-970F-446B-A82D-83E5231B0B5A}"/>
    <cellStyle name="Percent 4 3 5 8" xfId="10875" xr:uid="{D811487A-8CA8-45DD-B54F-C54C7FDE2C95}"/>
    <cellStyle name="Percent 4 3 5 8 2" xfId="10876" xr:uid="{D5C2D582-EA35-4729-AB6F-33BD92C1ACCD}"/>
    <cellStyle name="Percent 4 3 5 8 2 2" xfId="28749" xr:uid="{71E33EDD-CAE0-46EE-9570-292C4F3531D7}"/>
    <cellStyle name="Percent 4 3 5 8 2 3" xfId="46600" xr:uid="{168A1D11-6CA2-4E33-8F47-A5F62F5A2C07}"/>
    <cellStyle name="Percent 4 3 5 8 3" xfId="28748" xr:uid="{13890C86-DB97-40EF-944F-5D9BF994FD83}"/>
    <cellStyle name="Percent 4 3 5 8 4" xfId="46599" xr:uid="{90B02750-E351-451C-8B1B-0EF5D886A363}"/>
    <cellStyle name="Percent 4 3 5 9" xfId="10877" xr:uid="{8FB90D1C-ABE0-458A-AC13-098E5CE4D662}"/>
    <cellStyle name="Percent 4 3 5 9 2" xfId="28750" xr:uid="{6DB80DFF-6C8D-4329-98AD-E069216BCB67}"/>
    <cellStyle name="Percent 4 3 5 9 3" xfId="46601" xr:uid="{A6051F92-744F-4662-ACF7-7EC72566CA15}"/>
    <cellStyle name="Percent 4 3 6" xfId="4744" xr:uid="{300DDFCD-8D3E-4AC5-8B96-1B1611B1B101}"/>
    <cellStyle name="Percent 4 3 6 10" xfId="10879" xr:uid="{7D3173E9-E0A9-40E5-AAA1-5FE1B3673A40}"/>
    <cellStyle name="Percent 4 3 6 10 2" xfId="28752" xr:uid="{015D56D5-9FF2-49C9-BDE5-B6E82A25B969}"/>
    <cellStyle name="Percent 4 3 6 10 3" xfId="46603" xr:uid="{BEDCD160-94EB-4C63-A01C-87ADB8DD3A5B}"/>
    <cellStyle name="Percent 4 3 6 11" xfId="10878" xr:uid="{F3C9FB4F-957A-4BE0-BF43-FBDB066B9D32}"/>
    <cellStyle name="Percent 4 3 6 11 2" xfId="28751" xr:uid="{8D7689F3-8212-4372-AD3B-F3FC22C12D11}"/>
    <cellStyle name="Percent 4 3 6 11 3" xfId="46602" xr:uid="{830ECB37-21BB-4762-8A25-F9F245F10180}"/>
    <cellStyle name="Percent 4 3 6 12" xfId="59934" xr:uid="{6C0E4EB2-3574-4EAF-89D0-180F6E59B01E}"/>
    <cellStyle name="Percent 4 3 6 2" xfId="10880" xr:uid="{0293EAF4-12AD-4356-B5F9-FC0E507B5795}"/>
    <cellStyle name="Percent 4 3 6 2 2" xfId="10881" xr:uid="{ED19C140-1ADC-4673-821A-5D6DE37DBF6C}"/>
    <cellStyle name="Percent 4 3 6 2 2 2" xfId="10882" xr:uid="{BC5924F9-FF2D-4BF9-A25B-B9101F91984C}"/>
    <cellStyle name="Percent 4 3 6 2 2 2 2" xfId="28755" xr:uid="{81475DE9-74A6-4B03-B876-FA0C63008223}"/>
    <cellStyle name="Percent 4 3 6 2 2 2 3" xfId="46606" xr:uid="{9857AE81-AE53-4C23-89AB-9E0F15D564DC}"/>
    <cellStyle name="Percent 4 3 6 2 2 3" xfId="28754" xr:uid="{BC262C3C-5852-446F-AC32-FC39E22ED08C}"/>
    <cellStyle name="Percent 4 3 6 2 2 4" xfId="46605" xr:uid="{AADF4E8F-A93D-4444-8833-97239641C435}"/>
    <cellStyle name="Percent 4 3 6 2 3" xfId="10883" xr:uid="{AD4144A1-31C2-4F99-A259-ACB874D7F7FF}"/>
    <cellStyle name="Percent 4 3 6 2 3 2" xfId="10884" xr:uid="{869F398F-ECF7-48CE-A4A7-82391D523A97}"/>
    <cellStyle name="Percent 4 3 6 2 3 2 2" xfId="28757" xr:uid="{62ABB03B-4774-4F3F-9BAF-D44A6D9B0A80}"/>
    <cellStyle name="Percent 4 3 6 2 3 2 3" xfId="46608" xr:uid="{863BE5A5-EA45-4814-9831-562691BD47FC}"/>
    <cellStyle name="Percent 4 3 6 2 3 3" xfId="28756" xr:uid="{88F9DBFE-7A62-4CE8-8D23-4E851CA083C7}"/>
    <cellStyle name="Percent 4 3 6 2 3 4" xfId="46607" xr:uid="{3576AD65-48B1-4E23-AE4A-EA0BFB2C9038}"/>
    <cellStyle name="Percent 4 3 6 2 4" xfId="10885" xr:uid="{2DC3FD76-31DD-4426-9D29-A54D51E79996}"/>
    <cellStyle name="Percent 4 3 6 2 4 2" xfId="28758" xr:uid="{67893DF2-5122-4613-814D-63CD289ECBB7}"/>
    <cellStyle name="Percent 4 3 6 2 4 3" xfId="46609" xr:uid="{B727F363-A257-4DE1-B6B6-D35856651AE1}"/>
    <cellStyle name="Percent 4 3 6 2 5" xfId="28753" xr:uid="{8965B807-EFEA-4D5B-A379-99AED0B17C35}"/>
    <cellStyle name="Percent 4 3 6 2 6" xfId="46604" xr:uid="{DA61ECAA-9AE1-4B05-8C99-1C60DCFC33AC}"/>
    <cellStyle name="Percent 4 3 6 3" xfId="10886" xr:uid="{3054D5D1-F8D7-467C-AD88-3F7895A570E0}"/>
    <cellStyle name="Percent 4 3 6 3 2" xfId="10887" xr:uid="{D88C73A7-BCF1-43F5-B970-A33418283E94}"/>
    <cellStyle name="Percent 4 3 6 3 2 2" xfId="10888" xr:uid="{9ED253E4-DC38-4355-9C15-3D3411FCEE8D}"/>
    <cellStyle name="Percent 4 3 6 3 2 2 2" xfId="28761" xr:uid="{C08F17E9-BF88-4DB8-9118-B1476537C100}"/>
    <cellStyle name="Percent 4 3 6 3 2 2 3" xfId="46612" xr:uid="{602DD9B2-DB6E-4532-8B5F-B3D15D89C73E}"/>
    <cellStyle name="Percent 4 3 6 3 2 3" xfId="28760" xr:uid="{1AB68C0C-DFD6-4FEB-8794-B19A6BD8CA9A}"/>
    <cellStyle name="Percent 4 3 6 3 2 4" xfId="46611" xr:uid="{6CE2547A-D4D2-4330-A0AC-D9D12A28A069}"/>
    <cellStyle name="Percent 4 3 6 3 3" xfId="10889" xr:uid="{D6FF384C-B9B7-47DF-B0A2-44AA29131999}"/>
    <cellStyle name="Percent 4 3 6 3 3 2" xfId="10890" xr:uid="{381D36F1-B9C4-473D-B027-C78377EBF934}"/>
    <cellStyle name="Percent 4 3 6 3 3 2 2" xfId="28763" xr:uid="{4962070E-9386-4CAD-A9DA-B550F8C6C42E}"/>
    <cellStyle name="Percent 4 3 6 3 3 2 3" xfId="46614" xr:uid="{A8415E9D-2D13-49D0-A4F8-16E5955355B2}"/>
    <cellStyle name="Percent 4 3 6 3 3 3" xfId="28762" xr:uid="{48649712-A0A6-459B-8AF8-7342EB91796E}"/>
    <cellStyle name="Percent 4 3 6 3 3 4" xfId="46613" xr:uid="{08FDFC22-58CB-4A67-BF74-46EF14DAB080}"/>
    <cellStyle name="Percent 4 3 6 3 4" xfId="10891" xr:uid="{85FA4965-C68C-4D3A-AEEC-B6FDEADCA2D2}"/>
    <cellStyle name="Percent 4 3 6 3 4 2" xfId="28764" xr:uid="{3E0F88FA-04AF-4460-B66D-022F4E4DCD7D}"/>
    <cellStyle name="Percent 4 3 6 3 4 3" xfId="46615" xr:uid="{5215F867-21F6-43BE-B5DA-CA801CE05188}"/>
    <cellStyle name="Percent 4 3 6 3 5" xfId="28759" xr:uid="{A8323159-A127-466E-BD78-D6257622248F}"/>
    <cellStyle name="Percent 4 3 6 3 6" xfId="46610" xr:uid="{BA1478AC-060D-4248-9116-2D7104565CEE}"/>
    <cellStyle name="Percent 4 3 6 4" xfId="10892" xr:uid="{1AC7828F-47C9-4E5B-87B2-A151D46B6257}"/>
    <cellStyle name="Percent 4 3 6 4 2" xfId="10893" xr:uid="{36A060D1-F244-45C8-91C2-EB1799175326}"/>
    <cellStyle name="Percent 4 3 6 4 2 2" xfId="10894" xr:uid="{8766AB22-355F-4043-A641-D79F78836C18}"/>
    <cellStyle name="Percent 4 3 6 4 2 2 2" xfId="28767" xr:uid="{1103439E-35EF-47BD-968E-75B1B39B492A}"/>
    <cellStyle name="Percent 4 3 6 4 2 2 3" xfId="46618" xr:uid="{3205100E-299A-4519-8998-8824AF504C83}"/>
    <cellStyle name="Percent 4 3 6 4 2 3" xfId="28766" xr:uid="{893267B7-3A5F-48C4-A6AA-F6602017CE6D}"/>
    <cellStyle name="Percent 4 3 6 4 2 4" xfId="46617" xr:uid="{EFA784AB-3999-4B8D-BEB9-F995EED40C88}"/>
    <cellStyle name="Percent 4 3 6 4 3" xfId="10895" xr:uid="{F828EDC2-8C3E-4E4C-BA75-00B4466E9FB8}"/>
    <cellStyle name="Percent 4 3 6 4 3 2" xfId="10896" xr:uid="{21F8AEEE-96DE-409F-8F30-3CBFA694DB34}"/>
    <cellStyle name="Percent 4 3 6 4 3 2 2" xfId="28769" xr:uid="{31936F88-CF38-46BE-8978-6042DA35E6D4}"/>
    <cellStyle name="Percent 4 3 6 4 3 2 3" xfId="46620" xr:uid="{C9C29015-4221-4071-8C91-3BE973446F1C}"/>
    <cellStyle name="Percent 4 3 6 4 3 3" xfId="28768" xr:uid="{909A3620-A69E-473D-85E7-3E6823E05888}"/>
    <cellStyle name="Percent 4 3 6 4 3 4" xfId="46619" xr:uid="{420843B5-C543-4F96-82D2-1EA4D3472AAD}"/>
    <cellStyle name="Percent 4 3 6 4 4" xfId="10897" xr:uid="{C24BD42F-50E0-4763-9DF0-E3AD0C10C877}"/>
    <cellStyle name="Percent 4 3 6 4 4 2" xfId="10898" xr:uid="{10772348-237C-4D84-B4F8-811F4A8F020B}"/>
    <cellStyle name="Percent 4 3 6 4 4 2 2" xfId="28771" xr:uid="{47114549-89C6-4DE4-B1E0-4C4AF62140B6}"/>
    <cellStyle name="Percent 4 3 6 4 4 2 3" xfId="46622" xr:uid="{477B0D6F-A4F0-4403-AA58-0000234F9E45}"/>
    <cellStyle name="Percent 4 3 6 4 4 3" xfId="28770" xr:uid="{538BF1A5-02CD-49F5-8B4F-DC18AD22E78A}"/>
    <cellStyle name="Percent 4 3 6 4 4 4" xfId="46621" xr:uid="{821394C6-A7CA-4DD3-9C92-A598A1629AAE}"/>
    <cellStyle name="Percent 4 3 6 4 5" xfId="10899" xr:uid="{7877975A-ACB7-4BF9-999A-F564DB41A80D}"/>
    <cellStyle name="Percent 4 3 6 4 5 2" xfId="28772" xr:uid="{021D5569-2B00-421A-A769-9FFE60B28A25}"/>
    <cellStyle name="Percent 4 3 6 4 5 3" xfId="46623" xr:uid="{9C00E3CF-760C-42C6-A558-46744CCFFD7B}"/>
    <cellStyle name="Percent 4 3 6 4 6" xfId="28765" xr:uid="{79E48C2A-7AEB-445E-9BDB-23CE3A5E7E80}"/>
    <cellStyle name="Percent 4 3 6 4 7" xfId="46616" xr:uid="{77FCAACA-C155-44D7-A02B-144A0E1A4BF5}"/>
    <cellStyle name="Percent 4 3 6 5" xfId="10900" xr:uid="{D4E38121-81EA-4F0A-91FD-05AD0D6A2773}"/>
    <cellStyle name="Percent 4 3 6 5 2" xfId="10901" xr:uid="{DA3BF02B-43CD-4F2F-8190-7FBEAD098A0B}"/>
    <cellStyle name="Percent 4 3 6 5 2 2" xfId="10902" xr:uid="{8A5BEC55-5176-4CD1-95A4-108D9C2FEFB0}"/>
    <cellStyle name="Percent 4 3 6 5 2 2 2" xfId="28775" xr:uid="{837FC3B6-91B3-48E7-BDDC-8969032EDD4C}"/>
    <cellStyle name="Percent 4 3 6 5 2 2 3" xfId="46626" xr:uid="{958B9F21-379B-4AC2-8486-EFC86176EF0D}"/>
    <cellStyle name="Percent 4 3 6 5 2 3" xfId="28774" xr:uid="{D31D0AF5-D324-44B5-B6C7-B78344340488}"/>
    <cellStyle name="Percent 4 3 6 5 2 4" xfId="46625" xr:uid="{81B846E8-CE61-429F-8A9E-5963D161AF4A}"/>
    <cellStyle name="Percent 4 3 6 5 3" xfId="10903" xr:uid="{767234B0-F665-4B6E-814D-3D00F2552F54}"/>
    <cellStyle name="Percent 4 3 6 5 3 2" xfId="10904" xr:uid="{42C63ECF-8E3A-4FB4-A013-71CED63CA54E}"/>
    <cellStyle name="Percent 4 3 6 5 3 2 2" xfId="28777" xr:uid="{30E95222-E174-4C83-9706-F50F5C45FF80}"/>
    <cellStyle name="Percent 4 3 6 5 3 2 3" xfId="46628" xr:uid="{A3F20384-1CF1-4585-B19D-E22D837F36B2}"/>
    <cellStyle name="Percent 4 3 6 5 3 3" xfId="28776" xr:uid="{B6F12195-B80F-4C95-8838-6AD8D91BB73E}"/>
    <cellStyle name="Percent 4 3 6 5 3 4" xfId="46627" xr:uid="{1084E4CF-874E-4AD2-8BE1-EB4CEFAB7476}"/>
    <cellStyle name="Percent 4 3 6 5 4" xfId="10905" xr:uid="{B33E6409-DD71-4CFB-9C83-83A72CFF274B}"/>
    <cellStyle name="Percent 4 3 6 5 4 2" xfId="28778" xr:uid="{E986D284-B160-4440-98DE-572E3C9A8F02}"/>
    <cellStyle name="Percent 4 3 6 5 4 3" xfId="46629" xr:uid="{F3695BB9-FF4C-4BD2-9C42-12FB940833F2}"/>
    <cellStyle name="Percent 4 3 6 5 5" xfId="28773" xr:uid="{47245E19-0E02-43CB-A94A-15FAE9691A1C}"/>
    <cellStyle name="Percent 4 3 6 5 6" xfId="46624" xr:uid="{790157BA-C933-4582-AC33-4B34911F64ED}"/>
    <cellStyle name="Percent 4 3 6 6" xfId="10906" xr:uid="{A517CCCF-F7EC-4202-8D34-94A9A9466CC3}"/>
    <cellStyle name="Percent 4 3 6 6 2" xfId="10907" xr:uid="{F702DE8D-BDE4-4D47-A626-51050D2377F2}"/>
    <cellStyle name="Percent 4 3 6 6 2 2" xfId="28780" xr:uid="{7622B3CD-0116-4484-879C-A344555FDE37}"/>
    <cellStyle name="Percent 4 3 6 6 2 3" xfId="46631" xr:uid="{11A1D8A6-4E9F-4B10-B9A6-591542B772A1}"/>
    <cellStyle name="Percent 4 3 6 6 3" xfId="28779" xr:uid="{D9732122-3FB0-4A59-9B6D-504F6ADE8ECD}"/>
    <cellStyle name="Percent 4 3 6 6 4" xfId="46630" xr:uid="{4287B663-B287-4848-BAC7-5218BC9A3152}"/>
    <cellStyle name="Percent 4 3 6 7" xfId="10908" xr:uid="{BF7969CB-1E13-4FF5-8562-0A4266DCC1FD}"/>
    <cellStyle name="Percent 4 3 6 7 2" xfId="10909" xr:uid="{32CB0F27-CAF9-4B53-A558-131D0089E568}"/>
    <cellStyle name="Percent 4 3 6 7 2 2" xfId="28782" xr:uid="{631EAAB5-F9B1-45DD-8721-323E9D1CAC34}"/>
    <cellStyle name="Percent 4 3 6 7 2 3" xfId="46633" xr:uid="{D57C5935-A1F2-4038-B662-4898043F5F5A}"/>
    <cellStyle name="Percent 4 3 6 7 3" xfId="28781" xr:uid="{20805FB4-01B2-41EA-B1EC-4915FC66EB64}"/>
    <cellStyle name="Percent 4 3 6 7 4" xfId="46632" xr:uid="{01E7E20C-76A7-4C4B-983E-33029249E8F6}"/>
    <cellStyle name="Percent 4 3 6 8" xfId="10910" xr:uid="{4FAA3FB7-4EB3-45E7-BC61-C9C9B428274C}"/>
    <cellStyle name="Percent 4 3 6 8 2" xfId="10911" xr:uid="{E64A3CE6-9A52-4BFA-AE76-7612F46B55DC}"/>
    <cellStyle name="Percent 4 3 6 8 2 2" xfId="28784" xr:uid="{8DA100F9-9327-4B57-B981-D6222F544ECC}"/>
    <cellStyle name="Percent 4 3 6 8 2 3" xfId="46635" xr:uid="{FACCB67F-DED9-4207-AA32-515E4E68D127}"/>
    <cellStyle name="Percent 4 3 6 8 3" xfId="28783" xr:uid="{97469AC4-CDED-4743-B99F-78657BB308CE}"/>
    <cellStyle name="Percent 4 3 6 8 4" xfId="46634" xr:uid="{E1E9F1A6-668B-4E5A-988D-B4B0B332F07F}"/>
    <cellStyle name="Percent 4 3 6 9" xfId="10912" xr:uid="{D9E7787D-9754-40C8-97CD-912C2A0157FC}"/>
    <cellStyle name="Percent 4 3 6 9 2" xfId="28785" xr:uid="{C4D15107-BED2-4FDA-9164-A94BC69E3E41}"/>
    <cellStyle name="Percent 4 3 6 9 3" xfId="46636" xr:uid="{C8F75486-2D1F-4A40-B4B4-FABF00AFE52D}"/>
    <cellStyle name="Percent 4 3 7" xfId="4745" xr:uid="{E2708EDB-66E8-4A62-9BCA-5F435C9C770B}"/>
    <cellStyle name="Percent 4 3 7 10" xfId="10914" xr:uid="{C5807C8C-913F-4D7B-9446-1CA55A46DD3D}"/>
    <cellStyle name="Percent 4 3 7 10 2" xfId="28787" xr:uid="{58D60BBD-9DC9-458F-AFFA-39982197BF23}"/>
    <cellStyle name="Percent 4 3 7 10 3" xfId="46638" xr:uid="{090AFFA7-BB0A-4F73-BEE4-F6CF4EF88631}"/>
    <cellStyle name="Percent 4 3 7 11" xfId="10913" xr:uid="{956481E4-2FB3-42A9-B30A-67DE7A12B690}"/>
    <cellStyle name="Percent 4 3 7 11 2" xfId="28786" xr:uid="{2D54DCEA-D0A9-4E4A-A3FF-85008EC50B50}"/>
    <cellStyle name="Percent 4 3 7 11 3" xfId="46637" xr:uid="{AE968FD7-A037-4F50-8233-1C8326C0EF6F}"/>
    <cellStyle name="Percent 4 3 7 12" xfId="59935" xr:uid="{EA4490C3-5AA4-4238-BE3F-0198941F309E}"/>
    <cellStyle name="Percent 4 3 7 2" xfId="10915" xr:uid="{7ECD5ACD-31DB-4768-8EEC-53B5D38AA89A}"/>
    <cellStyle name="Percent 4 3 7 2 2" xfId="10916" xr:uid="{854D28AF-9078-457B-9A4F-7373D65E9978}"/>
    <cellStyle name="Percent 4 3 7 2 2 2" xfId="10917" xr:uid="{DF517A48-7B79-431C-BB70-244A19C29C79}"/>
    <cellStyle name="Percent 4 3 7 2 2 2 2" xfId="28790" xr:uid="{8346668D-A7EC-4C62-985D-57BD62871109}"/>
    <cellStyle name="Percent 4 3 7 2 2 2 3" xfId="46641" xr:uid="{ECE3581E-A689-4BDF-BDC1-A020D0C5E80C}"/>
    <cellStyle name="Percent 4 3 7 2 2 3" xfId="28789" xr:uid="{BCB0957D-174A-48AD-A70B-1647CD4F02DC}"/>
    <cellStyle name="Percent 4 3 7 2 2 4" xfId="46640" xr:uid="{753D27E1-291C-4436-9176-DE5F641911F8}"/>
    <cellStyle name="Percent 4 3 7 2 3" xfId="10918" xr:uid="{C637DD03-AE5A-42B0-A8DC-7BF2FABF80F0}"/>
    <cellStyle name="Percent 4 3 7 2 3 2" xfId="10919" xr:uid="{84B608CC-45AD-4176-862E-8921A51FF0B4}"/>
    <cellStyle name="Percent 4 3 7 2 3 2 2" xfId="28792" xr:uid="{7F099AAB-8BD8-4639-85DE-18C56392D3CC}"/>
    <cellStyle name="Percent 4 3 7 2 3 2 3" xfId="46643" xr:uid="{140AE5D6-2D5C-4272-8969-539C62117D38}"/>
    <cellStyle name="Percent 4 3 7 2 3 3" xfId="28791" xr:uid="{E088A3D9-E65C-433E-AF6A-EDC13306C8AA}"/>
    <cellStyle name="Percent 4 3 7 2 3 4" xfId="46642" xr:uid="{9842FFBE-EB09-4485-AAD8-111132BE254D}"/>
    <cellStyle name="Percent 4 3 7 2 4" xfId="10920" xr:uid="{390991E0-8960-4940-B816-A788CF39C8D1}"/>
    <cellStyle name="Percent 4 3 7 2 4 2" xfId="28793" xr:uid="{E239D76B-6F79-4FCC-8195-CCCE182CE9E9}"/>
    <cellStyle name="Percent 4 3 7 2 4 3" xfId="46644" xr:uid="{D5504FBE-7AC5-4498-9525-FD030795C803}"/>
    <cellStyle name="Percent 4 3 7 2 5" xfId="28788" xr:uid="{71EA8EBC-1D8E-4496-B6A6-ACA204B0B12D}"/>
    <cellStyle name="Percent 4 3 7 2 6" xfId="46639" xr:uid="{83B2E1EB-B3AE-4EDF-86EB-4FA6E3DFB006}"/>
    <cellStyle name="Percent 4 3 7 3" xfId="10921" xr:uid="{7BBDE7F1-EE7E-4561-826C-1AF432174A05}"/>
    <cellStyle name="Percent 4 3 7 3 2" xfId="10922" xr:uid="{8F592DC4-F9A7-4D88-86F0-198324115201}"/>
    <cellStyle name="Percent 4 3 7 3 2 2" xfId="10923" xr:uid="{30B14DCB-980B-4FA3-BD9B-5EB64778FF96}"/>
    <cellStyle name="Percent 4 3 7 3 2 2 2" xfId="28796" xr:uid="{8D5AE2C9-A1E9-49E1-B0B5-6DC7FFF2031F}"/>
    <cellStyle name="Percent 4 3 7 3 2 2 3" xfId="46647" xr:uid="{BC924F50-417D-48BD-8319-F5EBCDE818C0}"/>
    <cellStyle name="Percent 4 3 7 3 2 3" xfId="28795" xr:uid="{8F358FA6-FEEE-4AB5-8A7F-EB1553673DC0}"/>
    <cellStyle name="Percent 4 3 7 3 2 4" xfId="46646" xr:uid="{7A927E19-3AFE-473F-AB68-FD45359D507D}"/>
    <cellStyle name="Percent 4 3 7 3 3" xfId="10924" xr:uid="{7F7ED7D6-B95E-42C9-82F0-301F4D329660}"/>
    <cellStyle name="Percent 4 3 7 3 3 2" xfId="10925" xr:uid="{285AB619-4F78-4642-991F-DF224CCF7432}"/>
    <cellStyle name="Percent 4 3 7 3 3 2 2" xfId="28798" xr:uid="{3D1EF926-A37F-4897-A217-90F42381AC5B}"/>
    <cellStyle name="Percent 4 3 7 3 3 2 3" xfId="46649" xr:uid="{FA645E9B-00F5-4719-83F0-09AB36502C91}"/>
    <cellStyle name="Percent 4 3 7 3 3 3" xfId="28797" xr:uid="{6A4C33FE-F42F-4CCA-A8EB-77A52D39BA8F}"/>
    <cellStyle name="Percent 4 3 7 3 3 4" xfId="46648" xr:uid="{50D2614B-F32A-448B-A82A-D736BE07407C}"/>
    <cellStyle name="Percent 4 3 7 3 4" xfId="10926" xr:uid="{E99F890A-FC75-41FF-8F2C-C1FCC2EB344A}"/>
    <cellStyle name="Percent 4 3 7 3 4 2" xfId="28799" xr:uid="{CAAE0563-B12E-4593-90EF-098478A1554D}"/>
    <cellStyle name="Percent 4 3 7 3 4 3" xfId="46650" xr:uid="{E4D9BF2A-B071-4BEE-916A-7DDF327D1055}"/>
    <cellStyle name="Percent 4 3 7 3 5" xfId="28794" xr:uid="{37719E1C-7CBE-4707-8E30-FB44E4C33FC8}"/>
    <cellStyle name="Percent 4 3 7 3 6" xfId="46645" xr:uid="{96C821F2-AFF2-48D7-B45C-159AC944FC8D}"/>
    <cellStyle name="Percent 4 3 7 4" xfId="10927" xr:uid="{2DAAED9E-095D-4CBA-B4DB-814F6B8326D7}"/>
    <cellStyle name="Percent 4 3 7 4 2" xfId="10928" xr:uid="{F57C2ACD-CBCD-45C0-9642-1173B5C56A3E}"/>
    <cellStyle name="Percent 4 3 7 4 2 2" xfId="10929" xr:uid="{E66E4A62-4B1E-4A55-8504-F338C944BB4F}"/>
    <cellStyle name="Percent 4 3 7 4 2 2 2" xfId="28802" xr:uid="{B8DE365F-A755-4F24-A5A1-BA3B02961670}"/>
    <cellStyle name="Percent 4 3 7 4 2 2 3" xfId="46653" xr:uid="{803C10F2-E12E-46AD-B4B2-7CD1FAD00D5E}"/>
    <cellStyle name="Percent 4 3 7 4 2 3" xfId="28801" xr:uid="{BB96B429-D519-40C8-9D89-4BB183AF85EB}"/>
    <cellStyle name="Percent 4 3 7 4 2 4" xfId="46652" xr:uid="{C6909990-3BED-41E6-ABC1-87B9C3EC09D5}"/>
    <cellStyle name="Percent 4 3 7 4 3" xfId="10930" xr:uid="{AF26283B-804B-4BE9-BD3B-C5A8E5E22278}"/>
    <cellStyle name="Percent 4 3 7 4 3 2" xfId="10931" xr:uid="{04B6A589-7C21-4318-A857-CDB75DA5444C}"/>
    <cellStyle name="Percent 4 3 7 4 3 2 2" xfId="28804" xr:uid="{AFBE8F67-F44F-4277-B930-EBB820E6F52E}"/>
    <cellStyle name="Percent 4 3 7 4 3 2 3" xfId="46655" xr:uid="{6800F683-FFFE-4C5B-92BA-B85707006615}"/>
    <cellStyle name="Percent 4 3 7 4 3 3" xfId="28803" xr:uid="{A1C5A67F-7F8A-4924-A518-D3D0CB92F927}"/>
    <cellStyle name="Percent 4 3 7 4 3 4" xfId="46654" xr:uid="{58459FF1-AF3B-4F22-A895-FC4D2133F0AE}"/>
    <cellStyle name="Percent 4 3 7 4 4" xfId="10932" xr:uid="{9231362E-E09F-4912-9AD8-E2BEA9BA5964}"/>
    <cellStyle name="Percent 4 3 7 4 4 2" xfId="10933" xr:uid="{66400CB7-AB6E-4E9A-9075-B8E38EB147F5}"/>
    <cellStyle name="Percent 4 3 7 4 4 2 2" xfId="28806" xr:uid="{1A3C18B5-41FB-4457-8661-D587D2E0C956}"/>
    <cellStyle name="Percent 4 3 7 4 4 2 3" xfId="46657" xr:uid="{C376BC0A-4A90-4E51-B0CD-5493D43C9C92}"/>
    <cellStyle name="Percent 4 3 7 4 4 3" xfId="28805" xr:uid="{1F14D36B-2110-416B-9D30-2DACD34470AC}"/>
    <cellStyle name="Percent 4 3 7 4 4 4" xfId="46656" xr:uid="{3CC3DDFD-654E-4E43-875F-54738773FB24}"/>
    <cellStyle name="Percent 4 3 7 4 5" xfId="10934" xr:uid="{BC13BE02-44E0-4B0F-8AF2-EFEE1790DF59}"/>
    <cellStyle name="Percent 4 3 7 4 5 2" xfId="28807" xr:uid="{C401E424-B99C-48EE-A925-32C25D47E22E}"/>
    <cellStyle name="Percent 4 3 7 4 5 3" xfId="46658" xr:uid="{222EB0DB-E630-4841-A6D0-8A845CC75BF3}"/>
    <cellStyle name="Percent 4 3 7 4 6" xfId="28800" xr:uid="{20380C77-EBC3-46F2-8444-9B34D15EC12D}"/>
    <cellStyle name="Percent 4 3 7 4 7" xfId="46651" xr:uid="{74E71E87-0D46-49E3-AF7A-179F0FA151AB}"/>
    <cellStyle name="Percent 4 3 7 5" xfId="10935" xr:uid="{3E651FD4-A876-446F-823C-0700E1657B09}"/>
    <cellStyle name="Percent 4 3 7 5 2" xfId="10936" xr:uid="{27924F77-0F8D-4AC1-BC8E-5BF8E6C17506}"/>
    <cellStyle name="Percent 4 3 7 5 2 2" xfId="10937" xr:uid="{ECD643A1-309B-4F79-AC13-07FCEAE9BF93}"/>
    <cellStyle name="Percent 4 3 7 5 2 2 2" xfId="28810" xr:uid="{60481C7B-8C7F-45A4-9358-7095CA4EBC74}"/>
    <cellStyle name="Percent 4 3 7 5 2 2 3" xfId="46661" xr:uid="{14BDB1FD-A732-4AF4-B72E-A020EF2A6632}"/>
    <cellStyle name="Percent 4 3 7 5 2 3" xfId="28809" xr:uid="{7EA4AE36-BD62-496F-835B-594759E93374}"/>
    <cellStyle name="Percent 4 3 7 5 2 4" xfId="46660" xr:uid="{8270B64A-E37F-40E9-A225-24EE3FFE4643}"/>
    <cellStyle name="Percent 4 3 7 5 3" xfId="10938" xr:uid="{9149321D-91CA-48FC-A7E3-1AEDAA729FDD}"/>
    <cellStyle name="Percent 4 3 7 5 3 2" xfId="10939" xr:uid="{2C7323EF-DD95-4278-80FF-8C7C063BF605}"/>
    <cellStyle name="Percent 4 3 7 5 3 2 2" xfId="28812" xr:uid="{E5727635-5334-4F32-BD1A-1A5121F8F293}"/>
    <cellStyle name="Percent 4 3 7 5 3 2 3" xfId="46663" xr:uid="{5D1544B7-EDA9-4469-A7CA-642947EFF370}"/>
    <cellStyle name="Percent 4 3 7 5 3 3" xfId="28811" xr:uid="{F279D395-4A43-43D5-AB5C-16DE43141172}"/>
    <cellStyle name="Percent 4 3 7 5 3 4" xfId="46662" xr:uid="{D614AD40-5A96-4D63-BA65-2F3210D6DD69}"/>
    <cellStyle name="Percent 4 3 7 5 4" xfId="10940" xr:uid="{7AF37F14-37C7-4E74-B102-45726D31C14A}"/>
    <cellStyle name="Percent 4 3 7 5 4 2" xfId="28813" xr:uid="{4F3E53C9-A1D9-4CC8-A8C5-58221A2765C0}"/>
    <cellStyle name="Percent 4 3 7 5 4 3" xfId="46664" xr:uid="{311F5B5B-3EDA-41D0-A997-5B0930E109A5}"/>
    <cellStyle name="Percent 4 3 7 5 5" xfId="28808" xr:uid="{7DA5900B-6782-4AAA-BA1E-1A3E2D3F36EF}"/>
    <cellStyle name="Percent 4 3 7 5 6" xfId="46659" xr:uid="{4579040C-9ECA-4870-A7DF-E05F6B7CBC9B}"/>
    <cellStyle name="Percent 4 3 7 6" xfId="10941" xr:uid="{6F988E6C-43D5-4913-8D4B-F62DC30FF69B}"/>
    <cellStyle name="Percent 4 3 7 6 2" xfId="10942" xr:uid="{B9AE2C51-95B1-4C36-A041-7DD484DF35B2}"/>
    <cellStyle name="Percent 4 3 7 6 2 2" xfId="28815" xr:uid="{62707142-0919-4345-B9AB-633B6D652591}"/>
    <cellStyle name="Percent 4 3 7 6 2 3" xfId="46666" xr:uid="{26BB0FD3-56C6-4687-95D9-6DFE924CCBC1}"/>
    <cellStyle name="Percent 4 3 7 6 3" xfId="28814" xr:uid="{ECB6DD79-806D-4D46-A8E9-A2D339144024}"/>
    <cellStyle name="Percent 4 3 7 6 4" xfId="46665" xr:uid="{8EC0C116-7193-47D5-9FB1-53DFDC9648F7}"/>
    <cellStyle name="Percent 4 3 7 7" xfId="10943" xr:uid="{B1F77588-76DE-4FED-B6A0-142C4FE24DD5}"/>
    <cellStyle name="Percent 4 3 7 7 2" xfId="10944" xr:uid="{158028F0-6F61-4CCA-A817-8953E04BDFC2}"/>
    <cellStyle name="Percent 4 3 7 7 2 2" xfId="28817" xr:uid="{8150F780-A7D9-4A41-A55F-736AC49C65D5}"/>
    <cellStyle name="Percent 4 3 7 7 2 3" xfId="46668" xr:uid="{6A211A42-6C12-4C92-ABAC-96E8F10ADB4F}"/>
    <cellStyle name="Percent 4 3 7 7 3" xfId="28816" xr:uid="{2127F103-5719-4219-BD7E-284B0678971C}"/>
    <cellStyle name="Percent 4 3 7 7 4" xfId="46667" xr:uid="{EB78A852-0C57-4CF1-BDF8-4DF07C0D2AFA}"/>
    <cellStyle name="Percent 4 3 7 8" xfId="10945" xr:uid="{C62031EA-C09A-470F-82E6-08BAB859D32C}"/>
    <cellStyle name="Percent 4 3 7 8 2" xfId="10946" xr:uid="{F715F6EB-F594-4CC1-8788-C8448F67055B}"/>
    <cellStyle name="Percent 4 3 7 8 2 2" xfId="28819" xr:uid="{5302A8C3-00E1-412B-86F4-E23439B2BA21}"/>
    <cellStyle name="Percent 4 3 7 8 2 3" xfId="46670" xr:uid="{8ECE3500-B589-464C-BCC2-760AFDF7FC8D}"/>
    <cellStyle name="Percent 4 3 7 8 3" xfId="28818" xr:uid="{A4F902CE-770B-433A-88F7-649F93292B8E}"/>
    <cellStyle name="Percent 4 3 7 8 4" xfId="46669" xr:uid="{8AB7FA7E-E9BD-4477-9BA1-660E74CFF18B}"/>
    <cellStyle name="Percent 4 3 7 9" xfId="10947" xr:uid="{34938797-9FAE-4499-B34B-EDA0BA109FB1}"/>
    <cellStyle name="Percent 4 3 7 9 2" xfId="28820" xr:uid="{4C55CEFF-6540-4EA3-97C4-4E96ABA75F5E}"/>
    <cellStyle name="Percent 4 3 7 9 3" xfId="46671" xr:uid="{FC51262B-CD5A-415E-BCE0-D9163AD0F886}"/>
    <cellStyle name="Percent 4 3 8" xfId="4746" xr:uid="{3B9F2273-6451-4046-B99F-E341A05696F2}"/>
    <cellStyle name="Percent 4 3 8 10" xfId="10949" xr:uid="{BC12129B-8251-4E29-A879-28C62ACA4D9C}"/>
    <cellStyle name="Percent 4 3 8 10 2" xfId="28822" xr:uid="{4DBB572D-E049-469F-8F9B-450B1D7013AE}"/>
    <cellStyle name="Percent 4 3 8 10 3" xfId="46673" xr:uid="{F0A69EA0-FD30-477E-BEA8-03F5AB3FB088}"/>
    <cellStyle name="Percent 4 3 8 11" xfId="10948" xr:uid="{0C72F2C4-FCC4-4933-8B4E-88C8BA976ED7}"/>
    <cellStyle name="Percent 4 3 8 11 2" xfId="28821" xr:uid="{71E24585-0A0D-48E8-B86E-EB10694D7CF6}"/>
    <cellStyle name="Percent 4 3 8 11 3" xfId="46672" xr:uid="{2CF9BEEE-ED9A-4F66-A972-DCB339A9099E}"/>
    <cellStyle name="Percent 4 3 8 12" xfId="59936" xr:uid="{ECF72A77-0694-4D3C-86A1-6FDD90D2CE34}"/>
    <cellStyle name="Percent 4 3 8 2" xfId="10950" xr:uid="{CCF12D5C-493A-4F10-95B1-69EF6B46B639}"/>
    <cellStyle name="Percent 4 3 8 2 2" xfId="10951" xr:uid="{113F8415-2FD9-4930-B7A4-303656B885F3}"/>
    <cellStyle name="Percent 4 3 8 2 2 2" xfId="10952" xr:uid="{0B0D5739-25E8-4777-AD69-67BB58C04360}"/>
    <cellStyle name="Percent 4 3 8 2 2 2 2" xfId="28825" xr:uid="{3D3A41AF-4EB4-43BB-88F3-D8F935F44FD2}"/>
    <cellStyle name="Percent 4 3 8 2 2 2 3" xfId="46676" xr:uid="{DB46D315-900D-41E0-BE23-275C89E554B9}"/>
    <cellStyle name="Percent 4 3 8 2 2 3" xfId="28824" xr:uid="{2BFD21D2-0DCD-4A70-AF8A-857C2DD0012C}"/>
    <cellStyle name="Percent 4 3 8 2 2 4" xfId="46675" xr:uid="{F0838422-DDDE-494D-8827-AFD6C7E9236A}"/>
    <cellStyle name="Percent 4 3 8 2 3" xfId="10953" xr:uid="{A6D2DED8-4FA6-4CA7-B58A-9758E5B6FF6B}"/>
    <cellStyle name="Percent 4 3 8 2 3 2" xfId="10954" xr:uid="{50C27E61-AD4D-4310-80E2-3A4BC6A3FB46}"/>
    <cellStyle name="Percent 4 3 8 2 3 2 2" xfId="28827" xr:uid="{32718791-296F-413C-827B-5AF203142289}"/>
    <cellStyle name="Percent 4 3 8 2 3 2 3" xfId="46678" xr:uid="{7F01DC4A-DBC4-435D-92AE-2FC97D104AC8}"/>
    <cellStyle name="Percent 4 3 8 2 3 3" xfId="28826" xr:uid="{BF4881F3-85A0-4A2C-998B-5C638BCF2A6D}"/>
    <cellStyle name="Percent 4 3 8 2 3 4" xfId="46677" xr:uid="{E3DD93C4-8C8C-4A8A-9B6E-A4A780E5400F}"/>
    <cellStyle name="Percent 4 3 8 2 4" xfId="10955" xr:uid="{77237544-4D92-4EDE-B6FD-96BAB3690DA2}"/>
    <cellStyle name="Percent 4 3 8 2 4 2" xfId="28828" xr:uid="{E4EDB9FF-AB3A-40F8-97F1-971DBA491461}"/>
    <cellStyle name="Percent 4 3 8 2 4 3" xfId="46679" xr:uid="{C6B6495F-C0EE-4573-9417-B467B6B2AF5B}"/>
    <cellStyle name="Percent 4 3 8 2 5" xfId="28823" xr:uid="{8AFC4D53-8B30-453F-8231-4481F5761833}"/>
    <cellStyle name="Percent 4 3 8 2 6" xfId="46674" xr:uid="{F9A179B7-A5D9-4428-A5F9-A2FE860ADD7A}"/>
    <cellStyle name="Percent 4 3 8 3" xfId="10956" xr:uid="{D594CEDF-AE96-4AAF-A5B2-A93BC1C61985}"/>
    <cellStyle name="Percent 4 3 8 3 2" xfId="10957" xr:uid="{EA3CB9B0-8E84-49C7-AE10-E4DACFAB7965}"/>
    <cellStyle name="Percent 4 3 8 3 2 2" xfId="10958" xr:uid="{551F91E5-F7FB-4B81-8502-EDEB99AC7FB0}"/>
    <cellStyle name="Percent 4 3 8 3 2 2 2" xfId="28831" xr:uid="{E965989C-7679-4AC4-AC87-051DFC6969AB}"/>
    <cellStyle name="Percent 4 3 8 3 2 2 3" xfId="46682" xr:uid="{7B4671C8-FD93-411B-AAB2-5424452AB56F}"/>
    <cellStyle name="Percent 4 3 8 3 2 3" xfId="28830" xr:uid="{F4A91658-EB52-4399-B2C6-59EF933A5865}"/>
    <cellStyle name="Percent 4 3 8 3 2 4" xfId="46681" xr:uid="{7809680C-9CDD-4020-8DFB-6DBC38B6F52B}"/>
    <cellStyle name="Percent 4 3 8 3 3" xfId="10959" xr:uid="{7689A440-E95A-48C6-82B9-EC5EDF053890}"/>
    <cellStyle name="Percent 4 3 8 3 3 2" xfId="10960" xr:uid="{FE0A7D9B-2AD2-4787-9574-9C52994B3327}"/>
    <cellStyle name="Percent 4 3 8 3 3 2 2" xfId="28833" xr:uid="{FC1AF27C-EF1B-46E0-95B8-AF3CBB8B23F3}"/>
    <cellStyle name="Percent 4 3 8 3 3 2 3" xfId="46684" xr:uid="{E889C565-5F60-4C81-B484-2013FFE90503}"/>
    <cellStyle name="Percent 4 3 8 3 3 3" xfId="28832" xr:uid="{A5C452D6-2A3D-4817-955E-31BDD2643B76}"/>
    <cellStyle name="Percent 4 3 8 3 3 4" xfId="46683" xr:uid="{B2F5C95B-2B12-4204-BABA-1C3EC3B0FFF9}"/>
    <cellStyle name="Percent 4 3 8 3 4" xfId="10961" xr:uid="{B5FE93F4-42A3-49FD-A13D-AB06166EB4FF}"/>
    <cellStyle name="Percent 4 3 8 3 4 2" xfId="28834" xr:uid="{012068E9-0775-4B6F-9BBA-AF7831C5E04F}"/>
    <cellStyle name="Percent 4 3 8 3 4 3" xfId="46685" xr:uid="{C6488B21-AEF2-4F20-BDA0-3E189365B5F8}"/>
    <cellStyle name="Percent 4 3 8 3 5" xfId="28829" xr:uid="{A7995944-600A-4BAF-9936-AAEEC48E4B0A}"/>
    <cellStyle name="Percent 4 3 8 3 6" xfId="46680" xr:uid="{B94953A6-2A5D-4EB7-8394-EA5252274C66}"/>
    <cellStyle name="Percent 4 3 8 4" xfId="10962" xr:uid="{5C983ABD-5E6A-473F-806D-81C141EB71B7}"/>
    <cellStyle name="Percent 4 3 8 4 2" xfId="10963" xr:uid="{663C6296-9A8E-4872-824F-6224AD11B7D2}"/>
    <cellStyle name="Percent 4 3 8 4 2 2" xfId="10964" xr:uid="{DCB31E45-9FC7-413A-82E6-18C45316AF2E}"/>
    <cellStyle name="Percent 4 3 8 4 2 2 2" xfId="28837" xr:uid="{929B764F-EDC1-4531-987C-BD6506C8E6A8}"/>
    <cellStyle name="Percent 4 3 8 4 2 2 3" xfId="46688" xr:uid="{B6947C5B-BC84-49FE-BD2A-1414D6783CAA}"/>
    <cellStyle name="Percent 4 3 8 4 2 3" xfId="28836" xr:uid="{F0386DC6-63D4-4BF1-836C-2A40C1D73A63}"/>
    <cellStyle name="Percent 4 3 8 4 2 4" xfId="46687" xr:uid="{2A008562-B6F6-4BC8-86C2-2AF4EE9A5D1F}"/>
    <cellStyle name="Percent 4 3 8 4 3" xfId="10965" xr:uid="{FCB14BAB-797B-4AEF-B206-6C312E4A1BAD}"/>
    <cellStyle name="Percent 4 3 8 4 3 2" xfId="10966" xr:uid="{0D661317-921A-450A-A2A5-14F01204CBA7}"/>
    <cellStyle name="Percent 4 3 8 4 3 2 2" xfId="28839" xr:uid="{EB6E3424-F2C7-4EE3-AA95-5BF8E30E4493}"/>
    <cellStyle name="Percent 4 3 8 4 3 2 3" xfId="46690" xr:uid="{1EF883EC-58E1-4CFD-AAA6-5BBB5798A7E0}"/>
    <cellStyle name="Percent 4 3 8 4 3 3" xfId="28838" xr:uid="{8E563BDA-9E76-40B3-932F-9466DCC9DDD8}"/>
    <cellStyle name="Percent 4 3 8 4 3 4" xfId="46689" xr:uid="{1CEFAEE8-BDD1-43E9-B1C1-C83A8A68D782}"/>
    <cellStyle name="Percent 4 3 8 4 4" xfId="10967" xr:uid="{001A7975-1B82-4F30-867C-F981A8C6C15C}"/>
    <cellStyle name="Percent 4 3 8 4 4 2" xfId="10968" xr:uid="{52B734D7-380E-412B-940E-B663F349A115}"/>
    <cellStyle name="Percent 4 3 8 4 4 2 2" xfId="28841" xr:uid="{73C2D0B8-33CB-448A-9A1C-0221F83CED08}"/>
    <cellStyle name="Percent 4 3 8 4 4 2 3" xfId="46692" xr:uid="{1B205D73-B216-498D-B388-C9431C307AE1}"/>
    <cellStyle name="Percent 4 3 8 4 4 3" xfId="28840" xr:uid="{FA2AF01F-896A-4BCF-A21E-189242701A55}"/>
    <cellStyle name="Percent 4 3 8 4 4 4" xfId="46691" xr:uid="{D75C5491-5A0E-48F6-BA65-C226CD362DEF}"/>
    <cellStyle name="Percent 4 3 8 4 5" xfId="10969" xr:uid="{32256844-DB27-4EEC-8B7B-56E59B5F8469}"/>
    <cellStyle name="Percent 4 3 8 4 5 2" xfId="28842" xr:uid="{D832330D-35A0-4737-9446-F46DF48EBDA7}"/>
    <cellStyle name="Percent 4 3 8 4 5 3" xfId="46693" xr:uid="{73198728-9416-47C1-BAA4-5AD8CE2FC980}"/>
    <cellStyle name="Percent 4 3 8 4 6" xfId="28835" xr:uid="{54195424-FB8D-4F89-B4AB-8EE9CCD6DAA0}"/>
    <cellStyle name="Percent 4 3 8 4 7" xfId="46686" xr:uid="{F33DA482-1375-4373-A0BA-DC8BE67CF50E}"/>
    <cellStyle name="Percent 4 3 8 5" xfId="10970" xr:uid="{72ECBEC9-3DD3-4AAE-9C13-7C0520687D94}"/>
    <cellStyle name="Percent 4 3 8 5 2" xfId="10971" xr:uid="{1048DB2C-E1FD-49F7-9B62-E763D1D19796}"/>
    <cellStyle name="Percent 4 3 8 5 2 2" xfId="10972" xr:uid="{3C2B78A3-C9A1-492F-8BC2-2193C77A1112}"/>
    <cellStyle name="Percent 4 3 8 5 2 2 2" xfId="28845" xr:uid="{F4F9B0AF-FFC7-438B-A957-2D9C9707DF52}"/>
    <cellStyle name="Percent 4 3 8 5 2 2 3" xfId="46696" xr:uid="{E51E8F22-7E77-4FD9-8FCC-D051ABFDD236}"/>
    <cellStyle name="Percent 4 3 8 5 2 3" xfId="28844" xr:uid="{CCB884E9-A1C7-4E35-B9D9-A48B6F12FC74}"/>
    <cellStyle name="Percent 4 3 8 5 2 4" xfId="46695" xr:uid="{DE082C44-0A6B-4DAE-B892-C2F1C7F7AF21}"/>
    <cellStyle name="Percent 4 3 8 5 3" xfId="10973" xr:uid="{E5510A34-63BD-4298-B4E2-69A98B1D5AA9}"/>
    <cellStyle name="Percent 4 3 8 5 3 2" xfId="10974" xr:uid="{B196CCD7-ECD3-4735-A884-39019A8F87C6}"/>
    <cellStyle name="Percent 4 3 8 5 3 2 2" xfId="28847" xr:uid="{97E149D5-B401-4B22-9A20-6F883B01F86B}"/>
    <cellStyle name="Percent 4 3 8 5 3 2 3" xfId="46698" xr:uid="{CEFD30C5-D53B-4B8E-89E6-DB64B87CC637}"/>
    <cellStyle name="Percent 4 3 8 5 3 3" xfId="28846" xr:uid="{FA4AF925-283B-4794-A870-693335A5D516}"/>
    <cellStyle name="Percent 4 3 8 5 3 4" xfId="46697" xr:uid="{387FAD70-D248-49D8-B172-6E5C188BEB5A}"/>
    <cellStyle name="Percent 4 3 8 5 4" xfId="10975" xr:uid="{5DB58B13-3C47-42A2-8643-48AFF1925941}"/>
    <cellStyle name="Percent 4 3 8 5 4 2" xfId="28848" xr:uid="{7CD77B26-E4F6-483D-A73B-F82E0CB1454D}"/>
    <cellStyle name="Percent 4 3 8 5 4 3" xfId="46699" xr:uid="{3C1B2762-4121-4DEF-BB3A-2EBCD862B7CE}"/>
    <cellStyle name="Percent 4 3 8 5 5" xfId="28843" xr:uid="{3E7DCFDC-1133-43C3-81F0-5550B1EAC338}"/>
    <cellStyle name="Percent 4 3 8 5 6" xfId="46694" xr:uid="{D73C49AF-EAA8-4CD7-91E7-1D6739E51C17}"/>
    <cellStyle name="Percent 4 3 8 6" xfId="10976" xr:uid="{50DCD72C-CAD6-4348-B8F8-6BDAA71580B4}"/>
    <cellStyle name="Percent 4 3 8 6 2" xfId="10977" xr:uid="{73D46EF4-EBBC-4B96-B93C-8A8006F88DF3}"/>
    <cellStyle name="Percent 4 3 8 6 2 2" xfId="28850" xr:uid="{4800251C-0FC5-4DB2-9FA1-F795E12BC460}"/>
    <cellStyle name="Percent 4 3 8 6 2 3" xfId="46701" xr:uid="{2E487367-B1EB-4B65-B947-9ED915C41684}"/>
    <cellStyle name="Percent 4 3 8 6 3" xfId="28849" xr:uid="{FBDA7166-0011-48B0-847B-91AD0722CC6F}"/>
    <cellStyle name="Percent 4 3 8 6 4" xfId="46700" xr:uid="{43BA7EAA-E25B-4FFC-B334-139D484BA63D}"/>
    <cellStyle name="Percent 4 3 8 7" xfId="10978" xr:uid="{6BFEE898-9FEC-4C97-B153-6955EC2B2F5B}"/>
    <cellStyle name="Percent 4 3 8 7 2" xfId="10979" xr:uid="{85D2F66E-0BD2-40BD-9ABF-1B4A0E9CF528}"/>
    <cellStyle name="Percent 4 3 8 7 2 2" xfId="28852" xr:uid="{6C844325-119D-452B-8E8C-C4841B987DAC}"/>
    <cellStyle name="Percent 4 3 8 7 2 3" xfId="46703" xr:uid="{C3C4CC22-8C7E-4BD5-9B8C-4075D9C79480}"/>
    <cellStyle name="Percent 4 3 8 7 3" xfId="28851" xr:uid="{B38AFB0E-9251-42AF-A61F-B606688A6DA4}"/>
    <cellStyle name="Percent 4 3 8 7 4" xfId="46702" xr:uid="{04020137-5912-4D50-BDDD-D685081BCF8D}"/>
    <cellStyle name="Percent 4 3 8 8" xfId="10980" xr:uid="{97C2A15D-0FB4-4D47-A900-15C389E313EC}"/>
    <cellStyle name="Percent 4 3 8 8 2" xfId="10981" xr:uid="{6CBD1B68-E717-474F-9C3C-8F6498C146FB}"/>
    <cellStyle name="Percent 4 3 8 8 2 2" xfId="28854" xr:uid="{163CB46B-C665-4017-BC55-4A8AC3122FCC}"/>
    <cellStyle name="Percent 4 3 8 8 2 3" xfId="46705" xr:uid="{5D39C501-7962-41C4-802F-BE7774202DF9}"/>
    <cellStyle name="Percent 4 3 8 8 3" xfId="28853" xr:uid="{4736722C-52CC-4103-8E33-2E9E75587C6C}"/>
    <cellStyle name="Percent 4 3 8 8 4" xfId="46704" xr:uid="{B27D31B2-C259-4346-A5A1-02BAAFB5D07C}"/>
    <cellStyle name="Percent 4 3 8 9" xfId="10982" xr:uid="{B78DE86E-34DE-4D35-AFD4-399A3420E410}"/>
    <cellStyle name="Percent 4 3 8 9 2" xfId="28855" xr:uid="{DAFFB75C-F4E4-49E0-881F-F1185718351D}"/>
    <cellStyle name="Percent 4 3 8 9 3" xfId="46706" xr:uid="{34D45620-3EEE-4144-BE71-4A584F5CEF78}"/>
    <cellStyle name="Percent 4 3 9" xfId="10983" xr:uid="{D6D27772-B097-4E72-9382-E738238DB154}"/>
    <cellStyle name="Percent 4 3 9 2" xfId="10984" xr:uid="{0630BCBC-1241-48FD-9510-9886651E121F}"/>
    <cellStyle name="Percent 4 3 9 2 2" xfId="10985" xr:uid="{F5E05452-5D97-466A-B2E8-4E963588FE27}"/>
    <cellStyle name="Percent 4 3 9 2 2 2" xfId="28858" xr:uid="{A459D5C2-89FB-4031-9327-19AC4043BC3A}"/>
    <cellStyle name="Percent 4 3 9 2 2 3" xfId="46709" xr:uid="{6E535CBD-7824-4283-8FF7-7B2FA9C49EB3}"/>
    <cellStyle name="Percent 4 3 9 2 3" xfId="28857" xr:uid="{AD0B023C-7779-46B5-9A80-6DB5F9AC1AED}"/>
    <cellStyle name="Percent 4 3 9 2 4" xfId="46708" xr:uid="{EBA01588-FAB2-4FEE-9ACF-F22759CACE62}"/>
    <cellStyle name="Percent 4 3 9 3" xfId="10986" xr:uid="{1113DD0F-9C67-4F2B-AC69-E7FB2577CB46}"/>
    <cellStyle name="Percent 4 3 9 3 2" xfId="10987" xr:uid="{484CEECB-0443-4C4D-854E-FB2A5BDF724E}"/>
    <cellStyle name="Percent 4 3 9 3 2 2" xfId="28860" xr:uid="{616849F4-B309-4521-AAF8-29C8A0CC605D}"/>
    <cellStyle name="Percent 4 3 9 3 2 3" xfId="46711" xr:uid="{F99D808D-5ED5-4B0B-8F31-11BED921914A}"/>
    <cellStyle name="Percent 4 3 9 3 3" xfId="28859" xr:uid="{2434809A-DEBD-4D1D-873E-94DD6FEF8134}"/>
    <cellStyle name="Percent 4 3 9 3 4" xfId="46710" xr:uid="{E6BCB3E0-92AF-457C-B22C-54488B99377F}"/>
    <cellStyle name="Percent 4 3 9 4" xfId="10988" xr:uid="{390879D6-0555-49E1-BF52-202E56362F94}"/>
    <cellStyle name="Percent 4 3 9 4 2" xfId="28861" xr:uid="{DD78C0DA-44E8-4120-84DF-5AE30E5046B5}"/>
    <cellStyle name="Percent 4 3 9 4 3" xfId="46712" xr:uid="{41541F2B-F558-4B08-88D8-52F89A1CFDCC}"/>
    <cellStyle name="Percent 4 3 9 5" xfId="10989" xr:uid="{584964E0-77A0-4C1C-85A6-EA264B2B42F3}"/>
    <cellStyle name="Percent 4 3 9 5 2" xfId="28862" xr:uid="{2F55D048-2C18-4D8D-B97E-62A61E3132AB}"/>
    <cellStyle name="Percent 4 3 9 5 3" xfId="46713" xr:uid="{941E4FAA-EDE2-4FB6-A0B2-74793C97606D}"/>
    <cellStyle name="Percent 4 3 9 6" xfId="28856" xr:uid="{02E2D418-7E81-43D1-AD5C-4CAE099C5CF6}"/>
    <cellStyle name="Percent 4 3 9 7" xfId="46707" xr:uid="{C7CF583C-FEA2-464F-A576-261D0A46B649}"/>
    <cellStyle name="Percent 4 30" xfId="2974" xr:uid="{C07CDF80-F895-4D02-BCA4-0F06F363D7DC}"/>
    <cellStyle name="Percent 4 30 2" xfId="10991" xr:uid="{85E61BFD-AB88-49EA-AF40-7C26192CB207}"/>
    <cellStyle name="Percent 4 30 2 2" xfId="10992" xr:uid="{5DFD1EC9-949F-4295-91B6-968ACF763FC8}"/>
    <cellStyle name="Percent 4 30 2 2 2" xfId="28865" xr:uid="{C9690227-B701-420E-A738-97F81D90CBAC}"/>
    <cellStyle name="Percent 4 30 2 2 3" xfId="46716" xr:uid="{55E271AF-5A89-422C-8082-E19E7A71542E}"/>
    <cellStyle name="Percent 4 30 2 3" xfId="28864" xr:uid="{D7E62BEF-9ED1-4B66-819F-73573475F118}"/>
    <cellStyle name="Percent 4 30 2 4" xfId="46715" xr:uid="{1521213A-0226-4DF6-8A9E-432A18E5F796}"/>
    <cellStyle name="Percent 4 30 3" xfId="10993" xr:uid="{01880CD2-CD34-4C85-B2BA-627B5CF0AC34}"/>
    <cellStyle name="Percent 4 30 3 2" xfId="10994" xr:uid="{3082A8A6-7673-4AA6-999C-EFCD065BE076}"/>
    <cellStyle name="Percent 4 30 3 2 2" xfId="28867" xr:uid="{4F2B5E2B-1CEC-40AD-9530-48B1656A12F7}"/>
    <cellStyle name="Percent 4 30 3 2 3" xfId="46718" xr:uid="{CA359725-390F-41DF-A9B9-806BD5BEC067}"/>
    <cellStyle name="Percent 4 30 3 3" xfId="28866" xr:uid="{EBEF2E88-B94F-4114-9778-D507A9B5A7CF}"/>
    <cellStyle name="Percent 4 30 3 4" xfId="46717" xr:uid="{46DDBEED-735E-400F-8041-F3856E052D5D}"/>
    <cellStyle name="Percent 4 30 4" xfId="10995" xr:uid="{12D905EC-D0E3-4BCD-89A8-F79DA2C31722}"/>
    <cellStyle name="Percent 4 30 4 2" xfId="28868" xr:uid="{CF9FF8F3-54E1-43CA-9C16-8B517E025DF8}"/>
    <cellStyle name="Percent 4 30 4 3" xfId="46719" xr:uid="{08A918CB-362E-4EAD-B807-53DEE704BAD6}"/>
    <cellStyle name="Percent 4 30 5" xfId="10996" xr:uid="{8474F89D-478E-44A0-ABB6-7B9686096317}"/>
    <cellStyle name="Percent 4 30 5 2" xfId="28869" xr:uid="{673B91AB-77D3-4041-8174-AB4B2494FBD2}"/>
    <cellStyle name="Percent 4 30 5 3" xfId="46720" xr:uid="{15EF6954-8F74-4083-9ED7-AFDD06643A9C}"/>
    <cellStyle name="Percent 4 30 6" xfId="10990" xr:uid="{0915B345-1124-4ABF-B2F6-0938752BB7E8}"/>
    <cellStyle name="Percent 4 30 6 2" xfId="28863" xr:uid="{0A1D7D5A-3657-4418-9090-A9DC95212B5C}"/>
    <cellStyle name="Percent 4 30 6 3" xfId="46714" xr:uid="{151DC451-2D6D-4900-BC4A-E85D75CD4032}"/>
    <cellStyle name="Percent 4 30 7" xfId="59937" xr:uid="{CA777C55-BB91-4787-82DE-01316190A82D}"/>
    <cellStyle name="Percent 4 31" xfId="10997" xr:uid="{7DBC6091-B5EB-4DF7-BA7E-C5B4FCC763A7}"/>
    <cellStyle name="Percent 4 31 2" xfId="10998" xr:uid="{FC586CFE-546D-4575-81FD-6DBCC58B71E9}"/>
    <cellStyle name="Percent 4 31 2 2" xfId="10999" xr:uid="{74F2E2FA-79AA-42E0-BFAC-3A5377184CDB}"/>
    <cellStyle name="Percent 4 31 2 2 2" xfId="28872" xr:uid="{C50D3CB8-5FB4-40CD-B6F4-97BB59F72126}"/>
    <cellStyle name="Percent 4 31 2 2 3" xfId="46723" xr:uid="{1ABBA616-9CEE-41AD-8C03-6FBF420503D4}"/>
    <cellStyle name="Percent 4 31 2 3" xfId="28871" xr:uid="{7683684E-1104-4433-B1FB-08A24C02E653}"/>
    <cellStyle name="Percent 4 31 2 4" xfId="46722" xr:uid="{2520EF67-E74A-4162-91C3-99AF0867DD3C}"/>
    <cellStyle name="Percent 4 31 3" xfId="11000" xr:uid="{394EDAD2-82AA-40CC-B773-FCAA9193AD97}"/>
    <cellStyle name="Percent 4 31 3 2" xfId="11001" xr:uid="{88661E5B-5062-494A-B53D-20DAFC96EF28}"/>
    <cellStyle name="Percent 4 31 3 2 2" xfId="28874" xr:uid="{E4F3C5D0-E014-44F2-936B-496698A9E7E9}"/>
    <cellStyle name="Percent 4 31 3 2 3" xfId="46725" xr:uid="{7943765A-7C25-4259-B98A-86498B9DEAA3}"/>
    <cellStyle name="Percent 4 31 3 3" xfId="28873" xr:uid="{8B6C6CC8-A591-4CD0-BD82-B40856CCCBF7}"/>
    <cellStyle name="Percent 4 31 3 4" xfId="46724" xr:uid="{AF6F7AE2-84E2-49BF-B785-8A5819AC9721}"/>
    <cellStyle name="Percent 4 31 4" xfId="11002" xr:uid="{58EE73B2-39A9-4274-9A96-7E9AC9F9CA8F}"/>
    <cellStyle name="Percent 4 31 4 2" xfId="28875" xr:uid="{99D2F218-F8FE-4ECD-A7E7-52D73B429D9B}"/>
    <cellStyle name="Percent 4 31 4 3" xfId="46726" xr:uid="{2199BC71-97D0-4C3D-BF6E-794EDADC5A25}"/>
    <cellStyle name="Percent 4 31 5" xfId="11003" xr:uid="{38431A3C-92CD-4FEA-9CA7-D2B8307897EB}"/>
    <cellStyle name="Percent 4 31 5 2" xfId="28876" xr:uid="{433200C1-35D8-4229-8939-FA6EA9E38E46}"/>
    <cellStyle name="Percent 4 31 5 3" xfId="46727" xr:uid="{409A1DD9-06BE-46A4-94F9-6B9364E9F97C}"/>
    <cellStyle name="Percent 4 31 6" xfId="28870" xr:uid="{B95C12F4-F429-4588-B510-2D68B76B46A4}"/>
    <cellStyle name="Percent 4 31 7" xfId="46721" xr:uid="{C7D6D51B-899C-487D-8B95-BFA5E95F572B}"/>
    <cellStyle name="Percent 4 31 8" xfId="59938" xr:uid="{DD60F8BB-CD95-4043-8452-AB30EACCEBF0}"/>
    <cellStyle name="Percent 4 32" xfId="11004" xr:uid="{B2C0525D-4570-4D00-AF21-97249D95E1E6}"/>
    <cellStyle name="Percent 4 32 2" xfId="11005" xr:uid="{39C14B82-739E-4AEE-B278-9B410B691CC1}"/>
    <cellStyle name="Percent 4 32 2 2" xfId="11006" xr:uid="{62E44A82-0439-46DA-A947-3B4FF05CC24A}"/>
    <cellStyle name="Percent 4 32 2 2 2" xfId="28879" xr:uid="{A37D7C34-5847-466D-9ABA-30FFA99795BE}"/>
    <cellStyle name="Percent 4 32 2 2 3" xfId="46730" xr:uid="{1232DE3C-28FD-4A01-8903-B33CE420EDDA}"/>
    <cellStyle name="Percent 4 32 2 3" xfId="28878" xr:uid="{FE182124-D62B-48A0-A338-AFF9A35BD1AD}"/>
    <cellStyle name="Percent 4 32 2 4" xfId="46729" xr:uid="{D1BC1329-5BB8-456F-AEFC-EA4557C3C679}"/>
    <cellStyle name="Percent 4 32 3" xfId="11007" xr:uid="{839296FB-EAD3-400D-99A1-703284C231EF}"/>
    <cellStyle name="Percent 4 32 3 2" xfId="11008" xr:uid="{E731A72C-28BE-4594-8374-DEE164EF4955}"/>
    <cellStyle name="Percent 4 32 3 2 2" xfId="28881" xr:uid="{0E24B9AC-797A-4E10-938F-55B412EB28DA}"/>
    <cellStyle name="Percent 4 32 3 2 3" xfId="46732" xr:uid="{6028F10A-A746-489E-B880-77E74485AC85}"/>
    <cellStyle name="Percent 4 32 3 3" xfId="28880" xr:uid="{061CBF2C-9D11-462C-B00A-F413EED3B4B9}"/>
    <cellStyle name="Percent 4 32 3 4" xfId="46731" xr:uid="{D6F330EC-8E66-4C24-9194-41FE8EB03F6B}"/>
    <cellStyle name="Percent 4 32 4" xfId="11009" xr:uid="{4001F997-390A-4DA1-B0BE-9AB92476AB60}"/>
    <cellStyle name="Percent 4 32 4 2" xfId="28882" xr:uid="{29512F41-2C1D-4784-876C-9A13464794EA}"/>
    <cellStyle name="Percent 4 32 4 3" xfId="46733" xr:uid="{DCA267A3-4509-43F2-A2BC-D10DD738B90A}"/>
    <cellStyle name="Percent 4 32 5" xfId="28877" xr:uid="{F66C8EC7-84E5-4946-BA21-FDACB725D05B}"/>
    <cellStyle name="Percent 4 32 6" xfId="46728" xr:uid="{1C5554F7-5D8A-4E7E-994B-BBF93A6D630D}"/>
    <cellStyle name="Percent 4 33" xfId="11010" xr:uid="{6CF943D9-8942-432D-970F-01E45CE7D416}"/>
    <cellStyle name="Percent 4 33 2" xfId="11011" xr:uid="{CBC4F0FC-98C0-489C-B3FE-6AC97302E90D}"/>
    <cellStyle name="Percent 4 33 2 2" xfId="11012" xr:uid="{CF5CAC5C-2C75-4726-8E64-56B8DF37C526}"/>
    <cellStyle name="Percent 4 33 2 2 2" xfId="28885" xr:uid="{385DAF80-8C3A-4C4B-AF0E-D31DF62B6BC5}"/>
    <cellStyle name="Percent 4 33 2 2 3" xfId="46736" xr:uid="{9203757C-7318-4C0D-ABBF-B6C12A164113}"/>
    <cellStyle name="Percent 4 33 2 3" xfId="28884" xr:uid="{CE90DBA2-4588-49E2-A097-66FFFA0B915B}"/>
    <cellStyle name="Percent 4 33 2 4" xfId="46735" xr:uid="{BCC819D5-4F61-4136-AE7B-6E3E49880834}"/>
    <cellStyle name="Percent 4 33 3" xfId="11013" xr:uid="{0B37B7A5-44D8-4CFC-AFBA-95FB4227F22E}"/>
    <cellStyle name="Percent 4 33 3 2" xfId="11014" xr:uid="{0968BF36-BAB4-4156-8A79-0B5354684D9E}"/>
    <cellStyle name="Percent 4 33 3 2 2" xfId="28887" xr:uid="{7A75B651-50F1-4474-B844-82E02F205DFA}"/>
    <cellStyle name="Percent 4 33 3 2 3" xfId="46738" xr:uid="{8ECDA520-4F80-4FC6-AA8F-D95161B377BA}"/>
    <cellStyle name="Percent 4 33 3 3" xfId="28886" xr:uid="{8CD7860A-9289-4334-A365-957008431507}"/>
    <cellStyle name="Percent 4 33 3 4" xfId="46737" xr:uid="{1FB03B2D-3704-4B1D-A708-F1E97811674E}"/>
    <cellStyle name="Percent 4 33 4" xfId="11015" xr:uid="{E3577276-0D2D-400E-9F35-8E3C75BF35C5}"/>
    <cellStyle name="Percent 4 33 4 2" xfId="11016" xr:uid="{BE7E23E1-951A-4ECE-B224-41FEE48BD2EB}"/>
    <cellStyle name="Percent 4 33 4 2 2" xfId="28889" xr:uid="{E97FC63E-7363-4B47-8F7A-5CF53F1E723F}"/>
    <cellStyle name="Percent 4 33 4 2 3" xfId="46740" xr:uid="{017F645E-C1E6-443D-B1CE-60401C72264F}"/>
    <cellStyle name="Percent 4 33 4 3" xfId="28888" xr:uid="{A49F05D2-3929-4CC9-9320-3AD423D5FB2A}"/>
    <cellStyle name="Percent 4 33 4 4" xfId="46739" xr:uid="{7DE64332-7A5F-40EC-A371-AA47C685415B}"/>
    <cellStyle name="Percent 4 33 5" xfId="11017" xr:uid="{047DB215-5BE0-495D-B8A7-4ACEEF6FD84E}"/>
    <cellStyle name="Percent 4 33 5 2" xfId="28890" xr:uid="{5B873943-F974-4857-B63D-22CF429FBBFC}"/>
    <cellStyle name="Percent 4 33 5 3" xfId="46741" xr:uid="{9827E0F1-CFD8-4804-B6C4-978433BA48A9}"/>
    <cellStyle name="Percent 4 33 6" xfId="28883" xr:uid="{E83889B4-1993-412F-9DE7-B40A5F940262}"/>
    <cellStyle name="Percent 4 33 7" xfId="46734" xr:uid="{2E435BFB-7618-46AC-A946-DFC4E6CF8CA8}"/>
    <cellStyle name="Percent 4 34" xfId="11018" xr:uid="{40666808-11C3-46B0-9BDD-776605EAEB09}"/>
    <cellStyle name="Percent 4 34 2" xfId="11019" xr:uid="{864CA039-32C1-46F5-8420-5A7A47FCC865}"/>
    <cellStyle name="Percent 4 34 2 2" xfId="11020" xr:uid="{ECD2CDE7-1506-4811-B9DE-1EA2DD56B7ED}"/>
    <cellStyle name="Percent 4 34 2 2 2" xfId="28893" xr:uid="{F297DD0D-3B49-4F29-B5EE-35A068C0F6AE}"/>
    <cellStyle name="Percent 4 34 2 2 3" xfId="46744" xr:uid="{B6B162D3-A90C-4C39-B822-939226F4DE3B}"/>
    <cellStyle name="Percent 4 34 2 3" xfId="28892" xr:uid="{8BDB6A41-80CF-4014-BEC4-D1DEB8C5C750}"/>
    <cellStyle name="Percent 4 34 2 4" xfId="46743" xr:uid="{2AA718AC-3950-43C4-A760-4BE2EE56A986}"/>
    <cellStyle name="Percent 4 34 3" xfId="11021" xr:uid="{6B540233-D3A4-4955-B40C-0330F2970A2F}"/>
    <cellStyle name="Percent 4 34 3 2" xfId="11022" xr:uid="{8E7CB699-8643-4C82-8114-D003AC9C2C97}"/>
    <cellStyle name="Percent 4 34 3 2 2" xfId="28895" xr:uid="{9942C567-C2D8-4B47-BC6D-D968696A36B2}"/>
    <cellStyle name="Percent 4 34 3 2 3" xfId="46746" xr:uid="{06C94EE6-2345-4103-BBC2-8FA0764BE7A5}"/>
    <cellStyle name="Percent 4 34 3 3" xfId="28894" xr:uid="{01584C58-274D-4886-83E4-C1AF0E09CA50}"/>
    <cellStyle name="Percent 4 34 3 4" xfId="46745" xr:uid="{580C44CF-9815-41C7-A84E-4F9A9FDD9278}"/>
    <cellStyle name="Percent 4 34 4" xfId="11023" xr:uid="{02EF045E-23D9-47A1-A1E9-8569AFF2E393}"/>
    <cellStyle name="Percent 4 34 4 2" xfId="28896" xr:uid="{8C536FB7-3714-4AE9-AD5D-0AFFCAA4B158}"/>
    <cellStyle name="Percent 4 34 4 3" xfId="46747" xr:uid="{1D29A2B9-3759-4ABD-961B-7396A23E791C}"/>
    <cellStyle name="Percent 4 34 5" xfId="28891" xr:uid="{9B312717-D0C2-4275-8D08-314A678F3448}"/>
    <cellStyle name="Percent 4 34 6" xfId="46742" xr:uid="{5CDE5A43-CBAA-45F2-B26C-A5A4C64CE5CD}"/>
    <cellStyle name="Percent 4 35" xfId="11024" xr:uid="{43A55082-3799-4452-8B02-7BE1A45048DA}"/>
    <cellStyle name="Percent 4 35 2" xfId="11025" xr:uid="{7195F5C8-CAA9-4AF4-BFA5-260A34BEFC80}"/>
    <cellStyle name="Percent 4 35 2 2" xfId="28898" xr:uid="{5F95913C-29B7-4B2E-9558-130459060DF7}"/>
    <cellStyle name="Percent 4 35 2 3" xfId="46749" xr:uid="{8170E8CE-3D01-4FAC-BCE1-80A93CF71CA3}"/>
    <cellStyle name="Percent 4 35 3" xfId="28897" xr:uid="{AF7E68D6-67CE-400E-A70F-57140EDB9DB0}"/>
    <cellStyle name="Percent 4 35 4" xfId="46748" xr:uid="{97FCEF05-F76D-4B0B-95F3-07D5E1554DCD}"/>
    <cellStyle name="Percent 4 36" xfId="11026" xr:uid="{74E280F2-C85A-4615-BC43-4633C779AB44}"/>
    <cellStyle name="Percent 4 36 2" xfId="11027" xr:uid="{DE2871D4-B6FD-47D2-9CF7-905C09822716}"/>
    <cellStyle name="Percent 4 36 2 2" xfId="28900" xr:uid="{60CC6667-916C-4F3D-96D1-46276DAF18E9}"/>
    <cellStyle name="Percent 4 36 2 3" xfId="46751" xr:uid="{A514756A-0645-4E67-8D4D-C61F330AA8E0}"/>
    <cellStyle name="Percent 4 36 3" xfId="28899" xr:uid="{9C8E8027-8DEA-47BF-A406-B5BEC37AD872}"/>
    <cellStyle name="Percent 4 36 4" xfId="46750" xr:uid="{0BD545F7-7EA5-4CDA-92FB-188980808B58}"/>
    <cellStyle name="Percent 4 37" xfId="11028" xr:uid="{77EB664A-A4DB-411F-9E8C-90B48982E0A0}"/>
    <cellStyle name="Percent 4 37 2" xfId="11029" xr:uid="{9CFE48ED-41E7-46CF-A7C3-E13D9962CF92}"/>
    <cellStyle name="Percent 4 37 2 2" xfId="28902" xr:uid="{3FC48AA4-C427-461C-B38A-0ACC2B934F34}"/>
    <cellStyle name="Percent 4 37 2 3" xfId="46753" xr:uid="{AC704A74-B2B0-4AF6-84EF-5A3CEBA693F1}"/>
    <cellStyle name="Percent 4 37 3" xfId="28901" xr:uid="{25BD6074-017B-4109-94D1-D23BD8A473F0}"/>
    <cellStyle name="Percent 4 37 4" xfId="46752" xr:uid="{A31A9394-3F17-41B0-968B-40290A09C1A6}"/>
    <cellStyle name="Percent 4 38" xfId="11030" xr:uid="{E27D3222-2463-436C-A82E-C53875631D34}"/>
    <cellStyle name="Percent 4 38 2" xfId="28903" xr:uid="{571A2B78-5FEE-4D61-9E8E-860FA007F72F}"/>
    <cellStyle name="Percent 4 38 3" xfId="46754" xr:uid="{F202CC40-83A0-408A-99EA-8C18BECAAD63}"/>
    <cellStyle name="Percent 4 39" xfId="11031" xr:uid="{BAF5EFF8-8042-4E2A-A31B-ACE41F2A9A43}"/>
    <cellStyle name="Percent 4 39 2" xfId="28904" xr:uid="{A3404F32-BB0E-4941-896D-854933BA58D3}"/>
    <cellStyle name="Percent 4 39 3" xfId="46755" xr:uid="{62400948-CBC1-442A-8624-87D4F5163C72}"/>
    <cellStyle name="Percent 4 4" xfId="296" xr:uid="{14176222-F579-4E8C-8078-695C083A2C5F}"/>
    <cellStyle name="Percent 4 4 10" xfId="11033" xr:uid="{4E2A0A13-F17C-4BC2-B738-1B8B0D9B9867}"/>
    <cellStyle name="Percent 4 4 10 2" xfId="11034" xr:uid="{EF2BCCFF-71E6-4DD7-8B29-2A7DBC41E9FB}"/>
    <cellStyle name="Percent 4 4 10 2 2" xfId="11035" xr:uid="{017CA4BB-2FE2-4D96-94EB-6BF58D8681BB}"/>
    <cellStyle name="Percent 4 4 10 2 2 2" xfId="28908" xr:uid="{658B8BFF-25CF-4E66-A2C8-5A7BA674FF06}"/>
    <cellStyle name="Percent 4 4 10 2 2 3" xfId="46759" xr:uid="{F0D9CB5C-BD9B-40F1-8889-F4C512E8C5AB}"/>
    <cellStyle name="Percent 4 4 10 2 3" xfId="28907" xr:uid="{80607B3C-6D17-4619-935B-3E6E6E733F64}"/>
    <cellStyle name="Percent 4 4 10 2 4" xfId="46758" xr:uid="{40188AA2-DF8B-47E9-910E-AB788DB7D462}"/>
    <cellStyle name="Percent 4 4 10 3" xfId="11036" xr:uid="{4147E22E-1DF3-4C27-AC81-B97F7B4DF4E3}"/>
    <cellStyle name="Percent 4 4 10 3 2" xfId="11037" xr:uid="{4BD134D0-76D4-49BF-AB33-B73B68633A75}"/>
    <cellStyle name="Percent 4 4 10 3 2 2" xfId="28910" xr:uid="{92AF7851-6043-4DB2-A8A8-F497D20511A1}"/>
    <cellStyle name="Percent 4 4 10 3 2 3" xfId="46761" xr:uid="{E8D2CC36-FF04-495F-8B47-9487C2DAE4BC}"/>
    <cellStyle name="Percent 4 4 10 3 3" xfId="28909" xr:uid="{0BE9EF2F-B4EB-4762-B2CB-93DB602C9CF2}"/>
    <cellStyle name="Percent 4 4 10 3 4" xfId="46760" xr:uid="{884AA147-FD81-4218-B104-69138935AE07}"/>
    <cellStyle name="Percent 4 4 10 4" xfId="11038" xr:uid="{FB7C31F2-3D52-4E2C-800B-794A01D8B46C}"/>
    <cellStyle name="Percent 4 4 10 4 2" xfId="28911" xr:uid="{5C734F20-41FE-4931-B025-0AEEE5446CD2}"/>
    <cellStyle name="Percent 4 4 10 4 3" xfId="46762" xr:uid="{A147C367-09A8-42E7-BC92-001D656BA1C7}"/>
    <cellStyle name="Percent 4 4 10 5" xfId="28906" xr:uid="{921D5FD8-5B20-488A-B5B3-9261090C7327}"/>
    <cellStyle name="Percent 4 4 10 6" xfId="46757" xr:uid="{80968227-BDD2-4963-BAF3-BE7E63B29FB6}"/>
    <cellStyle name="Percent 4 4 11" xfId="11039" xr:uid="{8B3E2B24-0F5A-49DE-92A0-5748B638AC05}"/>
    <cellStyle name="Percent 4 4 11 2" xfId="11040" xr:uid="{5758C807-276B-456A-B080-3E0F453D7CBA}"/>
    <cellStyle name="Percent 4 4 11 2 2" xfId="11041" xr:uid="{62C05B3C-58E3-41F1-B48F-8A3D6560FE68}"/>
    <cellStyle name="Percent 4 4 11 2 2 2" xfId="28914" xr:uid="{3E0C2AC0-FD83-44A7-9FA3-ACD5FE561793}"/>
    <cellStyle name="Percent 4 4 11 2 2 3" xfId="46765" xr:uid="{D2966A03-F6AE-430C-8F9C-297D47F83201}"/>
    <cellStyle name="Percent 4 4 11 2 3" xfId="28913" xr:uid="{82C99C59-FF18-444C-AA5C-D5D0CCB96CAC}"/>
    <cellStyle name="Percent 4 4 11 2 4" xfId="46764" xr:uid="{DAAF3EDE-E43E-421D-9582-5B7EC9A8F54F}"/>
    <cellStyle name="Percent 4 4 11 3" xfId="11042" xr:uid="{E4163F72-9D8B-4BC7-8861-4C3A63845978}"/>
    <cellStyle name="Percent 4 4 11 3 2" xfId="11043" xr:uid="{A384DC1D-7DA7-42E8-A96F-44A8FCB8F063}"/>
    <cellStyle name="Percent 4 4 11 3 2 2" xfId="28916" xr:uid="{8077584C-9077-4545-9AEE-03EE06589FF6}"/>
    <cellStyle name="Percent 4 4 11 3 2 3" xfId="46767" xr:uid="{A2A6598F-02EA-48D3-8DE1-4806B1BA4F7B}"/>
    <cellStyle name="Percent 4 4 11 3 3" xfId="28915" xr:uid="{0C32B017-9887-47BF-8F4B-60142EE4E89F}"/>
    <cellStyle name="Percent 4 4 11 3 4" xfId="46766" xr:uid="{A63FB281-B777-489E-87A3-73CB8D269F84}"/>
    <cellStyle name="Percent 4 4 11 4" xfId="11044" xr:uid="{3FD597C8-D4D4-464A-98AC-AD37E9ACEEB1}"/>
    <cellStyle name="Percent 4 4 11 4 2" xfId="28917" xr:uid="{D0156573-E1CF-4221-9C2F-C377E4E9DD75}"/>
    <cellStyle name="Percent 4 4 11 4 3" xfId="46768" xr:uid="{A6FA1160-20F9-467C-9B68-6AE71D7C870E}"/>
    <cellStyle name="Percent 4 4 11 5" xfId="28912" xr:uid="{6D8DE952-41E4-4507-9FC0-E46F99523AA5}"/>
    <cellStyle name="Percent 4 4 11 6" xfId="46763" xr:uid="{65E42947-A8E0-48B3-9E13-126B20CC7B37}"/>
    <cellStyle name="Percent 4 4 12" xfId="11045" xr:uid="{D5333497-68B8-40BC-8DC5-03912D9BE0E8}"/>
    <cellStyle name="Percent 4 4 12 2" xfId="11046" xr:uid="{E965550C-FDFE-4DAF-A88C-3C9BDF70A27D}"/>
    <cellStyle name="Percent 4 4 12 2 2" xfId="11047" xr:uid="{0BB06735-2ABC-44C5-8A95-BBB0584671E8}"/>
    <cellStyle name="Percent 4 4 12 2 2 2" xfId="28920" xr:uid="{4CBCF5A2-7585-4F04-8860-21E12FE4AA05}"/>
    <cellStyle name="Percent 4 4 12 2 2 3" xfId="46771" xr:uid="{35649242-F4AE-42FF-923B-2BBE65527C23}"/>
    <cellStyle name="Percent 4 4 12 2 3" xfId="28919" xr:uid="{00E0F24C-70AD-4194-AF4F-534DB765D6BA}"/>
    <cellStyle name="Percent 4 4 12 2 4" xfId="46770" xr:uid="{6CA8B4D0-0F50-46B7-B371-7B3DF55C0982}"/>
    <cellStyle name="Percent 4 4 12 3" xfId="11048" xr:uid="{1A8440E7-011A-46B8-BB79-2B2622714225}"/>
    <cellStyle name="Percent 4 4 12 3 2" xfId="11049" xr:uid="{5ACF76FA-B6CA-425A-854E-471A78BCC64C}"/>
    <cellStyle name="Percent 4 4 12 3 2 2" xfId="28922" xr:uid="{F0936374-95C6-4914-A887-CEEC63D96F43}"/>
    <cellStyle name="Percent 4 4 12 3 2 3" xfId="46773" xr:uid="{CC3FFF2A-3135-49A7-886F-2D2DFA9401CE}"/>
    <cellStyle name="Percent 4 4 12 3 3" xfId="28921" xr:uid="{2AAA7479-A11D-4E90-BC0D-739C7ABEBC67}"/>
    <cellStyle name="Percent 4 4 12 3 4" xfId="46772" xr:uid="{6D09DE27-C067-4A53-81CA-7093E4B11921}"/>
    <cellStyle name="Percent 4 4 12 4" xfId="11050" xr:uid="{040F1475-F8A2-4449-9136-186F93164C8B}"/>
    <cellStyle name="Percent 4 4 12 4 2" xfId="11051" xr:uid="{04E274B6-C972-4235-9EFA-32B250CA3369}"/>
    <cellStyle name="Percent 4 4 12 4 2 2" xfId="28924" xr:uid="{8F010D51-8F30-4028-9C66-0752A3F0DFF3}"/>
    <cellStyle name="Percent 4 4 12 4 2 3" xfId="46775" xr:uid="{712D4811-178B-41EC-8207-A297982CED16}"/>
    <cellStyle name="Percent 4 4 12 4 3" xfId="28923" xr:uid="{B90E1475-B64E-4D1B-ACB0-F7ECC5E2689B}"/>
    <cellStyle name="Percent 4 4 12 4 4" xfId="46774" xr:uid="{93701A8F-BF11-4AC5-8DB0-17F304D766DE}"/>
    <cellStyle name="Percent 4 4 12 5" xfId="11052" xr:uid="{84B453C6-E045-4F81-A511-64C01F95FF58}"/>
    <cellStyle name="Percent 4 4 12 5 2" xfId="28925" xr:uid="{61E5064E-9FD9-4BF6-8299-3C75453E9AD1}"/>
    <cellStyle name="Percent 4 4 12 5 3" xfId="46776" xr:uid="{2D8D0B26-FB93-43CE-8284-9940D60BDCD7}"/>
    <cellStyle name="Percent 4 4 12 6" xfId="28918" xr:uid="{A050B9DE-3629-4A69-85E9-893A60BC8159}"/>
    <cellStyle name="Percent 4 4 12 7" xfId="46769" xr:uid="{1192EE2D-57D1-435D-876A-C0C78DFDA039}"/>
    <cellStyle name="Percent 4 4 13" xfId="11053" xr:uid="{31C5784B-D1D7-4EE2-9C3A-294D2AE32B10}"/>
    <cellStyle name="Percent 4 4 13 2" xfId="11054" xr:uid="{E23B352D-A515-48AF-8D8A-0BA97DECACB2}"/>
    <cellStyle name="Percent 4 4 13 2 2" xfId="11055" xr:uid="{ACD83246-BC2B-4CC1-B576-1115033951F7}"/>
    <cellStyle name="Percent 4 4 13 2 2 2" xfId="28928" xr:uid="{8FD66346-7C93-4149-91B5-18571E9F49A2}"/>
    <cellStyle name="Percent 4 4 13 2 2 3" xfId="46779" xr:uid="{F4B6057A-EBF4-4DCF-9F4B-D6D9FC8788B3}"/>
    <cellStyle name="Percent 4 4 13 2 3" xfId="28927" xr:uid="{EEDF4DC9-A8CB-49F8-91E0-9C59A1B16FFC}"/>
    <cellStyle name="Percent 4 4 13 2 4" xfId="46778" xr:uid="{9AFC0D7E-BE22-4008-B4EA-F2A9479647BA}"/>
    <cellStyle name="Percent 4 4 13 3" xfId="11056" xr:uid="{5196D61A-9985-4C5F-BC05-755171590D61}"/>
    <cellStyle name="Percent 4 4 13 3 2" xfId="11057" xr:uid="{58B7B346-5D9F-4512-BF50-B41D1459DAC1}"/>
    <cellStyle name="Percent 4 4 13 3 2 2" xfId="28930" xr:uid="{4D233E40-86E0-414B-AC08-CDB6A2A63CDB}"/>
    <cellStyle name="Percent 4 4 13 3 2 3" xfId="46781" xr:uid="{EB9F3E1B-7DAE-4325-A981-05EB5B7259A5}"/>
    <cellStyle name="Percent 4 4 13 3 3" xfId="28929" xr:uid="{538F4E4F-FC33-4787-8780-57CE7F6B8F2B}"/>
    <cellStyle name="Percent 4 4 13 3 4" xfId="46780" xr:uid="{3BFB6C33-0865-43F3-880F-D3C3981E96A3}"/>
    <cellStyle name="Percent 4 4 13 4" xfId="11058" xr:uid="{BFFD8BF0-8BDA-4817-8D8A-32AC28AA9B47}"/>
    <cellStyle name="Percent 4 4 13 4 2" xfId="28931" xr:uid="{8BA02093-5F79-4719-A060-867C24F7AC84}"/>
    <cellStyle name="Percent 4 4 13 4 3" xfId="46782" xr:uid="{77D76FEC-47BF-43F5-93BB-76059288B010}"/>
    <cellStyle name="Percent 4 4 13 5" xfId="28926" xr:uid="{3C4EC297-23DB-4AE3-82B8-BCAB4A063572}"/>
    <cellStyle name="Percent 4 4 13 6" xfId="46777" xr:uid="{8C5F6CF4-C5E4-4D1A-89F0-D0FD7A300DFC}"/>
    <cellStyle name="Percent 4 4 14" xfId="11059" xr:uid="{DD460D7D-6E71-421D-ADCD-CFB0A13303FC}"/>
    <cellStyle name="Percent 4 4 14 2" xfId="11060" xr:uid="{97A28A4D-B201-45FC-A0D4-4467327C75F7}"/>
    <cellStyle name="Percent 4 4 14 2 2" xfId="28933" xr:uid="{525527B3-B773-4328-A0E1-6B2407B0F3F6}"/>
    <cellStyle name="Percent 4 4 14 2 3" xfId="46784" xr:uid="{CD961801-8019-4EDB-BF8B-36D20376124F}"/>
    <cellStyle name="Percent 4 4 14 3" xfId="28932" xr:uid="{5FC53F86-B466-4AA2-9993-2B30541887FB}"/>
    <cellStyle name="Percent 4 4 14 4" xfId="46783" xr:uid="{976CC9C4-7586-44A7-9C5A-E75663C0490A}"/>
    <cellStyle name="Percent 4 4 15" xfId="11061" xr:uid="{0F1A79CC-EBCE-4A6C-8B7C-CD41B7105B35}"/>
    <cellStyle name="Percent 4 4 15 2" xfId="11062" xr:uid="{B381532D-02C6-4162-A165-1C1B7D96C1CE}"/>
    <cellStyle name="Percent 4 4 15 2 2" xfId="28935" xr:uid="{E850471F-0AF6-4605-ADC8-875199E8F15D}"/>
    <cellStyle name="Percent 4 4 15 2 3" xfId="46786" xr:uid="{36A64CBB-9BF2-4575-A9C4-F99EE12EAA5E}"/>
    <cellStyle name="Percent 4 4 15 3" xfId="28934" xr:uid="{CF94B636-B5B6-4326-9FB8-8C21E95D1603}"/>
    <cellStyle name="Percent 4 4 15 4" xfId="46785" xr:uid="{E70C1770-6C53-4603-A998-55ED70A1BEBC}"/>
    <cellStyle name="Percent 4 4 16" xfId="11063" xr:uid="{178E5CF9-55BF-4E7C-B630-ACC3C13358D6}"/>
    <cellStyle name="Percent 4 4 16 2" xfId="11064" xr:uid="{53F4C554-F1ED-42DF-A60E-F88B63265568}"/>
    <cellStyle name="Percent 4 4 16 2 2" xfId="28937" xr:uid="{E92EBB79-CBCC-4C4F-9E0E-ACCF0860CC2C}"/>
    <cellStyle name="Percent 4 4 16 2 3" xfId="46788" xr:uid="{6C894FCC-83D2-4223-8EE4-FBB8F8B885E8}"/>
    <cellStyle name="Percent 4 4 16 3" xfId="28936" xr:uid="{770362C4-F901-4F7B-BF4D-EE094EBECC82}"/>
    <cellStyle name="Percent 4 4 16 4" xfId="46787" xr:uid="{CB3C17B7-E5F0-4AA8-8FED-F1EE407BAE95}"/>
    <cellStyle name="Percent 4 4 17" xfId="11065" xr:uid="{884AC67B-86F9-4194-9722-CB0705CC5129}"/>
    <cellStyle name="Percent 4 4 17 2" xfId="28938" xr:uid="{E1C41E16-E39D-4A69-A85A-463479B9DF76}"/>
    <cellStyle name="Percent 4 4 17 3" xfId="46789" xr:uid="{043ADD1E-7717-4BB8-B93E-9221A6DDAB22}"/>
    <cellStyle name="Percent 4 4 18" xfId="11066" xr:uid="{131B6C67-FD80-4C3A-937A-84A251EE96D2}"/>
    <cellStyle name="Percent 4 4 18 2" xfId="28939" xr:uid="{98CD2403-E8A8-4DA6-9453-B7FF39469D53}"/>
    <cellStyle name="Percent 4 4 18 3" xfId="46790" xr:uid="{5C5646DE-1AA3-4CCA-B194-53C3C95D550F}"/>
    <cellStyle name="Percent 4 4 19" xfId="11032" xr:uid="{287A3809-121A-4E8B-9319-E718F739DEF1}"/>
    <cellStyle name="Percent 4 4 19 2" xfId="28905" xr:uid="{DBA57EF5-AD8C-484F-A84F-F470A6EF1D61}"/>
    <cellStyle name="Percent 4 4 19 3" xfId="46756" xr:uid="{B6D51F9B-CCBF-458C-BD25-B724C93C5FBC}"/>
    <cellStyle name="Percent 4 4 2" xfId="2999" xr:uid="{D9E27153-C17A-4D02-BA55-A823A6B9DEB3}"/>
    <cellStyle name="Percent 4 4 2 10" xfId="11068" xr:uid="{86127B8E-5E6A-4E72-9B27-274A1D7D6C82}"/>
    <cellStyle name="Percent 4 4 2 10 2" xfId="28941" xr:uid="{C52702A7-F282-4595-AD53-64D4696659E0}"/>
    <cellStyle name="Percent 4 4 2 10 3" xfId="46792" xr:uid="{D38EB8CD-51DF-44CA-89E6-182BECEC4BB5}"/>
    <cellStyle name="Percent 4 4 2 11" xfId="11067" xr:uid="{D1B3F0DA-5EDF-46CA-AB99-FE8D91DFA3E5}"/>
    <cellStyle name="Percent 4 4 2 11 2" xfId="28940" xr:uid="{0C6807E0-75E4-49E3-8781-BAFE690D33CD}"/>
    <cellStyle name="Percent 4 4 2 11 3" xfId="46791" xr:uid="{1D1BCA04-DC91-4AD4-AB86-FC09260D82AA}"/>
    <cellStyle name="Percent 4 4 2 12" xfId="59940" xr:uid="{A886FE77-9CE1-4F59-9EB3-F2D4E1AAAB98}"/>
    <cellStyle name="Percent 4 4 2 2" xfId="11069" xr:uid="{DAE7E423-CDBD-4239-8D54-6D473A559020}"/>
    <cellStyle name="Percent 4 4 2 2 2" xfId="11070" xr:uid="{3CF91D03-B7C0-4552-A04B-5DE4D5D11DDD}"/>
    <cellStyle name="Percent 4 4 2 2 2 2" xfId="11071" xr:uid="{AD510A1D-D210-49EA-A46B-E9C08859CB0E}"/>
    <cellStyle name="Percent 4 4 2 2 2 2 2" xfId="28944" xr:uid="{5016B9A6-7968-44B2-A085-240AE03E0798}"/>
    <cellStyle name="Percent 4 4 2 2 2 2 3" xfId="46795" xr:uid="{CCECED42-6832-47A2-917D-3F9FD71DAAAA}"/>
    <cellStyle name="Percent 4 4 2 2 2 3" xfId="28943" xr:uid="{9CB2DC9F-CC56-4B3B-B93D-F7E012F4EFD7}"/>
    <cellStyle name="Percent 4 4 2 2 2 4" xfId="46794" xr:uid="{0AE905A8-A875-4D8C-84DB-535AA4FD7365}"/>
    <cellStyle name="Percent 4 4 2 2 3" xfId="11072" xr:uid="{49A3DE7A-4B5E-46A7-8DD5-C48DDCE362F5}"/>
    <cellStyle name="Percent 4 4 2 2 3 2" xfId="11073" xr:uid="{9F1D449E-9F0C-4ABD-A61F-2F4EC1E82042}"/>
    <cellStyle name="Percent 4 4 2 2 3 2 2" xfId="28946" xr:uid="{5518AE6A-981C-4CD5-B7F7-6F7E6E86B2D7}"/>
    <cellStyle name="Percent 4 4 2 2 3 2 3" xfId="46797" xr:uid="{3ABE3B5D-F8BA-4B52-89A1-C74BDA67C7E9}"/>
    <cellStyle name="Percent 4 4 2 2 3 3" xfId="28945" xr:uid="{A4A7F4DE-C5F2-4982-BEAC-B7850C317189}"/>
    <cellStyle name="Percent 4 4 2 2 3 4" xfId="46796" xr:uid="{AF8FB1EC-E595-4A80-B03A-6DCE833A4EDB}"/>
    <cellStyle name="Percent 4 4 2 2 4" xfId="11074" xr:uid="{B9CB5F4F-44FB-4F9E-AAE7-CBA6B4B1336D}"/>
    <cellStyle name="Percent 4 4 2 2 4 2" xfId="28947" xr:uid="{96BCE2A2-80D1-4E30-8CAB-EE1E1D9AFDF9}"/>
    <cellStyle name="Percent 4 4 2 2 4 3" xfId="46798" xr:uid="{100D3EDA-516C-4C93-805F-903D068D5DE7}"/>
    <cellStyle name="Percent 4 4 2 2 5" xfId="11075" xr:uid="{3EB9FF4A-A289-4BAF-8F5F-D9DAFCB24F6A}"/>
    <cellStyle name="Percent 4 4 2 2 5 2" xfId="28948" xr:uid="{D49CC144-7CA2-4EE4-9726-CA240499CF25}"/>
    <cellStyle name="Percent 4 4 2 2 5 3" xfId="46799" xr:uid="{5711B3F6-9B2C-4803-B812-6F11808E5E52}"/>
    <cellStyle name="Percent 4 4 2 2 6" xfId="28942" xr:uid="{082D589B-BE5B-4820-ADD5-0703DFCEE5AA}"/>
    <cellStyle name="Percent 4 4 2 2 7" xfId="46793" xr:uid="{BB435AC3-00BA-4217-B7FE-59111FEF9FFB}"/>
    <cellStyle name="Percent 4 4 2 3" xfId="11076" xr:uid="{60EAFACC-9C7D-4F39-90DD-D464DA68D907}"/>
    <cellStyle name="Percent 4 4 2 3 2" xfId="11077" xr:uid="{4AE8B181-2334-4BCC-AE40-F859D1AC18B0}"/>
    <cellStyle name="Percent 4 4 2 3 2 2" xfId="11078" xr:uid="{17201D78-D9DF-4C54-A0F9-091685AD6527}"/>
    <cellStyle name="Percent 4 4 2 3 2 2 2" xfId="28951" xr:uid="{A6B6E44E-8C00-4CF1-B5C3-63A3B1928AE8}"/>
    <cellStyle name="Percent 4 4 2 3 2 2 3" xfId="46802" xr:uid="{CD6D4832-BCDF-4E16-840B-AC5D4D09F7A2}"/>
    <cellStyle name="Percent 4 4 2 3 2 3" xfId="28950" xr:uid="{64519C9A-11B4-4232-8992-DB11A54AD65E}"/>
    <cellStyle name="Percent 4 4 2 3 2 4" xfId="46801" xr:uid="{8E9ED99B-1BE7-4533-9863-59DF19766CE1}"/>
    <cellStyle name="Percent 4 4 2 3 3" xfId="11079" xr:uid="{2D7E1C94-F33E-412E-9B2A-CD3705A295B9}"/>
    <cellStyle name="Percent 4 4 2 3 3 2" xfId="11080" xr:uid="{BA8A25C8-ED6B-47BC-BF5C-EA19D0605CF2}"/>
    <cellStyle name="Percent 4 4 2 3 3 2 2" xfId="28953" xr:uid="{8AF77C2E-E6FF-4046-B59D-531061E7FCC7}"/>
    <cellStyle name="Percent 4 4 2 3 3 2 3" xfId="46804" xr:uid="{5E6EB008-EA5D-4C76-9F40-4A485A573A96}"/>
    <cellStyle name="Percent 4 4 2 3 3 3" xfId="28952" xr:uid="{1263A458-C144-46C0-A7EF-577AA9735226}"/>
    <cellStyle name="Percent 4 4 2 3 3 4" xfId="46803" xr:uid="{D698F1BD-C783-4544-9BE7-8052DDC2D7A9}"/>
    <cellStyle name="Percent 4 4 2 3 4" xfId="11081" xr:uid="{AD4363D7-0376-4FCB-9494-DD88936EF6E8}"/>
    <cellStyle name="Percent 4 4 2 3 4 2" xfId="28954" xr:uid="{D864DC29-58E0-4C54-A09A-A53294DB461C}"/>
    <cellStyle name="Percent 4 4 2 3 4 3" xfId="46805" xr:uid="{176C195A-E8ED-4E7E-9691-BA857C5B210B}"/>
    <cellStyle name="Percent 4 4 2 3 5" xfId="28949" xr:uid="{BA66D132-D398-4CC5-83F0-37FF1E7404A1}"/>
    <cellStyle name="Percent 4 4 2 3 6" xfId="46800" xr:uid="{2D63F36A-75EE-4222-B6EB-69B42EE2CEE1}"/>
    <cellStyle name="Percent 4 4 2 4" xfId="11082" xr:uid="{A00EEE3C-FAE0-4234-9A5C-5807DED5BE14}"/>
    <cellStyle name="Percent 4 4 2 4 2" xfId="11083" xr:uid="{9DAAC18C-F9F9-47B7-A527-9DB0F1AC8A0C}"/>
    <cellStyle name="Percent 4 4 2 4 2 2" xfId="11084" xr:uid="{BB6E3226-3037-4645-AC03-879DA08F7EE6}"/>
    <cellStyle name="Percent 4 4 2 4 2 2 2" xfId="28957" xr:uid="{48993464-522F-4CB4-BAFB-0591D07D2361}"/>
    <cellStyle name="Percent 4 4 2 4 2 2 3" xfId="46808" xr:uid="{6843BB22-7B3A-4115-9A33-0A384E853026}"/>
    <cellStyle name="Percent 4 4 2 4 2 3" xfId="28956" xr:uid="{6EE9F418-3242-455E-AC44-580E29AB87D9}"/>
    <cellStyle name="Percent 4 4 2 4 2 4" xfId="46807" xr:uid="{DC6B9C54-AFCB-48A0-8F89-E325E1AAC3DF}"/>
    <cellStyle name="Percent 4 4 2 4 3" xfId="11085" xr:uid="{05B144A8-D525-4F99-B820-F485C6FFFC4F}"/>
    <cellStyle name="Percent 4 4 2 4 3 2" xfId="11086" xr:uid="{31D0C622-64E1-4540-9DFA-6BF42C904CD1}"/>
    <cellStyle name="Percent 4 4 2 4 3 2 2" xfId="28959" xr:uid="{143DCD01-5ABB-4936-B11C-7052C0C4F15D}"/>
    <cellStyle name="Percent 4 4 2 4 3 2 3" xfId="46810" xr:uid="{C6741082-DF13-4B45-8CEC-3480E4D4A880}"/>
    <cellStyle name="Percent 4 4 2 4 3 3" xfId="28958" xr:uid="{9A81510A-CB8E-4489-BBC0-633E86A2F9FD}"/>
    <cellStyle name="Percent 4 4 2 4 3 4" xfId="46809" xr:uid="{C551FA4F-4890-4EA9-BDEF-5A8B300CAC32}"/>
    <cellStyle name="Percent 4 4 2 4 4" xfId="11087" xr:uid="{53A8B643-E438-422F-86CE-A6656E025956}"/>
    <cellStyle name="Percent 4 4 2 4 4 2" xfId="11088" xr:uid="{404B6B99-D549-4AAB-A439-296D055F6DED}"/>
    <cellStyle name="Percent 4 4 2 4 4 2 2" xfId="28961" xr:uid="{674BD4FF-6A7D-47E4-B816-7C1B1C0E82CD}"/>
    <cellStyle name="Percent 4 4 2 4 4 2 3" xfId="46812" xr:uid="{BD5B81F0-6911-4120-813F-2B71D6DC5848}"/>
    <cellStyle name="Percent 4 4 2 4 4 3" xfId="28960" xr:uid="{4475C0B4-0C75-4040-933E-10F6ED6A98E3}"/>
    <cellStyle name="Percent 4 4 2 4 4 4" xfId="46811" xr:uid="{20E2278D-51B9-4957-A4AE-DCD081574DA7}"/>
    <cellStyle name="Percent 4 4 2 4 5" xfId="11089" xr:uid="{00B40C9B-D332-4DC3-904D-6B652898AB07}"/>
    <cellStyle name="Percent 4 4 2 4 5 2" xfId="28962" xr:uid="{8B6AEE2F-EBCE-45AD-B862-28BE179E0AD7}"/>
    <cellStyle name="Percent 4 4 2 4 5 3" xfId="46813" xr:uid="{AC459EDE-015E-4C2A-9856-53175326FDF0}"/>
    <cellStyle name="Percent 4 4 2 4 6" xfId="28955" xr:uid="{2D96C9E6-16AA-41AA-8290-37F90C61F147}"/>
    <cellStyle name="Percent 4 4 2 4 7" xfId="46806" xr:uid="{B9D232D8-9CCF-4A4A-A005-6642CCC07BD4}"/>
    <cellStyle name="Percent 4 4 2 5" xfId="11090" xr:uid="{6B9BE7A3-5C00-4A9D-9F21-2B62EC79182A}"/>
    <cellStyle name="Percent 4 4 2 5 2" xfId="11091" xr:uid="{F0663AA4-0F66-43CE-BC30-E3866BD30161}"/>
    <cellStyle name="Percent 4 4 2 5 2 2" xfId="11092" xr:uid="{24264DB9-C6D5-47C9-BD47-DB76EBC749D0}"/>
    <cellStyle name="Percent 4 4 2 5 2 2 2" xfId="28965" xr:uid="{FEF0B811-6987-4FF0-AF0F-E71C4FA1DAFC}"/>
    <cellStyle name="Percent 4 4 2 5 2 2 3" xfId="46816" xr:uid="{0CFCA479-61BD-4C32-B5F1-34051BB04545}"/>
    <cellStyle name="Percent 4 4 2 5 2 3" xfId="28964" xr:uid="{97DE55E0-0C9A-485F-895B-F890CF98C38F}"/>
    <cellStyle name="Percent 4 4 2 5 2 4" xfId="46815" xr:uid="{61C0332F-3CC2-4F11-A8CC-7E3F16BCEFFF}"/>
    <cellStyle name="Percent 4 4 2 5 3" xfId="11093" xr:uid="{2BD9CDA3-F689-4355-9FF3-7F53510E1C49}"/>
    <cellStyle name="Percent 4 4 2 5 3 2" xfId="11094" xr:uid="{AB34C2A8-302A-4304-B5A2-BC599420845B}"/>
    <cellStyle name="Percent 4 4 2 5 3 2 2" xfId="28967" xr:uid="{C0F16601-D349-4547-A122-EEB5436ADE3A}"/>
    <cellStyle name="Percent 4 4 2 5 3 2 3" xfId="46818" xr:uid="{0AAC936C-9CDF-43C1-BABB-BF8A4B7B1DBA}"/>
    <cellStyle name="Percent 4 4 2 5 3 3" xfId="28966" xr:uid="{23B13D91-8C28-484E-AD8F-BD93FC3B0F6F}"/>
    <cellStyle name="Percent 4 4 2 5 3 4" xfId="46817" xr:uid="{6FBBE426-1126-4C22-896A-A619281097EC}"/>
    <cellStyle name="Percent 4 4 2 5 4" xfId="11095" xr:uid="{6A5DB917-B336-430B-9545-BE0BA23ED401}"/>
    <cellStyle name="Percent 4 4 2 5 4 2" xfId="28968" xr:uid="{F8A219A8-90C6-4D9F-A88E-2118228012DF}"/>
    <cellStyle name="Percent 4 4 2 5 4 3" xfId="46819" xr:uid="{1DF5A000-D966-4CEA-A03A-A6967D3F4A8E}"/>
    <cellStyle name="Percent 4 4 2 5 5" xfId="28963" xr:uid="{FF40E92F-B479-4752-A53C-99D3D756D76B}"/>
    <cellStyle name="Percent 4 4 2 5 6" xfId="46814" xr:uid="{04B3FCD9-33E3-49F0-AADC-EC7628083786}"/>
    <cellStyle name="Percent 4 4 2 6" xfId="11096" xr:uid="{A6CB8B07-AADE-436A-B6F0-2315EA25330C}"/>
    <cellStyle name="Percent 4 4 2 6 2" xfId="11097" xr:uid="{0F7E5DAE-D3BD-44D2-AB14-7A4E4A163F94}"/>
    <cellStyle name="Percent 4 4 2 6 2 2" xfId="28970" xr:uid="{ACEBADD4-D021-4BDF-89FA-F4D74304903D}"/>
    <cellStyle name="Percent 4 4 2 6 2 3" xfId="46821" xr:uid="{19FC410E-9FA6-4327-8304-551B480B62F5}"/>
    <cellStyle name="Percent 4 4 2 6 3" xfId="28969" xr:uid="{62C46CCB-7A33-4852-B1D2-C6444ADF6F5A}"/>
    <cellStyle name="Percent 4 4 2 6 4" xfId="46820" xr:uid="{78166812-41CD-49F9-ACB9-4F77884E707E}"/>
    <cellStyle name="Percent 4 4 2 7" xfId="11098" xr:uid="{54A6EC2D-9932-437C-A01B-96D909276759}"/>
    <cellStyle name="Percent 4 4 2 7 2" xfId="11099" xr:uid="{E93D6D4F-DC67-4DE5-B35A-D0E6B1EB1A1D}"/>
    <cellStyle name="Percent 4 4 2 7 2 2" xfId="28972" xr:uid="{DFED8808-79F3-4DE6-BB62-DA3C93B576ED}"/>
    <cellStyle name="Percent 4 4 2 7 2 3" xfId="46823" xr:uid="{C7C089EF-DF55-4D55-BA26-6D439457F0E8}"/>
    <cellStyle name="Percent 4 4 2 7 3" xfId="28971" xr:uid="{6F3253C6-4500-4921-8724-18A3F9DE888E}"/>
    <cellStyle name="Percent 4 4 2 7 4" xfId="46822" xr:uid="{00C7F19B-960C-4BFC-9129-6B0CAAE8AD12}"/>
    <cellStyle name="Percent 4 4 2 8" xfId="11100" xr:uid="{3EA65C93-2D51-4E09-B0A0-9608DE11D32A}"/>
    <cellStyle name="Percent 4 4 2 8 2" xfId="11101" xr:uid="{E078B681-B034-4B46-88A1-268CC265FA45}"/>
    <cellStyle name="Percent 4 4 2 8 2 2" xfId="28974" xr:uid="{5023BF6F-F14F-4CB7-B676-369459462EEC}"/>
    <cellStyle name="Percent 4 4 2 8 2 3" xfId="46825" xr:uid="{45A598FA-07AF-45F9-906A-A28C561F9670}"/>
    <cellStyle name="Percent 4 4 2 8 3" xfId="28973" xr:uid="{C5E4786E-9342-4FB0-9FD3-28C134E48B98}"/>
    <cellStyle name="Percent 4 4 2 8 4" xfId="46824" xr:uid="{F1453ED5-0DBB-4D08-9FC8-76ECCDC44F66}"/>
    <cellStyle name="Percent 4 4 2 9" xfId="11102" xr:uid="{473AA4F9-2188-4A65-AE3F-EBCFF395A162}"/>
    <cellStyle name="Percent 4 4 2 9 2" xfId="28975" xr:uid="{5D0AD06D-B106-4906-8610-9D90DC8CBCF5}"/>
    <cellStyle name="Percent 4 4 2 9 3" xfId="46826" xr:uid="{39792730-5895-4919-BCBD-5EDFD6BB1CC2}"/>
    <cellStyle name="Percent 4 4 20" xfId="59939" xr:uid="{7AA51318-1FB8-481B-A46A-D1F37FE35BF3}"/>
    <cellStyle name="Percent 4 4 3" xfId="4747" xr:uid="{93376A63-9CA0-4A25-8FD6-3EA41C94E3F6}"/>
    <cellStyle name="Percent 4 4 3 10" xfId="11104" xr:uid="{11FEE380-6A31-4F36-A8B2-7EAA6BEA14DF}"/>
    <cellStyle name="Percent 4 4 3 10 2" xfId="28977" xr:uid="{B3F16C99-F16E-4C20-9BB9-61EBF733DA0D}"/>
    <cellStyle name="Percent 4 4 3 10 3" xfId="46828" xr:uid="{6FB48565-5175-4E09-B18C-B40F524E436F}"/>
    <cellStyle name="Percent 4 4 3 11" xfId="11103" xr:uid="{0E4D7F96-1817-4138-BA19-315EC8EA99CA}"/>
    <cellStyle name="Percent 4 4 3 11 2" xfId="28976" xr:uid="{2CC97C19-9A9E-4A95-8757-4CF821AAD391}"/>
    <cellStyle name="Percent 4 4 3 11 3" xfId="46827" xr:uid="{03F83CD9-B776-4433-8123-72D1FE8BBA59}"/>
    <cellStyle name="Percent 4 4 3 12" xfId="59941" xr:uid="{3E348B63-8AB0-4B25-AFB7-50900DC2C957}"/>
    <cellStyle name="Percent 4 4 3 2" xfId="11105" xr:uid="{1B048896-33DC-4B80-9653-5ACAD418A8D2}"/>
    <cellStyle name="Percent 4 4 3 2 2" xfId="11106" xr:uid="{E7FAF1BE-CF33-40A7-AFCA-1C821F6670B2}"/>
    <cellStyle name="Percent 4 4 3 2 2 2" xfId="11107" xr:uid="{21CC6A9D-EB0D-4766-B77B-64E60C0C3705}"/>
    <cellStyle name="Percent 4 4 3 2 2 2 2" xfId="28980" xr:uid="{AE8D7892-AE58-4514-AC4B-9D015EA77C43}"/>
    <cellStyle name="Percent 4 4 3 2 2 2 3" xfId="46831" xr:uid="{5D9DB8E2-AEC9-413D-93F4-694B9FB44D77}"/>
    <cellStyle name="Percent 4 4 3 2 2 3" xfId="28979" xr:uid="{D28F3066-EA4F-473E-961C-D8C57774DC62}"/>
    <cellStyle name="Percent 4 4 3 2 2 4" xfId="46830" xr:uid="{6553B703-AFAD-4750-8268-510D58203105}"/>
    <cellStyle name="Percent 4 4 3 2 3" xfId="11108" xr:uid="{D26DD023-B872-49DE-A6FD-2061ACF647AE}"/>
    <cellStyle name="Percent 4 4 3 2 3 2" xfId="11109" xr:uid="{4BC73996-C751-4938-933E-6E2A03EEFB5D}"/>
    <cellStyle name="Percent 4 4 3 2 3 2 2" xfId="28982" xr:uid="{EE1816EF-1BF1-43C4-B927-2813FB43E23D}"/>
    <cellStyle name="Percent 4 4 3 2 3 2 3" xfId="46833" xr:uid="{F02F0B72-413C-4397-8FC5-A399CDF37853}"/>
    <cellStyle name="Percent 4 4 3 2 3 3" xfId="28981" xr:uid="{C3317FD1-D1C9-4CA6-961E-EDB1933432CC}"/>
    <cellStyle name="Percent 4 4 3 2 3 4" xfId="46832" xr:uid="{5A4AD3BA-5700-4850-8476-9B856EB85C73}"/>
    <cellStyle name="Percent 4 4 3 2 4" xfId="11110" xr:uid="{FC881455-D460-4D3B-A841-F42D08C74E36}"/>
    <cellStyle name="Percent 4 4 3 2 4 2" xfId="28983" xr:uid="{5080938A-30F9-46FD-BF24-540F4A6BFA7E}"/>
    <cellStyle name="Percent 4 4 3 2 4 3" xfId="46834" xr:uid="{1F3E4916-C8C0-4F89-ACFA-DDCA4B7AE5A6}"/>
    <cellStyle name="Percent 4 4 3 2 5" xfId="28978" xr:uid="{3A3879B1-5E18-4397-B188-A24D9C0AE797}"/>
    <cellStyle name="Percent 4 4 3 2 6" xfId="46829" xr:uid="{1D68B0FF-030A-4EA2-9A37-45B662711D18}"/>
    <cellStyle name="Percent 4 4 3 3" xfId="11111" xr:uid="{474D21E6-E58F-4CFF-A9DB-30A660FBD94D}"/>
    <cellStyle name="Percent 4 4 3 3 2" xfId="11112" xr:uid="{7E5CC57E-8F5E-423C-8A23-4D94F358751C}"/>
    <cellStyle name="Percent 4 4 3 3 2 2" xfId="11113" xr:uid="{C035A8EA-6027-4AED-B5A8-0CBCC8714DA5}"/>
    <cellStyle name="Percent 4 4 3 3 2 2 2" xfId="28986" xr:uid="{816991D2-DEA0-4D4F-AE1D-0158CAFD1630}"/>
    <cellStyle name="Percent 4 4 3 3 2 2 3" xfId="46837" xr:uid="{9BD363D9-402F-4350-BD7E-D95BC0A157C8}"/>
    <cellStyle name="Percent 4 4 3 3 2 3" xfId="28985" xr:uid="{1FF5DD4B-6B2A-4D29-AC1D-033A9A035A52}"/>
    <cellStyle name="Percent 4 4 3 3 2 4" xfId="46836" xr:uid="{2361ED77-0297-4523-B31B-22F6D7896BD1}"/>
    <cellStyle name="Percent 4 4 3 3 3" xfId="11114" xr:uid="{F07B7954-DD6A-4BF4-B029-153A41749A60}"/>
    <cellStyle name="Percent 4 4 3 3 3 2" xfId="11115" xr:uid="{C12B78B2-2DF8-40EE-A802-13179241FD87}"/>
    <cellStyle name="Percent 4 4 3 3 3 2 2" xfId="28988" xr:uid="{FEAB87BD-4D40-42A7-94DD-840935C06E27}"/>
    <cellStyle name="Percent 4 4 3 3 3 2 3" xfId="46839" xr:uid="{DF7F53CB-B7F1-4E73-81EF-197E7A4D9609}"/>
    <cellStyle name="Percent 4 4 3 3 3 3" xfId="28987" xr:uid="{A30D9352-12A6-465E-9A3C-9C98BE3B5960}"/>
    <cellStyle name="Percent 4 4 3 3 3 4" xfId="46838" xr:uid="{543EE74F-2388-481C-AA55-FE3EDD3E96B1}"/>
    <cellStyle name="Percent 4 4 3 3 4" xfId="11116" xr:uid="{7EB505AD-255C-43F7-9B7E-F1CDEA873AE0}"/>
    <cellStyle name="Percent 4 4 3 3 4 2" xfId="28989" xr:uid="{8C23895F-D159-4F57-B708-850528308325}"/>
    <cellStyle name="Percent 4 4 3 3 4 3" xfId="46840" xr:uid="{D58240A8-1961-4D78-BED7-78F2B9D75F6E}"/>
    <cellStyle name="Percent 4 4 3 3 5" xfId="28984" xr:uid="{B782739E-BC56-40D8-96E9-7738057BD943}"/>
    <cellStyle name="Percent 4 4 3 3 6" xfId="46835" xr:uid="{550FFE2F-C8ED-457B-BAEE-4C07E5CE6BED}"/>
    <cellStyle name="Percent 4 4 3 4" xfId="11117" xr:uid="{F766A37E-DF8E-47FC-A42A-69EC63245D58}"/>
    <cellStyle name="Percent 4 4 3 4 2" xfId="11118" xr:uid="{7E1B2E8E-2C48-4422-8BA6-1C18D732693C}"/>
    <cellStyle name="Percent 4 4 3 4 2 2" xfId="11119" xr:uid="{053A0BEB-FA5E-4FBE-B267-A5D62A7FBB6F}"/>
    <cellStyle name="Percent 4 4 3 4 2 2 2" xfId="28992" xr:uid="{D934FDFE-ADE0-498C-90BC-BE9D1C43CD36}"/>
    <cellStyle name="Percent 4 4 3 4 2 2 3" xfId="46843" xr:uid="{C33FE484-385E-4076-B33B-E1BFB60C7348}"/>
    <cellStyle name="Percent 4 4 3 4 2 3" xfId="28991" xr:uid="{4F9A90B5-2B44-4BC8-AB49-66008FA8F59F}"/>
    <cellStyle name="Percent 4 4 3 4 2 4" xfId="46842" xr:uid="{E950B978-8E8B-4077-829E-A0D06E4977E5}"/>
    <cellStyle name="Percent 4 4 3 4 3" xfId="11120" xr:uid="{ABF12332-5443-44FF-B592-FA869F506C65}"/>
    <cellStyle name="Percent 4 4 3 4 3 2" xfId="11121" xr:uid="{8A6F15B0-BBFA-4567-A164-7E1EAF59B84E}"/>
    <cellStyle name="Percent 4 4 3 4 3 2 2" xfId="28994" xr:uid="{0F12D232-1DE5-4230-B0A0-7CA23313D7B3}"/>
    <cellStyle name="Percent 4 4 3 4 3 2 3" xfId="46845" xr:uid="{B2F8CC80-AB96-4F83-B9F2-0CF63C654C78}"/>
    <cellStyle name="Percent 4 4 3 4 3 3" xfId="28993" xr:uid="{F51488A9-51B1-45A9-9418-168D13B1ED6C}"/>
    <cellStyle name="Percent 4 4 3 4 3 4" xfId="46844" xr:uid="{A53F939A-A6BE-4688-A837-D5A1E26649C8}"/>
    <cellStyle name="Percent 4 4 3 4 4" xfId="11122" xr:uid="{EA845B7D-C8E6-4F99-88F0-9DAD3D375C6F}"/>
    <cellStyle name="Percent 4 4 3 4 4 2" xfId="11123" xr:uid="{9F15D662-F449-4596-B2C3-82FAB39B19DE}"/>
    <cellStyle name="Percent 4 4 3 4 4 2 2" xfId="28996" xr:uid="{63B4607B-36D0-49DE-BF8A-A8C457FF3284}"/>
    <cellStyle name="Percent 4 4 3 4 4 2 3" xfId="46847" xr:uid="{AE901EE8-4D76-45D2-AAEA-934B745FDF89}"/>
    <cellStyle name="Percent 4 4 3 4 4 3" xfId="28995" xr:uid="{801CA369-ABAC-4AEA-893A-C20E7DE46701}"/>
    <cellStyle name="Percent 4 4 3 4 4 4" xfId="46846" xr:uid="{1359B45B-853A-4328-97B5-AC77D4FD3958}"/>
    <cellStyle name="Percent 4 4 3 4 5" xfId="11124" xr:uid="{32BF565D-2F08-4B77-BB1E-75BC0E4ECCEF}"/>
    <cellStyle name="Percent 4 4 3 4 5 2" xfId="28997" xr:uid="{3A5207F5-7D4C-469B-9B3B-778CA5639177}"/>
    <cellStyle name="Percent 4 4 3 4 5 3" xfId="46848" xr:uid="{31980288-6A9F-4606-911A-EBA956D28528}"/>
    <cellStyle name="Percent 4 4 3 4 6" xfId="28990" xr:uid="{A1B86C4C-463E-4EAA-9913-BEF768B85234}"/>
    <cellStyle name="Percent 4 4 3 4 7" xfId="46841" xr:uid="{0B72B9B5-5254-49BD-8E94-68114B6E1847}"/>
    <cellStyle name="Percent 4 4 3 5" xfId="11125" xr:uid="{841F032F-9F67-43C9-AF34-CE425131B91F}"/>
    <cellStyle name="Percent 4 4 3 5 2" xfId="11126" xr:uid="{E71671CA-1EF5-4831-AE04-B6DE186DFB07}"/>
    <cellStyle name="Percent 4 4 3 5 2 2" xfId="11127" xr:uid="{BEFD269C-3296-4859-B1E6-8E6F27D837B7}"/>
    <cellStyle name="Percent 4 4 3 5 2 2 2" xfId="29000" xr:uid="{FB043ADF-5111-49B7-B083-E05B483F03C6}"/>
    <cellStyle name="Percent 4 4 3 5 2 2 3" xfId="46851" xr:uid="{2273C2A5-7FFC-4D68-9D68-6B5CAFE8D3AE}"/>
    <cellStyle name="Percent 4 4 3 5 2 3" xfId="28999" xr:uid="{945DCE1E-45EF-4CFF-B071-BE7E07EA027B}"/>
    <cellStyle name="Percent 4 4 3 5 2 4" xfId="46850" xr:uid="{4369AD1B-5397-42B6-AA4F-3092FB38A1BB}"/>
    <cellStyle name="Percent 4 4 3 5 3" xfId="11128" xr:uid="{37AAE5BC-9DC6-4C14-AA1F-9C09B8314FCF}"/>
    <cellStyle name="Percent 4 4 3 5 3 2" xfId="11129" xr:uid="{4D4CB8D1-EEEC-44C1-9008-9673E19B62F9}"/>
    <cellStyle name="Percent 4 4 3 5 3 2 2" xfId="29002" xr:uid="{C8B57AB3-FE10-4060-A828-7F0602E119DB}"/>
    <cellStyle name="Percent 4 4 3 5 3 2 3" xfId="46853" xr:uid="{09F043E8-A8EB-4AC3-BD31-78B2454D8930}"/>
    <cellStyle name="Percent 4 4 3 5 3 3" xfId="29001" xr:uid="{9F0CA8FE-41C2-45BC-AE79-D2A0CBB83FE0}"/>
    <cellStyle name="Percent 4 4 3 5 3 4" xfId="46852" xr:uid="{730A8442-C327-4F0D-9925-02C0A8184786}"/>
    <cellStyle name="Percent 4 4 3 5 4" xfId="11130" xr:uid="{36C9BD77-2C84-4DB5-88F5-765F8D75073C}"/>
    <cellStyle name="Percent 4 4 3 5 4 2" xfId="29003" xr:uid="{60B00315-30E7-4A2A-B67F-D1B90AE446D7}"/>
    <cellStyle name="Percent 4 4 3 5 4 3" xfId="46854" xr:uid="{0D785BC1-FC5B-405E-9F92-E02956164B7C}"/>
    <cellStyle name="Percent 4 4 3 5 5" xfId="28998" xr:uid="{0906604C-8C4E-4900-85D6-B10C85FF00D4}"/>
    <cellStyle name="Percent 4 4 3 5 6" xfId="46849" xr:uid="{80594223-8FB6-4AED-82BE-1FB8DE0913F5}"/>
    <cellStyle name="Percent 4 4 3 6" xfId="11131" xr:uid="{691E859C-03E6-4C26-B8C1-6957B7EB9993}"/>
    <cellStyle name="Percent 4 4 3 6 2" xfId="11132" xr:uid="{5C2EDB36-F87A-430F-BC87-FD0D3CC1B279}"/>
    <cellStyle name="Percent 4 4 3 6 2 2" xfId="29005" xr:uid="{7DC3DE8D-C340-4AB7-A827-AE56D5874B59}"/>
    <cellStyle name="Percent 4 4 3 6 2 3" xfId="46856" xr:uid="{12B76FD5-1FD6-44B4-87AD-C08FB566D6E5}"/>
    <cellStyle name="Percent 4 4 3 6 3" xfId="29004" xr:uid="{012350B6-C7BE-457A-9AC5-0874EA2A2699}"/>
    <cellStyle name="Percent 4 4 3 6 4" xfId="46855" xr:uid="{3BD3C60D-EDB6-44A7-807B-2B5AFCA441CE}"/>
    <cellStyle name="Percent 4 4 3 7" xfId="11133" xr:uid="{1EF89EA7-6FAE-4E41-96C4-C53744F282EA}"/>
    <cellStyle name="Percent 4 4 3 7 2" xfId="11134" xr:uid="{E824686E-915C-4DB8-B559-2A629D333BEA}"/>
    <cellStyle name="Percent 4 4 3 7 2 2" xfId="29007" xr:uid="{511AA4A6-D75B-4C52-AAFC-1835D7F976E4}"/>
    <cellStyle name="Percent 4 4 3 7 2 3" xfId="46858" xr:uid="{CC885E90-688C-4AA1-9928-5A85F277EEB0}"/>
    <cellStyle name="Percent 4 4 3 7 3" xfId="29006" xr:uid="{7955959A-C3D8-4C0B-A2C7-8F5D9CF09508}"/>
    <cellStyle name="Percent 4 4 3 7 4" xfId="46857" xr:uid="{949ACAEA-AF72-4B61-A8A5-E419F579F745}"/>
    <cellStyle name="Percent 4 4 3 8" xfId="11135" xr:uid="{8C1D5ABB-DD6F-4B0D-85D6-F3EBB093E4FD}"/>
    <cellStyle name="Percent 4 4 3 8 2" xfId="11136" xr:uid="{8A734B48-4101-43E6-A3EE-56E2AAAC79CC}"/>
    <cellStyle name="Percent 4 4 3 8 2 2" xfId="29009" xr:uid="{0FA10C92-41A9-4F9F-B9B8-7342EA394483}"/>
    <cellStyle name="Percent 4 4 3 8 2 3" xfId="46860" xr:uid="{1D1EC396-5674-46D2-8C18-5F4DCC35BED1}"/>
    <cellStyle name="Percent 4 4 3 8 3" xfId="29008" xr:uid="{F94D9E84-2135-4370-9DAC-4C480A15A151}"/>
    <cellStyle name="Percent 4 4 3 8 4" xfId="46859" xr:uid="{9E67EDF3-5DC7-4695-9322-C26B51CA80CF}"/>
    <cellStyle name="Percent 4 4 3 9" xfId="11137" xr:uid="{39FCA350-734F-4C77-9BEA-67F0352C666F}"/>
    <cellStyle name="Percent 4 4 3 9 2" xfId="29010" xr:uid="{3FFA173B-7343-4015-AADD-A5A77B762E83}"/>
    <cellStyle name="Percent 4 4 3 9 3" xfId="46861" xr:uid="{929D2705-FAF8-45C1-9B1D-44AB6025C261}"/>
    <cellStyle name="Percent 4 4 4" xfId="4748" xr:uid="{8ACB68B9-682D-4B18-8CBB-F431E6EF42BF}"/>
    <cellStyle name="Percent 4 4 4 10" xfId="11139" xr:uid="{C4C16D5B-DD2F-43A4-B862-1B9F161229D6}"/>
    <cellStyle name="Percent 4 4 4 10 2" xfId="29012" xr:uid="{9E053CE0-C17A-4E94-B94D-611E35AB7928}"/>
    <cellStyle name="Percent 4 4 4 10 3" xfId="46863" xr:uid="{9F14F512-99F5-410D-A67C-077BA85FFAA9}"/>
    <cellStyle name="Percent 4 4 4 11" xfId="11138" xr:uid="{0D0BBA4A-295C-41A9-89DA-718978E5D846}"/>
    <cellStyle name="Percent 4 4 4 11 2" xfId="29011" xr:uid="{A89FA6AA-912B-48A9-A838-0D1D642224F8}"/>
    <cellStyle name="Percent 4 4 4 11 3" xfId="46862" xr:uid="{737A862B-2696-4BC5-AF2E-E34BC849CDF7}"/>
    <cellStyle name="Percent 4 4 4 12" xfId="59942" xr:uid="{33D78133-B4B7-4742-B2EE-CAA7F84A47F2}"/>
    <cellStyle name="Percent 4 4 4 2" xfId="11140" xr:uid="{858EBCF0-628F-439F-8E26-E9A1C7B378F3}"/>
    <cellStyle name="Percent 4 4 4 2 2" xfId="11141" xr:uid="{4EEF7A12-74E0-4AC4-B869-2C0D02A2AE32}"/>
    <cellStyle name="Percent 4 4 4 2 2 2" xfId="11142" xr:uid="{9EEED7F4-29AC-4B0B-BB74-E8CF22F3F802}"/>
    <cellStyle name="Percent 4 4 4 2 2 2 2" xfId="29015" xr:uid="{1313EA0A-BFFD-40DE-A2B0-99CD97E5547A}"/>
    <cellStyle name="Percent 4 4 4 2 2 2 3" xfId="46866" xr:uid="{5C76B649-10C0-4CF0-A50A-DF3C92AB1820}"/>
    <cellStyle name="Percent 4 4 4 2 2 3" xfId="29014" xr:uid="{A1714C5D-D997-4B49-A721-36AF3D648CED}"/>
    <cellStyle name="Percent 4 4 4 2 2 4" xfId="46865" xr:uid="{A093D5FC-6455-48A2-AE9B-DB4A3CF8AD16}"/>
    <cellStyle name="Percent 4 4 4 2 3" xfId="11143" xr:uid="{035BAFC4-91DE-4209-A398-61A872A625A8}"/>
    <cellStyle name="Percent 4 4 4 2 3 2" xfId="11144" xr:uid="{B4B5A470-7B35-4F21-A01D-29DFD9B710C9}"/>
    <cellStyle name="Percent 4 4 4 2 3 2 2" xfId="29017" xr:uid="{B1A912F8-B2B8-4791-8EDE-2BAFF56F3294}"/>
    <cellStyle name="Percent 4 4 4 2 3 2 3" xfId="46868" xr:uid="{254F228D-481D-47E2-8DDD-3525CE897CB3}"/>
    <cellStyle name="Percent 4 4 4 2 3 3" xfId="29016" xr:uid="{9B7376EC-EE0B-49D2-9554-E609DFF916AD}"/>
    <cellStyle name="Percent 4 4 4 2 3 4" xfId="46867" xr:uid="{4D6EE215-528E-47D6-8BFC-D266928F256E}"/>
    <cellStyle name="Percent 4 4 4 2 4" xfId="11145" xr:uid="{9A7C43AC-3947-4BCC-B135-56B3490AC34D}"/>
    <cellStyle name="Percent 4 4 4 2 4 2" xfId="29018" xr:uid="{0A10BD5E-4F4B-4E40-9B95-47DF4B9C4418}"/>
    <cellStyle name="Percent 4 4 4 2 4 3" xfId="46869" xr:uid="{899CB929-7824-4A7E-A5EB-3BE30277AD60}"/>
    <cellStyle name="Percent 4 4 4 2 5" xfId="29013" xr:uid="{F642DD3B-6577-4034-8240-39A08A023F48}"/>
    <cellStyle name="Percent 4 4 4 2 6" xfId="46864" xr:uid="{D71A30DC-1F42-4EBF-899B-886079BD2FDC}"/>
    <cellStyle name="Percent 4 4 4 3" xfId="11146" xr:uid="{5A01C50B-2EDE-40AA-BFD5-BDFA57639058}"/>
    <cellStyle name="Percent 4 4 4 3 2" xfId="11147" xr:uid="{A6676BE2-126C-4A6D-90ED-C6300D178853}"/>
    <cellStyle name="Percent 4 4 4 3 2 2" xfId="11148" xr:uid="{AE9FEBD8-557B-4A4C-BF0F-73F167E0636F}"/>
    <cellStyle name="Percent 4 4 4 3 2 2 2" xfId="29021" xr:uid="{4A460E9A-A00B-4CAE-985F-B6FFB71679C9}"/>
    <cellStyle name="Percent 4 4 4 3 2 2 3" xfId="46872" xr:uid="{48718ABA-CE16-4755-942C-F388B06B8B27}"/>
    <cellStyle name="Percent 4 4 4 3 2 3" xfId="29020" xr:uid="{22C981D9-B112-4202-8B20-2213CE1907E9}"/>
    <cellStyle name="Percent 4 4 4 3 2 4" xfId="46871" xr:uid="{3CF56334-4EAA-4EB0-A88F-50E28260DBB1}"/>
    <cellStyle name="Percent 4 4 4 3 3" xfId="11149" xr:uid="{207709EA-D96F-4E41-AB16-8CBD053DC2DB}"/>
    <cellStyle name="Percent 4 4 4 3 3 2" xfId="11150" xr:uid="{94E60B4F-74A2-49B4-B8E6-D62D08D1F79E}"/>
    <cellStyle name="Percent 4 4 4 3 3 2 2" xfId="29023" xr:uid="{1AD11F91-69F7-476E-A68E-F3B53A00FA5A}"/>
    <cellStyle name="Percent 4 4 4 3 3 2 3" xfId="46874" xr:uid="{1551E368-91C6-48FF-94E3-A2760766AB2B}"/>
    <cellStyle name="Percent 4 4 4 3 3 3" xfId="29022" xr:uid="{11E9CF63-711C-45AB-AF70-A0B9442B2717}"/>
    <cellStyle name="Percent 4 4 4 3 3 4" xfId="46873" xr:uid="{B0D3FDD4-0762-4C4C-9007-D565955AEA8C}"/>
    <cellStyle name="Percent 4 4 4 3 4" xfId="11151" xr:uid="{330CAEE1-C1B7-45F1-B9A5-6D9CA5347D1D}"/>
    <cellStyle name="Percent 4 4 4 3 4 2" xfId="29024" xr:uid="{B4F28A4C-9EE1-4EE5-B4F3-E54AEA0C29BD}"/>
    <cellStyle name="Percent 4 4 4 3 4 3" xfId="46875" xr:uid="{4C4B59CE-387E-4BD4-AE79-CEBCD317B76F}"/>
    <cellStyle name="Percent 4 4 4 3 5" xfId="29019" xr:uid="{6094974A-7240-4556-A418-AAD2666ADD3A}"/>
    <cellStyle name="Percent 4 4 4 3 6" xfId="46870" xr:uid="{ABDE03B3-60EC-46F7-8C9C-7FA5D2D15D4A}"/>
    <cellStyle name="Percent 4 4 4 4" xfId="11152" xr:uid="{8D4B413F-9111-44D1-8BA2-3B6D5BCE03B1}"/>
    <cellStyle name="Percent 4 4 4 4 2" xfId="11153" xr:uid="{F1BC103A-A018-40B0-B83D-DC7D133CF2A4}"/>
    <cellStyle name="Percent 4 4 4 4 2 2" xfId="11154" xr:uid="{B513DDFC-F59C-426F-8378-D52FEC59649D}"/>
    <cellStyle name="Percent 4 4 4 4 2 2 2" xfId="29027" xr:uid="{80771DDA-F64A-4D8F-A2B3-C2C08A6964B4}"/>
    <cellStyle name="Percent 4 4 4 4 2 2 3" xfId="46878" xr:uid="{4AA7798C-82D5-4EEA-985D-6C9F140D479D}"/>
    <cellStyle name="Percent 4 4 4 4 2 3" xfId="29026" xr:uid="{B6A0C95C-7E01-42DD-A9EA-6D4A22FB1C22}"/>
    <cellStyle name="Percent 4 4 4 4 2 4" xfId="46877" xr:uid="{4B92EDB9-0919-4892-A829-4AB0913107F6}"/>
    <cellStyle name="Percent 4 4 4 4 3" xfId="11155" xr:uid="{49477CF4-3C50-4BE7-A2B2-98D5E6E40314}"/>
    <cellStyle name="Percent 4 4 4 4 3 2" xfId="11156" xr:uid="{9B561E54-8748-42D9-9C5E-E418749126AE}"/>
    <cellStyle name="Percent 4 4 4 4 3 2 2" xfId="29029" xr:uid="{E7BF04E3-518D-408F-B12C-705DE0D26AAD}"/>
    <cellStyle name="Percent 4 4 4 4 3 2 3" xfId="46880" xr:uid="{A4F94A2E-E8DD-4CF7-B85C-14FAB5B11077}"/>
    <cellStyle name="Percent 4 4 4 4 3 3" xfId="29028" xr:uid="{44C48CD7-FA67-4D2B-BE72-BD9070842ACE}"/>
    <cellStyle name="Percent 4 4 4 4 3 4" xfId="46879" xr:uid="{F1ED0EDC-7BDA-4912-8958-1D6E98C91C90}"/>
    <cellStyle name="Percent 4 4 4 4 4" xfId="11157" xr:uid="{79392D97-58FB-498E-A719-73C2C2213403}"/>
    <cellStyle name="Percent 4 4 4 4 4 2" xfId="11158" xr:uid="{355B849D-19AE-45DD-8802-8CDF20FF168A}"/>
    <cellStyle name="Percent 4 4 4 4 4 2 2" xfId="29031" xr:uid="{7E177E06-C994-4E60-A4B7-B7D421AC6FD7}"/>
    <cellStyle name="Percent 4 4 4 4 4 2 3" xfId="46882" xr:uid="{E98C1C71-1173-42FB-94E0-90EC2DD5712F}"/>
    <cellStyle name="Percent 4 4 4 4 4 3" xfId="29030" xr:uid="{0A80DE0C-9C14-4488-8861-2FD16927E704}"/>
    <cellStyle name="Percent 4 4 4 4 4 4" xfId="46881" xr:uid="{9C6BA1A9-1182-4959-B490-9DF20083D04B}"/>
    <cellStyle name="Percent 4 4 4 4 5" xfId="11159" xr:uid="{2597FFBE-6197-4FEC-B123-9AA11044AE24}"/>
    <cellStyle name="Percent 4 4 4 4 5 2" xfId="29032" xr:uid="{1C4F271A-08DC-4B37-A2CB-F5664E478485}"/>
    <cellStyle name="Percent 4 4 4 4 5 3" xfId="46883" xr:uid="{1FD41B6A-F542-40B5-BC49-A01004BFD657}"/>
    <cellStyle name="Percent 4 4 4 4 6" xfId="29025" xr:uid="{3BF2B1C7-4C25-452E-911F-04FAE6C59DE3}"/>
    <cellStyle name="Percent 4 4 4 4 7" xfId="46876" xr:uid="{F5797649-9F9C-4078-8378-8C4F4AD2DA74}"/>
    <cellStyle name="Percent 4 4 4 5" xfId="11160" xr:uid="{B0E71EAE-08BA-4FE8-8CD4-A5C1131B65F8}"/>
    <cellStyle name="Percent 4 4 4 5 2" xfId="11161" xr:uid="{93A4A5AE-B17B-4D9D-9966-897C64ACCFA6}"/>
    <cellStyle name="Percent 4 4 4 5 2 2" xfId="11162" xr:uid="{55965CD2-1F91-47F6-9CCE-FBA8AF34F1B6}"/>
    <cellStyle name="Percent 4 4 4 5 2 2 2" xfId="29035" xr:uid="{514A6716-570C-4F3B-8C6F-EF00443D9182}"/>
    <cellStyle name="Percent 4 4 4 5 2 2 3" xfId="46886" xr:uid="{E8E78298-6FA7-4F08-814E-939FCA3F814D}"/>
    <cellStyle name="Percent 4 4 4 5 2 3" xfId="29034" xr:uid="{4871482E-1F26-475D-A889-AA5A4A99AFE5}"/>
    <cellStyle name="Percent 4 4 4 5 2 4" xfId="46885" xr:uid="{526CD143-2E72-4DE6-866E-E4F2F6FC8C3C}"/>
    <cellStyle name="Percent 4 4 4 5 3" xfId="11163" xr:uid="{C22C01D2-9E6F-4E6B-8CD3-3FE7F50B86CC}"/>
    <cellStyle name="Percent 4 4 4 5 3 2" xfId="11164" xr:uid="{E27246E4-2F16-418B-A43F-E6CDE8846CED}"/>
    <cellStyle name="Percent 4 4 4 5 3 2 2" xfId="29037" xr:uid="{2D9A2379-81FA-48A9-B29F-E67EF2646297}"/>
    <cellStyle name="Percent 4 4 4 5 3 2 3" xfId="46888" xr:uid="{FBCACB04-9AE4-4D54-B9AE-2AFF3A391ABD}"/>
    <cellStyle name="Percent 4 4 4 5 3 3" xfId="29036" xr:uid="{F6AA533F-6525-4B97-81C4-04E6DB9A02BF}"/>
    <cellStyle name="Percent 4 4 4 5 3 4" xfId="46887" xr:uid="{5635AC48-B680-46E8-9F08-48727FCC74B5}"/>
    <cellStyle name="Percent 4 4 4 5 4" xfId="11165" xr:uid="{37B425DE-1A3F-4975-8898-119F152A70AD}"/>
    <cellStyle name="Percent 4 4 4 5 4 2" xfId="29038" xr:uid="{5669E1A9-C559-4AC5-B25B-E48812ED0E93}"/>
    <cellStyle name="Percent 4 4 4 5 4 3" xfId="46889" xr:uid="{3FB386CC-CEB1-40F8-9271-06573FB15620}"/>
    <cellStyle name="Percent 4 4 4 5 5" xfId="29033" xr:uid="{2DE8973C-40A2-4F56-B4FB-2DF41390B92E}"/>
    <cellStyle name="Percent 4 4 4 5 6" xfId="46884" xr:uid="{55C8BD9D-5CC8-46D5-8D5F-3D6B67B2E4B5}"/>
    <cellStyle name="Percent 4 4 4 6" xfId="11166" xr:uid="{6DE60856-8C31-4931-B5F7-F96E15496287}"/>
    <cellStyle name="Percent 4 4 4 6 2" xfId="11167" xr:uid="{2BB0BC19-281B-4E92-A01F-E564877C3D08}"/>
    <cellStyle name="Percent 4 4 4 6 2 2" xfId="29040" xr:uid="{AFD98509-9127-4765-AB31-D7174285A47C}"/>
    <cellStyle name="Percent 4 4 4 6 2 3" xfId="46891" xr:uid="{25797F9F-E9E5-4C35-AF5B-9DA286652850}"/>
    <cellStyle name="Percent 4 4 4 6 3" xfId="29039" xr:uid="{E8EC8409-ED3B-4C9D-8897-575A7394384B}"/>
    <cellStyle name="Percent 4 4 4 6 4" xfId="46890" xr:uid="{9A851EDE-8809-4F00-A8FA-0372CE28A745}"/>
    <cellStyle name="Percent 4 4 4 7" xfId="11168" xr:uid="{C6CCEDE1-5366-4B2E-AA8A-7296BCC1DBE5}"/>
    <cellStyle name="Percent 4 4 4 7 2" xfId="11169" xr:uid="{473A8290-C11A-4F6C-AEC4-349BFA0F62A7}"/>
    <cellStyle name="Percent 4 4 4 7 2 2" xfId="29042" xr:uid="{A1A4AA65-6FE8-48CB-A7F5-532D51060590}"/>
    <cellStyle name="Percent 4 4 4 7 2 3" xfId="46893" xr:uid="{A4EA4015-6068-489B-9080-F59F091BA25C}"/>
    <cellStyle name="Percent 4 4 4 7 3" xfId="29041" xr:uid="{B5095BE5-2043-4B8A-9989-ED599D3B4148}"/>
    <cellStyle name="Percent 4 4 4 7 4" xfId="46892" xr:uid="{30AFC89B-D1D2-4A74-B8F3-D9CCD91AD65D}"/>
    <cellStyle name="Percent 4 4 4 8" xfId="11170" xr:uid="{6A47C436-D7C3-4A11-8B37-A58DF86BA7CB}"/>
    <cellStyle name="Percent 4 4 4 8 2" xfId="11171" xr:uid="{F1A97B79-A709-42D7-8106-304B62F651B2}"/>
    <cellStyle name="Percent 4 4 4 8 2 2" xfId="29044" xr:uid="{C98427FA-FAC3-4477-9568-F78ECC00DC5F}"/>
    <cellStyle name="Percent 4 4 4 8 2 3" xfId="46895" xr:uid="{61BA259C-DBBA-4DC1-8472-64200AF97104}"/>
    <cellStyle name="Percent 4 4 4 8 3" xfId="29043" xr:uid="{AFC9D86B-2F94-4F7D-9592-EE77DDE00660}"/>
    <cellStyle name="Percent 4 4 4 8 4" xfId="46894" xr:uid="{BB1B4ACA-9B54-4DA0-9736-CB2D2344416A}"/>
    <cellStyle name="Percent 4 4 4 9" xfId="11172" xr:uid="{A3ABD9BD-E951-4C1E-BA40-2A842D21306A}"/>
    <cellStyle name="Percent 4 4 4 9 2" xfId="29045" xr:uid="{7A60CA35-5FEF-435C-A0AC-75760A249178}"/>
    <cellStyle name="Percent 4 4 4 9 3" xfId="46896" xr:uid="{72F514F8-96E9-49D3-9BCB-243A946EE97D}"/>
    <cellStyle name="Percent 4 4 5" xfId="4749" xr:uid="{F01C84CA-4D96-4C33-B42D-7107854A584C}"/>
    <cellStyle name="Percent 4 4 5 10" xfId="11174" xr:uid="{3413BB2D-AE80-45A8-9D91-0276EA434519}"/>
    <cellStyle name="Percent 4 4 5 10 2" xfId="29047" xr:uid="{A283A67D-07C1-4357-8892-9EBD04DC730A}"/>
    <cellStyle name="Percent 4 4 5 10 3" xfId="46898" xr:uid="{F074953B-4655-42FC-A518-99B3B723469F}"/>
    <cellStyle name="Percent 4 4 5 11" xfId="11173" xr:uid="{A4E6771E-D984-4F8E-AB0C-434044A10822}"/>
    <cellStyle name="Percent 4 4 5 11 2" xfId="29046" xr:uid="{8085A48A-3BA8-4189-BF0D-263E747F8613}"/>
    <cellStyle name="Percent 4 4 5 11 3" xfId="46897" xr:uid="{B608A7E6-F363-4895-8A67-868E9DD513A1}"/>
    <cellStyle name="Percent 4 4 5 12" xfId="59943" xr:uid="{6BCCF966-4B4F-482F-BA4E-F2D7D95FE417}"/>
    <cellStyle name="Percent 4 4 5 2" xfId="11175" xr:uid="{427C3BD3-B5C5-4ED1-AAD9-EB0DE0385CCB}"/>
    <cellStyle name="Percent 4 4 5 2 2" xfId="11176" xr:uid="{AC7D9280-C15B-412E-BEB3-0F3C02E071D5}"/>
    <cellStyle name="Percent 4 4 5 2 2 2" xfId="11177" xr:uid="{BF7617D2-1312-47DD-967F-B783421BDF43}"/>
    <cellStyle name="Percent 4 4 5 2 2 2 2" xfId="29050" xr:uid="{42A2708D-64E8-4A47-80EB-8B4E0A835ED5}"/>
    <cellStyle name="Percent 4 4 5 2 2 2 3" xfId="46901" xr:uid="{B2D79235-0921-4CF7-969E-E1FC89929A17}"/>
    <cellStyle name="Percent 4 4 5 2 2 3" xfId="29049" xr:uid="{06E97DE5-0AA6-4809-AA80-C287CA8B0427}"/>
    <cellStyle name="Percent 4 4 5 2 2 4" xfId="46900" xr:uid="{6AD26373-948D-46F1-93BD-79C52AB6B69C}"/>
    <cellStyle name="Percent 4 4 5 2 3" xfId="11178" xr:uid="{F93AD6BF-B19C-4545-9C6A-1AA29F6AB66A}"/>
    <cellStyle name="Percent 4 4 5 2 3 2" xfId="11179" xr:uid="{2C17D32D-BE79-4824-9BBE-395A682A1C52}"/>
    <cellStyle name="Percent 4 4 5 2 3 2 2" xfId="29052" xr:uid="{CD1C23A9-71D0-45B1-8E0F-353700490E17}"/>
    <cellStyle name="Percent 4 4 5 2 3 2 3" xfId="46903" xr:uid="{1A19BF35-9A18-43E9-8704-B7571B127A48}"/>
    <cellStyle name="Percent 4 4 5 2 3 3" xfId="29051" xr:uid="{713B3BB5-56C4-4B26-9EA3-8FA18ACD3724}"/>
    <cellStyle name="Percent 4 4 5 2 3 4" xfId="46902" xr:uid="{3A88F4F3-FE21-4F5D-B27F-2B7593BA369E}"/>
    <cellStyle name="Percent 4 4 5 2 4" xfId="11180" xr:uid="{4263574C-5B23-4D3F-A563-BB63E5227B19}"/>
    <cellStyle name="Percent 4 4 5 2 4 2" xfId="29053" xr:uid="{250F8D9E-2E38-4830-8781-FC10FF6EA14B}"/>
    <cellStyle name="Percent 4 4 5 2 4 3" xfId="46904" xr:uid="{6B51FF29-A23D-4C70-9686-AA12A2FA284C}"/>
    <cellStyle name="Percent 4 4 5 2 5" xfId="29048" xr:uid="{97CC6B8D-65F5-457D-97C8-93CFB457398D}"/>
    <cellStyle name="Percent 4 4 5 2 6" xfId="46899" xr:uid="{C70B6713-0E03-46B8-B25B-E7BE6ECE3323}"/>
    <cellStyle name="Percent 4 4 5 3" xfId="11181" xr:uid="{8350F127-4FCB-47A9-A8A2-46D3695C1127}"/>
    <cellStyle name="Percent 4 4 5 3 2" xfId="11182" xr:uid="{0D50D55A-A378-45DA-8915-AE97FF26481B}"/>
    <cellStyle name="Percent 4 4 5 3 2 2" xfId="11183" xr:uid="{F1BD31C4-A01F-43A6-9AA3-4CBCD3AA8298}"/>
    <cellStyle name="Percent 4 4 5 3 2 2 2" xfId="29056" xr:uid="{68EA378A-7AFB-4A5A-B64F-FA7530E9456B}"/>
    <cellStyle name="Percent 4 4 5 3 2 2 3" xfId="46907" xr:uid="{B28B5216-36E8-4AB6-AED6-92A49747F899}"/>
    <cellStyle name="Percent 4 4 5 3 2 3" xfId="29055" xr:uid="{4D83D6F0-2688-4DD7-9335-64DFC3A738EB}"/>
    <cellStyle name="Percent 4 4 5 3 2 4" xfId="46906" xr:uid="{8D7EE305-8B34-4600-A8A3-4F2B7B780B1E}"/>
    <cellStyle name="Percent 4 4 5 3 3" xfId="11184" xr:uid="{7C2F255F-24F9-4F4A-B8CC-694247B794CA}"/>
    <cellStyle name="Percent 4 4 5 3 3 2" xfId="11185" xr:uid="{FE764952-E842-43FD-A14C-AE26A9C26B50}"/>
    <cellStyle name="Percent 4 4 5 3 3 2 2" xfId="29058" xr:uid="{5624121C-A15C-49B5-9478-1FF50CA175C1}"/>
    <cellStyle name="Percent 4 4 5 3 3 2 3" xfId="46909" xr:uid="{122E817F-5963-4074-B92E-22CC0338D7FA}"/>
    <cellStyle name="Percent 4 4 5 3 3 3" xfId="29057" xr:uid="{47E8595D-FC13-4111-A36A-2CC1379DEF3D}"/>
    <cellStyle name="Percent 4 4 5 3 3 4" xfId="46908" xr:uid="{893DE5F9-443F-4678-BA6F-241FD131D24F}"/>
    <cellStyle name="Percent 4 4 5 3 4" xfId="11186" xr:uid="{021CC6E9-7B30-492A-B7F7-0FE26997304B}"/>
    <cellStyle name="Percent 4 4 5 3 4 2" xfId="29059" xr:uid="{E3FC7425-794F-4CF8-BE6A-19EECE468958}"/>
    <cellStyle name="Percent 4 4 5 3 4 3" xfId="46910" xr:uid="{253C6B6D-D973-4242-AC12-EC6641CCB084}"/>
    <cellStyle name="Percent 4 4 5 3 5" xfId="29054" xr:uid="{5FC671E7-C5E9-4EB3-9D47-F91A0EEAD8A0}"/>
    <cellStyle name="Percent 4 4 5 3 6" xfId="46905" xr:uid="{BC15D2A0-D71E-4656-AAC8-7AB9E127C1EB}"/>
    <cellStyle name="Percent 4 4 5 4" xfId="11187" xr:uid="{26F43073-3A4E-4A25-92D2-B0160D95AF75}"/>
    <cellStyle name="Percent 4 4 5 4 2" xfId="11188" xr:uid="{C2245185-9040-4F48-A967-8E9670C7C799}"/>
    <cellStyle name="Percent 4 4 5 4 2 2" xfId="11189" xr:uid="{E19E9D71-2EED-4704-8488-13EE4CF361F1}"/>
    <cellStyle name="Percent 4 4 5 4 2 2 2" xfId="29062" xr:uid="{B61C5E6C-892B-4526-B3D1-F07CDD188561}"/>
    <cellStyle name="Percent 4 4 5 4 2 2 3" xfId="46913" xr:uid="{4D17684A-1324-4733-8A93-91CA531788C8}"/>
    <cellStyle name="Percent 4 4 5 4 2 3" xfId="29061" xr:uid="{0DAB07DC-61ED-4E54-A0D4-08BAB0BA47F3}"/>
    <cellStyle name="Percent 4 4 5 4 2 4" xfId="46912" xr:uid="{C4201909-3BDA-4E46-A9F2-0410591E0925}"/>
    <cellStyle name="Percent 4 4 5 4 3" xfId="11190" xr:uid="{E4D45162-F637-438A-A16B-208001E94E56}"/>
    <cellStyle name="Percent 4 4 5 4 3 2" xfId="11191" xr:uid="{4BF76F9C-7C65-4FB2-ACBC-74EB4B5C8213}"/>
    <cellStyle name="Percent 4 4 5 4 3 2 2" xfId="29064" xr:uid="{7EAC39CE-A7F2-4977-A3EB-183E89A29C97}"/>
    <cellStyle name="Percent 4 4 5 4 3 2 3" xfId="46915" xr:uid="{DC720BCD-E488-4E7A-99C2-E95732AFB57F}"/>
    <cellStyle name="Percent 4 4 5 4 3 3" xfId="29063" xr:uid="{2E13314D-25AB-4F2E-84D4-03F83908C35F}"/>
    <cellStyle name="Percent 4 4 5 4 3 4" xfId="46914" xr:uid="{09DF45CD-6B9C-407D-98D7-5D745F547293}"/>
    <cellStyle name="Percent 4 4 5 4 4" xfId="11192" xr:uid="{5BE89B85-DD22-4FCC-B73E-1638C5DD195A}"/>
    <cellStyle name="Percent 4 4 5 4 4 2" xfId="11193" xr:uid="{E2DA4B83-20EF-4026-B09E-E3F7A86E6A8E}"/>
    <cellStyle name="Percent 4 4 5 4 4 2 2" xfId="29066" xr:uid="{95822061-AE0A-4DEB-84AD-AC302A2BF105}"/>
    <cellStyle name="Percent 4 4 5 4 4 2 3" xfId="46917" xr:uid="{ABF0E63C-DFA4-41F5-8DEA-745C67B0B95D}"/>
    <cellStyle name="Percent 4 4 5 4 4 3" xfId="29065" xr:uid="{8265BA86-6825-4FEF-9CF3-295D13C9711F}"/>
    <cellStyle name="Percent 4 4 5 4 4 4" xfId="46916" xr:uid="{69B29D07-038B-462D-A0E8-FCD29A14A046}"/>
    <cellStyle name="Percent 4 4 5 4 5" xfId="11194" xr:uid="{E74C0BE2-B6EC-4615-A01E-870DD42E1D2D}"/>
    <cellStyle name="Percent 4 4 5 4 5 2" xfId="29067" xr:uid="{C9CC2FEC-5F26-4104-B949-AE03BF97D2E2}"/>
    <cellStyle name="Percent 4 4 5 4 5 3" xfId="46918" xr:uid="{0A1B1DFD-793C-4D2E-BCA6-995AA8333913}"/>
    <cellStyle name="Percent 4 4 5 4 6" xfId="29060" xr:uid="{EBE27322-6779-4C48-9A42-9FF46B2EB1AB}"/>
    <cellStyle name="Percent 4 4 5 4 7" xfId="46911" xr:uid="{3B246EA0-7C74-4A52-8A6F-13D1BCBC6B1E}"/>
    <cellStyle name="Percent 4 4 5 5" xfId="11195" xr:uid="{D37D3BD7-8F28-4840-B703-035622B7E066}"/>
    <cellStyle name="Percent 4 4 5 5 2" xfId="11196" xr:uid="{58D03024-74A8-443B-8944-034D25D57749}"/>
    <cellStyle name="Percent 4 4 5 5 2 2" xfId="11197" xr:uid="{859BBB83-6B34-430C-A211-189C36589197}"/>
    <cellStyle name="Percent 4 4 5 5 2 2 2" xfId="29070" xr:uid="{CDF54220-0549-46B9-90B7-6B25980B162C}"/>
    <cellStyle name="Percent 4 4 5 5 2 2 3" xfId="46921" xr:uid="{F2C9F7BA-0DD9-4D8F-89DD-6A3DAD7A223C}"/>
    <cellStyle name="Percent 4 4 5 5 2 3" xfId="29069" xr:uid="{53DC3459-B29A-4C83-BFCD-2A84C0EB5337}"/>
    <cellStyle name="Percent 4 4 5 5 2 4" xfId="46920" xr:uid="{DCB0E110-2F7E-4D37-BF6B-DA74DA2C8EAE}"/>
    <cellStyle name="Percent 4 4 5 5 3" xfId="11198" xr:uid="{8A90EC08-164A-449C-A1EA-0B0C2B54F747}"/>
    <cellStyle name="Percent 4 4 5 5 3 2" xfId="11199" xr:uid="{6126C8FB-1161-48D2-9F59-5F34CE5572C2}"/>
    <cellStyle name="Percent 4 4 5 5 3 2 2" xfId="29072" xr:uid="{F58BE02C-F803-44BC-BC75-AF4F3DAEEBFF}"/>
    <cellStyle name="Percent 4 4 5 5 3 2 3" xfId="46923" xr:uid="{5946D1AA-2315-48EF-AA04-068A44F27F06}"/>
    <cellStyle name="Percent 4 4 5 5 3 3" xfId="29071" xr:uid="{57CA02A1-2BE1-4A86-B63B-B0765079BAC8}"/>
    <cellStyle name="Percent 4 4 5 5 3 4" xfId="46922" xr:uid="{AFEB8339-8CD0-4B49-A3AE-4EBFBF8AF997}"/>
    <cellStyle name="Percent 4 4 5 5 4" xfId="11200" xr:uid="{837122E6-8C7E-4DE7-912E-C7C4FC0F74D8}"/>
    <cellStyle name="Percent 4 4 5 5 4 2" xfId="29073" xr:uid="{EC154E5B-0F68-4EE3-8A2B-B82DAE7593C5}"/>
    <cellStyle name="Percent 4 4 5 5 4 3" xfId="46924" xr:uid="{EFF2BE71-20F1-4196-9FC8-DFF889F51C9F}"/>
    <cellStyle name="Percent 4 4 5 5 5" xfId="29068" xr:uid="{8D6F8F92-34AE-4ACB-90CD-0285CBECE3AA}"/>
    <cellStyle name="Percent 4 4 5 5 6" xfId="46919" xr:uid="{4BF0F533-CA76-4AFC-B6ED-47C0FD1A5648}"/>
    <cellStyle name="Percent 4 4 5 6" xfId="11201" xr:uid="{511C12D9-179E-4D31-BBAE-813B39FCD9C6}"/>
    <cellStyle name="Percent 4 4 5 6 2" xfId="11202" xr:uid="{87BD4EB4-5023-472C-91E2-B7E3BFAF0430}"/>
    <cellStyle name="Percent 4 4 5 6 2 2" xfId="29075" xr:uid="{986168B3-827B-48B0-B728-445CE6795A7E}"/>
    <cellStyle name="Percent 4 4 5 6 2 3" xfId="46926" xr:uid="{5FBC9DD6-4B05-413B-824E-D9309B609684}"/>
    <cellStyle name="Percent 4 4 5 6 3" xfId="29074" xr:uid="{E211B151-8F5E-4D44-83F8-7A347BA7B4E9}"/>
    <cellStyle name="Percent 4 4 5 6 4" xfId="46925" xr:uid="{0CA99FCB-ACC4-4681-A31F-946FEB473954}"/>
    <cellStyle name="Percent 4 4 5 7" xfId="11203" xr:uid="{1EEBC921-AB80-4E0C-8EF2-EA2590250FEB}"/>
    <cellStyle name="Percent 4 4 5 7 2" xfId="11204" xr:uid="{2E031499-6F8D-4A36-A5F1-0D52BE66256C}"/>
    <cellStyle name="Percent 4 4 5 7 2 2" xfId="29077" xr:uid="{30F1BFB2-F4B0-4AE4-9575-9EE82F0DE5EA}"/>
    <cellStyle name="Percent 4 4 5 7 2 3" xfId="46928" xr:uid="{D21DFE74-30D6-437D-812C-177C9FCAF95B}"/>
    <cellStyle name="Percent 4 4 5 7 3" xfId="29076" xr:uid="{99D442E5-7FEE-48BE-8511-A845E892D91E}"/>
    <cellStyle name="Percent 4 4 5 7 4" xfId="46927" xr:uid="{3322A548-D3A2-46A7-87D7-B285CBC766D6}"/>
    <cellStyle name="Percent 4 4 5 8" xfId="11205" xr:uid="{52838A00-5427-4C41-A983-D365F03F9D9D}"/>
    <cellStyle name="Percent 4 4 5 8 2" xfId="11206" xr:uid="{2C57C3C4-E010-4ED4-862B-C33D526EB40D}"/>
    <cellStyle name="Percent 4 4 5 8 2 2" xfId="29079" xr:uid="{DE661F33-D7DA-4B29-8597-6C53ED525421}"/>
    <cellStyle name="Percent 4 4 5 8 2 3" xfId="46930" xr:uid="{D5E8EBE7-6ED0-4CC6-A887-7F4CD0E7C036}"/>
    <cellStyle name="Percent 4 4 5 8 3" xfId="29078" xr:uid="{91B5A915-B9E7-4961-BEB1-BDBF4BEB6F29}"/>
    <cellStyle name="Percent 4 4 5 8 4" xfId="46929" xr:uid="{AD4728EE-580E-4F43-8332-5F7C2DE91A34}"/>
    <cellStyle name="Percent 4 4 5 9" xfId="11207" xr:uid="{164CB2EF-0A20-4CCD-AD3F-14757EA598A2}"/>
    <cellStyle name="Percent 4 4 5 9 2" xfId="29080" xr:uid="{CB70B6C4-6BE7-4014-91BE-4714F6498286}"/>
    <cellStyle name="Percent 4 4 5 9 3" xfId="46931" xr:uid="{53EFBFB7-D20E-4422-8C3A-40A5F5A683D2}"/>
    <cellStyle name="Percent 4 4 6" xfId="4750" xr:uid="{AEAAF3A9-897F-4B58-82C2-E57AFAD1793B}"/>
    <cellStyle name="Percent 4 4 6 10" xfId="11209" xr:uid="{10F09B6C-04D2-4A64-8791-C7A966872003}"/>
    <cellStyle name="Percent 4 4 6 10 2" xfId="29082" xr:uid="{008ED1FB-8FD6-4BEC-A486-D4B7F92C2E39}"/>
    <cellStyle name="Percent 4 4 6 10 3" xfId="46933" xr:uid="{686BD4BD-12CB-48E4-B0F1-3F05BA3A0E81}"/>
    <cellStyle name="Percent 4 4 6 11" xfId="11208" xr:uid="{3C189F87-76F6-4886-BABA-AA84B5BA3F6E}"/>
    <cellStyle name="Percent 4 4 6 11 2" xfId="29081" xr:uid="{F549AE4B-629D-4777-8A86-33A1FFCE4B1F}"/>
    <cellStyle name="Percent 4 4 6 11 3" xfId="46932" xr:uid="{8BD9BDF5-9F4A-4AA1-B5FF-3F3313853449}"/>
    <cellStyle name="Percent 4 4 6 12" xfId="59944" xr:uid="{D3A271A1-EBE8-4C1D-940E-4A1CED429907}"/>
    <cellStyle name="Percent 4 4 6 2" xfId="11210" xr:uid="{45DD8726-DED5-4A68-B889-BE64F6D2FA9B}"/>
    <cellStyle name="Percent 4 4 6 2 2" xfId="11211" xr:uid="{4D49330A-2E51-4ED6-B418-CF75CF0A1FB4}"/>
    <cellStyle name="Percent 4 4 6 2 2 2" xfId="11212" xr:uid="{AFACDAD1-EC2C-40FF-A4A7-1726F84C3F75}"/>
    <cellStyle name="Percent 4 4 6 2 2 2 2" xfId="29085" xr:uid="{1E4EF2FA-A12F-4A2D-A24B-3B0D109741D0}"/>
    <cellStyle name="Percent 4 4 6 2 2 2 3" xfId="46936" xr:uid="{E7E0FEF3-F6DC-468C-82DC-41FD60E4F2E5}"/>
    <cellStyle name="Percent 4 4 6 2 2 3" xfId="29084" xr:uid="{B1AAB832-4F85-47A1-8E82-A5C682C3CF82}"/>
    <cellStyle name="Percent 4 4 6 2 2 4" xfId="46935" xr:uid="{292EE8D7-0905-4C5E-83C0-8A580C01208E}"/>
    <cellStyle name="Percent 4 4 6 2 3" xfId="11213" xr:uid="{315E29AF-13FE-4F17-AE4C-115F5448C15C}"/>
    <cellStyle name="Percent 4 4 6 2 3 2" xfId="11214" xr:uid="{51A5BE13-534C-4D56-B8FA-1932C7411E66}"/>
    <cellStyle name="Percent 4 4 6 2 3 2 2" xfId="29087" xr:uid="{AC372E2E-CF2C-4D24-B227-17AD782B4845}"/>
    <cellStyle name="Percent 4 4 6 2 3 2 3" xfId="46938" xr:uid="{1C462E46-C69F-4BEF-BAE0-6BA7F31E4BB8}"/>
    <cellStyle name="Percent 4 4 6 2 3 3" xfId="29086" xr:uid="{1AC66338-F43F-455A-A37F-29825B6182C7}"/>
    <cellStyle name="Percent 4 4 6 2 3 4" xfId="46937" xr:uid="{56248448-02B1-42C3-A81A-D429BFA42A7F}"/>
    <cellStyle name="Percent 4 4 6 2 4" xfId="11215" xr:uid="{C43A46CB-09DC-46C2-9BA7-14586DA20A3D}"/>
    <cellStyle name="Percent 4 4 6 2 4 2" xfId="29088" xr:uid="{FB787CC2-6800-4929-BC13-48FC42252336}"/>
    <cellStyle name="Percent 4 4 6 2 4 3" xfId="46939" xr:uid="{996C337E-D481-4CB4-A6B4-CFB0863F42DD}"/>
    <cellStyle name="Percent 4 4 6 2 5" xfId="29083" xr:uid="{C064CF1D-BBE1-4551-AAD1-51EBBCE7586F}"/>
    <cellStyle name="Percent 4 4 6 2 6" xfId="46934" xr:uid="{53B64BBD-3EFA-4DDF-B3FF-17E5664D8ECB}"/>
    <cellStyle name="Percent 4 4 6 3" xfId="11216" xr:uid="{E0ECA84C-B6F2-4A33-877F-E088D88354A4}"/>
    <cellStyle name="Percent 4 4 6 3 2" xfId="11217" xr:uid="{E9C24C8E-712D-42CE-8CF9-E2715D35B59A}"/>
    <cellStyle name="Percent 4 4 6 3 2 2" xfId="11218" xr:uid="{58EB696F-3973-4FEC-9A85-FC88E4F241AD}"/>
    <cellStyle name="Percent 4 4 6 3 2 2 2" xfId="29091" xr:uid="{0806F035-4427-4A0E-88B1-94C1CDECDB4A}"/>
    <cellStyle name="Percent 4 4 6 3 2 2 3" xfId="46942" xr:uid="{46A04BFA-7434-4E1B-BDF2-62D7ADF63615}"/>
    <cellStyle name="Percent 4 4 6 3 2 3" xfId="29090" xr:uid="{52120C53-9899-48FE-9E32-44E3BA6C1C0E}"/>
    <cellStyle name="Percent 4 4 6 3 2 4" xfId="46941" xr:uid="{5EF1D472-0645-4307-B97C-1FEB8B44C8CD}"/>
    <cellStyle name="Percent 4 4 6 3 3" xfId="11219" xr:uid="{8037AF05-F073-4D3C-8A8D-9A3EFAA8000E}"/>
    <cellStyle name="Percent 4 4 6 3 3 2" xfId="11220" xr:uid="{1C6A9B0D-3E7E-4D96-96A4-DDA0B06E0365}"/>
    <cellStyle name="Percent 4 4 6 3 3 2 2" xfId="29093" xr:uid="{D9720E22-9847-4292-9E13-5DD3E3A9AF2F}"/>
    <cellStyle name="Percent 4 4 6 3 3 2 3" xfId="46944" xr:uid="{1F5F1B2C-C0AF-4A93-9310-487D5572A8B2}"/>
    <cellStyle name="Percent 4 4 6 3 3 3" xfId="29092" xr:uid="{A256B349-9B91-4A00-B7DE-13FCC10C924E}"/>
    <cellStyle name="Percent 4 4 6 3 3 4" xfId="46943" xr:uid="{5703F70B-8972-428B-A6F1-E16E273CF087}"/>
    <cellStyle name="Percent 4 4 6 3 4" xfId="11221" xr:uid="{B1A6250F-9FBD-4942-B308-A62F8919ADD8}"/>
    <cellStyle name="Percent 4 4 6 3 4 2" xfId="29094" xr:uid="{5CFF08C0-D6FF-4170-BAB8-849E5CBC1070}"/>
    <cellStyle name="Percent 4 4 6 3 4 3" xfId="46945" xr:uid="{0FF76D99-BFA2-4792-8D36-E9656FDC551B}"/>
    <cellStyle name="Percent 4 4 6 3 5" xfId="29089" xr:uid="{4CD837E4-00B9-4A5E-A080-D6F02198A6C9}"/>
    <cellStyle name="Percent 4 4 6 3 6" xfId="46940" xr:uid="{03DEEF3C-5284-490A-99AF-3D3495A81FD1}"/>
    <cellStyle name="Percent 4 4 6 4" xfId="11222" xr:uid="{3C6174FB-107A-4E85-BF0F-510986CE4050}"/>
    <cellStyle name="Percent 4 4 6 4 2" xfId="11223" xr:uid="{5A29705E-8E65-4224-B54C-BBDAD381C71C}"/>
    <cellStyle name="Percent 4 4 6 4 2 2" xfId="11224" xr:uid="{6A956D8E-697E-47CC-BFB7-98C66CF5DE89}"/>
    <cellStyle name="Percent 4 4 6 4 2 2 2" xfId="29097" xr:uid="{50D55563-7959-43B8-913B-8115C5A99A2F}"/>
    <cellStyle name="Percent 4 4 6 4 2 2 3" xfId="46948" xr:uid="{9DFC4838-2CA9-41E0-A177-F6320AA4F9A8}"/>
    <cellStyle name="Percent 4 4 6 4 2 3" xfId="29096" xr:uid="{96898E8E-B065-429A-92B0-1E4070503D96}"/>
    <cellStyle name="Percent 4 4 6 4 2 4" xfId="46947" xr:uid="{3EB706D7-0E9D-4FAF-890B-5B3BF0A81201}"/>
    <cellStyle name="Percent 4 4 6 4 3" xfId="11225" xr:uid="{88A8F735-4E49-4EBB-9EAA-1455CE8651F0}"/>
    <cellStyle name="Percent 4 4 6 4 3 2" xfId="11226" xr:uid="{8111733E-5ECC-4124-BA8B-DF6932F8F7E1}"/>
    <cellStyle name="Percent 4 4 6 4 3 2 2" xfId="29099" xr:uid="{D8FD8F19-F720-4E95-8E84-AA0186725ABD}"/>
    <cellStyle name="Percent 4 4 6 4 3 2 3" xfId="46950" xr:uid="{4E9CD7F4-1408-4ECA-BC94-06AE84942849}"/>
    <cellStyle name="Percent 4 4 6 4 3 3" xfId="29098" xr:uid="{42BA253C-D2E7-4A32-BB55-B58286028C63}"/>
    <cellStyle name="Percent 4 4 6 4 3 4" xfId="46949" xr:uid="{4300B130-59E0-453F-B260-4C1EBE499A78}"/>
    <cellStyle name="Percent 4 4 6 4 4" xfId="11227" xr:uid="{26150DE2-DA13-45E1-B7D1-184B3EFAD848}"/>
    <cellStyle name="Percent 4 4 6 4 4 2" xfId="11228" xr:uid="{7D15278A-CA4D-4F75-9651-92012B3E2096}"/>
    <cellStyle name="Percent 4 4 6 4 4 2 2" xfId="29101" xr:uid="{E6234B8F-C511-47F8-85AF-3BADE00EC04D}"/>
    <cellStyle name="Percent 4 4 6 4 4 2 3" xfId="46952" xr:uid="{D10BBCF6-2958-4C95-8CC5-1D0C7FF80A80}"/>
    <cellStyle name="Percent 4 4 6 4 4 3" xfId="29100" xr:uid="{E493730E-0166-4EDC-BD12-7A204E2A810D}"/>
    <cellStyle name="Percent 4 4 6 4 4 4" xfId="46951" xr:uid="{F070E6CA-7751-4CC0-94C6-909B911A56D4}"/>
    <cellStyle name="Percent 4 4 6 4 5" xfId="11229" xr:uid="{F83DBF44-F7B0-4A63-B5D5-0006FB290DEB}"/>
    <cellStyle name="Percent 4 4 6 4 5 2" xfId="29102" xr:uid="{1FD853F4-BB69-4D49-B450-E46F51C8831C}"/>
    <cellStyle name="Percent 4 4 6 4 5 3" xfId="46953" xr:uid="{812A67DE-B02E-4354-A9F9-B75B4E6B4DCF}"/>
    <cellStyle name="Percent 4 4 6 4 6" xfId="29095" xr:uid="{886AB940-57F0-4E51-9880-3608AF8DF8A8}"/>
    <cellStyle name="Percent 4 4 6 4 7" xfId="46946" xr:uid="{333140F1-C146-42B2-A5DC-D20112863924}"/>
    <cellStyle name="Percent 4 4 6 5" xfId="11230" xr:uid="{A795327F-9E61-43B9-869D-818B5F86ED92}"/>
    <cellStyle name="Percent 4 4 6 5 2" xfId="11231" xr:uid="{8230A4C3-2680-469E-B2B0-68728A4E2AE2}"/>
    <cellStyle name="Percent 4 4 6 5 2 2" xfId="11232" xr:uid="{1A5957A8-7069-48E3-AC20-24D1DC480D68}"/>
    <cellStyle name="Percent 4 4 6 5 2 2 2" xfId="29105" xr:uid="{1B979EB2-924B-42D2-9C14-65B407A91BDC}"/>
    <cellStyle name="Percent 4 4 6 5 2 2 3" xfId="46956" xr:uid="{53F66F6E-EC05-4579-90AE-D3A48A928E42}"/>
    <cellStyle name="Percent 4 4 6 5 2 3" xfId="29104" xr:uid="{D87490C2-D831-4C0E-8F1A-C0EAF38E6533}"/>
    <cellStyle name="Percent 4 4 6 5 2 4" xfId="46955" xr:uid="{651FCD93-E66A-4A90-8310-ACBB99B519C1}"/>
    <cellStyle name="Percent 4 4 6 5 3" xfId="11233" xr:uid="{E5EDDD0A-125B-4DA5-9874-8A2405E0293D}"/>
    <cellStyle name="Percent 4 4 6 5 3 2" xfId="11234" xr:uid="{457B70EA-CEDE-4C07-98B9-99C6415A1779}"/>
    <cellStyle name="Percent 4 4 6 5 3 2 2" xfId="29107" xr:uid="{7EC019E4-C8AC-4581-AD61-E1392F73B2A7}"/>
    <cellStyle name="Percent 4 4 6 5 3 2 3" xfId="46958" xr:uid="{B2657860-077F-4ADD-A236-E3E575552E58}"/>
    <cellStyle name="Percent 4 4 6 5 3 3" xfId="29106" xr:uid="{E6AAFF2F-7FAB-4DC5-A049-0BBCC6FA4A50}"/>
    <cellStyle name="Percent 4 4 6 5 3 4" xfId="46957" xr:uid="{F89F52E3-05A7-4F7F-9DCF-5D3D26451627}"/>
    <cellStyle name="Percent 4 4 6 5 4" xfId="11235" xr:uid="{653DF64C-1C79-4ADC-9317-B9B865C62BEA}"/>
    <cellStyle name="Percent 4 4 6 5 4 2" xfId="29108" xr:uid="{A1E5CDF4-D53F-4596-AFEB-1BEDEB1A84B3}"/>
    <cellStyle name="Percent 4 4 6 5 4 3" xfId="46959" xr:uid="{266798ED-FAC0-4887-A6FB-5004705E1CD8}"/>
    <cellStyle name="Percent 4 4 6 5 5" xfId="29103" xr:uid="{00745E6C-4720-4654-9499-81B1AFD9E584}"/>
    <cellStyle name="Percent 4 4 6 5 6" xfId="46954" xr:uid="{6983D904-667D-41D3-A220-8F4B91395C86}"/>
    <cellStyle name="Percent 4 4 6 6" xfId="11236" xr:uid="{0F08E78A-71D8-4995-BA07-1C4A9A7EB320}"/>
    <cellStyle name="Percent 4 4 6 6 2" xfId="11237" xr:uid="{87B228F6-C368-45C4-B0BE-2EE6994716C7}"/>
    <cellStyle name="Percent 4 4 6 6 2 2" xfId="29110" xr:uid="{DC8B423D-1FE5-48F4-A19A-FAC8EFD1C87A}"/>
    <cellStyle name="Percent 4 4 6 6 2 3" xfId="46961" xr:uid="{6C7F59BF-D7CC-49EA-94AF-FB951B1F93BC}"/>
    <cellStyle name="Percent 4 4 6 6 3" xfId="29109" xr:uid="{E48F25E8-B76E-4FD1-AFDC-FE43C8A49BCF}"/>
    <cellStyle name="Percent 4 4 6 6 4" xfId="46960" xr:uid="{A49E7B7F-3E6E-4238-ACF5-CE53B85B014F}"/>
    <cellStyle name="Percent 4 4 6 7" xfId="11238" xr:uid="{E309E139-01E9-4C85-A276-CA83AACE27A0}"/>
    <cellStyle name="Percent 4 4 6 7 2" xfId="11239" xr:uid="{3301AAE1-C8D8-40D2-96B6-708B1803B122}"/>
    <cellStyle name="Percent 4 4 6 7 2 2" xfId="29112" xr:uid="{9F3DA5C5-01FD-4E2E-B8DA-C816492F586D}"/>
    <cellStyle name="Percent 4 4 6 7 2 3" xfId="46963" xr:uid="{A19643FE-5213-41E6-948B-5E5A062DBAF3}"/>
    <cellStyle name="Percent 4 4 6 7 3" xfId="29111" xr:uid="{18A7CBD0-8E91-4CA1-98BC-5663CC86936D}"/>
    <cellStyle name="Percent 4 4 6 7 4" xfId="46962" xr:uid="{0EC8016E-DA57-46D4-9AB7-99A1BA86F35F}"/>
    <cellStyle name="Percent 4 4 6 8" xfId="11240" xr:uid="{A0EB68CA-1215-41B9-94DF-FB4E09BDFB8F}"/>
    <cellStyle name="Percent 4 4 6 8 2" xfId="11241" xr:uid="{EE00FE12-E27C-4476-8715-5C925E89C324}"/>
    <cellStyle name="Percent 4 4 6 8 2 2" xfId="29114" xr:uid="{3A6B13BC-77F0-4126-A1EB-42CC7781EFC2}"/>
    <cellStyle name="Percent 4 4 6 8 2 3" xfId="46965" xr:uid="{6A292A99-C573-4176-A830-0875B9D197CF}"/>
    <cellStyle name="Percent 4 4 6 8 3" xfId="29113" xr:uid="{138C438F-6466-4326-B5CE-45F4AAAA2D94}"/>
    <cellStyle name="Percent 4 4 6 8 4" xfId="46964" xr:uid="{38FF0116-FD8F-4E21-87A0-44250A6D1086}"/>
    <cellStyle name="Percent 4 4 6 9" xfId="11242" xr:uid="{C3E96830-D4A6-4719-BEDA-52E508D157F3}"/>
    <cellStyle name="Percent 4 4 6 9 2" xfId="29115" xr:uid="{0EA2E037-865D-43B0-9FE9-9213A9032724}"/>
    <cellStyle name="Percent 4 4 6 9 3" xfId="46966" xr:uid="{AD10CCBF-A3F5-452B-8523-7B225F38BCDA}"/>
    <cellStyle name="Percent 4 4 7" xfId="4751" xr:uid="{54AA47F5-A1FE-48F7-9AD9-5AC801E8E557}"/>
    <cellStyle name="Percent 4 4 7 10" xfId="11244" xr:uid="{B790BAD6-3771-4C6B-8A64-247AADEF94A8}"/>
    <cellStyle name="Percent 4 4 7 10 2" xfId="29117" xr:uid="{C509D4B1-6CDA-467B-BC47-8FF9DF4D8EB5}"/>
    <cellStyle name="Percent 4 4 7 10 3" xfId="46968" xr:uid="{3295B834-3F76-4C16-9957-7BFB03D0EF3C}"/>
    <cellStyle name="Percent 4 4 7 11" xfId="11243" xr:uid="{3EDEE00D-58D5-460B-8F8C-4A4FA4230652}"/>
    <cellStyle name="Percent 4 4 7 11 2" xfId="29116" xr:uid="{4066201C-7245-46B2-888D-02C59973AF00}"/>
    <cellStyle name="Percent 4 4 7 11 3" xfId="46967" xr:uid="{20BCC38A-7DE8-4541-81BE-21408BFFEE18}"/>
    <cellStyle name="Percent 4 4 7 12" xfId="59945" xr:uid="{810F029A-021C-4810-A6E2-DCC7B900EBFB}"/>
    <cellStyle name="Percent 4 4 7 2" xfId="11245" xr:uid="{A2B91E9D-F58C-4C05-A21E-BC1D0D0452EB}"/>
    <cellStyle name="Percent 4 4 7 2 2" xfId="11246" xr:uid="{7A2F8F5C-CC71-4184-BE38-3F0E73AE57E3}"/>
    <cellStyle name="Percent 4 4 7 2 2 2" xfId="11247" xr:uid="{80AC12CB-A19A-403E-BD5F-C6372F0101F4}"/>
    <cellStyle name="Percent 4 4 7 2 2 2 2" xfId="29120" xr:uid="{AB6A7C75-85B6-4096-827D-84C2E50FABC8}"/>
    <cellStyle name="Percent 4 4 7 2 2 2 3" xfId="46971" xr:uid="{437165A7-DFAE-4411-8136-F689E2A88691}"/>
    <cellStyle name="Percent 4 4 7 2 2 3" xfId="29119" xr:uid="{598E3D57-7B8E-4C1B-A89C-B48A2166E4A6}"/>
    <cellStyle name="Percent 4 4 7 2 2 4" xfId="46970" xr:uid="{39E4857B-8906-497E-AB24-95D78DC4DA6B}"/>
    <cellStyle name="Percent 4 4 7 2 3" xfId="11248" xr:uid="{CB5D96AC-1E0A-4D7E-B0EB-F67EBF96FF11}"/>
    <cellStyle name="Percent 4 4 7 2 3 2" xfId="11249" xr:uid="{D10ED0CB-92D2-495F-8652-D2FBDFF5258E}"/>
    <cellStyle name="Percent 4 4 7 2 3 2 2" xfId="29122" xr:uid="{A8395EF9-7916-4CC8-8B16-A01D1C3DCC6C}"/>
    <cellStyle name="Percent 4 4 7 2 3 2 3" xfId="46973" xr:uid="{F0924CDD-6771-44A6-821E-8776D35E3407}"/>
    <cellStyle name="Percent 4 4 7 2 3 3" xfId="29121" xr:uid="{33C748F8-F429-41C3-B5E7-6186900EDA88}"/>
    <cellStyle name="Percent 4 4 7 2 3 4" xfId="46972" xr:uid="{A3D022E2-7967-460C-9318-D1275EB27618}"/>
    <cellStyle name="Percent 4 4 7 2 4" xfId="11250" xr:uid="{BF630517-CB49-4B58-8D1A-6E6C95A281AF}"/>
    <cellStyle name="Percent 4 4 7 2 4 2" xfId="29123" xr:uid="{8E0B3A86-62E1-4063-AEB0-6548F731FE6C}"/>
    <cellStyle name="Percent 4 4 7 2 4 3" xfId="46974" xr:uid="{9663737F-94F2-48F7-BBA3-E26E28104B77}"/>
    <cellStyle name="Percent 4 4 7 2 5" xfId="29118" xr:uid="{B63DB810-AE79-4251-A8C8-EE0799141DF4}"/>
    <cellStyle name="Percent 4 4 7 2 6" xfId="46969" xr:uid="{B988F3E8-FBAD-43A8-BA6F-2826140F398A}"/>
    <cellStyle name="Percent 4 4 7 3" xfId="11251" xr:uid="{2B2C50F3-B93C-4AF0-AC35-38D4DDC9DFE1}"/>
    <cellStyle name="Percent 4 4 7 3 2" xfId="11252" xr:uid="{239C2C6B-022C-4BFE-8825-964D6BCDAD4B}"/>
    <cellStyle name="Percent 4 4 7 3 2 2" xfId="11253" xr:uid="{2916F611-5DF4-4964-9A90-B38D58B257E1}"/>
    <cellStyle name="Percent 4 4 7 3 2 2 2" xfId="29126" xr:uid="{B20955C8-5B95-4AC9-9317-84D4FBDA3E6C}"/>
    <cellStyle name="Percent 4 4 7 3 2 2 3" xfId="46977" xr:uid="{C42DBE98-9CFB-4393-911C-9E4A2B5C98E0}"/>
    <cellStyle name="Percent 4 4 7 3 2 3" xfId="29125" xr:uid="{BECB8FCB-D537-41D8-B1C4-8A31C7492E3E}"/>
    <cellStyle name="Percent 4 4 7 3 2 4" xfId="46976" xr:uid="{30A3A3E7-8AEC-4324-984A-141ADD3EC420}"/>
    <cellStyle name="Percent 4 4 7 3 3" xfId="11254" xr:uid="{7D6DD635-F700-428E-8647-922A56738465}"/>
    <cellStyle name="Percent 4 4 7 3 3 2" xfId="11255" xr:uid="{49EEC73D-3E10-49A4-9EE4-C6327D2D976B}"/>
    <cellStyle name="Percent 4 4 7 3 3 2 2" xfId="29128" xr:uid="{4F45D40A-C518-4255-889F-AC8DABCFB8C3}"/>
    <cellStyle name="Percent 4 4 7 3 3 2 3" xfId="46979" xr:uid="{898D3E80-F981-45BC-9FEE-B94F2B5BB899}"/>
    <cellStyle name="Percent 4 4 7 3 3 3" xfId="29127" xr:uid="{31DD8CDA-AE44-452F-80FE-BA71813C839F}"/>
    <cellStyle name="Percent 4 4 7 3 3 4" xfId="46978" xr:uid="{AB017CB4-12D3-4E69-8CBF-DBDE03745AA4}"/>
    <cellStyle name="Percent 4 4 7 3 4" xfId="11256" xr:uid="{D6FEBE77-DA14-4AB3-98BB-D43A175CCD7E}"/>
    <cellStyle name="Percent 4 4 7 3 4 2" xfId="29129" xr:uid="{4EC8A18A-A29E-496A-B68C-FE2DCDFB9AD7}"/>
    <cellStyle name="Percent 4 4 7 3 4 3" xfId="46980" xr:uid="{0637A418-8371-44F3-9283-5AC085B8588D}"/>
    <cellStyle name="Percent 4 4 7 3 5" xfId="29124" xr:uid="{C79C123C-804B-4291-A2BB-C52198FAFB55}"/>
    <cellStyle name="Percent 4 4 7 3 6" xfId="46975" xr:uid="{8F05DC3C-9B2C-4561-B71D-2FC51AD42C05}"/>
    <cellStyle name="Percent 4 4 7 4" xfId="11257" xr:uid="{9832DB09-A287-4E3B-B8B0-C508590FB610}"/>
    <cellStyle name="Percent 4 4 7 4 2" xfId="11258" xr:uid="{00FD1AB1-5A0D-4B73-980F-BFBF929ECDCF}"/>
    <cellStyle name="Percent 4 4 7 4 2 2" xfId="11259" xr:uid="{7322BBA5-CF0E-4893-8EB2-E41036CF0A9C}"/>
    <cellStyle name="Percent 4 4 7 4 2 2 2" xfId="29132" xr:uid="{C8CD35C7-0B1F-4099-8D3F-E5F2AA4CA672}"/>
    <cellStyle name="Percent 4 4 7 4 2 2 3" xfId="46983" xr:uid="{7573F0AD-1609-446C-981E-14608EFE6B18}"/>
    <cellStyle name="Percent 4 4 7 4 2 3" xfId="29131" xr:uid="{E86B4BB4-7824-4733-AA09-DAB7691C47EB}"/>
    <cellStyle name="Percent 4 4 7 4 2 4" xfId="46982" xr:uid="{BA468631-FF53-4AD7-BD9C-331C4DB6CA6A}"/>
    <cellStyle name="Percent 4 4 7 4 3" xfId="11260" xr:uid="{9F427735-08EB-43D3-B476-26AB2379A621}"/>
    <cellStyle name="Percent 4 4 7 4 3 2" xfId="11261" xr:uid="{677E1DD0-DF41-49BA-BC1B-BF816AD66BC9}"/>
    <cellStyle name="Percent 4 4 7 4 3 2 2" xfId="29134" xr:uid="{8B74A261-0FBA-4015-ABF8-9D303FF3BC91}"/>
    <cellStyle name="Percent 4 4 7 4 3 2 3" xfId="46985" xr:uid="{EB9AEA0B-6431-406B-80F3-D30F0484935A}"/>
    <cellStyle name="Percent 4 4 7 4 3 3" xfId="29133" xr:uid="{03186110-16CF-4A0F-AD67-BD4997C184E5}"/>
    <cellStyle name="Percent 4 4 7 4 3 4" xfId="46984" xr:uid="{58E119B7-6A83-4EC6-B4C7-E27159E3F7E7}"/>
    <cellStyle name="Percent 4 4 7 4 4" xfId="11262" xr:uid="{D6D934CE-ABEB-464A-A0A9-D786639AEB96}"/>
    <cellStyle name="Percent 4 4 7 4 4 2" xfId="11263" xr:uid="{37DDD8A5-10DC-45E9-884A-2041CBFA216F}"/>
    <cellStyle name="Percent 4 4 7 4 4 2 2" xfId="29136" xr:uid="{F298418D-EF1D-4117-94CA-DFC6A76082A8}"/>
    <cellStyle name="Percent 4 4 7 4 4 2 3" xfId="46987" xr:uid="{A419B040-1C11-4386-B35D-378763041864}"/>
    <cellStyle name="Percent 4 4 7 4 4 3" xfId="29135" xr:uid="{B7DC3FA3-27EE-48BC-8694-4EF89371133A}"/>
    <cellStyle name="Percent 4 4 7 4 4 4" xfId="46986" xr:uid="{9FBA5E47-FDE7-475E-B98E-B95E97943658}"/>
    <cellStyle name="Percent 4 4 7 4 5" xfId="11264" xr:uid="{E557C43B-75A0-4202-9839-072E7AC2634C}"/>
    <cellStyle name="Percent 4 4 7 4 5 2" xfId="29137" xr:uid="{C237660E-2F27-4A55-949E-6A72CD2BEDEB}"/>
    <cellStyle name="Percent 4 4 7 4 5 3" xfId="46988" xr:uid="{6C6EB42C-E569-489A-AF1B-A1EDB7D5C9C0}"/>
    <cellStyle name="Percent 4 4 7 4 6" xfId="29130" xr:uid="{B721BABF-7005-4EB1-9DE8-8C8B7A79E483}"/>
    <cellStyle name="Percent 4 4 7 4 7" xfId="46981" xr:uid="{572DF05C-1063-4E22-AA3A-E6D49C5E0757}"/>
    <cellStyle name="Percent 4 4 7 5" xfId="11265" xr:uid="{B6D055F5-A8AB-47C1-ADEF-8DFD6C1E2AFE}"/>
    <cellStyle name="Percent 4 4 7 5 2" xfId="11266" xr:uid="{150C6358-0B54-4AE9-BD3E-6FFFBC02D5FD}"/>
    <cellStyle name="Percent 4 4 7 5 2 2" xfId="11267" xr:uid="{A92EF160-43AB-4A6D-BC56-7325473C34DD}"/>
    <cellStyle name="Percent 4 4 7 5 2 2 2" xfId="29140" xr:uid="{5E5C5433-1E85-4CE6-8DDD-97698EBC0D0F}"/>
    <cellStyle name="Percent 4 4 7 5 2 2 3" xfId="46991" xr:uid="{23C4F691-AB5A-4467-BAD7-C9C6DBB69DBC}"/>
    <cellStyle name="Percent 4 4 7 5 2 3" xfId="29139" xr:uid="{F748858A-CCE5-4AA4-A8C8-92C0B7393D82}"/>
    <cellStyle name="Percent 4 4 7 5 2 4" xfId="46990" xr:uid="{35C8BD48-0CBA-4934-957B-61F02F6186D8}"/>
    <cellStyle name="Percent 4 4 7 5 3" xfId="11268" xr:uid="{239E1126-BD8B-45CD-A6AB-A548A0DB97A0}"/>
    <cellStyle name="Percent 4 4 7 5 3 2" xfId="11269" xr:uid="{110E4691-0AB2-4F57-ACD0-579DE08EB72C}"/>
    <cellStyle name="Percent 4 4 7 5 3 2 2" xfId="29142" xr:uid="{0627BB35-26AC-4332-AAD0-732D966D4DA3}"/>
    <cellStyle name="Percent 4 4 7 5 3 2 3" xfId="46993" xr:uid="{81AB60FA-BDE7-496C-9D74-312A21C5FF7C}"/>
    <cellStyle name="Percent 4 4 7 5 3 3" xfId="29141" xr:uid="{E25C64B3-DB8D-4B67-B022-840F738EF1F5}"/>
    <cellStyle name="Percent 4 4 7 5 3 4" xfId="46992" xr:uid="{595FDA3E-FAD9-44A4-A1EA-AD3CF5AEA591}"/>
    <cellStyle name="Percent 4 4 7 5 4" xfId="11270" xr:uid="{A0E5DF6A-0578-446B-BBAC-6A814E5346F5}"/>
    <cellStyle name="Percent 4 4 7 5 4 2" xfId="29143" xr:uid="{58CF4B9F-3F12-46D1-A233-31373223C5E5}"/>
    <cellStyle name="Percent 4 4 7 5 4 3" xfId="46994" xr:uid="{05FD196C-D62B-4395-B1B4-94A33DF41EA8}"/>
    <cellStyle name="Percent 4 4 7 5 5" xfId="29138" xr:uid="{3C11BCA3-9D2D-4E83-857C-91A86FFF9499}"/>
    <cellStyle name="Percent 4 4 7 5 6" xfId="46989" xr:uid="{7C5FA8D0-3C55-4F12-8376-E5049F32FC10}"/>
    <cellStyle name="Percent 4 4 7 6" xfId="11271" xr:uid="{4118BFB3-6427-4C94-A3D3-2B790A328E22}"/>
    <cellStyle name="Percent 4 4 7 6 2" xfId="11272" xr:uid="{E55B846C-802F-4860-9D56-DC5AB0D5CCE7}"/>
    <cellStyle name="Percent 4 4 7 6 2 2" xfId="29145" xr:uid="{DB94DF55-0524-4211-AC02-9BFB3931FCF9}"/>
    <cellStyle name="Percent 4 4 7 6 2 3" xfId="46996" xr:uid="{687F83B6-006B-493D-8F6F-035009EA5A2F}"/>
    <cellStyle name="Percent 4 4 7 6 3" xfId="29144" xr:uid="{8965E32D-A936-47F7-B094-CD8A2C938FB6}"/>
    <cellStyle name="Percent 4 4 7 6 4" xfId="46995" xr:uid="{33F565E6-2CC1-47AC-88D9-6371A720899B}"/>
    <cellStyle name="Percent 4 4 7 7" xfId="11273" xr:uid="{861187C0-9777-4403-A203-FCA2BDD9F4B8}"/>
    <cellStyle name="Percent 4 4 7 7 2" xfId="11274" xr:uid="{E254157C-66F0-4ED1-BF1F-655FB4ED37E0}"/>
    <cellStyle name="Percent 4 4 7 7 2 2" xfId="29147" xr:uid="{FED8BDBE-25E5-433E-BA8B-6C418CC37CBE}"/>
    <cellStyle name="Percent 4 4 7 7 2 3" xfId="46998" xr:uid="{2F043E31-3408-4D7D-8336-AC560A60CA42}"/>
    <cellStyle name="Percent 4 4 7 7 3" xfId="29146" xr:uid="{3EEDE0BC-AC1B-4360-9764-2F8663D8BD55}"/>
    <cellStyle name="Percent 4 4 7 7 4" xfId="46997" xr:uid="{2C234E44-3CE3-46F4-8A51-97D405F4794E}"/>
    <cellStyle name="Percent 4 4 7 8" xfId="11275" xr:uid="{0CB1159D-87E8-4C54-8332-C5992E13C73A}"/>
    <cellStyle name="Percent 4 4 7 8 2" xfId="11276" xr:uid="{2355FA36-2E3C-4080-A20D-5CE5C241540C}"/>
    <cellStyle name="Percent 4 4 7 8 2 2" xfId="29149" xr:uid="{A59F3D96-D830-4AA4-946D-70845752EA33}"/>
    <cellStyle name="Percent 4 4 7 8 2 3" xfId="47000" xr:uid="{0EA5CF59-81B8-4068-A53E-6E0F6379D8BB}"/>
    <cellStyle name="Percent 4 4 7 8 3" xfId="29148" xr:uid="{C74B89EB-5E9B-41CC-B042-CEF7BA4264DF}"/>
    <cellStyle name="Percent 4 4 7 8 4" xfId="46999" xr:uid="{C6074BEC-37F2-48F8-A237-7BAADFF7CA2E}"/>
    <cellStyle name="Percent 4 4 7 9" xfId="11277" xr:uid="{378EB46A-0D57-4BBB-B621-A1C9B087A66C}"/>
    <cellStyle name="Percent 4 4 7 9 2" xfId="29150" xr:uid="{8F6F5AD1-B2E5-4A11-AEDC-77B6433227DC}"/>
    <cellStyle name="Percent 4 4 7 9 3" xfId="47001" xr:uid="{6E8E0E08-F2D8-4173-90BB-BDD96553F81D}"/>
    <cellStyle name="Percent 4 4 8" xfId="4752" xr:uid="{06BA2C3B-A3BF-42F8-A4F9-E6B0A96CEA5C}"/>
    <cellStyle name="Percent 4 4 8 10" xfId="11279" xr:uid="{8FD76353-56C2-4CBB-9DB9-98B226C38A7C}"/>
    <cellStyle name="Percent 4 4 8 10 2" xfId="29152" xr:uid="{5882C5CF-DFFE-4C30-9519-B302EC22DA10}"/>
    <cellStyle name="Percent 4 4 8 10 3" xfId="47003" xr:uid="{9A846283-774D-4C28-AB8F-3E020C1E806B}"/>
    <cellStyle name="Percent 4 4 8 11" xfId="11278" xr:uid="{A927B6BD-800D-4A2E-B893-75C48C54E716}"/>
    <cellStyle name="Percent 4 4 8 11 2" xfId="29151" xr:uid="{B8864AC3-F5F3-4E59-B6C5-600FAEC75765}"/>
    <cellStyle name="Percent 4 4 8 11 3" xfId="47002" xr:uid="{20C37F5B-3AAA-4DD9-934E-3E195989D565}"/>
    <cellStyle name="Percent 4 4 8 12" xfId="59946" xr:uid="{2223857F-CBDC-440C-9007-F3CC53945969}"/>
    <cellStyle name="Percent 4 4 8 2" xfId="11280" xr:uid="{BF2A02FE-DB63-4CEB-AD2E-31653C08254B}"/>
    <cellStyle name="Percent 4 4 8 2 2" xfId="11281" xr:uid="{A18DD75A-A3B2-4856-9F29-719F74EF9F9F}"/>
    <cellStyle name="Percent 4 4 8 2 2 2" xfId="11282" xr:uid="{0DC8F635-C24B-49B0-B276-1F3B6976D0AF}"/>
    <cellStyle name="Percent 4 4 8 2 2 2 2" xfId="29155" xr:uid="{768A9251-1C3C-4470-88FF-6A754D398FBF}"/>
    <cellStyle name="Percent 4 4 8 2 2 2 3" xfId="47006" xr:uid="{A36D980D-02AC-4721-B414-8DC5A5230B68}"/>
    <cellStyle name="Percent 4 4 8 2 2 3" xfId="29154" xr:uid="{59121F0F-BC3B-4FDD-A71A-76DFCCD22348}"/>
    <cellStyle name="Percent 4 4 8 2 2 4" xfId="47005" xr:uid="{0CEA291C-F0F3-4866-AB7B-F0F95C2D0B9E}"/>
    <cellStyle name="Percent 4 4 8 2 3" xfId="11283" xr:uid="{A677BEF3-F98E-44FB-975A-37EC63ABB53E}"/>
    <cellStyle name="Percent 4 4 8 2 3 2" xfId="11284" xr:uid="{0BC3236B-CE03-42A2-9029-67433ABAFF50}"/>
    <cellStyle name="Percent 4 4 8 2 3 2 2" xfId="29157" xr:uid="{4BF9D06F-CDBF-4688-AE8D-B34B5AFE6438}"/>
    <cellStyle name="Percent 4 4 8 2 3 2 3" xfId="47008" xr:uid="{C42D6DDF-5275-4120-A7C4-B589CAEF702E}"/>
    <cellStyle name="Percent 4 4 8 2 3 3" xfId="29156" xr:uid="{AB3B8451-7A32-40B5-A63A-D6D93BC941D5}"/>
    <cellStyle name="Percent 4 4 8 2 3 4" xfId="47007" xr:uid="{B7B93191-C93C-4C57-A9B4-06E61B0E0ADF}"/>
    <cellStyle name="Percent 4 4 8 2 4" xfId="11285" xr:uid="{30F26E19-D5EA-44C3-AB16-4956C95503BA}"/>
    <cellStyle name="Percent 4 4 8 2 4 2" xfId="29158" xr:uid="{7C97D6A7-AC9D-4ECD-BFC2-E04ACFA11852}"/>
    <cellStyle name="Percent 4 4 8 2 4 3" xfId="47009" xr:uid="{7B9C28C1-AC53-4FF6-97DF-06CD60E210C2}"/>
    <cellStyle name="Percent 4 4 8 2 5" xfId="29153" xr:uid="{091B33CD-4337-4DDB-B5C1-C83CB72689C9}"/>
    <cellStyle name="Percent 4 4 8 2 6" xfId="47004" xr:uid="{F2F0D04B-B848-48B4-B782-D243ED671377}"/>
    <cellStyle name="Percent 4 4 8 3" xfId="11286" xr:uid="{7E72E8A6-DA91-412D-8683-0D569D60590F}"/>
    <cellStyle name="Percent 4 4 8 3 2" xfId="11287" xr:uid="{687F2CFD-E987-455B-8A3D-8D50540A7F2A}"/>
    <cellStyle name="Percent 4 4 8 3 2 2" xfId="11288" xr:uid="{93D6B202-BEC4-4957-BB17-F398C3CEAF58}"/>
    <cellStyle name="Percent 4 4 8 3 2 2 2" xfId="29161" xr:uid="{078AC147-5E80-4257-895A-1C7D4FA689B2}"/>
    <cellStyle name="Percent 4 4 8 3 2 2 3" xfId="47012" xr:uid="{CABF0FC7-C6E9-485C-BC48-9FD398E7B284}"/>
    <cellStyle name="Percent 4 4 8 3 2 3" xfId="29160" xr:uid="{D6AB5DBE-2C55-4048-8E08-25BDFC696139}"/>
    <cellStyle name="Percent 4 4 8 3 2 4" xfId="47011" xr:uid="{E0185E0D-67A5-4F75-9851-56981C3B2C7F}"/>
    <cellStyle name="Percent 4 4 8 3 3" xfId="11289" xr:uid="{0E743090-B037-4315-BFB1-68FD20DC80C1}"/>
    <cellStyle name="Percent 4 4 8 3 3 2" xfId="11290" xr:uid="{07048E95-38B2-4A06-9FD2-0C92638AF6DB}"/>
    <cellStyle name="Percent 4 4 8 3 3 2 2" xfId="29163" xr:uid="{31C30B14-D825-47FC-8C3E-BEAA37EA17B9}"/>
    <cellStyle name="Percent 4 4 8 3 3 2 3" xfId="47014" xr:uid="{F63B1042-24F8-4502-9F7F-A594334CAF32}"/>
    <cellStyle name="Percent 4 4 8 3 3 3" xfId="29162" xr:uid="{4DD7310A-3250-44E1-89CA-44E8FFF8205B}"/>
    <cellStyle name="Percent 4 4 8 3 3 4" xfId="47013" xr:uid="{CF99906D-88DC-4F91-A464-F9D667E232E4}"/>
    <cellStyle name="Percent 4 4 8 3 4" xfId="11291" xr:uid="{002AED60-0CB2-4E3D-B4DB-D72F5A586643}"/>
    <cellStyle name="Percent 4 4 8 3 4 2" xfId="29164" xr:uid="{725AFC2C-D7E4-45B9-B3F8-1942C91092C7}"/>
    <cellStyle name="Percent 4 4 8 3 4 3" xfId="47015" xr:uid="{5EAA08AF-5E1E-403D-AC15-540763B7F8AF}"/>
    <cellStyle name="Percent 4 4 8 3 5" xfId="29159" xr:uid="{9B8F0A3D-D1CA-4C04-9F9B-A1610D7C8613}"/>
    <cellStyle name="Percent 4 4 8 3 6" xfId="47010" xr:uid="{2BBD3B47-5608-4C23-B23C-AD6DB0A66364}"/>
    <cellStyle name="Percent 4 4 8 4" xfId="11292" xr:uid="{978E2F34-1527-4655-8169-C10A71CE60E8}"/>
    <cellStyle name="Percent 4 4 8 4 2" xfId="11293" xr:uid="{8ABEE819-C469-4D29-9FEA-202103F68AAD}"/>
    <cellStyle name="Percent 4 4 8 4 2 2" xfId="11294" xr:uid="{8C40A92C-E9FE-4128-9E6E-C5A2A7528EE3}"/>
    <cellStyle name="Percent 4 4 8 4 2 2 2" xfId="29167" xr:uid="{D68EC68F-6A7A-4DE7-BCCA-A8B5BFC79702}"/>
    <cellStyle name="Percent 4 4 8 4 2 2 3" xfId="47018" xr:uid="{44B68CEA-EE18-4DA0-B103-630BADDED1A4}"/>
    <cellStyle name="Percent 4 4 8 4 2 3" xfId="29166" xr:uid="{276D936D-BD14-4C1D-AC2F-789A43631CC8}"/>
    <cellStyle name="Percent 4 4 8 4 2 4" xfId="47017" xr:uid="{53D0733D-D3A3-48A1-89D4-085B1D65D9A6}"/>
    <cellStyle name="Percent 4 4 8 4 3" xfId="11295" xr:uid="{8380F89D-A10C-429F-BE54-946430850D6F}"/>
    <cellStyle name="Percent 4 4 8 4 3 2" xfId="11296" xr:uid="{CCA96B83-5E64-4265-AF5B-718C11D1D770}"/>
    <cellStyle name="Percent 4 4 8 4 3 2 2" xfId="29169" xr:uid="{CD79565F-2B01-4B87-9ED3-727C445E22B5}"/>
    <cellStyle name="Percent 4 4 8 4 3 2 3" xfId="47020" xr:uid="{124A6EFA-7048-465B-A480-80EB363D6902}"/>
    <cellStyle name="Percent 4 4 8 4 3 3" xfId="29168" xr:uid="{A411C98F-AB15-4FD5-9F0F-E66EA1D21980}"/>
    <cellStyle name="Percent 4 4 8 4 3 4" xfId="47019" xr:uid="{AADF6182-49C1-4C17-B993-AF1BDFBE07C8}"/>
    <cellStyle name="Percent 4 4 8 4 4" xfId="11297" xr:uid="{C0399F50-1D24-49B6-9A48-24210B5C39E3}"/>
    <cellStyle name="Percent 4 4 8 4 4 2" xfId="11298" xr:uid="{6FF24D00-5F30-4B15-B5A2-40220F3B5CA6}"/>
    <cellStyle name="Percent 4 4 8 4 4 2 2" xfId="29171" xr:uid="{9908F291-72AD-4F59-89D1-60B64312E581}"/>
    <cellStyle name="Percent 4 4 8 4 4 2 3" xfId="47022" xr:uid="{F32CDB27-932D-4265-AB32-566F908A2290}"/>
    <cellStyle name="Percent 4 4 8 4 4 3" xfId="29170" xr:uid="{2E54CDCC-091F-402D-89D5-81DAE3905D2F}"/>
    <cellStyle name="Percent 4 4 8 4 4 4" xfId="47021" xr:uid="{BDCAEF91-ECFB-47A9-A2B0-BBD87F3A1325}"/>
    <cellStyle name="Percent 4 4 8 4 5" xfId="11299" xr:uid="{F12EB4EF-5BA9-40F2-A7ED-516681FC023E}"/>
    <cellStyle name="Percent 4 4 8 4 5 2" xfId="29172" xr:uid="{E99B25FA-AA9D-4EF7-BFC5-38A8C2A7A8B3}"/>
    <cellStyle name="Percent 4 4 8 4 5 3" xfId="47023" xr:uid="{90645C7C-2E78-4E4C-9420-23F567138C15}"/>
    <cellStyle name="Percent 4 4 8 4 6" xfId="29165" xr:uid="{9B7CE378-C973-4DA7-B6E4-6E709543800D}"/>
    <cellStyle name="Percent 4 4 8 4 7" xfId="47016" xr:uid="{E28287BF-323E-4DAE-A114-9895144D7138}"/>
    <cellStyle name="Percent 4 4 8 5" xfId="11300" xr:uid="{11DB90B3-3FFD-4E0C-8E2F-FECF357B1520}"/>
    <cellStyle name="Percent 4 4 8 5 2" xfId="11301" xr:uid="{50A614A5-968E-4510-9295-EC95C94ADEFD}"/>
    <cellStyle name="Percent 4 4 8 5 2 2" xfId="11302" xr:uid="{7992F0F5-679E-4436-A31D-35A690CC20E3}"/>
    <cellStyle name="Percent 4 4 8 5 2 2 2" xfId="29175" xr:uid="{25C60649-C112-45B9-BD97-C730E411BB32}"/>
    <cellStyle name="Percent 4 4 8 5 2 2 3" xfId="47026" xr:uid="{A7D7EE4C-EEC0-4015-920F-FE01E7CDAEBC}"/>
    <cellStyle name="Percent 4 4 8 5 2 3" xfId="29174" xr:uid="{48EEABAB-B021-4A02-AE44-D7BB95F6C121}"/>
    <cellStyle name="Percent 4 4 8 5 2 4" xfId="47025" xr:uid="{6749AED4-E603-47A1-A38B-191971AE31C0}"/>
    <cellStyle name="Percent 4 4 8 5 3" xfId="11303" xr:uid="{E2074611-3B8E-4F2A-ADC3-04A2401AD8FD}"/>
    <cellStyle name="Percent 4 4 8 5 3 2" xfId="11304" xr:uid="{8864D120-0424-44C5-8201-0FF971ED57E1}"/>
    <cellStyle name="Percent 4 4 8 5 3 2 2" xfId="29177" xr:uid="{D4A521B5-F659-44FC-8D1B-147F4EBD802E}"/>
    <cellStyle name="Percent 4 4 8 5 3 2 3" xfId="47028" xr:uid="{F1E1A9DA-5041-4F57-A154-A71F53385054}"/>
    <cellStyle name="Percent 4 4 8 5 3 3" xfId="29176" xr:uid="{AD239BC2-5FAD-4FB9-AE0D-56B1B509AF57}"/>
    <cellStyle name="Percent 4 4 8 5 3 4" xfId="47027" xr:uid="{6B05782C-F5C3-46BA-9E54-53A4B2CB01F0}"/>
    <cellStyle name="Percent 4 4 8 5 4" xfId="11305" xr:uid="{C33822BD-6B7D-4C93-BF5E-5AA48F555AA9}"/>
    <cellStyle name="Percent 4 4 8 5 4 2" xfId="29178" xr:uid="{495351D7-C2C6-4EE0-85FC-7F77F9646E4C}"/>
    <cellStyle name="Percent 4 4 8 5 4 3" xfId="47029" xr:uid="{E4998F2E-833A-45F6-8066-1B19279729D7}"/>
    <cellStyle name="Percent 4 4 8 5 5" xfId="29173" xr:uid="{9064B1E4-1A31-4BCE-9745-5815066DE652}"/>
    <cellStyle name="Percent 4 4 8 5 6" xfId="47024" xr:uid="{CDD71437-029C-4513-BB74-D6651B06BF2E}"/>
    <cellStyle name="Percent 4 4 8 6" xfId="11306" xr:uid="{5B741FC5-74A7-4DBD-B460-C2E3DE07978F}"/>
    <cellStyle name="Percent 4 4 8 6 2" xfId="11307" xr:uid="{B36832F6-B5C1-4789-848C-B9C444E968CA}"/>
    <cellStyle name="Percent 4 4 8 6 2 2" xfId="29180" xr:uid="{A53B02A1-3F21-4469-9C68-83EA17629A02}"/>
    <cellStyle name="Percent 4 4 8 6 2 3" xfId="47031" xr:uid="{997F8189-6D34-4C92-A7D7-D4121005F82A}"/>
    <cellStyle name="Percent 4 4 8 6 3" xfId="29179" xr:uid="{934718FD-EA23-4A12-8C1C-F07B7ABC19AB}"/>
    <cellStyle name="Percent 4 4 8 6 4" xfId="47030" xr:uid="{856C6509-9314-4923-BD73-136C1AF07EF3}"/>
    <cellStyle name="Percent 4 4 8 7" xfId="11308" xr:uid="{739CF5BC-ED3A-4E9B-A087-2C84C07E51CF}"/>
    <cellStyle name="Percent 4 4 8 7 2" xfId="11309" xr:uid="{2DCA1439-BA57-4D47-B391-03D5DCBA087B}"/>
    <cellStyle name="Percent 4 4 8 7 2 2" xfId="29182" xr:uid="{F546C01A-E076-4155-87F9-FE4CF3CD21D9}"/>
    <cellStyle name="Percent 4 4 8 7 2 3" xfId="47033" xr:uid="{7DB0B924-D906-49B0-845F-EFFB2DD98E4F}"/>
    <cellStyle name="Percent 4 4 8 7 3" xfId="29181" xr:uid="{5A85AF94-8C8F-45A7-B1C6-F707D867F56C}"/>
    <cellStyle name="Percent 4 4 8 7 4" xfId="47032" xr:uid="{0AB6D143-A6D6-4400-AE17-2E9DE99A2FBC}"/>
    <cellStyle name="Percent 4 4 8 8" xfId="11310" xr:uid="{9ABA220C-1A5E-4CEC-8F9C-05007DCFDFC4}"/>
    <cellStyle name="Percent 4 4 8 8 2" xfId="11311" xr:uid="{FB3405B5-06CF-4A7A-A0DD-D06B23C22E13}"/>
    <cellStyle name="Percent 4 4 8 8 2 2" xfId="29184" xr:uid="{3839F292-EF52-4876-AC7D-4F7356004712}"/>
    <cellStyle name="Percent 4 4 8 8 2 3" xfId="47035" xr:uid="{8A380079-4B10-46A4-A24F-76A3ED0C6C76}"/>
    <cellStyle name="Percent 4 4 8 8 3" xfId="29183" xr:uid="{B1802DEF-61EF-4BD0-B9C4-4471C7866F70}"/>
    <cellStyle name="Percent 4 4 8 8 4" xfId="47034" xr:uid="{0016C78B-72ED-4068-8EFD-6B57848410DF}"/>
    <cellStyle name="Percent 4 4 8 9" xfId="11312" xr:uid="{1F1C690D-A1AC-4374-BDB2-072BA3D170C9}"/>
    <cellStyle name="Percent 4 4 8 9 2" xfId="29185" xr:uid="{0AEB1BC1-A044-43FE-AF2E-83C09C9BA4AB}"/>
    <cellStyle name="Percent 4 4 8 9 3" xfId="47036" xr:uid="{0DE42C86-6081-4A20-971E-C58E84F8C5AF}"/>
    <cellStyle name="Percent 4 4 9" xfId="11313" xr:uid="{7D823498-F3ED-4F05-B68E-2D67DB770FA2}"/>
    <cellStyle name="Percent 4 4 9 2" xfId="11314" xr:uid="{34B330CC-2FC4-4896-B9BB-6C5C4F0E15B2}"/>
    <cellStyle name="Percent 4 4 9 2 2" xfId="11315" xr:uid="{5A1FB2A1-DFDA-4947-9DA3-18E0CB83F9BC}"/>
    <cellStyle name="Percent 4 4 9 2 2 2" xfId="29188" xr:uid="{95A9E975-1575-4925-A741-EFAB227FE4B6}"/>
    <cellStyle name="Percent 4 4 9 2 2 3" xfId="47039" xr:uid="{4A558C51-ACF2-40A3-83CD-2BD7392D23BA}"/>
    <cellStyle name="Percent 4 4 9 2 3" xfId="29187" xr:uid="{718328E4-9C52-406E-B20C-5334FA61188B}"/>
    <cellStyle name="Percent 4 4 9 2 4" xfId="47038" xr:uid="{499E065A-15E4-4121-B07A-715F67843447}"/>
    <cellStyle name="Percent 4 4 9 3" xfId="11316" xr:uid="{50A1CC45-372D-43CA-8A07-81DA08995A58}"/>
    <cellStyle name="Percent 4 4 9 3 2" xfId="11317" xr:uid="{6AE4E490-2070-4CCC-839F-1471A0D9566D}"/>
    <cellStyle name="Percent 4 4 9 3 2 2" xfId="29190" xr:uid="{E1BFF106-6B4C-4711-B248-CA24E3A49632}"/>
    <cellStyle name="Percent 4 4 9 3 2 3" xfId="47041" xr:uid="{CF4CBCE5-498B-4845-9931-02DAFEC0329A}"/>
    <cellStyle name="Percent 4 4 9 3 3" xfId="29189" xr:uid="{7968E878-E929-4E37-A855-BCE458EB5F34}"/>
    <cellStyle name="Percent 4 4 9 3 4" xfId="47040" xr:uid="{D9EAEDC8-CD9B-4792-BD1B-86CD42A92488}"/>
    <cellStyle name="Percent 4 4 9 4" xfId="11318" xr:uid="{3F1104EF-E89E-4642-996A-B47A71C0409B}"/>
    <cellStyle name="Percent 4 4 9 4 2" xfId="29191" xr:uid="{E198BE7F-6A58-4750-8E43-C447558F8B13}"/>
    <cellStyle name="Percent 4 4 9 4 3" xfId="47042" xr:uid="{1E5D793B-0F4F-4811-AAE0-96A797532BB8}"/>
    <cellStyle name="Percent 4 4 9 5" xfId="11319" xr:uid="{6E1FA606-6680-4C44-9AEC-FDA03D396DDF}"/>
    <cellStyle name="Percent 4 4 9 5 2" xfId="29192" xr:uid="{14054A09-D9B9-439D-BC56-2AE273A7FAD8}"/>
    <cellStyle name="Percent 4 4 9 5 3" xfId="47043" xr:uid="{2F395381-DA01-4005-BD4C-B5E5488523DB}"/>
    <cellStyle name="Percent 4 4 9 6" xfId="29186" xr:uid="{11C7EB3B-ADDE-4390-88AB-E68F9947F3F7}"/>
    <cellStyle name="Percent 4 4 9 7" xfId="47037" xr:uid="{86CCFFB5-7B5A-42C5-BAE8-F7D4242A5893}"/>
    <cellStyle name="Percent 4 4 9 8" xfId="59947" xr:uid="{9A35A8E2-ADA0-4EF2-8D5B-3B7E57808307}"/>
    <cellStyle name="Percent 4 40" xfId="9534" xr:uid="{8D07195F-4C1D-44EA-845F-F52AD8550034}"/>
    <cellStyle name="Percent 4 40 2" xfId="27407" xr:uid="{ECC2073F-DDCA-4ADE-8069-B9BB7E9F4D34}"/>
    <cellStyle name="Percent 4 40 3" xfId="45258" xr:uid="{B8C2F68A-6092-452F-A314-8D28935E635C}"/>
    <cellStyle name="Percent 4 41" xfId="59891" xr:uid="{B6D0AEF3-71DF-479B-9E8E-79C3B484F592}"/>
    <cellStyle name="Percent 4 5" xfId="3000" xr:uid="{FE09CC0F-148D-427B-A805-FF57308941D3}"/>
    <cellStyle name="Percent 4 5 10" xfId="11321" xr:uid="{D4D84E5E-7E1C-4CA1-B58C-8DC53FBE7EB7}"/>
    <cellStyle name="Percent 4 5 10 2" xfId="11322" xr:uid="{28F8C3D3-37FE-46E0-8D62-87AD3CF71CFE}"/>
    <cellStyle name="Percent 4 5 10 2 2" xfId="11323" xr:uid="{6752696C-2AF5-4342-B895-451FCBEFE5EA}"/>
    <cellStyle name="Percent 4 5 10 2 2 2" xfId="29196" xr:uid="{AD6E8D45-0FCC-4E25-9F88-EF34A9F2C7CA}"/>
    <cellStyle name="Percent 4 5 10 2 2 3" xfId="47047" xr:uid="{75E84013-61D5-496D-9189-62B0C623FCC6}"/>
    <cellStyle name="Percent 4 5 10 2 3" xfId="29195" xr:uid="{B055D60A-83C9-4AD3-8F53-EF20D2EEDE95}"/>
    <cellStyle name="Percent 4 5 10 2 4" xfId="47046" xr:uid="{8EAD309E-DF79-4E5A-88DE-C98478167888}"/>
    <cellStyle name="Percent 4 5 10 3" xfId="11324" xr:uid="{74CBC757-3F88-4D7F-AB47-A6813166979D}"/>
    <cellStyle name="Percent 4 5 10 3 2" xfId="11325" xr:uid="{E616A826-093B-4C86-A1DA-CBFBFE78A376}"/>
    <cellStyle name="Percent 4 5 10 3 2 2" xfId="29198" xr:uid="{B7B2D50C-90A1-4E3F-9041-1C9F68B04ACB}"/>
    <cellStyle name="Percent 4 5 10 3 2 3" xfId="47049" xr:uid="{F69E5DC1-3C75-402C-9535-65C67DB3F199}"/>
    <cellStyle name="Percent 4 5 10 3 3" xfId="29197" xr:uid="{6D2057A0-D6A6-415C-9904-3888BA48E257}"/>
    <cellStyle name="Percent 4 5 10 3 4" xfId="47048" xr:uid="{B2187407-431C-427C-AC75-F2A9714C077B}"/>
    <cellStyle name="Percent 4 5 10 4" xfId="11326" xr:uid="{2E98A35D-BF22-45A8-963D-2E90143C36CA}"/>
    <cellStyle name="Percent 4 5 10 4 2" xfId="29199" xr:uid="{D7C8590F-E549-4F53-99B2-2A05F6886C90}"/>
    <cellStyle name="Percent 4 5 10 4 3" xfId="47050" xr:uid="{F5319ABD-3301-415E-977D-ED235C1F43AC}"/>
    <cellStyle name="Percent 4 5 10 5" xfId="29194" xr:uid="{23EE4C10-2A31-4BE0-A3BB-65BAAE48D24D}"/>
    <cellStyle name="Percent 4 5 10 6" xfId="47045" xr:uid="{BAF7E11D-2B9B-43D3-A4BD-D5D4AF23EE3E}"/>
    <cellStyle name="Percent 4 5 11" xfId="11327" xr:uid="{A886A7F3-EA00-4D41-BE02-8AE4F7D70CEE}"/>
    <cellStyle name="Percent 4 5 11 2" xfId="11328" xr:uid="{35863B13-69BD-46AA-A8B8-CE6D0ACD66F1}"/>
    <cellStyle name="Percent 4 5 11 2 2" xfId="11329" xr:uid="{F87412E4-D22E-4113-96F6-3767C1993797}"/>
    <cellStyle name="Percent 4 5 11 2 2 2" xfId="29202" xr:uid="{EB963714-AA27-4419-9348-E5E2FD238AD8}"/>
    <cellStyle name="Percent 4 5 11 2 2 3" xfId="47053" xr:uid="{46F4D5A6-BEF1-44A1-B7EA-5C15106F5132}"/>
    <cellStyle name="Percent 4 5 11 2 3" xfId="29201" xr:uid="{8BE05AF9-E4B7-411B-8B89-E8F50961A6C8}"/>
    <cellStyle name="Percent 4 5 11 2 4" xfId="47052" xr:uid="{1FFCE3E8-F1D3-4626-83F4-CCA287217F6F}"/>
    <cellStyle name="Percent 4 5 11 3" xfId="11330" xr:uid="{84FDECFD-957D-4926-B571-9377C581BACB}"/>
    <cellStyle name="Percent 4 5 11 3 2" xfId="11331" xr:uid="{F079D41B-1E87-429A-B16F-7DC5CE03A7AE}"/>
    <cellStyle name="Percent 4 5 11 3 2 2" xfId="29204" xr:uid="{5F773548-06DB-45EC-BDF8-866ADA0D48E1}"/>
    <cellStyle name="Percent 4 5 11 3 2 3" xfId="47055" xr:uid="{6BC72EEF-0827-4ED9-B173-32AD345DBA6D}"/>
    <cellStyle name="Percent 4 5 11 3 3" xfId="29203" xr:uid="{E5372655-4C74-4454-826E-782BF5CEE672}"/>
    <cellStyle name="Percent 4 5 11 3 4" xfId="47054" xr:uid="{A3E3C685-491A-4CE6-8F7A-88851546EF20}"/>
    <cellStyle name="Percent 4 5 11 4" xfId="11332" xr:uid="{91840A3E-B6BB-4F2B-8150-498D7CF74D3B}"/>
    <cellStyle name="Percent 4 5 11 4 2" xfId="29205" xr:uid="{7F3EEB9A-C401-4F2B-A843-639546E5D67A}"/>
    <cellStyle name="Percent 4 5 11 4 3" xfId="47056" xr:uid="{3AC00DC3-B142-4971-B0BD-21440E26136B}"/>
    <cellStyle name="Percent 4 5 11 5" xfId="29200" xr:uid="{E16B6CB5-1FB2-4788-9CA8-7089A92166A0}"/>
    <cellStyle name="Percent 4 5 11 6" xfId="47051" xr:uid="{FD1CFE66-EBE8-444C-AD07-ACFED2C167B7}"/>
    <cellStyle name="Percent 4 5 12" xfId="11333" xr:uid="{E4EE7987-1BCA-458C-B491-FD4C0E1B1B2D}"/>
    <cellStyle name="Percent 4 5 12 2" xfId="11334" xr:uid="{69A2C976-263B-433E-B0E9-D7747C26B539}"/>
    <cellStyle name="Percent 4 5 12 2 2" xfId="11335" xr:uid="{D65EF815-8CAD-4D8D-B4F9-8D698F76D2B6}"/>
    <cellStyle name="Percent 4 5 12 2 2 2" xfId="29208" xr:uid="{9AABDA37-66B8-4260-95A6-41DA5184F782}"/>
    <cellStyle name="Percent 4 5 12 2 2 3" xfId="47059" xr:uid="{76EDAADD-AE8F-4043-B717-7BA4FF896FBD}"/>
    <cellStyle name="Percent 4 5 12 2 3" xfId="29207" xr:uid="{AB5BC557-EF9E-4922-A97E-F3EC433812D2}"/>
    <cellStyle name="Percent 4 5 12 2 4" xfId="47058" xr:uid="{33859388-523F-4C68-AED8-65EB7372EA7F}"/>
    <cellStyle name="Percent 4 5 12 3" xfId="11336" xr:uid="{F36FCD90-66F5-498C-8E7D-3A018142040E}"/>
    <cellStyle name="Percent 4 5 12 3 2" xfId="11337" xr:uid="{41719429-5499-4400-823D-A9A78CD77F90}"/>
    <cellStyle name="Percent 4 5 12 3 2 2" xfId="29210" xr:uid="{6549CF9A-C4DF-42A7-A0E5-DF40765BC1EA}"/>
    <cellStyle name="Percent 4 5 12 3 2 3" xfId="47061" xr:uid="{5499961C-DBFE-4D49-A509-D9615AB0170B}"/>
    <cellStyle name="Percent 4 5 12 3 3" xfId="29209" xr:uid="{FC1D0D4E-AD67-405E-9DD3-FC09F6B0E03D}"/>
    <cellStyle name="Percent 4 5 12 3 4" xfId="47060" xr:uid="{4F75A6C6-6C91-44C4-B5A0-E2036767AD9E}"/>
    <cellStyle name="Percent 4 5 12 4" xfId="11338" xr:uid="{3725615F-43AE-4239-ADE1-1BB9187F7AA0}"/>
    <cellStyle name="Percent 4 5 12 4 2" xfId="11339" xr:uid="{B7535602-995C-4932-A25C-E7E96D2FA958}"/>
    <cellStyle name="Percent 4 5 12 4 2 2" xfId="29212" xr:uid="{CDCD7CE4-4BB7-41AE-8A54-47FAB93C136E}"/>
    <cellStyle name="Percent 4 5 12 4 2 3" xfId="47063" xr:uid="{325A40F4-CAA0-405C-810A-BFA011698D8E}"/>
    <cellStyle name="Percent 4 5 12 4 3" xfId="29211" xr:uid="{656B2B72-9883-457C-858C-7CF04256DEC8}"/>
    <cellStyle name="Percent 4 5 12 4 4" xfId="47062" xr:uid="{6AEBF73C-283C-46F6-9066-8AE8B4F16644}"/>
    <cellStyle name="Percent 4 5 12 5" xfId="11340" xr:uid="{7D863F8E-EA3E-4264-883B-4423630F9681}"/>
    <cellStyle name="Percent 4 5 12 5 2" xfId="29213" xr:uid="{AC55AA21-9740-4C0D-A208-E8063918031D}"/>
    <cellStyle name="Percent 4 5 12 5 3" xfId="47064" xr:uid="{90F37BA7-B375-419D-B873-DED7E7579DB4}"/>
    <cellStyle name="Percent 4 5 12 6" xfId="29206" xr:uid="{D6AB2F2A-FA0F-4698-A925-91A5B7872964}"/>
    <cellStyle name="Percent 4 5 12 7" xfId="47057" xr:uid="{3A76CE9D-111D-42FE-86DD-CBDC20D82E2C}"/>
    <cellStyle name="Percent 4 5 13" xfId="11341" xr:uid="{9F150552-99B4-4915-B083-230358949E3F}"/>
    <cellStyle name="Percent 4 5 13 2" xfId="11342" xr:uid="{A7720423-F586-40A9-99F9-237B1535A805}"/>
    <cellStyle name="Percent 4 5 13 2 2" xfId="11343" xr:uid="{2B2C11B3-19FB-4879-9ECD-68C45C9628E8}"/>
    <cellStyle name="Percent 4 5 13 2 2 2" xfId="29216" xr:uid="{181DD144-DD98-4B2F-BF7B-DCE45F4E8BA5}"/>
    <cellStyle name="Percent 4 5 13 2 2 3" xfId="47067" xr:uid="{3DCA85BC-1B9F-44C7-8D60-6C126984E2AA}"/>
    <cellStyle name="Percent 4 5 13 2 3" xfId="29215" xr:uid="{F45AA285-A813-4559-8B7F-B36722E1D43D}"/>
    <cellStyle name="Percent 4 5 13 2 4" xfId="47066" xr:uid="{BAD08C97-B629-4E5D-947F-2653C1D514F7}"/>
    <cellStyle name="Percent 4 5 13 3" xfId="11344" xr:uid="{1BAB93A9-130F-4954-B01D-72F1FD5D7630}"/>
    <cellStyle name="Percent 4 5 13 3 2" xfId="11345" xr:uid="{C831A088-7C86-4FC9-B2CB-7414D59730ED}"/>
    <cellStyle name="Percent 4 5 13 3 2 2" xfId="29218" xr:uid="{3AEEF83C-445D-4A52-ABF8-5317E0131E42}"/>
    <cellStyle name="Percent 4 5 13 3 2 3" xfId="47069" xr:uid="{0EE9A7F6-FC2B-47D8-A6B7-30BAAFA569AE}"/>
    <cellStyle name="Percent 4 5 13 3 3" xfId="29217" xr:uid="{7286E8CF-3404-47BA-B0CA-BC11F27C2889}"/>
    <cellStyle name="Percent 4 5 13 3 4" xfId="47068" xr:uid="{B70755E5-F223-4FAB-8DD6-1D7CDEF715A0}"/>
    <cellStyle name="Percent 4 5 13 4" xfId="11346" xr:uid="{136029C6-8909-4096-8CE5-27ACD28AB1F9}"/>
    <cellStyle name="Percent 4 5 13 4 2" xfId="29219" xr:uid="{3174B159-0597-45B2-B16C-31F4C724E2BD}"/>
    <cellStyle name="Percent 4 5 13 4 3" xfId="47070" xr:uid="{D839D7F6-916F-4041-A7A6-C9222AEFFF89}"/>
    <cellStyle name="Percent 4 5 13 5" xfId="29214" xr:uid="{E073ABBB-7B3B-495C-93B2-D1A09318A16D}"/>
    <cellStyle name="Percent 4 5 13 6" xfId="47065" xr:uid="{4E934443-D2CC-4905-A163-15EF58DCA6CC}"/>
    <cellStyle name="Percent 4 5 14" xfId="11347" xr:uid="{B22B3E5D-0AA6-4F8E-9377-8039E6B0B4D1}"/>
    <cellStyle name="Percent 4 5 14 2" xfId="11348" xr:uid="{172BDFFF-A144-4D93-8993-BEA8AAE30B3E}"/>
    <cellStyle name="Percent 4 5 14 2 2" xfId="29221" xr:uid="{D6790E65-2191-4D4D-8A4E-DAB70189E7CF}"/>
    <cellStyle name="Percent 4 5 14 2 3" xfId="47072" xr:uid="{8075D3E5-6A50-4244-B4CE-F2BB3477DEE1}"/>
    <cellStyle name="Percent 4 5 14 3" xfId="29220" xr:uid="{C5E3B608-DE72-4103-BD6A-D316915ADEEC}"/>
    <cellStyle name="Percent 4 5 14 4" xfId="47071" xr:uid="{437F0943-AB20-40A6-9477-81060D94DEAE}"/>
    <cellStyle name="Percent 4 5 15" xfId="11349" xr:uid="{2569200F-CA05-4D36-9186-9561A73B4046}"/>
    <cellStyle name="Percent 4 5 15 2" xfId="11350" xr:uid="{774ACE02-770E-4280-A636-3A9037DA7D0D}"/>
    <cellStyle name="Percent 4 5 15 2 2" xfId="29223" xr:uid="{E0952A31-B209-4535-AC25-20E25F95EE1E}"/>
    <cellStyle name="Percent 4 5 15 2 3" xfId="47074" xr:uid="{80C3FF1F-572A-4D7A-A08E-F13ABED8D392}"/>
    <cellStyle name="Percent 4 5 15 3" xfId="29222" xr:uid="{1ED648E9-95AD-43C1-9753-9DAD79C35489}"/>
    <cellStyle name="Percent 4 5 15 4" xfId="47073" xr:uid="{31210D02-83AB-4ACE-81E9-BBB63E7A791A}"/>
    <cellStyle name="Percent 4 5 16" xfId="11351" xr:uid="{D8D469D9-D04E-421A-8A76-7169016618E8}"/>
    <cellStyle name="Percent 4 5 16 2" xfId="11352" xr:uid="{0E0704A8-8770-4D5C-B69E-AC6F971BF104}"/>
    <cellStyle name="Percent 4 5 16 2 2" xfId="29225" xr:uid="{F8FD41DB-98C7-4418-8D86-8FD91AA5FB8E}"/>
    <cellStyle name="Percent 4 5 16 2 3" xfId="47076" xr:uid="{C8FB3D9B-ED42-4E7A-9F23-886BFFB9CDA4}"/>
    <cellStyle name="Percent 4 5 16 3" xfId="29224" xr:uid="{982F6B28-B4DA-4268-B6E5-C8DFAD9A3163}"/>
    <cellStyle name="Percent 4 5 16 4" xfId="47075" xr:uid="{1D0D6B97-74A8-4D6E-88DD-76AA6BC75776}"/>
    <cellStyle name="Percent 4 5 17" xfId="11353" xr:uid="{DFA28139-DE74-4631-A761-1309BBD8F8DD}"/>
    <cellStyle name="Percent 4 5 17 2" xfId="29226" xr:uid="{F43C99BB-52AB-43A1-9719-95ECEB89EE71}"/>
    <cellStyle name="Percent 4 5 17 3" xfId="47077" xr:uid="{3DEF9A05-6680-4139-82BF-F514508CC147}"/>
    <cellStyle name="Percent 4 5 18" xfId="11354" xr:uid="{D6F87436-CF22-4F56-AEE5-28DE9AE26FE9}"/>
    <cellStyle name="Percent 4 5 18 2" xfId="29227" xr:uid="{54DBD73C-4A32-4CC9-A8D3-B7814FAE2540}"/>
    <cellStyle name="Percent 4 5 18 3" xfId="47078" xr:uid="{78ADC8C0-6E5A-474A-8395-25A237CE7A63}"/>
    <cellStyle name="Percent 4 5 19" xfId="11320" xr:uid="{E311A28B-6D95-4D4B-A665-785DB5589C27}"/>
    <cellStyle name="Percent 4 5 19 2" xfId="29193" xr:uid="{4425268E-6832-4158-9B13-0CC8F17F11C5}"/>
    <cellStyle name="Percent 4 5 19 3" xfId="47044" xr:uid="{77357E76-B804-466F-8BE6-F0E00A889711}"/>
    <cellStyle name="Percent 4 5 2" xfId="3001" xr:uid="{D09882AB-26B3-48D9-9248-428013357F7E}"/>
    <cellStyle name="Percent 4 5 2 10" xfId="11356" xr:uid="{AA81F445-1B4D-488A-9B54-143F9379650D}"/>
    <cellStyle name="Percent 4 5 2 10 2" xfId="29229" xr:uid="{9E9FC8DC-6545-47DF-84C1-69C9201B4907}"/>
    <cellStyle name="Percent 4 5 2 10 3" xfId="47080" xr:uid="{3F63DE95-3451-453B-AF19-407C1884A396}"/>
    <cellStyle name="Percent 4 5 2 11" xfId="11355" xr:uid="{62E355B3-1567-42AF-BF0D-D922C4ADFA33}"/>
    <cellStyle name="Percent 4 5 2 11 2" xfId="29228" xr:uid="{C28C805D-687D-40EC-8D27-B658DF2D406E}"/>
    <cellStyle name="Percent 4 5 2 11 3" xfId="47079" xr:uid="{B89F7721-F83B-450A-9FAB-D4FF535CC8DE}"/>
    <cellStyle name="Percent 4 5 2 12" xfId="59949" xr:uid="{958DBA23-2C7E-4172-8B83-123280602EE0}"/>
    <cellStyle name="Percent 4 5 2 2" xfId="11357" xr:uid="{347E991E-9FFE-4C3A-9960-D02FAAC33831}"/>
    <cellStyle name="Percent 4 5 2 2 2" xfId="11358" xr:uid="{068BC0A7-A649-4940-A9C2-FF100C5C73A4}"/>
    <cellStyle name="Percent 4 5 2 2 2 2" xfId="11359" xr:uid="{AACA9CC1-6238-474E-8643-325F9AFD1C20}"/>
    <cellStyle name="Percent 4 5 2 2 2 2 2" xfId="29232" xr:uid="{4D36763E-50D2-479F-9C24-F2A6C603ED4A}"/>
    <cellStyle name="Percent 4 5 2 2 2 2 3" xfId="47083" xr:uid="{E75D295B-11FF-4AF0-A288-38539938911B}"/>
    <cellStyle name="Percent 4 5 2 2 2 3" xfId="29231" xr:uid="{FB785544-57A8-45DE-B5AA-64604DFC746B}"/>
    <cellStyle name="Percent 4 5 2 2 2 4" xfId="47082" xr:uid="{0558386B-F58D-4186-9A4C-E839D5E53508}"/>
    <cellStyle name="Percent 4 5 2 2 3" xfId="11360" xr:uid="{7F6CA65D-3A4B-4DF3-B70F-8A3F48B2887A}"/>
    <cellStyle name="Percent 4 5 2 2 3 2" xfId="11361" xr:uid="{48458CF9-D3A4-4DA1-BB9D-C613F535D035}"/>
    <cellStyle name="Percent 4 5 2 2 3 2 2" xfId="29234" xr:uid="{3EC67B89-1133-4B51-BDE3-293CBED9DF37}"/>
    <cellStyle name="Percent 4 5 2 2 3 2 3" xfId="47085" xr:uid="{7D093E10-EB86-4A99-9F79-21ED040347CD}"/>
    <cellStyle name="Percent 4 5 2 2 3 3" xfId="29233" xr:uid="{E9841D6A-2216-4FA1-BB8E-82262889BE25}"/>
    <cellStyle name="Percent 4 5 2 2 3 4" xfId="47084" xr:uid="{71CCAD75-B5B9-42EA-8B49-48662FAD852B}"/>
    <cellStyle name="Percent 4 5 2 2 4" xfId="11362" xr:uid="{0DE9ADC4-8278-475C-A40A-A6168CBBAFD7}"/>
    <cellStyle name="Percent 4 5 2 2 4 2" xfId="29235" xr:uid="{34C3566C-4408-4B81-BCA1-ECE05D738FB9}"/>
    <cellStyle name="Percent 4 5 2 2 4 3" xfId="47086" xr:uid="{887EF4B4-F455-4A1C-A092-518003CC287F}"/>
    <cellStyle name="Percent 4 5 2 2 5" xfId="11363" xr:uid="{984824C0-70FE-4E0B-B221-936D5218F8A7}"/>
    <cellStyle name="Percent 4 5 2 2 5 2" xfId="29236" xr:uid="{3ABA3C50-BACE-4907-8084-35EEA38CE1E5}"/>
    <cellStyle name="Percent 4 5 2 2 5 3" xfId="47087" xr:uid="{FE9AE94A-8925-4227-9662-96CF7300872A}"/>
    <cellStyle name="Percent 4 5 2 2 6" xfId="29230" xr:uid="{76C6BE0D-E72D-42E9-B7C3-C1065BCF970E}"/>
    <cellStyle name="Percent 4 5 2 2 7" xfId="47081" xr:uid="{F6E0E626-DB5B-4180-89D8-2FC8510ADCE8}"/>
    <cellStyle name="Percent 4 5 2 3" xfId="11364" xr:uid="{72165893-77C6-461B-BDD3-6D347216CBC3}"/>
    <cellStyle name="Percent 4 5 2 3 2" xfId="11365" xr:uid="{F7DBDA1A-953A-4AEB-BBC7-FB4AE4932B6D}"/>
    <cellStyle name="Percent 4 5 2 3 2 2" xfId="11366" xr:uid="{89D16EF3-9809-4242-AB4A-CFD72C6CC78C}"/>
    <cellStyle name="Percent 4 5 2 3 2 2 2" xfId="29239" xr:uid="{B842C7FC-D98F-49F4-928D-1D0DE0FC0230}"/>
    <cellStyle name="Percent 4 5 2 3 2 2 3" xfId="47090" xr:uid="{C9642B39-72CD-4A60-8385-1CDE5CABF071}"/>
    <cellStyle name="Percent 4 5 2 3 2 3" xfId="29238" xr:uid="{241055C5-8747-4E8B-8EBD-99DB6DBFEF1B}"/>
    <cellStyle name="Percent 4 5 2 3 2 4" xfId="47089" xr:uid="{B9174316-87F5-4596-852D-93C387B81D84}"/>
    <cellStyle name="Percent 4 5 2 3 3" xfId="11367" xr:uid="{7D4C2FA2-C360-4BA5-9AD8-2BDB545040A4}"/>
    <cellStyle name="Percent 4 5 2 3 3 2" xfId="11368" xr:uid="{FD470490-7A25-427F-B945-03445C6B3064}"/>
    <cellStyle name="Percent 4 5 2 3 3 2 2" xfId="29241" xr:uid="{2DF00AC2-D62A-4790-BD31-AAC636F1F47E}"/>
    <cellStyle name="Percent 4 5 2 3 3 2 3" xfId="47092" xr:uid="{81D5B0AC-3F57-444E-8797-C73381C0BA6E}"/>
    <cellStyle name="Percent 4 5 2 3 3 3" xfId="29240" xr:uid="{59CC37DB-3C8D-4E9B-BEED-05904DE5995A}"/>
    <cellStyle name="Percent 4 5 2 3 3 4" xfId="47091" xr:uid="{8E1502CC-420A-4E0A-8E49-463A96D4C0F4}"/>
    <cellStyle name="Percent 4 5 2 3 4" xfId="11369" xr:uid="{28988DD6-1467-4F31-A466-49997B6E67B3}"/>
    <cellStyle name="Percent 4 5 2 3 4 2" xfId="29242" xr:uid="{F168E3E6-2DD3-409E-A871-AE0CB670C740}"/>
    <cellStyle name="Percent 4 5 2 3 4 3" xfId="47093" xr:uid="{1F4143F9-1BD1-491B-A53E-3F2EC2CE689D}"/>
    <cellStyle name="Percent 4 5 2 3 5" xfId="29237" xr:uid="{53DC51F9-A0BC-4E09-9CE7-3A98B874C007}"/>
    <cellStyle name="Percent 4 5 2 3 6" xfId="47088" xr:uid="{7D5135A6-40CC-40FA-8AE5-D21A6526B6CD}"/>
    <cellStyle name="Percent 4 5 2 4" xfId="11370" xr:uid="{6DECD763-C34B-47DD-BDC8-F2DB904E6A97}"/>
    <cellStyle name="Percent 4 5 2 4 2" xfId="11371" xr:uid="{B35C0361-29A9-489F-92DE-0EF8CC179188}"/>
    <cellStyle name="Percent 4 5 2 4 2 2" xfId="11372" xr:uid="{14CC6EA7-F625-406E-AD52-E50AC1B55C04}"/>
    <cellStyle name="Percent 4 5 2 4 2 2 2" xfId="29245" xr:uid="{30AFE92D-E7CA-4399-9C19-A2842B3F99A4}"/>
    <cellStyle name="Percent 4 5 2 4 2 2 3" xfId="47096" xr:uid="{F4FC3C61-A48D-409E-86B9-4EF0487B739A}"/>
    <cellStyle name="Percent 4 5 2 4 2 3" xfId="29244" xr:uid="{1FDF6952-217C-4C39-97CE-C71F7E69ACD0}"/>
    <cellStyle name="Percent 4 5 2 4 2 4" xfId="47095" xr:uid="{F0B8B8BD-E3E0-4E62-B486-C57A3FE7C7B4}"/>
    <cellStyle name="Percent 4 5 2 4 3" xfId="11373" xr:uid="{0188C1E7-B89C-439C-9BED-45EE9234068A}"/>
    <cellStyle name="Percent 4 5 2 4 3 2" xfId="11374" xr:uid="{7507C5FA-FA96-4B69-84C7-7C5D368F0020}"/>
    <cellStyle name="Percent 4 5 2 4 3 2 2" xfId="29247" xr:uid="{14C53E17-6E3E-4D58-B07E-18FF1801A1AB}"/>
    <cellStyle name="Percent 4 5 2 4 3 2 3" xfId="47098" xr:uid="{5545ED7E-1273-40AF-80B8-2246BCF2860D}"/>
    <cellStyle name="Percent 4 5 2 4 3 3" xfId="29246" xr:uid="{B56B695E-F12C-4F3D-AAE6-7346A5F8F532}"/>
    <cellStyle name="Percent 4 5 2 4 3 4" xfId="47097" xr:uid="{8602D55F-5A60-4D25-B725-EBE9466CDD80}"/>
    <cellStyle name="Percent 4 5 2 4 4" xfId="11375" xr:uid="{2235C97A-AD17-4E8E-90A2-65C32FEDED39}"/>
    <cellStyle name="Percent 4 5 2 4 4 2" xfId="11376" xr:uid="{0389817E-ED9C-424A-B1BD-E89A2F1A5DE8}"/>
    <cellStyle name="Percent 4 5 2 4 4 2 2" xfId="29249" xr:uid="{75ED1E2F-E6B3-40B7-9F68-FEFDBC85A52E}"/>
    <cellStyle name="Percent 4 5 2 4 4 2 3" xfId="47100" xr:uid="{B04081AE-7132-4C28-BAF4-D0076ADAC579}"/>
    <cellStyle name="Percent 4 5 2 4 4 3" xfId="29248" xr:uid="{78A71A75-5273-4601-A594-FF403C90DA10}"/>
    <cellStyle name="Percent 4 5 2 4 4 4" xfId="47099" xr:uid="{630A620D-7C36-4F8A-B094-B93F163AE9FC}"/>
    <cellStyle name="Percent 4 5 2 4 5" xfId="11377" xr:uid="{C4638AE0-A4AC-4AE4-BFE0-9F9F46063773}"/>
    <cellStyle name="Percent 4 5 2 4 5 2" xfId="29250" xr:uid="{AA26F167-8810-4574-AE7D-244DE10EAEF6}"/>
    <cellStyle name="Percent 4 5 2 4 5 3" xfId="47101" xr:uid="{F3E1695D-3639-473E-9BB4-3CAB3D2E05DE}"/>
    <cellStyle name="Percent 4 5 2 4 6" xfId="29243" xr:uid="{295EFE30-04A2-4B19-896C-61DBC5346DA1}"/>
    <cellStyle name="Percent 4 5 2 4 7" xfId="47094" xr:uid="{B8449E4C-8B1F-4B9A-AB3D-7742DA836378}"/>
    <cellStyle name="Percent 4 5 2 5" xfId="11378" xr:uid="{F484F9A1-2D8E-450D-8152-BDE004B737B6}"/>
    <cellStyle name="Percent 4 5 2 5 2" xfId="11379" xr:uid="{8DB91639-9E3F-4D4B-A033-A629221DCE3D}"/>
    <cellStyle name="Percent 4 5 2 5 2 2" xfId="11380" xr:uid="{E5F6A9CE-205A-4CD3-BEF1-8A510A4299DA}"/>
    <cellStyle name="Percent 4 5 2 5 2 2 2" xfId="29253" xr:uid="{F29DEB06-1922-45AE-9570-4D1670EA98B3}"/>
    <cellStyle name="Percent 4 5 2 5 2 2 3" xfId="47104" xr:uid="{1952F0C0-AE39-4810-9256-E3BEE691335E}"/>
    <cellStyle name="Percent 4 5 2 5 2 3" xfId="29252" xr:uid="{FF4DD401-A2A4-4AE5-8BA0-228D61BAB7D5}"/>
    <cellStyle name="Percent 4 5 2 5 2 4" xfId="47103" xr:uid="{D59B3D9D-CA0C-4837-8F1D-37A82B46B6EE}"/>
    <cellStyle name="Percent 4 5 2 5 3" xfId="11381" xr:uid="{32225213-7F64-43F7-82F8-6634880EC92B}"/>
    <cellStyle name="Percent 4 5 2 5 3 2" xfId="11382" xr:uid="{2FFCC766-B961-4621-90BB-77204DB26B5C}"/>
    <cellStyle name="Percent 4 5 2 5 3 2 2" xfId="29255" xr:uid="{AD230E75-A8D8-4F27-A517-9BA1F1AE6BD6}"/>
    <cellStyle name="Percent 4 5 2 5 3 2 3" xfId="47106" xr:uid="{D6625CE7-F057-4B06-9BD5-2BFCAAACAA36}"/>
    <cellStyle name="Percent 4 5 2 5 3 3" xfId="29254" xr:uid="{440B366E-DFF1-4E37-B4AE-5A8780E91C4E}"/>
    <cellStyle name="Percent 4 5 2 5 3 4" xfId="47105" xr:uid="{C2B30742-A60F-4D5E-A077-5A2BC110701E}"/>
    <cellStyle name="Percent 4 5 2 5 4" xfId="11383" xr:uid="{29ED151F-479C-43A2-9258-6152FEAD0F1D}"/>
    <cellStyle name="Percent 4 5 2 5 4 2" xfId="29256" xr:uid="{E7B3D78B-566E-4508-A2E4-433E1D905DFC}"/>
    <cellStyle name="Percent 4 5 2 5 4 3" xfId="47107" xr:uid="{46530F90-E5FA-4C84-B47B-70DA8907724A}"/>
    <cellStyle name="Percent 4 5 2 5 5" xfId="29251" xr:uid="{CFC46DC8-849E-4F83-991D-3723E4EE4E38}"/>
    <cellStyle name="Percent 4 5 2 5 6" xfId="47102" xr:uid="{E992DE2D-ECBF-46B5-B6E0-8C21BFCBB84A}"/>
    <cellStyle name="Percent 4 5 2 6" xfId="11384" xr:uid="{C1E47C91-FA35-46C4-BFC2-BF6DEB3EE480}"/>
    <cellStyle name="Percent 4 5 2 6 2" xfId="11385" xr:uid="{5109B153-CEFE-439E-8278-800E3AAE0708}"/>
    <cellStyle name="Percent 4 5 2 6 2 2" xfId="29258" xr:uid="{0D562F6E-CEF7-4C25-BF56-C27BA4F7A05F}"/>
    <cellStyle name="Percent 4 5 2 6 2 3" xfId="47109" xr:uid="{F555815F-50AF-460C-87E6-F3F95ED4E49E}"/>
    <cellStyle name="Percent 4 5 2 6 3" xfId="29257" xr:uid="{8B8778C2-78F8-475A-AF38-6FF3BFFA7DA2}"/>
    <cellStyle name="Percent 4 5 2 6 4" xfId="47108" xr:uid="{D3B1FC0F-907B-474D-BF60-F82AC89F171F}"/>
    <cellStyle name="Percent 4 5 2 7" xfId="11386" xr:uid="{A4057182-586D-4540-A388-D733E75EE58B}"/>
    <cellStyle name="Percent 4 5 2 7 2" xfId="11387" xr:uid="{86ACB613-912D-4EDC-9D5D-4C9662C77A60}"/>
    <cellStyle name="Percent 4 5 2 7 2 2" xfId="29260" xr:uid="{E09CE467-B8C3-439E-8CD0-7CEED3D92114}"/>
    <cellStyle name="Percent 4 5 2 7 2 3" xfId="47111" xr:uid="{6E868CAF-D39A-4EBD-8815-A7C123758B1D}"/>
    <cellStyle name="Percent 4 5 2 7 3" xfId="29259" xr:uid="{8D978FC6-06FB-4D1E-95C2-33127374BDC6}"/>
    <cellStyle name="Percent 4 5 2 7 4" xfId="47110" xr:uid="{CAC22119-6ACF-43B6-822A-20C29C1E6034}"/>
    <cellStyle name="Percent 4 5 2 8" xfId="11388" xr:uid="{D2F0E80D-5541-46D0-B077-CDAE7E7182F5}"/>
    <cellStyle name="Percent 4 5 2 8 2" xfId="11389" xr:uid="{36909DD3-E9F3-471E-AB8E-712775CDAF15}"/>
    <cellStyle name="Percent 4 5 2 8 2 2" xfId="29262" xr:uid="{0036BDAF-60BA-4761-9715-DBB0E963FA81}"/>
    <cellStyle name="Percent 4 5 2 8 2 3" xfId="47113" xr:uid="{B7263EC8-A682-4F76-98A0-3032B205A13F}"/>
    <cellStyle name="Percent 4 5 2 8 3" xfId="29261" xr:uid="{B1BF9AFC-901B-4931-A23D-A86F0F3E8A5C}"/>
    <cellStyle name="Percent 4 5 2 8 4" xfId="47112" xr:uid="{D54D4C09-BEBF-4127-83B4-5090435B2D45}"/>
    <cellStyle name="Percent 4 5 2 9" xfId="11390" xr:uid="{14879367-6E27-4157-92A4-CD1E42E17FFC}"/>
    <cellStyle name="Percent 4 5 2 9 2" xfId="29263" xr:uid="{6E30AFA7-D7FA-4C3C-A2F0-6EF4A19EBD15}"/>
    <cellStyle name="Percent 4 5 2 9 3" xfId="47114" xr:uid="{1CDBC048-6A33-49D2-B245-156620DBB284}"/>
    <cellStyle name="Percent 4 5 20" xfId="59948" xr:uid="{5DFE8D2C-97E4-4EA3-821C-2BD329A1F959}"/>
    <cellStyle name="Percent 4 5 3" xfId="4753" xr:uid="{8BD27FC2-805E-4011-ABEC-307C64236EE8}"/>
    <cellStyle name="Percent 4 5 3 10" xfId="11392" xr:uid="{E978ACCD-8F30-4357-B94D-FD781817AD00}"/>
    <cellStyle name="Percent 4 5 3 10 2" xfId="29265" xr:uid="{9EBA437E-EB3A-4889-9531-A5D8CC90A372}"/>
    <cellStyle name="Percent 4 5 3 10 3" xfId="47116" xr:uid="{94CC19EE-708B-4C43-9102-C6B8C9888A0D}"/>
    <cellStyle name="Percent 4 5 3 11" xfId="11391" xr:uid="{4338857F-9095-4AB3-B18B-7C712F2A10C2}"/>
    <cellStyle name="Percent 4 5 3 11 2" xfId="29264" xr:uid="{5BBD0B6E-2FFB-40E7-89B8-321A14F88CB8}"/>
    <cellStyle name="Percent 4 5 3 11 3" xfId="47115" xr:uid="{E8E73AA2-A52B-4E99-B831-39D222B7CC9A}"/>
    <cellStyle name="Percent 4 5 3 12" xfId="59950" xr:uid="{47B5F486-94F7-4927-B438-CD215F7F5788}"/>
    <cellStyle name="Percent 4 5 3 2" xfId="11393" xr:uid="{748620D6-DE6D-4C4C-A46E-929530715188}"/>
    <cellStyle name="Percent 4 5 3 2 2" xfId="11394" xr:uid="{C26C01A0-706C-4A63-A96E-045BF5CFB720}"/>
    <cellStyle name="Percent 4 5 3 2 2 2" xfId="11395" xr:uid="{91272010-3B4D-4E6D-8280-CEC8C15E1BA1}"/>
    <cellStyle name="Percent 4 5 3 2 2 2 2" xfId="29268" xr:uid="{55ED9777-F9D1-4A09-8BEB-C52683E90E80}"/>
    <cellStyle name="Percent 4 5 3 2 2 2 3" xfId="47119" xr:uid="{D9251200-8711-43CE-BCCE-0DD6B987A5C2}"/>
    <cellStyle name="Percent 4 5 3 2 2 3" xfId="29267" xr:uid="{3FEDE645-44E6-4864-B5E1-66184770FFD1}"/>
    <cellStyle name="Percent 4 5 3 2 2 4" xfId="47118" xr:uid="{2E368DEA-35C6-4A81-8A64-7CA0DDA773BB}"/>
    <cellStyle name="Percent 4 5 3 2 3" xfId="11396" xr:uid="{415AF809-2CD9-4355-818E-462B9140D416}"/>
    <cellStyle name="Percent 4 5 3 2 3 2" xfId="11397" xr:uid="{C39F8BC4-D896-45AB-AC18-ADDC5D0DAA34}"/>
    <cellStyle name="Percent 4 5 3 2 3 2 2" xfId="29270" xr:uid="{3D2F2757-E58C-4B8C-9FAC-AD99076612E4}"/>
    <cellStyle name="Percent 4 5 3 2 3 2 3" xfId="47121" xr:uid="{43953431-82F4-421C-B1E9-BD36EF355BA4}"/>
    <cellStyle name="Percent 4 5 3 2 3 3" xfId="29269" xr:uid="{F3BA80DE-72C9-47C0-B2C0-190F2F332774}"/>
    <cellStyle name="Percent 4 5 3 2 3 4" xfId="47120" xr:uid="{72210F20-1039-41CC-B91E-1D26DEC39850}"/>
    <cellStyle name="Percent 4 5 3 2 4" xfId="11398" xr:uid="{383A84F2-6D07-4F83-AB37-4BC431FC9A0C}"/>
    <cellStyle name="Percent 4 5 3 2 4 2" xfId="29271" xr:uid="{8F09CA9B-70BF-4989-A0CE-B4B8EA3A1024}"/>
    <cellStyle name="Percent 4 5 3 2 4 3" xfId="47122" xr:uid="{EB06564E-AFB3-4225-A741-81FD36629DF8}"/>
    <cellStyle name="Percent 4 5 3 2 5" xfId="11399" xr:uid="{116D6709-DE99-44CA-BC71-974AB90C8081}"/>
    <cellStyle name="Percent 4 5 3 2 5 2" xfId="29272" xr:uid="{24EFD929-51C0-47DE-9675-FC8034894027}"/>
    <cellStyle name="Percent 4 5 3 2 5 3" xfId="47123" xr:uid="{265CF663-28BE-454A-9D00-F1292E6D764E}"/>
    <cellStyle name="Percent 4 5 3 2 6" xfId="29266" xr:uid="{A13D1932-355E-4243-A905-D56970665CF7}"/>
    <cellStyle name="Percent 4 5 3 2 7" xfId="47117" xr:uid="{AD54A11D-3DA2-4240-97F4-1F9A395FDED7}"/>
    <cellStyle name="Percent 4 5 3 3" xfId="11400" xr:uid="{1B7FA9E6-468B-4A96-A7A3-E8A4250A49E2}"/>
    <cellStyle name="Percent 4 5 3 3 2" xfId="11401" xr:uid="{D0E98747-E255-4546-AC94-3F39F53A241A}"/>
    <cellStyle name="Percent 4 5 3 3 2 2" xfId="11402" xr:uid="{EF330D04-7191-4A56-849A-3E82472B7EAB}"/>
    <cellStyle name="Percent 4 5 3 3 2 2 2" xfId="29275" xr:uid="{84031C10-8F6F-4915-8E25-012B5CECD59F}"/>
    <cellStyle name="Percent 4 5 3 3 2 2 3" xfId="47126" xr:uid="{736F83ED-B15E-48B5-8104-5299C2C08E8C}"/>
    <cellStyle name="Percent 4 5 3 3 2 3" xfId="29274" xr:uid="{21F866AA-2A88-4246-AA33-51AA27025FCE}"/>
    <cellStyle name="Percent 4 5 3 3 2 4" xfId="47125" xr:uid="{5C67311F-E74E-44E7-A124-B12D10D958AC}"/>
    <cellStyle name="Percent 4 5 3 3 3" xfId="11403" xr:uid="{8A95E69A-6D25-43E2-8BDC-D1999C8F0DD1}"/>
    <cellStyle name="Percent 4 5 3 3 3 2" xfId="11404" xr:uid="{5AF6A613-FDAB-45DC-A207-9D40102E6192}"/>
    <cellStyle name="Percent 4 5 3 3 3 2 2" xfId="29277" xr:uid="{86162300-E202-4E8E-A69F-D4F459DB4984}"/>
    <cellStyle name="Percent 4 5 3 3 3 2 3" xfId="47128" xr:uid="{1C079765-80F6-4B7E-916E-F6B0BA353CF7}"/>
    <cellStyle name="Percent 4 5 3 3 3 3" xfId="29276" xr:uid="{712887E4-83E1-4550-B721-BBCDCF8769E9}"/>
    <cellStyle name="Percent 4 5 3 3 3 4" xfId="47127" xr:uid="{C78CEF97-DA58-46EB-88A0-C2D9EA761C53}"/>
    <cellStyle name="Percent 4 5 3 3 4" xfId="11405" xr:uid="{40D7F26F-D29C-4D1B-B039-CE0E0CE547AD}"/>
    <cellStyle name="Percent 4 5 3 3 4 2" xfId="29278" xr:uid="{2FEAA89A-082D-4795-BEAB-81E3D8933D7B}"/>
    <cellStyle name="Percent 4 5 3 3 4 3" xfId="47129" xr:uid="{DD805CA8-454B-4068-81EE-FBCA7E8AB2E8}"/>
    <cellStyle name="Percent 4 5 3 3 5" xfId="29273" xr:uid="{83EAFEF7-F986-4BF8-94FE-E54CA834DF38}"/>
    <cellStyle name="Percent 4 5 3 3 6" xfId="47124" xr:uid="{84D7F870-56C1-47A8-9597-BAA28955CECD}"/>
    <cellStyle name="Percent 4 5 3 4" xfId="11406" xr:uid="{7988F707-7B52-430B-A4F1-908E5792FF92}"/>
    <cellStyle name="Percent 4 5 3 4 2" xfId="11407" xr:uid="{F2E8D739-D5E4-46E4-9C46-0AA77388BF4E}"/>
    <cellStyle name="Percent 4 5 3 4 2 2" xfId="11408" xr:uid="{8FA6AA44-E6F3-4EAD-83A0-C3EA5E040C58}"/>
    <cellStyle name="Percent 4 5 3 4 2 2 2" xfId="29281" xr:uid="{D8F98A1F-DD9C-47C9-8E3D-623B47ADAF5A}"/>
    <cellStyle name="Percent 4 5 3 4 2 2 3" xfId="47132" xr:uid="{0B837903-B31A-4F41-9C84-46E3FA869BAF}"/>
    <cellStyle name="Percent 4 5 3 4 2 3" xfId="29280" xr:uid="{070E7C3C-06CD-42BB-8ECE-D81C4A879C66}"/>
    <cellStyle name="Percent 4 5 3 4 2 4" xfId="47131" xr:uid="{FD9C3D54-0682-4226-83DC-883DC6772BEF}"/>
    <cellStyle name="Percent 4 5 3 4 3" xfId="11409" xr:uid="{8DEF8DD7-ED3A-4C42-A037-3966701A2EDE}"/>
    <cellStyle name="Percent 4 5 3 4 3 2" xfId="11410" xr:uid="{85770828-95EF-49AE-A817-8891A1D7B076}"/>
    <cellStyle name="Percent 4 5 3 4 3 2 2" xfId="29283" xr:uid="{D64A4199-BD7C-485B-8C29-4D597D701BAD}"/>
    <cellStyle name="Percent 4 5 3 4 3 2 3" xfId="47134" xr:uid="{0A80D7D0-754C-4675-829B-00285365E4B6}"/>
    <cellStyle name="Percent 4 5 3 4 3 3" xfId="29282" xr:uid="{BA2E4B0D-B13F-4B8B-8956-01ECB93668FF}"/>
    <cellStyle name="Percent 4 5 3 4 3 4" xfId="47133" xr:uid="{D6AAE993-B475-48D8-B3C6-C5A495BC149A}"/>
    <cellStyle name="Percent 4 5 3 4 4" xfId="11411" xr:uid="{DDA75199-9D24-435B-B432-798EF5F93A10}"/>
    <cellStyle name="Percent 4 5 3 4 4 2" xfId="11412" xr:uid="{302090EC-756E-4DF6-AD5C-06349289F721}"/>
    <cellStyle name="Percent 4 5 3 4 4 2 2" xfId="29285" xr:uid="{45C755A8-409B-4C5D-8002-BA2D1F3E354E}"/>
    <cellStyle name="Percent 4 5 3 4 4 2 3" xfId="47136" xr:uid="{22343403-84F6-4A3D-B4DA-E9887CD7972E}"/>
    <cellStyle name="Percent 4 5 3 4 4 3" xfId="29284" xr:uid="{E6BA39CE-1EC1-4252-A4CA-27CB20A976A2}"/>
    <cellStyle name="Percent 4 5 3 4 4 4" xfId="47135" xr:uid="{7026EAF5-D193-45CA-85E7-C10C90DB22CE}"/>
    <cellStyle name="Percent 4 5 3 4 5" xfId="11413" xr:uid="{8CFCE11E-AED1-40D8-9C3A-DEA102C345AD}"/>
    <cellStyle name="Percent 4 5 3 4 5 2" xfId="29286" xr:uid="{2B8547A4-A3FA-4339-9A0E-DE4875C5CF14}"/>
    <cellStyle name="Percent 4 5 3 4 5 3" xfId="47137" xr:uid="{9A242108-AB3C-4E18-B9BB-17B586ABD563}"/>
    <cellStyle name="Percent 4 5 3 4 6" xfId="29279" xr:uid="{70C4AF67-34C7-4E71-9282-E5412B154BD8}"/>
    <cellStyle name="Percent 4 5 3 4 7" xfId="47130" xr:uid="{54F5E43E-F8A1-4425-AA54-5731A420A15B}"/>
    <cellStyle name="Percent 4 5 3 5" xfId="11414" xr:uid="{F75E5E05-3D12-446A-93A0-EDBC520DF283}"/>
    <cellStyle name="Percent 4 5 3 5 2" xfId="11415" xr:uid="{DDBA0AFF-5612-4CAF-8F57-C7FC4D887D46}"/>
    <cellStyle name="Percent 4 5 3 5 2 2" xfId="11416" xr:uid="{AED3965C-FB96-4739-A422-6F1DBEF370A2}"/>
    <cellStyle name="Percent 4 5 3 5 2 2 2" xfId="29289" xr:uid="{C19F2A74-0277-4557-BA0A-8461AABC4C9B}"/>
    <cellStyle name="Percent 4 5 3 5 2 2 3" xfId="47140" xr:uid="{A7D0DE65-7C41-4DD0-9A56-EE76D007DCF7}"/>
    <cellStyle name="Percent 4 5 3 5 2 3" xfId="29288" xr:uid="{FE49EED5-1DD0-4046-991D-DADB34E4CB52}"/>
    <cellStyle name="Percent 4 5 3 5 2 4" xfId="47139" xr:uid="{5AAD34DC-91B9-42DA-AA7E-1A2F57867FB2}"/>
    <cellStyle name="Percent 4 5 3 5 3" xfId="11417" xr:uid="{B7F4EB62-A81B-4A22-81F2-AE47AC2E54D6}"/>
    <cellStyle name="Percent 4 5 3 5 3 2" xfId="11418" xr:uid="{096DEB09-FA4C-414A-A31B-2A381F66EC00}"/>
    <cellStyle name="Percent 4 5 3 5 3 2 2" xfId="29291" xr:uid="{DD1E24DF-82BC-46F8-BF80-E706D248AE40}"/>
    <cellStyle name="Percent 4 5 3 5 3 2 3" xfId="47142" xr:uid="{758D4B66-BD50-40BC-A590-5069B36C32B4}"/>
    <cellStyle name="Percent 4 5 3 5 3 3" xfId="29290" xr:uid="{9790AC4A-C5B7-404A-B904-673CE2CFBD7B}"/>
    <cellStyle name="Percent 4 5 3 5 3 4" xfId="47141" xr:uid="{57018F28-6C3B-42AB-AC29-9A08B10B7E26}"/>
    <cellStyle name="Percent 4 5 3 5 4" xfId="11419" xr:uid="{4F69D204-EAFC-4964-B0A6-54B7815036D3}"/>
    <cellStyle name="Percent 4 5 3 5 4 2" xfId="29292" xr:uid="{546E8B6D-C410-4FE1-B014-0D3DD7D36A0C}"/>
    <cellStyle name="Percent 4 5 3 5 4 3" xfId="47143" xr:uid="{62E1CC3F-956B-451A-B449-FF2826BB8403}"/>
    <cellStyle name="Percent 4 5 3 5 5" xfId="29287" xr:uid="{FA9D9463-C4BE-4B13-9373-615595B26D1E}"/>
    <cellStyle name="Percent 4 5 3 5 6" xfId="47138" xr:uid="{DB6CEA21-773A-4BAB-94F8-418EB8BE6A12}"/>
    <cellStyle name="Percent 4 5 3 6" xfId="11420" xr:uid="{800C244F-88F0-4F90-95B1-97C70BF9DE8D}"/>
    <cellStyle name="Percent 4 5 3 6 2" xfId="11421" xr:uid="{3998F0FF-17EB-4A3D-9ED1-1CF470DF4313}"/>
    <cellStyle name="Percent 4 5 3 6 2 2" xfId="29294" xr:uid="{BDCDF8A5-AF7C-4F80-8F37-096C0F63C921}"/>
    <cellStyle name="Percent 4 5 3 6 2 3" xfId="47145" xr:uid="{C665676E-E664-4006-AED3-446C9B383377}"/>
    <cellStyle name="Percent 4 5 3 6 3" xfId="29293" xr:uid="{75DD4D85-BC08-4EF9-B7C0-A0245F83FB44}"/>
    <cellStyle name="Percent 4 5 3 6 4" xfId="47144" xr:uid="{CA50DE90-F5A6-4249-B0C6-FB47A648F1BC}"/>
    <cellStyle name="Percent 4 5 3 7" xfId="11422" xr:uid="{7E324E05-47DF-461F-BD0F-CED2B1B0315C}"/>
    <cellStyle name="Percent 4 5 3 7 2" xfId="11423" xr:uid="{0B5C5446-D83D-4CFD-9FA2-27276E60D446}"/>
    <cellStyle name="Percent 4 5 3 7 2 2" xfId="29296" xr:uid="{B639269B-96C3-4024-AC37-78B5094F6A0D}"/>
    <cellStyle name="Percent 4 5 3 7 2 3" xfId="47147" xr:uid="{0DB9AB6E-EB78-49CF-9D9E-0481654A0F61}"/>
    <cellStyle name="Percent 4 5 3 7 3" xfId="29295" xr:uid="{DB8C862B-F4FD-464F-88AD-E95C341DB15B}"/>
    <cellStyle name="Percent 4 5 3 7 4" xfId="47146" xr:uid="{4A85541C-B210-486E-A635-155E8CE4136F}"/>
    <cellStyle name="Percent 4 5 3 8" xfId="11424" xr:uid="{46D1B88E-6EAD-4041-BD60-5D46B802C9A4}"/>
    <cellStyle name="Percent 4 5 3 8 2" xfId="11425" xr:uid="{519C63B9-D401-4E3C-A289-EC6B99FC0504}"/>
    <cellStyle name="Percent 4 5 3 8 2 2" xfId="29298" xr:uid="{913C9418-24D7-4F48-9E33-E37836F16C5F}"/>
    <cellStyle name="Percent 4 5 3 8 2 3" xfId="47149" xr:uid="{B6F8FED2-43E8-4B36-A676-328AF257603F}"/>
    <cellStyle name="Percent 4 5 3 8 3" xfId="29297" xr:uid="{E209287B-E9FB-47B9-8F7E-A2C9B2256F09}"/>
    <cellStyle name="Percent 4 5 3 8 4" xfId="47148" xr:uid="{7E8D2AD1-7FD1-4D34-BC7D-6A953BC86EBE}"/>
    <cellStyle name="Percent 4 5 3 9" xfId="11426" xr:uid="{4427FF96-F452-402B-BA24-39B424583854}"/>
    <cellStyle name="Percent 4 5 3 9 2" xfId="29299" xr:uid="{D3A94185-7EF4-4086-8558-60BF1A92B2DF}"/>
    <cellStyle name="Percent 4 5 3 9 3" xfId="47150" xr:uid="{741960EB-CC97-4DB1-92A1-BA17A1B9BE68}"/>
    <cellStyle name="Percent 4 5 4" xfId="4754" xr:uid="{1F04A6D1-A8F1-4A02-BE91-534D28EED262}"/>
    <cellStyle name="Percent 4 5 4 10" xfId="11428" xr:uid="{60BAB770-C656-4F4F-AE3B-A1B380EE16E9}"/>
    <cellStyle name="Percent 4 5 4 10 2" xfId="29301" xr:uid="{3EB59572-89ED-4976-8E81-22879A04B6FA}"/>
    <cellStyle name="Percent 4 5 4 10 3" xfId="47152" xr:uid="{284E8B6E-DA67-46E1-85C2-B090C00FFBC9}"/>
    <cellStyle name="Percent 4 5 4 11" xfId="11427" xr:uid="{1A7C13E1-AF37-46D1-8AEE-E6E7D13BFAAD}"/>
    <cellStyle name="Percent 4 5 4 11 2" xfId="29300" xr:uid="{38262C32-8BF0-4257-9A52-2EC811AAC215}"/>
    <cellStyle name="Percent 4 5 4 11 3" xfId="47151" xr:uid="{9427569D-CECA-4796-B243-CED730F61461}"/>
    <cellStyle name="Percent 4 5 4 12" xfId="59951" xr:uid="{27178A5F-FFF0-4718-AC72-70F957B57510}"/>
    <cellStyle name="Percent 4 5 4 2" xfId="11429" xr:uid="{FFB11559-CF7D-42D9-9D6D-B34B4815A899}"/>
    <cellStyle name="Percent 4 5 4 2 2" xfId="11430" xr:uid="{7F5A67D1-A947-4D56-8F7D-0AA6605F3FBC}"/>
    <cellStyle name="Percent 4 5 4 2 2 2" xfId="11431" xr:uid="{E672E354-5977-4C59-9F45-72318C0968C2}"/>
    <cellStyle name="Percent 4 5 4 2 2 2 2" xfId="29304" xr:uid="{202EAD03-8756-44C2-B2A5-D2439DF0BF9B}"/>
    <cellStyle name="Percent 4 5 4 2 2 2 3" xfId="47155" xr:uid="{0EECA45B-8CDB-4603-8668-E60650AB8EAA}"/>
    <cellStyle name="Percent 4 5 4 2 2 3" xfId="29303" xr:uid="{18AA0BEC-D0E2-4C53-9029-F4CD455E094B}"/>
    <cellStyle name="Percent 4 5 4 2 2 4" xfId="47154" xr:uid="{B7BBD46B-BED5-4A0C-BBB8-FA5E5C2E3D0F}"/>
    <cellStyle name="Percent 4 5 4 2 3" xfId="11432" xr:uid="{A375F368-1024-4498-A193-3D5C3D3E1053}"/>
    <cellStyle name="Percent 4 5 4 2 3 2" xfId="11433" xr:uid="{0F483E56-80CB-4C1C-B9DE-D111F673830C}"/>
    <cellStyle name="Percent 4 5 4 2 3 2 2" xfId="29306" xr:uid="{941A1255-0DFE-41DA-AB64-52E6B96475EF}"/>
    <cellStyle name="Percent 4 5 4 2 3 2 3" xfId="47157" xr:uid="{49C8133E-1281-4423-9B3D-4B6E7CCC2FBA}"/>
    <cellStyle name="Percent 4 5 4 2 3 3" xfId="29305" xr:uid="{6FD2E2B1-E849-44AE-AB07-FF5783AEF2EA}"/>
    <cellStyle name="Percent 4 5 4 2 3 4" xfId="47156" xr:uid="{ABACD199-30AB-4EBA-B338-45C38D284AEF}"/>
    <cellStyle name="Percent 4 5 4 2 4" xfId="11434" xr:uid="{CB88E56F-39B0-4738-831A-080017AC8DA0}"/>
    <cellStyle name="Percent 4 5 4 2 4 2" xfId="29307" xr:uid="{1544ECBD-5963-4A5C-8DB7-B7CA84919DC1}"/>
    <cellStyle name="Percent 4 5 4 2 4 3" xfId="47158" xr:uid="{F936EC23-43BE-491A-ACCA-0F52A29F53EF}"/>
    <cellStyle name="Percent 4 5 4 2 5" xfId="29302" xr:uid="{0AAC51F2-9643-4163-9E1B-71DF55F789DE}"/>
    <cellStyle name="Percent 4 5 4 2 6" xfId="47153" xr:uid="{C4DDE1E8-DB64-48FD-BBAA-552939259577}"/>
    <cellStyle name="Percent 4 5 4 3" xfId="11435" xr:uid="{749C4374-D83D-4F49-8E93-678A13D9457F}"/>
    <cellStyle name="Percent 4 5 4 3 2" xfId="11436" xr:uid="{B61BA031-0038-4324-ABED-2E4DA4136DD6}"/>
    <cellStyle name="Percent 4 5 4 3 2 2" xfId="11437" xr:uid="{952F1830-EAF8-4F04-9C6A-D2E4735424C7}"/>
    <cellStyle name="Percent 4 5 4 3 2 2 2" xfId="29310" xr:uid="{A936358B-E95B-4054-BDAA-9FA7EFCEC656}"/>
    <cellStyle name="Percent 4 5 4 3 2 2 3" xfId="47161" xr:uid="{370EC548-BC84-457F-AB7A-71F6C2AD108A}"/>
    <cellStyle name="Percent 4 5 4 3 2 3" xfId="29309" xr:uid="{B229FD0F-C030-45D3-B554-4C1DAB25489A}"/>
    <cellStyle name="Percent 4 5 4 3 2 4" xfId="47160" xr:uid="{89C653D8-D2C2-4880-9C91-C91B91A958E9}"/>
    <cellStyle name="Percent 4 5 4 3 3" xfId="11438" xr:uid="{EE2297B0-8A7E-44D7-A043-96B5F08EFEA1}"/>
    <cellStyle name="Percent 4 5 4 3 3 2" xfId="11439" xr:uid="{23272F8C-4757-4BE6-A134-D4DF58A44C97}"/>
    <cellStyle name="Percent 4 5 4 3 3 2 2" xfId="29312" xr:uid="{84C4C8C7-B094-4EF2-8962-046CC5182E4D}"/>
    <cellStyle name="Percent 4 5 4 3 3 2 3" xfId="47163" xr:uid="{5D8BE635-1C54-4C15-9BC3-D602BDC97A59}"/>
    <cellStyle name="Percent 4 5 4 3 3 3" xfId="29311" xr:uid="{B7E35383-6689-4760-81B8-60E634296946}"/>
    <cellStyle name="Percent 4 5 4 3 3 4" xfId="47162" xr:uid="{2165A517-ED44-416C-9C8A-1251B2F31E89}"/>
    <cellStyle name="Percent 4 5 4 3 4" xfId="11440" xr:uid="{8684D8C3-137E-4CCE-BB23-976789AB8F8F}"/>
    <cellStyle name="Percent 4 5 4 3 4 2" xfId="29313" xr:uid="{028F4BF6-EA48-469B-8B4D-875F4FB8A9DD}"/>
    <cellStyle name="Percent 4 5 4 3 4 3" xfId="47164" xr:uid="{41B4CB52-C388-4A83-81BC-0E6DB41FA607}"/>
    <cellStyle name="Percent 4 5 4 3 5" xfId="29308" xr:uid="{38545320-4B45-4B62-B431-84165834C4FB}"/>
    <cellStyle name="Percent 4 5 4 3 6" xfId="47159" xr:uid="{CE43BA60-FB48-4C8E-AA80-3943B89D857B}"/>
    <cellStyle name="Percent 4 5 4 4" xfId="11441" xr:uid="{69B9D302-8B40-423F-8985-E1C58CA1604B}"/>
    <cellStyle name="Percent 4 5 4 4 2" xfId="11442" xr:uid="{DB91500E-5BED-4C20-AF9A-B945B18632E8}"/>
    <cellStyle name="Percent 4 5 4 4 2 2" xfId="11443" xr:uid="{AF069EE5-3947-4810-A0DD-8CE11EB9A7CD}"/>
    <cellStyle name="Percent 4 5 4 4 2 2 2" xfId="29316" xr:uid="{F88C39C1-B574-4567-8B69-54E0CCDE01CD}"/>
    <cellStyle name="Percent 4 5 4 4 2 2 3" xfId="47167" xr:uid="{33EF5F27-D363-4237-978F-6EA65C60DF5D}"/>
    <cellStyle name="Percent 4 5 4 4 2 3" xfId="29315" xr:uid="{7C5486D6-2AF3-48E5-9221-8593C85F8A44}"/>
    <cellStyle name="Percent 4 5 4 4 2 4" xfId="47166" xr:uid="{80F711D7-16B1-4BC1-A29B-FB8C6514CFF6}"/>
    <cellStyle name="Percent 4 5 4 4 3" xfId="11444" xr:uid="{46DF3E67-E240-471C-BF01-97EEA1DD5D22}"/>
    <cellStyle name="Percent 4 5 4 4 3 2" xfId="11445" xr:uid="{3C7E0F17-0CDC-49FE-8023-DD21F3066C6F}"/>
    <cellStyle name="Percent 4 5 4 4 3 2 2" xfId="29318" xr:uid="{B2F92B4D-904B-45A3-AF65-9E8A02720E0B}"/>
    <cellStyle name="Percent 4 5 4 4 3 2 3" xfId="47169" xr:uid="{CA283897-7DA0-4373-BBE4-B47562B6E0C3}"/>
    <cellStyle name="Percent 4 5 4 4 3 3" xfId="29317" xr:uid="{91CA1DB0-CBB5-4769-9D1F-52831F5E7075}"/>
    <cellStyle name="Percent 4 5 4 4 3 4" xfId="47168" xr:uid="{CA9C0AF7-9228-49F4-BB27-98B294F3C978}"/>
    <cellStyle name="Percent 4 5 4 4 4" xfId="11446" xr:uid="{269BA5E0-EDAD-4F20-997A-6DCBCD050F9E}"/>
    <cellStyle name="Percent 4 5 4 4 4 2" xfId="11447" xr:uid="{8D37F229-9D49-45B9-B37F-CDC9A0BB4F70}"/>
    <cellStyle name="Percent 4 5 4 4 4 2 2" xfId="29320" xr:uid="{B5825564-7AC5-4138-B973-2F3850EDB7C9}"/>
    <cellStyle name="Percent 4 5 4 4 4 2 3" xfId="47171" xr:uid="{A4F459AD-F593-482F-A315-E2EAFD7097F1}"/>
    <cellStyle name="Percent 4 5 4 4 4 3" xfId="29319" xr:uid="{D0E31FED-599F-4C01-95D6-CFDEC7635B44}"/>
    <cellStyle name="Percent 4 5 4 4 4 4" xfId="47170" xr:uid="{BE3F676C-FED3-4D81-9247-38C9ADC167C0}"/>
    <cellStyle name="Percent 4 5 4 4 5" xfId="11448" xr:uid="{62452B2C-ACBE-4755-9F56-D8FC53BA5432}"/>
    <cellStyle name="Percent 4 5 4 4 5 2" xfId="29321" xr:uid="{19622950-2ACB-421B-8D92-0EA1B6AAD124}"/>
    <cellStyle name="Percent 4 5 4 4 5 3" xfId="47172" xr:uid="{E1D25BB2-CC58-4DD4-A6B8-95C84203380C}"/>
    <cellStyle name="Percent 4 5 4 4 6" xfId="29314" xr:uid="{18CA0E9D-D2D6-4363-AE7C-843C3A911D47}"/>
    <cellStyle name="Percent 4 5 4 4 7" xfId="47165" xr:uid="{24E45429-C47C-4AF8-A5A3-C09DE40C60A2}"/>
    <cellStyle name="Percent 4 5 4 5" xfId="11449" xr:uid="{B3C90B59-782C-4298-BBDF-0E9540F2BF82}"/>
    <cellStyle name="Percent 4 5 4 5 2" xfId="11450" xr:uid="{ACC9F662-BF52-45DF-A1C4-E233EABAC2E1}"/>
    <cellStyle name="Percent 4 5 4 5 2 2" xfId="11451" xr:uid="{D153412B-3D71-438F-82E8-5AD90F99044C}"/>
    <cellStyle name="Percent 4 5 4 5 2 2 2" xfId="29324" xr:uid="{CB182064-E670-4352-952D-C36ADEAD6A65}"/>
    <cellStyle name="Percent 4 5 4 5 2 2 3" xfId="47175" xr:uid="{B7E99079-8F7B-4F3A-8AF3-0D5B00FCE7E4}"/>
    <cellStyle name="Percent 4 5 4 5 2 3" xfId="29323" xr:uid="{88010A13-F86D-45D9-A2FF-9B00468EE817}"/>
    <cellStyle name="Percent 4 5 4 5 2 4" xfId="47174" xr:uid="{983A0695-B8C0-4FA9-8AAE-6C0D192AE566}"/>
    <cellStyle name="Percent 4 5 4 5 3" xfId="11452" xr:uid="{4ED631B0-31E5-44B1-A7BA-445C1CFDF923}"/>
    <cellStyle name="Percent 4 5 4 5 3 2" xfId="11453" xr:uid="{E8591847-8A40-4D37-B720-CD9FE622C68C}"/>
    <cellStyle name="Percent 4 5 4 5 3 2 2" xfId="29326" xr:uid="{11D8502E-1A37-47A2-B696-6D19FFE9F0F7}"/>
    <cellStyle name="Percent 4 5 4 5 3 2 3" xfId="47177" xr:uid="{35B2584C-19D3-45D1-A726-093E59528EF5}"/>
    <cellStyle name="Percent 4 5 4 5 3 3" xfId="29325" xr:uid="{AF4A49B3-73C3-4B97-B871-A55B7ED999D3}"/>
    <cellStyle name="Percent 4 5 4 5 3 4" xfId="47176" xr:uid="{F5C7DDCD-0B31-48EF-8982-85D103FCDDB5}"/>
    <cellStyle name="Percent 4 5 4 5 4" xfId="11454" xr:uid="{B91342CD-FF3D-48B6-AF9A-CB8CEEFB4512}"/>
    <cellStyle name="Percent 4 5 4 5 4 2" xfId="29327" xr:uid="{58B6E219-5B7A-4276-AFC8-EA61665B5C52}"/>
    <cellStyle name="Percent 4 5 4 5 4 3" xfId="47178" xr:uid="{0A4ED370-7895-4B6B-B918-F3F4E7AC6604}"/>
    <cellStyle name="Percent 4 5 4 5 5" xfId="29322" xr:uid="{A606EA9D-A042-4BFE-B40F-6C0220FEDE3B}"/>
    <cellStyle name="Percent 4 5 4 5 6" xfId="47173" xr:uid="{14BD301E-0C0F-44A5-AE9E-C1D719BDD3FF}"/>
    <cellStyle name="Percent 4 5 4 6" xfId="11455" xr:uid="{60D3727D-B2CA-407C-9189-A8110A34A4F7}"/>
    <cellStyle name="Percent 4 5 4 6 2" xfId="11456" xr:uid="{C80BD07D-8924-4E2F-B098-EA113219D2AD}"/>
    <cellStyle name="Percent 4 5 4 6 2 2" xfId="29329" xr:uid="{61CA359A-D814-4031-8AA0-8409795ACDAE}"/>
    <cellStyle name="Percent 4 5 4 6 2 3" xfId="47180" xr:uid="{8A9AA53A-AA76-408E-B17D-F475F6197CF9}"/>
    <cellStyle name="Percent 4 5 4 6 3" xfId="29328" xr:uid="{801E5B73-F4B2-46A5-B8F5-6FD2944B673C}"/>
    <cellStyle name="Percent 4 5 4 6 4" xfId="47179" xr:uid="{42BF1E17-959E-4647-99CB-05185FAF81F0}"/>
    <cellStyle name="Percent 4 5 4 7" xfId="11457" xr:uid="{D9221205-3D9B-49F5-B786-332A7E35BB0F}"/>
    <cellStyle name="Percent 4 5 4 7 2" xfId="11458" xr:uid="{3170E190-D084-4DF6-9A81-96D30426667B}"/>
    <cellStyle name="Percent 4 5 4 7 2 2" xfId="29331" xr:uid="{5D226E37-78CF-4CBF-8735-39E95AB91C54}"/>
    <cellStyle name="Percent 4 5 4 7 2 3" xfId="47182" xr:uid="{575476DF-7610-492E-9CC0-EA116C88C111}"/>
    <cellStyle name="Percent 4 5 4 7 3" xfId="29330" xr:uid="{8C2D71A3-01B9-4104-94EF-2C5B4444E022}"/>
    <cellStyle name="Percent 4 5 4 7 4" xfId="47181" xr:uid="{495C40E5-CBCD-4113-914D-35D288B81716}"/>
    <cellStyle name="Percent 4 5 4 8" xfId="11459" xr:uid="{12F26D9B-5A10-43D9-9D1D-8AEED9461099}"/>
    <cellStyle name="Percent 4 5 4 8 2" xfId="11460" xr:uid="{DE368D46-74E6-4B5A-9730-AEB6A0477E4A}"/>
    <cellStyle name="Percent 4 5 4 8 2 2" xfId="29333" xr:uid="{12A44613-DD29-4542-90D7-98E736502D20}"/>
    <cellStyle name="Percent 4 5 4 8 2 3" xfId="47184" xr:uid="{D3047C1B-C32F-4C3C-B2A6-D10284E9AB3F}"/>
    <cellStyle name="Percent 4 5 4 8 3" xfId="29332" xr:uid="{8722A7F7-9BDA-4C9B-8D7E-0A2A0D7FB94D}"/>
    <cellStyle name="Percent 4 5 4 8 4" xfId="47183" xr:uid="{282F0A30-8C49-45B3-A15E-46E19B045143}"/>
    <cellStyle name="Percent 4 5 4 9" xfId="11461" xr:uid="{DD9EFC2C-0D32-46F8-84C7-E351DCDB1A3A}"/>
    <cellStyle name="Percent 4 5 4 9 2" xfId="29334" xr:uid="{55C579E0-C6F7-4A6E-B0C8-C687519C1D6B}"/>
    <cellStyle name="Percent 4 5 4 9 3" xfId="47185" xr:uid="{D1AACAF5-C0D5-45D1-B5EB-E3A8547BC2FF}"/>
    <cellStyle name="Percent 4 5 5" xfId="4755" xr:uid="{E4EBCF74-22A9-41ED-8A52-FFD64D611F8C}"/>
    <cellStyle name="Percent 4 5 5 10" xfId="11463" xr:uid="{F52D2809-DAB8-4EC6-9854-3BE7807CF60E}"/>
    <cellStyle name="Percent 4 5 5 10 2" xfId="29336" xr:uid="{C836B4B8-A04F-4A16-807A-11D85244B40F}"/>
    <cellStyle name="Percent 4 5 5 10 3" xfId="47187" xr:uid="{7947AA7C-C7D3-478D-AFEA-8B97F5C2883F}"/>
    <cellStyle name="Percent 4 5 5 11" xfId="11462" xr:uid="{298288D4-04A7-4392-B770-D45A810225B8}"/>
    <cellStyle name="Percent 4 5 5 11 2" xfId="29335" xr:uid="{6B04B6B5-E229-4F1C-96E7-E88BACEE94CE}"/>
    <cellStyle name="Percent 4 5 5 11 3" xfId="47186" xr:uid="{85D87F70-E8FE-4B49-AE43-F76A14670209}"/>
    <cellStyle name="Percent 4 5 5 12" xfId="59952" xr:uid="{ADADEB92-B274-4051-B1BB-102D096FD167}"/>
    <cellStyle name="Percent 4 5 5 2" xfId="11464" xr:uid="{B56F1BA6-BA33-4A0E-A3E6-A255FDB92748}"/>
    <cellStyle name="Percent 4 5 5 2 2" xfId="11465" xr:uid="{07679EEB-E17B-46ED-9EC7-E3CCC1CDED55}"/>
    <cellStyle name="Percent 4 5 5 2 2 2" xfId="11466" xr:uid="{73811B17-1A90-414E-B22E-9EF0DEA28C02}"/>
    <cellStyle name="Percent 4 5 5 2 2 2 2" xfId="29339" xr:uid="{FE34433E-42FC-4047-90F8-94D44824613E}"/>
    <cellStyle name="Percent 4 5 5 2 2 2 3" xfId="47190" xr:uid="{00D76E09-82A2-4C19-9BE4-671998839112}"/>
    <cellStyle name="Percent 4 5 5 2 2 3" xfId="29338" xr:uid="{4C6B1999-11BA-4DAC-A4A6-CED627AFC5D9}"/>
    <cellStyle name="Percent 4 5 5 2 2 4" xfId="47189" xr:uid="{FDDF4FB0-7E69-4671-8100-37A9DF0D7933}"/>
    <cellStyle name="Percent 4 5 5 2 3" xfId="11467" xr:uid="{09469ABA-8495-4A0F-BD4C-DF6463FF765D}"/>
    <cellStyle name="Percent 4 5 5 2 3 2" xfId="11468" xr:uid="{724447D3-5ADB-4507-9CE8-6CB25EE9C8BF}"/>
    <cellStyle name="Percent 4 5 5 2 3 2 2" xfId="29341" xr:uid="{93BAFE36-32AB-4BDF-8B65-C550E17608D8}"/>
    <cellStyle name="Percent 4 5 5 2 3 2 3" xfId="47192" xr:uid="{FF8EC04E-4044-4EEA-A00A-B71D91B468D3}"/>
    <cellStyle name="Percent 4 5 5 2 3 3" xfId="29340" xr:uid="{CD81D112-A384-4922-A916-E9ED13A1EEBA}"/>
    <cellStyle name="Percent 4 5 5 2 3 4" xfId="47191" xr:uid="{7BB8F2CB-111D-4D84-BA3F-FD1DA5336AF3}"/>
    <cellStyle name="Percent 4 5 5 2 4" xfId="11469" xr:uid="{3B676BD0-BC54-4BAF-86ED-E870C85D904C}"/>
    <cellStyle name="Percent 4 5 5 2 4 2" xfId="29342" xr:uid="{894028FF-624F-46EA-BBBB-4D508B52784B}"/>
    <cellStyle name="Percent 4 5 5 2 4 3" xfId="47193" xr:uid="{9DFAC687-2584-4EFE-A554-548C74099AC5}"/>
    <cellStyle name="Percent 4 5 5 2 5" xfId="29337" xr:uid="{A5504D85-AF3B-41BA-9446-B24FAB093F30}"/>
    <cellStyle name="Percent 4 5 5 2 6" xfId="47188" xr:uid="{D0A1F47E-BAE4-46F9-A14D-1B1828278A2F}"/>
    <cellStyle name="Percent 4 5 5 3" xfId="11470" xr:uid="{6FCDF4CA-B330-4AD3-BADD-D32B8F534B61}"/>
    <cellStyle name="Percent 4 5 5 3 2" xfId="11471" xr:uid="{7AE63CEB-3DCF-4A5A-BD88-9F542C395CBD}"/>
    <cellStyle name="Percent 4 5 5 3 2 2" xfId="11472" xr:uid="{5390AB8B-EF39-4117-B4B6-22B4E212974F}"/>
    <cellStyle name="Percent 4 5 5 3 2 2 2" xfId="29345" xr:uid="{9F1E1E4C-1FF1-48B1-B16F-69FA1229D338}"/>
    <cellStyle name="Percent 4 5 5 3 2 2 3" xfId="47196" xr:uid="{F6F63C99-5930-4DE5-8D58-8A1363A2C177}"/>
    <cellStyle name="Percent 4 5 5 3 2 3" xfId="29344" xr:uid="{4FE70FC9-03AC-4BED-9DF1-6CB880C5D150}"/>
    <cellStyle name="Percent 4 5 5 3 2 4" xfId="47195" xr:uid="{F58FA7A6-16A4-42F1-AE93-AFE52B77CD2A}"/>
    <cellStyle name="Percent 4 5 5 3 3" xfId="11473" xr:uid="{D7072F82-7490-4F1E-B952-38022E3034E5}"/>
    <cellStyle name="Percent 4 5 5 3 3 2" xfId="11474" xr:uid="{7BC3C58E-9B79-4059-8F72-0F9633A09826}"/>
    <cellStyle name="Percent 4 5 5 3 3 2 2" xfId="29347" xr:uid="{7DEA84F4-4E98-4663-8267-F2E60C73059E}"/>
    <cellStyle name="Percent 4 5 5 3 3 2 3" xfId="47198" xr:uid="{57E5D162-96B0-433E-A9EF-4CEBA5DE8F25}"/>
    <cellStyle name="Percent 4 5 5 3 3 3" xfId="29346" xr:uid="{61A61BB2-C8CE-459E-B7EE-FBE281A0FEDF}"/>
    <cellStyle name="Percent 4 5 5 3 3 4" xfId="47197" xr:uid="{5B8D4279-53D6-4F32-88A1-6430067C0437}"/>
    <cellStyle name="Percent 4 5 5 3 4" xfId="11475" xr:uid="{6E86491F-887B-4292-BD16-D7CEE4D87392}"/>
    <cellStyle name="Percent 4 5 5 3 4 2" xfId="29348" xr:uid="{E3A8EC12-F668-45A3-A2C3-D9FAB3F9CBC2}"/>
    <cellStyle name="Percent 4 5 5 3 4 3" xfId="47199" xr:uid="{CBE782DA-B58D-4FBE-B846-3FAA17C602D8}"/>
    <cellStyle name="Percent 4 5 5 3 5" xfId="29343" xr:uid="{B023FEC2-8D7C-4AFD-92D3-B01D25452829}"/>
    <cellStyle name="Percent 4 5 5 3 6" xfId="47194" xr:uid="{1E9A3130-01A6-4794-9D50-112ED900C6DD}"/>
    <cellStyle name="Percent 4 5 5 4" xfId="11476" xr:uid="{CA821728-D1F1-4783-A444-30A57B98C260}"/>
    <cellStyle name="Percent 4 5 5 4 2" xfId="11477" xr:uid="{AD213857-22D2-4399-A44A-1C3715BF8D6F}"/>
    <cellStyle name="Percent 4 5 5 4 2 2" xfId="11478" xr:uid="{5C8ED47D-7188-48BC-B84E-66A94DAC3378}"/>
    <cellStyle name="Percent 4 5 5 4 2 2 2" xfId="29351" xr:uid="{5B44FD29-AEB9-46F9-A6AC-227C21E5621F}"/>
    <cellStyle name="Percent 4 5 5 4 2 2 3" xfId="47202" xr:uid="{D764958F-FBFF-426A-BC39-9C257FE8F114}"/>
    <cellStyle name="Percent 4 5 5 4 2 3" xfId="29350" xr:uid="{ACDEA783-C3BE-4781-9A36-ACD8346A5688}"/>
    <cellStyle name="Percent 4 5 5 4 2 4" xfId="47201" xr:uid="{061957B0-EEB8-4C24-8AC0-E47AB784AED7}"/>
    <cellStyle name="Percent 4 5 5 4 3" xfId="11479" xr:uid="{BA66B119-9025-473F-9C05-A4A422EF6F9C}"/>
    <cellStyle name="Percent 4 5 5 4 3 2" xfId="11480" xr:uid="{E87F9810-8927-4768-886C-ADCEA2C72F2C}"/>
    <cellStyle name="Percent 4 5 5 4 3 2 2" xfId="29353" xr:uid="{B021608F-A321-40B7-ABE8-23A759BF8B56}"/>
    <cellStyle name="Percent 4 5 5 4 3 2 3" xfId="47204" xr:uid="{A647E30B-44A2-4FCA-BEA6-6742554F6DE5}"/>
    <cellStyle name="Percent 4 5 5 4 3 3" xfId="29352" xr:uid="{4DFAF4CD-A0F5-4833-A42C-7ADDB70E7591}"/>
    <cellStyle name="Percent 4 5 5 4 3 4" xfId="47203" xr:uid="{2295BF00-480D-4542-A076-18B04CE96C91}"/>
    <cellStyle name="Percent 4 5 5 4 4" xfId="11481" xr:uid="{2657C4DE-575C-435F-95BD-042780C500F6}"/>
    <cellStyle name="Percent 4 5 5 4 4 2" xfId="11482" xr:uid="{E51E4A14-057A-4CE2-889B-AC167CA6B512}"/>
    <cellStyle name="Percent 4 5 5 4 4 2 2" xfId="29355" xr:uid="{E2C8479C-8E92-4EC8-B1A7-7CD1B6F99B57}"/>
    <cellStyle name="Percent 4 5 5 4 4 2 3" xfId="47206" xr:uid="{AECED2D4-8181-4A0D-9935-0A11D089122F}"/>
    <cellStyle name="Percent 4 5 5 4 4 3" xfId="29354" xr:uid="{6FCD97E7-DC02-45F4-BCF2-7EC0B25A2F11}"/>
    <cellStyle name="Percent 4 5 5 4 4 4" xfId="47205" xr:uid="{13F3E9A3-FFD5-4D0B-A33B-9AB1666A4B29}"/>
    <cellStyle name="Percent 4 5 5 4 5" xfId="11483" xr:uid="{438746E1-0938-4A9C-B7D3-467A38360F01}"/>
    <cellStyle name="Percent 4 5 5 4 5 2" xfId="29356" xr:uid="{07094554-3439-4301-B168-E460B79EFC73}"/>
    <cellStyle name="Percent 4 5 5 4 5 3" xfId="47207" xr:uid="{BA855E67-0D96-4333-B908-92BDDFBAB07A}"/>
    <cellStyle name="Percent 4 5 5 4 6" xfId="29349" xr:uid="{AB07F4BD-3BB0-4743-BBF6-37332E613E38}"/>
    <cellStyle name="Percent 4 5 5 4 7" xfId="47200" xr:uid="{DC4F3B58-E696-4400-B408-9BA44EE2F511}"/>
    <cellStyle name="Percent 4 5 5 5" xfId="11484" xr:uid="{87422062-914C-4D4D-B883-A4DDD88C2C82}"/>
    <cellStyle name="Percent 4 5 5 5 2" xfId="11485" xr:uid="{534EC90F-5313-443E-86CA-79BEBABE9F79}"/>
    <cellStyle name="Percent 4 5 5 5 2 2" xfId="11486" xr:uid="{FD98105F-CA4B-474F-8850-1EC8561383D3}"/>
    <cellStyle name="Percent 4 5 5 5 2 2 2" xfId="29359" xr:uid="{1BBD6AB9-A4EB-4680-9B52-E66787E81027}"/>
    <cellStyle name="Percent 4 5 5 5 2 2 3" xfId="47210" xr:uid="{157DECBC-BA0C-496E-8DDB-56AFECB18A72}"/>
    <cellStyle name="Percent 4 5 5 5 2 3" xfId="29358" xr:uid="{D9ABDA04-4B58-4A14-AB0E-9BD5CF22F608}"/>
    <cellStyle name="Percent 4 5 5 5 2 4" xfId="47209" xr:uid="{227BCA65-0BF0-4014-A408-BCFB330972EB}"/>
    <cellStyle name="Percent 4 5 5 5 3" xfId="11487" xr:uid="{3687B55A-56CB-4F3B-BA46-5777AC0DD33C}"/>
    <cellStyle name="Percent 4 5 5 5 3 2" xfId="11488" xr:uid="{BCD8ECC1-7723-4085-A62C-897471D3A6FD}"/>
    <cellStyle name="Percent 4 5 5 5 3 2 2" xfId="29361" xr:uid="{54C18959-FD8E-47A0-93BE-EB292CE603F2}"/>
    <cellStyle name="Percent 4 5 5 5 3 2 3" xfId="47212" xr:uid="{7D74E8AD-2317-4334-BB56-A6E0932A53BC}"/>
    <cellStyle name="Percent 4 5 5 5 3 3" xfId="29360" xr:uid="{739E20BF-9945-4B2B-9A48-20DD6E34839E}"/>
    <cellStyle name="Percent 4 5 5 5 3 4" xfId="47211" xr:uid="{4822B077-FCD5-4E8D-850C-94C4BF8B04A7}"/>
    <cellStyle name="Percent 4 5 5 5 4" xfId="11489" xr:uid="{2053DDE1-8114-41EE-BF07-EB63ECC366A7}"/>
    <cellStyle name="Percent 4 5 5 5 4 2" xfId="29362" xr:uid="{93608C23-CE02-4377-AD18-AB31675580A8}"/>
    <cellStyle name="Percent 4 5 5 5 4 3" xfId="47213" xr:uid="{E3F48540-DCF9-4C1C-8E9D-5BC30657E81F}"/>
    <cellStyle name="Percent 4 5 5 5 5" xfId="29357" xr:uid="{43FDE780-478A-4BD1-A5B2-31A60ED0692D}"/>
    <cellStyle name="Percent 4 5 5 5 6" xfId="47208" xr:uid="{59DE962B-DED2-461A-8384-BE94360375D5}"/>
    <cellStyle name="Percent 4 5 5 6" xfId="11490" xr:uid="{18F64FF2-0F78-4FD0-99A0-4BC6BF5976E2}"/>
    <cellStyle name="Percent 4 5 5 6 2" xfId="11491" xr:uid="{08759B7D-4B8F-45E6-9C78-03CF1857F487}"/>
    <cellStyle name="Percent 4 5 5 6 2 2" xfId="29364" xr:uid="{8C2022D8-FE62-47D1-A4A9-ED7C3C5F45F5}"/>
    <cellStyle name="Percent 4 5 5 6 2 3" xfId="47215" xr:uid="{4E585017-B438-48AA-A57E-1768A1717E41}"/>
    <cellStyle name="Percent 4 5 5 6 3" xfId="29363" xr:uid="{E6650CE3-5506-4E8A-8E4D-C11BE973BAFF}"/>
    <cellStyle name="Percent 4 5 5 6 4" xfId="47214" xr:uid="{082ABBE7-8CD3-4A10-9819-A30A06562AAF}"/>
    <cellStyle name="Percent 4 5 5 7" xfId="11492" xr:uid="{DCF14676-C4DF-45B6-9668-CD333486CA9C}"/>
    <cellStyle name="Percent 4 5 5 7 2" xfId="11493" xr:uid="{765473B7-6D33-4681-97E2-20BCE1EDD0F7}"/>
    <cellStyle name="Percent 4 5 5 7 2 2" xfId="29366" xr:uid="{DF88FA74-F654-4EE9-8AA1-7A1E6DB2D32E}"/>
    <cellStyle name="Percent 4 5 5 7 2 3" xfId="47217" xr:uid="{EC82C093-7DE3-4620-83B1-6CF861DBD671}"/>
    <cellStyle name="Percent 4 5 5 7 3" xfId="29365" xr:uid="{31B1EF76-1CD4-440C-98AC-15A5D966D355}"/>
    <cellStyle name="Percent 4 5 5 7 4" xfId="47216" xr:uid="{3A592CEB-9F11-438C-ABFC-2E476EBDD272}"/>
    <cellStyle name="Percent 4 5 5 8" xfId="11494" xr:uid="{1894CAFC-E1BA-4F0B-B116-C582B8316B9D}"/>
    <cellStyle name="Percent 4 5 5 8 2" xfId="11495" xr:uid="{0A5B48FB-E294-4762-BFD0-BC39F174958F}"/>
    <cellStyle name="Percent 4 5 5 8 2 2" xfId="29368" xr:uid="{8D30E754-2AF0-4A44-9944-271B2F0A4204}"/>
    <cellStyle name="Percent 4 5 5 8 2 3" xfId="47219" xr:uid="{9A8AE7C5-2B07-42A2-AF19-6436A5DD2A96}"/>
    <cellStyle name="Percent 4 5 5 8 3" xfId="29367" xr:uid="{FD3E9875-2860-4647-ABAD-A6622A742B36}"/>
    <cellStyle name="Percent 4 5 5 8 4" xfId="47218" xr:uid="{C474FAD8-4150-4827-8DF6-1B522E6E80B4}"/>
    <cellStyle name="Percent 4 5 5 9" xfId="11496" xr:uid="{3EA4DEFC-F630-41B7-9909-1DF9DE05C595}"/>
    <cellStyle name="Percent 4 5 5 9 2" xfId="29369" xr:uid="{1560C49C-3680-4FFD-915B-6716FAC36193}"/>
    <cellStyle name="Percent 4 5 5 9 3" xfId="47220" xr:uid="{DDB2CEE7-E947-49CE-B6DF-3934888E88B1}"/>
    <cellStyle name="Percent 4 5 6" xfId="4756" xr:uid="{8B1C8FAA-95A7-4C3A-9BBE-DD0D5DC98DDB}"/>
    <cellStyle name="Percent 4 5 6 10" xfId="11498" xr:uid="{8CA63B43-2533-40DD-8AFD-D654895C610E}"/>
    <cellStyle name="Percent 4 5 6 10 2" xfId="29371" xr:uid="{8B769006-70E2-47D8-BF67-7D25160A5FBB}"/>
    <cellStyle name="Percent 4 5 6 10 3" xfId="47222" xr:uid="{B9DB3FB5-D3C2-4577-B74E-F37FDBDC16C4}"/>
    <cellStyle name="Percent 4 5 6 11" xfId="11497" xr:uid="{5F6CB3C2-8240-4823-BBA4-463D7880F2A5}"/>
    <cellStyle name="Percent 4 5 6 11 2" xfId="29370" xr:uid="{569BB9BE-734D-4946-A1FF-DA3DA8EFC472}"/>
    <cellStyle name="Percent 4 5 6 11 3" xfId="47221" xr:uid="{AAD416DF-53D8-46DB-A38D-8EA5878082B3}"/>
    <cellStyle name="Percent 4 5 6 12" xfId="59953" xr:uid="{4F785B98-E576-408F-A817-245499A6EC13}"/>
    <cellStyle name="Percent 4 5 6 2" xfId="11499" xr:uid="{293C8D94-9B82-46F0-9BC5-A7EB5C2D791E}"/>
    <cellStyle name="Percent 4 5 6 2 2" xfId="11500" xr:uid="{62668027-F181-40B6-A4D9-4F2D4D8F4E22}"/>
    <cellStyle name="Percent 4 5 6 2 2 2" xfId="11501" xr:uid="{12F2F7A6-C265-4693-AD3B-7E54F50180CF}"/>
    <cellStyle name="Percent 4 5 6 2 2 2 2" xfId="29374" xr:uid="{D1A4B93B-06B9-4CDF-A43D-41A7EA7F26F8}"/>
    <cellStyle name="Percent 4 5 6 2 2 2 3" xfId="47225" xr:uid="{8BFC9AAA-F8EE-42BD-989B-AC43300A1792}"/>
    <cellStyle name="Percent 4 5 6 2 2 3" xfId="29373" xr:uid="{66636D58-A2A7-4565-82A1-79406D3173F3}"/>
    <cellStyle name="Percent 4 5 6 2 2 4" xfId="47224" xr:uid="{A82E2E6D-2E5E-46B6-BA4E-D5594351D60E}"/>
    <cellStyle name="Percent 4 5 6 2 3" xfId="11502" xr:uid="{FC66200C-0E49-4C91-BC53-68B7EFC4EF39}"/>
    <cellStyle name="Percent 4 5 6 2 3 2" xfId="11503" xr:uid="{603FD4E9-EA99-412F-BDAB-5CD4A125E105}"/>
    <cellStyle name="Percent 4 5 6 2 3 2 2" xfId="29376" xr:uid="{9A86DBAA-7973-4D78-87A3-2549A2434E69}"/>
    <cellStyle name="Percent 4 5 6 2 3 2 3" xfId="47227" xr:uid="{BDD985D1-A3DA-49F3-9548-022CCEB00ABC}"/>
    <cellStyle name="Percent 4 5 6 2 3 3" xfId="29375" xr:uid="{3EAE763B-EB83-4F33-8879-643ACC519A99}"/>
    <cellStyle name="Percent 4 5 6 2 3 4" xfId="47226" xr:uid="{64DD9031-92E3-4B9F-9087-EF74854ACD0F}"/>
    <cellStyle name="Percent 4 5 6 2 4" xfId="11504" xr:uid="{540CFFE4-F8EE-4795-8446-19210D374FD5}"/>
    <cellStyle name="Percent 4 5 6 2 4 2" xfId="29377" xr:uid="{4AC15D10-DC06-4F00-84C4-05432A4233B6}"/>
    <cellStyle name="Percent 4 5 6 2 4 3" xfId="47228" xr:uid="{ADC4B7A3-31D4-4B84-9B8F-7F12F791DD94}"/>
    <cellStyle name="Percent 4 5 6 2 5" xfId="29372" xr:uid="{30578C26-3C9E-45FC-B173-E13579582BD1}"/>
    <cellStyle name="Percent 4 5 6 2 6" xfId="47223" xr:uid="{204417D3-87C9-46B6-9765-DE440129E186}"/>
    <cellStyle name="Percent 4 5 6 3" xfId="11505" xr:uid="{C72E91FB-4CF9-43DB-BC08-000016329738}"/>
    <cellStyle name="Percent 4 5 6 3 2" xfId="11506" xr:uid="{67A16024-F6EE-479F-A70D-0E6EEEF7C987}"/>
    <cellStyle name="Percent 4 5 6 3 2 2" xfId="11507" xr:uid="{EF1FDAFD-2987-499B-8798-F713BEB047E9}"/>
    <cellStyle name="Percent 4 5 6 3 2 2 2" xfId="29380" xr:uid="{1FFD60E9-D532-45DC-98CC-E05601AA651E}"/>
    <cellStyle name="Percent 4 5 6 3 2 2 3" xfId="47231" xr:uid="{9D4B0AFF-FB84-476E-80B1-F784E9AAE93B}"/>
    <cellStyle name="Percent 4 5 6 3 2 3" xfId="29379" xr:uid="{C6381F8D-7DDC-4130-902A-547AC33F60DB}"/>
    <cellStyle name="Percent 4 5 6 3 2 4" xfId="47230" xr:uid="{1EF295F2-BB17-4C48-BFA9-4F8F5B88F166}"/>
    <cellStyle name="Percent 4 5 6 3 3" xfId="11508" xr:uid="{282EA854-EA99-4460-8726-BCF0884C2908}"/>
    <cellStyle name="Percent 4 5 6 3 3 2" xfId="11509" xr:uid="{AF339F17-50CE-43E2-944A-13F8EA11FCF5}"/>
    <cellStyle name="Percent 4 5 6 3 3 2 2" xfId="29382" xr:uid="{70F9AC65-654C-47BA-8B30-AC468BDA7236}"/>
    <cellStyle name="Percent 4 5 6 3 3 2 3" xfId="47233" xr:uid="{CEAC3DC0-3436-457C-8E1A-0DBEADA82B70}"/>
    <cellStyle name="Percent 4 5 6 3 3 3" xfId="29381" xr:uid="{4C375A7A-DE5C-4FC4-B43F-F4DB656BEDCE}"/>
    <cellStyle name="Percent 4 5 6 3 3 4" xfId="47232" xr:uid="{0457B948-B0CF-4BFC-9BD3-54135D78A0AF}"/>
    <cellStyle name="Percent 4 5 6 3 4" xfId="11510" xr:uid="{FE91073A-1DBF-4A90-8B8D-30682A98298A}"/>
    <cellStyle name="Percent 4 5 6 3 4 2" xfId="29383" xr:uid="{1D126F89-8855-4016-85FA-52FAE8EAA1F4}"/>
    <cellStyle name="Percent 4 5 6 3 4 3" xfId="47234" xr:uid="{F1023492-0FBA-4AC5-8547-BEEFAFA3171C}"/>
    <cellStyle name="Percent 4 5 6 3 5" xfId="29378" xr:uid="{FF907CE5-9F16-4A84-95E0-1F9A4D1FB345}"/>
    <cellStyle name="Percent 4 5 6 3 6" xfId="47229" xr:uid="{170103BF-4BBF-42D2-B0E2-DBDBD79C0157}"/>
    <cellStyle name="Percent 4 5 6 4" xfId="11511" xr:uid="{061A6E66-8A7F-443B-8EEE-C2DCF5A16B15}"/>
    <cellStyle name="Percent 4 5 6 4 2" xfId="11512" xr:uid="{2EA0BC3D-1853-4508-8F29-09ECFB78F9A8}"/>
    <cellStyle name="Percent 4 5 6 4 2 2" xfId="11513" xr:uid="{F02F5CD0-F2C5-44A1-970A-B581BA5F6FFD}"/>
    <cellStyle name="Percent 4 5 6 4 2 2 2" xfId="29386" xr:uid="{ECC2016C-B84F-4E1A-8B62-31D127BA937D}"/>
    <cellStyle name="Percent 4 5 6 4 2 2 3" xfId="47237" xr:uid="{53F0091B-35CE-4DBB-B651-05F4ADEA02BA}"/>
    <cellStyle name="Percent 4 5 6 4 2 3" xfId="29385" xr:uid="{63AABEEE-5919-455F-B897-C9EE1247BDEC}"/>
    <cellStyle name="Percent 4 5 6 4 2 4" xfId="47236" xr:uid="{DA8FC073-2FA0-41F9-BA8C-9A169312F2C7}"/>
    <cellStyle name="Percent 4 5 6 4 3" xfId="11514" xr:uid="{452F599A-B971-4CC5-9554-4F8135F35855}"/>
    <cellStyle name="Percent 4 5 6 4 3 2" xfId="11515" xr:uid="{63A6CF13-8C04-41F2-829F-7748F1124D39}"/>
    <cellStyle name="Percent 4 5 6 4 3 2 2" xfId="29388" xr:uid="{2065823F-408D-45D4-97F4-204CF06DF279}"/>
    <cellStyle name="Percent 4 5 6 4 3 2 3" xfId="47239" xr:uid="{90A31AED-8F38-4FA6-9899-7BCD1FDC2FE4}"/>
    <cellStyle name="Percent 4 5 6 4 3 3" xfId="29387" xr:uid="{3F158953-BC22-40B7-AB9C-5E36981424C9}"/>
    <cellStyle name="Percent 4 5 6 4 3 4" xfId="47238" xr:uid="{AAC11045-586C-48B1-B5E8-0CD679931A90}"/>
    <cellStyle name="Percent 4 5 6 4 4" xfId="11516" xr:uid="{1C78A88B-424F-4E5B-B5BC-7D950C9ADF1C}"/>
    <cellStyle name="Percent 4 5 6 4 4 2" xfId="11517" xr:uid="{3B52FF1F-FED2-4651-9CF7-8BB8D7B9C883}"/>
    <cellStyle name="Percent 4 5 6 4 4 2 2" xfId="29390" xr:uid="{4BAC2626-E757-4138-9EC8-EBC12DC71F2C}"/>
    <cellStyle name="Percent 4 5 6 4 4 2 3" xfId="47241" xr:uid="{A6EB866D-6DA6-4E70-9991-7BF29BD9A655}"/>
    <cellStyle name="Percent 4 5 6 4 4 3" xfId="29389" xr:uid="{9D8593B4-D94E-4BA5-A380-154C6AB3D8B7}"/>
    <cellStyle name="Percent 4 5 6 4 4 4" xfId="47240" xr:uid="{E9E6DBD8-6EA4-4571-9997-9D8E2BA5A20A}"/>
    <cellStyle name="Percent 4 5 6 4 5" xfId="11518" xr:uid="{D9569D9C-B72D-4717-809A-3BB7F7A6B80B}"/>
    <cellStyle name="Percent 4 5 6 4 5 2" xfId="29391" xr:uid="{8394912F-CDAD-4FF5-A8FC-BAB25E565D76}"/>
    <cellStyle name="Percent 4 5 6 4 5 3" xfId="47242" xr:uid="{02A91CB3-6091-4F7F-BBBE-3BD9042319DC}"/>
    <cellStyle name="Percent 4 5 6 4 6" xfId="29384" xr:uid="{7AA3898A-8B6D-4E42-9636-2456E61BE5FD}"/>
    <cellStyle name="Percent 4 5 6 4 7" xfId="47235" xr:uid="{9F6EE565-7322-43C6-9006-D139C6EC56A9}"/>
    <cellStyle name="Percent 4 5 6 5" xfId="11519" xr:uid="{C01CA59B-6041-4D07-B002-2E8E057641B0}"/>
    <cellStyle name="Percent 4 5 6 5 2" xfId="11520" xr:uid="{BDF1CA53-1238-4C9F-9D54-0623A5FBC545}"/>
    <cellStyle name="Percent 4 5 6 5 2 2" xfId="11521" xr:uid="{A81A1F99-88F1-4E38-B799-11A4FA4F70D0}"/>
    <cellStyle name="Percent 4 5 6 5 2 2 2" xfId="29394" xr:uid="{D4008FF9-769A-4AA8-8677-CAD99863C4FD}"/>
    <cellStyle name="Percent 4 5 6 5 2 2 3" xfId="47245" xr:uid="{3D3CA7F1-AC07-4E71-AC29-76340E852DA1}"/>
    <cellStyle name="Percent 4 5 6 5 2 3" xfId="29393" xr:uid="{EB9BD19C-1F3B-4930-A8C5-19DF2987FAC7}"/>
    <cellStyle name="Percent 4 5 6 5 2 4" xfId="47244" xr:uid="{925A3C4E-4CE6-4099-B3C4-1EA9917A1A28}"/>
    <cellStyle name="Percent 4 5 6 5 3" xfId="11522" xr:uid="{BF838C04-15D8-4D20-8DBB-74FDE91303B3}"/>
    <cellStyle name="Percent 4 5 6 5 3 2" xfId="11523" xr:uid="{74028DAA-3348-48C0-8EAA-06199B24AD84}"/>
    <cellStyle name="Percent 4 5 6 5 3 2 2" xfId="29396" xr:uid="{A4315664-7D12-41E1-8BE8-304AFCEA148C}"/>
    <cellStyle name="Percent 4 5 6 5 3 2 3" xfId="47247" xr:uid="{7D6AAC14-2267-4AF9-AB21-DF0329870C1D}"/>
    <cellStyle name="Percent 4 5 6 5 3 3" xfId="29395" xr:uid="{C6718DF5-D28D-490F-B8FC-DE3706F7AA9E}"/>
    <cellStyle name="Percent 4 5 6 5 3 4" xfId="47246" xr:uid="{F7A4A1F4-8784-4395-8A53-B6DAFF58DCCA}"/>
    <cellStyle name="Percent 4 5 6 5 4" xfId="11524" xr:uid="{2A8BCE72-87A9-49C7-A138-F02DCA5FC8FD}"/>
    <cellStyle name="Percent 4 5 6 5 4 2" xfId="29397" xr:uid="{EC691487-F8C2-4DCD-971A-0797F89EC9FE}"/>
    <cellStyle name="Percent 4 5 6 5 4 3" xfId="47248" xr:uid="{B8638309-A313-4AA3-8BF3-1565DB892CB7}"/>
    <cellStyle name="Percent 4 5 6 5 5" xfId="29392" xr:uid="{448830F1-44B8-4DCF-87A2-37F86AE88A77}"/>
    <cellStyle name="Percent 4 5 6 5 6" xfId="47243" xr:uid="{9F8023EC-491A-45EF-8628-146F367AB287}"/>
    <cellStyle name="Percent 4 5 6 6" xfId="11525" xr:uid="{583BB5A5-98EF-4384-9A89-4F6CA663B434}"/>
    <cellStyle name="Percent 4 5 6 6 2" xfId="11526" xr:uid="{6B70FDD8-4895-4F32-AD28-104B7DAAF300}"/>
    <cellStyle name="Percent 4 5 6 6 2 2" xfId="29399" xr:uid="{B6EE02BD-E4ED-4AF6-B2E7-28A2C425D82D}"/>
    <cellStyle name="Percent 4 5 6 6 2 3" xfId="47250" xr:uid="{01347B18-C3FB-413B-AB26-67209DECC66C}"/>
    <cellStyle name="Percent 4 5 6 6 3" xfId="29398" xr:uid="{FDB89ED5-DF98-4FEA-ACF8-5406ADF6DC26}"/>
    <cellStyle name="Percent 4 5 6 6 4" xfId="47249" xr:uid="{2BB42950-8C1A-404D-8B5F-1A87A10F2A24}"/>
    <cellStyle name="Percent 4 5 6 7" xfId="11527" xr:uid="{142B8A47-C64A-4F0F-9AA4-D33655A12634}"/>
    <cellStyle name="Percent 4 5 6 7 2" xfId="11528" xr:uid="{22F27FFA-3D85-4DB0-9C87-BC61BB38B2BA}"/>
    <cellStyle name="Percent 4 5 6 7 2 2" xfId="29401" xr:uid="{26B26DBF-12A8-4274-B76C-0A65E1C45869}"/>
    <cellStyle name="Percent 4 5 6 7 2 3" xfId="47252" xr:uid="{1298663B-8270-4EE8-9955-43984014AC2B}"/>
    <cellStyle name="Percent 4 5 6 7 3" xfId="29400" xr:uid="{E68C1727-1B45-4604-A16A-C3306A536FFE}"/>
    <cellStyle name="Percent 4 5 6 7 4" xfId="47251" xr:uid="{D1C2888D-D2F1-4E70-A3D9-C6E77395394B}"/>
    <cellStyle name="Percent 4 5 6 8" xfId="11529" xr:uid="{9E906084-B516-4762-8F25-50E819A92CC1}"/>
    <cellStyle name="Percent 4 5 6 8 2" xfId="11530" xr:uid="{E5849787-4C39-4B9B-B220-05E2939A30AB}"/>
    <cellStyle name="Percent 4 5 6 8 2 2" xfId="29403" xr:uid="{825FD8A8-D854-4CA8-B2CC-C315DFD63180}"/>
    <cellStyle name="Percent 4 5 6 8 2 3" xfId="47254" xr:uid="{7356BC93-FC20-41AA-BE39-1FACD3ECD93C}"/>
    <cellStyle name="Percent 4 5 6 8 3" xfId="29402" xr:uid="{028A822B-E962-4C52-A6A1-6BDAD4FD2A3C}"/>
    <cellStyle name="Percent 4 5 6 8 4" xfId="47253" xr:uid="{E2EEE8BE-61D6-4BD6-B3D8-3B401B7044AC}"/>
    <cellStyle name="Percent 4 5 6 9" xfId="11531" xr:uid="{B4E52ECB-BEAF-438B-A9B9-C6DDB5985D26}"/>
    <cellStyle name="Percent 4 5 6 9 2" xfId="29404" xr:uid="{261B8CAB-FFE8-4AE8-A80D-6EE0CE2BC1B5}"/>
    <cellStyle name="Percent 4 5 6 9 3" xfId="47255" xr:uid="{3E05A1C8-2F29-428C-AB2E-8D7BE3DAD7CE}"/>
    <cellStyle name="Percent 4 5 7" xfId="4757" xr:uid="{87953AF5-F391-44C1-A323-90CCB7D57010}"/>
    <cellStyle name="Percent 4 5 7 10" xfId="11533" xr:uid="{0BFAC4A4-23CF-4D84-AAE2-E83AD4AB95B2}"/>
    <cellStyle name="Percent 4 5 7 10 2" xfId="29406" xr:uid="{4921AF3E-A7A4-4641-BE38-BEA84D588D07}"/>
    <cellStyle name="Percent 4 5 7 10 3" xfId="47257" xr:uid="{8E8E8395-B596-44CD-BA4F-2E489A7A10B8}"/>
    <cellStyle name="Percent 4 5 7 11" xfId="11532" xr:uid="{2C6A0BBF-2119-468A-A5ED-E71DF51C6BAF}"/>
    <cellStyle name="Percent 4 5 7 11 2" xfId="29405" xr:uid="{59B7C84E-4541-45A3-8D96-0B32E77B9CB6}"/>
    <cellStyle name="Percent 4 5 7 11 3" xfId="47256" xr:uid="{4E37893E-35D8-4383-B458-B6B1B0D9F615}"/>
    <cellStyle name="Percent 4 5 7 12" xfId="59954" xr:uid="{2232AEAF-98F7-4C2C-B459-3E225FB6D647}"/>
    <cellStyle name="Percent 4 5 7 2" xfId="11534" xr:uid="{F7B99948-5B6D-4447-A929-BB4260F23A50}"/>
    <cellStyle name="Percent 4 5 7 2 2" xfId="11535" xr:uid="{88C5060A-3B4E-431A-B0BC-64D31DE5CB49}"/>
    <cellStyle name="Percent 4 5 7 2 2 2" xfId="11536" xr:uid="{A664AA65-052C-44CB-8C72-4E1C1D5AD5EE}"/>
    <cellStyle name="Percent 4 5 7 2 2 2 2" xfId="29409" xr:uid="{1EC8322C-3FFE-42B9-84C8-333AD9052214}"/>
    <cellStyle name="Percent 4 5 7 2 2 2 3" xfId="47260" xr:uid="{27A54991-52E5-4C63-ADDB-B74409AB9C69}"/>
    <cellStyle name="Percent 4 5 7 2 2 3" xfId="29408" xr:uid="{9AF114A0-5F46-4B31-A451-F69FCAE9470C}"/>
    <cellStyle name="Percent 4 5 7 2 2 4" xfId="47259" xr:uid="{D6B3A6A4-1AC7-4A04-8E98-83CE93F925F2}"/>
    <cellStyle name="Percent 4 5 7 2 3" xfId="11537" xr:uid="{63DF40E9-7E8D-4D8A-931D-2AB0EF2DC10E}"/>
    <cellStyle name="Percent 4 5 7 2 3 2" xfId="11538" xr:uid="{AD44D6D4-29CE-4E6C-97E9-1BED880A6C29}"/>
    <cellStyle name="Percent 4 5 7 2 3 2 2" xfId="29411" xr:uid="{5DD37C54-9C58-44D7-AA38-722F394D7FD5}"/>
    <cellStyle name="Percent 4 5 7 2 3 2 3" xfId="47262" xr:uid="{2FDA44C1-99E6-4440-B7BF-38D28A1F02A6}"/>
    <cellStyle name="Percent 4 5 7 2 3 3" xfId="29410" xr:uid="{CA36F4D1-4626-48D6-ADBB-B4A0C73DFAEA}"/>
    <cellStyle name="Percent 4 5 7 2 3 4" xfId="47261" xr:uid="{31547702-344A-405A-95EA-EF37963FAE5C}"/>
    <cellStyle name="Percent 4 5 7 2 4" xfId="11539" xr:uid="{B9FF9BAA-5D08-4150-8273-E51095D3BEB4}"/>
    <cellStyle name="Percent 4 5 7 2 4 2" xfId="29412" xr:uid="{ABEDD615-9A83-4F98-816F-2D51EABC62A6}"/>
    <cellStyle name="Percent 4 5 7 2 4 3" xfId="47263" xr:uid="{609E4DC4-B540-45F6-A6BA-E4A60BF54766}"/>
    <cellStyle name="Percent 4 5 7 2 5" xfId="29407" xr:uid="{5FC64363-9094-45EB-8929-CE81F43E486F}"/>
    <cellStyle name="Percent 4 5 7 2 6" xfId="47258" xr:uid="{F3E8DAD1-C6FA-4305-9577-0F222EB02091}"/>
    <cellStyle name="Percent 4 5 7 3" xfId="11540" xr:uid="{02CEC257-C567-45B4-8171-B768BEFD3A55}"/>
    <cellStyle name="Percent 4 5 7 3 2" xfId="11541" xr:uid="{BC126C65-B86B-4125-96E1-7126826E524F}"/>
    <cellStyle name="Percent 4 5 7 3 2 2" xfId="11542" xr:uid="{F35A921B-E709-45B3-8B6E-57DBE4255B9F}"/>
    <cellStyle name="Percent 4 5 7 3 2 2 2" xfId="29415" xr:uid="{6514BD04-DEC5-4B7F-8C36-E812DA2CFE6D}"/>
    <cellStyle name="Percent 4 5 7 3 2 2 3" xfId="47266" xr:uid="{D7F1EA51-23C9-4104-B4D5-D0DE9D4D7D7E}"/>
    <cellStyle name="Percent 4 5 7 3 2 3" xfId="29414" xr:uid="{80D7665E-A1B2-4F93-A5AF-E8778BA6FDF5}"/>
    <cellStyle name="Percent 4 5 7 3 2 4" xfId="47265" xr:uid="{40BEAC07-CB56-4180-AF2A-328A8A06511A}"/>
    <cellStyle name="Percent 4 5 7 3 3" xfId="11543" xr:uid="{67222227-46FA-4CE4-B0B9-F25633E922FD}"/>
    <cellStyle name="Percent 4 5 7 3 3 2" xfId="11544" xr:uid="{D45149D6-63EC-4ABF-B74B-B010453E7CE0}"/>
    <cellStyle name="Percent 4 5 7 3 3 2 2" xfId="29417" xr:uid="{84C0931D-1067-414A-8672-0CC78A723CEB}"/>
    <cellStyle name="Percent 4 5 7 3 3 2 3" xfId="47268" xr:uid="{56DCA40F-64AD-4B93-90E3-DEBE8A357F58}"/>
    <cellStyle name="Percent 4 5 7 3 3 3" xfId="29416" xr:uid="{FF2E684D-DB71-43D9-864E-D0A6A9405758}"/>
    <cellStyle name="Percent 4 5 7 3 3 4" xfId="47267" xr:uid="{40DE1289-FA5D-422A-A2D7-D86E4757E46D}"/>
    <cellStyle name="Percent 4 5 7 3 4" xfId="11545" xr:uid="{6DE6B09A-0A98-4D86-8F09-4A05C029F31C}"/>
    <cellStyle name="Percent 4 5 7 3 4 2" xfId="29418" xr:uid="{A5AA87F8-6A6B-457D-A21E-EB6CC831AEC5}"/>
    <cellStyle name="Percent 4 5 7 3 4 3" xfId="47269" xr:uid="{A1B22F83-7C03-44D5-96B5-C7700D7242BB}"/>
    <cellStyle name="Percent 4 5 7 3 5" xfId="29413" xr:uid="{197C1554-8559-4098-9A82-BCE7F319834D}"/>
    <cellStyle name="Percent 4 5 7 3 6" xfId="47264" xr:uid="{F3A74BE6-D155-4713-AC59-73E5E831C874}"/>
    <cellStyle name="Percent 4 5 7 4" xfId="11546" xr:uid="{910A3DE5-F6ED-42E0-85EE-3655D0BA6C27}"/>
    <cellStyle name="Percent 4 5 7 4 2" xfId="11547" xr:uid="{755D8896-9851-435E-9F9B-E5F55628BD79}"/>
    <cellStyle name="Percent 4 5 7 4 2 2" xfId="11548" xr:uid="{33746FFB-7D13-4EC1-863B-F15D8ED30B8B}"/>
    <cellStyle name="Percent 4 5 7 4 2 2 2" xfId="29421" xr:uid="{DDD1521C-33D6-4C90-989F-F58933150757}"/>
    <cellStyle name="Percent 4 5 7 4 2 2 3" xfId="47272" xr:uid="{3CBB8164-D2E4-47C7-87E1-15E5FFAA0701}"/>
    <cellStyle name="Percent 4 5 7 4 2 3" xfId="29420" xr:uid="{D4B7FD79-C062-453D-AB89-1D5ADA0E5BB4}"/>
    <cellStyle name="Percent 4 5 7 4 2 4" xfId="47271" xr:uid="{71CBC3C2-092C-4B12-B899-1D3697BFD5E8}"/>
    <cellStyle name="Percent 4 5 7 4 3" xfId="11549" xr:uid="{44AE14BB-5B10-4CE0-B6EE-FCBACA759726}"/>
    <cellStyle name="Percent 4 5 7 4 3 2" xfId="11550" xr:uid="{68F6BCBC-4720-4091-B59C-24803C911F30}"/>
    <cellStyle name="Percent 4 5 7 4 3 2 2" xfId="29423" xr:uid="{B7407530-239B-48F1-BA42-DE861261C25D}"/>
    <cellStyle name="Percent 4 5 7 4 3 2 3" xfId="47274" xr:uid="{3944F4C5-14E1-4F3D-A8D2-B44AA12B80C4}"/>
    <cellStyle name="Percent 4 5 7 4 3 3" xfId="29422" xr:uid="{8C5B8363-E324-4274-8702-4F9C84248521}"/>
    <cellStyle name="Percent 4 5 7 4 3 4" xfId="47273" xr:uid="{92E5FE7D-0031-4D0A-AE32-4193DB993A57}"/>
    <cellStyle name="Percent 4 5 7 4 4" xfId="11551" xr:uid="{444B3CF9-282A-47FD-A319-76B6EEC5C00E}"/>
    <cellStyle name="Percent 4 5 7 4 4 2" xfId="11552" xr:uid="{B093DB82-C15C-41A7-8E84-1BFC02EA748C}"/>
    <cellStyle name="Percent 4 5 7 4 4 2 2" xfId="29425" xr:uid="{2C8D7018-4CAF-45A5-8D02-89AE61608845}"/>
    <cellStyle name="Percent 4 5 7 4 4 2 3" xfId="47276" xr:uid="{93E9F55F-ED2F-4807-A406-9770E12B2640}"/>
    <cellStyle name="Percent 4 5 7 4 4 3" xfId="29424" xr:uid="{0AF1B62B-9C7E-48E1-A33B-8EFE71DC4ED7}"/>
    <cellStyle name="Percent 4 5 7 4 4 4" xfId="47275" xr:uid="{60BCFD4B-1327-42B8-927E-3BD384402D37}"/>
    <cellStyle name="Percent 4 5 7 4 5" xfId="11553" xr:uid="{53621BC7-F515-4E5F-A8F4-746A5476E58B}"/>
    <cellStyle name="Percent 4 5 7 4 5 2" xfId="29426" xr:uid="{CD446629-BC19-40DB-AAB4-A3CE134EAD1E}"/>
    <cellStyle name="Percent 4 5 7 4 5 3" xfId="47277" xr:uid="{7AFEAD0E-4408-48D3-B6E2-D306F35E54A3}"/>
    <cellStyle name="Percent 4 5 7 4 6" xfId="29419" xr:uid="{E0E19C04-6812-48D9-959B-E2EBC2368822}"/>
    <cellStyle name="Percent 4 5 7 4 7" xfId="47270" xr:uid="{D687D161-30C2-4BCA-B197-6046C61CD8E8}"/>
    <cellStyle name="Percent 4 5 7 5" xfId="11554" xr:uid="{FADF817B-1C4D-46A2-BACA-162DF5857045}"/>
    <cellStyle name="Percent 4 5 7 5 2" xfId="11555" xr:uid="{9CFEC366-1CF8-44A4-8431-6BDD2C9B7394}"/>
    <cellStyle name="Percent 4 5 7 5 2 2" xfId="11556" xr:uid="{6D941D47-91B9-4764-B073-00EA7CB923A8}"/>
    <cellStyle name="Percent 4 5 7 5 2 2 2" xfId="29429" xr:uid="{75407698-1F41-47A6-9BF0-595023BF5098}"/>
    <cellStyle name="Percent 4 5 7 5 2 2 3" xfId="47280" xr:uid="{71B9F5CB-1B5F-4C71-BED9-8B5D2F8F900A}"/>
    <cellStyle name="Percent 4 5 7 5 2 3" xfId="29428" xr:uid="{A19B95EA-E18E-437D-A75D-24114E58B66A}"/>
    <cellStyle name="Percent 4 5 7 5 2 4" xfId="47279" xr:uid="{17121F57-F593-471F-A89D-2FABE8B205F3}"/>
    <cellStyle name="Percent 4 5 7 5 3" xfId="11557" xr:uid="{D66C1722-E605-4309-B142-F09A8E72E18E}"/>
    <cellStyle name="Percent 4 5 7 5 3 2" xfId="11558" xr:uid="{CC0224FC-4059-4997-9557-255C65615C6E}"/>
    <cellStyle name="Percent 4 5 7 5 3 2 2" xfId="29431" xr:uid="{85C499AD-2E8B-467D-ABA4-6873980A4445}"/>
    <cellStyle name="Percent 4 5 7 5 3 2 3" xfId="47282" xr:uid="{D38CD91F-FF24-406F-8C62-3AA88476378F}"/>
    <cellStyle name="Percent 4 5 7 5 3 3" xfId="29430" xr:uid="{B5BBE280-22DF-4F39-BFE3-0235C77BD9F2}"/>
    <cellStyle name="Percent 4 5 7 5 3 4" xfId="47281" xr:uid="{CF0527A9-F3AD-42B0-BA07-C2228799AC4A}"/>
    <cellStyle name="Percent 4 5 7 5 4" xfId="11559" xr:uid="{A04FD3B3-ED14-4E26-B911-5F96F4134126}"/>
    <cellStyle name="Percent 4 5 7 5 4 2" xfId="29432" xr:uid="{16201A1F-CAAB-4C1E-980A-F2612A20AD0F}"/>
    <cellStyle name="Percent 4 5 7 5 4 3" xfId="47283" xr:uid="{93315549-BDFF-4D88-83FC-2D8BDBF46907}"/>
    <cellStyle name="Percent 4 5 7 5 5" xfId="29427" xr:uid="{AB9308FC-E428-43FD-8D87-AFE716DB9618}"/>
    <cellStyle name="Percent 4 5 7 5 6" xfId="47278" xr:uid="{611B1175-27DD-4E0E-A1D0-5CD0F4C814E9}"/>
    <cellStyle name="Percent 4 5 7 6" xfId="11560" xr:uid="{837D436D-6478-4F9F-9B39-AE1D4F94A74D}"/>
    <cellStyle name="Percent 4 5 7 6 2" xfId="11561" xr:uid="{8FEC6A42-630B-43CE-9158-4EB1257D820E}"/>
    <cellStyle name="Percent 4 5 7 6 2 2" xfId="29434" xr:uid="{047343B0-7AA1-4FEF-B9C6-87A25CAAB845}"/>
    <cellStyle name="Percent 4 5 7 6 2 3" xfId="47285" xr:uid="{92F573DF-3863-4FB8-A592-8C0537BC31DC}"/>
    <cellStyle name="Percent 4 5 7 6 3" xfId="29433" xr:uid="{EE44FBC1-E7E4-465C-8CC6-E73E4B5F6C37}"/>
    <cellStyle name="Percent 4 5 7 6 4" xfId="47284" xr:uid="{FF19B77F-CDCE-4DD3-8211-92792C98DFDF}"/>
    <cellStyle name="Percent 4 5 7 7" xfId="11562" xr:uid="{F8142D85-273E-45A0-B194-4F6ACB5E8548}"/>
    <cellStyle name="Percent 4 5 7 7 2" xfId="11563" xr:uid="{D558F6E7-DC20-41CD-AF25-DF5B4B46DB04}"/>
    <cellStyle name="Percent 4 5 7 7 2 2" xfId="29436" xr:uid="{694D3B8B-2A1E-444E-994C-4A4420D12D26}"/>
    <cellStyle name="Percent 4 5 7 7 2 3" xfId="47287" xr:uid="{B9729939-5698-4E71-9B27-E7CB49D74CB4}"/>
    <cellStyle name="Percent 4 5 7 7 3" xfId="29435" xr:uid="{6D8FD73B-6BAA-400E-81B7-D76E18E4B7E6}"/>
    <cellStyle name="Percent 4 5 7 7 4" xfId="47286" xr:uid="{EC395BA1-D9A0-4AB4-A054-B3141C4BDB7C}"/>
    <cellStyle name="Percent 4 5 7 8" xfId="11564" xr:uid="{3DF5BC8C-0DD8-4BC5-B592-2D9DB34C6DAF}"/>
    <cellStyle name="Percent 4 5 7 8 2" xfId="11565" xr:uid="{6727DC1A-C490-4D20-B78A-B332091CAF8B}"/>
    <cellStyle name="Percent 4 5 7 8 2 2" xfId="29438" xr:uid="{FB205F62-6FD9-4B3D-8A58-30E898C8D99F}"/>
    <cellStyle name="Percent 4 5 7 8 2 3" xfId="47289" xr:uid="{4CC21D59-6B87-4472-ADBA-02162127DBE1}"/>
    <cellStyle name="Percent 4 5 7 8 3" xfId="29437" xr:uid="{18FCA6AA-CB52-4AA0-9D20-31B5EC600ABF}"/>
    <cellStyle name="Percent 4 5 7 8 4" xfId="47288" xr:uid="{51F7B75D-C721-430D-BC01-4DE9C2E7EDF0}"/>
    <cellStyle name="Percent 4 5 7 9" xfId="11566" xr:uid="{0C6EFCC6-2844-4348-84D4-12C2668A8FDA}"/>
    <cellStyle name="Percent 4 5 7 9 2" xfId="29439" xr:uid="{012CC992-D7A0-4025-9183-ED7649499CEE}"/>
    <cellStyle name="Percent 4 5 7 9 3" xfId="47290" xr:uid="{313B035E-6A12-4D4D-BD3B-86EF81A4FB18}"/>
    <cellStyle name="Percent 4 5 8" xfId="4758" xr:uid="{510810EE-3986-4FE7-AF9B-CA68D0D01D7D}"/>
    <cellStyle name="Percent 4 5 8 10" xfId="11568" xr:uid="{45B4A969-9943-41B5-B1C3-24E241CC76FA}"/>
    <cellStyle name="Percent 4 5 8 10 2" xfId="29441" xr:uid="{D414BAF2-ADE4-4856-84C8-17D0D5FE4AC1}"/>
    <cellStyle name="Percent 4 5 8 10 3" xfId="47292" xr:uid="{8A80BF9E-5102-4ED6-AC67-F29D129AC95B}"/>
    <cellStyle name="Percent 4 5 8 11" xfId="11567" xr:uid="{C8F92F46-0C35-4380-B0B1-F7017460E376}"/>
    <cellStyle name="Percent 4 5 8 11 2" xfId="29440" xr:uid="{F20357BF-BBEC-4330-8C49-02B5A9B175B4}"/>
    <cellStyle name="Percent 4 5 8 11 3" xfId="47291" xr:uid="{A5C99B00-8378-47DD-BA23-D285B35A1390}"/>
    <cellStyle name="Percent 4 5 8 12" xfId="59955" xr:uid="{F7FB4867-8712-461D-908A-798ED298A9E9}"/>
    <cellStyle name="Percent 4 5 8 2" xfId="11569" xr:uid="{1844C8CE-1AF1-4476-8757-A4CA14C5424D}"/>
    <cellStyle name="Percent 4 5 8 2 2" xfId="11570" xr:uid="{6D06386E-F7AC-4947-8C76-68168812A07E}"/>
    <cellStyle name="Percent 4 5 8 2 2 2" xfId="11571" xr:uid="{346FCA8C-643E-4211-8281-C7FF05BE5C7F}"/>
    <cellStyle name="Percent 4 5 8 2 2 2 2" xfId="29444" xr:uid="{7AA745B1-4F91-4791-BD60-A0619CCC83F6}"/>
    <cellStyle name="Percent 4 5 8 2 2 2 3" xfId="47295" xr:uid="{1679E741-17E4-4976-AC95-E8285DDD3D21}"/>
    <cellStyle name="Percent 4 5 8 2 2 3" xfId="29443" xr:uid="{C126A1BA-DA64-45D1-802A-D844BE1AE40F}"/>
    <cellStyle name="Percent 4 5 8 2 2 4" xfId="47294" xr:uid="{1EF3B3A5-BE2C-4DAD-B4DE-16F4E864BFA1}"/>
    <cellStyle name="Percent 4 5 8 2 3" xfId="11572" xr:uid="{1800D931-7927-4584-ACC2-A7BB8CA5AE39}"/>
    <cellStyle name="Percent 4 5 8 2 3 2" xfId="11573" xr:uid="{1F54CA17-960E-43C2-82BC-4B0009915C87}"/>
    <cellStyle name="Percent 4 5 8 2 3 2 2" xfId="29446" xr:uid="{016D90E1-CB30-4AE5-B67D-01857D36E145}"/>
    <cellStyle name="Percent 4 5 8 2 3 2 3" xfId="47297" xr:uid="{C6B6575F-87B7-4773-AF7B-4E3B2D8AC87D}"/>
    <cellStyle name="Percent 4 5 8 2 3 3" xfId="29445" xr:uid="{A9F262D2-860F-449B-A982-63EA4D94223C}"/>
    <cellStyle name="Percent 4 5 8 2 3 4" xfId="47296" xr:uid="{AB4BE035-679E-4A19-831A-2B43CF5E8CB9}"/>
    <cellStyle name="Percent 4 5 8 2 4" xfId="11574" xr:uid="{FFE15D2E-FE93-445D-A1DB-007287E92665}"/>
    <cellStyle name="Percent 4 5 8 2 4 2" xfId="29447" xr:uid="{B2A0FBA5-8FF6-415F-A3D2-FB4C6B0F67A1}"/>
    <cellStyle name="Percent 4 5 8 2 4 3" xfId="47298" xr:uid="{25C5E63E-FCC3-45DF-9F9B-12B6B298BBBA}"/>
    <cellStyle name="Percent 4 5 8 2 5" xfId="29442" xr:uid="{7E258756-D6AA-403F-AD7A-B2D1A50AE7D3}"/>
    <cellStyle name="Percent 4 5 8 2 6" xfId="47293" xr:uid="{C2E32B1B-CCCD-4DEB-AF5D-584A99E2FEE8}"/>
    <cellStyle name="Percent 4 5 8 3" xfId="11575" xr:uid="{7E944555-AE5E-494F-9FC7-52B4E22B4D04}"/>
    <cellStyle name="Percent 4 5 8 3 2" xfId="11576" xr:uid="{B51B6A27-B6FB-46FE-827C-BE71CE99B191}"/>
    <cellStyle name="Percent 4 5 8 3 2 2" xfId="11577" xr:uid="{DBA491AC-3C00-4531-96FF-4DDF5E9149FF}"/>
    <cellStyle name="Percent 4 5 8 3 2 2 2" xfId="29450" xr:uid="{F3C5EAA7-0C73-4B06-8F9F-633F508FB45F}"/>
    <cellStyle name="Percent 4 5 8 3 2 2 3" xfId="47301" xr:uid="{3983D6E4-FCE5-4550-BC08-D3B3D9C2341D}"/>
    <cellStyle name="Percent 4 5 8 3 2 3" xfId="29449" xr:uid="{E6D54F39-E646-4DB2-BCDF-76F7F1B4EE1E}"/>
    <cellStyle name="Percent 4 5 8 3 2 4" xfId="47300" xr:uid="{9C1555C5-18AD-40D8-86E8-78436BC0E38D}"/>
    <cellStyle name="Percent 4 5 8 3 3" xfId="11578" xr:uid="{846B4CAF-10A3-44AC-9453-A5A0204A1B4D}"/>
    <cellStyle name="Percent 4 5 8 3 3 2" xfId="11579" xr:uid="{65824C60-A61D-48CF-B774-8DFB1BF2BA35}"/>
    <cellStyle name="Percent 4 5 8 3 3 2 2" xfId="29452" xr:uid="{AE63A961-4229-4B70-8BBB-48094A4C8C1D}"/>
    <cellStyle name="Percent 4 5 8 3 3 2 3" xfId="47303" xr:uid="{DA6EC6DF-037E-46E0-8D96-F901C5D47550}"/>
    <cellStyle name="Percent 4 5 8 3 3 3" xfId="29451" xr:uid="{F6950D2B-3F2F-4986-9138-61AC8B2B8F37}"/>
    <cellStyle name="Percent 4 5 8 3 3 4" xfId="47302" xr:uid="{6E8A3BD0-4162-49E0-8B18-B0074FAFD534}"/>
    <cellStyle name="Percent 4 5 8 3 4" xfId="11580" xr:uid="{610C220D-8A14-44CB-88A9-5695BA507190}"/>
    <cellStyle name="Percent 4 5 8 3 4 2" xfId="29453" xr:uid="{70CCFC21-96AB-46CF-B225-86C4419B99D5}"/>
    <cellStyle name="Percent 4 5 8 3 4 3" xfId="47304" xr:uid="{D5DEE0E7-07CE-41D9-9BD8-467BBDA7D1D0}"/>
    <cellStyle name="Percent 4 5 8 3 5" xfId="29448" xr:uid="{CDFD65BF-BBBA-4E46-8051-B8B5DC468F05}"/>
    <cellStyle name="Percent 4 5 8 3 6" xfId="47299" xr:uid="{CCC2A634-0604-4A75-84FD-697A7DDB88C0}"/>
    <cellStyle name="Percent 4 5 8 4" xfId="11581" xr:uid="{970FA1B1-6595-4F49-9513-89686BDE6C5B}"/>
    <cellStyle name="Percent 4 5 8 4 2" xfId="11582" xr:uid="{F02BF0F2-A911-4AF1-8177-D0E6230C094E}"/>
    <cellStyle name="Percent 4 5 8 4 2 2" xfId="11583" xr:uid="{9DFF953A-E209-4A38-9026-B7EDC1FC2191}"/>
    <cellStyle name="Percent 4 5 8 4 2 2 2" xfId="29456" xr:uid="{0CA774BA-EF80-4579-B780-C620FA4A1451}"/>
    <cellStyle name="Percent 4 5 8 4 2 2 3" xfId="47307" xr:uid="{6D38B876-2E60-430C-9ED9-6004B41E2DDA}"/>
    <cellStyle name="Percent 4 5 8 4 2 3" xfId="29455" xr:uid="{478F4B77-1AAA-4587-8453-0D4A90CDF561}"/>
    <cellStyle name="Percent 4 5 8 4 2 4" xfId="47306" xr:uid="{60B70917-6D9F-4F32-B5D8-35CA4842CFEA}"/>
    <cellStyle name="Percent 4 5 8 4 3" xfId="11584" xr:uid="{84B150F5-255E-4A7D-9007-887A3F4638B8}"/>
    <cellStyle name="Percent 4 5 8 4 3 2" xfId="11585" xr:uid="{03C89C10-773C-4645-920D-48AA905D6471}"/>
    <cellStyle name="Percent 4 5 8 4 3 2 2" xfId="29458" xr:uid="{41CA24BE-E1C6-4BFE-B902-16EB271C2BFF}"/>
    <cellStyle name="Percent 4 5 8 4 3 2 3" xfId="47309" xr:uid="{E240F405-6F17-4B6E-9115-FB02EB9F67AE}"/>
    <cellStyle name="Percent 4 5 8 4 3 3" xfId="29457" xr:uid="{75B07678-0A09-4A2A-82C6-129D0348F4FB}"/>
    <cellStyle name="Percent 4 5 8 4 3 4" xfId="47308" xr:uid="{1B35A5ED-4082-4759-A98B-AC25CFEF1714}"/>
    <cellStyle name="Percent 4 5 8 4 4" xfId="11586" xr:uid="{4DD629E9-B737-4C8D-B951-565F5765C26C}"/>
    <cellStyle name="Percent 4 5 8 4 4 2" xfId="11587" xr:uid="{8B5697E3-ACF7-4D33-8BF2-EFE298DA0165}"/>
    <cellStyle name="Percent 4 5 8 4 4 2 2" xfId="29460" xr:uid="{2463E95D-56DD-455D-9D86-9D67E1A415B2}"/>
    <cellStyle name="Percent 4 5 8 4 4 2 3" xfId="47311" xr:uid="{58E77F09-5DFD-4078-847C-9A80E6D665C2}"/>
    <cellStyle name="Percent 4 5 8 4 4 3" xfId="29459" xr:uid="{2869064F-F86A-4812-9259-01FB79711D02}"/>
    <cellStyle name="Percent 4 5 8 4 4 4" xfId="47310" xr:uid="{BFCC972A-5B36-4431-A3E9-D087A65837D2}"/>
    <cellStyle name="Percent 4 5 8 4 5" xfId="11588" xr:uid="{56C6E7B1-5EB0-4332-A75E-434DA9A586C0}"/>
    <cellStyle name="Percent 4 5 8 4 5 2" xfId="29461" xr:uid="{1B19D964-796A-431E-B7AE-12C0A4DD6334}"/>
    <cellStyle name="Percent 4 5 8 4 5 3" xfId="47312" xr:uid="{AC63BB24-883D-447F-833D-60042D79CC0C}"/>
    <cellStyle name="Percent 4 5 8 4 6" xfId="29454" xr:uid="{75E86769-5D8D-4D33-AEE8-A29B04758D90}"/>
    <cellStyle name="Percent 4 5 8 4 7" xfId="47305" xr:uid="{9E401F6A-25B5-4AB3-94FA-F40E58568150}"/>
    <cellStyle name="Percent 4 5 8 5" xfId="11589" xr:uid="{72A50AD3-338E-4FBC-B2EC-CCD83A67FEC9}"/>
    <cellStyle name="Percent 4 5 8 5 2" xfId="11590" xr:uid="{743A585B-3CA0-4FB5-8DCE-583FDE587297}"/>
    <cellStyle name="Percent 4 5 8 5 2 2" xfId="11591" xr:uid="{44C73958-AFFE-4D3F-BF4A-3E2332E14DB8}"/>
    <cellStyle name="Percent 4 5 8 5 2 2 2" xfId="29464" xr:uid="{2892CFDA-58F5-431F-B602-2C5D242BA336}"/>
    <cellStyle name="Percent 4 5 8 5 2 2 3" xfId="47315" xr:uid="{5DF2A31B-0BDF-479B-8C29-D616ED2F18AB}"/>
    <cellStyle name="Percent 4 5 8 5 2 3" xfId="29463" xr:uid="{D9099359-7A22-4FBE-BBA3-9D3D26F24482}"/>
    <cellStyle name="Percent 4 5 8 5 2 4" xfId="47314" xr:uid="{8A986B9E-6B8C-4EB7-BEE8-17CC2CEFE91F}"/>
    <cellStyle name="Percent 4 5 8 5 3" xfId="11592" xr:uid="{19C014B0-4CD6-4A47-A85D-192413B766EE}"/>
    <cellStyle name="Percent 4 5 8 5 3 2" xfId="11593" xr:uid="{97DA58A1-2833-48A5-98B3-F9B5AAD7CD88}"/>
    <cellStyle name="Percent 4 5 8 5 3 2 2" xfId="29466" xr:uid="{1C57A983-D424-4187-B8F0-AB4FF2873CA7}"/>
    <cellStyle name="Percent 4 5 8 5 3 2 3" xfId="47317" xr:uid="{86B92540-1DDA-464D-968E-B961CA1F275E}"/>
    <cellStyle name="Percent 4 5 8 5 3 3" xfId="29465" xr:uid="{EAD8EA26-B23F-4A6D-9486-876FAAA10733}"/>
    <cellStyle name="Percent 4 5 8 5 3 4" xfId="47316" xr:uid="{887A018E-A6C9-4FC4-B450-583548DBAE69}"/>
    <cellStyle name="Percent 4 5 8 5 4" xfId="11594" xr:uid="{95B90463-2342-4902-91A7-4CC651B32D22}"/>
    <cellStyle name="Percent 4 5 8 5 4 2" xfId="29467" xr:uid="{EFE417C1-A50D-4FDC-939E-59D2D624EEA6}"/>
    <cellStyle name="Percent 4 5 8 5 4 3" xfId="47318" xr:uid="{FE831767-6063-48B3-BFA6-1C15C016A21B}"/>
    <cellStyle name="Percent 4 5 8 5 5" xfId="29462" xr:uid="{49F73C3C-1936-4B49-AAD9-32E2F6C6E895}"/>
    <cellStyle name="Percent 4 5 8 5 6" xfId="47313" xr:uid="{F4B40F13-8317-48F8-917C-26FF0E0EBDB8}"/>
    <cellStyle name="Percent 4 5 8 6" xfId="11595" xr:uid="{126669BE-2C2C-42F6-BAA3-59260C047D10}"/>
    <cellStyle name="Percent 4 5 8 6 2" xfId="11596" xr:uid="{B96CF90B-D986-477C-9091-E9CEE2322409}"/>
    <cellStyle name="Percent 4 5 8 6 2 2" xfId="29469" xr:uid="{C8465F00-3A9D-49F6-B97B-6F36276895D2}"/>
    <cellStyle name="Percent 4 5 8 6 2 3" xfId="47320" xr:uid="{A6849A28-90DD-4206-BC0A-C2DB4F0522A9}"/>
    <cellStyle name="Percent 4 5 8 6 3" xfId="29468" xr:uid="{E41884EF-18D0-46AF-ABC4-D6733DDB9255}"/>
    <cellStyle name="Percent 4 5 8 6 4" xfId="47319" xr:uid="{3D1C1588-3838-4057-A617-7D6086DD8755}"/>
    <cellStyle name="Percent 4 5 8 7" xfId="11597" xr:uid="{43CDA199-5D5C-4E76-893C-1CB2F8931FAD}"/>
    <cellStyle name="Percent 4 5 8 7 2" xfId="11598" xr:uid="{25EBEE9A-FB3C-4610-A4FA-1437E8CD3BD5}"/>
    <cellStyle name="Percent 4 5 8 7 2 2" xfId="29471" xr:uid="{05449099-689A-4BF3-861F-D98E637A39FA}"/>
    <cellStyle name="Percent 4 5 8 7 2 3" xfId="47322" xr:uid="{C6E277AB-4432-4801-891F-5CC5BF983B4A}"/>
    <cellStyle name="Percent 4 5 8 7 3" xfId="29470" xr:uid="{824122E4-D18E-4788-8D5A-C86E86FBF600}"/>
    <cellStyle name="Percent 4 5 8 7 4" xfId="47321" xr:uid="{E45CC9CE-7B4A-4406-BEC8-08CF57446508}"/>
    <cellStyle name="Percent 4 5 8 8" xfId="11599" xr:uid="{04B9CA35-DE8F-4A05-BAAB-CB72A63DBD84}"/>
    <cellStyle name="Percent 4 5 8 8 2" xfId="11600" xr:uid="{BCCD63CE-6241-40D3-AEBC-289795ACBD30}"/>
    <cellStyle name="Percent 4 5 8 8 2 2" xfId="29473" xr:uid="{6665E1E1-0602-4745-9241-3C42AF86DE8E}"/>
    <cellStyle name="Percent 4 5 8 8 2 3" xfId="47324" xr:uid="{F9B91229-DE53-408E-85AF-2E101C2BAF4C}"/>
    <cellStyle name="Percent 4 5 8 8 3" xfId="29472" xr:uid="{D8BA9ED1-146A-438B-AC9F-6FA7D7257BC9}"/>
    <cellStyle name="Percent 4 5 8 8 4" xfId="47323" xr:uid="{72A031CD-0A7A-4E59-AA34-17B0C74319B9}"/>
    <cellStyle name="Percent 4 5 8 9" xfId="11601" xr:uid="{80BD775D-779D-4E12-8AF6-CE6BFBA1BE8E}"/>
    <cellStyle name="Percent 4 5 8 9 2" xfId="29474" xr:uid="{8C7D27DA-28C8-4D12-9BA0-F036A613CC58}"/>
    <cellStyle name="Percent 4 5 8 9 3" xfId="47325" xr:uid="{9A86A4D7-A4B6-4937-9E30-B18F7A4B98C9}"/>
    <cellStyle name="Percent 4 5 9" xfId="11602" xr:uid="{00226EB7-98E0-479D-B291-D47BAD8518DC}"/>
    <cellStyle name="Percent 4 5 9 2" xfId="11603" xr:uid="{E64A18AB-81F4-4266-A8B7-8775E6FB0BC2}"/>
    <cellStyle name="Percent 4 5 9 2 2" xfId="11604" xr:uid="{CDD60AAB-71AC-4988-83BE-86BA588AC4E4}"/>
    <cellStyle name="Percent 4 5 9 2 2 2" xfId="29477" xr:uid="{E24E8421-932C-4291-997E-66C51B8EDA47}"/>
    <cellStyle name="Percent 4 5 9 2 2 3" xfId="47328" xr:uid="{04BB2904-10E0-4F3F-B540-5396690365B6}"/>
    <cellStyle name="Percent 4 5 9 2 3" xfId="29476" xr:uid="{A1AA88C0-5573-4E10-A0DC-4BE01BE2F6A5}"/>
    <cellStyle name="Percent 4 5 9 2 4" xfId="47327" xr:uid="{A8FAC5D4-ED6A-459F-A0EF-1786997A2631}"/>
    <cellStyle name="Percent 4 5 9 3" xfId="11605" xr:uid="{14A53CB0-DBB5-4000-9A58-536099DE33D3}"/>
    <cellStyle name="Percent 4 5 9 3 2" xfId="11606" xr:uid="{C29504B0-3C48-43C2-BEF4-2FE810A500A5}"/>
    <cellStyle name="Percent 4 5 9 3 2 2" xfId="29479" xr:uid="{661C7C90-5F6F-4089-93B7-0925E8FE5AA2}"/>
    <cellStyle name="Percent 4 5 9 3 2 3" xfId="47330" xr:uid="{475B3526-5AED-48F3-9C3D-ECF1F1E60EDB}"/>
    <cellStyle name="Percent 4 5 9 3 3" xfId="29478" xr:uid="{A6537AE1-C6C2-4CF1-BFA6-0849A84448E8}"/>
    <cellStyle name="Percent 4 5 9 3 4" xfId="47329" xr:uid="{5BB08D6C-4E7D-45B6-B815-44BF9060FB58}"/>
    <cellStyle name="Percent 4 5 9 4" xfId="11607" xr:uid="{03BC6187-0ED3-4AA1-844E-FB14DC998AA6}"/>
    <cellStyle name="Percent 4 5 9 4 2" xfId="29480" xr:uid="{2E75224D-7C8A-4432-9452-1A5DBBA009DC}"/>
    <cellStyle name="Percent 4 5 9 4 3" xfId="47331" xr:uid="{D7851547-0C10-4CC9-93A5-1B5FE3DCF7A3}"/>
    <cellStyle name="Percent 4 5 9 5" xfId="11608" xr:uid="{097593D3-9C22-4745-B956-AD5BBEF7F8FA}"/>
    <cellStyle name="Percent 4 5 9 5 2" xfId="29481" xr:uid="{D8727711-4E37-4B20-AE9B-55CFB95A405E}"/>
    <cellStyle name="Percent 4 5 9 5 3" xfId="47332" xr:uid="{AF488BF5-085B-4443-83EF-A089BD205B31}"/>
    <cellStyle name="Percent 4 5 9 6" xfId="29475" xr:uid="{6F270D16-BC3B-4F90-A499-190D55EA0617}"/>
    <cellStyle name="Percent 4 5 9 7" xfId="47326" xr:uid="{C6C6A11A-F239-4129-A4EC-0AE5E7D70023}"/>
    <cellStyle name="Percent 4 5 9 8" xfId="59956" xr:uid="{88BC8D47-F077-4972-A6DC-3B4F1D3CCDFF}"/>
    <cellStyle name="Percent 4 6" xfId="3002" xr:uid="{85D57534-C444-4CF3-A009-0010A848924E}"/>
    <cellStyle name="Percent 4 6 10" xfId="11610" xr:uid="{5A9E065F-5A72-4C8B-A3F7-23ECD4771876}"/>
    <cellStyle name="Percent 4 6 10 2" xfId="11611" xr:uid="{0FC2E6E2-E570-4E14-9143-65B047886FE6}"/>
    <cellStyle name="Percent 4 6 10 2 2" xfId="11612" xr:uid="{B54D5C6C-3546-4334-A5E5-1DE4162C6791}"/>
    <cellStyle name="Percent 4 6 10 2 2 2" xfId="29485" xr:uid="{5461CB1C-5BA9-40B6-88B1-6722AD924017}"/>
    <cellStyle name="Percent 4 6 10 2 2 3" xfId="47336" xr:uid="{D434F70F-5A5C-420D-834C-77C7E712558E}"/>
    <cellStyle name="Percent 4 6 10 2 3" xfId="29484" xr:uid="{075DF2C6-D78B-45AF-8D46-3C4DC0D2E2F0}"/>
    <cellStyle name="Percent 4 6 10 2 4" xfId="47335" xr:uid="{22E86D67-FCBF-4DE8-B215-0CA98BE66BDC}"/>
    <cellStyle name="Percent 4 6 10 3" xfId="11613" xr:uid="{4FA95902-4C98-409D-B5B5-47E2752B8D25}"/>
    <cellStyle name="Percent 4 6 10 3 2" xfId="11614" xr:uid="{E0BF15D4-AF85-4CA3-9472-5C048331E03E}"/>
    <cellStyle name="Percent 4 6 10 3 2 2" xfId="29487" xr:uid="{34D7CBE2-AE14-4AA9-8812-C80CB6413BFD}"/>
    <cellStyle name="Percent 4 6 10 3 2 3" xfId="47338" xr:uid="{133B00AE-58ED-4B43-832E-E0587BBAA9B1}"/>
    <cellStyle name="Percent 4 6 10 3 3" xfId="29486" xr:uid="{B55C2DC5-0439-4049-9715-48C955A82708}"/>
    <cellStyle name="Percent 4 6 10 3 4" xfId="47337" xr:uid="{B5F44BFF-A3E2-4D67-9A1E-180AC33E4599}"/>
    <cellStyle name="Percent 4 6 10 4" xfId="11615" xr:uid="{895182A5-3888-4C35-9FC8-1A6EDF29CFBE}"/>
    <cellStyle name="Percent 4 6 10 4 2" xfId="29488" xr:uid="{51A79207-F4E2-40EB-925B-CFEACD69552B}"/>
    <cellStyle name="Percent 4 6 10 4 3" xfId="47339" xr:uid="{9BB9DF4C-F798-4AE9-984C-273D1074FAE5}"/>
    <cellStyle name="Percent 4 6 10 5" xfId="29483" xr:uid="{3C6C8F0B-4BCE-41B1-8BA4-B7EF52BD714B}"/>
    <cellStyle name="Percent 4 6 10 6" xfId="47334" xr:uid="{D6D673E2-8308-454B-99F8-E87784076ADC}"/>
    <cellStyle name="Percent 4 6 11" xfId="11616" xr:uid="{29874328-CE7B-471E-87EF-B23B2AF1BC6C}"/>
    <cellStyle name="Percent 4 6 11 2" xfId="11617" xr:uid="{5FF7432D-7042-4FD0-B60A-B0F57F76FE81}"/>
    <cellStyle name="Percent 4 6 11 2 2" xfId="11618" xr:uid="{1127DA8B-501F-4CCF-B30D-99194DD8C602}"/>
    <cellStyle name="Percent 4 6 11 2 2 2" xfId="29491" xr:uid="{AF3B9BC3-3D75-4E00-904D-1319B2473615}"/>
    <cellStyle name="Percent 4 6 11 2 2 3" xfId="47342" xr:uid="{F1AFEB22-90BC-4328-8381-D1F46F0C95E0}"/>
    <cellStyle name="Percent 4 6 11 2 3" xfId="29490" xr:uid="{9186B310-B840-40E2-B7B1-FE931067036C}"/>
    <cellStyle name="Percent 4 6 11 2 4" xfId="47341" xr:uid="{E7325509-6CF9-4398-89BC-EE1D16B0026B}"/>
    <cellStyle name="Percent 4 6 11 3" xfId="11619" xr:uid="{0420B917-92B2-4E41-B2F6-9CF3A232918D}"/>
    <cellStyle name="Percent 4 6 11 3 2" xfId="11620" xr:uid="{E4B45F87-F19F-429A-8345-0C236C525D39}"/>
    <cellStyle name="Percent 4 6 11 3 2 2" xfId="29493" xr:uid="{5E7641FB-9E31-4023-867C-9B9387722E03}"/>
    <cellStyle name="Percent 4 6 11 3 2 3" xfId="47344" xr:uid="{544AFF50-2F20-4FA3-BA36-DF305042B0E3}"/>
    <cellStyle name="Percent 4 6 11 3 3" xfId="29492" xr:uid="{C32E5367-C203-4298-8D78-05B7981C2444}"/>
    <cellStyle name="Percent 4 6 11 3 4" xfId="47343" xr:uid="{A49DB9C4-A1AB-4C12-A346-AD00EDAFEDE8}"/>
    <cellStyle name="Percent 4 6 11 4" xfId="11621" xr:uid="{B2277FBC-517E-40CB-814E-D5E4304464AC}"/>
    <cellStyle name="Percent 4 6 11 4 2" xfId="29494" xr:uid="{7EBE7D49-90F6-4B4C-96D6-68C3534A8D4B}"/>
    <cellStyle name="Percent 4 6 11 4 3" xfId="47345" xr:uid="{0AB05160-A207-454A-85C5-33390B4F7B64}"/>
    <cellStyle name="Percent 4 6 11 5" xfId="29489" xr:uid="{8204CA3E-328A-4211-AB0F-2FD4D07D392C}"/>
    <cellStyle name="Percent 4 6 11 6" xfId="47340" xr:uid="{28A8CF14-67A1-4259-A479-6349E5360E45}"/>
    <cellStyle name="Percent 4 6 12" xfId="11622" xr:uid="{B1274340-1F6D-49B0-B1DF-19979ACFB9B0}"/>
    <cellStyle name="Percent 4 6 12 2" xfId="11623" xr:uid="{C16A37C9-AAB6-453F-952C-B902D86758D1}"/>
    <cellStyle name="Percent 4 6 12 2 2" xfId="11624" xr:uid="{5ADD6982-4D46-4BFB-9E0B-249009AF30A7}"/>
    <cellStyle name="Percent 4 6 12 2 2 2" xfId="29497" xr:uid="{B7C82FDE-1214-45B8-969D-EB4E338D7ED0}"/>
    <cellStyle name="Percent 4 6 12 2 2 3" xfId="47348" xr:uid="{32E1F1BC-1BAB-48B3-97AF-1EF5C905BF9C}"/>
    <cellStyle name="Percent 4 6 12 2 3" xfId="29496" xr:uid="{24718C51-9E61-4137-992A-99B6D714FAFD}"/>
    <cellStyle name="Percent 4 6 12 2 4" xfId="47347" xr:uid="{3479D296-638F-4FC8-AD84-D26D677E6A2C}"/>
    <cellStyle name="Percent 4 6 12 3" xfId="11625" xr:uid="{9549694A-671A-4989-9060-CF1542C056EA}"/>
    <cellStyle name="Percent 4 6 12 3 2" xfId="11626" xr:uid="{843DF7F3-8C1F-4893-BAB8-9B5E51B7245E}"/>
    <cellStyle name="Percent 4 6 12 3 2 2" xfId="29499" xr:uid="{2C8B3BC7-B8C5-496F-B9C8-DB5739E7B7D3}"/>
    <cellStyle name="Percent 4 6 12 3 2 3" xfId="47350" xr:uid="{02D4163F-F80D-4197-AABB-B5405E211059}"/>
    <cellStyle name="Percent 4 6 12 3 3" xfId="29498" xr:uid="{7A04305F-1D76-4046-BEA5-93D3159DD7F4}"/>
    <cellStyle name="Percent 4 6 12 3 4" xfId="47349" xr:uid="{97703C3F-1C29-4C50-AE97-3E8D15F48E56}"/>
    <cellStyle name="Percent 4 6 12 4" xfId="11627" xr:uid="{EC7E8E7D-9AF5-413A-ADE8-A64696F02F49}"/>
    <cellStyle name="Percent 4 6 12 4 2" xfId="11628" xr:uid="{0D4E3DEC-6DD3-44D0-A7BD-F377ECB5B25E}"/>
    <cellStyle name="Percent 4 6 12 4 2 2" xfId="29501" xr:uid="{07C8C562-61B7-4E3A-AA55-4501BE3CBBCA}"/>
    <cellStyle name="Percent 4 6 12 4 2 3" xfId="47352" xr:uid="{ED32CE0E-F653-402D-91F8-060DB8C3B7FC}"/>
    <cellStyle name="Percent 4 6 12 4 3" xfId="29500" xr:uid="{7D58DD3B-AA64-4054-B692-04E40F0E4BE2}"/>
    <cellStyle name="Percent 4 6 12 4 4" xfId="47351" xr:uid="{C8E4081B-8DB9-45C2-973F-3DF2FCC97CD7}"/>
    <cellStyle name="Percent 4 6 12 5" xfId="11629" xr:uid="{E357C7F3-0E67-43E9-904E-29B59300B59A}"/>
    <cellStyle name="Percent 4 6 12 5 2" xfId="29502" xr:uid="{ED1C854F-7858-4355-9402-6A45DE4A148B}"/>
    <cellStyle name="Percent 4 6 12 5 3" xfId="47353" xr:uid="{7126AE9C-FCF7-4633-AA5F-D5B1D8C58DC0}"/>
    <cellStyle name="Percent 4 6 12 6" xfId="29495" xr:uid="{B5488CA4-6B55-485C-BE4B-C4931ED51861}"/>
    <cellStyle name="Percent 4 6 12 7" xfId="47346" xr:uid="{DE57058A-778D-4831-91BF-1BB5C16E5646}"/>
    <cellStyle name="Percent 4 6 13" xfId="11630" xr:uid="{9A29744C-6A35-4011-B304-D777480246A3}"/>
    <cellStyle name="Percent 4 6 13 2" xfId="11631" xr:uid="{B807B61A-0F9F-4C99-9CC1-1AA18EB9AA64}"/>
    <cellStyle name="Percent 4 6 13 2 2" xfId="11632" xr:uid="{BD4375D6-4A7E-454A-9126-E8364092355D}"/>
    <cellStyle name="Percent 4 6 13 2 2 2" xfId="29505" xr:uid="{4941CB7A-083F-4060-95C6-9C516DE6C931}"/>
    <cellStyle name="Percent 4 6 13 2 2 3" xfId="47356" xr:uid="{796E9B0E-23C3-49AC-8221-EC70A17D5046}"/>
    <cellStyle name="Percent 4 6 13 2 3" xfId="29504" xr:uid="{0690EF25-74D8-45BE-9C5B-604DAF60330C}"/>
    <cellStyle name="Percent 4 6 13 2 4" xfId="47355" xr:uid="{2DD337F1-8877-4C26-8435-95DB34295498}"/>
    <cellStyle name="Percent 4 6 13 3" xfId="11633" xr:uid="{4856F9EA-FC06-4AFF-81CE-2EB8FDE05AB3}"/>
    <cellStyle name="Percent 4 6 13 3 2" xfId="11634" xr:uid="{796B3584-2691-48EA-B238-BA3882621711}"/>
    <cellStyle name="Percent 4 6 13 3 2 2" xfId="29507" xr:uid="{0DE38FDC-AF67-4D0F-BE80-87C806863786}"/>
    <cellStyle name="Percent 4 6 13 3 2 3" xfId="47358" xr:uid="{47BFA75B-AEEF-4CD1-8A48-EC94E5FC00F5}"/>
    <cellStyle name="Percent 4 6 13 3 3" xfId="29506" xr:uid="{72B236EF-6C1A-4149-807A-FD1E7C9FB059}"/>
    <cellStyle name="Percent 4 6 13 3 4" xfId="47357" xr:uid="{087666EC-D471-4686-B554-2CD71F659807}"/>
    <cellStyle name="Percent 4 6 13 4" xfId="11635" xr:uid="{848CBBA5-06D3-43D1-A222-EBA3F443CB82}"/>
    <cellStyle name="Percent 4 6 13 4 2" xfId="29508" xr:uid="{9884D3B1-4CFE-4B63-A52D-86A4E91880C0}"/>
    <cellStyle name="Percent 4 6 13 4 3" xfId="47359" xr:uid="{450170C4-31EF-4EFE-B265-4D35250DC79F}"/>
    <cellStyle name="Percent 4 6 13 5" xfId="29503" xr:uid="{7DC8E4CA-460D-48C5-8CCD-AE921A2949C3}"/>
    <cellStyle name="Percent 4 6 13 6" xfId="47354" xr:uid="{810D041F-7E8C-451D-B2ED-AEDF185AE65D}"/>
    <cellStyle name="Percent 4 6 14" xfId="11636" xr:uid="{CB9D7ADF-5CA4-4992-BFBD-F018CDF44378}"/>
    <cellStyle name="Percent 4 6 14 2" xfId="11637" xr:uid="{99A2E93B-2469-4CCB-9D6B-B778645EE7D2}"/>
    <cellStyle name="Percent 4 6 14 2 2" xfId="29510" xr:uid="{7FEC453D-AB49-4833-818B-11895BE2E1B5}"/>
    <cellStyle name="Percent 4 6 14 2 3" xfId="47361" xr:uid="{964F9ED3-98F3-4FCE-B288-4BEDC8069686}"/>
    <cellStyle name="Percent 4 6 14 3" xfId="29509" xr:uid="{8191BBD9-877B-4826-814D-5C26777FE6B4}"/>
    <cellStyle name="Percent 4 6 14 4" xfId="47360" xr:uid="{D797D79F-CD7A-4EDC-BEAB-E5CF555361D9}"/>
    <cellStyle name="Percent 4 6 15" xfId="11638" xr:uid="{CCC00E4C-4BE6-4F41-9EDD-A332B83D2194}"/>
    <cellStyle name="Percent 4 6 15 2" xfId="11639" xr:uid="{7C07570C-3D8A-4530-9C6A-94CA7F5CEB09}"/>
    <cellStyle name="Percent 4 6 15 2 2" xfId="29512" xr:uid="{1FF8EE07-DDBF-4CA4-A94A-5B56C966D2B1}"/>
    <cellStyle name="Percent 4 6 15 2 3" xfId="47363" xr:uid="{BDB27809-D963-4395-943B-78F55DF2F0BE}"/>
    <cellStyle name="Percent 4 6 15 3" xfId="29511" xr:uid="{5E6DB6DC-90E8-4BF3-98E6-C660DBCE7BF6}"/>
    <cellStyle name="Percent 4 6 15 4" xfId="47362" xr:uid="{04251351-865B-4C29-8923-F7FA897431E4}"/>
    <cellStyle name="Percent 4 6 16" xfId="11640" xr:uid="{D13A852A-EF68-4475-B8BF-6FCB4EAFE222}"/>
    <cellStyle name="Percent 4 6 16 2" xfId="11641" xr:uid="{F0CA5BE0-745F-49FB-8D9D-51EBC1E2624F}"/>
    <cellStyle name="Percent 4 6 16 2 2" xfId="29514" xr:uid="{1007A91C-2760-4B1F-BC66-CE71002444CF}"/>
    <cellStyle name="Percent 4 6 16 2 3" xfId="47365" xr:uid="{81C0CC92-03DC-487B-85E7-BA53F31C8918}"/>
    <cellStyle name="Percent 4 6 16 3" xfId="29513" xr:uid="{74FA48E7-AE19-4A27-847F-FB65BE3E716B}"/>
    <cellStyle name="Percent 4 6 16 4" xfId="47364" xr:uid="{3ED64593-39CE-43F4-A352-5ED065590C91}"/>
    <cellStyle name="Percent 4 6 17" xfId="11642" xr:uid="{248B755E-0DF6-4D0C-A534-0AEA844F05ED}"/>
    <cellStyle name="Percent 4 6 17 2" xfId="29515" xr:uid="{3C977C06-73A2-4618-99FF-C805FDF264D6}"/>
    <cellStyle name="Percent 4 6 17 3" xfId="47366" xr:uid="{2C312567-097D-48D8-954C-DC118CE5DD7F}"/>
    <cellStyle name="Percent 4 6 18" xfId="11643" xr:uid="{E8BFA7F0-258D-49AF-9D9E-DD862C64B8D5}"/>
    <cellStyle name="Percent 4 6 18 2" xfId="29516" xr:uid="{A01DC669-C0B6-4506-8D29-4A578828A0E4}"/>
    <cellStyle name="Percent 4 6 18 3" xfId="47367" xr:uid="{920FD5E8-C485-4F75-AC47-0ACCE36548C1}"/>
    <cellStyle name="Percent 4 6 19" xfId="11609" xr:uid="{07E5E388-05CC-4C48-8406-00D3D0FB4014}"/>
    <cellStyle name="Percent 4 6 19 2" xfId="29482" xr:uid="{94E5305F-D6D4-4AB1-A6CA-E77A364B9D84}"/>
    <cellStyle name="Percent 4 6 19 3" xfId="47333" xr:uid="{7F944642-82BD-4455-91EA-DC2CED65C682}"/>
    <cellStyle name="Percent 4 6 2" xfId="4759" xr:uid="{BEA41B56-D0F8-402D-9BE1-BFBC71ACD4EC}"/>
    <cellStyle name="Percent 4 6 2 10" xfId="11645" xr:uid="{1F6648BB-3707-43A2-9C5F-87F588F13E7F}"/>
    <cellStyle name="Percent 4 6 2 10 2" xfId="29518" xr:uid="{5F6590F5-E98F-41FB-9265-F5F80773D8A8}"/>
    <cellStyle name="Percent 4 6 2 10 3" xfId="47369" xr:uid="{8E2818D7-8A8F-4CE1-8521-B81AA1A53B6F}"/>
    <cellStyle name="Percent 4 6 2 11" xfId="11644" xr:uid="{1D67CFBB-D6E7-41F5-9498-0232DE2CC7FC}"/>
    <cellStyle name="Percent 4 6 2 11 2" xfId="29517" xr:uid="{A5582F1F-8B91-42E7-97C0-1B5C78EA223B}"/>
    <cellStyle name="Percent 4 6 2 11 3" xfId="47368" xr:uid="{B24722AD-AD13-4D01-8043-FBF72D2F3664}"/>
    <cellStyle name="Percent 4 6 2 12" xfId="59958" xr:uid="{922A923C-C2F6-49D3-84FC-7F511BA383FA}"/>
    <cellStyle name="Percent 4 6 2 2" xfId="11646" xr:uid="{370EA435-7048-42F8-8483-8347946ADCA3}"/>
    <cellStyle name="Percent 4 6 2 2 2" xfId="11647" xr:uid="{815C27BA-5A23-4213-99BD-046C0CC51048}"/>
    <cellStyle name="Percent 4 6 2 2 2 2" xfId="11648" xr:uid="{6A0FFC56-35C6-4100-B184-DE4A9F2822C8}"/>
    <cellStyle name="Percent 4 6 2 2 2 2 2" xfId="29521" xr:uid="{DAB97CB1-1968-4CDA-B965-3FCBB26F586B}"/>
    <cellStyle name="Percent 4 6 2 2 2 2 3" xfId="47372" xr:uid="{3878F374-158D-4B85-89AC-36DA98549468}"/>
    <cellStyle name="Percent 4 6 2 2 2 3" xfId="29520" xr:uid="{035B6233-4C98-491A-87B1-0EC62BC554E9}"/>
    <cellStyle name="Percent 4 6 2 2 2 4" xfId="47371" xr:uid="{180263CE-137A-4859-8140-2253F29CCFCB}"/>
    <cellStyle name="Percent 4 6 2 2 3" xfId="11649" xr:uid="{D4BD0D14-684D-4B2E-89B6-35B8AD259779}"/>
    <cellStyle name="Percent 4 6 2 2 3 2" xfId="11650" xr:uid="{C713FA45-1E5B-4988-B975-22F1C176C2E8}"/>
    <cellStyle name="Percent 4 6 2 2 3 2 2" xfId="29523" xr:uid="{7680F967-E61F-445C-9C11-33054BFB84DB}"/>
    <cellStyle name="Percent 4 6 2 2 3 2 3" xfId="47374" xr:uid="{8E99C179-1D39-49BC-97A8-B6ADAABC64F2}"/>
    <cellStyle name="Percent 4 6 2 2 3 3" xfId="29522" xr:uid="{E5AAEEDE-7F83-4E8C-8AE1-E72C89DEE3B5}"/>
    <cellStyle name="Percent 4 6 2 2 3 4" xfId="47373" xr:uid="{C0FD315C-9781-4CD8-A387-8E5E2F0BAB6E}"/>
    <cellStyle name="Percent 4 6 2 2 4" xfId="11651" xr:uid="{7DC187B8-A805-443A-9EC3-99D96525AFD3}"/>
    <cellStyle name="Percent 4 6 2 2 4 2" xfId="29524" xr:uid="{26B48FEA-68B6-4AD7-8187-31132B05E3B0}"/>
    <cellStyle name="Percent 4 6 2 2 4 3" xfId="47375" xr:uid="{C44F68F2-266F-4BBF-B911-F531F84BF969}"/>
    <cellStyle name="Percent 4 6 2 2 5" xfId="29519" xr:uid="{9CAC04C0-89F8-484F-ACA5-67F14D8504FB}"/>
    <cellStyle name="Percent 4 6 2 2 6" xfId="47370" xr:uid="{D7091B38-7B7F-4B2E-954B-8664A22FD097}"/>
    <cellStyle name="Percent 4 6 2 3" xfId="11652" xr:uid="{7FC293C6-4B14-44AB-8589-8AC945C8C26E}"/>
    <cellStyle name="Percent 4 6 2 3 2" xfId="11653" xr:uid="{91E1AB7A-53CF-4820-8219-C233205F526C}"/>
    <cellStyle name="Percent 4 6 2 3 2 2" xfId="11654" xr:uid="{BF6D1A62-D342-4196-B0A4-132BF5BF6401}"/>
    <cellStyle name="Percent 4 6 2 3 2 2 2" xfId="29527" xr:uid="{55676211-F8AE-4722-BB9E-56605F5EB955}"/>
    <cellStyle name="Percent 4 6 2 3 2 2 3" xfId="47378" xr:uid="{0FD3E308-9987-4098-B2B9-F486FC3802F5}"/>
    <cellStyle name="Percent 4 6 2 3 2 3" xfId="29526" xr:uid="{10CC195B-09EE-4330-AAC8-AE4179C329B0}"/>
    <cellStyle name="Percent 4 6 2 3 2 4" xfId="47377" xr:uid="{D5622CFB-7C5E-403B-BBF2-A2C5DCD6C69C}"/>
    <cellStyle name="Percent 4 6 2 3 3" xfId="11655" xr:uid="{05185006-473D-4BC2-9734-88D90B6B7166}"/>
    <cellStyle name="Percent 4 6 2 3 3 2" xfId="11656" xr:uid="{4456AD4D-2BE6-414A-8862-C9ADC7BC1E33}"/>
    <cellStyle name="Percent 4 6 2 3 3 2 2" xfId="29529" xr:uid="{D6D709A5-06C5-4C30-961B-C1FB5241EAA9}"/>
    <cellStyle name="Percent 4 6 2 3 3 2 3" xfId="47380" xr:uid="{A2314E87-B5BE-4241-A1BD-55624DD95FD3}"/>
    <cellStyle name="Percent 4 6 2 3 3 3" xfId="29528" xr:uid="{675BBFDD-B612-471D-8E59-33543868343C}"/>
    <cellStyle name="Percent 4 6 2 3 3 4" xfId="47379" xr:uid="{DEC8E74D-DE68-40D7-A6A8-3B0FB3325ADB}"/>
    <cellStyle name="Percent 4 6 2 3 4" xfId="11657" xr:uid="{ACC914B7-3A04-4B8D-BF49-D2AB5BB36710}"/>
    <cellStyle name="Percent 4 6 2 3 4 2" xfId="29530" xr:uid="{2A6DEC88-8BBD-41A8-B98E-EA6BD4101EC2}"/>
    <cellStyle name="Percent 4 6 2 3 4 3" xfId="47381" xr:uid="{796653A7-43CA-4DD9-82DC-8C9E74932A38}"/>
    <cellStyle name="Percent 4 6 2 3 5" xfId="29525" xr:uid="{1711D6F9-4F0E-4D24-8A16-5AF495766546}"/>
    <cellStyle name="Percent 4 6 2 3 6" xfId="47376" xr:uid="{2EEF5106-8214-49A3-9595-DEC593C84E14}"/>
    <cellStyle name="Percent 4 6 2 4" xfId="11658" xr:uid="{747D2973-57AB-49AD-9ED5-C7A001EB8460}"/>
    <cellStyle name="Percent 4 6 2 4 2" xfId="11659" xr:uid="{0DCBFEC3-AD9F-4EBB-98F5-2DE21FCAF352}"/>
    <cellStyle name="Percent 4 6 2 4 2 2" xfId="11660" xr:uid="{A107DB1D-FDCC-43CB-BE1D-B1336D782825}"/>
    <cellStyle name="Percent 4 6 2 4 2 2 2" xfId="29533" xr:uid="{194C2D0D-9427-4309-A38E-05497F1C8A79}"/>
    <cellStyle name="Percent 4 6 2 4 2 2 3" xfId="47384" xr:uid="{C9C4ECC2-0FD0-408E-B00E-6EFFE04C5DFD}"/>
    <cellStyle name="Percent 4 6 2 4 2 3" xfId="29532" xr:uid="{2615F942-2935-4B86-BE09-A4E57DB2F0CA}"/>
    <cellStyle name="Percent 4 6 2 4 2 4" xfId="47383" xr:uid="{FD3E9110-D612-4FEA-ADBA-3E839F39AFF6}"/>
    <cellStyle name="Percent 4 6 2 4 3" xfId="11661" xr:uid="{C9131F87-8419-476A-9A9C-6DAA2A9BED31}"/>
    <cellStyle name="Percent 4 6 2 4 3 2" xfId="11662" xr:uid="{A7D0B5E0-29A7-4EDC-BEBC-664A4EA25F8A}"/>
    <cellStyle name="Percent 4 6 2 4 3 2 2" xfId="29535" xr:uid="{F5136F34-2787-4936-8E63-839D304F95FD}"/>
    <cellStyle name="Percent 4 6 2 4 3 2 3" xfId="47386" xr:uid="{397C7003-6878-4756-8735-1BCEE5D7DC61}"/>
    <cellStyle name="Percent 4 6 2 4 3 3" xfId="29534" xr:uid="{B13DF8DB-7244-4D1C-909A-76A64C0AB30D}"/>
    <cellStyle name="Percent 4 6 2 4 3 4" xfId="47385" xr:uid="{C67896FB-4614-4A06-8A14-64116037DE14}"/>
    <cellStyle name="Percent 4 6 2 4 4" xfId="11663" xr:uid="{21BFB6A4-CB6F-4228-91D0-3644EF84900E}"/>
    <cellStyle name="Percent 4 6 2 4 4 2" xfId="11664" xr:uid="{E0FDD75D-3567-44DE-820B-8CB0FA233DCE}"/>
    <cellStyle name="Percent 4 6 2 4 4 2 2" xfId="29537" xr:uid="{6A5A3447-AC5F-4AB0-BB04-CC351EC889D5}"/>
    <cellStyle name="Percent 4 6 2 4 4 2 3" xfId="47388" xr:uid="{5553EFCC-B3AF-4D32-BD73-E952F62A8AC1}"/>
    <cellStyle name="Percent 4 6 2 4 4 3" xfId="29536" xr:uid="{0DE19FA7-A218-44E6-99C4-604C9156DECD}"/>
    <cellStyle name="Percent 4 6 2 4 4 4" xfId="47387" xr:uid="{366609FA-0D48-4B95-9F72-3C5C7B901417}"/>
    <cellStyle name="Percent 4 6 2 4 5" xfId="11665" xr:uid="{2B24FD57-1571-492B-98DA-AD30F7B936F6}"/>
    <cellStyle name="Percent 4 6 2 4 5 2" xfId="29538" xr:uid="{F3780E15-02EA-402A-960F-E45D1902F058}"/>
    <cellStyle name="Percent 4 6 2 4 5 3" xfId="47389" xr:uid="{0377497C-3981-4039-8CED-D81BFE4C6986}"/>
    <cellStyle name="Percent 4 6 2 4 6" xfId="29531" xr:uid="{3B74181B-07F7-4A06-9664-AF471F038B8E}"/>
    <cellStyle name="Percent 4 6 2 4 7" xfId="47382" xr:uid="{CFAFE42C-FACA-4157-98AA-609472C55070}"/>
    <cellStyle name="Percent 4 6 2 5" xfId="11666" xr:uid="{1EEB2C5D-70C7-4B44-8A8E-42E366282C4A}"/>
    <cellStyle name="Percent 4 6 2 5 2" xfId="11667" xr:uid="{4837160F-89DE-45B5-8B7A-1531383EC94C}"/>
    <cellStyle name="Percent 4 6 2 5 2 2" xfId="11668" xr:uid="{F5A017A7-A915-4878-BD15-754F6FCCB6D7}"/>
    <cellStyle name="Percent 4 6 2 5 2 2 2" xfId="29541" xr:uid="{A6081D2C-7457-45A8-B923-67BFE8265B18}"/>
    <cellStyle name="Percent 4 6 2 5 2 2 3" xfId="47392" xr:uid="{57C08E8A-DCBF-48C1-A423-7C1587ABCE48}"/>
    <cellStyle name="Percent 4 6 2 5 2 3" xfId="29540" xr:uid="{F572AC5A-7E98-4C6B-8789-61574A5B9AA2}"/>
    <cellStyle name="Percent 4 6 2 5 2 4" xfId="47391" xr:uid="{A62B3E26-4505-498B-8700-871D1F431F3D}"/>
    <cellStyle name="Percent 4 6 2 5 3" xfId="11669" xr:uid="{398FEF3D-6B13-4990-A90C-F22238EF94F3}"/>
    <cellStyle name="Percent 4 6 2 5 3 2" xfId="11670" xr:uid="{6EAA13FB-DAAE-4224-A279-0E06807EC9F0}"/>
    <cellStyle name="Percent 4 6 2 5 3 2 2" xfId="29543" xr:uid="{AD2F9ACD-5840-42AE-9B97-55370D1E615F}"/>
    <cellStyle name="Percent 4 6 2 5 3 2 3" xfId="47394" xr:uid="{DBC80327-ACD9-4C0E-8B71-22E3DC833715}"/>
    <cellStyle name="Percent 4 6 2 5 3 3" xfId="29542" xr:uid="{35F516F4-5188-4DDA-A83D-45BB87A5EB35}"/>
    <cellStyle name="Percent 4 6 2 5 3 4" xfId="47393" xr:uid="{6553DB8D-F5C5-4886-880F-43701AE0791C}"/>
    <cellStyle name="Percent 4 6 2 5 4" xfId="11671" xr:uid="{0243797A-1A3C-470A-9F51-AFA49A03A2CD}"/>
    <cellStyle name="Percent 4 6 2 5 4 2" xfId="29544" xr:uid="{E32D0BD5-414E-4F5E-81AB-C43356466B27}"/>
    <cellStyle name="Percent 4 6 2 5 4 3" xfId="47395" xr:uid="{D6475A74-E2C2-41CF-B04D-EA7A695D7A37}"/>
    <cellStyle name="Percent 4 6 2 5 5" xfId="29539" xr:uid="{E68A1FB6-E601-41B1-9983-64DC5F6EF5F5}"/>
    <cellStyle name="Percent 4 6 2 5 6" xfId="47390" xr:uid="{E4F1D553-40BA-4A50-87B0-528DFD699592}"/>
    <cellStyle name="Percent 4 6 2 6" xfId="11672" xr:uid="{C8C01783-4136-4DC7-B6BE-A6BF00C002D2}"/>
    <cellStyle name="Percent 4 6 2 6 2" xfId="11673" xr:uid="{CCCBD5D5-A015-4EA2-AB92-28FA4ED81490}"/>
    <cellStyle name="Percent 4 6 2 6 2 2" xfId="29546" xr:uid="{F8060297-6274-434D-A6D0-DA77CCBE3ECE}"/>
    <cellStyle name="Percent 4 6 2 6 2 3" xfId="47397" xr:uid="{F7798603-96EA-42AD-9ED5-22BF2F00679C}"/>
    <cellStyle name="Percent 4 6 2 6 3" xfId="29545" xr:uid="{A2A952A7-5F32-400B-B10E-9019A4F53B7D}"/>
    <cellStyle name="Percent 4 6 2 6 4" xfId="47396" xr:uid="{7AF6DAD8-C1E8-4A84-8022-E4ACA919739B}"/>
    <cellStyle name="Percent 4 6 2 7" xfId="11674" xr:uid="{F1F5DAED-5EF6-4613-AEBD-DD05482AA487}"/>
    <cellStyle name="Percent 4 6 2 7 2" xfId="11675" xr:uid="{CA4C47AE-AF24-4250-8764-C3887DB4131F}"/>
    <cellStyle name="Percent 4 6 2 7 2 2" xfId="29548" xr:uid="{56238137-D365-44C5-90CE-62B3FE3B5C5A}"/>
    <cellStyle name="Percent 4 6 2 7 2 3" xfId="47399" xr:uid="{6BCBB69A-D986-460F-B1D3-F8E41E77CBCE}"/>
    <cellStyle name="Percent 4 6 2 7 3" xfId="29547" xr:uid="{69772EEC-6BE6-4D37-8AB2-D85784907A03}"/>
    <cellStyle name="Percent 4 6 2 7 4" xfId="47398" xr:uid="{1B647227-8A15-44FA-B421-ED315D2F4B95}"/>
    <cellStyle name="Percent 4 6 2 8" xfId="11676" xr:uid="{CEBD6B23-70DC-4712-A0CC-FCD6106D4CFB}"/>
    <cellStyle name="Percent 4 6 2 8 2" xfId="11677" xr:uid="{B76F2B9C-02D6-475F-8742-7B0600FE728A}"/>
    <cellStyle name="Percent 4 6 2 8 2 2" xfId="29550" xr:uid="{FB38B763-A244-4C55-A3E1-C1265E6CD7C7}"/>
    <cellStyle name="Percent 4 6 2 8 2 3" xfId="47401" xr:uid="{2FD36278-06E0-46C0-8E69-1A2D8962D445}"/>
    <cellStyle name="Percent 4 6 2 8 3" xfId="29549" xr:uid="{FDE7CC41-349A-4D95-AEEA-471B8AD0CCDD}"/>
    <cellStyle name="Percent 4 6 2 8 4" xfId="47400" xr:uid="{1FD0A885-61E6-4B35-9380-7445214BBB0A}"/>
    <cellStyle name="Percent 4 6 2 9" xfId="11678" xr:uid="{85ED658B-5AB2-4B34-B64A-131775E56C95}"/>
    <cellStyle name="Percent 4 6 2 9 2" xfId="29551" xr:uid="{B4AB75C2-7F73-4A7B-8873-66EC19239EF5}"/>
    <cellStyle name="Percent 4 6 2 9 3" xfId="47402" xr:uid="{D0C40D68-62B9-4C73-8B82-869E1FD5840B}"/>
    <cellStyle name="Percent 4 6 20" xfId="59957" xr:uid="{55A7D043-3F98-48D2-A36F-3C01B4289A2B}"/>
    <cellStyle name="Percent 4 6 3" xfId="4760" xr:uid="{CF6EB77C-AA60-4918-8FB2-0EC6DB9428EC}"/>
    <cellStyle name="Percent 4 6 3 10" xfId="11680" xr:uid="{D903A4B3-8CAB-42AA-822C-065675CA1083}"/>
    <cellStyle name="Percent 4 6 3 10 2" xfId="29553" xr:uid="{7F2033E6-0AAB-4D71-A27C-02B11F203B8C}"/>
    <cellStyle name="Percent 4 6 3 10 3" xfId="47404" xr:uid="{0C656966-C279-4910-BCF9-B47BB5D8D715}"/>
    <cellStyle name="Percent 4 6 3 11" xfId="11679" xr:uid="{DFE29D4D-56CB-47B9-884E-89984ECA3AE0}"/>
    <cellStyle name="Percent 4 6 3 11 2" xfId="29552" xr:uid="{848D8953-B58C-4F53-A800-B88F058017D6}"/>
    <cellStyle name="Percent 4 6 3 11 3" xfId="47403" xr:uid="{F36D3539-A5C6-48DB-A546-6CDFE154F56B}"/>
    <cellStyle name="Percent 4 6 3 12" xfId="59959" xr:uid="{8C64C93B-7468-4E78-9F6B-CED9ED4E3B2C}"/>
    <cellStyle name="Percent 4 6 3 2" xfId="11681" xr:uid="{432451C4-880D-448D-A21A-C5D6BA1410C3}"/>
    <cellStyle name="Percent 4 6 3 2 2" xfId="11682" xr:uid="{6D8B243F-3A3D-48A8-BDB6-BCAE3F7940D1}"/>
    <cellStyle name="Percent 4 6 3 2 2 2" xfId="11683" xr:uid="{DE51D9DD-5F92-4968-B27D-9C16C9D48254}"/>
    <cellStyle name="Percent 4 6 3 2 2 2 2" xfId="29556" xr:uid="{B7F1A390-18D6-4D2D-A991-4DBF0DEA3037}"/>
    <cellStyle name="Percent 4 6 3 2 2 2 3" xfId="47407" xr:uid="{874537FB-9DD0-4CEF-A988-50E92AEFA7DC}"/>
    <cellStyle name="Percent 4 6 3 2 2 3" xfId="29555" xr:uid="{732B9BC4-8A4A-411C-98F1-9F8EC638E609}"/>
    <cellStyle name="Percent 4 6 3 2 2 4" xfId="47406" xr:uid="{37ACFEDE-AB54-4B1C-93F8-BA4CE793D354}"/>
    <cellStyle name="Percent 4 6 3 2 3" xfId="11684" xr:uid="{11AC19CC-C880-4CC2-8676-2C021B0B5B76}"/>
    <cellStyle name="Percent 4 6 3 2 3 2" xfId="11685" xr:uid="{39C2F225-072E-4C65-B0FC-4977D5CFDCB3}"/>
    <cellStyle name="Percent 4 6 3 2 3 2 2" xfId="29558" xr:uid="{8EB3C3A6-FD8B-4236-9B48-283CC273C685}"/>
    <cellStyle name="Percent 4 6 3 2 3 2 3" xfId="47409" xr:uid="{223AB7AE-B3D2-4B68-ABF9-3C8B3A6BF120}"/>
    <cellStyle name="Percent 4 6 3 2 3 3" xfId="29557" xr:uid="{447B5EB6-62B4-4BFB-8E8D-03AF4FF87DC6}"/>
    <cellStyle name="Percent 4 6 3 2 3 4" xfId="47408" xr:uid="{108287A8-D34C-49E8-B09F-5562BE9FC67D}"/>
    <cellStyle name="Percent 4 6 3 2 4" xfId="11686" xr:uid="{35F5A2EA-CA84-469B-BE9F-1A94ED35A6DE}"/>
    <cellStyle name="Percent 4 6 3 2 4 2" xfId="29559" xr:uid="{F798A5F8-8926-4867-A8AC-24B0225B35B9}"/>
    <cellStyle name="Percent 4 6 3 2 4 3" xfId="47410" xr:uid="{AB7681F0-55C5-42B1-877C-405D993D9C76}"/>
    <cellStyle name="Percent 4 6 3 2 5" xfId="29554" xr:uid="{26505B29-60C6-4CD6-8A02-8952411AA58E}"/>
    <cellStyle name="Percent 4 6 3 2 6" xfId="47405" xr:uid="{9D17F537-11B1-4AC0-A2F1-CE7DF1692165}"/>
    <cellStyle name="Percent 4 6 3 3" xfId="11687" xr:uid="{7CA03280-A5BB-4293-B965-526A20C1A54F}"/>
    <cellStyle name="Percent 4 6 3 3 2" xfId="11688" xr:uid="{8C871A79-EEC6-4132-BA6A-29B3AB424151}"/>
    <cellStyle name="Percent 4 6 3 3 2 2" xfId="11689" xr:uid="{FC948B86-26F7-43CF-80F4-44D5DDCCF122}"/>
    <cellStyle name="Percent 4 6 3 3 2 2 2" xfId="29562" xr:uid="{A571A92F-C5B3-4AD7-80D2-01AFA0580C8F}"/>
    <cellStyle name="Percent 4 6 3 3 2 2 3" xfId="47413" xr:uid="{27288BAF-032F-475C-BC2D-90DC1F3D38D9}"/>
    <cellStyle name="Percent 4 6 3 3 2 3" xfId="29561" xr:uid="{5688A2B2-B4FE-41BD-8886-97A557330E7C}"/>
    <cellStyle name="Percent 4 6 3 3 2 4" xfId="47412" xr:uid="{2EB0F5F3-ED58-4022-A5E8-EB889F98D21D}"/>
    <cellStyle name="Percent 4 6 3 3 3" xfId="11690" xr:uid="{BE7A2531-2ABB-433F-98E5-64A0D20470DB}"/>
    <cellStyle name="Percent 4 6 3 3 3 2" xfId="11691" xr:uid="{28914C88-9B68-4691-9729-7C5FA60648FC}"/>
    <cellStyle name="Percent 4 6 3 3 3 2 2" xfId="29564" xr:uid="{DB646F27-9CDC-4214-BDFD-FAA0A89F22D7}"/>
    <cellStyle name="Percent 4 6 3 3 3 2 3" xfId="47415" xr:uid="{37B5A3BC-1347-4D32-9CA4-243114AEFA69}"/>
    <cellStyle name="Percent 4 6 3 3 3 3" xfId="29563" xr:uid="{AC4E1E4F-D8BF-4FC8-A926-E04B9BB88AB8}"/>
    <cellStyle name="Percent 4 6 3 3 3 4" xfId="47414" xr:uid="{4CBBA1A0-4515-492E-BE16-7EF34ACFF4EC}"/>
    <cellStyle name="Percent 4 6 3 3 4" xfId="11692" xr:uid="{3947F25C-BED9-43EA-B7F6-3FFAF2E54944}"/>
    <cellStyle name="Percent 4 6 3 3 4 2" xfId="29565" xr:uid="{E83B0663-F3CA-4A4C-AD14-45A19F416BB5}"/>
    <cellStyle name="Percent 4 6 3 3 4 3" xfId="47416" xr:uid="{F00B7F3C-F779-4E39-B501-B4B23A3E4D01}"/>
    <cellStyle name="Percent 4 6 3 3 5" xfId="29560" xr:uid="{580C6775-57BE-41F5-9BA2-B75ED198028F}"/>
    <cellStyle name="Percent 4 6 3 3 6" xfId="47411" xr:uid="{86E8D388-ACD5-4DAC-B3AA-3B5ADFA4A5EB}"/>
    <cellStyle name="Percent 4 6 3 4" xfId="11693" xr:uid="{FA1A3602-5C91-4DCB-8FFE-EA66F041A9F0}"/>
    <cellStyle name="Percent 4 6 3 4 2" xfId="11694" xr:uid="{0C1D4DA6-177C-4A31-A87D-75262A82F416}"/>
    <cellStyle name="Percent 4 6 3 4 2 2" xfId="11695" xr:uid="{198F0E30-32B3-48B2-A1BA-2C590B585749}"/>
    <cellStyle name="Percent 4 6 3 4 2 2 2" xfId="29568" xr:uid="{5622B95E-412E-4C23-AC74-CB59D868CD23}"/>
    <cellStyle name="Percent 4 6 3 4 2 2 3" xfId="47419" xr:uid="{24E669A0-8B2E-4D0D-AA22-10FC9D59D84F}"/>
    <cellStyle name="Percent 4 6 3 4 2 3" xfId="29567" xr:uid="{0C50B492-8B91-4F07-86DC-05104BE8EA3E}"/>
    <cellStyle name="Percent 4 6 3 4 2 4" xfId="47418" xr:uid="{D3229399-F993-45D3-A6BB-DD0A3D081FBD}"/>
    <cellStyle name="Percent 4 6 3 4 3" xfId="11696" xr:uid="{69834A92-4D3C-4229-B8C2-6714592E30B3}"/>
    <cellStyle name="Percent 4 6 3 4 3 2" xfId="11697" xr:uid="{48EF5B9E-7873-44CD-BDAF-285A6AC558B7}"/>
    <cellStyle name="Percent 4 6 3 4 3 2 2" xfId="29570" xr:uid="{2CDA6AD8-CD9F-43CC-85AF-DAE9ABE1B754}"/>
    <cellStyle name="Percent 4 6 3 4 3 2 3" xfId="47421" xr:uid="{19BA7F1F-F3BD-4114-BCA8-FDF8188E3833}"/>
    <cellStyle name="Percent 4 6 3 4 3 3" xfId="29569" xr:uid="{609E76FD-FC8D-4ABF-943A-B6AD553C0ADE}"/>
    <cellStyle name="Percent 4 6 3 4 3 4" xfId="47420" xr:uid="{DE6ADA48-4561-48B9-A02A-AF1731708D85}"/>
    <cellStyle name="Percent 4 6 3 4 4" xfId="11698" xr:uid="{CBF362AC-A66A-4505-A3AB-021723D46809}"/>
    <cellStyle name="Percent 4 6 3 4 4 2" xfId="11699" xr:uid="{6598E26A-010C-4E17-8B67-573CB2581A63}"/>
    <cellStyle name="Percent 4 6 3 4 4 2 2" xfId="29572" xr:uid="{45EC0E50-0DD9-48A4-ADA3-6278EE5502F5}"/>
    <cellStyle name="Percent 4 6 3 4 4 2 3" xfId="47423" xr:uid="{71222034-9C2B-4B81-89B9-0BBAFD9F036F}"/>
    <cellStyle name="Percent 4 6 3 4 4 3" xfId="29571" xr:uid="{3CAB6E8D-AF8B-478F-9DEF-167CD1F706A6}"/>
    <cellStyle name="Percent 4 6 3 4 4 4" xfId="47422" xr:uid="{5E4EA716-018E-4FA1-8EBC-AB14C76992F5}"/>
    <cellStyle name="Percent 4 6 3 4 5" xfId="11700" xr:uid="{56025033-A7C2-45EE-AFFA-D69182850190}"/>
    <cellStyle name="Percent 4 6 3 4 5 2" xfId="29573" xr:uid="{CDAE1D7C-E043-44C8-AFA8-5D43055C470A}"/>
    <cellStyle name="Percent 4 6 3 4 5 3" xfId="47424" xr:uid="{DD0B7D6F-6CAD-4106-835C-75F95A85B16B}"/>
    <cellStyle name="Percent 4 6 3 4 6" xfId="29566" xr:uid="{0AD4AB31-A43E-4CB2-A0B5-A305DCC9E9EF}"/>
    <cellStyle name="Percent 4 6 3 4 7" xfId="47417" xr:uid="{1B6F285B-547E-43ED-B850-AF835B2CAEE6}"/>
    <cellStyle name="Percent 4 6 3 5" xfId="11701" xr:uid="{3E1C38EC-1B8B-4FD6-B961-FB4FA7F3550A}"/>
    <cellStyle name="Percent 4 6 3 5 2" xfId="11702" xr:uid="{19EBB216-9FD0-4FB3-81A6-17290ADE6B3A}"/>
    <cellStyle name="Percent 4 6 3 5 2 2" xfId="11703" xr:uid="{C3D20A20-654D-4272-B43E-5390C0D4EB1F}"/>
    <cellStyle name="Percent 4 6 3 5 2 2 2" xfId="29576" xr:uid="{FB57C02F-6FA9-481F-BCFE-351086414DF8}"/>
    <cellStyle name="Percent 4 6 3 5 2 2 3" xfId="47427" xr:uid="{9C006BBD-B184-4DF2-8718-724A038BF937}"/>
    <cellStyle name="Percent 4 6 3 5 2 3" xfId="29575" xr:uid="{5A8AADD7-0A0A-4ECB-B9F2-D58F06005E39}"/>
    <cellStyle name="Percent 4 6 3 5 2 4" xfId="47426" xr:uid="{79431FC0-13BD-40DF-805D-4BBEC6FFF20A}"/>
    <cellStyle name="Percent 4 6 3 5 3" xfId="11704" xr:uid="{72CDBA76-7645-4E9B-807B-935E0C3757B5}"/>
    <cellStyle name="Percent 4 6 3 5 3 2" xfId="11705" xr:uid="{B79D6BF3-2CF8-4180-82B9-E535A6D08E5A}"/>
    <cellStyle name="Percent 4 6 3 5 3 2 2" xfId="29578" xr:uid="{EE418E91-BE4A-4E25-BBCB-294F73563724}"/>
    <cellStyle name="Percent 4 6 3 5 3 2 3" xfId="47429" xr:uid="{BD6FF871-632B-48B2-BF0D-274C44E9AB88}"/>
    <cellStyle name="Percent 4 6 3 5 3 3" xfId="29577" xr:uid="{D8107AE9-ED6F-48BD-9CAC-E047ADC088AE}"/>
    <cellStyle name="Percent 4 6 3 5 3 4" xfId="47428" xr:uid="{9501A63B-4F41-4023-B96E-F53C02D93835}"/>
    <cellStyle name="Percent 4 6 3 5 4" xfId="11706" xr:uid="{0B53E5C7-7114-4154-8E22-91C6D7896C8A}"/>
    <cellStyle name="Percent 4 6 3 5 4 2" xfId="29579" xr:uid="{6470F7FD-CC83-4770-B601-FEDB7E7D9E23}"/>
    <cellStyle name="Percent 4 6 3 5 4 3" xfId="47430" xr:uid="{7C0BB7A9-4456-4273-B354-51A23EECAD77}"/>
    <cellStyle name="Percent 4 6 3 5 5" xfId="29574" xr:uid="{08C364D2-A6D2-4C04-94F1-2898E92437D9}"/>
    <cellStyle name="Percent 4 6 3 5 6" xfId="47425" xr:uid="{2D2FA5DC-ABA3-4CB9-9507-725078EDD102}"/>
    <cellStyle name="Percent 4 6 3 6" xfId="11707" xr:uid="{BA6618DE-9BAD-48F2-8EBE-B65121089309}"/>
    <cellStyle name="Percent 4 6 3 6 2" xfId="11708" xr:uid="{F52B8F35-F500-4075-854D-AA92FFB90016}"/>
    <cellStyle name="Percent 4 6 3 6 2 2" xfId="29581" xr:uid="{7852C710-5BAA-4197-AAB5-CBED33A35639}"/>
    <cellStyle name="Percent 4 6 3 6 2 3" xfId="47432" xr:uid="{AD86FA71-3B97-4B9B-8866-CC9668F405C1}"/>
    <cellStyle name="Percent 4 6 3 6 3" xfId="29580" xr:uid="{E2F64A5F-5B48-43AE-9164-2161540C49BD}"/>
    <cellStyle name="Percent 4 6 3 6 4" xfId="47431" xr:uid="{D5B4E55C-082E-4654-B159-990BF37BDEEE}"/>
    <cellStyle name="Percent 4 6 3 7" xfId="11709" xr:uid="{42FB5D4E-61CF-49C5-852D-4A45CED29E9B}"/>
    <cellStyle name="Percent 4 6 3 7 2" xfId="11710" xr:uid="{29D803D0-BC29-4CBE-B110-6FA54EFE5A70}"/>
    <cellStyle name="Percent 4 6 3 7 2 2" xfId="29583" xr:uid="{7D4F8C74-D792-40CD-8B3A-1D54D77C7B7E}"/>
    <cellStyle name="Percent 4 6 3 7 2 3" xfId="47434" xr:uid="{CD7F2B41-3B5C-49B5-B351-216435B93FF5}"/>
    <cellStyle name="Percent 4 6 3 7 3" xfId="29582" xr:uid="{7C8ACC90-D5BF-4ED9-8A4D-A6E1226EC107}"/>
    <cellStyle name="Percent 4 6 3 7 4" xfId="47433" xr:uid="{BB07EB57-D328-4F5C-AF1C-A0C132B959C9}"/>
    <cellStyle name="Percent 4 6 3 8" xfId="11711" xr:uid="{3C94FBEC-B2A4-4AB3-B4ED-71AED4644024}"/>
    <cellStyle name="Percent 4 6 3 8 2" xfId="11712" xr:uid="{2566251B-3605-4774-AD64-F6427DB067AD}"/>
    <cellStyle name="Percent 4 6 3 8 2 2" xfId="29585" xr:uid="{4D36CA56-2014-4956-A039-7B30833246C2}"/>
    <cellStyle name="Percent 4 6 3 8 2 3" xfId="47436" xr:uid="{9BAFD0EA-D242-4FB9-B791-44DCE99C30D5}"/>
    <cellStyle name="Percent 4 6 3 8 3" xfId="29584" xr:uid="{647BA751-5013-4414-97BD-325B44F991B3}"/>
    <cellStyle name="Percent 4 6 3 8 4" xfId="47435" xr:uid="{550447A5-3E6F-4B6C-B4E0-F970DF7DB87B}"/>
    <cellStyle name="Percent 4 6 3 9" xfId="11713" xr:uid="{2813C580-ACA5-4F8C-BD51-568EBF15154B}"/>
    <cellStyle name="Percent 4 6 3 9 2" xfId="29586" xr:uid="{64163F45-F586-471E-BF5A-DE1AEA358FC2}"/>
    <cellStyle name="Percent 4 6 3 9 3" xfId="47437" xr:uid="{67739FFC-4877-498B-864F-457D8C689FDB}"/>
    <cellStyle name="Percent 4 6 4" xfId="4761" xr:uid="{29C04CB4-C562-4014-82E3-9EC8706B645A}"/>
    <cellStyle name="Percent 4 6 4 10" xfId="11715" xr:uid="{83889167-FE6F-40EE-AB9F-57FCE539DA89}"/>
    <cellStyle name="Percent 4 6 4 10 2" xfId="29588" xr:uid="{021B6A94-B9EC-4AE3-BB63-0764D337965D}"/>
    <cellStyle name="Percent 4 6 4 10 3" xfId="47439" xr:uid="{BF200BD0-AB79-4792-B69D-8AD551B8E102}"/>
    <cellStyle name="Percent 4 6 4 11" xfId="11714" xr:uid="{FC0BF76A-A973-445A-8581-3F709A531E07}"/>
    <cellStyle name="Percent 4 6 4 11 2" xfId="29587" xr:uid="{9935181B-8849-4F36-A432-AFD663F4444A}"/>
    <cellStyle name="Percent 4 6 4 11 3" xfId="47438" xr:uid="{5F0D8397-9CDD-4757-8F3E-DD1480E100CD}"/>
    <cellStyle name="Percent 4 6 4 12" xfId="59960" xr:uid="{EDB521C4-ABE9-474C-A9E6-FA2519A0431D}"/>
    <cellStyle name="Percent 4 6 4 2" xfId="11716" xr:uid="{DFCF822F-AA4C-4FE9-897D-246F812B894A}"/>
    <cellStyle name="Percent 4 6 4 2 2" xfId="11717" xr:uid="{8C3E9E33-71DB-4157-B2E7-12588920FE97}"/>
    <cellStyle name="Percent 4 6 4 2 2 2" xfId="11718" xr:uid="{D77902F7-AFD7-4248-ABE4-6D7ADE5DD8FF}"/>
    <cellStyle name="Percent 4 6 4 2 2 2 2" xfId="29591" xr:uid="{C0EFBB5C-6584-4D6B-8C05-FCC95BE04809}"/>
    <cellStyle name="Percent 4 6 4 2 2 2 3" xfId="47442" xr:uid="{59A23B7E-E345-40DA-8CE6-0AB84B95194F}"/>
    <cellStyle name="Percent 4 6 4 2 2 3" xfId="29590" xr:uid="{0B406F85-9943-456F-8252-5D5FE909789B}"/>
    <cellStyle name="Percent 4 6 4 2 2 4" xfId="47441" xr:uid="{FF39018E-CDDF-4C2D-A29D-FA7C13B13702}"/>
    <cellStyle name="Percent 4 6 4 2 3" xfId="11719" xr:uid="{C3C07134-CC21-4379-BE0E-AC32F548D72F}"/>
    <cellStyle name="Percent 4 6 4 2 3 2" xfId="11720" xr:uid="{8B594F0C-7D1D-4B42-AC0E-6F28DFAC8470}"/>
    <cellStyle name="Percent 4 6 4 2 3 2 2" xfId="29593" xr:uid="{916FA8FD-9ED5-4B32-9539-3606AF73DF26}"/>
    <cellStyle name="Percent 4 6 4 2 3 2 3" xfId="47444" xr:uid="{91271E1D-C584-4618-B824-167798F1532D}"/>
    <cellStyle name="Percent 4 6 4 2 3 3" xfId="29592" xr:uid="{205CCD3C-88CE-4F52-9DA6-E9215EB5FC57}"/>
    <cellStyle name="Percent 4 6 4 2 3 4" xfId="47443" xr:uid="{25CF27CA-7AAF-406A-BE4A-06B60198AAEF}"/>
    <cellStyle name="Percent 4 6 4 2 4" xfId="11721" xr:uid="{F4C173DD-1638-45CB-83A4-F080A58B763D}"/>
    <cellStyle name="Percent 4 6 4 2 4 2" xfId="29594" xr:uid="{8A2A0EE9-ECA1-44F4-9044-C795CFEB386B}"/>
    <cellStyle name="Percent 4 6 4 2 4 3" xfId="47445" xr:uid="{A60507A1-8CC9-4DDE-B131-B8B5D9052DD8}"/>
    <cellStyle name="Percent 4 6 4 2 5" xfId="29589" xr:uid="{DD1FE3F6-994D-4236-B828-F67149033B80}"/>
    <cellStyle name="Percent 4 6 4 2 6" xfId="47440" xr:uid="{F09FF6AA-EC12-4827-AB52-B18572BFF2B9}"/>
    <cellStyle name="Percent 4 6 4 3" xfId="11722" xr:uid="{37D2E0D8-F24E-47E6-9FA2-4D9EAD6AD977}"/>
    <cellStyle name="Percent 4 6 4 3 2" xfId="11723" xr:uid="{923CFF59-1D2C-412A-8564-FCB56CB75B1F}"/>
    <cellStyle name="Percent 4 6 4 3 2 2" xfId="11724" xr:uid="{A740DEBD-47B4-46A0-814A-61F897EEAF22}"/>
    <cellStyle name="Percent 4 6 4 3 2 2 2" xfId="29597" xr:uid="{124A26FA-5C14-45D3-80AE-13CFE5F3D8E4}"/>
    <cellStyle name="Percent 4 6 4 3 2 2 3" xfId="47448" xr:uid="{A1BBD166-FFD1-432D-B920-3B2AE0A7B26D}"/>
    <cellStyle name="Percent 4 6 4 3 2 3" xfId="29596" xr:uid="{4001C310-9CCE-43A5-A40F-72871B84319E}"/>
    <cellStyle name="Percent 4 6 4 3 2 4" xfId="47447" xr:uid="{1D4C4FE2-DFB2-43F2-9C2F-958DBEEBA4A7}"/>
    <cellStyle name="Percent 4 6 4 3 3" xfId="11725" xr:uid="{A339D63B-046B-4C67-8FC9-DD43488E7B40}"/>
    <cellStyle name="Percent 4 6 4 3 3 2" xfId="11726" xr:uid="{B14CCA3C-9699-4481-92B6-E87C497CFE36}"/>
    <cellStyle name="Percent 4 6 4 3 3 2 2" xfId="29599" xr:uid="{142BBE1E-CCDF-4983-8E4E-8EC5E286A1E0}"/>
    <cellStyle name="Percent 4 6 4 3 3 2 3" xfId="47450" xr:uid="{03E2D610-02F1-4AF3-A344-0F5EFCE2FA28}"/>
    <cellStyle name="Percent 4 6 4 3 3 3" xfId="29598" xr:uid="{69B094A8-A51F-4739-BE62-0E1AB9269EE9}"/>
    <cellStyle name="Percent 4 6 4 3 3 4" xfId="47449" xr:uid="{A282C235-40EA-430F-9FBB-62C917A07F5D}"/>
    <cellStyle name="Percent 4 6 4 3 4" xfId="11727" xr:uid="{56B5AEF3-51D7-49F2-AA13-F32F6D1771A8}"/>
    <cellStyle name="Percent 4 6 4 3 4 2" xfId="29600" xr:uid="{60BEDEF2-8CD9-4919-86B2-4784323C3ECC}"/>
    <cellStyle name="Percent 4 6 4 3 4 3" xfId="47451" xr:uid="{032E9CD1-40C4-4788-A6CF-33F210BF5164}"/>
    <cellStyle name="Percent 4 6 4 3 5" xfId="29595" xr:uid="{80AFEEEF-6131-43DB-B294-4D57E9C5B2A7}"/>
    <cellStyle name="Percent 4 6 4 3 6" xfId="47446" xr:uid="{A55F1748-DDFB-437A-951F-0121D16F33A9}"/>
    <cellStyle name="Percent 4 6 4 4" xfId="11728" xr:uid="{D2BC78F2-3ACD-4B27-B235-2D5CBC0416DA}"/>
    <cellStyle name="Percent 4 6 4 4 2" xfId="11729" xr:uid="{E9950372-5215-4C38-B14E-D47056939C3F}"/>
    <cellStyle name="Percent 4 6 4 4 2 2" xfId="11730" xr:uid="{E00FC18A-E1CA-4C9D-BAD1-2115355F68AA}"/>
    <cellStyle name="Percent 4 6 4 4 2 2 2" xfId="29603" xr:uid="{9702BA37-A2CC-4735-9705-BC7EE8014490}"/>
    <cellStyle name="Percent 4 6 4 4 2 2 3" xfId="47454" xr:uid="{9C356D48-B5D8-4229-B7BF-32DD43E0D117}"/>
    <cellStyle name="Percent 4 6 4 4 2 3" xfId="29602" xr:uid="{79E260A8-5BD9-46FA-A743-6F0F6F3D96CD}"/>
    <cellStyle name="Percent 4 6 4 4 2 4" xfId="47453" xr:uid="{C904E125-A8A7-4EC6-BB55-2C4C8ECDEE68}"/>
    <cellStyle name="Percent 4 6 4 4 3" xfId="11731" xr:uid="{C8EA2376-DFBB-4D61-80E9-BCA27E359F5B}"/>
    <cellStyle name="Percent 4 6 4 4 3 2" xfId="11732" xr:uid="{B1F19333-F37B-40EB-82D0-89E3A9A08957}"/>
    <cellStyle name="Percent 4 6 4 4 3 2 2" xfId="29605" xr:uid="{4DEF5144-3DE9-4968-81DF-F96B14BEE02D}"/>
    <cellStyle name="Percent 4 6 4 4 3 2 3" xfId="47456" xr:uid="{06072DCC-4D55-4BB1-BA5C-82F221F8B554}"/>
    <cellStyle name="Percent 4 6 4 4 3 3" xfId="29604" xr:uid="{A78F7DE2-09DD-4B14-AA2E-DE12E1E6494F}"/>
    <cellStyle name="Percent 4 6 4 4 3 4" xfId="47455" xr:uid="{1C870503-DFC3-45FA-81A7-FD622A8BD881}"/>
    <cellStyle name="Percent 4 6 4 4 4" xfId="11733" xr:uid="{7F5871EA-9995-4D9D-AAF7-3AE08E2EBAFC}"/>
    <cellStyle name="Percent 4 6 4 4 4 2" xfId="11734" xr:uid="{BB1A151A-46A5-4C62-BEC3-20157A75313A}"/>
    <cellStyle name="Percent 4 6 4 4 4 2 2" xfId="29607" xr:uid="{35E6A3DA-3AE5-44F5-897A-5D5425E2ED8D}"/>
    <cellStyle name="Percent 4 6 4 4 4 2 3" xfId="47458" xr:uid="{CB8AFA66-666B-497A-AC09-A4127ABB1858}"/>
    <cellStyle name="Percent 4 6 4 4 4 3" xfId="29606" xr:uid="{6CF5E363-3EC4-4762-B163-FD409713407A}"/>
    <cellStyle name="Percent 4 6 4 4 4 4" xfId="47457" xr:uid="{E8A71352-F06A-4EC5-B5C3-31B300BBF7B1}"/>
    <cellStyle name="Percent 4 6 4 4 5" xfId="11735" xr:uid="{96CEE258-3F74-42C4-B752-346AD0F41951}"/>
    <cellStyle name="Percent 4 6 4 4 5 2" xfId="29608" xr:uid="{CB9B412E-A424-47E5-95F4-E4CA9C05C312}"/>
    <cellStyle name="Percent 4 6 4 4 5 3" xfId="47459" xr:uid="{B2A4F49A-C74F-4CD9-9470-1E94DF1A9B37}"/>
    <cellStyle name="Percent 4 6 4 4 6" xfId="29601" xr:uid="{827F43B0-C7B5-43A7-BCE3-B7E7FA8BA3A7}"/>
    <cellStyle name="Percent 4 6 4 4 7" xfId="47452" xr:uid="{90382187-1D01-4481-B68C-F21F631E77B7}"/>
    <cellStyle name="Percent 4 6 4 5" xfId="11736" xr:uid="{9D600478-EFE4-4B28-A82F-2822FBFAFF30}"/>
    <cellStyle name="Percent 4 6 4 5 2" xfId="11737" xr:uid="{E7BB1A1F-7C83-4C7A-B5CC-F6682DFC58C7}"/>
    <cellStyle name="Percent 4 6 4 5 2 2" xfId="11738" xr:uid="{5240CA05-75CD-4E4A-B1EF-E2373D00C306}"/>
    <cellStyle name="Percent 4 6 4 5 2 2 2" xfId="29611" xr:uid="{F1219157-1032-47EA-B058-AD202861CF46}"/>
    <cellStyle name="Percent 4 6 4 5 2 2 3" xfId="47462" xr:uid="{C0BC742A-125D-4308-8C33-81F911111520}"/>
    <cellStyle name="Percent 4 6 4 5 2 3" xfId="29610" xr:uid="{F431B554-AB60-4D10-A60C-14EAD6C782A3}"/>
    <cellStyle name="Percent 4 6 4 5 2 4" xfId="47461" xr:uid="{43DD6FEA-1961-41E5-9F3F-DCEEEF5D3C74}"/>
    <cellStyle name="Percent 4 6 4 5 3" xfId="11739" xr:uid="{B4B227B4-E3DF-48DE-B7C7-AB1AEEC58F6A}"/>
    <cellStyle name="Percent 4 6 4 5 3 2" xfId="11740" xr:uid="{7270EBDC-7768-4CB0-96DE-95C4A8B9F037}"/>
    <cellStyle name="Percent 4 6 4 5 3 2 2" xfId="29613" xr:uid="{D62D50D0-C755-47DA-BF97-D41F648D35F0}"/>
    <cellStyle name="Percent 4 6 4 5 3 2 3" xfId="47464" xr:uid="{0891B09D-59C9-4407-B457-F535F826BF00}"/>
    <cellStyle name="Percent 4 6 4 5 3 3" xfId="29612" xr:uid="{528671E4-0478-4B5C-A42D-0EC4492F74EA}"/>
    <cellStyle name="Percent 4 6 4 5 3 4" xfId="47463" xr:uid="{F9CBB96E-AA36-4FF9-81B9-884412AF9B88}"/>
    <cellStyle name="Percent 4 6 4 5 4" xfId="11741" xr:uid="{C924CCF9-B8B6-4AAD-ADAE-7A72D75CD8A8}"/>
    <cellStyle name="Percent 4 6 4 5 4 2" xfId="29614" xr:uid="{5FA788FA-3455-46B5-AD34-5F8FD15C55DF}"/>
    <cellStyle name="Percent 4 6 4 5 4 3" xfId="47465" xr:uid="{4F7B6AB5-F721-4D2A-AE9A-7D758293DD3B}"/>
    <cellStyle name="Percent 4 6 4 5 5" xfId="29609" xr:uid="{69429466-448D-4181-A7EE-4DE8A1BC87E1}"/>
    <cellStyle name="Percent 4 6 4 5 6" xfId="47460" xr:uid="{A0F728F1-44B3-4DBC-8862-048F886FBCF3}"/>
    <cellStyle name="Percent 4 6 4 6" xfId="11742" xr:uid="{03CBC308-3FF1-4FD8-B5DB-10E12CD1EC98}"/>
    <cellStyle name="Percent 4 6 4 6 2" xfId="11743" xr:uid="{B8FF5E10-DFB7-434C-80C8-7EC3217F75AD}"/>
    <cellStyle name="Percent 4 6 4 6 2 2" xfId="29616" xr:uid="{99FA3578-D751-4EC2-97B3-A5DD54F96BEA}"/>
    <cellStyle name="Percent 4 6 4 6 2 3" xfId="47467" xr:uid="{73F6DE26-42E7-4350-9744-BB3DAB14956A}"/>
    <cellStyle name="Percent 4 6 4 6 3" xfId="29615" xr:uid="{AB99310F-B5A4-4E0C-BEB5-08E9B510A52A}"/>
    <cellStyle name="Percent 4 6 4 6 4" xfId="47466" xr:uid="{D180851E-7939-4C16-AC8E-812C4193FCC6}"/>
    <cellStyle name="Percent 4 6 4 7" xfId="11744" xr:uid="{F9799A15-43B2-4C80-A125-F5B1188A2670}"/>
    <cellStyle name="Percent 4 6 4 7 2" xfId="11745" xr:uid="{EFD9DFEA-020E-4194-BB8A-C6C1222FD67A}"/>
    <cellStyle name="Percent 4 6 4 7 2 2" xfId="29618" xr:uid="{7C2316FD-4698-49A2-AA8B-964A331109DB}"/>
    <cellStyle name="Percent 4 6 4 7 2 3" xfId="47469" xr:uid="{1F9D1126-8C4F-4097-A0A5-9B66E4978DFB}"/>
    <cellStyle name="Percent 4 6 4 7 3" xfId="29617" xr:uid="{78DB8BE6-FDA4-45A8-87ED-DED66457CCCD}"/>
    <cellStyle name="Percent 4 6 4 7 4" xfId="47468" xr:uid="{68930412-2D8B-4C82-B979-9A6B5C30C41C}"/>
    <cellStyle name="Percent 4 6 4 8" xfId="11746" xr:uid="{4EB0C725-1461-474E-8587-D4D9F998603B}"/>
    <cellStyle name="Percent 4 6 4 8 2" xfId="11747" xr:uid="{55B65EA8-73F9-426B-A5AF-3C84F482BFBB}"/>
    <cellStyle name="Percent 4 6 4 8 2 2" xfId="29620" xr:uid="{D9588F1F-16FB-4F18-B14B-569A77F9DF59}"/>
    <cellStyle name="Percent 4 6 4 8 2 3" xfId="47471" xr:uid="{3B1E9527-E3B4-4CF8-AE9C-A0569FBDD97D}"/>
    <cellStyle name="Percent 4 6 4 8 3" xfId="29619" xr:uid="{8CCA39C7-0DB1-4EE4-A1C1-1087D1559BAA}"/>
    <cellStyle name="Percent 4 6 4 8 4" xfId="47470" xr:uid="{53BDB55D-224E-47E6-B186-11AA4BF8EA94}"/>
    <cellStyle name="Percent 4 6 4 9" xfId="11748" xr:uid="{957FEDBA-DA08-43B9-BA46-953C0C350999}"/>
    <cellStyle name="Percent 4 6 4 9 2" xfId="29621" xr:uid="{01C4673F-22D0-4E4A-97E5-894A1D66746B}"/>
    <cellStyle name="Percent 4 6 4 9 3" xfId="47472" xr:uid="{51C346A5-BEFB-4C68-8058-0CEC8297AE56}"/>
    <cellStyle name="Percent 4 6 5" xfId="4762" xr:uid="{3899C725-2C18-4B74-AAE3-4FB7B0E7E100}"/>
    <cellStyle name="Percent 4 6 5 10" xfId="11750" xr:uid="{D75BE61D-B5D5-4FFB-B788-78A6AB2EC763}"/>
    <cellStyle name="Percent 4 6 5 10 2" xfId="29623" xr:uid="{58224A1F-D96C-4C1B-9285-33826755287A}"/>
    <cellStyle name="Percent 4 6 5 10 3" xfId="47474" xr:uid="{388E103A-22BC-457B-A0F0-CB2546F6E01A}"/>
    <cellStyle name="Percent 4 6 5 11" xfId="11749" xr:uid="{6D078EA0-E22B-4692-8CB3-F616D1D1A8AD}"/>
    <cellStyle name="Percent 4 6 5 11 2" xfId="29622" xr:uid="{C791E59A-0BC0-4196-A64A-530F6E047C9D}"/>
    <cellStyle name="Percent 4 6 5 11 3" xfId="47473" xr:uid="{1F6788BA-3D39-415F-8DD7-71D2782F51B8}"/>
    <cellStyle name="Percent 4 6 5 12" xfId="59961" xr:uid="{7AF36692-208E-4FBB-9517-040B046EA1D5}"/>
    <cellStyle name="Percent 4 6 5 2" xfId="11751" xr:uid="{E273B12A-5C1A-4884-95F3-6650C1D363BD}"/>
    <cellStyle name="Percent 4 6 5 2 2" xfId="11752" xr:uid="{FE1AEF31-3F8A-4682-94EA-AC1815BF5D30}"/>
    <cellStyle name="Percent 4 6 5 2 2 2" xfId="11753" xr:uid="{B39AE16F-9A0E-4C58-A3ED-DE8AC5BDD7D9}"/>
    <cellStyle name="Percent 4 6 5 2 2 2 2" xfId="29626" xr:uid="{14750B94-8016-4415-AD98-F70F30559ED4}"/>
    <cellStyle name="Percent 4 6 5 2 2 2 3" xfId="47477" xr:uid="{CF7DE5FF-5D10-4B99-A027-069BB7F6F7B4}"/>
    <cellStyle name="Percent 4 6 5 2 2 3" xfId="29625" xr:uid="{E26C19B3-91DB-4DCB-832E-72C208BFE20B}"/>
    <cellStyle name="Percent 4 6 5 2 2 4" xfId="47476" xr:uid="{65AC2BA7-E1E0-4973-9B63-3781D7E45EB9}"/>
    <cellStyle name="Percent 4 6 5 2 3" xfId="11754" xr:uid="{1EAEE6EC-EDB1-4E35-A250-AC6D3F1F94BA}"/>
    <cellStyle name="Percent 4 6 5 2 3 2" xfId="11755" xr:uid="{D23C7B4C-F5C0-44B8-B91F-FE0EA02B0F5D}"/>
    <cellStyle name="Percent 4 6 5 2 3 2 2" xfId="29628" xr:uid="{43FE3E65-D9A7-4206-922F-5EB2D57A0F86}"/>
    <cellStyle name="Percent 4 6 5 2 3 2 3" xfId="47479" xr:uid="{5D79CEBF-0157-4DBD-A0D9-133B4204E50E}"/>
    <cellStyle name="Percent 4 6 5 2 3 3" xfId="29627" xr:uid="{0A748FE7-9C88-4511-82A1-80ACF4AF103F}"/>
    <cellStyle name="Percent 4 6 5 2 3 4" xfId="47478" xr:uid="{9987D1A4-03B8-425C-9C2F-2E8525587EFF}"/>
    <cellStyle name="Percent 4 6 5 2 4" xfId="11756" xr:uid="{50A0F650-9E7D-4726-9CED-A93BED78C0E3}"/>
    <cellStyle name="Percent 4 6 5 2 4 2" xfId="29629" xr:uid="{52E88BE1-1393-4B83-AE7C-47A4D337C64B}"/>
    <cellStyle name="Percent 4 6 5 2 4 3" xfId="47480" xr:uid="{7B1F3676-A226-4799-B689-048D98FD951F}"/>
    <cellStyle name="Percent 4 6 5 2 5" xfId="29624" xr:uid="{5D2B3400-693B-4DC2-8AB1-19F906DB1713}"/>
    <cellStyle name="Percent 4 6 5 2 6" xfId="47475" xr:uid="{ACCC7A34-8177-40B3-9300-BD2BA975CB18}"/>
    <cellStyle name="Percent 4 6 5 3" xfId="11757" xr:uid="{708D035A-5D5A-47DB-B5E1-BDC7EF751EB6}"/>
    <cellStyle name="Percent 4 6 5 3 2" xfId="11758" xr:uid="{38966C32-912F-4625-86EF-AFC16804ACE9}"/>
    <cellStyle name="Percent 4 6 5 3 2 2" xfId="11759" xr:uid="{9B9C7296-17A5-4541-A9F8-11CA44AD1F3E}"/>
    <cellStyle name="Percent 4 6 5 3 2 2 2" xfId="29632" xr:uid="{52AD1441-53CA-40E9-9F95-7724AB0D9E28}"/>
    <cellStyle name="Percent 4 6 5 3 2 2 3" xfId="47483" xr:uid="{3771133A-152A-4ACD-AA84-C515E7886432}"/>
    <cellStyle name="Percent 4 6 5 3 2 3" xfId="29631" xr:uid="{C0C391A8-8A06-462C-9DE5-91329F429B5C}"/>
    <cellStyle name="Percent 4 6 5 3 2 4" xfId="47482" xr:uid="{BA458214-57C8-49A0-B231-377F797E90F5}"/>
    <cellStyle name="Percent 4 6 5 3 3" xfId="11760" xr:uid="{9E87C66E-9BF1-4431-B856-0AE4B398C6DC}"/>
    <cellStyle name="Percent 4 6 5 3 3 2" xfId="11761" xr:uid="{B4F41F21-9BC5-492A-A058-34E6AA237D67}"/>
    <cellStyle name="Percent 4 6 5 3 3 2 2" xfId="29634" xr:uid="{F56AA383-DF9C-422D-BBC4-2DF96CDA454E}"/>
    <cellStyle name="Percent 4 6 5 3 3 2 3" xfId="47485" xr:uid="{AAD5B395-0896-4D74-B335-F8C9955991CE}"/>
    <cellStyle name="Percent 4 6 5 3 3 3" xfId="29633" xr:uid="{E0B51BD7-8206-4903-8340-CE4A9A6B22FA}"/>
    <cellStyle name="Percent 4 6 5 3 3 4" xfId="47484" xr:uid="{71013B04-4194-4A02-B7A3-58205E09B2EA}"/>
    <cellStyle name="Percent 4 6 5 3 4" xfId="11762" xr:uid="{4C89F278-8F49-4C00-BDFD-16400059BBDA}"/>
    <cellStyle name="Percent 4 6 5 3 4 2" xfId="29635" xr:uid="{200F31D2-332E-439A-9447-766D6DAA2860}"/>
    <cellStyle name="Percent 4 6 5 3 4 3" xfId="47486" xr:uid="{75F293F1-2728-4804-A671-299F45A88337}"/>
    <cellStyle name="Percent 4 6 5 3 5" xfId="29630" xr:uid="{2CBD7D99-57BC-4E08-B4EF-7C9BAC3E9EFA}"/>
    <cellStyle name="Percent 4 6 5 3 6" xfId="47481" xr:uid="{8EE5753B-D10C-4D0E-A626-EFF8F1B4B521}"/>
    <cellStyle name="Percent 4 6 5 4" xfId="11763" xr:uid="{29613FE2-A1E5-421F-97A7-AD8870625C35}"/>
    <cellStyle name="Percent 4 6 5 4 2" xfId="11764" xr:uid="{264BEA2C-FA98-421A-8ED0-7F8F520F5A5F}"/>
    <cellStyle name="Percent 4 6 5 4 2 2" xfId="11765" xr:uid="{5852E183-8827-435A-B707-3DEFA983203F}"/>
    <cellStyle name="Percent 4 6 5 4 2 2 2" xfId="29638" xr:uid="{C39D79D9-F6DF-4BD8-A6ED-EF4D816AACE0}"/>
    <cellStyle name="Percent 4 6 5 4 2 2 3" xfId="47489" xr:uid="{1D317F17-7C6C-4F4E-BF85-01D85140679D}"/>
    <cellStyle name="Percent 4 6 5 4 2 3" xfId="29637" xr:uid="{7315304A-4DEB-4064-964E-FE33AA53942E}"/>
    <cellStyle name="Percent 4 6 5 4 2 4" xfId="47488" xr:uid="{AFB43CE1-B679-4288-A9AD-FF07099FCCB9}"/>
    <cellStyle name="Percent 4 6 5 4 3" xfId="11766" xr:uid="{6776C19F-6534-493F-A910-1407A3A60421}"/>
    <cellStyle name="Percent 4 6 5 4 3 2" xfId="11767" xr:uid="{B1B5844B-FE88-4386-B7D6-1E6884D42805}"/>
    <cellStyle name="Percent 4 6 5 4 3 2 2" xfId="29640" xr:uid="{8FCFF330-25E5-42C2-97AF-C53E2BA3F61E}"/>
    <cellStyle name="Percent 4 6 5 4 3 2 3" xfId="47491" xr:uid="{BDBC94D7-F2E8-4A9E-BF83-67D496AB43EA}"/>
    <cellStyle name="Percent 4 6 5 4 3 3" xfId="29639" xr:uid="{7003AF76-A7FA-4AD4-99B6-A938947AF677}"/>
    <cellStyle name="Percent 4 6 5 4 3 4" xfId="47490" xr:uid="{68F8C7D3-7C2F-43F7-A593-E4063B2C01A7}"/>
    <cellStyle name="Percent 4 6 5 4 4" xfId="11768" xr:uid="{CA7AACBE-0EB2-4CD1-985E-2B44C2AE3A2C}"/>
    <cellStyle name="Percent 4 6 5 4 4 2" xfId="11769" xr:uid="{39110844-1BE5-47D0-B074-129256023D02}"/>
    <cellStyle name="Percent 4 6 5 4 4 2 2" xfId="29642" xr:uid="{DEC21728-6EED-4607-9FA8-E026262A3599}"/>
    <cellStyle name="Percent 4 6 5 4 4 2 3" xfId="47493" xr:uid="{ECFFBE04-91DC-4745-909E-97B9EC722550}"/>
    <cellStyle name="Percent 4 6 5 4 4 3" xfId="29641" xr:uid="{6082F93F-E86F-4EB4-82FA-60DC795311CC}"/>
    <cellStyle name="Percent 4 6 5 4 4 4" xfId="47492" xr:uid="{5BB1F928-BF23-4D4E-A23F-7365D8AF11AA}"/>
    <cellStyle name="Percent 4 6 5 4 5" xfId="11770" xr:uid="{08668473-A0C0-454D-9875-6DC5C4771BBC}"/>
    <cellStyle name="Percent 4 6 5 4 5 2" xfId="29643" xr:uid="{07349786-DD7A-4AB6-8622-73132CBA1BC6}"/>
    <cellStyle name="Percent 4 6 5 4 5 3" xfId="47494" xr:uid="{C1415AC2-9B2C-46DD-9395-189450A7656A}"/>
    <cellStyle name="Percent 4 6 5 4 6" xfId="29636" xr:uid="{CA7DAF9B-A816-44BD-B416-4E1045A6C277}"/>
    <cellStyle name="Percent 4 6 5 4 7" xfId="47487" xr:uid="{726C4913-5121-4888-B4D7-09647C262CE0}"/>
    <cellStyle name="Percent 4 6 5 5" xfId="11771" xr:uid="{65491B9B-62AB-4194-99AB-189EBFBABA12}"/>
    <cellStyle name="Percent 4 6 5 5 2" xfId="11772" xr:uid="{094A3B07-4EDB-4CC5-82F5-1D1BF2CF54F3}"/>
    <cellStyle name="Percent 4 6 5 5 2 2" xfId="11773" xr:uid="{AD3DBF8F-6D25-4B0F-AA90-96A71A9A3ED5}"/>
    <cellStyle name="Percent 4 6 5 5 2 2 2" xfId="29646" xr:uid="{1BD05AB4-E57C-4BD6-92F4-D22E72127064}"/>
    <cellStyle name="Percent 4 6 5 5 2 2 3" xfId="47497" xr:uid="{106D9877-6B67-469D-B279-3CD85A0C148F}"/>
    <cellStyle name="Percent 4 6 5 5 2 3" xfId="29645" xr:uid="{3A844F6D-3196-422D-B270-56E003BBF0A5}"/>
    <cellStyle name="Percent 4 6 5 5 2 4" xfId="47496" xr:uid="{58E67765-4D29-40C2-91EA-3665F46603F5}"/>
    <cellStyle name="Percent 4 6 5 5 3" xfId="11774" xr:uid="{640C95D1-7E8C-4739-842E-7E438A2B3D77}"/>
    <cellStyle name="Percent 4 6 5 5 3 2" xfId="11775" xr:uid="{BAA21940-9AFE-4FA8-B3EB-881EC29192AD}"/>
    <cellStyle name="Percent 4 6 5 5 3 2 2" xfId="29648" xr:uid="{02073547-754E-4134-92C3-24A346DE2409}"/>
    <cellStyle name="Percent 4 6 5 5 3 2 3" xfId="47499" xr:uid="{C4C18E24-F282-4E20-8BFD-2E752EF3D41E}"/>
    <cellStyle name="Percent 4 6 5 5 3 3" xfId="29647" xr:uid="{41DE99B6-13CF-4989-9F5E-324D1F41FBE5}"/>
    <cellStyle name="Percent 4 6 5 5 3 4" xfId="47498" xr:uid="{A3434BDA-1B88-4EB5-A5E7-C56DF16ADB56}"/>
    <cellStyle name="Percent 4 6 5 5 4" xfId="11776" xr:uid="{87C9C75F-9315-441E-BCC2-F53821DB34D4}"/>
    <cellStyle name="Percent 4 6 5 5 4 2" xfId="29649" xr:uid="{C4BA35B2-57B9-4298-8BF4-26728539460F}"/>
    <cellStyle name="Percent 4 6 5 5 4 3" xfId="47500" xr:uid="{27350BD1-906E-424B-9DCE-02A64D71D90D}"/>
    <cellStyle name="Percent 4 6 5 5 5" xfId="29644" xr:uid="{A21A3DA9-67A6-420B-940C-CF918182AACC}"/>
    <cellStyle name="Percent 4 6 5 5 6" xfId="47495" xr:uid="{6017E38E-61E5-4617-AD0F-FD11B4965008}"/>
    <cellStyle name="Percent 4 6 5 6" xfId="11777" xr:uid="{3E871A1D-4DD4-4873-B692-B72F66398157}"/>
    <cellStyle name="Percent 4 6 5 6 2" xfId="11778" xr:uid="{80658FD7-67CB-42D1-A2EE-ECA37846D8CF}"/>
    <cellStyle name="Percent 4 6 5 6 2 2" xfId="29651" xr:uid="{13B49EDD-811F-4972-AB72-D775CEA184FC}"/>
    <cellStyle name="Percent 4 6 5 6 2 3" xfId="47502" xr:uid="{52918726-04F9-4561-B7FE-99BEB72C7DCB}"/>
    <cellStyle name="Percent 4 6 5 6 3" xfId="29650" xr:uid="{C8EF4A19-FD1B-4CBE-B01E-9102EACD8166}"/>
    <cellStyle name="Percent 4 6 5 6 4" xfId="47501" xr:uid="{CB5A809B-F6D7-460D-9F18-1A14AAE02C8B}"/>
    <cellStyle name="Percent 4 6 5 7" xfId="11779" xr:uid="{66CA9827-2FA3-4A6F-8F81-606E31BCBA7C}"/>
    <cellStyle name="Percent 4 6 5 7 2" xfId="11780" xr:uid="{9BB36A48-F4E0-48D1-89CB-898E91A1FD42}"/>
    <cellStyle name="Percent 4 6 5 7 2 2" xfId="29653" xr:uid="{DF072149-040C-484F-9246-1314979955D4}"/>
    <cellStyle name="Percent 4 6 5 7 2 3" xfId="47504" xr:uid="{FF54586C-2108-4957-B7F6-100A9064920D}"/>
    <cellStyle name="Percent 4 6 5 7 3" xfId="29652" xr:uid="{EBB07CA0-74C7-4783-9A79-F1EE9AA42D9F}"/>
    <cellStyle name="Percent 4 6 5 7 4" xfId="47503" xr:uid="{6A60E1CD-04D9-4CF9-87F5-4663658A7B7B}"/>
    <cellStyle name="Percent 4 6 5 8" xfId="11781" xr:uid="{001BAD5B-9EA1-48ED-8F45-5867DE170A44}"/>
    <cellStyle name="Percent 4 6 5 8 2" xfId="11782" xr:uid="{1300A883-3131-4B4D-ABCA-2FBF6F30C946}"/>
    <cellStyle name="Percent 4 6 5 8 2 2" xfId="29655" xr:uid="{FBFB6960-83C3-4B55-B92F-20C988998698}"/>
    <cellStyle name="Percent 4 6 5 8 2 3" xfId="47506" xr:uid="{5478E743-8E6E-45A7-8CD9-6B012DB3EB6A}"/>
    <cellStyle name="Percent 4 6 5 8 3" xfId="29654" xr:uid="{5E1A7FB1-6021-454C-868F-04A3E2E68C6F}"/>
    <cellStyle name="Percent 4 6 5 8 4" xfId="47505" xr:uid="{2B496E27-0C4E-4322-9C9F-2487420D41F8}"/>
    <cellStyle name="Percent 4 6 5 9" xfId="11783" xr:uid="{EA4FEEE6-0D5D-4D8F-8659-D34B0D51CD05}"/>
    <cellStyle name="Percent 4 6 5 9 2" xfId="29656" xr:uid="{55B50E15-6029-444E-9106-4406669BEFF3}"/>
    <cellStyle name="Percent 4 6 5 9 3" xfId="47507" xr:uid="{C506708A-1816-4A85-92E1-925C1CDAAD90}"/>
    <cellStyle name="Percent 4 6 6" xfId="4763" xr:uid="{FCA964FB-307E-47C8-BCC3-862D1982F890}"/>
    <cellStyle name="Percent 4 6 6 10" xfId="11785" xr:uid="{AC143AE0-CF89-465F-9532-37DF17E4C6AB}"/>
    <cellStyle name="Percent 4 6 6 10 2" xfId="29658" xr:uid="{B2E1FEB7-E90C-4DF1-B70C-FE8155A14AF7}"/>
    <cellStyle name="Percent 4 6 6 10 3" xfId="47509" xr:uid="{4362C18C-B397-4AB9-A443-4D4008BC053E}"/>
    <cellStyle name="Percent 4 6 6 11" xfId="11784" xr:uid="{2941C8BE-8F4A-449F-91BE-A408E902B83A}"/>
    <cellStyle name="Percent 4 6 6 11 2" xfId="29657" xr:uid="{21E14938-AB0B-47AB-B097-CBBD67FFE11F}"/>
    <cellStyle name="Percent 4 6 6 11 3" xfId="47508" xr:uid="{962525DF-A72D-43A8-AD8F-72D762F068A6}"/>
    <cellStyle name="Percent 4 6 6 12" xfId="59962" xr:uid="{B8063871-B956-45C9-8D7A-D49DF3E6B891}"/>
    <cellStyle name="Percent 4 6 6 2" xfId="11786" xr:uid="{AF26AAAC-2BF5-4237-833E-2CCF4880E887}"/>
    <cellStyle name="Percent 4 6 6 2 2" xfId="11787" xr:uid="{3033B7C4-6F53-471A-BA98-95E662E1928C}"/>
    <cellStyle name="Percent 4 6 6 2 2 2" xfId="11788" xr:uid="{231E572F-7F20-4078-A36E-28CF0E17257A}"/>
    <cellStyle name="Percent 4 6 6 2 2 2 2" xfId="29661" xr:uid="{664B1D5B-A99B-4C5E-82A9-BD18869A18E0}"/>
    <cellStyle name="Percent 4 6 6 2 2 2 3" xfId="47512" xr:uid="{08298DD3-BD0D-4506-B7D3-2A04990FD98B}"/>
    <cellStyle name="Percent 4 6 6 2 2 3" xfId="29660" xr:uid="{842B8966-1DAC-4325-99E0-22A96DE9528D}"/>
    <cellStyle name="Percent 4 6 6 2 2 4" xfId="47511" xr:uid="{BCC55D11-162F-4C64-BF41-6B277A4E8D86}"/>
    <cellStyle name="Percent 4 6 6 2 3" xfId="11789" xr:uid="{8A75F52C-EB49-45DF-B41D-47A73020486D}"/>
    <cellStyle name="Percent 4 6 6 2 3 2" xfId="11790" xr:uid="{5D52B674-DE86-4CFB-B6F5-C14D5A600F2C}"/>
    <cellStyle name="Percent 4 6 6 2 3 2 2" xfId="29663" xr:uid="{FE17437E-3323-4C3F-B05B-940DB561CA39}"/>
    <cellStyle name="Percent 4 6 6 2 3 2 3" xfId="47514" xr:uid="{90F8DFDD-1563-413D-822F-8313DE040358}"/>
    <cellStyle name="Percent 4 6 6 2 3 3" xfId="29662" xr:uid="{533F0A17-0870-488B-95E4-53B4FCFED53C}"/>
    <cellStyle name="Percent 4 6 6 2 3 4" xfId="47513" xr:uid="{78817352-F840-4076-94FB-B65B2583A53A}"/>
    <cellStyle name="Percent 4 6 6 2 4" xfId="11791" xr:uid="{D4D4F902-7C76-4BAC-B191-480E94E8C25E}"/>
    <cellStyle name="Percent 4 6 6 2 4 2" xfId="29664" xr:uid="{4BC22DBA-E9E8-4ABC-8E9C-F184B1203C2C}"/>
    <cellStyle name="Percent 4 6 6 2 4 3" xfId="47515" xr:uid="{A4DD5B0B-4572-4386-A837-AF9FDBA826A4}"/>
    <cellStyle name="Percent 4 6 6 2 5" xfId="29659" xr:uid="{69E3DC41-C11A-4224-B879-B29487EF894F}"/>
    <cellStyle name="Percent 4 6 6 2 6" xfId="47510" xr:uid="{4C713579-45FA-4BB1-9358-4606C77FB7F1}"/>
    <cellStyle name="Percent 4 6 6 3" xfId="11792" xr:uid="{8452A759-7347-46A1-82DF-7F26009C7A07}"/>
    <cellStyle name="Percent 4 6 6 3 2" xfId="11793" xr:uid="{F1751472-8F1B-428F-803E-7BAC6FC86F87}"/>
    <cellStyle name="Percent 4 6 6 3 2 2" xfId="11794" xr:uid="{32FE5D04-5776-4534-9597-907D69DC0C67}"/>
    <cellStyle name="Percent 4 6 6 3 2 2 2" xfId="29667" xr:uid="{162B9FF3-4664-42C3-A461-7BEC5D84AC57}"/>
    <cellStyle name="Percent 4 6 6 3 2 2 3" xfId="47518" xr:uid="{6E888236-D3D0-4C60-BC24-597B2D241251}"/>
    <cellStyle name="Percent 4 6 6 3 2 3" xfId="29666" xr:uid="{8A8B98CD-C7CF-40DA-B2C2-76470F1BDA4D}"/>
    <cellStyle name="Percent 4 6 6 3 2 4" xfId="47517" xr:uid="{E914A281-A1AC-4398-8944-5B7FC8AD6EC9}"/>
    <cellStyle name="Percent 4 6 6 3 3" xfId="11795" xr:uid="{82336018-4BAE-4245-AE7D-06B8ACA1EDE1}"/>
    <cellStyle name="Percent 4 6 6 3 3 2" xfId="11796" xr:uid="{A948B4DA-1DE6-4545-A567-3740B2E67B94}"/>
    <cellStyle name="Percent 4 6 6 3 3 2 2" xfId="29669" xr:uid="{8FAB97AB-6039-4E0D-A47B-D8045FBF2B92}"/>
    <cellStyle name="Percent 4 6 6 3 3 2 3" xfId="47520" xr:uid="{56EB2788-E272-495B-8C5B-ADBA91052201}"/>
    <cellStyle name="Percent 4 6 6 3 3 3" xfId="29668" xr:uid="{CA40D7AA-5F72-4291-A8D4-4B6ACF70B7C3}"/>
    <cellStyle name="Percent 4 6 6 3 3 4" xfId="47519" xr:uid="{64FF2DD3-98FF-44E0-BB87-0774136FD51D}"/>
    <cellStyle name="Percent 4 6 6 3 4" xfId="11797" xr:uid="{0D2FCC96-7840-4CAB-A41C-552866C2A502}"/>
    <cellStyle name="Percent 4 6 6 3 4 2" xfId="29670" xr:uid="{6515A6CF-B34C-4C6D-A3C9-D0B13E08F3C8}"/>
    <cellStyle name="Percent 4 6 6 3 4 3" xfId="47521" xr:uid="{FEDF954E-B0E3-48F4-BE54-2D6276666DD9}"/>
    <cellStyle name="Percent 4 6 6 3 5" xfId="29665" xr:uid="{95E7EDD7-12EF-4085-B727-320977B8B93E}"/>
    <cellStyle name="Percent 4 6 6 3 6" xfId="47516" xr:uid="{9CBD9CA5-0724-406A-9D93-BECF87F1ADC9}"/>
    <cellStyle name="Percent 4 6 6 4" xfId="11798" xr:uid="{CEFAED2C-311A-4973-9F0C-926D12909A4B}"/>
    <cellStyle name="Percent 4 6 6 4 2" xfId="11799" xr:uid="{5BAA957E-29A6-41EA-B01B-1775FCC9BEAE}"/>
    <cellStyle name="Percent 4 6 6 4 2 2" xfId="11800" xr:uid="{6AAB2C3E-BA56-44C8-A661-00DDE22966CB}"/>
    <cellStyle name="Percent 4 6 6 4 2 2 2" xfId="29673" xr:uid="{F72C269B-B881-4064-A9FE-B706AF40B9FD}"/>
    <cellStyle name="Percent 4 6 6 4 2 2 3" xfId="47524" xr:uid="{FBB6FF8D-1816-418C-B974-E490648CDF1F}"/>
    <cellStyle name="Percent 4 6 6 4 2 3" xfId="29672" xr:uid="{BB76D6D6-9E40-4E37-9CD0-06ED22F2FBFD}"/>
    <cellStyle name="Percent 4 6 6 4 2 4" xfId="47523" xr:uid="{00C915F4-057B-4C56-B0C0-972169392F4A}"/>
    <cellStyle name="Percent 4 6 6 4 3" xfId="11801" xr:uid="{38607217-FA62-4999-A37A-0758438AD7D4}"/>
    <cellStyle name="Percent 4 6 6 4 3 2" xfId="11802" xr:uid="{944E2C53-8DB2-486F-B71F-F1758C785196}"/>
    <cellStyle name="Percent 4 6 6 4 3 2 2" xfId="29675" xr:uid="{10CC7689-FE4F-425B-8921-79E02989A6A9}"/>
    <cellStyle name="Percent 4 6 6 4 3 2 3" xfId="47526" xr:uid="{EDD1238F-9756-4B37-98E3-2D90FD9E471C}"/>
    <cellStyle name="Percent 4 6 6 4 3 3" xfId="29674" xr:uid="{849B4F61-FAF9-4EA8-87E5-3F5925D9397E}"/>
    <cellStyle name="Percent 4 6 6 4 3 4" xfId="47525" xr:uid="{44E70A2A-FE94-4DE1-BADE-E595C7AF5F83}"/>
    <cellStyle name="Percent 4 6 6 4 4" xfId="11803" xr:uid="{FFA3515F-6467-40CD-B2D6-D1025AB5F71F}"/>
    <cellStyle name="Percent 4 6 6 4 4 2" xfId="11804" xr:uid="{0D69A56E-DF9C-45D9-B389-14AB9DFE2E41}"/>
    <cellStyle name="Percent 4 6 6 4 4 2 2" xfId="29677" xr:uid="{490B8D89-0903-4EDE-A8C6-CBF9A4A55683}"/>
    <cellStyle name="Percent 4 6 6 4 4 2 3" xfId="47528" xr:uid="{225460AD-7DF5-4B60-A9D2-F4DB8F9305CE}"/>
    <cellStyle name="Percent 4 6 6 4 4 3" xfId="29676" xr:uid="{77948CA5-A614-4942-92CF-9AEC3C09AC23}"/>
    <cellStyle name="Percent 4 6 6 4 4 4" xfId="47527" xr:uid="{DE2475A4-7694-48A0-916E-6D970DDEB121}"/>
    <cellStyle name="Percent 4 6 6 4 5" xfId="11805" xr:uid="{0E4364AA-9AEC-4702-8A6A-572A0E2CB3E5}"/>
    <cellStyle name="Percent 4 6 6 4 5 2" xfId="29678" xr:uid="{14C56712-A12E-4B24-9956-0EE156B0D00C}"/>
    <cellStyle name="Percent 4 6 6 4 5 3" xfId="47529" xr:uid="{B6A283B6-DCDE-44FA-B2C7-1011137D843F}"/>
    <cellStyle name="Percent 4 6 6 4 6" xfId="29671" xr:uid="{563C97B1-E38F-4E66-8846-7765E3842E86}"/>
    <cellStyle name="Percent 4 6 6 4 7" xfId="47522" xr:uid="{AF882998-81C0-49FE-B6B7-B89F04C17A89}"/>
    <cellStyle name="Percent 4 6 6 5" xfId="11806" xr:uid="{8EC02EC8-86BB-446B-87BC-A1DA9EA93A86}"/>
    <cellStyle name="Percent 4 6 6 5 2" xfId="11807" xr:uid="{3313350C-14E8-4DAA-A40A-FBDC4A6BCFC3}"/>
    <cellStyle name="Percent 4 6 6 5 2 2" xfId="11808" xr:uid="{027584C3-F4AE-488A-A7B8-CFEAF661643E}"/>
    <cellStyle name="Percent 4 6 6 5 2 2 2" xfId="29681" xr:uid="{4757F6E1-E740-4D22-B0EE-C16DD30155A4}"/>
    <cellStyle name="Percent 4 6 6 5 2 2 3" xfId="47532" xr:uid="{4AFFD53D-170D-4A6F-B3C6-17D66791C5C3}"/>
    <cellStyle name="Percent 4 6 6 5 2 3" xfId="29680" xr:uid="{E415FA0F-A7A7-45EC-8CD3-888621A40220}"/>
    <cellStyle name="Percent 4 6 6 5 2 4" xfId="47531" xr:uid="{09596904-03F5-45FD-BAD2-971922C8142A}"/>
    <cellStyle name="Percent 4 6 6 5 3" xfId="11809" xr:uid="{3AC65DBD-A44C-434C-9B58-E700B6ED3D81}"/>
    <cellStyle name="Percent 4 6 6 5 3 2" xfId="11810" xr:uid="{02FB6B1D-99F7-4C95-9A89-11D9BDA5E8FE}"/>
    <cellStyle name="Percent 4 6 6 5 3 2 2" xfId="29683" xr:uid="{A983AD52-A72A-4E46-AFFB-3FC5A46F7F93}"/>
    <cellStyle name="Percent 4 6 6 5 3 2 3" xfId="47534" xr:uid="{EBBB04C2-4788-401A-9C19-0D30FCE70ADE}"/>
    <cellStyle name="Percent 4 6 6 5 3 3" xfId="29682" xr:uid="{9186B8CA-D9AC-44E6-A683-A832408AE4A6}"/>
    <cellStyle name="Percent 4 6 6 5 3 4" xfId="47533" xr:uid="{7F5EC592-1368-41D2-B9B2-C1186C67EF69}"/>
    <cellStyle name="Percent 4 6 6 5 4" xfId="11811" xr:uid="{F1C88085-54DF-4AAC-86A1-C59CBDB92C1A}"/>
    <cellStyle name="Percent 4 6 6 5 4 2" xfId="29684" xr:uid="{A42E0339-4A95-4754-9595-AA9216FD4EEC}"/>
    <cellStyle name="Percent 4 6 6 5 4 3" xfId="47535" xr:uid="{301F33C6-D1CD-4B47-873F-0C52B1244A1A}"/>
    <cellStyle name="Percent 4 6 6 5 5" xfId="29679" xr:uid="{3B6F74BC-D512-4657-BFF6-390BE8319431}"/>
    <cellStyle name="Percent 4 6 6 5 6" xfId="47530" xr:uid="{D1CCBF6D-6ECB-4603-A701-5709D638AB32}"/>
    <cellStyle name="Percent 4 6 6 6" xfId="11812" xr:uid="{DEF31FDA-89C3-4EBD-825A-7DB19EE9F755}"/>
    <cellStyle name="Percent 4 6 6 6 2" xfId="11813" xr:uid="{9D403B61-F9EC-4074-A393-E8EB72161CD4}"/>
    <cellStyle name="Percent 4 6 6 6 2 2" xfId="29686" xr:uid="{6D09CC91-2600-418C-9B02-0CF8DAB410FF}"/>
    <cellStyle name="Percent 4 6 6 6 2 3" xfId="47537" xr:uid="{1C3ECC90-AEA2-47BD-89AD-2EA11D46FCBF}"/>
    <cellStyle name="Percent 4 6 6 6 3" xfId="29685" xr:uid="{303AC5E1-8E9A-467E-B873-0B013D334B34}"/>
    <cellStyle name="Percent 4 6 6 6 4" xfId="47536" xr:uid="{71E9EF8B-2716-4CDF-B273-ECF46BF37C1F}"/>
    <cellStyle name="Percent 4 6 6 7" xfId="11814" xr:uid="{76FC3AA1-B90C-4FEE-B280-13DB695C4286}"/>
    <cellStyle name="Percent 4 6 6 7 2" xfId="11815" xr:uid="{231CCD73-91EE-48B3-AD7D-1D48615C485C}"/>
    <cellStyle name="Percent 4 6 6 7 2 2" xfId="29688" xr:uid="{8D303BE6-3652-4098-A27D-DCE171EBDE3E}"/>
    <cellStyle name="Percent 4 6 6 7 2 3" xfId="47539" xr:uid="{F3CBD210-28EF-485D-9D4A-8BAE2F2CEC0A}"/>
    <cellStyle name="Percent 4 6 6 7 3" xfId="29687" xr:uid="{9C08BDB1-FBC7-4E5F-A53F-A571C86DD7B1}"/>
    <cellStyle name="Percent 4 6 6 7 4" xfId="47538" xr:uid="{0199E6DF-F6ED-47A7-99EB-73E719EB28E6}"/>
    <cellStyle name="Percent 4 6 6 8" xfId="11816" xr:uid="{7E16C429-63E5-4611-8609-65B8F7F9F199}"/>
    <cellStyle name="Percent 4 6 6 8 2" xfId="11817" xr:uid="{3B9519C4-BC8A-4167-9F85-65D0E9D45FFE}"/>
    <cellStyle name="Percent 4 6 6 8 2 2" xfId="29690" xr:uid="{705B58C8-21C6-498C-BBD3-9EE7D3FB77AB}"/>
    <cellStyle name="Percent 4 6 6 8 2 3" xfId="47541" xr:uid="{787344D0-3900-42C0-9AFD-2229EA44BD90}"/>
    <cellStyle name="Percent 4 6 6 8 3" xfId="29689" xr:uid="{E6748A98-B5C8-4A37-B72B-E95D68C87B6C}"/>
    <cellStyle name="Percent 4 6 6 8 4" xfId="47540" xr:uid="{5498EE20-FEE2-4259-94AA-18F37BB8FEB0}"/>
    <cellStyle name="Percent 4 6 6 9" xfId="11818" xr:uid="{916C6CA2-4526-461C-AF7E-23A2B3FA8D6B}"/>
    <cellStyle name="Percent 4 6 6 9 2" xfId="29691" xr:uid="{7F82EB3D-056E-4BE5-A451-DD671D84D5F1}"/>
    <cellStyle name="Percent 4 6 6 9 3" xfId="47542" xr:uid="{20BFD157-BC7C-4042-B448-C28A677A5089}"/>
    <cellStyle name="Percent 4 6 7" xfId="4764" xr:uid="{27D1B672-CCE6-46E0-8C59-E4FD5FBE31A4}"/>
    <cellStyle name="Percent 4 6 7 10" xfId="11820" xr:uid="{8A51A2A1-CFF1-4F10-B24D-CA83F57D7D18}"/>
    <cellStyle name="Percent 4 6 7 10 2" xfId="29693" xr:uid="{2236D806-E57B-43BE-A1D7-3839B0B5FF7A}"/>
    <cellStyle name="Percent 4 6 7 10 3" xfId="47544" xr:uid="{111ED468-8EF9-486A-ADB2-19123E727AF0}"/>
    <cellStyle name="Percent 4 6 7 11" xfId="11819" xr:uid="{316E153C-2B9F-4CBC-A0EA-0289AA5FED23}"/>
    <cellStyle name="Percent 4 6 7 11 2" xfId="29692" xr:uid="{CAEBF708-BE49-4362-A20B-521C0EEDEC6E}"/>
    <cellStyle name="Percent 4 6 7 11 3" xfId="47543" xr:uid="{029C6934-4570-47E5-A9DF-F1AA578EC61C}"/>
    <cellStyle name="Percent 4 6 7 12" xfId="59963" xr:uid="{F65BA91D-C38D-4892-A5DF-B36B86FDB469}"/>
    <cellStyle name="Percent 4 6 7 2" xfId="11821" xr:uid="{CBF7BF79-1D10-4E72-8545-503850D5EBD7}"/>
    <cellStyle name="Percent 4 6 7 2 2" xfId="11822" xr:uid="{BF420EED-224B-4EFF-87E9-7B8FD94B58D9}"/>
    <cellStyle name="Percent 4 6 7 2 2 2" xfId="11823" xr:uid="{FC294721-2BED-4EAD-B55F-8DF82C61A66D}"/>
    <cellStyle name="Percent 4 6 7 2 2 2 2" xfId="29696" xr:uid="{34905790-BD7E-4A83-9B6C-7DAB2FAFE117}"/>
    <cellStyle name="Percent 4 6 7 2 2 2 3" xfId="47547" xr:uid="{77B01BD6-E24B-4120-8E97-4EA4C66CDF05}"/>
    <cellStyle name="Percent 4 6 7 2 2 3" xfId="29695" xr:uid="{581DEC14-340A-4DB0-B57C-5767A94E7EDD}"/>
    <cellStyle name="Percent 4 6 7 2 2 4" xfId="47546" xr:uid="{1B788351-3D7F-44EC-A590-2DEDBD60BA00}"/>
    <cellStyle name="Percent 4 6 7 2 3" xfId="11824" xr:uid="{A7BA9450-077E-4A0F-B202-DC2EB54AABA7}"/>
    <cellStyle name="Percent 4 6 7 2 3 2" xfId="11825" xr:uid="{DF544980-BE04-4F7D-B344-9A349AFE55FF}"/>
    <cellStyle name="Percent 4 6 7 2 3 2 2" xfId="29698" xr:uid="{B61B33D1-859E-4577-9D07-BB177B7D387C}"/>
    <cellStyle name="Percent 4 6 7 2 3 2 3" xfId="47549" xr:uid="{52CC8711-08FD-4188-A753-378D8F9F8790}"/>
    <cellStyle name="Percent 4 6 7 2 3 3" xfId="29697" xr:uid="{2F01BA51-CED3-4BC8-A4E5-184B6999263D}"/>
    <cellStyle name="Percent 4 6 7 2 3 4" xfId="47548" xr:uid="{6A40BF68-90FB-4433-9055-B886642C221D}"/>
    <cellStyle name="Percent 4 6 7 2 4" xfId="11826" xr:uid="{CF0EDB6F-4E4D-441E-BD4F-9A95E65EA02E}"/>
    <cellStyle name="Percent 4 6 7 2 4 2" xfId="29699" xr:uid="{ED7B0B7B-84EF-4F15-8354-850B9F2DD298}"/>
    <cellStyle name="Percent 4 6 7 2 4 3" xfId="47550" xr:uid="{A91FF09A-544E-4AB9-8820-75A70B60D9E3}"/>
    <cellStyle name="Percent 4 6 7 2 5" xfId="29694" xr:uid="{C5E2E252-E35A-4D58-A939-E7C0ABD45D34}"/>
    <cellStyle name="Percent 4 6 7 2 6" xfId="47545" xr:uid="{3AF236B3-16BD-45BF-8D85-4274F4D4AC8B}"/>
    <cellStyle name="Percent 4 6 7 3" xfId="11827" xr:uid="{672102C7-47A5-4B67-84F1-6955457D0B4A}"/>
    <cellStyle name="Percent 4 6 7 3 2" xfId="11828" xr:uid="{8FB6084F-B5D0-4975-AA0A-6FAFEB04B932}"/>
    <cellStyle name="Percent 4 6 7 3 2 2" xfId="11829" xr:uid="{5AAC4CF4-F844-44A7-ACFB-0C498B81495F}"/>
    <cellStyle name="Percent 4 6 7 3 2 2 2" xfId="29702" xr:uid="{15A40286-04B1-4EE0-9584-BA27436586DD}"/>
    <cellStyle name="Percent 4 6 7 3 2 2 3" xfId="47553" xr:uid="{7E288856-A09B-4134-A044-0693038DDE95}"/>
    <cellStyle name="Percent 4 6 7 3 2 3" xfId="29701" xr:uid="{0F0D1C4A-C30B-4B19-B0BB-37867F2BBAF9}"/>
    <cellStyle name="Percent 4 6 7 3 2 4" xfId="47552" xr:uid="{28398AB2-4896-4B12-8908-653048BDFF2F}"/>
    <cellStyle name="Percent 4 6 7 3 3" xfId="11830" xr:uid="{55F45A5F-EC37-432D-AD7B-BBEA414D41F0}"/>
    <cellStyle name="Percent 4 6 7 3 3 2" xfId="11831" xr:uid="{5883C42B-1D1D-4A0B-B3FB-8C6BCA79F828}"/>
    <cellStyle name="Percent 4 6 7 3 3 2 2" xfId="29704" xr:uid="{7A9D5F88-B5B6-4C33-A026-7FB928F53002}"/>
    <cellStyle name="Percent 4 6 7 3 3 2 3" xfId="47555" xr:uid="{150B4939-38C1-4283-A2C5-5C4D55A5FE8D}"/>
    <cellStyle name="Percent 4 6 7 3 3 3" xfId="29703" xr:uid="{1A5BFFF7-2526-4739-A68C-4E020A79E9C6}"/>
    <cellStyle name="Percent 4 6 7 3 3 4" xfId="47554" xr:uid="{9B4D9A62-25BC-401A-A256-113D348F340D}"/>
    <cellStyle name="Percent 4 6 7 3 4" xfId="11832" xr:uid="{F76B0DAA-4F46-48C2-B24A-15D0FC5D9D77}"/>
    <cellStyle name="Percent 4 6 7 3 4 2" xfId="29705" xr:uid="{2C1E3942-437B-4D91-95F8-E879D7AEE992}"/>
    <cellStyle name="Percent 4 6 7 3 4 3" xfId="47556" xr:uid="{27FC3E21-C5E1-4E2E-B054-34FEEE5FA8B1}"/>
    <cellStyle name="Percent 4 6 7 3 5" xfId="29700" xr:uid="{DC84C0E9-89F3-4F31-B320-B9B812A432C7}"/>
    <cellStyle name="Percent 4 6 7 3 6" xfId="47551" xr:uid="{2CE5133B-72C3-401C-8CDC-8261C0DEE533}"/>
    <cellStyle name="Percent 4 6 7 4" xfId="11833" xr:uid="{E4D81CCB-0D88-4F36-ABB0-D07774AEBE53}"/>
    <cellStyle name="Percent 4 6 7 4 2" xfId="11834" xr:uid="{B54A0429-2F71-464E-B3F6-098A048C0512}"/>
    <cellStyle name="Percent 4 6 7 4 2 2" xfId="11835" xr:uid="{CA0A169F-4442-42CF-A813-B2F12924232C}"/>
    <cellStyle name="Percent 4 6 7 4 2 2 2" xfId="29708" xr:uid="{02BE8A63-2BAA-4EB5-ABD5-D91999DED3A2}"/>
    <cellStyle name="Percent 4 6 7 4 2 2 3" xfId="47559" xr:uid="{8F80BE4F-3352-48C3-8587-0157213AE0A0}"/>
    <cellStyle name="Percent 4 6 7 4 2 3" xfId="29707" xr:uid="{53245453-9585-43B5-93EE-567EBA60DD01}"/>
    <cellStyle name="Percent 4 6 7 4 2 4" xfId="47558" xr:uid="{3A274AE0-7388-4ACE-8540-109323B72CF6}"/>
    <cellStyle name="Percent 4 6 7 4 3" xfId="11836" xr:uid="{B03D48E1-333F-4362-9F25-D93292A75B9F}"/>
    <cellStyle name="Percent 4 6 7 4 3 2" xfId="11837" xr:uid="{CE706BDA-85EE-49E9-B094-32596B7B7B3F}"/>
    <cellStyle name="Percent 4 6 7 4 3 2 2" xfId="29710" xr:uid="{B45E0D3C-3ADE-44CE-92DB-CA8B4E8C7A38}"/>
    <cellStyle name="Percent 4 6 7 4 3 2 3" xfId="47561" xr:uid="{D6DDDEB9-232B-4494-88BC-DB9DB072FF1D}"/>
    <cellStyle name="Percent 4 6 7 4 3 3" xfId="29709" xr:uid="{C0206585-B1E2-4D67-8F2D-7D1DF4D8B772}"/>
    <cellStyle name="Percent 4 6 7 4 3 4" xfId="47560" xr:uid="{DE305809-9252-4BEB-A704-4985268B0EBD}"/>
    <cellStyle name="Percent 4 6 7 4 4" xfId="11838" xr:uid="{2783D828-254C-40A1-972C-5752B617EE15}"/>
    <cellStyle name="Percent 4 6 7 4 4 2" xfId="11839" xr:uid="{D307B390-728C-4BCB-B52C-2E669F0431F6}"/>
    <cellStyle name="Percent 4 6 7 4 4 2 2" xfId="29712" xr:uid="{32502CCD-2880-4E45-9935-116AE49DA94A}"/>
    <cellStyle name="Percent 4 6 7 4 4 2 3" xfId="47563" xr:uid="{DB97F458-FC5D-4FDF-B167-A7644786941A}"/>
    <cellStyle name="Percent 4 6 7 4 4 3" xfId="29711" xr:uid="{F9DED435-3606-40C7-8C1B-E2A2305EC458}"/>
    <cellStyle name="Percent 4 6 7 4 4 4" xfId="47562" xr:uid="{9C68435C-5F04-43A4-94AD-3F66AA9B9685}"/>
    <cellStyle name="Percent 4 6 7 4 5" xfId="11840" xr:uid="{915F169F-3EC7-45ED-A992-EA22E874F494}"/>
    <cellStyle name="Percent 4 6 7 4 5 2" xfId="29713" xr:uid="{CD5AE6A9-1372-48FA-9114-923421C989A3}"/>
    <cellStyle name="Percent 4 6 7 4 5 3" xfId="47564" xr:uid="{E5DB94D6-BB82-4F0B-A0A3-A7DBC4AF521F}"/>
    <cellStyle name="Percent 4 6 7 4 6" xfId="29706" xr:uid="{F65B9B8D-A6FC-441C-A815-9A936E847208}"/>
    <cellStyle name="Percent 4 6 7 4 7" xfId="47557" xr:uid="{07219A6A-7F00-4F61-BC1B-7F4573C4E6EF}"/>
    <cellStyle name="Percent 4 6 7 5" xfId="11841" xr:uid="{EBE1BDBC-8F0E-4343-9991-5648D16A6D43}"/>
    <cellStyle name="Percent 4 6 7 5 2" xfId="11842" xr:uid="{E4D752CE-EB8F-4FA5-88C9-231ACE91C147}"/>
    <cellStyle name="Percent 4 6 7 5 2 2" xfId="11843" xr:uid="{7CAFDD82-76AC-4120-85B2-B6908FFF049F}"/>
    <cellStyle name="Percent 4 6 7 5 2 2 2" xfId="29716" xr:uid="{3982EC4B-C2D6-4E08-BDF9-1A02D0C24A0C}"/>
    <cellStyle name="Percent 4 6 7 5 2 2 3" xfId="47567" xr:uid="{6D31047D-47AA-424B-809C-D41E29BCBB3F}"/>
    <cellStyle name="Percent 4 6 7 5 2 3" xfId="29715" xr:uid="{D0D6C614-311B-4481-9AA6-3D8B750ABFEA}"/>
    <cellStyle name="Percent 4 6 7 5 2 4" xfId="47566" xr:uid="{114530F8-DBCE-4EC0-AAC2-74D118ECA3E9}"/>
    <cellStyle name="Percent 4 6 7 5 3" xfId="11844" xr:uid="{DE8C7606-11AD-4DFE-9732-A66276F74CEB}"/>
    <cellStyle name="Percent 4 6 7 5 3 2" xfId="11845" xr:uid="{6390F337-4122-4BBD-8D04-8E397C3736EA}"/>
    <cellStyle name="Percent 4 6 7 5 3 2 2" xfId="29718" xr:uid="{7243B559-71F9-47B2-AE9F-0B5EE32F3C44}"/>
    <cellStyle name="Percent 4 6 7 5 3 2 3" xfId="47569" xr:uid="{3CC0DE45-2FDB-4339-A6BA-7AFECF1F50E8}"/>
    <cellStyle name="Percent 4 6 7 5 3 3" xfId="29717" xr:uid="{A3AD61AF-2CCE-4708-81A5-F7988B3DEAC0}"/>
    <cellStyle name="Percent 4 6 7 5 3 4" xfId="47568" xr:uid="{215DB495-D0EA-45D2-B347-DB899D1E4D3D}"/>
    <cellStyle name="Percent 4 6 7 5 4" xfId="11846" xr:uid="{815FCCCD-CB44-4089-9579-61EAFA03FEA8}"/>
    <cellStyle name="Percent 4 6 7 5 4 2" xfId="29719" xr:uid="{833B6919-B4EF-4E1D-BABA-4E0E7A072377}"/>
    <cellStyle name="Percent 4 6 7 5 4 3" xfId="47570" xr:uid="{C0796E57-37A6-4C3A-9FBF-671FC0BEC5B4}"/>
    <cellStyle name="Percent 4 6 7 5 5" xfId="29714" xr:uid="{C58DC5DD-4BF6-41ED-B75D-BDF8BF66CD98}"/>
    <cellStyle name="Percent 4 6 7 5 6" xfId="47565" xr:uid="{A261CB7F-0B1D-4CC7-A3BE-3CE3C7C01D92}"/>
    <cellStyle name="Percent 4 6 7 6" xfId="11847" xr:uid="{1D57EF20-62A4-4D49-B80E-283F6E48CE26}"/>
    <cellStyle name="Percent 4 6 7 6 2" xfId="11848" xr:uid="{DC7076EA-F41E-434A-9A0D-CE2798E0604A}"/>
    <cellStyle name="Percent 4 6 7 6 2 2" xfId="29721" xr:uid="{0820790E-BB03-43C3-8FF3-A49E4E44F802}"/>
    <cellStyle name="Percent 4 6 7 6 2 3" xfId="47572" xr:uid="{50EC736F-C547-493C-A385-0D77B4D43641}"/>
    <cellStyle name="Percent 4 6 7 6 3" xfId="29720" xr:uid="{815AF767-6F6B-47C1-AE3A-1CC4E5C5C83B}"/>
    <cellStyle name="Percent 4 6 7 6 4" xfId="47571" xr:uid="{3F63EB70-3E75-4C4E-93BF-E25119D09F50}"/>
    <cellStyle name="Percent 4 6 7 7" xfId="11849" xr:uid="{11FB8D1A-71AD-45DB-B6DB-7FE55BA942A4}"/>
    <cellStyle name="Percent 4 6 7 7 2" xfId="11850" xr:uid="{1654F0F9-377B-4500-B40A-841D0DA03838}"/>
    <cellStyle name="Percent 4 6 7 7 2 2" xfId="29723" xr:uid="{2A1FD7F2-DCC2-4D56-B2AA-0463E1C82570}"/>
    <cellStyle name="Percent 4 6 7 7 2 3" xfId="47574" xr:uid="{D9ADF2B1-2705-4738-BA2A-BCB9C23A0435}"/>
    <cellStyle name="Percent 4 6 7 7 3" xfId="29722" xr:uid="{920A2F03-7ECC-4396-875C-8057AF293D66}"/>
    <cellStyle name="Percent 4 6 7 7 4" xfId="47573" xr:uid="{BFFAD89F-C16F-4090-8042-83058857193A}"/>
    <cellStyle name="Percent 4 6 7 8" xfId="11851" xr:uid="{7DFBD339-2CC5-468E-8015-46EF61F935F3}"/>
    <cellStyle name="Percent 4 6 7 8 2" xfId="11852" xr:uid="{0B3BA1D4-E763-4371-BB92-CF4A73C42C85}"/>
    <cellStyle name="Percent 4 6 7 8 2 2" xfId="29725" xr:uid="{34FD68DC-E88D-4E35-9FDF-52066F3CE778}"/>
    <cellStyle name="Percent 4 6 7 8 2 3" xfId="47576" xr:uid="{0BAFE072-D6ED-43FD-AC73-6C91D6E8DA76}"/>
    <cellStyle name="Percent 4 6 7 8 3" xfId="29724" xr:uid="{AE602752-B312-4BCC-B494-820DA30D31B8}"/>
    <cellStyle name="Percent 4 6 7 8 4" xfId="47575" xr:uid="{76057E8F-19FC-4152-9151-385325227A34}"/>
    <cellStyle name="Percent 4 6 7 9" xfId="11853" xr:uid="{CAF9F551-56AA-4124-83D7-B131764AD7C8}"/>
    <cellStyle name="Percent 4 6 7 9 2" xfId="29726" xr:uid="{FCD60780-A997-4984-B184-BD3F397A5672}"/>
    <cellStyle name="Percent 4 6 7 9 3" xfId="47577" xr:uid="{0404C27C-9C29-4C2C-9AEC-60BF60D2C735}"/>
    <cellStyle name="Percent 4 6 8" xfId="4765" xr:uid="{7B0101DE-BE6A-4C95-9559-3D65751800AA}"/>
    <cellStyle name="Percent 4 6 8 10" xfId="11855" xr:uid="{FD65F83D-8D77-4341-A01D-71FED6609923}"/>
    <cellStyle name="Percent 4 6 8 10 2" xfId="29728" xr:uid="{DB0DBCA3-65A1-4E7D-A401-34DF09567BD1}"/>
    <cellStyle name="Percent 4 6 8 10 3" xfId="47579" xr:uid="{3CFB04D8-405D-406C-B4B2-013BC9C4094F}"/>
    <cellStyle name="Percent 4 6 8 11" xfId="11854" xr:uid="{42DB3997-8640-49BD-B862-54A861FDB694}"/>
    <cellStyle name="Percent 4 6 8 11 2" xfId="29727" xr:uid="{94165937-4C7D-43D7-9890-BBCD99E6406E}"/>
    <cellStyle name="Percent 4 6 8 11 3" xfId="47578" xr:uid="{D3D3E86D-C9F9-44D7-91F1-7BC3463EA545}"/>
    <cellStyle name="Percent 4 6 8 12" xfId="59964" xr:uid="{B57443F9-89C4-4F55-B3E3-31D01188E136}"/>
    <cellStyle name="Percent 4 6 8 2" xfId="11856" xr:uid="{12682521-E9DD-44C7-8A8F-6C10FEF7C7AB}"/>
    <cellStyle name="Percent 4 6 8 2 2" xfId="11857" xr:uid="{E0252323-08A8-4D64-84A0-58FADCAD6789}"/>
    <cellStyle name="Percent 4 6 8 2 2 2" xfId="11858" xr:uid="{49F892B3-A07B-4A12-860E-9048A3279109}"/>
    <cellStyle name="Percent 4 6 8 2 2 2 2" xfId="29731" xr:uid="{33BE1A21-C35B-4283-9714-AC52933A6841}"/>
    <cellStyle name="Percent 4 6 8 2 2 2 3" xfId="47582" xr:uid="{125CC1C4-2DBF-4DE4-A1D4-F27E17C0480D}"/>
    <cellStyle name="Percent 4 6 8 2 2 3" xfId="29730" xr:uid="{34DA60BD-D7C5-49AA-B897-923F29A6466F}"/>
    <cellStyle name="Percent 4 6 8 2 2 4" xfId="47581" xr:uid="{AB9BDA72-CDB7-409C-8997-06FA579DE459}"/>
    <cellStyle name="Percent 4 6 8 2 3" xfId="11859" xr:uid="{62ECECA8-20F5-4C39-A56A-BC787D577FCC}"/>
    <cellStyle name="Percent 4 6 8 2 3 2" xfId="11860" xr:uid="{906D1BBD-B431-4D63-ABAC-C4FF9AA7A4AE}"/>
    <cellStyle name="Percent 4 6 8 2 3 2 2" xfId="29733" xr:uid="{E38F83D3-165C-4349-80B2-F80C62A739B6}"/>
    <cellStyle name="Percent 4 6 8 2 3 2 3" xfId="47584" xr:uid="{AA5AEF96-DC47-4369-B4E2-8D269EF8F788}"/>
    <cellStyle name="Percent 4 6 8 2 3 3" xfId="29732" xr:uid="{402AD226-57E8-4D9F-A1EA-71816BB5EF30}"/>
    <cellStyle name="Percent 4 6 8 2 3 4" xfId="47583" xr:uid="{48536497-AB08-421C-AC9A-4A4BA9EC3E5D}"/>
    <cellStyle name="Percent 4 6 8 2 4" xfId="11861" xr:uid="{07F3C241-B9A3-465F-B260-B178A0813547}"/>
    <cellStyle name="Percent 4 6 8 2 4 2" xfId="29734" xr:uid="{80AE3D4D-7C21-4E8D-A8E0-E247D79F4D00}"/>
    <cellStyle name="Percent 4 6 8 2 4 3" xfId="47585" xr:uid="{825935E1-8548-44B5-87A6-99813F48E232}"/>
    <cellStyle name="Percent 4 6 8 2 5" xfId="29729" xr:uid="{DA174694-FAA7-4174-94BC-BBD15835F334}"/>
    <cellStyle name="Percent 4 6 8 2 6" xfId="47580" xr:uid="{1190B711-759B-49D5-AA58-903E9E0F2836}"/>
    <cellStyle name="Percent 4 6 8 3" xfId="11862" xr:uid="{BEDC112D-8E3D-46B4-8B9B-33C384E56FA6}"/>
    <cellStyle name="Percent 4 6 8 3 2" xfId="11863" xr:uid="{7350E17A-0B7C-4784-841B-61C869A470C4}"/>
    <cellStyle name="Percent 4 6 8 3 2 2" xfId="11864" xr:uid="{615D3B84-7468-40FB-A391-C73C7420D582}"/>
    <cellStyle name="Percent 4 6 8 3 2 2 2" xfId="29737" xr:uid="{BA667043-0371-4795-81ED-102ED766B969}"/>
    <cellStyle name="Percent 4 6 8 3 2 2 3" xfId="47588" xr:uid="{D9A17B73-D624-4519-B11B-3A3C8A00BE36}"/>
    <cellStyle name="Percent 4 6 8 3 2 3" xfId="29736" xr:uid="{6A2D2490-F546-47C6-8BDC-21331932B1AA}"/>
    <cellStyle name="Percent 4 6 8 3 2 4" xfId="47587" xr:uid="{10485BC3-68AA-489D-902F-864CCFC04FBB}"/>
    <cellStyle name="Percent 4 6 8 3 3" xfId="11865" xr:uid="{94555EAA-C1F9-47B9-A306-EBB07F8C21FD}"/>
    <cellStyle name="Percent 4 6 8 3 3 2" xfId="11866" xr:uid="{6726A741-35E6-4D36-B3BF-299CFEA5ADE8}"/>
    <cellStyle name="Percent 4 6 8 3 3 2 2" xfId="29739" xr:uid="{35D487A8-1D09-4475-9CA4-189F844BE6D2}"/>
    <cellStyle name="Percent 4 6 8 3 3 2 3" xfId="47590" xr:uid="{DA6410AE-699D-422B-9DCE-1F04187BC607}"/>
    <cellStyle name="Percent 4 6 8 3 3 3" xfId="29738" xr:uid="{7492A47E-F387-4CE8-A1E6-5C7341506819}"/>
    <cellStyle name="Percent 4 6 8 3 3 4" xfId="47589" xr:uid="{D9DC35B0-E862-4033-BD49-D6009E28F96A}"/>
    <cellStyle name="Percent 4 6 8 3 4" xfId="11867" xr:uid="{02A41B22-0BA3-4ED9-8A90-CA5703D32CE4}"/>
    <cellStyle name="Percent 4 6 8 3 4 2" xfId="29740" xr:uid="{E35E0009-AA12-4D75-99CA-C9D7B0CF8913}"/>
    <cellStyle name="Percent 4 6 8 3 4 3" xfId="47591" xr:uid="{B8983ADA-3764-4825-9AF0-2F308F09E92E}"/>
    <cellStyle name="Percent 4 6 8 3 5" xfId="29735" xr:uid="{6F177E84-B24B-4917-B40C-04907F6BE326}"/>
    <cellStyle name="Percent 4 6 8 3 6" xfId="47586" xr:uid="{5AD90367-AB41-4215-955C-E8CF642AB5F5}"/>
    <cellStyle name="Percent 4 6 8 4" xfId="11868" xr:uid="{F548199D-BE25-4216-8ACB-B6084703B54D}"/>
    <cellStyle name="Percent 4 6 8 4 2" xfId="11869" xr:uid="{C07BD3D9-B378-4BF5-AD2A-1168F9D70FAB}"/>
    <cellStyle name="Percent 4 6 8 4 2 2" xfId="11870" xr:uid="{1163724D-5D0F-486D-A4B5-7EEEB60DA314}"/>
    <cellStyle name="Percent 4 6 8 4 2 2 2" xfId="29743" xr:uid="{A5DA1A84-ABCC-4EB3-9004-AF1369F35E31}"/>
    <cellStyle name="Percent 4 6 8 4 2 2 3" xfId="47594" xr:uid="{48A8D2DA-5E4B-4ADE-A8C2-320195C4E586}"/>
    <cellStyle name="Percent 4 6 8 4 2 3" xfId="29742" xr:uid="{CCD1C6C6-CCF9-4619-99F3-EAD7B18B24BB}"/>
    <cellStyle name="Percent 4 6 8 4 2 4" xfId="47593" xr:uid="{E2D7EF91-6DE4-4F77-852A-6AEEB633DAE0}"/>
    <cellStyle name="Percent 4 6 8 4 3" xfId="11871" xr:uid="{DF474926-5209-4985-824E-36DB83AD6C3E}"/>
    <cellStyle name="Percent 4 6 8 4 3 2" xfId="11872" xr:uid="{E7241F65-3A52-4069-9A39-4A926E12A383}"/>
    <cellStyle name="Percent 4 6 8 4 3 2 2" xfId="29745" xr:uid="{164D3B22-2F44-43DA-BAED-F01EE9FB14C5}"/>
    <cellStyle name="Percent 4 6 8 4 3 2 3" xfId="47596" xr:uid="{8ADD62DE-D8F5-4CEB-8AA7-2082ABCB6697}"/>
    <cellStyle name="Percent 4 6 8 4 3 3" xfId="29744" xr:uid="{27046AAA-AB2C-496A-82C4-4FAF4D4B2113}"/>
    <cellStyle name="Percent 4 6 8 4 3 4" xfId="47595" xr:uid="{1F2C0266-FE51-4709-9A20-591687B7610C}"/>
    <cellStyle name="Percent 4 6 8 4 4" xfId="11873" xr:uid="{1C2A9607-9BE2-47DA-81B7-B394D13D9C9C}"/>
    <cellStyle name="Percent 4 6 8 4 4 2" xfId="11874" xr:uid="{3FBE0DF9-65CB-444C-924B-A895E0F7E63B}"/>
    <cellStyle name="Percent 4 6 8 4 4 2 2" xfId="29747" xr:uid="{EE5B2096-7F1F-484B-B399-A960046BFDE8}"/>
    <cellStyle name="Percent 4 6 8 4 4 2 3" xfId="47598" xr:uid="{510855F2-879A-4FA2-BC5D-C8FC7AADE963}"/>
    <cellStyle name="Percent 4 6 8 4 4 3" xfId="29746" xr:uid="{233AB0C6-BCB3-49DE-9D2D-135751E92169}"/>
    <cellStyle name="Percent 4 6 8 4 4 4" xfId="47597" xr:uid="{2229BF88-51B2-471C-8153-463A0FC64330}"/>
    <cellStyle name="Percent 4 6 8 4 5" xfId="11875" xr:uid="{368CC1A7-7AB4-4536-B477-FFD4BA655190}"/>
    <cellStyle name="Percent 4 6 8 4 5 2" xfId="29748" xr:uid="{075DD02E-88E8-4526-B402-040C90E5A0EC}"/>
    <cellStyle name="Percent 4 6 8 4 5 3" xfId="47599" xr:uid="{AD3DD14A-B873-46CF-A34D-2C3EDAF3C17E}"/>
    <cellStyle name="Percent 4 6 8 4 6" xfId="29741" xr:uid="{5CB7F05A-AE41-47F4-ACDA-365A04848E5C}"/>
    <cellStyle name="Percent 4 6 8 4 7" xfId="47592" xr:uid="{62F242E0-AD5B-4B19-8A85-537615A78A87}"/>
    <cellStyle name="Percent 4 6 8 5" xfId="11876" xr:uid="{B8CEF0E4-5A8A-48F8-8A83-97AC6ADF6F00}"/>
    <cellStyle name="Percent 4 6 8 5 2" xfId="11877" xr:uid="{B19B81C6-59CF-44F0-BAC4-1168EFDAB7A5}"/>
    <cellStyle name="Percent 4 6 8 5 2 2" xfId="11878" xr:uid="{D49541CB-2AC8-40B8-804D-79E00E6B5E12}"/>
    <cellStyle name="Percent 4 6 8 5 2 2 2" xfId="29751" xr:uid="{01012E9C-6264-4C5E-81F3-319B7C406A4F}"/>
    <cellStyle name="Percent 4 6 8 5 2 2 3" xfId="47602" xr:uid="{49B527F9-11CF-4BFC-BBEF-1A42CC1A9001}"/>
    <cellStyle name="Percent 4 6 8 5 2 3" xfId="29750" xr:uid="{650B9A81-2FB6-482C-BAF4-BCEDBD4AEBAA}"/>
    <cellStyle name="Percent 4 6 8 5 2 4" xfId="47601" xr:uid="{7F94979D-0087-4D05-8F3E-3A0A1177CDF9}"/>
    <cellStyle name="Percent 4 6 8 5 3" xfId="11879" xr:uid="{ED30A635-3AC6-4605-A9FB-E674ED317290}"/>
    <cellStyle name="Percent 4 6 8 5 3 2" xfId="11880" xr:uid="{56EE16EE-A786-436D-A6F1-88978D9004BA}"/>
    <cellStyle name="Percent 4 6 8 5 3 2 2" xfId="29753" xr:uid="{A691639E-0151-4DB5-9008-CA39EAEA9405}"/>
    <cellStyle name="Percent 4 6 8 5 3 2 3" xfId="47604" xr:uid="{7DEA2AC0-0073-4964-A7B0-223290A8966B}"/>
    <cellStyle name="Percent 4 6 8 5 3 3" xfId="29752" xr:uid="{C84FB5D2-4541-41B2-A2FD-8180DD11A47C}"/>
    <cellStyle name="Percent 4 6 8 5 3 4" xfId="47603" xr:uid="{3AAAEC08-D730-48E9-9F09-F8785870C99B}"/>
    <cellStyle name="Percent 4 6 8 5 4" xfId="11881" xr:uid="{136392B1-8BB4-43BC-82F1-10234F316D74}"/>
    <cellStyle name="Percent 4 6 8 5 4 2" xfId="29754" xr:uid="{E5219932-2B1C-4122-A2AC-5E28DDDCDAE3}"/>
    <cellStyle name="Percent 4 6 8 5 4 3" xfId="47605" xr:uid="{BE7DB4C4-1FE3-49A7-886D-313BA2D7A62A}"/>
    <cellStyle name="Percent 4 6 8 5 5" xfId="29749" xr:uid="{531FB54D-7960-4163-B36F-9CB11CCCBBCB}"/>
    <cellStyle name="Percent 4 6 8 5 6" xfId="47600" xr:uid="{B235B522-63FF-49F5-A81C-11FE7C69909B}"/>
    <cellStyle name="Percent 4 6 8 6" xfId="11882" xr:uid="{B4A6E941-4B88-4071-AE77-3B5FE944DD2C}"/>
    <cellStyle name="Percent 4 6 8 6 2" xfId="11883" xr:uid="{4A758FE6-4375-4869-BF3E-EFF4F87CC62E}"/>
    <cellStyle name="Percent 4 6 8 6 2 2" xfId="29756" xr:uid="{A88C89A7-8E0B-4846-84F3-21B954FC54D3}"/>
    <cellStyle name="Percent 4 6 8 6 2 3" xfId="47607" xr:uid="{56915629-692C-4555-B60B-440747831D0B}"/>
    <cellStyle name="Percent 4 6 8 6 3" xfId="29755" xr:uid="{D6875345-01E7-4BF8-A448-2A5FCB1D7503}"/>
    <cellStyle name="Percent 4 6 8 6 4" xfId="47606" xr:uid="{EF8DFB49-8B12-439E-8B66-7DA399773F04}"/>
    <cellStyle name="Percent 4 6 8 7" xfId="11884" xr:uid="{096C0284-183A-4E30-9D06-4F90992BFD1C}"/>
    <cellStyle name="Percent 4 6 8 7 2" xfId="11885" xr:uid="{DB74023A-375F-4948-8507-AACDA761D30F}"/>
    <cellStyle name="Percent 4 6 8 7 2 2" xfId="29758" xr:uid="{49A64C0B-EE42-4CFB-9BA4-D6BE9024BE18}"/>
    <cellStyle name="Percent 4 6 8 7 2 3" xfId="47609" xr:uid="{9F69965F-832B-4D3A-8B0F-8403E83C42AF}"/>
    <cellStyle name="Percent 4 6 8 7 3" xfId="29757" xr:uid="{7290C786-70CA-41EE-B3A0-5FA602F519C3}"/>
    <cellStyle name="Percent 4 6 8 7 4" xfId="47608" xr:uid="{8D03507D-06E8-42A5-8898-D35059485849}"/>
    <cellStyle name="Percent 4 6 8 8" xfId="11886" xr:uid="{21D00594-EC08-4C6D-8BDF-034010DA4565}"/>
    <cellStyle name="Percent 4 6 8 8 2" xfId="11887" xr:uid="{D8A638CE-63E3-487C-827A-D43C6D93491A}"/>
    <cellStyle name="Percent 4 6 8 8 2 2" xfId="29760" xr:uid="{B5DF72C4-0986-4C85-83B4-CF0F76D48F37}"/>
    <cellStyle name="Percent 4 6 8 8 2 3" xfId="47611" xr:uid="{229DA99A-5BF0-4F16-8936-AAE0B73F6AAA}"/>
    <cellStyle name="Percent 4 6 8 8 3" xfId="29759" xr:uid="{B2DCF8F7-E657-473D-B23A-EFAE5CA88384}"/>
    <cellStyle name="Percent 4 6 8 8 4" xfId="47610" xr:uid="{10A7A214-5167-4709-949C-122E99521C0A}"/>
    <cellStyle name="Percent 4 6 8 9" xfId="11888" xr:uid="{7E9C3AF4-BB7B-4D6E-A0C0-6D939EA8EFE4}"/>
    <cellStyle name="Percent 4 6 8 9 2" xfId="29761" xr:uid="{150A3BBF-11E8-45F9-9E16-F3B1EBD444D5}"/>
    <cellStyle name="Percent 4 6 8 9 3" xfId="47612" xr:uid="{BD28F533-F21E-4B98-BFD2-9A90CE40ECA8}"/>
    <cellStyle name="Percent 4 6 9" xfId="11889" xr:uid="{BC7760E4-4525-4C6A-9270-D495989468C0}"/>
    <cellStyle name="Percent 4 6 9 2" xfId="11890" xr:uid="{3235A383-A0D9-48F7-B7CE-221EE86CEB67}"/>
    <cellStyle name="Percent 4 6 9 2 2" xfId="11891" xr:uid="{6C6657FC-35F6-4696-8996-6BA0E7CE4DA5}"/>
    <cellStyle name="Percent 4 6 9 2 2 2" xfId="29764" xr:uid="{01C7F09B-249A-49F8-B75F-E54EBFD17560}"/>
    <cellStyle name="Percent 4 6 9 2 2 3" xfId="47615" xr:uid="{9760DB67-BA81-44D2-84C5-8B676FD0288A}"/>
    <cellStyle name="Percent 4 6 9 2 3" xfId="29763" xr:uid="{F4C4257D-B3F9-4A99-8B4C-7997C26EDF64}"/>
    <cellStyle name="Percent 4 6 9 2 4" xfId="47614" xr:uid="{645B8F03-4C90-4CC0-A6BE-0A7D3DA4265D}"/>
    <cellStyle name="Percent 4 6 9 3" xfId="11892" xr:uid="{E45C1E64-16F5-4EBC-81C9-E1D74391D8F3}"/>
    <cellStyle name="Percent 4 6 9 3 2" xfId="11893" xr:uid="{768ACC83-66F4-491C-B07D-3FB108A11B5C}"/>
    <cellStyle name="Percent 4 6 9 3 2 2" xfId="29766" xr:uid="{EF6F8043-FE0D-4728-A98B-31B16B466DED}"/>
    <cellStyle name="Percent 4 6 9 3 2 3" xfId="47617" xr:uid="{7090F6E0-18FA-4837-B323-5CEAC6027156}"/>
    <cellStyle name="Percent 4 6 9 3 3" xfId="29765" xr:uid="{28BEAB05-CE97-4B3B-A5B7-F4AD363DDB83}"/>
    <cellStyle name="Percent 4 6 9 3 4" xfId="47616" xr:uid="{C5F59D3D-47A8-4FDD-B3B5-EA3FF686BD74}"/>
    <cellStyle name="Percent 4 6 9 4" xfId="11894" xr:uid="{46B71DFB-88EE-4F99-BA00-F04198514F5D}"/>
    <cellStyle name="Percent 4 6 9 4 2" xfId="29767" xr:uid="{7062367B-01CD-4D5B-BE44-83B78638365E}"/>
    <cellStyle name="Percent 4 6 9 4 3" xfId="47618" xr:uid="{047DF392-68FF-495C-8D09-4E9BB4FACDFA}"/>
    <cellStyle name="Percent 4 6 9 5" xfId="11895" xr:uid="{55500A3D-0E9F-4610-B9E5-1E8EF1345A1A}"/>
    <cellStyle name="Percent 4 6 9 5 2" xfId="29768" xr:uid="{7E82BD16-2240-45B0-BA4A-7D07696E0055}"/>
    <cellStyle name="Percent 4 6 9 5 3" xfId="47619" xr:uid="{2A9C19C7-B359-4DC6-8487-0657D587141C}"/>
    <cellStyle name="Percent 4 6 9 6" xfId="29762" xr:uid="{E7355D7E-DBF3-482B-930F-9ED79989983E}"/>
    <cellStyle name="Percent 4 6 9 7" xfId="47613" xr:uid="{4893A9C0-5A32-487A-B319-7A9700DEF01C}"/>
    <cellStyle name="Percent 4 7" xfId="3003" xr:uid="{AC00ED28-415A-499C-B862-A11A8AAFCE7B}"/>
    <cellStyle name="Percent 4 7 10" xfId="11897" xr:uid="{0AF936DD-1D43-41E3-B25C-5599C9952777}"/>
    <cellStyle name="Percent 4 7 10 2" xfId="29770" xr:uid="{5C7067AB-941E-4AB7-A1AB-63B1801FD118}"/>
    <cellStyle name="Percent 4 7 10 3" xfId="47621" xr:uid="{9A5E4028-11D8-4D49-9BC5-52D6AFB04D88}"/>
    <cellStyle name="Percent 4 7 11" xfId="11898" xr:uid="{87712B7B-64C5-4DD4-815A-E816DCEE4FE1}"/>
    <cellStyle name="Percent 4 7 11 2" xfId="29771" xr:uid="{91B26F7E-85E4-403B-AF9A-8E83FB9087E2}"/>
    <cellStyle name="Percent 4 7 11 3" xfId="47622" xr:uid="{497FAC9B-60CB-4FF0-B9C9-D6812CCF0DC2}"/>
    <cellStyle name="Percent 4 7 12" xfId="11896" xr:uid="{DDB30021-38F3-4E21-BEBE-5565EFAD6045}"/>
    <cellStyle name="Percent 4 7 12 2" xfId="29769" xr:uid="{03AE2803-F838-4210-8221-22F5DBC6610F}"/>
    <cellStyle name="Percent 4 7 12 3" xfId="47620" xr:uid="{0BC56550-E064-4F12-8BA1-E06F43729847}"/>
    <cellStyle name="Percent 4 7 13" xfId="59965" xr:uid="{5CE71578-F8E5-430F-B495-F81EC2873FD5}"/>
    <cellStyle name="Percent 4 7 2" xfId="11899" xr:uid="{D7DED01D-9262-44BA-85FB-0425F5931724}"/>
    <cellStyle name="Percent 4 7 2 2" xfId="11900" xr:uid="{54A365DC-E71C-41F7-A7F2-729F81A967E4}"/>
    <cellStyle name="Percent 4 7 2 2 2" xfId="11901" xr:uid="{67E5C8B9-4C25-448C-9759-F85A52C311B6}"/>
    <cellStyle name="Percent 4 7 2 2 2 2" xfId="29774" xr:uid="{84D6713A-E765-4A80-84D2-35B250198365}"/>
    <cellStyle name="Percent 4 7 2 2 2 3" xfId="47625" xr:uid="{661737CB-95D3-4B64-A745-8B264BA91F65}"/>
    <cellStyle name="Percent 4 7 2 2 3" xfId="29773" xr:uid="{774E8A95-7E44-4051-B2B4-A2EFBEC17118}"/>
    <cellStyle name="Percent 4 7 2 2 4" xfId="47624" xr:uid="{726F6232-180C-4882-97A8-8994C6A868EE}"/>
    <cellStyle name="Percent 4 7 2 3" xfId="11902" xr:uid="{95E0590F-5344-4084-8194-EAB55476BF5A}"/>
    <cellStyle name="Percent 4 7 2 3 2" xfId="11903" xr:uid="{F3B09F78-64D0-42EA-98EA-09F9CFE7680E}"/>
    <cellStyle name="Percent 4 7 2 3 2 2" xfId="29776" xr:uid="{CB96582F-05B2-4E2F-9118-EDB4A079BF0A}"/>
    <cellStyle name="Percent 4 7 2 3 2 3" xfId="47627" xr:uid="{426407F1-1DDC-4023-BCE2-70011509BDCC}"/>
    <cellStyle name="Percent 4 7 2 3 3" xfId="29775" xr:uid="{B89412C7-5755-49BF-802C-C2F420317554}"/>
    <cellStyle name="Percent 4 7 2 3 4" xfId="47626" xr:uid="{9EFC5139-11EE-46A6-9CDA-9056D47915DA}"/>
    <cellStyle name="Percent 4 7 2 4" xfId="11904" xr:uid="{ECB36AD2-2D87-490B-A003-E876BCAFA164}"/>
    <cellStyle name="Percent 4 7 2 4 2" xfId="29777" xr:uid="{848DA050-5796-4303-BF5D-8984D0C5736C}"/>
    <cellStyle name="Percent 4 7 2 4 3" xfId="47628" xr:uid="{32FF6B56-8B56-4193-9479-9E7A128DA468}"/>
    <cellStyle name="Percent 4 7 2 5" xfId="11905" xr:uid="{2B5E420E-D5D4-4928-86B4-775E369ABA22}"/>
    <cellStyle name="Percent 4 7 2 5 2" xfId="29778" xr:uid="{495FF174-3871-442B-878C-B1A0FA8BAFEB}"/>
    <cellStyle name="Percent 4 7 2 5 3" xfId="47629" xr:uid="{B8239BC3-4B4C-42F5-B9A6-F5EBCA69AB91}"/>
    <cellStyle name="Percent 4 7 2 6" xfId="29772" xr:uid="{20E865C2-EBFB-49F9-9804-7475CCACBF78}"/>
    <cellStyle name="Percent 4 7 2 7" xfId="47623" xr:uid="{164873B8-A5E5-4415-835C-A9B47433712C}"/>
    <cellStyle name="Percent 4 7 3" xfId="11906" xr:uid="{8A321B41-2528-4BCD-8E76-CE913542006C}"/>
    <cellStyle name="Percent 4 7 3 2" xfId="11907" xr:uid="{264FFE18-67ED-40F2-809E-98F1F7A8DA82}"/>
    <cellStyle name="Percent 4 7 3 2 2" xfId="11908" xr:uid="{3F11269E-B0EA-49B2-B11A-68ED731BD1E8}"/>
    <cellStyle name="Percent 4 7 3 2 2 2" xfId="29781" xr:uid="{F3A00DCA-8335-45F4-AB62-4AD976FA6158}"/>
    <cellStyle name="Percent 4 7 3 2 2 3" xfId="47632" xr:uid="{56952BD1-C266-4477-99DD-AE5D3628BF8B}"/>
    <cellStyle name="Percent 4 7 3 2 3" xfId="29780" xr:uid="{21BF1EA2-9979-44B0-B1DC-873E1151A701}"/>
    <cellStyle name="Percent 4 7 3 2 4" xfId="47631" xr:uid="{89799FCC-C969-46E7-BA99-D4E7359BEE9A}"/>
    <cellStyle name="Percent 4 7 3 3" xfId="11909" xr:uid="{9D62C72E-2AE3-4E0A-9F44-3DFC9953B0D2}"/>
    <cellStyle name="Percent 4 7 3 3 2" xfId="11910" xr:uid="{E2C6E7D5-0936-4938-B132-ED2C55F384AA}"/>
    <cellStyle name="Percent 4 7 3 3 2 2" xfId="29783" xr:uid="{BF028264-FD66-4130-853E-4CDDACF4716D}"/>
    <cellStyle name="Percent 4 7 3 3 2 3" xfId="47634" xr:uid="{8EFAE787-4713-4C9B-B9C9-7566B004D1E2}"/>
    <cellStyle name="Percent 4 7 3 3 3" xfId="29782" xr:uid="{935AF63D-EB97-4A43-866E-A1D0B6A37973}"/>
    <cellStyle name="Percent 4 7 3 3 4" xfId="47633" xr:uid="{B09C7652-B4FE-4031-B411-9A8F95C2F77C}"/>
    <cellStyle name="Percent 4 7 3 4" xfId="11911" xr:uid="{2C1CFB64-54D3-4CC1-A614-4713B2ED06C7}"/>
    <cellStyle name="Percent 4 7 3 4 2" xfId="29784" xr:uid="{B4D0D102-0320-4E92-B7DD-3FDBCBA88B3A}"/>
    <cellStyle name="Percent 4 7 3 4 3" xfId="47635" xr:uid="{75CB8516-9DA2-4D28-A15F-8759C6E7E3AD}"/>
    <cellStyle name="Percent 4 7 3 5" xfId="29779" xr:uid="{234B903E-1C00-4BF9-BD1B-A3C004707DA3}"/>
    <cellStyle name="Percent 4 7 3 6" xfId="47630" xr:uid="{CD60898C-0355-499C-A063-173E86769DA8}"/>
    <cellStyle name="Percent 4 7 4" xfId="11912" xr:uid="{F8319E85-AF3B-415B-B50E-F18E8AA9DCE2}"/>
    <cellStyle name="Percent 4 7 4 2" xfId="11913" xr:uid="{5D61AC1F-77C6-484C-9A13-043AFE308263}"/>
    <cellStyle name="Percent 4 7 4 2 2" xfId="11914" xr:uid="{67E414BD-0661-415C-BB7F-44E1723F8ACE}"/>
    <cellStyle name="Percent 4 7 4 2 2 2" xfId="29787" xr:uid="{B93AD414-9764-4D9E-964A-94119A5650C0}"/>
    <cellStyle name="Percent 4 7 4 2 2 3" xfId="47638" xr:uid="{63C1AE2A-F1DB-46D0-AEDC-DDCEAF494BD9}"/>
    <cellStyle name="Percent 4 7 4 2 3" xfId="29786" xr:uid="{4B31997F-7F9A-43BF-B2CC-539AE8AC0292}"/>
    <cellStyle name="Percent 4 7 4 2 4" xfId="47637" xr:uid="{333E5D31-06E1-4521-846B-2ADAE965894E}"/>
    <cellStyle name="Percent 4 7 4 3" xfId="11915" xr:uid="{5D453367-22B8-4040-9E82-7B5FD834C250}"/>
    <cellStyle name="Percent 4 7 4 3 2" xfId="11916" xr:uid="{232795BD-84F6-49B3-B2FC-3A9D4D937E2A}"/>
    <cellStyle name="Percent 4 7 4 3 2 2" xfId="29789" xr:uid="{E18FCA17-3309-49D4-A897-064C2F816A6E}"/>
    <cellStyle name="Percent 4 7 4 3 2 3" xfId="47640" xr:uid="{74ECEA33-303C-4A0A-9EC0-6811614A4426}"/>
    <cellStyle name="Percent 4 7 4 3 3" xfId="29788" xr:uid="{214934CA-E9AF-4F13-8375-536E505C3911}"/>
    <cellStyle name="Percent 4 7 4 3 4" xfId="47639" xr:uid="{B3C58662-6EE7-4590-8FE4-566B1BE73811}"/>
    <cellStyle name="Percent 4 7 4 4" xfId="11917" xr:uid="{3C6CB48D-8DF5-42A3-AE79-208EEE4263D5}"/>
    <cellStyle name="Percent 4 7 4 4 2" xfId="29790" xr:uid="{4F62AA53-89EC-4FE5-9896-54AF7D782FFD}"/>
    <cellStyle name="Percent 4 7 4 4 3" xfId="47641" xr:uid="{22F4FECE-3C8B-47D1-85A8-5933A8FFE0FB}"/>
    <cellStyle name="Percent 4 7 4 5" xfId="29785" xr:uid="{21E2C926-9ED9-4974-BFBD-9EF8355A4254}"/>
    <cellStyle name="Percent 4 7 4 6" xfId="47636" xr:uid="{1D692B25-3AD6-4BA1-92D2-3F330CCB5D4D}"/>
    <cellStyle name="Percent 4 7 5" xfId="11918" xr:uid="{A55DA2F7-1ABA-4669-BED6-D22667F4A7A1}"/>
    <cellStyle name="Percent 4 7 5 2" xfId="11919" xr:uid="{867AC1DD-3A20-484C-888A-4F66DB7399EF}"/>
    <cellStyle name="Percent 4 7 5 2 2" xfId="11920" xr:uid="{439CF034-F7AE-4FAB-9DE7-591927E74F2C}"/>
    <cellStyle name="Percent 4 7 5 2 2 2" xfId="29793" xr:uid="{20471CD2-5F4C-4DA3-ADC4-C3F2F56BF0B6}"/>
    <cellStyle name="Percent 4 7 5 2 2 3" xfId="47644" xr:uid="{5B241AE7-EAB2-4D7E-BD84-E7E1599CB926}"/>
    <cellStyle name="Percent 4 7 5 2 3" xfId="29792" xr:uid="{1EE75E34-CDDF-40C2-BA21-CDA663B98166}"/>
    <cellStyle name="Percent 4 7 5 2 4" xfId="47643" xr:uid="{35F15A80-472D-4157-86FA-AF67C9A4A1F3}"/>
    <cellStyle name="Percent 4 7 5 3" xfId="11921" xr:uid="{F4F1A9AD-A552-4835-BE49-2DE51311AF8E}"/>
    <cellStyle name="Percent 4 7 5 3 2" xfId="11922" xr:uid="{FE7783ED-259B-4DA9-8554-F7E020EED103}"/>
    <cellStyle name="Percent 4 7 5 3 2 2" xfId="29795" xr:uid="{1CD6A254-1645-4291-8836-15EB2F550748}"/>
    <cellStyle name="Percent 4 7 5 3 2 3" xfId="47646" xr:uid="{D8CE2B60-0900-4C52-97CD-A6113B441766}"/>
    <cellStyle name="Percent 4 7 5 3 3" xfId="29794" xr:uid="{DEE4D16F-4887-42FB-B1DC-671C6C8AE256}"/>
    <cellStyle name="Percent 4 7 5 3 4" xfId="47645" xr:uid="{4B306169-206D-41A4-A1D5-8D6C9F0044AB}"/>
    <cellStyle name="Percent 4 7 5 4" xfId="11923" xr:uid="{50C2B72E-BD98-41AA-A0CC-53C5C911D8F5}"/>
    <cellStyle name="Percent 4 7 5 4 2" xfId="11924" xr:uid="{505A6F23-276D-4190-864E-44DCBA456E96}"/>
    <cellStyle name="Percent 4 7 5 4 2 2" xfId="29797" xr:uid="{B24AE88D-BF76-4C50-9B08-14FF4D370147}"/>
    <cellStyle name="Percent 4 7 5 4 2 3" xfId="47648" xr:uid="{2C0CF2DF-5EB1-4C9C-BB36-314A9F25A89F}"/>
    <cellStyle name="Percent 4 7 5 4 3" xfId="29796" xr:uid="{55788036-6F38-4EED-B1ED-FABB83F6228A}"/>
    <cellStyle name="Percent 4 7 5 4 4" xfId="47647" xr:uid="{D2C3F1F7-D4BF-49E7-9B53-E0F4870FB908}"/>
    <cellStyle name="Percent 4 7 5 5" xfId="11925" xr:uid="{33B4B32B-E5FD-482B-B25D-2706032292D1}"/>
    <cellStyle name="Percent 4 7 5 5 2" xfId="29798" xr:uid="{57A47B41-1AF7-49DC-AF35-68B0CDF1592E}"/>
    <cellStyle name="Percent 4 7 5 5 3" xfId="47649" xr:uid="{79C25F94-7C2A-45E4-9BB0-6212CC381361}"/>
    <cellStyle name="Percent 4 7 5 6" xfId="29791" xr:uid="{7EF62606-D73E-4F04-893D-0B2707AFE066}"/>
    <cellStyle name="Percent 4 7 5 7" xfId="47642" xr:uid="{CCADC2E7-FE72-44A1-B364-8C58B0F93D43}"/>
    <cellStyle name="Percent 4 7 6" xfId="11926" xr:uid="{8C073BAB-D0B3-4B9E-9632-C006D7C4208C}"/>
    <cellStyle name="Percent 4 7 6 2" xfId="11927" xr:uid="{0CB36FF3-CC47-4673-BEB7-297A8AC7CC98}"/>
    <cellStyle name="Percent 4 7 6 2 2" xfId="11928" xr:uid="{6E427616-C698-4414-B788-7AF36C4DE3A5}"/>
    <cellStyle name="Percent 4 7 6 2 2 2" xfId="29801" xr:uid="{E2DCBF64-8EFE-4EED-8C1A-50A7D6645024}"/>
    <cellStyle name="Percent 4 7 6 2 2 3" xfId="47652" xr:uid="{0F86AE6E-0446-4E0A-B5B3-E02314A37791}"/>
    <cellStyle name="Percent 4 7 6 2 3" xfId="29800" xr:uid="{EA5FAACB-58F7-41DF-9D61-97529FEAEC5E}"/>
    <cellStyle name="Percent 4 7 6 2 4" xfId="47651" xr:uid="{9B166AEF-F54C-477B-B4E6-2EB5D60BFF59}"/>
    <cellStyle name="Percent 4 7 6 3" xfId="11929" xr:uid="{DE37BC0B-C5EF-4459-9D27-FF05F553A409}"/>
    <cellStyle name="Percent 4 7 6 3 2" xfId="11930" xr:uid="{C301989D-AA32-422C-B9C5-018E36DAE283}"/>
    <cellStyle name="Percent 4 7 6 3 2 2" xfId="29803" xr:uid="{B7756027-A323-4F44-B070-DFFC44191963}"/>
    <cellStyle name="Percent 4 7 6 3 2 3" xfId="47654" xr:uid="{0EE9D15D-07BA-4C7C-A520-67993582CF65}"/>
    <cellStyle name="Percent 4 7 6 3 3" xfId="29802" xr:uid="{7BB098D3-49F1-4E9C-ADFA-617C2B1F551F}"/>
    <cellStyle name="Percent 4 7 6 3 4" xfId="47653" xr:uid="{8C5BD14A-9D45-4D3A-B06E-844A2EEBA4D9}"/>
    <cellStyle name="Percent 4 7 6 4" xfId="11931" xr:uid="{924C518C-A398-4F2A-AA22-DE9E58CCDB72}"/>
    <cellStyle name="Percent 4 7 6 4 2" xfId="29804" xr:uid="{E240E83E-0A30-407C-9365-E87244E07FF6}"/>
    <cellStyle name="Percent 4 7 6 4 3" xfId="47655" xr:uid="{E3A74A7A-35BC-4FBC-A94A-95C9C4620579}"/>
    <cellStyle name="Percent 4 7 6 5" xfId="29799" xr:uid="{9719C9CE-CE37-42B0-A2B4-723F620760B3}"/>
    <cellStyle name="Percent 4 7 6 6" xfId="47650" xr:uid="{56562074-8823-45B4-9844-BB00570552F1}"/>
    <cellStyle name="Percent 4 7 7" xfId="11932" xr:uid="{CCEFD701-D51A-4336-803A-2ACC6AE49368}"/>
    <cellStyle name="Percent 4 7 7 2" xfId="11933" xr:uid="{611BB05D-7108-4B38-8727-FE00D7FFBF36}"/>
    <cellStyle name="Percent 4 7 7 2 2" xfId="29806" xr:uid="{6F563BD4-BBC8-41FA-99BC-8CED1B2260BF}"/>
    <cellStyle name="Percent 4 7 7 2 3" xfId="47657" xr:uid="{083B08FB-AC33-4418-8726-F182E88A5C42}"/>
    <cellStyle name="Percent 4 7 7 3" xfId="29805" xr:uid="{466500EF-EDAE-4006-8CBD-277477246652}"/>
    <cellStyle name="Percent 4 7 7 4" xfId="47656" xr:uid="{82FED5C8-3F47-4BD5-8618-873E1023D8E7}"/>
    <cellStyle name="Percent 4 7 8" xfId="11934" xr:uid="{96BA2059-C329-4A7C-BFA0-5F6307189EB7}"/>
    <cellStyle name="Percent 4 7 8 2" xfId="11935" xr:uid="{4C6612E8-9C27-42AC-9BED-6F2D4A0B846B}"/>
    <cellStyle name="Percent 4 7 8 2 2" xfId="29808" xr:uid="{C3417343-2ADF-418D-A624-2A59AFADA786}"/>
    <cellStyle name="Percent 4 7 8 2 3" xfId="47659" xr:uid="{3A011FFE-8A4C-4357-A1E7-66BD351CB3D9}"/>
    <cellStyle name="Percent 4 7 8 3" xfId="29807" xr:uid="{D0931B07-0C61-47DC-92DC-21FB1731FAEC}"/>
    <cellStyle name="Percent 4 7 8 4" xfId="47658" xr:uid="{827435EB-8BC5-44B0-A700-7DAB64D6F878}"/>
    <cellStyle name="Percent 4 7 9" xfId="11936" xr:uid="{70804866-D458-446D-9BD8-5DAE0697C72E}"/>
    <cellStyle name="Percent 4 7 9 2" xfId="11937" xr:uid="{01B91902-9034-495D-A471-EF426FDF0E37}"/>
    <cellStyle name="Percent 4 7 9 2 2" xfId="29810" xr:uid="{3970AEB2-8AA0-414C-806D-05E464B13E0E}"/>
    <cellStyle name="Percent 4 7 9 2 3" xfId="47661" xr:uid="{C36E7B16-25A7-422F-AE31-6741B7EA717C}"/>
    <cellStyle name="Percent 4 7 9 3" xfId="29809" xr:uid="{006D62B2-9832-43C9-A044-F5315F47F205}"/>
    <cellStyle name="Percent 4 7 9 4" xfId="47660" xr:uid="{B8A5D659-F43B-48A3-9731-8FB25AF7C807}"/>
    <cellStyle name="Percent 4 8" xfId="3004" xr:uid="{EB03999B-81A0-4753-AC97-C7AB8F68B620}"/>
    <cellStyle name="Percent 4 8 10" xfId="11939" xr:uid="{DADAB54B-B7FC-4194-BE47-E0165BC07337}"/>
    <cellStyle name="Percent 4 8 10 2" xfId="29812" xr:uid="{F33269AC-3A11-490F-A062-E02AF6A92019}"/>
    <cellStyle name="Percent 4 8 10 3" xfId="47663" xr:uid="{D42FE243-60FE-4C1A-AE7F-705D445A54FB}"/>
    <cellStyle name="Percent 4 8 11" xfId="11940" xr:uid="{803F0D39-2E3F-49CB-A3A4-D1C6810BB7EE}"/>
    <cellStyle name="Percent 4 8 11 2" xfId="29813" xr:uid="{B1EF976A-189C-4889-8F42-A6EC71977C78}"/>
    <cellStyle name="Percent 4 8 11 3" xfId="47664" xr:uid="{052E53A9-B8EF-4F6B-A6CB-392825C6CEF1}"/>
    <cellStyle name="Percent 4 8 12" xfId="11938" xr:uid="{F7F0F903-E158-4BD0-8E70-20A2F95BB502}"/>
    <cellStyle name="Percent 4 8 12 2" xfId="29811" xr:uid="{6E13F0C0-3E4B-4950-8D3D-FEF5EB2FE8F3}"/>
    <cellStyle name="Percent 4 8 12 3" xfId="47662" xr:uid="{816569A7-1EC0-476A-BC91-1D2DBE501F90}"/>
    <cellStyle name="Percent 4 8 13" xfId="59966" xr:uid="{AFCC4200-B3CE-474C-996C-66478DE6F73F}"/>
    <cellStyle name="Percent 4 8 2" xfId="11941" xr:uid="{D387CFC0-751D-4AE5-9120-9FFC0D2F86AC}"/>
    <cellStyle name="Percent 4 8 2 2" xfId="11942" xr:uid="{F5A5ECA3-D31E-4639-BE3D-52D4E95E94C0}"/>
    <cellStyle name="Percent 4 8 2 2 2" xfId="11943" xr:uid="{DADB4D58-4A94-45C1-A01E-D3F19D86E6E1}"/>
    <cellStyle name="Percent 4 8 2 2 2 2" xfId="29816" xr:uid="{5789B3AF-2CE2-4306-A5DF-6DF58D8D12B1}"/>
    <cellStyle name="Percent 4 8 2 2 2 3" xfId="47667" xr:uid="{6B5BB492-4B9D-4CC0-BC89-3648959333F3}"/>
    <cellStyle name="Percent 4 8 2 2 3" xfId="29815" xr:uid="{96B6E0BC-645A-451E-AA18-F5A77B9F7B94}"/>
    <cellStyle name="Percent 4 8 2 2 4" xfId="47666" xr:uid="{18AECB9F-E5D7-465E-B3DD-1DB6BBA01D6B}"/>
    <cellStyle name="Percent 4 8 2 3" xfId="11944" xr:uid="{E7B36CCD-46E3-476B-BD65-E31B80E62EFC}"/>
    <cellStyle name="Percent 4 8 2 3 2" xfId="11945" xr:uid="{72D873DB-FA13-4A81-993D-0DFB02ECA0B3}"/>
    <cellStyle name="Percent 4 8 2 3 2 2" xfId="29818" xr:uid="{4CE37F62-72BD-4E9A-8E57-0799A6FC1185}"/>
    <cellStyle name="Percent 4 8 2 3 2 3" xfId="47669" xr:uid="{F40CA29E-43A7-48D9-A90B-23E6B6284060}"/>
    <cellStyle name="Percent 4 8 2 3 3" xfId="29817" xr:uid="{4BD316B1-368E-4F99-BB57-AE2A727E1153}"/>
    <cellStyle name="Percent 4 8 2 3 4" xfId="47668" xr:uid="{84EFDD71-962A-482A-AD34-96D85B2F4720}"/>
    <cellStyle name="Percent 4 8 2 4" xfId="11946" xr:uid="{2405D41B-2F09-4FF6-9695-D007B811B584}"/>
    <cellStyle name="Percent 4 8 2 4 2" xfId="29819" xr:uid="{571C7383-2A0A-4C13-B469-D3DBF1C9488C}"/>
    <cellStyle name="Percent 4 8 2 4 3" xfId="47670" xr:uid="{E141591F-DB69-4AAA-B47D-E841FEB787C1}"/>
    <cellStyle name="Percent 4 8 2 5" xfId="11947" xr:uid="{69DF2FCC-4ED2-4A06-BB73-5FAD1FC726E2}"/>
    <cellStyle name="Percent 4 8 2 5 2" xfId="29820" xr:uid="{9373B44D-5A66-48BB-A8B1-B90711143BD9}"/>
    <cellStyle name="Percent 4 8 2 5 3" xfId="47671" xr:uid="{EBC37944-9E48-42B0-B498-EA4414442616}"/>
    <cellStyle name="Percent 4 8 2 6" xfId="29814" xr:uid="{7E2C3619-7C51-4413-8FDD-667CEDBA2F96}"/>
    <cellStyle name="Percent 4 8 2 7" xfId="47665" xr:uid="{5A49A82E-335D-47E6-8B29-37A6F4180EC2}"/>
    <cellStyle name="Percent 4 8 3" xfId="11948" xr:uid="{D03569E1-6768-412E-8D97-C3B10234B395}"/>
    <cellStyle name="Percent 4 8 3 2" xfId="11949" xr:uid="{6A92A8A7-E2FB-4876-A4E3-FD1402D51EC4}"/>
    <cellStyle name="Percent 4 8 3 2 2" xfId="11950" xr:uid="{71574B7E-790D-461A-929B-CD6FB48D6628}"/>
    <cellStyle name="Percent 4 8 3 2 2 2" xfId="29823" xr:uid="{49B4166D-419E-4D5B-80C6-5ED8B1EC906E}"/>
    <cellStyle name="Percent 4 8 3 2 2 3" xfId="47674" xr:uid="{AF3CDAC5-D7F4-4083-8A63-60DA9A6BC501}"/>
    <cellStyle name="Percent 4 8 3 2 3" xfId="29822" xr:uid="{F87BB735-F7FE-40D5-B5E4-452A37EB0885}"/>
    <cellStyle name="Percent 4 8 3 2 4" xfId="47673" xr:uid="{7F475E22-0EA8-437D-A0D5-DD6DD8918777}"/>
    <cellStyle name="Percent 4 8 3 3" xfId="11951" xr:uid="{5999BC52-09C6-4434-85B7-5EA213969A34}"/>
    <cellStyle name="Percent 4 8 3 3 2" xfId="11952" xr:uid="{2DD6FCFF-B205-4756-9743-917755155A55}"/>
    <cellStyle name="Percent 4 8 3 3 2 2" xfId="29825" xr:uid="{BA65B616-F285-4AE2-B410-2C790889448E}"/>
    <cellStyle name="Percent 4 8 3 3 2 3" xfId="47676" xr:uid="{D59D6108-1227-42CA-B701-81DE0997B2FE}"/>
    <cellStyle name="Percent 4 8 3 3 3" xfId="29824" xr:uid="{B405D092-D140-4544-9C96-1B51443CFFEE}"/>
    <cellStyle name="Percent 4 8 3 3 4" xfId="47675" xr:uid="{2BEFA370-C881-448D-911C-E8C39700EB0D}"/>
    <cellStyle name="Percent 4 8 3 4" xfId="11953" xr:uid="{37E6FB97-EA60-48AE-B1D4-E0486D054B83}"/>
    <cellStyle name="Percent 4 8 3 4 2" xfId="29826" xr:uid="{701E0EB1-1847-491E-94BA-AFBDFF9CFA1B}"/>
    <cellStyle name="Percent 4 8 3 4 3" xfId="47677" xr:uid="{B7267C72-A437-46B4-9AA6-989071E600C0}"/>
    <cellStyle name="Percent 4 8 3 5" xfId="29821" xr:uid="{A21DDC51-47DD-4DE1-A77D-5197EEF307C3}"/>
    <cellStyle name="Percent 4 8 3 6" xfId="47672" xr:uid="{04587B9B-68F8-4A55-A1D3-BA1B97F55EAF}"/>
    <cellStyle name="Percent 4 8 4" xfId="11954" xr:uid="{FE5B0BD6-8C99-4936-85DF-FAB548EDC7FD}"/>
    <cellStyle name="Percent 4 8 4 2" xfId="11955" xr:uid="{4192356C-1248-490D-9ABA-80F3F1F3C0F6}"/>
    <cellStyle name="Percent 4 8 4 2 2" xfId="11956" xr:uid="{52C83A17-0002-41BF-9D76-E6C38213A41A}"/>
    <cellStyle name="Percent 4 8 4 2 2 2" xfId="29829" xr:uid="{B05D6B2F-D5B3-45B0-BD92-255844CD266C}"/>
    <cellStyle name="Percent 4 8 4 2 2 3" xfId="47680" xr:uid="{5B3FB177-B1F2-48CC-B360-D10699D28AAE}"/>
    <cellStyle name="Percent 4 8 4 2 3" xfId="29828" xr:uid="{2E2E17CE-ACCC-4E05-8895-AC8712CAE0A8}"/>
    <cellStyle name="Percent 4 8 4 2 4" xfId="47679" xr:uid="{26C577D5-661A-4574-8622-9DFD3C7721F5}"/>
    <cellStyle name="Percent 4 8 4 3" xfId="11957" xr:uid="{4B2BDED7-D2BF-4BD8-86CA-C876DC40913A}"/>
    <cellStyle name="Percent 4 8 4 3 2" xfId="11958" xr:uid="{F0AB24A5-BEDB-4E24-B1D1-C6A228CE71EE}"/>
    <cellStyle name="Percent 4 8 4 3 2 2" xfId="29831" xr:uid="{178B542F-C5FE-4ECC-806E-A9933F7B1B36}"/>
    <cellStyle name="Percent 4 8 4 3 2 3" xfId="47682" xr:uid="{7DA189C6-A51E-4609-A579-0AE5641E1153}"/>
    <cellStyle name="Percent 4 8 4 3 3" xfId="29830" xr:uid="{CBBB84EB-403E-4B51-A4A3-2A0E22F81E8E}"/>
    <cellStyle name="Percent 4 8 4 3 4" xfId="47681" xr:uid="{82F5ACFE-9974-4669-939B-50328A7373FC}"/>
    <cellStyle name="Percent 4 8 4 4" xfId="11959" xr:uid="{B3495DAF-0022-4ED4-8DDD-7E736CD02042}"/>
    <cellStyle name="Percent 4 8 4 4 2" xfId="29832" xr:uid="{B162E7C8-7B35-4676-A577-0813EA7C5A89}"/>
    <cellStyle name="Percent 4 8 4 4 3" xfId="47683" xr:uid="{4C579629-CB34-4A62-88FA-A7C7766C2018}"/>
    <cellStyle name="Percent 4 8 4 5" xfId="29827" xr:uid="{9C24BF80-E617-4CD7-92C3-B965C6B8A879}"/>
    <cellStyle name="Percent 4 8 4 6" xfId="47678" xr:uid="{2F569ABF-58CB-4427-8BF0-DC846D89A829}"/>
    <cellStyle name="Percent 4 8 5" xfId="11960" xr:uid="{BFBF7D2A-1F6E-4F59-AFAC-9517041E9449}"/>
    <cellStyle name="Percent 4 8 5 2" xfId="11961" xr:uid="{76D63645-2128-49A3-86BA-800E1B33FC8E}"/>
    <cellStyle name="Percent 4 8 5 2 2" xfId="11962" xr:uid="{18D9BE50-2E5F-404F-A55D-8EFD58A06B80}"/>
    <cellStyle name="Percent 4 8 5 2 2 2" xfId="29835" xr:uid="{E25CBD74-1D51-4890-A989-B7041BE97D48}"/>
    <cellStyle name="Percent 4 8 5 2 2 3" xfId="47686" xr:uid="{066BEB7E-4D14-4F62-9C8B-37C45333B1C3}"/>
    <cellStyle name="Percent 4 8 5 2 3" xfId="29834" xr:uid="{08F80D02-4D4A-41F0-8FC2-853B8D1F5DBC}"/>
    <cellStyle name="Percent 4 8 5 2 4" xfId="47685" xr:uid="{7119ED14-E36A-4C24-A6B2-11BBB4C5F9F8}"/>
    <cellStyle name="Percent 4 8 5 3" xfId="11963" xr:uid="{47CA6888-208A-4674-8683-460477238327}"/>
    <cellStyle name="Percent 4 8 5 3 2" xfId="11964" xr:uid="{C9489B41-29CD-41F3-B60F-6B5C8B9B4920}"/>
    <cellStyle name="Percent 4 8 5 3 2 2" xfId="29837" xr:uid="{1F2E0E7A-CC99-4B81-8E59-163416C31321}"/>
    <cellStyle name="Percent 4 8 5 3 2 3" xfId="47688" xr:uid="{485448B0-63C6-4707-B5C7-76CE307BFA0C}"/>
    <cellStyle name="Percent 4 8 5 3 3" xfId="29836" xr:uid="{FCE6AC0F-8153-45E0-B41C-D9782399C76E}"/>
    <cellStyle name="Percent 4 8 5 3 4" xfId="47687" xr:uid="{3A7B735E-D5B8-4015-B0FE-290D32B73C75}"/>
    <cellStyle name="Percent 4 8 5 4" xfId="11965" xr:uid="{8B63CA9F-A6E3-493C-91D4-BD14F3F254ED}"/>
    <cellStyle name="Percent 4 8 5 4 2" xfId="11966" xr:uid="{A1FD4A87-F55F-4997-8C31-C7C6BBC5F210}"/>
    <cellStyle name="Percent 4 8 5 4 2 2" xfId="29839" xr:uid="{0254D632-C0D8-4FC8-A015-CE4D8C55A261}"/>
    <cellStyle name="Percent 4 8 5 4 2 3" xfId="47690" xr:uid="{1933522D-65CE-44FE-8B2C-3507AC25717E}"/>
    <cellStyle name="Percent 4 8 5 4 3" xfId="29838" xr:uid="{EE1449B2-7977-4023-AFBE-BDDC7CA73FC8}"/>
    <cellStyle name="Percent 4 8 5 4 4" xfId="47689" xr:uid="{05C54CC4-1082-42E1-88D0-6EFFB7EB5CCA}"/>
    <cellStyle name="Percent 4 8 5 5" xfId="11967" xr:uid="{140D3C39-6E9B-4973-9DE8-38F80BE6B26A}"/>
    <cellStyle name="Percent 4 8 5 5 2" xfId="29840" xr:uid="{495E8890-0530-4130-B0A9-FD38DE398B8C}"/>
    <cellStyle name="Percent 4 8 5 5 3" xfId="47691" xr:uid="{7C2DCC4C-CCD4-48B7-B524-3A4A0BA3CBB2}"/>
    <cellStyle name="Percent 4 8 5 6" xfId="29833" xr:uid="{895B62EB-E240-47D6-87BC-CB3235C527EF}"/>
    <cellStyle name="Percent 4 8 5 7" xfId="47684" xr:uid="{CC0CC128-C334-46E5-A665-6AFDA879B6AA}"/>
    <cellStyle name="Percent 4 8 6" xfId="11968" xr:uid="{F9B53756-C5BD-484C-A1B6-38B463FA28C4}"/>
    <cellStyle name="Percent 4 8 6 2" xfId="11969" xr:uid="{3CC7A09D-4498-421D-A87F-B0A516ECD89F}"/>
    <cellStyle name="Percent 4 8 6 2 2" xfId="11970" xr:uid="{7C97CE48-C187-4914-B7DB-9E48400BF2D4}"/>
    <cellStyle name="Percent 4 8 6 2 2 2" xfId="29843" xr:uid="{5636F1DB-2ACD-4669-920A-419C34BD1E12}"/>
    <cellStyle name="Percent 4 8 6 2 2 3" xfId="47694" xr:uid="{E1A3BC16-13AA-4674-BC90-EFD3953DBFA4}"/>
    <cellStyle name="Percent 4 8 6 2 3" xfId="29842" xr:uid="{4F2F0464-A1F0-4B3A-9040-2FE8617C9B26}"/>
    <cellStyle name="Percent 4 8 6 2 4" xfId="47693" xr:uid="{08BEBFC1-6581-4B34-98E5-423F3AA0A1B6}"/>
    <cellStyle name="Percent 4 8 6 3" xfId="11971" xr:uid="{22271838-05F6-46A1-AA49-9A426CE810EC}"/>
    <cellStyle name="Percent 4 8 6 3 2" xfId="11972" xr:uid="{2AEC0ED0-7601-4801-BDA3-CF4F7E3877D4}"/>
    <cellStyle name="Percent 4 8 6 3 2 2" xfId="29845" xr:uid="{82BA212E-04AB-45F8-8C7E-4352B9EF9ECE}"/>
    <cellStyle name="Percent 4 8 6 3 2 3" xfId="47696" xr:uid="{06BA5943-3589-48CA-8ED0-C61F9FD888A3}"/>
    <cellStyle name="Percent 4 8 6 3 3" xfId="29844" xr:uid="{94C3DBF3-034A-4F72-9921-A18D106BEE1B}"/>
    <cellStyle name="Percent 4 8 6 3 4" xfId="47695" xr:uid="{B7071993-6482-48A2-9B50-A72C8966064C}"/>
    <cellStyle name="Percent 4 8 6 4" xfId="11973" xr:uid="{D7F2C921-10F5-4555-B1E6-A41166113CCE}"/>
    <cellStyle name="Percent 4 8 6 4 2" xfId="29846" xr:uid="{726FB236-DF4B-46C8-BE43-B4E798CBF0FE}"/>
    <cellStyle name="Percent 4 8 6 4 3" xfId="47697" xr:uid="{2A88E38C-D90A-4D93-BBF0-6D6F2858D67E}"/>
    <cellStyle name="Percent 4 8 6 5" xfId="29841" xr:uid="{E21968E7-B38F-491F-A524-0B11503E662D}"/>
    <cellStyle name="Percent 4 8 6 6" xfId="47692" xr:uid="{8E83F916-F51C-40A3-92C0-87E3C16A9A36}"/>
    <cellStyle name="Percent 4 8 7" xfId="11974" xr:uid="{7AFE2555-79AE-4398-B062-8D888747BBFE}"/>
    <cellStyle name="Percent 4 8 7 2" xfId="11975" xr:uid="{F64FC46E-53C6-42DE-A689-09B56B7A3038}"/>
    <cellStyle name="Percent 4 8 7 2 2" xfId="29848" xr:uid="{FAE4D918-256E-4C2C-8AFC-A56DAC8C1FC7}"/>
    <cellStyle name="Percent 4 8 7 2 3" xfId="47699" xr:uid="{8565195C-C635-405F-BE89-E778B3910CC0}"/>
    <cellStyle name="Percent 4 8 7 3" xfId="29847" xr:uid="{637E370C-46B8-4B0F-A795-9EFA657E01EE}"/>
    <cellStyle name="Percent 4 8 7 4" xfId="47698" xr:uid="{9A504597-B77E-4A1C-A308-B574FE00520F}"/>
    <cellStyle name="Percent 4 8 8" xfId="11976" xr:uid="{34B753C8-F632-48F3-9BB7-48E220A4EB4C}"/>
    <cellStyle name="Percent 4 8 8 2" xfId="11977" xr:uid="{F4FAC640-9532-469E-AE38-9EE87B6D209A}"/>
    <cellStyle name="Percent 4 8 8 2 2" xfId="29850" xr:uid="{42C513DC-F474-4E13-BE38-11B0C4DF09FC}"/>
    <cellStyle name="Percent 4 8 8 2 3" xfId="47701" xr:uid="{6DD7CFE4-3EAB-4932-B457-AEBBCCC1F53E}"/>
    <cellStyle name="Percent 4 8 8 3" xfId="29849" xr:uid="{F0140C2B-5B87-405E-A794-60A092F7A37D}"/>
    <cellStyle name="Percent 4 8 8 4" xfId="47700" xr:uid="{193206B0-99B6-489B-A89E-919F46620E2C}"/>
    <cellStyle name="Percent 4 8 9" xfId="11978" xr:uid="{102B6403-0449-4207-A334-11786D2A19AD}"/>
    <cellStyle name="Percent 4 8 9 2" xfId="11979" xr:uid="{3D051CEA-187E-4C97-9590-C50BE95C2165}"/>
    <cellStyle name="Percent 4 8 9 2 2" xfId="29852" xr:uid="{886DFD13-DE75-4EE7-8F54-A1E6F7B9B623}"/>
    <cellStyle name="Percent 4 8 9 2 3" xfId="47703" xr:uid="{F4A5B1B2-2DB2-48F0-BDE2-9618AF19A578}"/>
    <cellStyle name="Percent 4 8 9 3" xfId="29851" xr:uid="{36FD4335-8D02-4B4A-BBF5-8D46E64194E5}"/>
    <cellStyle name="Percent 4 8 9 4" xfId="47702" xr:uid="{99341665-BE41-4C0A-982E-1FB00AFE011D}"/>
    <cellStyle name="Percent 4 9" xfId="3005" xr:uid="{352FE837-F93D-4852-9963-24B951467B0C}"/>
    <cellStyle name="Percent 4 9 10" xfId="11981" xr:uid="{EA08679A-B9A7-4CDE-91EF-83FCD7966745}"/>
    <cellStyle name="Percent 4 9 10 2" xfId="29854" xr:uid="{A729EF04-C468-4798-9FAB-BA4BC701FD35}"/>
    <cellStyle name="Percent 4 9 10 3" xfId="47705" xr:uid="{EEC61A64-73CD-4468-A9C3-E238D063249D}"/>
    <cellStyle name="Percent 4 9 11" xfId="11982" xr:uid="{3C3C4A2F-CEE8-43BE-A3E9-F12E815AF588}"/>
    <cellStyle name="Percent 4 9 11 2" xfId="29855" xr:uid="{57E18C5D-720B-454F-A997-BD2CD4127568}"/>
    <cellStyle name="Percent 4 9 11 3" xfId="47706" xr:uid="{E8BD6C0A-B855-4662-91FD-09F8C8AACC11}"/>
    <cellStyle name="Percent 4 9 12" xfId="11980" xr:uid="{11FBC6A7-CBCD-4E23-B4B8-1E5909E80D32}"/>
    <cellStyle name="Percent 4 9 12 2" xfId="29853" xr:uid="{4B85B77F-124D-46F3-AB91-42D12FB46716}"/>
    <cellStyle name="Percent 4 9 12 3" xfId="47704" xr:uid="{A6F00DF0-2948-47D5-828D-30DF0A734961}"/>
    <cellStyle name="Percent 4 9 13" xfId="59967" xr:uid="{71D4FDDF-2CEC-4F68-9075-62496D796353}"/>
    <cellStyle name="Percent 4 9 2" xfId="11983" xr:uid="{8241EF9D-A202-4F8F-BCBB-28849A02E0A8}"/>
    <cellStyle name="Percent 4 9 2 2" xfId="11984" xr:uid="{B1852B30-02F8-4762-B99E-FA7CC138EC45}"/>
    <cellStyle name="Percent 4 9 2 2 2" xfId="11985" xr:uid="{BD267360-8829-494F-B7DB-28AF21F49F9D}"/>
    <cellStyle name="Percent 4 9 2 2 2 2" xfId="29858" xr:uid="{D5226247-A9C8-42CF-968E-5CB8CA2E4D68}"/>
    <cellStyle name="Percent 4 9 2 2 2 3" xfId="47709" xr:uid="{2F51639A-086C-4803-A740-A2510C312FC6}"/>
    <cellStyle name="Percent 4 9 2 2 3" xfId="29857" xr:uid="{078B3F97-6E0C-4272-8974-29D86F4A9AC5}"/>
    <cellStyle name="Percent 4 9 2 2 4" xfId="47708" xr:uid="{EF11550F-0332-4C4D-84D4-2303083C9B9D}"/>
    <cellStyle name="Percent 4 9 2 3" xfId="11986" xr:uid="{17B64BBD-5393-4236-9F20-35EDB3A3BE38}"/>
    <cellStyle name="Percent 4 9 2 3 2" xfId="11987" xr:uid="{BBEBAD05-2C60-4D71-B18A-F9DA47C2EDCE}"/>
    <cellStyle name="Percent 4 9 2 3 2 2" xfId="29860" xr:uid="{F27F0427-B645-4163-9934-2039D28ECD47}"/>
    <cellStyle name="Percent 4 9 2 3 2 3" xfId="47711" xr:uid="{84306949-F6A3-4020-8DE3-19809E6D21BD}"/>
    <cellStyle name="Percent 4 9 2 3 3" xfId="29859" xr:uid="{5473A507-63F4-4239-B685-3717040462E8}"/>
    <cellStyle name="Percent 4 9 2 3 4" xfId="47710" xr:uid="{46EFA2A7-88F4-472C-AFC7-53473AFF5D2E}"/>
    <cellStyle name="Percent 4 9 2 4" xfId="11988" xr:uid="{22B98BE9-81BC-4FDC-8E4E-08933CD0C8BB}"/>
    <cellStyle name="Percent 4 9 2 4 2" xfId="29861" xr:uid="{9C049FB7-C7AC-439B-830C-77A0FFE98F36}"/>
    <cellStyle name="Percent 4 9 2 4 3" xfId="47712" xr:uid="{E63A4393-DF52-46F2-8FF2-885EED667FBE}"/>
    <cellStyle name="Percent 4 9 2 5" xfId="11989" xr:uid="{ACC32C96-8D96-4925-A1A8-35BE723335EC}"/>
    <cellStyle name="Percent 4 9 2 5 2" xfId="29862" xr:uid="{BCF1A297-8108-4D0C-800D-50C6A9541E5C}"/>
    <cellStyle name="Percent 4 9 2 5 3" xfId="47713" xr:uid="{CC3EE550-2811-49A9-A005-1905BC3D18F0}"/>
    <cellStyle name="Percent 4 9 2 6" xfId="29856" xr:uid="{DC50079F-8071-4EC4-867C-4C28A59C5508}"/>
    <cellStyle name="Percent 4 9 2 7" xfId="47707" xr:uid="{CE24ECDC-6C2B-41FC-87BE-6188F267D766}"/>
    <cellStyle name="Percent 4 9 3" xfId="11990" xr:uid="{5F7C01DA-7E3D-46AD-876F-CF38FEFFF302}"/>
    <cellStyle name="Percent 4 9 3 2" xfId="11991" xr:uid="{3A2484EF-581F-433E-83E4-BE9B93E52239}"/>
    <cellStyle name="Percent 4 9 3 2 2" xfId="11992" xr:uid="{181775A0-5C9E-4985-9DFC-6781612CF8B0}"/>
    <cellStyle name="Percent 4 9 3 2 2 2" xfId="29865" xr:uid="{6E617E94-83E4-4E12-99F0-89E980DBD566}"/>
    <cellStyle name="Percent 4 9 3 2 2 3" xfId="47716" xr:uid="{735B2DBA-9533-43D6-9A26-CC44EBA4A20B}"/>
    <cellStyle name="Percent 4 9 3 2 3" xfId="29864" xr:uid="{014533DB-C533-40FE-9D4E-2556F81DD446}"/>
    <cellStyle name="Percent 4 9 3 2 4" xfId="47715" xr:uid="{C28E84C1-0ABC-44D0-9FC6-B183E8DE2C41}"/>
    <cellStyle name="Percent 4 9 3 3" xfId="11993" xr:uid="{49845FD0-2468-44B7-A397-3A492BBA0FE7}"/>
    <cellStyle name="Percent 4 9 3 3 2" xfId="11994" xr:uid="{E716A02D-D0F5-4858-B825-64644AA5C163}"/>
    <cellStyle name="Percent 4 9 3 3 2 2" xfId="29867" xr:uid="{4FF2C61B-5A1B-484A-A61F-48029C9D336C}"/>
    <cellStyle name="Percent 4 9 3 3 2 3" xfId="47718" xr:uid="{428A6F3B-181C-4BF2-A981-B3902AE3D221}"/>
    <cellStyle name="Percent 4 9 3 3 3" xfId="29866" xr:uid="{7225B6B0-3BC5-4E4F-AD68-8C972A89C61C}"/>
    <cellStyle name="Percent 4 9 3 3 4" xfId="47717" xr:uid="{17313678-3DDD-44FE-B356-A5CCE6FB9EF8}"/>
    <cellStyle name="Percent 4 9 3 4" xfId="11995" xr:uid="{DCFDB690-E28C-4084-B96F-08CBC03A2303}"/>
    <cellStyle name="Percent 4 9 3 4 2" xfId="29868" xr:uid="{18E0F778-4273-4C91-9029-BF5929CEF23A}"/>
    <cellStyle name="Percent 4 9 3 4 3" xfId="47719" xr:uid="{DEAE7295-38E3-4F06-9DAB-BF964A0A9353}"/>
    <cellStyle name="Percent 4 9 3 5" xfId="29863" xr:uid="{672D0C1D-0C25-4AD9-A03C-4DB29DBFE52A}"/>
    <cellStyle name="Percent 4 9 3 6" xfId="47714" xr:uid="{F87E0743-B3DE-4640-821C-B512EBA3FB42}"/>
    <cellStyle name="Percent 4 9 4" xfId="11996" xr:uid="{7BA8DA68-8CA9-4095-9EA6-1C412E2624B1}"/>
    <cellStyle name="Percent 4 9 4 2" xfId="11997" xr:uid="{E7813862-39DB-41FB-AA49-C5ECE32B0E78}"/>
    <cellStyle name="Percent 4 9 4 2 2" xfId="11998" xr:uid="{C85E5FE5-0B57-404D-9A88-CFA1D52DC9EA}"/>
    <cellStyle name="Percent 4 9 4 2 2 2" xfId="29871" xr:uid="{CC3A3AC7-6F8E-421A-BABB-402A16121A5B}"/>
    <cellStyle name="Percent 4 9 4 2 2 3" xfId="47722" xr:uid="{53BF4AD8-625A-4D3A-AB7D-AB362D58AE45}"/>
    <cellStyle name="Percent 4 9 4 2 3" xfId="29870" xr:uid="{DB83D7D1-5AE5-48F1-B162-3209B1758A41}"/>
    <cellStyle name="Percent 4 9 4 2 4" xfId="47721" xr:uid="{7A3F8FD0-A32E-4C29-A447-2D40CB246ABE}"/>
    <cellStyle name="Percent 4 9 4 3" xfId="11999" xr:uid="{C7E82B45-2C16-4071-BA9B-302E32BB9E03}"/>
    <cellStyle name="Percent 4 9 4 3 2" xfId="12000" xr:uid="{26B34520-0451-4FB1-8758-9C629DAD1CE9}"/>
    <cellStyle name="Percent 4 9 4 3 2 2" xfId="29873" xr:uid="{FCEEC7FB-AFC5-4AC3-A322-897EC696A729}"/>
    <cellStyle name="Percent 4 9 4 3 2 3" xfId="47724" xr:uid="{772A35D3-8F95-4749-B03D-2FEAE80C9D8A}"/>
    <cellStyle name="Percent 4 9 4 3 3" xfId="29872" xr:uid="{E4D3111C-6738-4859-B595-35896F714648}"/>
    <cellStyle name="Percent 4 9 4 3 4" xfId="47723" xr:uid="{B29C5523-06A2-4D75-B1E4-5497C39F04D3}"/>
    <cellStyle name="Percent 4 9 4 4" xfId="12001" xr:uid="{E414FF57-1D99-4DFF-95DE-5F4AA5DEFDE8}"/>
    <cellStyle name="Percent 4 9 4 4 2" xfId="29874" xr:uid="{F4243FAF-508E-490E-8F56-6D97D3F20F3E}"/>
    <cellStyle name="Percent 4 9 4 4 3" xfId="47725" xr:uid="{6D99CFFF-0258-453A-8B25-29FC4F84D3DB}"/>
    <cellStyle name="Percent 4 9 4 5" xfId="29869" xr:uid="{9828BB46-F961-493D-A232-12A0344F7419}"/>
    <cellStyle name="Percent 4 9 4 6" xfId="47720" xr:uid="{37D13A4F-FBE0-4F86-A9D8-9253AB3B97CD}"/>
    <cellStyle name="Percent 4 9 5" xfId="12002" xr:uid="{00F787C1-4CF9-446F-A907-FE30E2A6C61C}"/>
    <cellStyle name="Percent 4 9 5 2" xfId="12003" xr:uid="{24BDAF2F-0B13-4509-905C-229D14EBC20E}"/>
    <cellStyle name="Percent 4 9 5 2 2" xfId="12004" xr:uid="{6A519CB3-DD89-4D3D-ADFB-1AE53FF6B99B}"/>
    <cellStyle name="Percent 4 9 5 2 2 2" xfId="29877" xr:uid="{40F0359D-D04E-4850-859D-7B0674483D3E}"/>
    <cellStyle name="Percent 4 9 5 2 2 3" xfId="47728" xr:uid="{7005D7B6-679F-48D5-8375-A63A83B512EB}"/>
    <cellStyle name="Percent 4 9 5 2 3" xfId="29876" xr:uid="{7EF23A2F-62D4-4BA8-B298-42BA3EBF2CA2}"/>
    <cellStyle name="Percent 4 9 5 2 4" xfId="47727" xr:uid="{8145EA3A-A1F1-4107-AE33-FB4D6C932D89}"/>
    <cellStyle name="Percent 4 9 5 3" xfId="12005" xr:uid="{2DA9F9AA-A913-4215-B785-4F8E9D6BA1E6}"/>
    <cellStyle name="Percent 4 9 5 3 2" xfId="12006" xr:uid="{978D1847-731E-483D-8DA5-DF55F27C2EB3}"/>
    <cellStyle name="Percent 4 9 5 3 2 2" xfId="29879" xr:uid="{02851E78-1856-429E-B787-AD51B1D7205F}"/>
    <cellStyle name="Percent 4 9 5 3 2 3" xfId="47730" xr:uid="{414DCF1E-6792-48E6-83E0-654C44DF9410}"/>
    <cellStyle name="Percent 4 9 5 3 3" xfId="29878" xr:uid="{660A0B2E-737A-40BB-A444-6D85D30F1A00}"/>
    <cellStyle name="Percent 4 9 5 3 4" xfId="47729" xr:uid="{C6C0D55E-438D-41FC-B536-BAA36FB4EA6F}"/>
    <cellStyle name="Percent 4 9 5 4" xfId="12007" xr:uid="{72AF3CCF-2744-4D6D-A735-D58AF2399897}"/>
    <cellStyle name="Percent 4 9 5 4 2" xfId="12008" xr:uid="{AA9D4F9B-650A-4E61-9068-C51BE03981F3}"/>
    <cellStyle name="Percent 4 9 5 4 2 2" xfId="29881" xr:uid="{E0BE032C-C71A-4F08-A81D-AE237BAD191C}"/>
    <cellStyle name="Percent 4 9 5 4 2 3" xfId="47732" xr:uid="{1487E88E-4264-4F9F-8934-C26342AF5A30}"/>
    <cellStyle name="Percent 4 9 5 4 3" xfId="29880" xr:uid="{9DC8DBE5-B93A-401F-987A-9911AA160D96}"/>
    <cellStyle name="Percent 4 9 5 4 4" xfId="47731" xr:uid="{304731E8-A40C-47B7-A73F-134907BCE293}"/>
    <cellStyle name="Percent 4 9 5 5" xfId="12009" xr:uid="{B7F92990-E5BC-4CC4-B2D5-A78BF607D69D}"/>
    <cellStyle name="Percent 4 9 5 5 2" xfId="29882" xr:uid="{D862C667-B7D7-4432-AF6B-654CAD92CD8A}"/>
    <cellStyle name="Percent 4 9 5 5 3" xfId="47733" xr:uid="{FEB2D0BA-6764-4157-A884-78FB7298CD03}"/>
    <cellStyle name="Percent 4 9 5 6" xfId="29875" xr:uid="{4C5BE1AC-8694-4441-958A-B5F925FB40DF}"/>
    <cellStyle name="Percent 4 9 5 7" xfId="47726" xr:uid="{950F5247-F41C-45A0-A1CE-FDCA363BB3BB}"/>
    <cellStyle name="Percent 4 9 6" xfId="12010" xr:uid="{C9AB6288-DAF9-4930-8322-524C662CAF23}"/>
    <cellStyle name="Percent 4 9 6 2" xfId="12011" xr:uid="{AB20A2DB-C142-43FA-B9D1-D807DA0B8BDA}"/>
    <cellStyle name="Percent 4 9 6 2 2" xfId="12012" xr:uid="{28D72734-4DE6-40C1-B26D-82DF5743E81C}"/>
    <cellStyle name="Percent 4 9 6 2 2 2" xfId="29885" xr:uid="{0057870F-7F99-435C-9240-F3899CFE04B8}"/>
    <cellStyle name="Percent 4 9 6 2 2 3" xfId="47736" xr:uid="{B59B1A42-7EDC-42FF-AFC3-5C0503C5171B}"/>
    <cellStyle name="Percent 4 9 6 2 3" xfId="29884" xr:uid="{CC0ACFAC-08B0-4B23-9076-30D8358E2D05}"/>
    <cellStyle name="Percent 4 9 6 2 4" xfId="47735" xr:uid="{173E9F59-A9B6-42C7-B531-DF50BAD5CBEF}"/>
    <cellStyle name="Percent 4 9 6 3" xfId="12013" xr:uid="{0D75B969-78C7-4738-9E55-8C64361DC996}"/>
    <cellStyle name="Percent 4 9 6 3 2" xfId="12014" xr:uid="{B95C79FE-E288-4738-A1BE-47179FFE2E04}"/>
    <cellStyle name="Percent 4 9 6 3 2 2" xfId="29887" xr:uid="{E0B3CE22-346A-4D88-B789-27ECB8541649}"/>
    <cellStyle name="Percent 4 9 6 3 2 3" xfId="47738" xr:uid="{6BE03708-B5FF-448B-B59C-2BD949725653}"/>
    <cellStyle name="Percent 4 9 6 3 3" xfId="29886" xr:uid="{AAFC82B2-07F8-42CF-A8AC-4B065859DF48}"/>
    <cellStyle name="Percent 4 9 6 3 4" xfId="47737" xr:uid="{E238DB5D-545C-40E5-A8B4-198A0518FDBC}"/>
    <cellStyle name="Percent 4 9 6 4" xfId="12015" xr:uid="{9B11EBB6-6BEB-4081-AC7F-0870DCEEEC47}"/>
    <cellStyle name="Percent 4 9 6 4 2" xfId="29888" xr:uid="{8EC50489-102D-477B-995E-89F8C1E31F7A}"/>
    <cellStyle name="Percent 4 9 6 4 3" xfId="47739" xr:uid="{3AD032F1-9D7D-4C97-82E2-6222B4559F35}"/>
    <cellStyle name="Percent 4 9 6 5" xfId="29883" xr:uid="{414FC246-FE95-4666-BE9C-6D0484E90339}"/>
    <cellStyle name="Percent 4 9 6 6" xfId="47734" xr:uid="{9F45AAF1-E924-4030-AB3A-086F66BB3F29}"/>
    <cellStyle name="Percent 4 9 7" xfId="12016" xr:uid="{3B75E819-3CE5-4097-9A61-74F706BE550F}"/>
    <cellStyle name="Percent 4 9 7 2" xfId="12017" xr:uid="{3104DB15-64DB-4016-8735-AAC9734E6CC4}"/>
    <cellStyle name="Percent 4 9 7 2 2" xfId="29890" xr:uid="{859D82D1-A87A-40EC-BDEA-CA07A8B899CB}"/>
    <cellStyle name="Percent 4 9 7 2 3" xfId="47741" xr:uid="{E12151F9-D694-402D-B165-7767DA4C91C9}"/>
    <cellStyle name="Percent 4 9 7 3" xfId="29889" xr:uid="{3F7BECA0-197B-4D7A-B49D-E90A82996246}"/>
    <cellStyle name="Percent 4 9 7 4" xfId="47740" xr:uid="{5B14DDC0-AB46-4441-8313-096BC4DF7954}"/>
    <cellStyle name="Percent 4 9 8" xfId="12018" xr:uid="{B416C45D-90CE-4329-BD70-376707BB1177}"/>
    <cellStyle name="Percent 4 9 8 2" xfId="12019" xr:uid="{43618D84-2F6F-4E98-A505-6CFB4B5A43F5}"/>
    <cellStyle name="Percent 4 9 8 2 2" xfId="29892" xr:uid="{A37D0535-4CE6-4D6F-82A6-DD0323CBEDBD}"/>
    <cellStyle name="Percent 4 9 8 2 3" xfId="47743" xr:uid="{9B78887E-2D82-4A65-810B-A0C6F50901C1}"/>
    <cellStyle name="Percent 4 9 8 3" xfId="29891" xr:uid="{E96B8A59-1E94-4655-AE1F-3A7AC0224186}"/>
    <cellStyle name="Percent 4 9 8 4" xfId="47742" xr:uid="{823DBDDA-71E9-4E3A-BEDB-2888C93AAF30}"/>
    <cellStyle name="Percent 4 9 9" xfId="12020" xr:uid="{DA7108E6-0BDF-47DB-AA8B-1D54A682274A}"/>
    <cellStyle name="Percent 4 9 9 2" xfId="12021" xr:uid="{08F5F972-6207-4403-B143-128E9CDD62F7}"/>
    <cellStyle name="Percent 4 9 9 2 2" xfId="29894" xr:uid="{0AF29373-B8F3-4C1C-8668-463739FDF834}"/>
    <cellStyle name="Percent 4 9 9 2 3" xfId="47745" xr:uid="{A6482354-506A-4B8B-B9FE-DD840CFE9EFC}"/>
    <cellStyle name="Percent 4 9 9 3" xfId="29893" xr:uid="{C7560AB8-EC09-4AC3-8C3F-3C800BB8DD6F}"/>
    <cellStyle name="Percent 4 9 9 4" xfId="47744" xr:uid="{07DC3FA0-8117-49A5-99E6-F3EB4F8374EA}"/>
    <cellStyle name="Percent 5" xfId="297" xr:uid="{9CD41043-2668-4763-A7EB-1F80C4EA5B0C}"/>
    <cellStyle name="Percent 5 10" xfId="4766" xr:uid="{FC933061-57FD-49CE-BD02-B3AF7466ABDD}"/>
    <cellStyle name="Percent 5 10 2" xfId="12024" xr:uid="{C56C59D3-5DBC-4B4C-AF11-E57563EFFA87}"/>
    <cellStyle name="Percent 5 10 2 2" xfId="12025" xr:uid="{BF22C4F8-1A63-4710-A350-624540BC1D8E}"/>
    <cellStyle name="Percent 5 10 2 2 2" xfId="29898" xr:uid="{AA8CD199-B433-474E-ADE9-AA49E5F25236}"/>
    <cellStyle name="Percent 5 10 2 2 3" xfId="47749" xr:uid="{7B1B7F12-D189-46E1-AF6F-232AB58BD98B}"/>
    <cellStyle name="Percent 5 10 2 3" xfId="29897" xr:uid="{ACFFE8D5-C876-4E30-B890-16E4EDE1FCFE}"/>
    <cellStyle name="Percent 5 10 2 4" xfId="47748" xr:uid="{319FDA18-880A-4554-86A4-3AE0127C7F12}"/>
    <cellStyle name="Percent 5 10 3" xfId="12026" xr:uid="{CA26873E-9AE3-40B2-96E0-DA0DFFA633AF}"/>
    <cellStyle name="Percent 5 10 3 2" xfId="12027" xr:uid="{5D2C8604-B5B9-400C-BF53-A72BFF093643}"/>
    <cellStyle name="Percent 5 10 3 2 2" xfId="29900" xr:uid="{0C30B425-D0C7-402B-BC15-D89BAA012BF5}"/>
    <cellStyle name="Percent 5 10 3 2 3" xfId="47751" xr:uid="{862B5A35-CB00-4B01-836D-643F15AF535E}"/>
    <cellStyle name="Percent 5 10 3 3" xfId="29899" xr:uid="{355FF669-71FA-41A0-8024-26DD8F7E670C}"/>
    <cellStyle name="Percent 5 10 3 4" xfId="47750" xr:uid="{8BEA25FD-DB53-4039-A0AC-68331E857FD0}"/>
    <cellStyle name="Percent 5 10 4" xfId="12028" xr:uid="{F9C96A0B-B3D1-4B36-8803-A0847CFC3624}"/>
    <cellStyle name="Percent 5 10 4 2" xfId="29901" xr:uid="{AE634667-CA71-40EA-8DFF-3B57AE24FCD7}"/>
    <cellStyle name="Percent 5 10 4 3" xfId="47752" xr:uid="{0D9F7E07-F04C-4144-9BA2-77AD7589FD12}"/>
    <cellStyle name="Percent 5 10 5" xfId="12029" xr:uid="{A3DCD08D-BEAF-41E8-AB3C-86C56D1B3112}"/>
    <cellStyle name="Percent 5 10 5 2" xfId="29902" xr:uid="{1D0EEFAB-E9EC-4EA2-B7E5-1EF22C9FB0D7}"/>
    <cellStyle name="Percent 5 10 5 3" xfId="47753" xr:uid="{492B160E-DDE7-4B39-84C8-65AD7534A4C8}"/>
    <cellStyle name="Percent 5 10 6" xfId="12023" xr:uid="{B34D7D5B-C280-44C8-8AB8-FD8887E676F0}"/>
    <cellStyle name="Percent 5 10 6 2" xfId="29896" xr:uid="{14AF37EA-9BA2-4D78-BEAC-7D5BB7543B68}"/>
    <cellStyle name="Percent 5 10 6 3" xfId="47747" xr:uid="{7C6A64D9-EB57-40EF-A396-8213D138208F}"/>
    <cellStyle name="Percent 5 10 7" xfId="59969" xr:uid="{8FDD081F-8845-401D-8CAF-35393934DC3A}"/>
    <cellStyle name="Percent 5 11" xfId="4767" xr:uid="{96A152C1-42C4-44BB-A828-DD98283D250E}"/>
    <cellStyle name="Percent 5 11 2" xfId="12031" xr:uid="{A2102800-2AEB-4F04-BFF7-0D2F5B387F03}"/>
    <cellStyle name="Percent 5 11 2 2" xfId="12032" xr:uid="{2AFA68C6-D16A-4D67-918B-A933CAE4EFDE}"/>
    <cellStyle name="Percent 5 11 2 2 2" xfId="29905" xr:uid="{2D8CF7AE-DB89-476D-922B-A407A79F2CFB}"/>
    <cellStyle name="Percent 5 11 2 2 3" xfId="47756" xr:uid="{461D605A-0A6F-4CA6-AF2A-9BDB217F3DB0}"/>
    <cellStyle name="Percent 5 11 2 3" xfId="29904" xr:uid="{C8E250B1-34A4-4A59-983F-BD2E80D6E745}"/>
    <cellStyle name="Percent 5 11 2 4" xfId="47755" xr:uid="{456395F0-4103-4E6A-BAE2-0252982024AD}"/>
    <cellStyle name="Percent 5 11 2 5" xfId="59971" xr:uid="{6F05094D-F0C8-4BFB-963F-1679D59ABF32}"/>
    <cellStyle name="Percent 5 11 3" xfId="12033" xr:uid="{8C379A4C-CD83-4F4D-BF26-03750BB171F1}"/>
    <cellStyle name="Percent 5 11 3 2" xfId="12034" xr:uid="{F38F06D4-BC02-4CB3-B579-294101857B1D}"/>
    <cellStyle name="Percent 5 11 3 2 2" xfId="29907" xr:uid="{7FE22668-B0CC-45D2-B651-8C9EAD40D577}"/>
    <cellStyle name="Percent 5 11 3 2 3" xfId="47758" xr:uid="{CDF4F432-3496-44F9-B51F-11510D8FE061}"/>
    <cellStyle name="Percent 5 11 3 3" xfId="29906" xr:uid="{ABBF2F9D-A51A-4D5A-ABA3-87F099D73BFB}"/>
    <cellStyle name="Percent 5 11 3 4" xfId="47757" xr:uid="{5A3952F5-2EFA-4A23-B5A5-4AF6858CE16C}"/>
    <cellStyle name="Percent 5 11 4" xfId="12035" xr:uid="{9EB94156-CAD8-4137-85A4-F71CA593EC54}"/>
    <cellStyle name="Percent 5 11 4 2" xfId="29908" xr:uid="{746BF808-B6C1-437F-9FC7-0B48379D7BB9}"/>
    <cellStyle name="Percent 5 11 4 3" xfId="47759" xr:uid="{D0CD93AF-B0BB-40FB-BA15-A1DCB1CD1BB4}"/>
    <cellStyle name="Percent 5 11 5" xfId="12036" xr:uid="{68E6C0DD-EA97-4A17-B027-C3BBC3DA6F0A}"/>
    <cellStyle name="Percent 5 11 5 2" xfId="29909" xr:uid="{7FB88865-41F2-405B-976D-4ADBD1BE501C}"/>
    <cellStyle name="Percent 5 11 5 3" xfId="47760" xr:uid="{713F76E4-44D5-4CCB-A75F-1F8055B6146E}"/>
    <cellStyle name="Percent 5 11 6" xfId="12030" xr:uid="{9E04B336-77BE-4A23-85EB-C908D15C50EF}"/>
    <cellStyle name="Percent 5 11 6 2" xfId="29903" xr:uid="{E1B0C77F-F7EB-46A3-9A3F-6473FCD44B17}"/>
    <cellStyle name="Percent 5 11 6 3" xfId="47754" xr:uid="{E108D36A-3035-4600-8721-D07993DBB97D}"/>
    <cellStyle name="Percent 5 11 7" xfId="23026" xr:uid="{3EC06F62-CA14-488B-A9AB-9EA1F6651794}"/>
    <cellStyle name="Percent 5 11 8" xfId="40878" xr:uid="{6732357E-FE7B-4BA4-B1EA-3F9C05D88A81}"/>
    <cellStyle name="Percent 5 11 9" xfId="59970" xr:uid="{24E448F7-8804-46E0-B71C-F90FBB967AB9}"/>
    <cellStyle name="Percent 5 12" xfId="12037" xr:uid="{64BA7C9B-D3C0-4C29-A367-97C52027D842}"/>
    <cellStyle name="Percent 5 12 2" xfId="12038" xr:uid="{1BB2EB50-C847-4C4B-A816-F439B7CF8A1D}"/>
    <cellStyle name="Percent 5 12 2 2" xfId="12039" xr:uid="{42A1A4FB-6A60-453A-826C-1EEE7E96FFAD}"/>
    <cellStyle name="Percent 5 12 2 2 2" xfId="29912" xr:uid="{140EE4FE-11E7-4C4C-9CD2-DC21A3587F2B}"/>
    <cellStyle name="Percent 5 12 2 2 3" xfId="47763" xr:uid="{1426051E-AA24-4335-9D69-4435EE1D8C06}"/>
    <cellStyle name="Percent 5 12 2 3" xfId="29911" xr:uid="{C4B91CB0-4F0F-4E91-9194-2A65C06C9820}"/>
    <cellStyle name="Percent 5 12 2 4" xfId="47762" xr:uid="{FFFFF034-CB39-4D63-9C40-3AE5B01034AD}"/>
    <cellStyle name="Percent 5 12 3" xfId="12040" xr:uid="{5DEC98A2-C0F3-4E27-8955-185D6B267895}"/>
    <cellStyle name="Percent 5 12 3 2" xfId="12041" xr:uid="{E949FE13-5513-4610-B53D-8B3FAD01EEEB}"/>
    <cellStyle name="Percent 5 12 3 2 2" xfId="29914" xr:uid="{89364F74-C217-4A53-9FCD-AFC74D926549}"/>
    <cellStyle name="Percent 5 12 3 2 3" xfId="47765" xr:uid="{49043C65-470D-4165-AFF8-421A8FF05FF4}"/>
    <cellStyle name="Percent 5 12 3 3" xfId="29913" xr:uid="{5F9BE81D-3EC4-4671-A1E1-3CDA3B0539DE}"/>
    <cellStyle name="Percent 5 12 3 4" xfId="47764" xr:uid="{BE5CED35-5FC9-4F49-8E5A-4BF734E2B275}"/>
    <cellStyle name="Percent 5 12 4" xfId="12042" xr:uid="{8FD08CB9-EFD0-4BB6-85EF-AA542DBD0CCE}"/>
    <cellStyle name="Percent 5 12 4 2" xfId="29915" xr:uid="{DD34F2CB-D9F6-4649-88E6-AAD3E426960E}"/>
    <cellStyle name="Percent 5 12 4 3" xfId="47766" xr:uid="{38F6F6B0-EA38-4E94-9434-5156128FAB11}"/>
    <cellStyle name="Percent 5 12 5" xfId="29910" xr:uid="{C4901915-2E88-4BEB-BA6B-A88442051E25}"/>
    <cellStyle name="Percent 5 12 6" xfId="47761" xr:uid="{E72620FE-C255-419C-B4D1-6E0ADB0B5C33}"/>
    <cellStyle name="Percent 5 13" xfId="12043" xr:uid="{9CF45B62-A75E-4244-989C-E22E2A202386}"/>
    <cellStyle name="Percent 5 13 2" xfId="12044" xr:uid="{4ACAC376-32AD-4EE8-839B-249FECEDCC7C}"/>
    <cellStyle name="Percent 5 13 2 2" xfId="12045" xr:uid="{6502A5B3-C7B0-4CC0-8CA2-EE6F34588260}"/>
    <cellStyle name="Percent 5 13 2 2 2" xfId="29918" xr:uid="{90AB0307-D9F3-4359-9316-919B251D76C7}"/>
    <cellStyle name="Percent 5 13 2 2 3" xfId="47769" xr:uid="{C0DA54C6-3AFC-4FF8-A9D7-0856DDAA9141}"/>
    <cellStyle name="Percent 5 13 2 3" xfId="29917" xr:uid="{BDD38529-429D-45B1-99BF-FADD021BC480}"/>
    <cellStyle name="Percent 5 13 2 4" xfId="47768" xr:uid="{48B9511F-894A-4682-9015-CD04F0937C55}"/>
    <cellStyle name="Percent 5 13 3" xfId="12046" xr:uid="{4375AA91-1129-42BE-831F-1D767F69FA9D}"/>
    <cellStyle name="Percent 5 13 3 2" xfId="12047" xr:uid="{0738B121-8278-4347-9813-7AAF7B28597F}"/>
    <cellStyle name="Percent 5 13 3 2 2" xfId="29920" xr:uid="{B03425E2-F0FE-481A-815D-0704728E410D}"/>
    <cellStyle name="Percent 5 13 3 2 3" xfId="47771" xr:uid="{4E8C460A-1091-4969-82B0-7AA6485F9FCF}"/>
    <cellStyle name="Percent 5 13 3 3" xfId="29919" xr:uid="{E3185564-76C4-4023-A8BB-115DFE8038B7}"/>
    <cellStyle name="Percent 5 13 3 4" xfId="47770" xr:uid="{4B63E2A4-C944-46E0-9C91-D923DEDAD1F5}"/>
    <cellStyle name="Percent 5 13 4" xfId="12048" xr:uid="{AE1F71DB-4890-4ABD-B2CF-E308F9BD182F}"/>
    <cellStyle name="Percent 5 13 4 2" xfId="12049" xr:uid="{491B96B0-59EF-4DF2-A412-84F100DBE3A7}"/>
    <cellStyle name="Percent 5 13 4 2 2" xfId="29922" xr:uid="{6DC087A7-C06C-47F3-AD13-7E16B7F3A338}"/>
    <cellStyle name="Percent 5 13 4 2 3" xfId="47773" xr:uid="{8EA1D9BC-323E-4C25-A767-4EBDD569064D}"/>
    <cellStyle name="Percent 5 13 4 3" xfId="29921" xr:uid="{DBCA60D5-8F5A-41E9-96BB-A27B10547EC0}"/>
    <cellStyle name="Percent 5 13 4 4" xfId="47772" xr:uid="{FA29F3D3-7981-4744-9758-36ED0D9201D1}"/>
    <cellStyle name="Percent 5 13 5" xfId="12050" xr:uid="{CAF3F29A-FE23-47AE-99A3-F1EF543BDAB9}"/>
    <cellStyle name="Percent 5 13 5 2" xfId="29923" xr:uid="{07C8DA0F-F71A-4C78-8B1C-BB16422FFFD5}"/>
    <cellStyle name="Percent 5 13 5 3" xfId="47774" xr:uid="{5EA92228-2599-4031-9988-2BBE55F5DF1E}"/>
    <cellStyle name="Percent 5 13 6" xfId="29916" xr:uid="{FC289C2D-C750-4FBE-A8AC-0A456D30CAA7}"/>
    <cellStyle name="Percent 5 13 7" xfId="47767" xr:uid="{A29696ED-F222-47DD-8D9E-26A1A7CDC06F}"/>
    <cellStyle name="Percent 5 14" xfId="12051" xr:uid="{FE79C33E-0636-4B50-BF23-2E2AFEA9FDE9}"/>
    <cellStyle name="Percent 5 14 2" xfId="12052" xr:uid="{B3DEED07-0EA9-417E-BBEB-5355A3CF5F2C}"/>
    <cellStyle name="Percent 5 14 2 2" xfId="12053" xr:uid="{4194C2D6-D895-4157-ABF9-34DDC2CA67B4}"/>
    <cellStyle name="Percent 5 14 2 2 2" xfId="29926" xr:uid="{53498B4D-7D81-49E0-9B78-C25298262A6E}"/>
    <cellStyle name="Percent 5 14 2 2 3" xfId="47777" xr:uid="{121A4F21-26AB-4804-897F-80E931F871EC}"/>
    <cellStyle name="Percent 5 14 2 3" xfId="29925" xr:uid="{3DFACDE6-F96D-474A-A089-591D46F68537}"/>
    <cellStyle name="Percent 5 14 2 4" xfId="47776" xr:uid="{9CCBB989-3C35-4DE0-9C93-0C095BD9A2CE}"/>
    <cellStyle name="Percent 5 14 3" xfId="12054" xr:uid="{127F7C5B-D053-4EB5-914F-1B959E94F85E}"/>
    <cellStyle name="Percent 5 14 3 2" xfId="12055" xr:uid="{4A806D1A-9305-4B87-948C-AA8352E35E24}"/>
    <cellStyle name="Percent 5 14 3 2 2" xfId="29928" xr:uid="{277C036B-8860-4348-AF07-3DBFF5240EE4}"/>
    <cellStyle name="Percent 5 14 3 2 3" xfId="47779" xr:uid="{0668C086-2432-47CE-BA56-FDC356B03ABF}"/>
    <cellStyle name="Percent 5 14 3 3" xfId="29927" xr:uid="{75C91401-99D7-454C-967F-9BA065679A44}"/>
    <cellStyle name="Percent 5 14 3 4" xfId="47778" xr:uid="{EC4D1DB1-5D79-4D6A-8C84-85641B72C79A}"/>
    <cellStyle name="Percent 5 14 4" xfId="12056" xr:uid="{29930C56-3114-45E7-B406-A800793B7C31}"/>
    <cellStyle name="Percent 5 14 4 2" xfId="29929" xr:uid="{EEB91F51-4214-48A6-8908-67071DA13BCC}"/>
    <cellStyle name="Percent 5 14 4 3" xfId="47780" xr:uid="{2A82F980-8852-4270-AE6C-6C1920038371}"/>
    <cellStyle name="Percent 5 14 5" xfId="29924" xr:uid="{40AF8D42-3D95-4471-8FAF-DC75FBB5BC81}"/>
    <cellStyle name="Percent 5 14 6" xfId="47775" xr:uid="{6D4A7713-FED7-468C-B84F-382294602041}"/>
    <cellStyle name="Percent 5 15" xfId="12057" xr:uid="{96930CBE-2BAD-4645-81EF-2DBCE94F8B23}"/>
    <cellStyle name="Percent 5 15 2" xfId="12058" xr:uid="{8FC2D810-08CA-4E0A-BA4D-8D0B660A920B}"/>
    <cellStyle name="Percent 5 15 2 2" xfId="29931" xr:uid="{3FF74F08-1AC7-45E5-A43B-D2F9E12B0EAF}"/>
    <cellStyle name="Percent 5 15 2 3" xfId="47782" xr:uid="{96E051DF-8AB1-4E9D-ACF4-BADBB85A6E01}"/>
    <cellStyle name="Percent 5 15 3" xfId="29930" xr:uid="{74F0377F-FDBF-4C6D-A77D-8F643402921D}"/>
    <cellStyle name="Percent 5 15 4" xfId="47781" xr:uid="{DE7715E2-8ECF-45AD-94A0-A02C5892EF75}"/>
    <cellStyle name="Percent 5 16" xfId="12059" xr:uid="{72DA727B-B9F2-4BC0-88FF-B4ECB324B0CF}"/>
    <cellStyle name="Percent 5 16 2" xfId="12060" xr:uid="{D294ABDE-882E-42A3-AC24-11747B64D676}"/>
    <cellStyle name="Percent 5 16 2 2" xfId="29933" xr:uid="{FBDE9BC2-0A49-4A58-9C78-D833ABF74341}"/>
    <cellStyle name="Percent 5 16 2 3" xfId="47784" xr:uid="{D26D0B2E-8863-434F-9617-6931BA956EA7}"/>
    <cellStyle name="Percent 5 16 3" xfId="29932" xr:uid="{CA7BDA23-BEBC-4B08-BBCC-CBA1C8046FD0}"/>
    <cellStyle name="Percent 5 16 4" xfId="47783" xr:uid="{BFEC3852-315F-4A06-9888-64B04DDD60F1}"/>
    <cellStyle name="Percent 5 17" xfId="12061" xr:uid="{3162D5C4-7E66-4163-968A-A21F160C01B1}"/>
    <cellStyle name="Percent 5 17 2" xfId="12062" xr:uid="{5A4A370E-B41F-4455-A004-63F7F4D5000C}"/>
    <cellStyle name="Percent 5 17 2 2" xfId="29935" xr:uid="{C8C0AF7B-BCA2-4AA9-B660-39D3A37FE833}"/>
    <cellStyle name="Percent 5 17 2 3" xfId="47786" xr:uid="{5A3E59DD-11D8-46DC-B015-0C5CA2812BF8}"/>
    <cellStyle name="Percent 5 17 3" xfId="29934" xr:uid="{A98E9EFD-36E0-4736-9682-2A5C707CEB70}"/>
    <cellStyle name="Percent 5 17 4" xfId="47785" xr:uid="{05C4C013-F4DD-44BE-8FC4-C11630AE9116}"/>
    <cellStyle name="Percent 5 18" xfId="12063" xr:uid="{DE32DB41-1D3F-45CA-B4F5-B76643253EF9}"/>
    <cellStyle name="Percent 5 18 2" xfId="29936" xr:uid="{F3072719-DDE6-4D03-9B34-E802BFAD4B6C}"/>
    <cellStyle name="Percent 5 18 3" xfId="47787" xr:uid="{3F36B0C9-D89F-4BCC-88BD-713648A39D6B}"/>
    <cellStyle name="Percent 5 19" xfId="12064" xr:uid="{B0F49F11-21C7-4A1E-8305-E4E9DD12183E}"/>
    <cellStyle name="Percent 5 19 2" xfId="29937" xr:uid="{7ABBB626-65CF-48A6-8FBF-B641434287A6}"/>
    <cellStyle name="Percent 5 19 3" xfId="47788" xr:uid="{5811E475-BE14-41DB-88D5-9DC7B499C55E}"/>
    <cellStyle name="Percent 5 2" xfId="298" xr:uid="{7EA6E60E-F9E1-4067-BA7A-E03833F2C0B2}"/>
    <cellStyle name="Percent 5 2 10" xfId="12066" xr:uid="{540254DF-B333-40E1-8804-A1AC652954CB}"/>
    <cellStyle name="Percent 5 2 10 2" xfId="29939" xr:uid="{679EB511-C76C-4C6C-8AED-39D351E95ADF}"/>
    <cellStyle name="Percent 5 2 10 3" xfId="47790" xr:uid="{33ED4D8D-4EC0-4218-A218-2050E2C4E4EA}"/>
    <cellStyle name="Percent 5 2 11" xfId="12065" xr:uid="{A06268E1-B042-4706-92EB-6614EA195F2B}"/>
    <cellStyle name="Percent 5 2 11 2" xfId="29938" xr:uid="{8F83350A-B0B5-45FD-882B-D557E1F1871C}"/>
    <cellStyle name="Percent 5 2 11 3" xfId="47789" xr:uid="{A31D8951-AD89-4850-B0B6-AAC918DBE814}"/>
    <cellStyle name="Percent 5 2 12" xfId="59972" xr:uid="{78C031A7-98DC-4427-BE84-61E09DFE880D}"/>
    <cellStyle name="Percent 5 2 2" xfId="12067" xr:uid="{478152B8-A864-4E3B-9A48-B8FF97EBBF3B}"/>
    <cellStyle name="Percent 5 2 2 2" xfId="12068" xr:uid="{08825407-153A-47BB-95DA-4DB79F2F24B1}"/>
    <cellStyle name="Percent 5 2 2 2 2" xfId="12069" xr:uid="{0D0F5E7A-EE88-41F2-968A-8E10D643B16A}"/>
    <cellStyle name="Percent 5 2 2 2 2 2" xfId="29942" xr:uid="{6919F20C-4978-4D25-A106-968403F442AA}"/>
    <cellStyle name="Percent 5 2 2 2 2 3" xfId="47793" xr:uid="{BA67CA2C-E18E-4A25-B97A-A716173AB72F}"/>
    <cellStyle name="Percent 5 2 2 2 3" xfId="29941" xr:uid="{3AF6E629-06A6-49F3-BEC2-1B9B2EE4D03C}"/>
    <cellStyle name="Percent 5 2 2 2 4" xfId="47792" xr:uid="{D6D6B513-EEE7-4E69-BEED-CB07DD5947E7}"/>
    <cellStyle name="Percent 5 2 2 3" xfId="12070" xr:uid="{FB14D02D-6704-499B-9C52-0FB7CADCD84D}"/>
    <cellStyle name="Percent 5 2 2 3 2" xfId="12071" xr:uid="{68E463BA-911E-406A-A531-0DD39AD4CA12}"/>
    <cellStyle name="Percent 5 2 2 3 2 2" xfId="29944" xr:uid="{1F9C1B35-7173-43E4-A7F5-2A41FBBBE0AE}"/>
    <cellStyle name="Percent 5 2 2 3 2 3" xfId="47795" xr:uid="{88882CF6-68F4-41BD-89DF-6E48C6F65B2F}"/>
    <cellStyle name="Percent 5 2 2 3 3" xfId="29943" xr:uid="{D2B3F1AE-B3C8-42C2-8CB4-D83A6BB88F74}"/>
    <cellStyle name="Percent 5 2 2 3 4" xfId="47794" xr:uid="{99ECF12B-B368-44EF-B7DC-52C1BB66DE34}"/>
    <cellStyle name="Percent 5 2 2 4" xfId="12072" xr:uid="{59702D7B-D061-455E-8130-43FEA1B82762}"/>
    <cellStyle name="Percent 5 2 2 4 2" xfId="29945" xr:uid="{65A44442-BEE4-4121-9C3E-DC352FBAA39D}"/>
    <cellStyle name="Percent 5 2 2 4 3" xfId="47796" xr:uid="{5C38E804-AA38-4938-9083-9DF175FC48FF}"/>
    <cellStyle name="Percent 5 2 2 5" xfId="12073" xr:uid="{00D6A1A9-753B-4641-84FF-C041FEE83345}"/>
    <cellStyle name="Percent 5 2 2 5 2" xfId="29946" xr:uid="{BF9CF7EA-2138-411B-B168-EFD766D956FA}"/>
    <cellStyle name="Percent 5 2 2 5 3" xfId="47797" xr:uid="{862AA521-8FBD-4709-BFCD-D97230834FBF}"/>
    <cellStyle name="Percent 5 2 2 6" xfId="29940" xr:uid="{30F026BE-4F26-4FFB-84A3-43A590128D6B}"/>
    <cellStyle name="Percent 5 2 2 7" xfId="47791" xr:uid="{7F6122C9-7834-4A42-A279-4E3C899BC67B}"/>
    <cellStyle name="Percent 5 2 3" xfId="12074" xr:uid="{AEB76F4B-D0F7-4586-B3C0-C814381DE7C9}"/>
    <cellStyle name="Percent 5 2 3 2" xfId="12075" xr:uid="{9C055B7C-6C2B-49D3-9901-217093871B61}"/>
    <cellStyle name="Percent 5 2 3 2 2" xfId="12076" xr:uid="{83E0B617-F907-4B61-9930-94A075D35AA1}"/>
    <cellStyle name="Percent 5 2 3 2 2 2" xfId="29949" xr:uid="{65190E11-2B48-4EEF-A781-FF43E98C0C3A}"/>
    <cellStyle name="Percent 5 2 3 2 2 3" xfId="47800" xr:uid="{318FE75E-1285-4685-8BB4-9F229076477C}"/>
    <cellStyle name="Percent 5 2 3 2 3" xfId="29948" xr:uid="{E65AD696-031D-42CA-A295-D4FDBC3776F3}"/>
    <cellStyle name="Percent 5 2 3 2 4" xfId="47799" xr:uid="{AEB2569D-C384-4602-BD88-9AC39320E21E}"/>
    <cellStyle name="Percent 5 2 3 3" xfId="12077" xr:uid="{E818E226-35AA-41FF-B903-8B175740FC40}"/>
    <cellStyle name="Percent 5 2 3 3 2" xfId="12078" xr:uid="{011FCA51-E4FB-474B-ACA4-1AFDAEC3F226}"/>
    <cellStyle name="Percent 5 2 3 3 2 2" xfId="29951" xr:uid="{1594DBC4-D62D-4F73-9DCC-42D358E38B02}"/>
    <cellStyle name="Percent 5 2 3 3 2 3" xfId="47802" xr:uid="{91FC4C64-BACE-4166-8CE3-18D6F784E896}"/>
    <cellStyle name="Percent 5 2 3 3 3" xfId="29950" xr:uid="{0049B95B-5D82-44CB-BE0B-2AD091A189BF}"/>
    <cellStyle name="Percent 5 2 3 3 4" xfId="47801" xr:uid="{4C403E33-7149-4B58-8C49-D0FA1C574FF7}"/>
    <cellStyle name="Percent 5 2 3 4" xfId="12079" xr:uid="{29BF3ED8-0A40-4BF8-9E84-B20410E39A76}"/>
    <cellStyle name="Percent 5 2 3 4 2" xfId="29952" xr:uid="{FBCFF5C8-FB5C-4396-8689-6B48284E7D33}"/>
    <cellStyle name="Percent 5 2 3 4 3" xfId="47803" xr:uid="{A052B2D7-55CB-419C-BD4A-616DF7125460}"/>
    <cellStyle name="Percent 5 2 3 5" xfId="29947" xr:uid="{51D02A95-CA2B-49F3-971C-D1A278F607E6}"/>
    <cellStyle name="Percent 5 2 3 6" xfId="47798" xr:uid="{BD0D1A90-72C0-42AE-8D66-A6D611DA71A9}"/>
    <cellStyle name="Percent 5 2 4" xfId="12080" xr:uid="{E70FBC14-9460-4260-B427-070D5381A28D}"/>
    <cellStyle name="Percent 5 2 4 2" xfId="12081" xr:uid="{A8D3F6C6-4A96-4606-A00C-EDC6545A51F7}"/>
    <cellStyle name="Percent 5 2 4 2 2" xfId="12082" xr:uid="{EA4CF69B-B769-4681-A3E4-F8E380615A06}"/>
    <cellStyle name="Percent 5 2 4 2 2 2" xfId="29955" xr:uid="{1B76B510-7401-4714-92F5-AC12E2FDACBB}"/>
    <cellStyle name="Percent 5 2 4 2 2 3" xfId="47806" xr:uid="{D8505A23-8649-4A58-8015-3AE246A69927}"/>
    <cellStyle name="Percent 5 2 4 2 3" xfId="29954" xr:uid="{49E1080D-DBB4-4C8B-A197-24635B5D7208}"/>
    <cellStyle name="Percent 5 2 4 2 4" xfId="47805" xr:uid="{EE83CC58-4382-42E5-A62C-64502056C200}"/>
    <cellStyle name="Percent 5 2 4 3" xfId="12083" xr:uid="{43B16261-90A1-4967-B16A-7A1DE585F3D1}"/>
    <cellStyle name="Percent 5 2 4 3 2" xfId="12084" xr:uid="{5C2FA7C8-F99C-4C3B-80C8-25CD95345BA0}"/>
    <cellStyle name="Percent 5 2 4 3 2 2" xfId="29957" xr:uid="{BB80DD6D-E985-45D0-A49F-70BAD7DE1550}"/>
    <cellStyle name="Percent 5 2 4 3 2 3" xfId="47808" xr:uid="{7D822891-81B7-4410-8CB6-F155D16DAAA6}"/>
    <cellStyle name="Percent 5 2 4 3 3" xfId="29956" xr:uid="{8A96C847-9D00-430E-9DA0-C7A2B9B9A754}"/>
    <cellStyle name="Percent 5 2 4 3 4" xfId="47807" xr:uid="{5A84D9B1-E022-402F-9DD0-A45E4B5D9B04}"/>
    <cellStyle name="Percent 5 2 4 4" xfId="12085" xr:uid="{D4B37261-CC02-452E-8C55-5CDF65E9DB18}"/>
    <cellStyle name="Percent 5 2 4 4 2" xfId="12086" xr:uid="{795EA65C-556E-4AB1-BFF9-B376F07FF825}"/>
    <cellStyle name="Percent 5 2 4 4 2 2" xfId="29959" xr:uid="{73F714EC-384E-4D6A-BD2F-8FC670A5B604}"/>
    <cellStyle name="Percent 5 2 4 4 2 3" xfId="47810" xr:uid="{941C326F-3010-483D-8B84-D96DD41FCE1D}"/>
    <cellStyle name="Percent 5 2 4 4 3" xfId="29958" xr:uid="{D8DF7348-91DC-4591-88FC-5618320ED9BF}"/>
    <cellStyle name="Percent 5 2 4 4 4" xfId="47809" xr:uid="{2E69BCD3-4C94-46A7-A853-0CA4CF18F421}"/>
    <cellStyle name="Percent 5 2 4 5" xfId="12087" xr:uid="{9FAC0236-A039-40CA-8032-08A23AE2AC64}"/>
    <cellStyle name="Percent 5 2 4 5 2" xfId="29960" xr:uid="{0016CC52-0661-400D-BADA-8B746AE38F0C}"/>
    <cellStyle name="Percent 5 2 4 5 3" xfId="47811" xr:uid="{3C402CCE-3A8D-4503-AB84-BD9E50D6E3D4}"/>
    <cellStyle name="Percent 5 2 4 6" xfId="29953" xr:uid="{8C1B1FE3-C62E-4B06-B936-71C781A38A76}"/>
    <cellStyle name="Percent 5 2 4 7" xfId="47804" xr:uid="{E4A09DAA-3401-4D6C-96A5-F948ECCBDD08}"/>
    <cellStyle name="Percent 5 2 5" xfId="12088" xr:uid="{EF9E0335-0742-4B08-B6F0-70AC088A23C1}"/>
    <cellStyle name="Percent 5 2 5 2" xfId="12089" xr:uid="{9D51489F-DCB2-4304-BABE-F835AA685D51}"/>
    <cellStyle name="Percent 5 2 5 2 2" xfId="12090" xr:uid="{D592F4CE-4C6D-488E-9AB7-D95AF60FE8EE}"/>
    <cellStyle name="Percent 5 2 5 2 2 2" xfId="29963" xr:uid="{EBF18A65-4EE0-40CC-B1AF-A6212976F1F8}"/>
    <cellStyle name="Percent 5 2 5 2 2 3" xfId="47814" xr:uid="{C95FE058-A439-43A3-ADE7-840A63493C44}"/>
    <cellStyle name="Percent 5 2 5 2 3" xfId="29962" xr:uid="{E0BB2716-A763-42B3-B478-26701494E3AC}"/>
    <cellStyle name="Percent 5 2 5 2 4" xfId="47813" xr:uid="{70F90950-CF2D-4925-B952-EE19FAB5DBA8}"/>
    <cellStyle name="Percent 5 2 5 3" xfId="12091" xr:uid="{91F35915-E2BB-4898-954D-513FDE6FD555}"/>
    <cellStyle name="Percent 5 2 5 3 2" xfId="12092" xr:uid="{9B0F040A-1581-4492-B996-DAE513D46567}"/>
    <cellStyle name="Percent 5 2 5 3 2 2" xfId="29965" xr:uid="{DFDE52F6-1CE4-4C33-B5AB-90D57CDF8B3C}"/>
    <cellStyle name="Percent 5 2 5 3 2 3" xfId="47816" xr:uid="{BEF2797E-BB3C-47E9-B04A-FD5F6D4D024A}"/>
    <cellStyle name="Percent 5 2 5 3 3" xfId="29964" xr:uid="{9536334F-BFD3-446D-B62B-D7DB7FA82851}"/>
    <cellStyle name="Percent 5 2 5 3 4" xfId="47815" xr:uid="{08516504-FF6C-475D-95DF-3DDF68C43B27}"/>
    <cellStyle name="Percent 5 2 5 4" xfId="12093" xr:uid="{36368DE1-D2F4-415D-8D8D-CE4CA0D4DCED}"/>
    <cellStyle name="Percent 5 2 5 4 2" xfId="29966" xr:uid="{3FF91592-D938-47CD-A2C4-D7EB4C2E28DD}"/>
    <cellStyle name="Percent 5 2 5 4 3" xfId="47817" xr:uid="{59CA6630-BD9D-469C-BC91-4C38DD803088}"/>
    <cellStyle name="Percent 5 2 5 5" xfId="29961" xr:uid="{A9551355-A40B-4A11-AAD4-99D4E9033905}"/>
    <cellStyle name="Percent 5 2 5 6" xfId="47812" xr:uid="{4407D502-E689-4325-8518-0403C8791069}"/>
    <cellStyle name="Percent 5 2 6" xfId="12094" xr:uid="{B6CD98F5-4C30-4557-9E01-952E1ACE2EF7}"/>
    <cellStyle name="Percent 5 2 6 2" xfId="12095" xr:uid="{3B16CB71-5725-4E1B-97D6-3249AEEF1B45}"/>
    <cellStyle name="Percent 5 2 6 2 2" xfId="29968" xr:uid="{5BC0619D-3E9C-4776-808D-641DD623F7EC}"/>
    <cellStyle name="Percent 5 2 6 2 3" xfId="47819" xr:uid="{36733A11-7689-4E6B-8D04-025F8706E7D1}"/>
    <cellStyle name="Percent 5 2 6 3" xfId="29967" xr:uid="{EEC668A3-466F-4462-94B7-FE2B6E939167}"/>
    <cellStyle name="Percent 5 2 6 4" xfId="47818" xr:uid="{1C5DC767-22B1-496C-82DB-72B3EA16862A}"/>
    <cellStyle name="Percent 5 2 7" xfId="12096" xr:uid="{5BE6BF27-2A85-4606-9BE7-251EB1828C0F}"/>
    <cellStyle name="Percent 5 2 7 2" xfId="12097" xr:uid="{ED11A56D-56CD-4932-887C-54E989FAAA75}"/>
    <cellStyle name="Percent 5 2 7 2 2" xfId="29970" xr:uid="{BC468BEA-F228-4EF5-94CE-31C36AA3CCF0}"/>
    <cellStyle name="Percent 5 2 7 2 3" xfId="47821" xr:uid="{C996573F-586A-4F5B-AC1D-484618A640A9}"/>
    <cellStyle name="Percent 5 2 7 3" xfId="29969" xr:uid="{0FB01421-F191-4243-934E-E39B20F17042}"/>
    <cellStyle name="Percent 5 2 7 4" xfId="47820" xr:uid="{A4A5D512-73FF-430B-8DB5-045BD444FE26}"/>
    <cellStyle name="Percent 5 2 8" xfId="12098" xr:uid="{E96F6F36-25EF-4B4A-93A2-949C3B9B85A4}"/>
    <cellStyle name="Percent 5 2 8 2" xfId="12099" xr:uid="{14F36625-6CA6-4C83-B391-D499DC9A9646}"/>
    <cellStyle name="Percent 5 2 8 2 2" xfId="29972" xr:uid="{9B943581-3323-43FC-8974-E42E74C629A2}"/>
    <cellStyle name="Percent 5 2 8 2 3" xfId="47823" xr:uid="{F24B4BA6-EC1D-413B-A629-61BCECC46710}"/>
    <cellStyle name="Percent 5 2 8 3" xfId="29971" xr:uid="{D5B3B44F-A6EC-49AF-9BD8-DD89E0D58221}"/>
    <cellStyle name="Percent 5 2 8 4" xfId="47822" xr:uid="{39E45794-BB0E-46D2-B253-F4174E0A5C7E}"/>
    <cellStyle name="Percent 5 2 9" xfId="12100" xr:uid="{96BA3DA8-A266-49F6-8565-EF6D3A26F1B0}"/>
    <cellStyle name="Percent 5 2 9 2" xfId="29973" xr:uid="{4F76D6FE-9A9E-46E6-825D-5F295EC64DF4}"/>
    <cellStyle name="Percent 5 2 9 3" xfId="47824" xr:uid="{8B548683-0507-4DC1-97C1-72AF2946D8A4}"/>
    <cellStyle name="Percent 5 20" xfId="12022" xr:uid="{2B050AEE-8CFF-48AB-BCCF-A3DC52B090F7}"/>
    <cellStyle name="Percent 5 20 2" xfId="29895" xr:uid="{8EF4120D-7FB3-4CAE-B321-F04585EF4C90}"/>
    <cellStyle name="Percent 5 20 3" xfId="47746" xr:uid="{BB5AEA66-A616-4C7B-A212-F8A6ED726F35}"/>
    <cellStyle name="Percent 5 21" xfId="59968" xr:uid="{D1798215-3145-40A0-8C65-DFA3100CF973}"/>
    <cellStyle name="Percent 5 3" xfId="299" xr:uid="{50357B0F-A1B5-4556-9498-963B9EB84BEB}"/>
    <cellStyle name="Percent 5 3 10" xfId="12102" xr:uid="{B2BC2497-FF2D-4A1D-A4E9-EFEA565BB9B1}"/>
    <cellStyle name="Percent 5 3 10 2" xfId="29975" xr:uid="{724B1A79-E5CC-418A-AA22-E06756C0FD41}"/>
    <cellStyle name="Percent 5 3 10 3" xfId="47826" xr:uid="{979AF255-4BC8-4940-9509-C4172B3D5AB0}"/>
    <cellStyle name="Percent 5 3 11" xfId="12103" xr:uid="{8092F61D-55B0-42B2-9624-FE90CF654B11}"/>
    <cellStyle name="Percent 5 3 11 2" xfId="29976" xr:uid="{AED9D111-C793-44D0-A6F0-E92C5D0B0A63}"/>
    <cellStyle name="Percent 5 3 11 3" xfId="47827" xr:uid="{7CA872EB-3961-45FE-8217-0B043AB5B60C}"/>
    <cellStyle name="Percent 5 3 12" xfId="12101" xr:uid="{1C62CD5C-32A7-446D-9C54-CFEB469BAC7E}"/>
    <cellStyle name="Percent 5 3 12 2" xfId="29974" xr:uid="{07E46995-9E3F-4723-9B81-593F4507ADCD}"/>
    <cellStyle name="Percent 5 3 12 3" xfId="47825" xr:uid="{55289220-C38D-4922-A9C0-CBEAEDE096FD}"/>
    <cellStyle name="Percent 5 3 13" xfId="59973" xr:uid="{D745073D-ACA0-4D8E-B243-9CA4183D8B96}"/>
    <cellStyle name="Percent 5 3 2" xfId="3007" xr:uid="{01268528-093D-4958-80B5-97DC657AFB92}"/>
    <cellStyle name="Percent 5 3 2 10" xfId="12105" xr:uid="{214B7FD7-FC6E-441F-889B-93F2B18FE166}"/>
    <cellStyle name="Percent 5 3 2 10 2" xfId="29978" xr:uid="{4AFD036D-549F-421B-8E2C-FF255D9EF8FC}"/>
    <cellStyle name="Percent 5 3 2 10 3" xfId="47829" xr:uid="{63EC0E97-83D2-4DCB-B220-BD29A210465B}"/>
    <cellStyle name="Percent 5 3 2 11" xfId="12104" xr:uid="{FA522E11-4002-48FC-B0A6-A60CE0E13B50}"/>
    <cellStyle name="Percent 5 3 2 11 2" xfId="29977" xr:uid="{32A3D66F-148B-4DED-9C6E-185C9C6143A9}"/>
    <cellStyle name="Percent 5 3 2 11 3" xfId="47828" xr:uid="{9ED5E8FD-3908-45FF-95F0-3CC2B00410F6}"/>
    <cellStyle name="Percent 5 3 2 12" xfId="59974" xr:uid="{3D96AEFD-452C-4C8E-AF7E-3D48FF2D6B45}"/>
    <cellStyle name="Percent 5 3 2 2" xfId="12106" xr:uid="{68307AB9-FED5-4830-9B69-1BDB44E9E346}"/>
    <cellStyle name="Percent 5 3 2 2 2" xfId="12107" xr:uid="{C8B6FD76-344C-4E9D-9898-FA2A4517F821}"/>
    <cellStyle name="Percent 5 3 2 2 2 2" xfId="12108" xr:uid="{CD042A20-A4AA-4932-B396-EE8A5C19A949}"/>
    <cellStyle name="Percent 5 3 2 2 2 2 2" xfId="29981" xr:uid="{92A5BF0D-E0C2-427D-9589-93E91BB2909D}"/>
    <cellStyle name="Percent 5 3 2 2 2 2 3" xfId="47832" xr:uid="{AA971D06-981E-4A6F-BE09-41A9AF91E040}"/>
    <cellStyle name="Percent 5 3 2 2 2 3" xfId="29980" xr:uid="{1848A599-C22C-485E-B67E-B8AE03A56A53}"/>
    <cellStyle name="Percent 5 3 2 2 2 4" xfId="47831" xr:uid="{D506EAFC-82AF-4EA4-A8FF-77558B23B58E}"/>
    <cellStyle name="Percent 5 3 2 2 3" xfId="12109" xr:uid="{7003DB9B-3467-45D0-BC78-A7755CF3348C}"/>
    <cellStyle name="Percent 5 3 2 2 3 2" xfId="12110" xr:uid="{84E53997-08FE-48B7-B3B8-EAB4B06D5009}"/>
    <cellStyle name="Percent 5 3 2 2 3 2 2" xfId="29983" xr:uid="{159BCD82-D19A-4DB4-85CD-A2571D73DDFA}"/>
    <cellStyle name="Percent 5 3 2 2 3 2 3" xfId="47834" xr:uid="{68489257-D15E-4EEC-AAD9-ED8A93ED5BC2}"/>
    <cellStyle name="Percent 5 3 2 2 3 3" xfId="29982" xr:uid="{AD66BEEE-AEBB-47A3-A361-D2D986D1BC8D}"/>
    <cellStyle name="Percent 5 3 2 2 3 4" xfId="47833" xr:uid="{EB28E617-9071-48C2-8840-65C92AC5724D}"/>
    <cellStyle name="Percent 5 3 2 2 4" xfId="12111" xr:uid="{56C88DB5-E74B-4083-8039-F48164E1D4CD}"/>
    <cellStyle name="Percent 5 3 2 2 4 2" xfId="29984" xr:uid="{423E2630-6726-4F0F-85DB-A71F333679FF}"/>
    <cellStyle name="Percent 5 3 2 2 4 3" xfId="47835" xr:uid="{24028BFD-4480-4D1C-8A56-24A02142A0EB}"/>
    <cellStyle name="Percent 5 3 2 2 5" xfId="12112" xr:uid="{793B3E4E-A9B2-401C-ADB1-08C52CFEC92F}"/>
    <cellStyle name="Percent 5 3 2 2 5 2" xfId="29985" xr:uid="{2E559E6E-1017-4D1F-8C9C-1DED92FA998C}"/>
    <cellStyle name="Percent 5 3 2 2 5 3" xfId="47836" xr:uid="{5AFD36AF-5AD5-49CF-B5F1-16DC14506738}"/>
    <cellStyle name="Percent 5 3 2 2 6" xfId="29979" xr:uid="{33203F20-588D-42DA-8E6D-0A5DFF4340EC}"/>
    <cellStyle name="Percent 5 3 2 2 7" xfId="47830" xr:uid="{8371C107-3261-46F3-BEC5-E83DDB06C37F}"/>
    <cellStyle name="Percent 5 3 2 3" xfId="12113" xr:uid="{D20979F2-331F-4755-BFE3-F01A31C43303}"/>
    <cellStyle name="Percent 5 3 2 3 2" xfId="12114" xr:uid="{CDF199E0-FBF3-4455-AE0A-CED4099F824A}"/>
    <cellStyle name="Percent 5 3 2 3 2 2" xfId="12115" xr:uid="{71350D05-8499-42CB-82D3-5BEB2C0A046B}"/>
    <cellStyle name="Percent 5 3 2 3 2 2 2" xfId="29988" xr:uid="{A48ABFD5-A425-4607-B0A9-EED39415B670}"/>
    <cellStyle name="Percent 5 3 2 3 2 2 3" xfId="47839" xr:uid="{174746C1-062D-4016-B87E-7E3B888D1C03}"/>
    <cellStyle name="Percent 5 3 2 3 2 3" xfId="29987" xr:uid="{F44D5E7F-1CD4-400E-9DA0-D3DB112292D1}"/>
    <cellStyle name="Percent 5 3 2 3 2 4" xfId="47838" xr:uid="{4C268742-B497-4F92-BC6D-8B357BAFAE23}"/>
    <cellStyle name="Percent 5 3 2 3 3" xfId="12116" xr:uid="{0F981494-1146-43FC-94FD-9F601316D423}"/>
    <cellStyle name="Percent 5 3 2 3 3 2" xfId="12117" xr:uid="{0CEE2FE9-527D-45EF-B293-F99965E670BE}"/>
    <cellStyle name="Percent 5 3 2 3 3 2 2" xfId="29990" xr:uid="{2ACC5D92-1ED1-42A6-B7F5-FFB0CDA66133}"/>
    <cellStyle name="Percent 5 3 2 3 3 2 3" xfId="47841" xr:uid="{4DD19FC4-64E2-427A-A6AC-B8C9EDDBF4DA}"/>
    <cellStyle name="Percent 5 3 2 3 3 3" xfId="29989" xr:uid="{12E8D217-A5F2-4F94-9831-9F375D8E5C26}"/>
    <cellStyle name="Percent 5 3 2 3 3 4" xfId="47840" xr:uid="{0F539B09-2407-41BD-A9AB-F281B7D48C2F}"/>
    <cellStyle name="Percent 5 3 2 3 4" xfId="12118" xr:uid="{3D22B020-9F59-49C9-8C6A-DE6EF5B196E8}"/>
    <cellStyle name="Percent 5 3 2 3 4 2" xfId="29991" xr:uid="{198BCD3C-6C46-4C30-A8C0-7AAFEC4D2F14}"/>
    <cellStyle name="Percent 5 3 2 3 4 3" xfId="47842" xr:uid="{7642B241-5AA3-4C66-9CAB-C8EF81C20CDA}"/>
    <cellStyle name="Percent 5 3 2 3 5" xfId="29986" xr:uid="{F3902761-7AE0-4526-B1B0-652EB0A00F10}"/>
    <cellStyle name="Percent 5 3 2 3 6" xfId="47837" xr:uid="{A4510005-8268-46BF-BC9D-3D35F6873380}"/>
    <cellStyle name="Percent 5 3 2 4" xfId="12119" xr:uid="{556925BA-024C-492A-90DD-E8BCD18BAD4B}"/>
    <cellStyle name="Percent 5 3 2 4 2" xfId="12120" xr:uid="{23712D1C-A2BF-4C0D-922C-0391A0F91E43}"/>
    <cellStyle name="Percent 5 3 2 4 2 2" xfId="12121" xr:uid="{840C9426-2553-42F5-B308-C7EF66EE8375}"/>
    <cellStyle name="Percent 5 3 2 4 2 2 2" xfId="29994" xr:uid="{FFDCBD95-2BBA-42E3-954B-9FE0AAA12FC4}"/>
    <cellStyle name="Percent 5 3 2 4 2 2 3" xfId="47845" xr:uid="{F8816C12-75EB-4F10-AD37-775EA30ABA39}"/>
    <cellStyle name="Percent 5 3 2 4 2 3" xfId="29993" xr:uid="{57F66229-F2A5-49AE-B4D3-D83EA6A0253B}"/>
    <cellStyle name="Percent 5 3 2 4 2 4" xfId="47844" xr:uid="{CE3D3D45-DD6B-4D1F-8C5D-87C2300138B1}"/>
    <cellStyle name="Percent 5 3 2 4 3" xfId="12122" xr:uid="{E7CCE47F-4920-4F14-AB80-D64370DF402B}"/>
    <cellStyle name="Percent 5 3 2 4 3 2" xfId="12123" xr:uid="{8CCE8F67-2B45-4A1E-B369-14CAFC3A17B8}"/>
    <cellStyle name="Percent 5 3 2 4 3 2 2" xfId="29996" xr:uid="{422A8BD3-6DC1-461C-9DB2-32D0B1022740}"/>
    <cellStyle name="Percent 5 3 2 4 3 2 3" xfId="47847" xr:uid="{380C9CD1-72C2-49EB-84C4-B29A9B9F4317}"/>
    <cellStyle name="Percent 5 3 2 4 3 3" xfId="29995" xr:uid="{5EE6577F-D7F0-452F-AD54-81EE8CE333FD}"/>
    <cellStyle name="Percent 5 3 2 4 3 4" xfId="47846" xr:uid="{FD6774F4-B888-4734-A522-4EA2FC118CA3}"/>
    <cellStyle name="Percent 5 3 2 4 4" xfId="12124" xr:uid="{4A920353-B4FD-4693-9BBB-5A609077C9E3}"/>
    <cellStyle name="Percent 5 3 2 4 4 2" xfId="12125" xr:uid="{B06E3051-A7E5-4B48-BC5A-A020FD6C7790}"/>
    <cellStyle name="Percent 5 3 2 4 4 2 2" xfId="29998" xr:uid="{4CE30630-DAF9-4EC1-BBE6-78DA1850276B}"/>
    <cellStyle name="Percent 5 3 2 4 4 2 3" xfId="47849" xr:uid="{618AE688-E54B-4D16-9F89-75D19D24F5E6}"/>
    <cellStyle name="Percent 5 3 2 4 4 3" xfId="29997" xr:uid="{117E61BC-452C-4B6E-869A-542B38DF65F9}"/>
    <cellStyle name="Percent 5 3 2 4 4 4" xfId="47848" xr:uid="{D001903E-F37E-4E67-8DA1-C0FC9E2FE8FC}"/>
    <cellStyle name="Percent 5 3 2 4 5" xfId="12126" xr:uid="{5F397010-71B8-4ED5-8FB2-C97A67E365D5}"/>
    <cellStyle name="Percent 5 3 2 4 5 2" xfId="29999" xr:uid="{78FA60E1-A8BA-41B6-89F7-25770367A6DA}"/>
    <cellStyle name="Percent 5 3 2 4 5 3" xfId="47850" xr:uid="{EBBB1810-7E62-4628-8401-6A5095DAD22A}"/>
    <cellStyle name="Percent 5 3 2 4 6" xfId="29992" xr:uid="{9E55A068-796B-4015-BB78-9C8697510BBC}"/>
    <cellStyle name="Percent 5 3 2 4 7" xfId="47843" xr:uid="{A46A5D57-A00B-4748-8515-BC9875A57FC7}"/>
    <cellStyle name="Percent 5 3 2 5" xfId="12127" xr:uid="{EC9EB5E7-8BA6-4D1B-ABBA-06A5657CC1EA}"/>
    <cellStyle name="Percent 5 3 2 5 2" xfId="12128" xr:uid="{D2B0A87D-C2EC-4223-B5A1-83262DDAFC9F}"/>
    <cellStyle name="Percent 5 3 2 5 2 2" xfId="12129" xr:uid="{918314FA-E0B6-4CDF-AD52-C120650C6F0C}"/>
    <cellStyle name="Percent 5 3 2 5 2 2 2" xfId="30002" xr:uid="{E9DC84F3-1F45-4FFA-85E4-9BFA5BBB14E7}"/>
    <cellStyle name="Percent 5 3 2 5 2 2 3" xfId="47853" xr:uid="{A01112A1-1A2F-4E6C-82AB-C424161E58CB}"/>
    <cellStyle name="Percent 5 3 2 5 2 3" xfId="30001" xr:uid="{5CECF956-A8B6-49DD-AF35-4F4A83CFDB23}"/>
    <cellStyle name="Percent 5 3 2 5 2 4" xfId="47852" xr:uid="{C46F9EF9-6B29-497D-88A1-A4B0B20EEAF5}"/>
    <cellStyle name="Percent 5 3 2 5 3" xfId="12130" xr:uid="{B8F08E29-C45B-4F0A-A559-2C5AF36998DE}"/>
    <cellStyle name="Percent 5 3 2 5 3 2" xfId="12131" xr:uid="{E2131E8F-DD13-4F19-8EE1-FF8CAF7F98FA}"/>
    <cellStyle name="Percent 5 3 2 5 3 2 2" xfId="30004" xr:uid="{60472355-F442-49DA-856D-DFB4CA0B5B09}"/>
    <cellStyle name="Percent 5 3 2 5 3 2 3" xfId="47855" xr:uid="{4AB7B977-6C49-4801-ACE3-B683935888C8}"/>
    <cellStyle name="Percent 5 3 2 5 3 3" xfId="30003" xr:uid="{652C42B4-2CE3-4F31-A389-C48773A93163}"/>
    <cellStyle name="Percent 5 3 2 5 3 4" xfId="47854" xr:uid="{9258E682-A687-41B9-8E94-2FE797C56FC6}"/>
    <cellStyle name="Percent 5 3 2 5 4" xfId="12132" xr:uid="{25963E03-792C-4DD2-8F7F-12A246A9DB88}"/>
    <cellStyle name="Percent 5 3 2 5 4 2" xfId="30005" xr:uid="{C8892181-847F-4DAC-956C-08DAF55D8B17}"/>
    <cellStyle name="Percent 5 3 2 5 4 3" xfId="47856" xr:uid="{06F2E475-A294-455B-A264-14140A11A286}"/>
    <cellStyle name="Percent 5 3 2 5 5" xfId="30000" xr:uid="{4D7BFE18-C8DC-47BA-AA4D-9C0DB0379DB1}"/>
    <cellStyle name="Percent 5 3 2 5 6" xfId="47851" xr:uid="{E01424EE-DCA0-4C69-B487-77C659B15BD9}"/>
    <cellStyle name="Percent 5 3 2 6" xfId="12133" xr:uid="{868E0C24-D604-4F54-A299-E689DFB4A0D2}"/>
    <cellStyle name="Percent 5 3 2 6 2" xfId="12134" xr:uid="{A34B2DCF-BB46-4597-9CBD-26221A245399}"/>
    <cellStyle name="Percent 5 3 2 6 2 2" xfId="30007" xr:uid="{0FC2B4CA-11A9-441A-9F8C-D3B0698D9EF7}"/>
    <cellStyle name="Percent 5 3 2 6 2 3" xfId="47858" xr:uid="{E4C5266A-F3F9-4AF0-94EE-95CFBE945BFA}"/>
    <cellStyle name="Percent 5 3 2 6 3" xfId="30006" xr:uid="{E28BB80A-1DA0-47D2-8AB7-81DE67F295AC}"/>
    <cellStyle name="Percent 5 3 2 6 4" xfId="47857" xr:uid="{D4337C58-1F0D-4CCF-BD0E-57F22C04B207}"/>
    <cellStyle name="Percent 5 3 2 7" xfId="12135" xr:uid="{E5979F04-665C-4D64-AE50-5C1DEDE3F63E}"/>
    <cellStyle name="Percent 5 3 2 7 2" xfId="12136" xr:uid="{70EBD693-DA32-4A21-BEAF-DC8957555A39}"/>
    <cellStyle name="Percent 5 3 2 7 2 2" xfId="30009" xr:uid="{C7405495-1322-4DB2-9683-56E5F54546B8}"/>
    <cellStyle name="Percent 5 3 2 7 2 3" xfId="47860" xr:uid="{D47F1D22-3983-4E51-A063-8E8C97AC47E2}"/>
    <cellStyle name="Percent 5 3 2 7 3" xfId="30008" xr:uid="{0D1EE5C5-D396-48D2-8F05-7FA0AF6BBF55}"/>
    <cellStyle name="Percent 5 3 2 7 4" xfId="47859" xr:uid="{701C9A3C-14D8-4BF1-95A6-96657DCB4913}"/>
    <cellStyle name="Percent 5 3 2 8" xfId="12137" xr:uid="{CBC3C8A2-B483-49AF-9405-D50B8BC43D6F}"/>
    <cellStyle name="Percent 5 3 2 8 2" xfId="12138" xr:uid="{A10E94F1-2170-4EFF-BE65-ACD257F96D80}"/>
    <cellStyle name="Percent 5 3 2 8 2 2" xfId="30011" xr:uid="{E25DD4F3-8769-4FAB-BDE3-3D29C38B4B91}"/>
    <cellStyle name="Percent 5 3 2 8 2 3" xfId="47862" xr:uid="{CC44A7F7-877C-45BE-B619-FE6221FE203F}"/>
    <cellStyle name="Percent 5 3 2 8 3" xfId="30010" xr:uid="{35E9C3D1-D90A-493A-9D0C-BD123DB60837}"/>
    <cellStyle name="Percent 5 3 2 8 4" xfId="47861" xr:uid="{02CED3C5-5691-45FD-8750-E15B1647A284}"/>
    <cellStyle name="Percent 5 3 2 9" xfId="12139" xr:uid="{C03AEFF2-7678-40F2-9DF8-F30E667EF29E}"/>
    <cellStyle name="Percent 5 3 2 9 2" xfId="30012" xr:uid="{E039ED41-ED78-482B-BA74-829C16FC2133}"/>
    <cellStyle name="Percent 5 3 2 9 3" xfId="47863" xr:uid="{A4725263-6346-462D-A5F5-49288A28CE8C}"/>
    <cellStyle name="Percent 5 3 3" xfId="12140" xr:uid="{6A7B8661-B01E-42D7-8D4F-5134341D2253}"/>
    <cellStyle name="Percent 5 3 3 2" xfId="12141" xr:uid="{7C8FFECB-BD6C-4BAA-8BBF-300D5E77AF4C}"/>
    <cellStyle name="Percent 5 3 3 2 2" xfId="12142" xr:uid="{FC23F950-32A5-466D-B5E7-997AA3E921EC}"/>
    <cellStyle name="Percent 5 3 3 2 2 2" xfId="30015" xr:uid="{2EFF2212-F24F-4674-8179-564B949E674B}"/>
    <cellStyle name="Percent 5 3 3 2 2 3" xfId="47866" xr:uid="{99E80ECE-5B32-4A37-818B-60A12C47984E}"/>
    <cellStyle name="Percent 5 3 3 2 3" xfId="30014" xr:uid="{0D47D4DD-26C7-41A4-93A9-645F35097BDC}"/>
    <cellStyle name="Percent 5 3 3 2 4" xfId="47865" xr:uid="{9EBD1A05-E9AB-43F6-AEBB-3979571388F1}"/>
    <cellStyle name="Percent 5 3 3 3" xfId="12143" xr:uid="{47D76839-9E87-4211-8D4F-AE473699AA89}"/>
    <cellStyle name="Percent 5 3 3 3 2" xfId="12144" xr:uid="{8B79050F-A0E2-4B7C-9907-E6B86B15C521}"/>
    <cellStyle name="Percent 5 3 3 3 2 2" xfId="30017" xr:uid="{C98DC832-FFEB-4864-A444-D1D273FEAADB}"/>
    <cellStyle name="Percent 5 3 3 3 2 3" xfId="47868" xr:uid="{E59357CB-F4C8-41F4-8DEE-F9AC459183FA}"/>
    <cellStyle name="Percent 5 3 3 3 3" xfId="30016" xr:uid="{ABC4E28A-B322-4E4D-9612-7D8244747667}"/>
    <cellStyle name="Percent 5 3 3 3 4" xfId="47867" xr:uid="{5D4966E1-19CB-4DBE-8154-4C5C72B48A52}"/>
    <cellStyle name="Percent 5 3 3 4" xfId="12145" xr:uid="{FDFD63B9-F92B-4923-B751-AB65F52D4469}"/>
    <cellStyle name="Percent 5 3 3 4 2" xfId="30018" xr:uid="{62F8B2C9-0500-41DC-BE60-DCCF50CD14C0}"/>
    <cellStyle name="Percent 5 3 3 4 3" xfId="47869" xr:uid="{51444C31-8232-4001-8A19-0232FDF76E2B}"/>
    <cellStyle name="Percent 5 3 3 5" xfId="12146" xr:uid="{7D0AD0DA-157E-431B-8831-CF53BA5335B9}"/>
    <cellStyle name="Percent 5 3 3 5 2" xfId="30019" xr:uid="{9042FB27-DE97-4A19-8542-A6A67C1B53D0}"/>
    <cellStyle name="Percent 5 3 3 5 3" xfId="47870" xr:uid="{2E974D8A-1BC6-434F-B2BB-C0E10DA91453}"/>
    <cellStyle name="Percent 5 3 3 6" xfId="30013" xr:uid="{ECC7709F-BF3A-41B6-B14C-AD22A0DFD6F9}"/>
    <cellStyle name="Percent 5 3 3 7" xfId="47864" xr:uid="{CFC4DBE6-882F-44BB-8DB9-0B60FDFB900A}"/>
    <cellStyle name="Percent 5 3 4" xfId="12147" xr:uid="{11CB9A36-3C6D-45D7-AE51-58995A1D6DC8}"/>
    <cellStyle name="Percent 5 3 4 2" xfId="12148" xr:uid="{A6B08146-ADAC-47E0-9DBD-907A5571416D}"/>
    <cellStyle name="Percent 5 3 4 2 2" xfId="12149" xr:uid="{877BCF81-8C98-4A89-BA36-810349D9D453}"/>
    <cellStyle name="Percent 5 3 4 2 2 2" xfId="30022" xr:uid="{D574F822-989D-49FD-853D-0C23B5A6F9E9}"/>
    <cellStyle name="Percent 5 3 4 2 2 3" xfId="47873" xr:uid="{8996D169-1219-42F7-891E-E5AA23956BDE}"/>
    <cellStyle name="Percent 5 3 4 2 3" xfId="30021" xr:uid="{22E943BB-E6BD-4D09-A9B1-8E7FF1A863D1}"/>
    <cellStyle name="Percent 5 3 4 2 4" xfId="47872" xr:uid="{C42354F2-9CFF-41A0-8BCF-FA980873EC47}"/>
    <cellStyle name="Percent 5 3 4 3" xfId="12150" xr:uid="{F6092472-A8A9-478B-9DA7-6AEC62CF0282}"/>
    <cellStyle name="Percent 5 3 4 3 2" xfId="12151" xr:uid="{182DFC50-B4E0-4EFD-B2F8-941865004E13}"/>
    <cellStyle name="Percent 5 3 4 3 2 2" xfId="30024" xr:uid="{76CE0CAD-34F6-4FC4-9EA4-2A84DE8ACCF6}"/>
    <cellStyle name="Percent 5 3 4 3 2 3" xfId="47875" xr:uid="{924A8EB8-CD80-41F0-BB7C-2B40359CE050}"/>
    <cellStyle name="Percent 5 3 4 3 3" xfId="30023" xr:uid="{BBA45972-4E2F-439C-9028-B7C63EC448B6}"/>
    <cellStyle name="Percent 5 3 4 3 4" xfId="47874" xr:uid="{E16040DC-D94D-4C29-AF8A-946561E2E1CB}"/>
    <cellStyle name="Percent 5 3 4 4" xfId="12152" xr:uid="{7C658C12-21B7-469E-9E4A-F14AC7D270B2}"/>
    <cellStyle name="Percent 5 3 4 4 2" xfId="30025" xr:uid="{35933593-28A6-4880-8CAA-D67286550120}"/>
    <cellStyle name="Percent 5 3 4 4 3" xfId="47876" xr:uid="{0848D1AF-28C6-4E4E-AFE0-C82A1B0A56AA}"/>
    <cellStyle name="Percent 5 3 4 5" xfId="30020" xr:uid="{52B5433F-D15C-4373-BAB0-E3995631EFC0}"/>
    <cellStyle name="Percent 5 3 4 6" xfId="47871" xr:uid="{AC232198-0052-48E6-BB7F-1725CF54B9F8}"/>
    <cellStyle name="Percent 5 3 5" xfId="12153" xr:uid="{590AE474-29C7-45C4-8918-F5CE95CD06D4}"/>
    <cellStyle name="Percent 5 3 5 2" xfId="12154" xr:uid="{DD7B1CB0-976D-4C30-8EC2-0C8EF98FE23D}"/>
    <cellStyle name="Percent 5 3 5 2 2" xfId="12155" xr:uid="{35DEC763-04B8-49F6-A2F9-4E85A0ED7F65}"/>
    <cellStyle name="Percent 5 3 5 2 2 2" xfId="30028" xr:uid="{9ABB0232-0614-48F1-BCA0-67F62E3FA814}"/>
    <cellStyle name="Percent 5 3 5 2 2 3" xfId="47879" xr:uid="{3F145286-F82B-40D4-8B35-A9B7ADAB8FC8}"/>
    <cellStyle name="Percent 5 3 5 2 3" xfId="30027" xr:uid="{59E392A4-0659-42B7-8A8C-6A4EF29EC250}"/>
    <cellStyle name="Percent 5 3 5 2 4" xfId="47878" xr:uid="{C35209DF-AED5-4C06-84A5-D3B8A035658F}"/>
    <cellStyle name="Percent 5 3 5 3" xfId="12156" xr:uid="{5CACF08D-D5C4-49C6-947C-CC5EFB130121}"/>
    <cellStyle name="Percent 5 3 5 3 2" xfId="12157" xr:uid="{34C19064-6328-4A32-92F7-B176979B65AF}"/>
    <cellStyle name="Percent 5 3 5 3 2 2" xfId="30030" xr:uid="{3E2C5B01-FF6D-4C15-A2EA-5DF2592BF7A7}"/>
    <cellStyle name="Percent 5 3 5 3 2 3" xfId="47881" xr:uid="{43319479-7799-4008-BB35-96E5F7E6D3D3}"/>
    <cellStyle name="Percent 5 3 5 3 3" xfId="30029" xr:uid="{C2AF2924-73B5-4522-8887-4317FD888996}"/>
    <cellStyle name="Percent 5 3 5 3 4" xfId="47880" xr:uid="{D963A64F-94A8-43F0-B863-B8A8AE210AF4}"/>
    <cellStyle name="Percent 5 3 5 4" xfId="12158" xr:uid="{2C18F1FC-DC02-4897-9299-1A2D85536867}"/>
    <cellStyle name="Percent 5 3 5 4 2" xfId="12159" xr:uid="{292B3AE8-FDE7-47F8-ADD6-FA3398490D59}"/>
    <cellStyle name="Percent 5 3 5 4 2 2" xfId="30032" xr:uid="{0980C5F2-CC14-424F-A71C-789BABC3E39B}"/>
    <cellStyle name="Percent 5 3 5 4 2 3" xfId="47883" xr:uid="{FFA089EE-FF50-445A-87C4-AD77B835C4A0}"/>
    <cellStyle name="Percent 5 3 5 4 3" xfId="30031" xr:uid="{95571CC4-46B2-4A5A-9DA5-AD78B767ABAD}"/>
    <cellStyle name="Percent 5 3 5 4 4" xfId="47882" xr:uid="{25D3B24A-E8DA-4F8A-B957-DCEDF12EA159}"/>
    <cellStyle name="Percent 5 3 5 5" xfId="12160" xr:uid="{A60B9D7B-5F72-41F4-A4A1-CE18E23A0B14}"/>
    <cellStyle name="Percent 5 3 5 5 2" xfId="30033" xr:uid="{E1B267E7-EAC1-4B11-8E21-68B23D27A492}"/>
    <cellStyle name="Percent 5 3 5 5 3" xfId="47884" xr:uid="{EC9D86EA-B8C9-444A-9D46-0F03B9A59928}"/>
    <cellStyle name="Percent 5 3 5 6" xfId="30026" xr:uid="{31122DB6-E537-45EE-B7D6-BB0E5B7CB4EE}"/>
    <cellStyle name="Percent 5 3 5 7" xfId="47877" xr:uid="{A33C50D9-A7EC-429A-8C05-73BF5E24DD79}"/>
    <cellStyle name="Percent 5 3 6" xfId="12161" xr:uid="{B1B15135-2629-45EC-9993-8120A1ED94CC}"/>
    <cellStyle name="Percent 5 3 6 2" xfId="12162" xr:uid="{FC706E67-BBC3-4A89-83BD-29A609F59800}"/>
    <cellStyle name="Percent 5 3 6 2 2" xfId="12163" xr:uid="{FB024B54-3D8E-4152-87DF-69673E9C4F9E}"/>
    <cellStyle name="Percent 5 3 6 2 2 2" xfId="30036" xr:uid="{A558FBB5-D71A-4F69-86FF-D5D2A481D600}"/>
    <cellStyle name="Percent 5 3 6 2 2 3" xfId="47887" xr:uid="{3736A5AA-AF08-4676-98B6-9019A8185010}"/>
    <cellStyle name="Percent 5 3 6 2 3" xfId="30035" xr:uid="{6467CBB5-0F91-41BB-A2EF-7A759E7AC2DA}"/>
    <cellStyle name="Percent 5 3 6 2 4" xfId="47886" xr:uid="{8C516130-B7E1-4A03-869B-A9085075F5B0}"/>
    <cellStyle name="Percent 5 3 6 3" xfId="12164" xr:uid="{7FBF3EDD-53A6-4B25-914B-D06D69DA0C64}"/>
    <cellStyle name="Percent 5 3 6 3 2" xfId="12165" xr:uid="{038C2ACA-A3BA-4EFD-8567-B0755808FDB3}"/>
    <cellStyle name="Percent 5 3 6 3 2 2" xfId="30038" xr:uid="{D23E3AF6-9B4D-4CB7-A378-6C236E114855}"/>
    <cellStyle name="Percent 5 3 6 3 2 3" xfId="47889" xr:uid="{7FCF0DC9-93B1-4D42-9F78-0DD5CBE0C2E3}"/>
    <cellStyle name="Percent 5 3 6 3 3" xfId="30037" xr:uid="{204C131E-3044-478E-977A-F7BFA5C47D78}"/>
    <cellStyle name="Percent 5 3 6 3 4" xfId="47888" xr:uid="{967FB66F-F22B-49B2-B8E2-4389BBBF5E6A}"/>
    <cellStyle name="Percent 5 3 6 4" xfId="12166" xr:uid="{7B7C36EB-F972-49AF-B18F-A35D9B2937F0}"/>
    <cellStyle name="Percent 5 3 6 4 2" xfId="30039" xr:uid="{652F177D-2A04-4D7E-BEA0-2496A6426373}"/>
    <cellStyle name="Percent 5 3 6 4 3" xfId="47890" xr:uid="{04C64AFA-E51E-4200-BFBE-BB61DD566088}"/>
    <cellStyle name="Percent 5 3 6 5" xfId="30034" xr:uid="{7B7BF2F6-E6AF-4987-93A0-0894F2C430F3}"/>
    <cellStyle name="Percent 5 3 6 6" xfId="47885" xr:uid="{9BFC92C8-8AD7-4FC9-97DF-C66BE6DE4F88}"/>
    <cellStyle name="Percent 5 3 7" xfId="12167" xr:uid="{0E2481FD-A080-4AC5-8416-D7D742725F40}"/>
    <cellStyle name="Percent 5 3 7 2" xfId="12168" xr:uid="{7C9FEAB4-491C-4986-AE51-027B6ADDB272}"/>
    <cellStyle name="Percent 5 3 7 2 2" xfId="30041" xr:uid="{DAA8CCEC-366C-4D91-957C-83DC9A351D7E}"/>
    <cellStyle name="Percent 5 3 7 2 3" xfId="47892" xr:uid="{BECEDEFC-D331-439C-AA12-459C02B6E48F}"/>
    <cellStyle name="Percent 5 3 7 3" xfId="30040" xr:uid="{7DFD24CC-D8E5-465E-902E-AA7662D0E1AB}"/>
    <cellStyle name="Percent 5 3 7 4" xfId="47891" xr:uid="{EE495439-4DB5-402B-94D6-C208BA15210F}"/>
    <cellStyle name="Percent 5 3 8" xfId="12169" xr:uid="{96A43E2E-E5A4-4BB2-B7E1-9053928215A7}"/>
    <cellStyle name="Percent 5 3 8 2" xfId="12170" xr:uid="{BC5387B6-7995-4114-9E3B-3C2C3541AE57}"/>
    <cellStyle name="Percent 5 3 8 2 2" xfId="30043" xr:uid="{D4EC8A10-4D6A-4EF1-92E6-B0810D18A223}"/>
    <cellStyle name="Percent 5 3 8 2 3" xfId="47894" xr:uid="{BDA5F1B0-2AB7-4723-9A78-3248DCC5D062}"/>
    <cellStyle name="Percent 5 3 8 3" xfId="30042" xr:uid="{13AD58E0-3815-40C4-AB07-803319E08465}"/>
    <cellStyle name="Percent 5 3 8 4" xfId="47893" xr:uid="{C6F27A51-30C8-4883-9E5C-8350FC113FC4}"/>
    <cellStyle name="Percent 5 3 9" xfId="12171" xr:uid="{44B91E0F-2E26-4DA6-AC90-8BC8A820BFA3}"/>
    <cellStyle name="Percent 5 3 9 2" xfId="12172" xr:uid="{41FA02E8-30FF-4999-BCB1-3723FF5C804E}"/>
    <cellStyle name="Percent 5 3 9 2 2" xfId="30045" xr:uid="{4FA7008F-28FB-4C4E-A6AB-5045D0EDFF5F}"/>
    <cellStyle name="Percent 5 3 9 2 3" xfId="47896" xr:uid="{0AF74BD5-8D6B-4AF9-9716-FC66A4B3E1C5}"/>
    <cellStyle name="Percent 5 3 9 3" xfId="30044" xr:uid="{B5657453-B0EF-4D84-81D5-670EAC703D2B}"/>
    <cellStyle name="Percent 5 3 9 4" xfId="47895" xr:uid="{231E702F-CFED-4962-9373-FB267BF4FD0D}"/>
    <cellStyle name="Percent 5 4" xfId="390" xr:uid="{2D244E64-0C5D-469A-8A2A-62404F6611B3}"/>
    <cellStyle name="Percent 5 4 10" xfId="12174" xr:uid="{591CEBBA-5FCD-4C74-9830-17BC2F311007}"/>
    <cellStyle name="Percent 5 4 10 2" xfId="30047" xr:uid="{A2FF67EA-9E52-48A3-947B-A50203D4DF3D}"/>
    <cellStyle name="Percent 5 4 10 3" xfId="47898" xr:uid="{F431E07A-BC42-4B90-86F7-61169C482FA0}"/>
    <cellStyle name="Percent 5 4 11" xfId="12173" xr:uid="{87ADB14C-ED3D-483E-84D4-023669033936}"/>
    <cellStyle name="Percent 5 4 11 2" xfId="30046" xr:uid="{7727A248-46EB-4E3F-9C9A-B6012F757DC5}"/>
    <cellStyle name="Percent 5 4 11 3" xfId="47897" xr:uid="{8FCD85DB-B960-4D80-A4C5-BD669FD45789}"/>
    <cellStyle name="Percent 5 4 12" xfId="59975" xr:uid="{FA6CCD96-07C7-4229-8A87-39C0CD910747}"/>
    <cellStyle name="Percent 5 4 2" xfId="3008" xr:uid="{5C56A2FB-9AC5-49A0-B6BE-16B1120E2452}"/>
    <cellStyle name="Percent 5 4 2 2" xfId="12176" xr:uid="{9AD2F432-22BD-4FC3-854D-E5F39AD8EE78}"/>
    <cellStyle name="Percent 5 4 2 2 2" xfId="12177" xr:uid="{93A2F84E-886D-4C51-A125-21B6C580A49E}"/>
    <cellStyle name="Percent 5 4 2 2 2 2" xfId="30050" xr:uid="{5C7A18BD-1B57-4367-9CB5-38E96169D59D}"/>
    <cellStyle name="Percent 5 4 2 2 2 3" xfId="47901" xr:uid="{5919AE47-51E1-44A1-A32B-D0F3588335C1}"/>
    <cellStyle name="Percent 5 4 2 2 3" xfId="30049" xr:uid="{E1018EB4-DD35-417E-991F-3839D74EDF86}"/>
    <cellStyle name="Percent 5 4 2 2 4" xfId="47900" xr:uid="{5593093C-7349-4708-BDE7-444200067CAC}"/>
    <cellStyle name="Percent 5 4 2 3" xfId="12178" xr:uid="{CBD50D35-741A-483D-B7F3-C9AF076433E0}"/>
    <cellStyle name="Percent 5 4 2 3 2" xfId="12179" xr:uid="{F6311D7E-3162-494A-AE26-A130FA0C4CDD}"/>
    <cellStyle name="Percent 5 4 2 3 2 2" xfId="30052" xr:uid="{B1A4FF90-D0A3-4F2A-9402-AC595E932C4A}"/>
    <cellStyle name="Percent 5 4 2 3 2 3" xfId="47903" xr:uid="{D6F0FDD8-E385-4D6A-8BB3-BB981061293C}"/>
    <cellStyle name="Percent 5 4 2 3 3" xfId="30051" xr:uid="{1E46D64F-43CD-4FCE-A37C-8DEFAB2CAB8E}"/>
    <cellStyle name="Percent 5 4 2 3 4" xfId="47902" xr:uid="{A2C4DF5F-FC54-4699-B5D4-700588763AF1}"/>
    <cellStyle name="Percent 5 4 2 4" xfId="12180" xr:uid="{0AAA4240-C96B-4836-A88D-AA6F5C26CBC6}"/>
    <cellStyle name="Percent 5 4 2 4 2" xfId="30053" xr:uid="{8A1A2801-8948-4CDC-BF6B-419786EA4A5D}"/>
    <cellStyle name="Percent 5 4 2 4 3" xfId="47904" xr:uid="{A396CCF1-58DF-4576-BE33-14AF0F1B2688}"/>
    <cellStyle name="Percent 5 4 2 5" xfId="12175" xr:uid="{A391A88C-9BCE-4653-B8A9-A2F4264C1F36}"/>
    <cellStyle name="Percent 5 4 2 5 2" xfId="30048" xr:uid="{B738C5CB-A109-4C4B-9533-5501D2105ABD}"/>
    <cellStyle name="Percent 5 4 2 5 3" xfId="47899" xr:uid="{7ACB6CDE-E1D6-46BD-87EB-5C217085B197}"/>
    <cellStyle name="Percent 5 4 2 6" xfId="59976" xr:uid="{28FED377-93DD-4E7C-88A0-A0D3156E00A4}"/>
    <cellStyle name="Percent 5 4 3" xfId="12181" xr:uid="{27553199-0DF6-4B90-A73A-7D65B1951174}"/>
    <cellStyle name="Percent 5 4 3 2" xfId="12182" xr:uid="{B76624C1-BCF6-48D0-A260-ED25747C9BC7}"/>
    <cellStyle name="Percent 5 4 3 2 2" xfId="12183" xr:uid="{C4140EB8-2330-47DB-9890-A3F75D5937F0}"/>
    <cellStyle name="Percent 5 4 3 2 2 2" xfId="30056" xr:uid="{1D916313-8290-41E1-92C1-7CB55D05EA46}"/>
    <cellStyle name="Percent 5 4 3 2 2 3" xfId="47907" xr:uid="{FD155781-6617-40A6-8665-498D22D316EF}"/>
    <cellStyle name="Percent 5 4 3 2 3" xfId="30055" xr:uid="{B78B2D55-D687-497E-A794-7B4E483DD922}"/>
    <cellStyle name="Percent 5 4 3 2 4" xfId="47906" xr:uid="{E6B6672D-B865-4852-B78A-B1BFBC55323D}"/>
    <cellStyle name="Percent 5 4 3 3" xfId="12184" xr:uid="{8DDB0614-3A80-4C0D-B027-7535EACDCEAC}"/>
    <cellStyle name="Percent 5 4 3 3 2" xfId="12185" xr:uid="{FB222047-E430-4A03-BA8B-A197CCDFF9F3}"/>
    <cellStyle name="Percent 5 4 3 3 2 2" xfId="30058" xr:uid="{6ABA4B5B-4C7E-4B13-AC30-D78B0C64C7EC}"/>
    <cellStyle name="Percent 5 4 3 3 2 3" xfId="47909" xr:uid="{B8662238-1F1D-4094-915C-6FB110E09E72}"/>
    <cellStyle name="Percent 5 4 3 3 3" xfId="30057" xr:uid="{6361B065-7059-407A-9B51-653B24C4B8C2}"/>
    <cellStyle name="Percent 5 4 3 3 4" xfId="47908" xr:uid="{E70EB419-11DB-415E-8ADF-06E614AAEF1B}"/>
    <cellStyle name="Percent 5 4 3 4" xfId="12186" xr:uid="{37403D7D-58C8-486A-9C52-E66AB1F0538F}"/>
    <cellStyle name="Percent 5 4 3 4 2" xfId="30059" xr:uid="{D57BCB78-97D2-41F2-BE33-4EC7CF437BDF}"/>
    <cellStyle name="Percent 5 4 3 4 3" xfId="47910" xr:uid="{D1F7D143-9BE8-4D8F-B8B7-CDB569B2AC80}"/>
    <cellStyle name="Percent 5 4 3 5" xfId="30054" xr:uid="{0756B291-3F37-4E67-BC7E-FF5481006E77}"/>
    <cellStyle name="Percent 5 4 3 6" xfId="47905" xr:uid="{BD7A3242-ECF9-4405-AA87-8890E6BE5D32}"/>
    <cellStyle name="Percent 5 4 4" xfId="12187" xr:uid="{3168A8DC-6CA7-466E-B90D-A717EE48B705}"/>
    <cellStyle name="Percent 5 4 4 2" xfId="12188" xr:uid="{17EE83F6-779F-4093-A556-8F577874AC56}"/>
    <cellStyle name="Percent 5 4 4 2 2" xfId="12189" xr:uid="{4A9814E6-C139-44DA-BDF1-3C00A53EFF8B}"/>
    <cellStyle name="Percent 5 4 4 2 2 2" xfId="30062" xr:uid="{58C7B569-04F2-48EC-A6F2-73B2F9506FEF}"/>
    <cellStyle name="Percent 5 4 4 2 2 3" xfId="47913" xr:uid="{D443FDFC-1384-4731-8242-01320F2BBD89}"/>
    <cellStyle name="Percent 5 4 4 2 3" xfId="30061" xr:uid="{326AB6F2-2559-4680-B8D9-E47C95D8EBA5}"/>
    <cellStyle name="Percent 5 4 4 2 4" xfId="47912" xr:uid="{CEBE6EBB-47AE-44CB-942B-9BCEEE25DF89}"/>
    <cellStyle name="Percent 5 4 4 3" xfId="12190" xr:uid="{3DE1597A-E9F8-42CB-9CA0-1DC6FEE1C7A0}"/>
    <cellStyle name="Percent 5 4 4 3 2" xfId="12191" xr:uid="{924123E4-2128-4890-88E4-135E95D03E2D}"/>
    <cellStyle name="Percent 5 4 4 3 2 2" xfId="30064" xr:uid="{B80AF49C-E7CA-4B41-A072-CB8F0F239063}"/>
    <cellStyle name="Percent 5 4 4 3 2 3" xfId="47915" xr:uid="{0BD4C8F6-F5E2-41D2-B7D0-EA01D80BB1AE}"/>
    <cellStyle name="Percent 5 4 4 3 3" xfId="30063" xr:uid="{4D3DCFF4-EBB7-4045-BECA-D1B4E57B34DB}"/>
    <cellStyle name="Percent 5 4 4 3 4" xfId="47914" xr:uid="{9748648B-3888-4C6D-84D1-DE9A990A8B16}"/>
    <cellStyle name="Percent 5 4 4 4" xfId="12192" xr:uid="{F93014E8-27AA-4E0A-BB5B-ABBC815A3F80}"/>
    <cellStyle name="Percent 5 4 4 4 2" xfId="12193" xr:uid="{8950DB85-3FB1-45CA-93A9-F28B0F39AF02}"/>
    <cellStyle name="Percent 5 4 4 4 2 2" xfId="30066" xr:uid="{CAA55CD4-1A36-4C8E-BB44-A2FD14544DA6}"/>
    <cellStyle name="Percent 5 4 4 4 2 3" xfId="47917" xr:uid="{44894BB3-DF41-4858-94D7-2477CA18844D}"/>
    <cellStyle name="Percent 5 4 4 4 3" xfId="30065" xr:uid="{8A02F941-0AB9-488E-B6B5-637A6145AB97}"/>
    <cellStyle name="Percent 5 4 4 4 4" xfId="47916" xr:uid="{53576999-6CA8-463D-86A3-0A98EF53E6B8}"/>
    <cellStyle name="Percent 5 4 4 5" xfId="12194" xr:uid="{977EA773-4331-4D31-947A-F69EDF92E96B}"/>
    <cellStyle name="Percent 5 4 4 5 2" xfId="30067" xr:uid="{4C7AB00C-7025-4D2F-9813-F362D44C7570}"/>
    <cellStyle name="Percent 5 4 4 5 3" xfId="47918" xr:uid="{D321F706-D688-4D6D-80BD-090696E3259E}"/>
    <cellStyle name="Percent 5 4 4 6" xfId="30060" xr:uid="{565A7B35-830A-4ED1-B4A8-8D74EA3E0F87}"/>
    <cellStyle name="Percent 5 4 4 7" xfId="47911" xr:uid="{FE4E2E83-ECCE-4CDF-936E-71E50172331B}"/>
    <cellStyle name="Percent 5 4 5" xfId="12195" xr:uid="{42A26B98-BD7C-4A2D-9202-423715CCB4F9}"/>
    <cellStyle name="Percent 5 4 5 2" xfId="12196" xr:uid="{767B0EBF-99CD-443F-A19B-55F9236E2FC5}"/>
    <cellStyle name="Percent 5 4 5 2 2" xfId="12197" xr:uid="{085C5880-666D-400E-897B-B8788CBC7523}"/>
    <cellStyle name="Percent 5 4 5 2 2 2" xfId="30070" xr:uid="{581ACE10-D148-452B-BFA6-73D191788F82}"/>
    <cellStyle name="Percent 5 4 5 2 2 3" xfId="47921" xr:uid="{8140FD9E-294A-4E3C-B331-E695B7D6773A}"/>
    <cellStyle name="Percent 5 4 5 2 3" xfId="30069" xr:uid="{6BFD35A8-A1D6-44F3-B8E0-B5AB2410DF64}"/>
    <cellStyle name="Percent 5 4 5 2 4" xfId="47920" xr:uid="{F61DE029-8F57-4373-9303-00BD1DE93439}"/>
    <cellStyle name="Percent 5 4 5 3" xfId="12198" xr:uid="{02542FFE-02A8-4AA7-8AA7-C3BE2BD3C150}"/>
    <cellStyle name="Percent 5 4 5 3 2" xfId="12199" xr:uid="{9295E296-FD39-447F-A010-9A2A5CA795BC}"/>
    <cellStyle name="Percent 5 4 5 3 2 2" xfId="30072" xr:uid="{97793B32-9D91-4278-9A79-158F23E673B6}"/>
    <cellStyle name="Percent 5 4 5 3 2 3" xfId="47923" xr:uid="{61A08681-3F7C-4EE5-B331-7870E77A5C14}"/>
    <cellStyle name="Percent 5 4 5 3 3" xfId="30071" xr:uid="{100B54C5-0FE5-434C-B396-42767BD5BA78}"/>
    <cellStyle name="Percent 5 4 5 3 4" xfId="47922" xr:uid="{E6CA8CD7-6B62-4C6E-9A0A-7CFB4CF94E0A}"/>
    <cellStyle name="Percent 5 4 5 4" xfId="12200" xr:uid="{07EF1ED9-7A98-4E31-A4DF-D25627E67B5C}"/>
    <cellStyle name="Percent 5 4 5 4 2" xfId="30073" xr:uid="{AE8A4C09-1A68-452C-8945-AD26E13EF411}"/>
    <cellStyle name="Percent 5 4 5 4 3" xfId="47924" xr:uid="{0DB3DD19-C5B4-4BB9-A646-84C30D20B637}"/>
    <cellStyle name="Percent 5 4 5 5" xfId="30068" xr:uid="{0FCF37FD-9C6A-4AAD-8212-A9EB8ECE73CC}"/>
    <cellStyle name="Percent 5 4 5 6" xfId="47919" xr:uid="{DBA56EA9-319A-4F90-AEDE-4E6689AB4A3B}"/>
    <cellStyle name="Percent 5 4 6" xfId="12201" xr:uid="{46AD82F0-86EF-4229-99F6-82FD3219E9E8}"/>
    <cellStyle name="Percent 5 4 6 2" xfId="12202" xr:uid="{2B9A464F-927B-451C-ADCC-A81B7013254E}"/>
    <cellStyle name="Percent 5 4 6 2 2" xfId="30075" xr:uid="{AF385371-8596-4D23-996D-9FAA26D035EA}"/>
    <cellStyle name="Percent 5 4 6 2 3" xfId="47926" xr:uid="{83F242AF-F168-464C-928C-3E5892D6F76D}"/>
    <cellStyle name="Percent 5 4 6 3" xfId="30074" xr:uid="{1B7B3677-2505-487A-A7E3-6DFFA89E7E73}"/>
    <cellStyle name="Percent 5 4 6 4" xfId="47925" xr:uid="{69594892-CC5D-42C4-B375-A639A99AD253}"/>
    <cellStyle name="Percent 5 4 7" xfId="12203" xr:uid="{F22F6CED-2FD0-4325-9B2A-29B5EA4737D6}"/>
    <cellStyle name="Percent 5 4 7 2" xfId="12204" xr:uid="{14576C23-8279-416E-B06A-5E371F98CC72}"/>
    <cellStyle name="Percent 5 4 7 2 2" xfId="30077" xr:uid="{003B9A2F-6401-4D50-BD17-AB992C6F5759}"/>
    <cellStyle name="Percent 5 4 7 2 3" xfId="47928" xr:uid="{9CB7A237-EE3A-409D-A5BE-7C3F1E20DB9A}"/>
    <cellStyle name="Percent 5 4 7 3" xfId="30076" xr:uid="{1296F59C-FA14-4E4C-8680-C67E1CC45283}"/>
    <cellStyle name="Percent 5 4 7 4" xfId="47927" xr:uid="{03192707-4753-4BBC-873D-AE347632EC8F}"/>
    <cellStyle name="Percent 5 4 8" xfId="12205" xr:uid="{9BAB347F-F16A-4A84-85B0-449DAE6879B6}"/>
    <cellStyle name="Percent 5 4 8 2" xfId="12206" xr:uid="{01C232CA-6A8B-4FD3-B292-35791B477431}"/>
    <cellStyle name="Percent 5 4 8 2 2" xfId="30079" xr:uid="{DBDD1B47-21D4-4D88-9DEA-23334ABE673C}"/>
    <cellStyle name="Percent 5 4 8 2 3" xfId="47930" xr:uid="{DAE944B3-2A71-493D-A160-C14AB87EC17F}"/>
    <cellStyle name="Percent 5 4 8 3" xfId="30078" xr:uid="{5FFC9B82-957D-471A-A3EE-508CA36C8ACB}"/>
    <cellStyle name="Percent 5 4 8 4" xfId="47929" xr:uid="{3E6B1F52-41E4-4277-B6BF-5CB9C5A025AE}"/>
    <cellStyle name="Percent 5 4 9" xfId="12207" xr:uid="{0E1C4CD7-9D88-404A-92C3-49B5E27DF7D1}"/>
    <cellStyle name="Percent 5 4 9 2" xfId="30080" xr:uid="{355E1830-3451-4DBE-89A3-9C5E81548EF6}"/>
    <cellStyle name="Percent 5 4 9 3" xfId="47931" xr:uid="{1C3FB753-834D-4CC1-A8DA-3BB99061F21B}"/>
    <cellStyle name="Percent 5 5" xfId="3006" xr:uid="{CF47C140-B480-44FB-B902-3B5547919B78}"/>
    <cellStyle name="Percent 5 5 10" xfId="12209" xr:uid="{FF295FE9-44B8-4129-82D4-C31850B66EE7}"/>
    <cellStyle name="Percent 5 5 10 2" xfId="30082" xr:uid="{28E604DA-A87A-4569-927C-14B7F56E0D2A}"/>
    <cellStyle name="Percent 5 5 10 3" xfId="47933" xr:uid="{276ACB9F-EE2F-459F-9F89-C7DFB8E87DEF}"/>
    <cellStyle name="Percent 5 5 11" xfId="12208" xr:uid="{E2F8CEC0-227D-4EC2-AF86-647D6641C960}"/>
    <cellStyle name="Percent 5 5 11 2" xfId="30081" xr:uid="{C424DD4B-A5FC-459F-89C0-BA89A4F78296}"/>
    <cellStyle name="Percent 5 5 11 3" xfId="47932" xr:uid="{AAE7CDAB-83D5-4B21-887A-5297ACAE7871}"/>
    <cellStyle name="Percent 5 5 12" xfId="59977" xr:uid="{2F72D9CA-B59C-4E98-BDFF-1A6CD2968255}"/>
    <cellStyle name="Percent 5 5 2" xfId="4768" xr:uid="{A9561CE2-06CB-4652-9A06-D02894947E5E}"/>
    <cellStyle name="Percent 5 5 2 2" xfId="12211" xr:uid="{38E6AF9E-948A-4240-AC93-EF790E8B3056}"/>
    <cellStyle name="Percent 5 5 2 2 2" xfId="12212" xr:uid="{EC95CE45-50D8-40AB-8D3C-725DEA79510E}"/>
    <cellStyle name="Percent 5 5 2 2 2 2" xfId="30085" xr:uid="{0D14551D-46E0-4839-B03B-12296C74A58A}"/>
    <cellStyle name="Percent 5 5 2 2 2 3" xfId="47936" xr:uid="{1BE4D5EE-9323-43B7-B92D-C0E09515F90F}"/>
    <cellStyle name="Percent 5 5 2 2 3" xfId="30084" xr:uid="{602EC7DE-3781-4595-9D30-420E49EC3BF2}"/>
    <cellStyle name="Percent 5 5 2 2 4" xfId="47935" xr:uid="{629EADE2-5EA0-4AE5-8BA7-E89B384DD194}"/>
    <cellStyle name="Percent 5 5 2 3" xfId="12213" xr:uid="{A46912EE-F8BB-46AE-9383-4D36A2234252}"/>
    <cellStyle name="Percent 5 5 2 3 2" xfId="12214" xr:uid="{67A74297-BC30-45D3-B72E-1D7F12C8F3E2}"/>
    <cellStyle name="Percent 5 5 2 3 2 2" xfId="30087" xr:uid="{32E49FEC-5BB3-489B-A153-9B69B60737FA}"/>
    <cellStyle name="Percent 5 5 2 3 2 3" xfId="47938" xr:uid="{DF1DEDEA-17DE-412F-9B1D-FCF51BED4957}"/>
    <cellStyle name="Percent 5 5 2 3 3" xfId="30086" xr:uid="{3AD02918-D4DE-4C80-9C42-631450795D02}"/>
    <cellStyle name="Percent 5 5 2 3 4" xfId="47937" xr:uid="{9630329A-EC48-482A-9FB4-2D6B5C356D52}"/>
    <cellStyle name="Percent 5 5 2 4" xfId="12215" xr:uid="{86453970-1BFE-47ED-B35F-A9FEEE9E26D6}"/>
    <cellStyle name="Percent 5 5 2 4 2" xfId="30088" xr:uid="{82FE7DF8-87BE-4DB3-AA2D-438452279350}"/>
    <cellStyle name="Percent 5 5 2 4 3" xfId="47939" xr:uid="{68C5AD08-573F-4757-B4D1-EF5E08F18DC4}"/>
    <cellStyle name="Percent 5 5 2 5" xfId="12210" xr:uid="{15B18D36-B23F-4395-9D40-2C4223B58C9F}"/>
    <cellStyle name="Percent 5 5 2 5 2" xfId="30083" xr:uid="{75F59DA6-98F1-4B69-A8B2-C3A5F89BD0B3}"/>
    <cellStyle name="Percent 5 5 2 5 3" xfId="47934" xr:uid="{E112A620-94DF-4626-991B-0CB30640A9E4}"/>
    <cellStyle name="Percent 5 5 2 6" xfId="59978" xr:uid="{59AA603F-E872-499B-96BD-6FDA862F66C7}"/>
    <cellStyle name="Percent 5 5 3" xfId="12216" xr:uid="{D83BECB7-AB91-4579-8EFC-61F5D8BAFF67}"/>
    <cellStyle name="Percent 5 5 3 2" xfId="12217" xr:uid="{8CB0B7B2-FBDE-4675-811F-EFFBB2901D0F}"/>
    <cellStyle name="Percent 5 5 3 2 2" xfId="12218" xr:uid="{3B5FF82D-6B52-41B9-A2C7-A7D1C2A0CFD6}"/>
    <cellStyle name="Percent 5 5 3 2 2 2" xfId="30091" xr:uid="{2363BDDC-FF1D-4B2B-BAD4-9CB306F37444}"/>
    <cellStyle name="Percent 5 5 3 2 2 3" xfId="47942" xr:uid="{4B445193-9761-4E58-A399-3721B0467AC3}"/>
    <cellStyle name="Percent 5 5 3 2 3" xfId="30090" xr:uid="{7173F40C-C0BF-466B-ADC5-28956F77A84B}"/>
    <cellStyle name="Percent 5 5 3 2 4" xfId="47941" xr:uid="{D13217F8-37DA-41D8-937D-AA1B32C54DF3}"/>
    <cellStyle name="Percent 5 5 3 3" xfId="12219" xr:uid="{D9942FA6-02FA-4405-874E-BF241EFE0632}"/>
    <cellStyle name="Percent 5 5 3 3 2" xfId="12220" xr:uid="{A64CC3C2-8E19-4EB9-9366-206C2685DB25}"/>
    <cellStyle name="Percent 5 5 3 3 2 2" xfId="30093" xr:uid="{72D6F99E-A558-4767-BAFD-E87A65FA5556}"/>
    <cellStyle name="Percent 5 5 3 3 2 3" xfId="47944" xr:uid="{CF696004-E7A5-4B81-984A-F939FAB81DB3}"/>
    <cellStyle name="Percent 5 5 3 3 3" xfId="30092" xr:uid="{FDE413E0-3A36-435B-8E88-6327781259DF}"/>
    <cellStyle name="Percent 5 5 3 3 4" xfId="47943" xr:uid="{14C4DC69-DC5A-4AD1-8F11-EB38425CF5C2}"/>
    <cellStyle name="Percent 5 5 3 4" xfId="12221" xr:uid="{A17FCCF8-1E54-4D62-A366-4BA63ECC5686}"/>
    <cellStyle name="Percent 5 5 3 4 2" xfId="30094" xr:uid="{20A09182-BFA5-4604-8E0B-B44719904CB8}"/>
    <cellStyle name="Percent 5 5 3 4 3" xfId="47945" xr:uid="{E0DC3BF9-2132-4AC6-BFAE-639B9310C40A}"/>
    <cellStyle name="Percent 5 5 3 5" xfId="30089" xr:uid="{840E6F55-035B-4D74-8D23-FBF74E2939C4}"/>
    <cellStyle name="Percent 5 5 3 6" xfId="47940" xr:uid="{E5CE1223-40E3-407D-B3FA-8631A1C74484}"/>
    <cellStyle name="Percent 5 5 3 7" xfId="59979" xr:uid="{706687CB-CCC7-434A-932D-61F881A045A1}"/>
    <cellStyle name="Percent 5 5 4" xfId="12222" xr:uid="{EACCF0DF-753C-4E5A-9BD7-8023D4F01690}"/>
    <cellStyle name="Percent 5 5 4 2" xfId="12223" xr:uid="{09EB0F85-8E4B-428C-8D67-DDFE00EDA166}"/>
    <cellStyle name="Percent 5 5 4 2 2" xfId="12224" xr:uid="{57279171-E1AF-4CA6-BC0B-4F7165DE5CF7}"/>
    <cellStyle name="Percent 5 5 4 2 2 2" xfId="30097" xr:uid="{89F7D718-BC09-4C0A-9A82-6FC560B96206}"/>
    <cellStyle name="Percent 5 5 4 2 2 3" xfId="47948" xr:uid="{1B42AF86-AE50-4BF1-966F-32456EA5316F}"/>
    <cellStyle name="Percent 5 5 4 2 3" xfId="30096" xr:uid="{CB5E98DF-2CA5-4F5F-9354-70DC0DBF0623}"/>
    <cellStyle name="Percent 5 5 4 2 4" xfId="47947" xr:uid="{E50AA107-1E2A-41CD-9F00-1B8DCCBCFBA7}"/>
    <cellStyle name="Percent 5 5 4 3" xfId="12225" xr:uid="{1B3F129E-8BA4-4231-846D-5E4CD4AAE9E7}"/>
    <cellStyle name="Percent 5 5 4 3 2" xfId="12226" xr:uid="{FD3D1ADE-2460-4262-8B3F-78BA8986D38F}"/>
    <cellStyle name="Percent 5 5 4 3 2 2" xfId="30099" xr:uid="{66AAB155-5DE6-4511-9401-FCB76E8C3818}"/>
    <cellStyle name="Percent 5 5 4 3 2 3" xfId="47950" xr:uid="{44C2685B-B33C-4CD0-ADF8-078D1057890B}"/>
    <cellStyle name="Percent 5 5 4 3 3" xfId="30098" xr:uid="{59E9399C-DBC4-4D0D-8339-BF782EED2912}"/>
    <cellStyle name="Percent 5 5 4 3 4" xfId="47949" xr:uid="{02768787-D369-4BDE-89DA-CF8644AA08BC}"/>
    <cellStyle name="Percent 5 5 4 4" xfId="12227" xr:uid="{6B707934-BC7B-453D-924E-AC9FCFCC08EC}"/>
    <cellStyle name="Percent 5 5 4 4 2" xfId="12228" xr:uid="{35901312-BD7A-4282-B911-26306EC75595}"/>
    <cellStyle name="Percent 5 5 4 4 2 2" xfId="30101" xr:uid="{BCEC6994-125B-44DE-BA1E-04FF19EFE0B7}"/>
    <cellStyle name="Percent 5 5 4 4 2 3" xfId="47952" xr:uid="{F0E2849F-10AF-4922-BB60-A513B2A3CC71}"/>
    <cellStyle name="Percent 5 5 4 4 3" xfId="30100" xr:uid="{8EE193B0-F901-45A7-82B7-D17B9273634F}"/>
    <cellStyle name="Percent 5 5 4 4 4" xfId="47951" xr:uid="{62957383-36BB-498D-BDD3-A4210A315F6A}"/>
    <cellStyle name="Percent 5 5 4 5" xfId="12229" xr:uid="{DC1A5D3D-DE30-4636-BF9E-BF3DE29864BB}"/>
    <cellStyle name="Percent 5 5 4 5 2" xfId="30102" xr:uid="{6B9DBEBE-FA77-46E4-AE6A-85DD04A9A17C}"/>
    <cellStyle name="Percent 5 5 4 5 3" xfId="47953" xr:uid="{8CA5B959-D113-400F-8A52-24D0DDFE0C42}"/>
    <cellStyle name="Percent 5 5 4 6" xfId="30095" xr:uid="{D27F2055-3E6A-4B7D-A518-A854555BD706}"/>
    <cellStyle name="Percent 5 5 4 7" xfId="47946" xr:uid="{5B994836-54CE-4EA5-A933-F88F829E7CD4}"/>
    <cellStyle name="Percent 5 5 5" xfId="12230" xr:uid="{001CA76A-78F4-4CE0-8802-F5EE628B590D}"/>
    <cellStyle name="Percent 5 5 5 2" xfId="12231" xr:uid="{699C9D54-3E80-486C-B72D-11BDFC815BA1}"/>
    <cellStyle name="Percent 5 5 5 2 2" xfId="12232" xr:uid="{0A18870D-457A-4086-9D44-2F1C66BB561C}"/>
    <cellStyle name="Percent 5 5 5 2 2 2" xfId="30105" xr:uid="{FE83EFD6-15E6-478A-8778-A00F8B68AD24}"/>
    <cellStyle name="Percent 5 5 5 2 2 3" xfId="47956" xr:uid="{C6100A4C-C1A5-4A0D-B5B3-FAEB243B7FEF}"/>
    <cellStyle name="Percent 5 5 5 2 3" xfId="30104" xr:uid="{CAAEDF06-BE9A-4179-9441-15428348538C}"/>
    <cellStyle name="Percent 5 5 5 2 4" xfId="47955" xr:uid="{5E41C9A6-0DF7-4200-948E-D863A98B612C}"/>
    <cellStyle name="Percent 5 5 5 3" xfId="12233" xr:uid="{DCF96DAC-FB01-4BBF-B3B2-95BD36D16143}"/>
    <cellStyle name="Percent 5 5 5 3 2" xfId="12234" xr:uid="{1DA78E24-2B32-4F0B-BD33-AB5737088011}"/>
    <cellStyle name="Percent 5 5 5 3 2 2" xfId="30107" xr:uid="{CB32DCD1-A174-4B25-B781-481C12057109}"/>
    <cellStyle name="Percent 5 5 5 3 2 3" xfId="47958" xr:uid="{CD8528CA-5053-4D12-BC0B-F68046689B88}"/>
    <cellStyle name="Percent 5 5 5 3 3" xfId="30106" xr:uid="{BF0C0C9B-512A-4339-9E10-63E66BC2E919}"/>
    <cellStyle name="Percent 5 5 5 3 4" xfId="47957" xr:uid="{A77F7461-4C5E-46D7-8C23-05AB3E20A4CD}"/>
    <cellStyle name="Percent 5 5 5 4" xfId="12235" xr:uid="{68186E6F-A586-4A91-8451-5ECEDD5DCB69}"/>
    <cellStyle name="Percent 5 5 5 4 2" xfId="30108" xr:uid="{C33EC4B1-0C1E-4C8E-9286-D300991F69E1}"/>
    <cellStyle name="Percent 5 5 5 4 3" xfId="47959" xr:uid="{D91CA5A5-EDE8-4427-B44D-BE61F32F1806}"/>
    <cellStyle name="Percent 5 5 5 5" xfId="30103" xr:uid="{2EFD0FE3-7EED-429D-BC1D-46346CE71403}"/>
    <cellStyle name="Percent 5 5 5 6" xfId="47954" xr:uid="{958D65D1-932C-4E9B-ABE7-5817874AF832}"/>
    <cellStyle name="Percent 5 5 6" xfId="12236" xr:uid="{A569E817-ECB1-4E65-B776-A56E81C53E9A}"/>
    <cellStyle name="Percent 5 5 6 2" xfId="12237" xr:uid="{2D643F61-CA10-45DA-BCBB-61CEF4F3C9D1}"/>
    <cellStyle name="Percent 5 5 6 2 2" xfId="30110" xr:uid="{2B6D6D78-61BA-4D58-BAEE-1B303587BBA0}"/>
    <cellStyle name="Percent 5 5 6 2 3" xfId="47961" xr:uid="{DA28289B-8F1A-41D9-873F-7528492B6998}"/>
    <cellStyle name="Percent 5 5 6 3" xfId="30109" xr:uid="{FECEB890-42F3-4AB8-9161-33E6A35A3E7D}"/>
    <cellStyle name="Percent 5 5 6 4" xfId="47960" xr:uid="{4AFD454E-A27D-4B97-9EA8-4DCA37F0320E}"/>
    <cellStyle name="Percent 5 5 7" xfId="12238" xr:uid="{A3984DA6-F4ED-430D-A404-51F09001F725}"/>
    <cellStyle name="Percent 5 5 7 2" xfId="12239" xr:uid="{EA349381-C57C-417C-BE49-67885B9C823C}"/>
    <cellStyle name="Percent 5 5 7 2 2" xfId="30112" xr:uid="{DFC2C1D6-0C8A-4246-98DE-0532461E6B12}"/>
    <cellStyle name="Percent 5 5 7 2 3" xfId="47963" xr:uid="{F56C4A1E-4A26-47C5-9175-A8F3C960D1D8}"/>
    <cellStyle name="Percent 5 5 7 3" xfId="30111" xr:uid="{21656682-8C12-4F1C-AB0B-3063F8BDB009}"/>
    <cellStyle name="Percent 5 5 7 4" xfId="47962" xr:uid="{4058CAA5-8A7D-49D9-AA91-203E64E2F574}"/>
    <cellStyle name="Percent 5 5 8" xfId="12240" xr:uid="{B7EC2155-396A-4E73-B4B9-0F6A544C08E9}"/>
    <cellStyle name="Percent 5 5 8 2" xfId="12241" xr:uid="{B8DB88EB-B94E-4EE4-92DE-BA1B5A2A8BCA}"/>
    <cellStyle name="Percent 5 5 8 2 2" xfId="30114" xr:uid="{415E3F05-1BE7-4AD2-8825-2358DB339559}"/>
    <cellStyle name="Percent 5 5 8 2 3" xfId="47965" xr:uid="{9E65A03E-5779-4E76-ABF6-47A2D98774BC}"/>
    <cellStyle name="Percent 5 5 8 3" xfId="30113" xr:uid="{AF8855EC-0783-4960-92CE-34A3F404E09A}"/>
    <cellStyle name="Percent 5 5 8 4" xfId="47964" xr:uid="{F8A36A75-F636-4397-A985-6BF6D1843A70}"/>
    <cellStyle name="Percent 5 5 9" xfId="12242" xr:uid="{C88B6E62-2690-4D69-B4F5-19A9AD9CCCF8}"/>
    <cellStyle name="Percent 5 5 9 2" xfId="30115" xr:uid="{B0896C44-7F14-4D43-B338-320A06658469}"/>
    <cellStyle name="Percent 5 5 9 3" xfId="47966" xr:uid="{5D9E939B-5A84-43A2-A603-7116DF5104A2}"/>
    <cellStyle name="Percent 5 6" xfId="4769" xr:uid="{C05B59CD-CF3B-49CE-A1D6-F2A7EB11B8FC}"/>
    <cellStyle name="Percent 5 6 10" xfId="12244" xr:uid="{27DB2235-6B7B-4470-8EBE-E84EE6161B23}"/>
    <cellStyle name="Percent 5 6 10 2" xfId="30117" xr:uid="{A73B4633-7A28-4DE1-B312-7E5C0EB64D28}"/>
    <cellStyle name="Percent 5 6 10 3" xfId="47968" xr:uid="{CC2B9418-6A31-4AF3-832C-60BA2226E971}"/>
    <cellStyle name="Percent 5 6 11" xfId="12243" xr:uid="{40A67BB7-1B3A-4589-BE80-92C739FFD8C3}"/>
    <cellStyle name="Percent 5 6 11 2" xfId="30116" xr:uid="{CA73242E-B0BA-48D5-B27D-E01453068F3A}"/>
    <cellStyle name="Percent 5 6 11 3" xfId="47967" xr:uid="{1E6CB469-B907-43E6-830A-696775524AFC}"/>
    <cellStyle name="Percent 5 6 12" xfId="59980" xr:uid="{5278E0BA-93B5-4785-9C49-6B38AE5340E4}"/>
    <cellStyle name="Percent 5 6 2" xfId="12245" xr:uid="{9A2FFC1E-2C0D-4FD4-9C14-7D10C6521B63}"/>
    <cellStyle name="Percent 5 6 2 2" xfId="12246" xr:uid="{DEBCE0E7-BBC7-43AD-96D6-3E134FFD0E31}"/>
    <cellStyle name="Percent 5 6 2 2 2" xfId="12247" xr:uid="{CBF72328-8C39-4956-BF2C-95390F3E46E0}"/>
    <cellStyle name="Percent 5 6 2 2 2 2" xfId="30120" xr:uid="{03CEF9DF-679E-4FEA-9BEB-D8E368989FD3}"/>
    <cellStyle name="Percent 5 6 2 2 2 3" xfId="47971" xr:uid="{DE187557-BEF2-4093-97C5-7882F3EEF595}"/>
    <cellStyle name="Percent 5 6 2 2 3" xfId="30119" xr:uid="{4785EBBD-8F61-4367-83B7-2969B74947CB}"/>
    <cellStyle name="Percent 5 6 2 2 4" xfId="47970" xr:uid="{B54AB09C-5148-4792-BD30-3D290773652D}"/>
    <cellStyle name="Percent 5 6 2 3" xfId="12248" xr:uid="{AA7DD818-220A-4DBF-925C-60FC5643B865}"/>
    <cellStyle name="Percent 5 6 2 3 2" xfId="12249" xr:uid="{8C82AE86-C7E8-41E6-B568-3D3ADF9BA61F}"/>
    <cellStyle name="Percent 5 6 2 3 2 2" xfId="30122" xr:uid="{9DEB7019-FF1A-4787-BA38-CB84756C1418}"/>
    <cellStyle name="Percent 5 6 2 3 2 3" xfId="47973" xr:uid="{CDAA637F-47C0-4197-BFFC-82EE4CA09427}"/>
    <cellStyle name="Percent 5 6 2 3 3" xfId="30121" xr:uid="{F243B340-64A8-431B-9718-3241C68780AF}"/>
    <cellStyle name="Percent 5 6 2 3 4" xfId="47972" xr:uid="{780D3008-8A09-45CE-B878-D79D0A987D92}"/>
    <cellStyle name="Percent 5 6 2 4" xfId="12250" xr:uid="{EEAD4347-F524-4B22-AE1D-53A9B6D5681C}"/>
    <cellStyle name="Percent 5 6 2 4 2" xfId="30123" xr:uid="{0ABD02A0-6120-414C-9C2F-D8792223B0B9}"/>
    <cellStyle name="Percent 5 6 2 4 3" xfId="47974" xr:uid="{4FEBD3E3-5A0B-4F02-9FED-764C6FDE014E}"/>
    <cellStyle name="Percent 5 6 2 5" xfId="30118" xr:uid="{E7583A21-1237-4DB8-949F-10B03A006A90}"/>
    <cellStyle name="Percent 5 6 2 6" xfId="47969" xr:uid="{E4C711F3-7EB8-41A6-BC2C-E51E3B01F41F}"/>
    <cellStyle name="Percent 5 6 3" xfId="12251" xr:uid="{57709ECF-4BE1-4C35-925C-6CC13A5EF2FF}"/>
    <cellStyle name="Percent 5 6 3 2" xfId="12252" xr:uid="{C559B165-F8DA-41E3-AE5B-D11EA1877752}"/>
    <cellStyle name="Percent 5 6 3 2 2" xfId="12253" xr:uid="{5328A9A9-B564-478D-BC90-EA0C469326E8}"/>
    <cellStyle name="Percent 5 6 3 2 2 2" xfId="30126" xr:uid="{B671EC38-35E8-43F4-A651-565CCE12735B}"/>
    <cellStyle name="Percent 5 6 3 2 2 3" xfId="47977" xr:uid="{169C8557-E27B-4CFA-992A-89E9568B0E14}"/>
    <cellStyle name="Percent 5 6 3 2 3" xfId="30125" xr:uid="{1FE79B39-D712-430E-B7A4-025E4636FFAD}"/>
    <cellStyle name="Percent 5 6 3 2 4" xfId="47976" xr:uid="{704B1845-12F9-4C4F-A5FE-0F411EE5FA64}"/>
    <cellStyle name="Percent 5 6 3 3" xfId="12254" xr:uid="{66E03B88-F3EA-4D23-B47B-0C53EC8AEFAE}"/>
    <cellStyle name="Percent 5 6 3 3 2" xfId="12255" xr:uid="{49D805B7-6D1F-4EF0-9AFA-EEA4A8645DF9}"/>
    <cellStyle name="Percent 5 6 3 3 2 2" xfId="30128" xr:uid="{26CA4AFD-F646-411B-9028-4945C05C7503}"/>
    <cellStyle name="Percent 5 6 3 3 2 3" xfId="47979" xr:uid="{1BDA8E33-8AA6-4004-8144-895726C9FC71}"/>
    <cellStyle name="Percent 5 6 3 3 3" xfId="30127" xr:uid="{FDDE5805-FCB8-4AA4-A5E9-991E54C97101}"/>
    <cellStyle name="Percent 5 6 3 3 4" xfId="47978" xr:uid="{B1B6B0A8-2308-46A7-A4F6-70301C2FAEDA}"/>
    <cellStyle name="Percent 5 6 3 4" xfId="12256" xr:uid="{CE8C9210-2027-4CEC-8925-43D708F8A485}"/>
    <cellStyle name="Percent 5 6 3 4 2" xfId="30129" xr:uid="{B94AE91C-27AF-452A-94E7-16A7AE7B0731}"/>
    <cellStyle name="Percent 5 6 3 4 3" xfId="47980" xr:uid="{0743A57C-CAFF-421A-9443-5BFFC1AB81BA}"/>
    <cellStyle name="Percent 5 6 3 5" xfId="30124" xr:uid="{C0B625B0-DCDA-4487-8A4C-A5C81D0D078E}"/>
    <cellStyle name="Percent 5 6 3 6" xfId="47975" xr:uid="{E1568820-BC80-4214-B193-16496F772CE2}"/>
    <cellStyle name="Percent 5 6 4" xfId="12257" xr:uid="{3C7D63F5-3FDF-4C33-89B6-968CF8E56FF6}"/>
    <cellStyle name="Percent 5 6 4 2" xfId="12258" xr:uid="{B2646876-EE2E-4209-B59F-5A8B4A5E6BCB}"/>
    <cellStyle name="Percent 5 6 4 2 2" xfId="12259" xr:uid="{1AE55A85-B149-49B6-B228-1A1D10270B7B}"/>
    <cellStyle name="Percent 5 6 4 2 2 2" xfId="30132" xr:uid="{664D45D0-7229-4FD7-BE07-C07FCFD5126C}"/>
    <cellStyle name="Percent 5 6 4 2 2 3" xfId="47983" xr:uid="{A0882CE1-5055-4F18-9252-15D34E169D20}"/>
    <cellStyle name="Percent 5 6 4 2 3" xfId="30131" xr:uid="{656C3AE0-414C-42F3-BAEF-1DC95AA58D00}"/>
    <cellStyle name="Percent 5 6 4 2 4" xfId="47982" xr:uid="{2CCA2FA5-AA33-4B39-AF55-680E173A409C}"/>
    <cellStyle name="Percent 5 6 4 3" xfId="12260" xr:uid="{E3623C38-A7A2-485B-B5A4-D40D5A2020BA}"/>
    <cellStyle name="Percent 5 6 4 3 2" xfId="12261" xr:uid="{1253766D-EFBD-4EB1-8C88-3E8741F99625}"/>
    <cellStyle name="Percent 5 6 4 3 2 2" xfId="30134" xr:uid="{DCA8E2F5-8FBC-419E-95E0-358D07A9AA9E}"/>
    <cellStyle name="Percent 5 6 4 3 2 3" xfId="47985" xr:uid="{F288D4CF-7021-4AF9-B5AC-BD9529A5B9BE}"/>
    <cellStyle name="Percent 5 6 4 3 3" xfId="30133" xr:uid="{6813EDA8-F372-4670-9CBB-FE533906BA39}"/>
    <cellStyle name="Percent 5 6 4 3 4" xfId="47984" xr:uid="{30A62DBC-5268-4402-98E6-92F801755298}"/>
    <cellStyle name="Percent 5 6 4 4" xfId="12262" xr:uid="{A6DE7BC3-F738-4496-91E9-EAADCEF958FE}"/>
    <cellStyle name="Percent 5 6 4 4 2" xfId="12263" xr:uid="{61A48751-B59F-4EFD-9C3E-F1B4FE490D49}"/>
    <cellStyle name="Percent 5 6 4 4 2 2" xfId="30136" xr:uid="{166957C4-37BF-4B10-8F1D-B2AC411919D8}"/>
    <cellStyle name="Percent 5 6 4 4 2 3" xfId="47987" xr:uid="{7C654557-E66E-4D94-AB5F-3A7FB98D13A3}"/>
    <cellStyle name="Percent 5 6 4 4 3" xfId="30135" xr:uid="{12617191-3412-47F7-B0F2-FC4D70F0DE05}"/>
    <cellStyle name="Percent 5 6 4 4 4" xfId="47986" xr:uid="{C72CCC12-4954-4A43-975D-28A723E8B14D}"/>
    <cellStyle name="Percent 5 6 4 5" xfId="12264" xr:uid="{3016A8AB-EAF8-4C9D-9DB4-DB397E361E04}"/>
    <cellStyle name="Percent 5 6 4 5 2" xfId="30137" xr:uid="{312C5E88-DD3B-4795-9AA7-7D57518FB8B2}"/>
    <cellStyle name="Percent 5 6 4 5 3" xfId="47988" xr:uid="{5E4D995E-4918-4C60-94AC-5538150F4B95}"/>
    <cellStyle name="Percent 5 6 4 6" xfId="30130" xr:uid="{F10DC261-BF4C-4602-B281-342FBDA09FBF}"/>
    <cellStyle name="Percent 5 6 4 7" xfId="47981" xr:uid="{97E5FBD0-BD2E-45F0-8EA6-F2479964E50E}"/>
    <cellStyle name="Percent 5 6 5" xfId="12265" xr:uid="{2A5B374C-CD7B-4D01-A5BD-06A45897B19C}"/>
    <cellStyle name="Percent 5 6 5 2" xfId="12266" xr:uid="{16B2A7DC-917B-420D-823D-A9752D6A2165}"/>
    <cellStyle name="Percent 5 6 5 2 2" xfId="12267" xr:uid="{FE481387-6BC9-4842-AFF5-F4903CA9A764}"/>
    <cellStyle name="Percent 5 6 5 2 2 2" xfId="30140" xr:uid="{C6CD848C-FB80-4DBC-B5EB-4C155489C5DE}"/>
    <cellStyle name="Percent 5 6 5 2 2 3" xfId="47991" xr:uid="{0BD0B94A-A96F-4F68-AD51-0CCF6F0037BC}"/>
    <cellStyle name="Percent 5 6 5 2 3" xfId="30139" xr:uid="{3C52ED88-B5B4-42FA-8B3E-EB27A82D36A3}"/>
    <cellStyle name="Percent 5 6 5 2 4" xfId="47990" xr:uid="{4B5810C7-89A6-4F2E-87CD-B58D08AF286A}"/>
    <cellStyle name="Percent 5 6 5 3" xfId="12268" xr:uid="{C7325AD7-4769-49C8-9727-1AABC477BC0F}"/>
    <cellStyle name="Percent 5 6 5 3 2" xfId="12269" xr:uid="{C49A7BC8-6351-4D2C-9F28-E29FBDA5A9C2}"/>
    <cellStyle name="Percent 5 6 5 3 2 2" xfId="30142" xr:uid="{78D0C243-24BA-4310-A3EC-E16D9899AFC9}"/>
    <cellStyle name="Percent 5 6 5 3 2 3" xfId="47993" xr:uid="{158BDEC4-3BFE-4A8D-846E-C5236CCC30AB}"/>
    <cellStyle name="Percent 5 6 5 3 3" xfId="30141" xr:uid="{4914C21D-6E12-4150-A4A6-93EAC32BA3D4}"/>
    <cellStyle name="Percent 5 6 5 3 4" xfId="47992" xr:uid="{2C80EE40-AED4-4825-AD24-E17161DA2AC4}"/>
    <cellStyle name="Percent 5 6 5 4" xfId="12270" xr:uid="{F562D93D-F042-488E-BB7F-FB601CDD3E79}"/>
    <cellStyle name="Percent 5 6 5 4 2" xfId="30143" xr:uid="{5EB72A58-13CE-4599-A23F-1CF7F5FB13D9}"/>
    <cellStyle name="Percent 5 6 5 4 3" xfId="47994" xr:uid="{8C9D7FFB-C4FC-48C1-B7C9-5AC76CE1B443}"/>
    <cellStyle name="Percent 5 6 5 5" xfId="30138" xr:uid="{0717AA08-F976-4359-95F3-9F7B57114E4A}"/>
    <cellStyle name="Percent 5 6 5 6" xfId="47989" xr:uid="{BB6C035A-5742-41CC-97A5-07EE0B4D8931}"/>
    <cellStyle name="Percent 5 6 6" xfId="12271" xr:uid="{07CBC775-004C-403E-BBC0-5E58238EA404}"/>
    <cellStyle name="Percent 5 6 6 2" xfId="12272" xr:uid="{4495944F-DEE4-4ED4-B6F5-42B3ABFF3510}"/>
    <cellStyle name="Percent 5 6 6 2 2" xfId="30145" xr:uid="{E78E08BA-4796-4970-A732-EDB040698867}"/>
    <cellStyle name="Percent 5 6 6 2 3" xfId="47996" xr:uid="{F18DD694-A768-41A5-A183-C951C73FC400}"/>
    <cellStyle name="Percent 5 6 6 3" xfId="30144" xr:uid="{79DF6A42-C72C-4641-902A-5E113E9A527C}"/>
    <cellStyle name="Percent 5 6 6 4" xfId="47995" xr:uid="{C3D2D149-42D3-4618-B097-FADED8069079}"/>
    <cellStyle name="Percent 5 6 7" xfId="12273" xr:uid="{AFA79EB2-76D7-4314-A19F-40187E7EA6ED}"/>
    <cellStyle name="Percent 5 6 7 2" xfId="12274" xr:uid="{42609E80-FF74-47C8-953B-229567051CEF}"/>
    <cellStyle name="Percent 5 6 7 2 2" xfId="30147" xr:uid="{4C601B00-0BD4-452F-97BF-760A0DFE7720}"/>
    <cellStyle name="Percent 5 6 7 2 3" xfId="47998" xr:uid="{8CAB5350-F284-434C-BC84-44AA00D40B2F}"/>
    <cellStyle name="Percent 5 6 7 3" xfId="30146" xr:uid="{F07CECB8-BE35-498E-AECD-5D62FD023044}"/>
    <cellStyle name="Percent 5 6 7 4" xfId="47997" xr:uid="{E81D099A-F815-4DE5-BD8F-F65117DB7264}"/>
    <cellStyle name="Percent 5 6 8" xfId="12275" xr:uid="{03E4921A-BC44-449A-BFF2-3A36C3E8172E}"/>
    <cellStyle name="Percent 5 6 8 2" xfId="12276" xr:uid="{1A6348E8-9177-427A-A52A-D939912B9848}"/>
    <cellStyle name="Percent 5 6 8 2 2" xfId="30149" xr:uid="{941E5230-CFC9-475B-BE9B-04045B25CDDD}"/>
    <cellStyle name="Percent 5 6 8 2 3" xfId="48000" xr:uid="{E7FB159D-640E-4A28-ABB1-69551B41427D}"/>
    <cellStyle name="Percent 5 6 8 3" xfId="30148" xr:uid="{20D92B4F-BDEE-40EC-ADAD-5222C40C304E}"/>
    <cellStyle name="Percent 5 6 8 4" xfId="47999" xr:uid="{90198996-A680-46DA-885A-D021D673C4AA}"/>
    <cellStyle name="Percent 5 6 9" xfId="12277" xr:uid="{23112BCE-02D7-4FE4-972E-1E1D5FA5BFE7}"/>
    <cellStyle name="Percent 5 6 9 2" xfId="30150" xr:uid="{1609A233-01A6-4636-BB75-337D464935D2}"/>
    <cellStyle name="Percent 5 6 9 3" xfId="48001" xr:uid="{D356E7EE-BBB0-4DA4-9FDE-823A2889F950}"/>
    <cellStyle name="Percent 5 7" xfId="4770" xr:uid="{8AF6F7D6-0FAA-4CE0-A599-225BB805BD00}"/>
    <cellStyle name="Percent 5 7 10" xfId="12279" xr:uid="{6EACA6B6-DA3E-453C-B50E-A6612C33725E}"/>
    <cellStyle name="Percent 5 7 10 2" xfId="30152" xr:uid="{871CD5BA-ACDD-4118-A13B-683C6813DF25}"/>
    <cellStyle name="Percent 5 7 10 3" xfId="48003" xr:uid="{D978B0E6-741A-4EA7-BA6F-51A67B447C84}"/>
    <cellStyle name="Percent 5 7 11" xfId="12278" xr:uid="{4E3A6548-0E2A-4091-8629-20E25B5BD431}"/>
    <cellStyle name="Percent 5 7 11 2" xfId="30151" xr:uid="{93DFB6A2-29B1-47CE-8B5A-E997D71D3CCC}"/>
    <cellStyle name="Percent 5 7 11 3" xfId="48002" xr:uid="{F2234486-EEF7-48DE-A5B4-60CCFD739CB8}"/>
    <cellStyle name="Percent 5 7 12" xfId="59981" xr:uid="{C2ECE655-A6EE-4B7E-ADE3-BB07E4F2674A}"/>
    <cellStyle name="Percent 5 7 2" xfId="12280" xr:uid="{B9BCE620-A2F2-4285-B6B4-42FAB41A221C}"/>
    <cellStyle name="Percent 5 7 2 2" xfId="12281" xr:uid="{005DBB47-2B68-401C-BBBF-31A28AB2AF94}"/>
    <cellStyle name="Percent 5 7 2 2 2" xfId="12282" xr:uid="{D603BC67-D774-4C3B-BB12-49877E723C95}"/>
    <cellStyle name="Percent 5 7 2 2 2 2" xfId="30155" xr:uid="{5D92725A-24B3-4E4B-924D-840FCEA0A98B}"/>
    <cellStyle name="Percent 5 7 2 2 2 3" xfId="48006" xr:uid="{BADB6E5F-44CE-43E9-882B-8895458EF64D}"/>
    <cellStyle name="Percent 5 7 2 2 3" xfId="30154" xr:uid="{B0D4714A-12A6-4093-9601-CAA836579973}"/>
    <cellStyle name="Percent 5 7 2 2 4" xfId="48005" xr:uid="{38E9B290-2E61-42D1-826D-923DAE24D68C}"/>
    <cellStyle name="Percent 5 7 2 3" xfId="12283" xr:uid="{134A727C-CF10-4F23-BE74-0FB9D6D7E736}"/>
    <cellStyle name="Percent 5 7 2 3 2" xfId="12284" xr:uid="{296FB4E6-C72E-4EBC-827D-AB9559D0E64C}"/>
    <cellStyle name="Percent 5 7 2 3 2 2" xfId="30157" xr:uid="{A9F8A747-B192-49B8-8F83-4FC51B838777}"/>
    <cellStyle name="Percent 5 7 2 3 2 3" xfId="48008" xr:uid="{E32A1E27-6032-481F-B846-57E0DF18A589}"/>
    <cellStyle name="Percent 5 7 2 3 3" xfId="30156" xr:uid="{E607B101-6290-4FAB-BB04-9403FD5C165E}"/>
    <cellStyle name="Percent 5 7 2 3 4" xfId="48007" xr:uid="{5C7F230B-4376-4686-8B7D-B5FDC25F587E}"/>
    <cellStyle name="Percent 5 7 2 4" xfId="12285" xr:uid="{56E3CFC7-7386-40D1-B7E1-908080679BCB}"/>
    <cellStyle name="Percent 5 7 2 4 2" xfId="30158" xr:uid="{29838848-CEF9-4770-A4F1-D53EC00901D2}"/>
    <cellStyle name="Percent 5 7 2 4 3" xfId="48009" xr:uid="{BB4D65BD-F231-47CA-86C7-3F8BA129A8A6}"/>
    <cellStyle name="Percent 5 7 2 5" xfId="30153" xr:uid="{3E718B68-E35E-46CE-9C47-CD7B9B9B122F}"/>
    <cellStyle name="Percent 5 7 2 6" xfId="48004" xr:uid="{0656A4C7-DA56-4494-8EE0-74F530FA79AD}"/>
    <cellStyle name="Percent 5 7 3" xfId="12286" xr:uid="{58347818-E1AB-4C21-A75E-DFD214F421B9}"/>
    <cellStyle name="Percent 5 7 3 2" xfId="12287" xr:uid="{EC194710-3245-4805-BE54-5341AE6551B1}"/>
    <cellStyle name="Percent 5 7 3 2 2" xfId="12288" xr:uid="{8D944196-6B0D-40EC-B919-61E63EBC38F4}"/>
    <cellStyle name="Percent 5 7 3 2 2 2" xfId="30161" xr:uid="{5D514B91-D665-4C37-9400-79B78D130875}"/>
    <cellStyle name="Percent 5 7 3 2 2 3" xfId="48012" xr:uid="{87E7DA90-6B5C-4602-AD3D-B28495255ACE}"/>
    <cellStyle name="Percent 5 7 3 2 3" xfId="30160" xr:uid="{D2C938FD-6493-4C0D-8836-79E6D2C5D117}"/>
    <cellStyle name="Percent 5 7 3 2 4" xfId="48011" xr:uid="{01ACA128-3299-487C-8D3E-46E00C2F2800}"/>
    <cellStyle name="Percent 5 7 3 3" xfId="12289" xr:uid="{65E28B17-E8C5-41B3-B410-43E5250F952A}"/>
    <cellStyle name="Percent 5 7 3 3 2" xfId="12290" xr:uid="{8F0B0EF8-CEAF-419B-864D-D7D5FCA64598}"/>
    <cellStyle name="Percent 5 7 3 3 2 2" xfId="30163" xr:uid="{81468B8A-C71A-4BBA-A729-30954E451913}"/>
    <cellStyle name="Percent 5 7 3 3 2 3" xfId="48014" xr:uid="{4724E8A5-B125-4AD4-8216-1A9C46A87D13}"/>
    <cellStyle name="Percent 5 7 3 3 3" xfId="30162" xr:uid="{936EB530-50B2-4877-B3F3-0F8D20642DB9}"/>
    <cellStyle name="Percent 5 7 3 3 4" xfId="48013" xr:uid="{452C03A7-3FE4-4172-B41D-7F9664438B89}"/>
    <cellStyle name="Percent 5 7 3 4" xfId="12291" xr:uid="{AF84BC30-3B56-4A89-B3CC-446F7DD0E490}"/>
    <cellStyle name="Percent 5 7 3 4 2" xfId="30164" xr:uid="{7389473D-93C9-4B4F-93EF-94AA2975A884}"/>
    <cellStyle name="Percent 5 7 3 4 3" xfId="48015" xr:uid="{81109D47-A0F0-4806-96ED-0AF2746FA4FF}"/>
    <cellStyle name="Percent 5 7 3 5" xfId="30159" xr:uid="{2955F4F7-0424-4380-8CDE-75987AC1BA93}"/>
    <cellStyle name="Percent 5 7 3 6" xfId="48010" xr:uid="{9BBA3427-AE7F-4F84-98F4-1E931AC00906}"/>
    <cellStyle name="Percent 5 7 4" xfId="12292" xr:uid="{68B2FED1-4DE3-4E4A-B4C0-F3D2E4BA7D0A}"/>
    <cellStyle name="Percent 5 7 4 2" xfId="12293" xr:uid="{40F5647C-AEAB-4A16-A4FA-AB2A6AA45901}"/>
    <cellStyle name="Percent 5 7 4 2 2" xfId="12294" xr:uid="{0552F703-934E-4266-9C08-4C1B0AF7BDD3}"/>
    <cellStyle name="Percent 5 7 4 2 2 2" xfId="30167" xr:uid="{36745125-FA26-4EB9-873C-1C3A7A664D81}"/>
    <cellStyle name="Percent 5 7 4 2 2 3" xfId="48018" xr:uid="{907A8E19-511E-48D7-90DC-488CB8DEA455}"/>
    <cellStyle name="Percent 5 7 4 2 3" xfId="30166" xr:uid="{6A60CFA0-0F68-4972-93B8-1552FB2B7402}"/>
    <cellStyle name="Percent 5 7 4 2 4" xfId="48017" xr:uid="{040025D0-C6A3-4DB8-B34E-5C029B3C993A}"/>
    <cellStyle name="Percent 5 7 4 3" xfId="12295" xr:uid="{5EF4B13A-920D-406F-BAEB-7E3A5DD4D213}"/>
    <cellStyle name="Percent 5 7 4 3 2" xfId="12296" xr:uid="{3979F135-384B-488E-A158-417CD3A838E2}"/>
    <cellStyle name="Percent 5 7 4 3 2 2" xfId="30169" xr:uid="{20DB6055-FBAC-44C2-9F69-32E383314AD2}"/>
    <cellStyle name="Percent 5 7 4 3 2 3" xfId="48020" xr:uid="{46AC1904-3522-4BD9-A1C9-F547F14608A6}"/>
    <cellStyle name="Percent 5 7 4 3 3" xfId="30168" xr:uid="{E4A247B8-FC0D-4FC3-B72B-02B28AED34AF}"/>
    <cellStyle name="Percent 5 7 4 3 4" xfId="48019" xr:uid="{87364F61-E82C-41C5-8C9B-1435415044EC}"/>
    <cellStyle name="Percent 5 7 4 4" xfId="12297" xr:uid="{AC25168A-2B10-4FD0-B8E2-66EC47C7DBDA}"/>
    <cellStyle name="Percent 5 7 4 4 2" xfId="12298" xr:uid="{2E8EFEB7-6A28-48AE-AD03-99737E47F596}"/>
    <cellStyle name="Percent 5 7 4 4 2 2" xfId="30171" xr:uid="{FD3132B8-E656-4815-A5A2-CC9530860F8E}"/>
    <cellStyle name="Percent 5 7 4 4 2 3" xfId="48022" xr:uid="{8BE95930-19A9-4116-887A-6BAA458193C4}"/>
    <cellStyle name="Percent 5 7 4 4 3" xfId="30170" xr:uid="{6817E14E-AEE0-4258-9193-B55C248EE325}"/>
    <cellStyle name="Percent 5 7 4 4 4" xfId="48021" xr:uid="{BD62B50E-9B31-45FC-8776-319B10419F84}"/>
    <cellStyle name="Percent 5 7 4 5" xfId="12299" xr:uid="{2E80E40E-F433-4792-95EA-D2768A9988AF}"/>
    <cellStyle name="Percent 5 7 4 5 2" xfId="30172" xr:uid="{8A3F8E0B-97CA-4200-B31A-880D110F24C9}"/>
    <cellStyle name="Percent 5 7 4 5 3" xfId="48023" xr:uid="{11525FDA-56BF-4216-A973-F73AA5932C5C}"/>
    <cellStyle name="Percent 5 7 4 6" xfId="30165" xr:uid="{E60A5721-E012-4CA5-BEFE-80469797BE9F}"/>
    <cellStyle name="Percent 5 7 4 7" xfId="48016" xr:uid="{2413F93F-98A6-4D70-91DD-45ECF253881F}"/>
    <cellStyle name="Percent 5 7 5" xfId="12300" xr:uid="{7CD04257-C110-4B92-881D-7AA048583519}"/>
    <cellStyle name="Percent 5 7 5 2" xfId="12301" xr:uid="{C97BAF63-19D4-46A8-BCC8-2B18E689E7AB}"/>
    <cellStyle name="Percent 5 7 5 2 2" xfId="12302" xr:uid="{0457DA30-8A97-4735-B045-789258DCD861}"/>
    <cellStyle name="Percent 5 7 5 2 2 2" xfId="30175" xr:uid="{D4D63731-230E-4647-A49F-B8DDE6669906}"/>
    <cellStyle name="Percent 5 7 5 2 2 3" xfId="48026" xr:uid="{A412E269-8F56-4B3E-9BD5-36891F2B48E0}"/>
    <cellStyle name="Percent 5 7 5 2 3" xfId="30174" xr:uid="{17F2A790-B845-420C-80BF-3C9216769794}"/>
    <cellStyle name="Percent 5 7 5 2 4" xfId="48025" xr:uid="{80C79A1E-8C6D-421E-9376-07DB7E4124CE}"/>
    <cellStyle name="Percent 5 7 5 3" xfId="12303" xr:uid="{238AD361-5EFD-4754-9AF3-B75B9D5ABC67}"/>
    <cellStyle name="Percent 5 7 5 3 2" xfId="12304" xr:uid="{BEA2BD2A-0578-424C-9AE3-DCF6006ECBC8}"/>
    <cellStyle name="Percent 5 7 5 3 2 2" xfId="30177" xr:uid="{F361E526-81D6-4842-B020-F4CFEDB5A10D}"/>
    <cellStyle name="Percent 5 7 5 3 2 3" xfId="48028" xr:uid="{004274A7-4C8F-4C05-AE95-DBB4767E2768}"/>
    <cellStyle name="Percent 5 7 5 3 3" xfId="30176" xr:uid="{F0897464-FCDE-4FCF-8767-B94B3B6EEA6C}"/>
    <cellStyle name="Percent 5 7 5 3 4" xfId="48027" xr:uid="{6C98E2E8-EED6-48A3-BDD4-24D10F7322B1}"/>
    <cellStyle name="Percent 5 7 5 4" xfId="12305" xr:uid="{4E6B8857-C808-46F0-902E-4C018057DA6E}"/>
    <cellStyle name="Percent 5 7 5 4 2" xfId="30178" xr:uid="{34C5EA0D-1363-4ADE-868E-581981C87308}"/>
    <cellStyle name="Percent 5 7 5 4 3" xfId="48029" xr:uid="{FE547D8D-FB5A-492D-808B-7776C6514AE9}"/>
    <cellStyle name="Percent 5 7 5 5" xfId="30173" xr:uid="{DE128A03-99F4-4157-9A78-08B18E1686F7}"/>
    <cellStyle name="Percent 5 7 5 6" xfId="48024" xr:uid="{85C6A096-8D0A-41D6-B69C-17F7D5F0097C}"/>
    <cellStyle name="Percent 5 7 6" xfId="12306" xr:uid="{2BA84E56-96FC-438B-B71E-EBF0DF1F9E86}"/>
    <cellStyle name="Percent 5 7 6 2" xfId="12307" xr:uid="{020138DD-7BEC-403F-A0A9-19FCB9967948}"/>
    <cellStyle name="Percent 5 7 6 2 2" xfId="30180" xr:uid="{D1F9E872-68F7-4F30-81E8-415519C3AE98}"/>
    <cellStyle name="Percent 5 7 6 2 3" xfId="48031" xr:uid="{8A0F0524-276E-4B95-886F-79FB341044F5}"/>
    <cellStyle name="Percent 5 7 6 3" xfId="30179" xr:uid="{AC023CC2-4A0C-4D32-B28E-08D602DF750C}"/>
    <cellStyle name="Percent 5 7 6 4" xfId="48030" xr:uid="{AE324ABE-C694-47A7-898D-1D2936D60EE6}"/>
    <cellStyle name="Percent 5 7 7" xfId="12308" xr:uid="{02B87813-3B20-4E8E-91E2-23FB22994262}"/>
    <cellStyle name="Percent 5 7 7 2" xfId="12309" xr:uid="{4A5C49D5-0A0D-46E6-959C-29D791CA6CE0}"/>
    <cellStyle name="Percent 5 7 7 2 2" xfId="30182" xr:uid="{3AF6791E-3640-442B-83D8-5E0274C8992C}"/>
    <cellStyle name="Percent 5 7 7 2 3" xfId="48033" xr:uid="{8C8A53E9-8B6A-4DE7-8853-842E6F3CDE48}"/>
    <cellStyle name="Percent 5 7 7 3" xfId="30181" xr:uid="{D5FB5188-0D0E-41AD-91C0-F7528D5468A5}"/>
    <cellStyle name="Percent 5 7 7 4" xfId="48032" xr:uid="{A45A5DEA-92A2-4D1B-A24A-77C323F665AD}"/>
    <cellStyle name="Percent 5 7 8" xfId="12310" xr:uid="{65F62FFE-7147-4571-9115-1B9BE91A727E}"/>
    <cellStyle name="Percent 5 7 8 2" xfId="12311" xr:uid="{C47398E5-A91B-4FD8-86CF-068AD73F1567}"/>
    <cellStyle name="Percent 5 7 8 2 2" xfId="30184" xr:uid="{03D61B59-0220-4CEE-B245-99A25EAA49D6}"/>
    <cellStyle name="Percent 5 7 8 2 3" xfId="48035" xr:uid="{E0C87926-D8C5-448A-B162-09D28B915790}"/>
    <cellStyle name="Percent 5 7 8 3" xfId="30183" xr:uid="{D96CAFFB-8DF8-4C88-BC09-AF0261A2B71A}"/>
    <cellStyle name="Percent 5 7 8 4" xfId="48034" xr:uid="{4EFD7275-022D-4FFB-9F04-328E50AAD175}"/>
    <cellStyle name="Percent 5 7 9" xfId="12312" xr:uid="{1A1B273E-A48E-458D-8E88-2CD48922A8B6}"/>
    <cellStyle name="Percent 5 7 9 2" xfId="30185" xr:uid="{5494889E-3C0D-4E97-9716-C43B617EDB70}"/>
    <cellStyle name="Percent 5 7 9 3" xfId="48036" xr:uid="{5A728E42-D0EF-4CC5-8BB0-59A64471E3AE}"/>
    <cellStyle name="Percent 5 8" xfId="4771" xr:uid="{8FF99A75-E5C1-4D11-84CF-A3DB0713DABB}"/>
    <cellStyle name="Percent 5 8 10" xfId="12314" xr:uid="{A73A76AF-B09E-465E-A1A2-71742EBA948B}"/>
    <cellStyle name="Percent 5 8 10 2" xfId="30187" xr:uid="{2E11DC73-DF38-4247-A31E-015D661E5AA6}"/>
    <cellStyle name="Percent 5 8 10 3" xfId="48038" xr:uid="{AD771B30-26AB-4371-8E4F-D388D2125BE5}"/>
    <cellStyle name="Percent 5 8 11" xfId="12313" xr:uid="{330C7912-8E6E-4A4B-BE5A-5368134705EA}"/>
    <cellStyle name="Percent 5 8 11 2" xfId="30186" xr:uid="{E215FE5A-E038-4A66-A248-4C705AB6B23A}"/>
    <cellStyle name="Percent 5 8 11 3" xfId="48037" xr:uid="{2C9B7F4B-7A3B-4998-BBE7-CE47A02CE29B}"/>
    <cellStyle name="Percent 5 8 12" xfId="59982" xr:uid="{3E415C15-4D4D-46B0-9F7B-48A370D68120}"/>
    <cellStyle name="Percent 5 8 2" xfId="12315" xr:uid="{7A325D78-5EAD-4C74-B9AE-1436AD4AFEE4}"/>
    <cellStyle name="Percent 5 8 2 2" xfId="12316" xr:uid="{A62EBD62-C1B1-422E-A65F-A3824061D843}"/>
    <cellStyle name="Percent 5 8 2 2 2" xfId="12317" xr:uid="{3FAB667E-C546-4896-AEEC-478843335DFF}"/>
    <cellStyle name="Percent 5 8 2 2 2 2" xfId="30190" xr:uid="{F076252C-DFB4-4AD6-94ED-4BCBCDE94646}"/>
    <cellStyle name="Percent 5 8 2 2 2 3" xfId="48041" xr:uid="{BB814A18-70FE-4475-AA6E-27BCA11D962B}"/>
    <cellStyle name="Percent 5 8 2 2 3" xfId="30189" xr:uid="{F0549E8E-BFBB-4BF5-9B0C-80FE96CC9E03}"/>
    <cellStyle name="Percent 5 8 2 2 4" xfId="48040" xr:uid="{9F76F86A-25C9-415D-9CD8-C9A422A64648}"/>
    <cellStyle name="Percent 5 8 2 3" xfId="12318" xr:uid="{99CF35A8-92C8-46D9-936F-818C2EAE662E}"/>
    <cellStyle name="Percent 5 8 2 3 2" xfId="12319" xr:uid="{45C17683-BEE8-4341-9E62-3FEAAD0B87BE}"/>
    <cellStyle name="Percent 5 8 2 3 2 2" xfId="30192" xr:uid="{BA1676FE-1A93-45E4-BE37-681655B79D29}"/>
    <cellStyle name="Percent 5 8 2 3 2 3" xfId="48043" xr:uid="{A82A42AE-161C-45AD-895A-1616DC87D9A3}"/>
    <cellStyle name="Percent 5 8 2 3 3" xfId="30191" xr:uid="{59923900-B6DB-4C73-A665-E4270C4FD40B}"/>
    <cellStyle name="Percent 5 8 2 3 4" xfId="48042" xr:uid="{3E663509-768A-4E41-9749-23A94D78F75E}"/>
    <cellStyle name="Percent 5 8 2 4" xfId="12320" xr:uid="{AE7F7C43-59C1-4A47-837B-5261F37495D8}"/>
    <cellStyle name="Percent 5 8 2 4 2" xfId="30193" xr:uid="{9E9A49F9-25D2-4942-8C8F-DF744476E43A}"/>
    <cellStyle name="Percent 5 8 2 4 3" xfId="48044" xr:uid="{21B6485C-8F3F-45D4-A4B5-4DEAC63BEF06}"/>
    <cellStyle name="Percent 5 8 2 5" xfId="30188" xr:uid="{984DBDC4-9879-4A73-9152-B8B867A3FBC9}"/>
    <cellStyle name="Percent 5 8 2 6" xfId="48039" xr:uid="{18DF0807-96BE-4492-BFBA-F507ABEF8ABB}"/>
    <cellStyle name="Percent 5 8 3" xfId="12321" xr:uid="{58CD025D-A3CF-4E44-A377-6268D70133E9}"/>
    <cellStyle name="Percent 5 8 3 2" xfId="12322" xr:uid="{11C1BDD6-28FB-43CB-B8E5-F21EFBB40C13}"/>
    <cellStyle name="Percent 5 8 3 2 2" xfId="12323" xr:uid="{67150DCB-2F49-4AB8-A117-E59F064767FF}"/>
    <cellStyle name="Percent 5 8 3 2 2 2" xfId="30196" xr:uid="{B1B87B13-600F-4C71-80C9-0AA9A342062D}"/>
    <cellStyle name="Percent 5 8 3 2 2 3" xfId="48047" xr:uid="{E3FCB1FE-62EC-4805-A694-F1FB577E29B2}"/>
    <cellStyle name="Percent 5 8 3 2 3" xfId="30195" xr:uid="{71316E51-AC26-48AA-94D1-AD38D61FB88C}"/>
    <cellStyle name="Percent 5 8 3 2 4" xfId="48046" xr:uid="{4C7D5308-7EF2-43EA-8FFD-B762B92F653C}"/>
    <cellStyle name="Percent 5 8 3 3" xfId="12324" xr:uid="{5B9B53BF-5269-4DF6-9442-5A5F10EAA0F9}"/>
    <cellStyle name="Percent 5 8 3 3 2" xfId="12325" xr:uid="{116FC829-033F-400F-AEB3-866FE553C65B}"/>
    <cellStyle name="Percent 5 8 3 3 2 2" xfId="30198" xr:uid="{E1153272-ECA4-4608-97F0-A8C88C29E9A6}"/>
    <cellStyle name="Percent 5 8 3 3 2 3" xfId="48049" xr:uid="{B8F99595-98C8-44D5-9A09-4F974C6569C6}"/>
    <cellStyle name="Percent 5 8 3 3 3" xfId="30197" xr:uid="{40C431E5-FB5D-46A6-9FCF-ACCB780D63DC}"/>
    <cellStyle name="Percent 5 8 3 3 4" xfId="48048" xr:uid="{A0550A7A-2721-4322-9E07-80BBC1D6B304}"/>
    <cellStyle name="Percent 5 8 3 4" xfId="12326" xr:uid="{A1738695-D8B2-46E0-9EBF-1DE44BAD4561}"/>
    <cellStyle name="Percent 5 8 3 4 2" xfId="30199" xr:uid="{067A9ECD-1CC4-46F0-8BE8-82264DBE9D02}"/>
    <cellStyle name="Percent 5 8 3 4 3" xfId="48050" xr:uid="{22060388-72BF-4F7C-B1BD-1426751487C8}"/>
    <cellStyle name="Percent 5 8 3 5" xfId="30194" xr:uid="{71C31135-B551-4843-B89C-5BD6D30D2657}"/>
    <cellStyle name="Percent 5 8 3 6" xfId="48045" xr:uid="{1CFE3FFD-C911-447A-A391-27D3C95ED39F}"/>
    <cellStyle name="Percent 5 8 4" xfId="12327" xr:uid="{DE869575-AD95-4F72-9DEE-45C9F717647E}"/>
    <cellStyle name="Percent 5 8 4 2" xfId="12328" xr:uid="{51385514-1763-493F-9B2D-ECF208B2E1CF}"/>
    <cellStyle name="Percent 5 8 4 2 2" xfId="12329" xr:uid="{79ECD694-D82E-48C7-8E72-1DD074ACE692}"/>
    <cellStyle name="Percent 5 8 4 2 2 2" xfId="30202" xr:uid="{5591EF1F-EECE-4714-BD2D-B0C755E4AF98}"/>
    <cellStyle name="Percent 5 8 4 2 2 3" xfId="48053" xr:uid="{0A7E9C3F-E806-4317-B005-ADA77847E09F}"/>
    <cellStyle name="Percent 5 8 4 2 3" xfId="30201" xr:uid="{32A79683-EEEC-426B-BEAE-6DB613ADCAE7}"/>
    <cellStyle name="Percent 5 8 4 2 4" xfId="48052" xr:uid="{0E7573F1-475E-46D2-8D9E-88B20FAC913A}"/>
    <cellStyle name="Percent 5 8 4 3" xfId="12330" xr:uid="{6987A652-2E7C-4E0B-BAAA-6D6D86D0D29B}"/>
    <cellStyle name="Percent 5 8 4 3 2" xfId="12331" xr:uid="{D10B5D83-2CAB-48FC-A8A0-B56DC6A9BFEB}"/>
    <cellStyle name="Percent 5 8 4 3 2 2" xfId="30204" xr:uid="{039023FA-7447-45EB-A5B3-9987B662D719}"/>
    <cellStyle name="Percent 5 8 4 3 2 3" xfId="48055" xr:uid="{FBD1ECFB-2354-49E5-9F1A-E54B82C11931}"/>
    <cellStyle name="Percent 5 8 4 3 3" xfId="30203" xr:uid="{14DBF098-493F-42E7-8005-DAB9E61A7804}"/>
    <cellStyle name="Percent 5 8 4 3 4" xfId="48054" xr:uid="{BFCEEF33-E65E-4D4B-9C59-6C5BC52DC832}"/>
    <cellStyle name="Percent 5 8 4 4" xfId="12332" xr:uid="{26475474-8704-4BE0-B322-CE47A5D2381C}"/>
    <cellStyle name="Percent 5 8 4 4 2" xfId="12333" xr:uid="{AAC20EA9-899F-4112-8415-21F76F8A3286}"/>
    <cellStyle name="Percent 5 8 4 4 2 2" xfId="30206" xr:uid="{420B493C-56B2-4E5D-BD11-B4D4B688F84E}"/>
    <cellStyle name="Percent 5 8 4 4 2 3" xfId="48057" xr:uid="{3DA31C0F-3320-4703-B3AD-B6528719C30B}"/>
    <cellStyle name="Percent 5 8 4 4 3" xfId="30205" xr:uid="{1438B36F-7C38-4481-8A58-F1B32EF8461B}"/>
    <cellStyle name="Percent 5 8 4 4 4" xfId="48056" xr:uid="{7CE85756-1813-4B31-8FA0-40F9ACFDFF8C}"/>
    <cellStyle name="Percent 5 8 4 5" xfId="12334" xr:uid="{4D6F5F9E-982C-412D-B122-98DD4419AFBB}"/>
    <cellStyle name="Percent 5 8 4 5 2" xfId="30207" xr:uid="{D19A48A0-7C56-4CB8-8EA9-07009E2829EF}"/>
    <cellStyle name="Percent 5 8 4 5 3" xfId="48058" xr:uid="{8BCC60E1-0350-44C3-9BC3-9409D8472A5C}"/>
    <cellStyle name="Percent 5 8 4 6" xfId="30200" xr:uid="{C5D7AE37-E932-4B7F-BE25-EE57BB8A3FE6}"/>
    <cellStyle name="Percent 5 8 4 7" xfId="48051" xr:uid="{D2B73847-64D3-4ED9-9E27-A265163DEE7F}"/>
    <cellStyle name="Percent 5 8 5" xfId="12335" xr:uid="{40ED9FF2-8CDF-4602-AE57-BD8C6195036E}"/>
    <cellStyle name="Percent 5 8 5 2" xfId="12336" xr:uid="{6EDD6599-D965-43C5-8D9B-E3227517A804}"/>
    <cellStyle name="Percent 5 8 5 2 2" xfId="12337" xr:uid="{8B4E239C-1761-48EB-AC08-E058A69B6B7D}"/>
    <cellStyle name="Percent 5 8 5 2 2 2" xfId="30210" xr:uid="{5A78874E-4395-4A37-9EBC-0DCA82847274}"/>
    <cellStyle name="Percent 5 8 5 2 2 3" xfId="48061" xr:uid="{FC8FB18E-FDC4-4ADB-AF59-7E24582AEF4B}"/>
    <cellStyle name="Percent 5 8 5 2 3" xfId="30209" xr:uid="{0F4B735E-A2E1-4E90-9DAE-722CBD088239}"/>
    <cellStyle name="Percent 5 8 5 2 4" xfId="48060" xr:uid="{2348F092-584A-47DD-A803-B56FC27EE186}"/>
    <cellStyle name="Percent 5 8 5 3" xfId="12338" xr:uid="{2FC2660B-D502-46E6-964F-2170573BEC64}"/>
    <cellStyle name="Percent 5 8 5 3 2" xfId="12339" xr:uid="{792194F4-EC30-4E00-B622-CA60AF672985}"/>
    <cellStyle name="Percent 5 8 5 3 2 2" xfId="30212" xr:uid="{D29C8C3D-ED7F-45F0-99F2-A7A5C9CD447F}"/>
    <cellStyle name="Percent 5 8 5 3 2 3" xfId="48063" xr:uid="{46B20EC7-27F9-497C-BC38-0F9975133C67}"/>
    <cellStyle name="Percent 5 8 5 3 3" xfId="30211" xr:uid="{96F28AF9-1C60-423C-A9A9-A8974A1E5247}"/>
    <cellStyle name="Percent 5 8 5 3 4" xfId="48062" xr:uid="{48F323C2-3613-4512-A694-62FD1EC06687}"/>
    <cellStyle name="Percent 5 8 5 4" xfId="12340" xr:uid="{3353C5EC-4C47-4511-995E-746242A87ABE}"/>
    <cellStyle name="Percent 5 8 5 4 2" xfId="30213" xr:uid="{D96EDF8A-3167-4500-8B67-5CAB85350A47}"/>
    <cellStyle name="Percent 5 8 5 4 3" xfId="48064" xr:uid="{FE0661B7-5B3D-46B7-877F-98C479C0E90B}"/>
    <cellStyle name="Percent 5 8 5 5" xfId="30208" xr:uid="{67E0FF89-28A1-4950-A0D2-C90067358056}"/>
    <cellStyle name="Percent 5 8 5 6" xfId="48059" xr:uid="{19515AF9-ACA6-4883-89F6-AD0805904DDC}"/>
    <cellStyle name="Percent 5 8 6" xfId="12341" xr:uid="{D1A47665-D8A1-491B-8B80-B5EDE127DD7B}"/>
    <cellStyle name="Percent 5 8 6 2" xfId="12342" xr:uid="{E719602A-DEBE-46A0-99D9-E281134FC3E9}"/>
    <cellStyle name="Percent 5 8 6 2 2" xfId="30215" xr:uid="{5F6F8CD8-CB55-4095-A7B9-AA52047BD80A}"/>
    <cellStyle name="Percent 5 8 6 2 3" xfId="48066" xr:uid="{E2DF9441-D2FC-40A2-B4BF-460AF9369B43}"/>
    <cellStyle name="Percent 5 8 6 3" xfId="30214" xr:uid="{E30C73AD-379C-464D-97B9-5F36C28FED1A}"/>
    <cellStyle name="Percent 5 8 6 4" xfId="48065" xr:uid="{466D812A-049D-46A6-AFB8-F3EEE84DC79E}"/>
    <cellStyle name="Percent 5 8 7" xfId="12343" xr:uid="{9FDF3639-5B46-41A8-8295-4F5F92BF9472}"/>
    <cellStyle name="Percent 5 8 7 2" xfId="12344" xr:uid="{0C0B6705-0A77-42B4-A78A-45DC2B8FD41E}"/>
    <cellStyle name="Percent 5 8 7 2 2" xfId="30217" xr:uid="{3A6CC998-2793-4D25-914E-6E4A8B0D2000}"/>
    <cellStyle name="Percent 5 8 7 2 3" xfId="48068" xr:uid="{426B0F86-CEC1-41FD-9872-D81ACEF7A477}"/>
    <cellStyle name="Percent 5 8 7 3" xfId="30216" xr:uid="{09B880B4-3E08-4B1D-BB59-86CB307206F4}"/>
    <cellStyle name="Percent 5 8 7 4" xfId="48067" xr:uid="{29C35925-64DB-4C07-BF1E-6D8DE46EAB9F}"/>
    <cellStyle name="Percent 5 8 8" xfId="12345" xr:uid="{9D5982F4-EB19-4AFB-BA59-1388C77118F1}"/>
    <cellStyle name="Percent 5 8 8 2" xfId="12346" xr:uid="{CCCE0416-D821-472C-B801-9D54BA80623A}"/>
    <cellStyle name="Percent 5 8 8 2 2" xfId="30219" xr:uid="{0721F9AE-CAC8-4E63-A35C-110F2729BE1F}"/>
    <cellStyle name="Percent 5 8 8 2 3" xfId="48070" xr:uid="{925D2FBC-D494-4A26-91B9-F7BBAAFF2A70}"/>
    <cellStyle name="Percent 5 8 8 3" xfId="30218" xr:uid="{6AAAF32B-7FD3-4BE9-BF04-2010B6BBD0EE}"/>
    <cellStyle name="Percent 5 8 8 4" xfId="48069" xr:uid="{68622A8C-0C4C-43A6-B08D-A95F045A1762}"/>
    <cellStyle name="Percent 5 8 9" xfId="12347" xr:uid="{8AD3CE43-F279-4049-9215-C8A6D81DF7E3}"/>
    <cellStyle name="Percent 5 8 9 2" xfId="30220" xr:uid="{38B62261-6EE3-4D54-A928-5766234EF4AC}"/>
    <cellStyle name="Percent 5 8 9 3" xfId="48071" xr:uid="{FDD902B5-2475-45D3-B258-57A380302DAB}"/>
    <cellStyle name="Percent 5 9" xfId="4772" xr:uid="{E70983D8-2C5E-4840-9369-91B2F3BDAC33}"/>
    <cellStyle name="Percent 5 9 10" xfId="12349" xr:uid="{BE7F2620-787E-4FCD-BCB0-BF76AEC9A730}"/>
    <cellStyle name="Percent 5 9 10 2" xfId="30222" xr:uid="{A3FCDC73-CD8F-47A0-B749-C50BAE6BE6F1}"/>
    <cellStyle name="Percent 5 9 10 3" xfId="48073" xr:uid="{1753A932-873B-4935-A16E-5BC7CF5D5AF9}"/>
    <cellStyle name="Percent 5 9 11" xfId="12348" xr:uid="{F15B164D-0D21-4BA1-BA61-953A90E919AA}"/>
    <cellStyle name="Percent 5 9 11 2" xfId="30221" xr:uid="{73B15DFE-0AEA-4A0F-A3A6-94EF5E0AFDF9}"/>
    <cellStyle name="Percent 5 9 11 3" xfId="48072" xr:uid="{FB2272AD-C38F-4FEB-9AFF-F64504E33E15}"/>
    <cellStyle name="Percent 5 9 12" xfId="59983" xr:uid="{ABB9295C-73BE-4D81-8D57-B67311A49291}"/>
    <cellStyle name="Percent 5 9 2" xfId="4773" xr:uid="{B2A2F771-B98F-40B4-804A-6CF4201FBE08}"/>
    <cellStyle name="Percent 5 9 2 2" xfId="12351" xr:uid="{C6E323A9-A0BF-4371-A246-ABA46936EFB6}"/>
    <cellStyle name="Percent 5 9 2 2 2" xfId="12352" xr:uid="{455ECDE7-7584-4033-97F2-4AAFFEF77E69}"/>
    <cellStyle name="Percent 5 9 2 2 2 2" xfId="30225" xr:uid="{9BDA1970-90F9-4007-A4BA-135B317CE639}"/>
    <cellStyle name="Percent 5 9 2 2 2 3" xfId="48076" xr:uid="{67D4366A-DF43-4808-826A-BEA941AED09E}"/>
    <cellStyle name="Percent 5 9 2 2 3" xfId="30224" xr:uid="{6ACEEDE3-E875-4920-AB51-3D1BA9E20DAC}"/>
    <cellStyle name="Percent 5 9 2 2 4" xfId="48075" xr:uid="{5A9A0B74-AE0D-4B2D-ACB5-BD3FBDD1FC91}"/>
    <cellStyle name="Percent 5 9 2 2 5" xfId="59985" xr:uid="{C2294653-0BC2-4348-9E46-6779A578C625}"/>
    <cellStyle name="Percent 5 9 2 3" xfId="12353" xr:uid="{A0561763-DF7C-4EE5-B4A1-B66383A34F15}"/>
    <cellStyle name="Percent 5 9 2 3 2" xfId="12354" xr:uid="{5A0FDC63-5CC3-435B-8C54-9CFE18A64192}"/>
    <cellStyle name="Percent 5 9 2 3 2 2" xfId="30227" xr:uid="{12BBB810-5A71-4C75-BDD4-3F284B8AD2F2}"/>
    <cellStyle name="Percent 5 9 2 3 2 3" xfId="48078" xr:uid="{1F3375E4-0CF9-4DF9-91C0-8A0F97AA670F}"/>
    <cellStyle name="Percent 5 9 2 3 3" xfId="30226" xr:uid="{5D0BEE40-DCEA-48FB-BD4B-9F8C54F0EA69}"/>
    <cellStyle name="Percent 5 9 2 3 4" xfId="48077" xr:uid="{CABB26C3-097D-496E-921A-4EB8C7CBE31C}"/>
    <cellStyle name="Percent 5 9 2 4" xfId="12355" xr:uid="{D9478C0C-0F10-4EED-969A-EB0D3E2E3ED2}"/>
    <cellStyle name="Percent 5 9 2 4 2" xfId="30228" xr:uid="{5F100C30-309B-4686-B57A-5B7A67BB4109}"/>
    <cellStyle name="Percent 5 9 2 4 3" xfId="48079" xr:uid="{01DBCE56-72F4-4BDD-A97B-1E8E231D0297}"/>
    <cellStyle name="Percent 5 9 2 5" xfId="12350" xr:uid="{B77FE959-7560-40CA-BBF7-0611BC708D36}"/>
    <cellStyle name="Percent 5 9 2 5 2" xfId="30223" xr:uid="{8FA0339F-AAB4-4949-8702-E74EEB4F83AD}"/>
    <cellStyle name="Percent 5 9 2 5 3" xfId="48074" xr:uid="{0D978180-9DCC-4D42-B51E-F99DD8F31EE9}"/>
    <cellStyle name="Percent 5 9 2 6" xfId="59984" xr:uid="{8B4C84CB-AF0E-42F8-931A-F299890E5970}"/>
    <cellStyle name="Percent 5 9 3" xfId="12356" xr:uid="{7C27FDFD-1106-4AF9-865D-8BB515B5D872}"/>
    <cellStyle name="Percent 5 9 3 2" xfId="12357" xr:uid="{8E643314-D32F-42B5-A47F-DC3A6BBE98D7}"/>
    <cellStyle name="Percent 5 9 3 2 2" xfId="12358" xr:uid="{21D232B0-934F-4453-87A0-9F8CDFC94611}"/>
    <cellStyle name="Percent 5 9 3 2 2 2" xfId="30231" xr:uid="{686AA5F6-357A-4AA6-8457-C8992F4E0410}"/>
    <cellStyle name="Percent 5 9 3 2 2 3" xfId="48082" xr:uid="{C5939D83-A394-49C2-829E-C0C9E8661A59}"/>
    <cellStyle name="Percent 5 9 3 2 3" xfId="30230" xr:uid="{1D42660F-E465-4071-B528-45564605B38D}"/>
    <cellStyle name="Percent 5 9 3 2 4" xfId="48081" xr:uid="{11D2C9BA-20DA-4315-87DD-19FD7BE2A1D0}"/>
    <cellStyle name="Percent 5 9 3 3" xfId="12359" xr:uid="{4B8C48DF-968E-44C2-AB3C-0F149C9A47AC}"/>
    <cellStyle name="Percent 5 9 3 3 2" xfId="12360" xr:uid="{89DFB25A-01C6-4843-826F-5CD22151FF85}"/>
    <cellStyle name="Percent 5 9 3 3 2 2" xfId="30233" xr:uid="{9A9ED19B-F70D-4C7E-9B91-8E3A9505BA2C}"/>
    <cellStyle name="Percent 5 9 3 3 2 3" xfId="48084" xr:uid="{080DD76E-A758-457E-96FB-C046DD438976}"/>
    <cellStyle name="Percent 5 9 3 3 3" xfId="30232" xr:uid="{B90B9CDD-FDDC-4FA1-AE0B-267898DF9DC3}"/>
    <cellStyle name="Percent 5 9 3 3 4" xfId="48083" xr:uid="{12085488-71CD-4B7F-AC72-6419EC34EDD4}"/>
    <cellStyle name="Percent 5 9 3 4" xfId="12361" xr:uid="{5A5ABDDB-A7A2-4566-B3C9-8B4F5AD272BC}"/>
    <cellStyle name="Percent 5 9 3 4 2" xfId="30234" xr:uid="{A1341E0F-B69C-4355-8AF6-B16717CADC1B}"/>
    <cellStyle name="Percent 5 9 3 4 3" xfId="48085" xr:uid="{A56AC14C-FEE6-4695-890C-84756374EC4A}"/>
    <cellStyle name="Percent 5 9 3 5" xfId="30229" xr:uid="{8A6F45FC-CAF7-46D2-9528-C82B4911258C}"/>
    <cellStyle name="Percent 5 9 3 6" xfId="48080" xr:uid="{80692C0F-05EA-4C7D-98FB-5BAE7C149838}"/>
    <cellStyle name="Percent 5 9 4" xfId="12362" xr:uid="{B78F1141-5076-4061-BF9A-125DB7F388E7}"/>
    <cellStyle name="Percent 5 9 4 2" xfId="12363" xr:uid="{D6FFEFFD-8682-4018-95E4-BEF45137C932}"/>
    <cellStyle name="Percent 5 9 4 2 2" xfId="12364" xr:uid="{970B3F91-A8DA-451A-9592-08EDC1157F46}"/>
    <cellStyle name="Percent 5 9 4 2 2 2" xfId="30237" xr:uid="{E1BC0015-447A-4CDD-9620-99FFF5E65773}"/>
    <cellStyle name="Percent 5 9 4 2 2 3" xfId="48088" xr:uid="{B8C7BD7F-4E4C-45DE-BA35-E54CBE83BC0D}"/>
    <cellStyle name="Percent 5 9 4 2 3" xfId="30236" xr:uid="{0470302B-9B63-40C4-89DD-57D4B8A3F89B}"/>
    <cellStyle name="Percent 5 9 4 2 4" xfId="48087" xr:uid="{40EB0000-CBC2-4970-A96B-9F8E9EFA7A64}"/>
    <cellStyle name="Percent 5 9 4 3" xfId="12365" xr:uid="{BAC5633C-14FF-41F1-A130-307014DD41D3}"/>
    <cellStyle name="Percent 5 9 4 3 2" xfId="12366" xr:uid="{D435B3F4-48B3-4B90-905F-04C70F37EFD9}"/>
    <cellStyle name="Percent 5 9 4 3 2 2" xfId="30239" xr:uid="{3393EA3F-1C47-47F4-89D9-06CC0367FB37}"/>
    <cellStyle name="Percent 5 9 4 3 2 3" xfId="48090" xr:uid="{C1CE1830-A7B4-4322-B905-06D02165675D}"/>
    <cellStyle name="Percent 5 9 4 3 3" xfId="30238" xr:uid="{020C8D21-B28D-4AB3-85FB-AA95F52879E6}"/>
    <cellStyle name="Percent 5 9 4 3 4" xfId="48089" xr:uid="{CB67AE2E-4963-494E-9585-5FF5AB6A430A}"/>
    <cellStyle name="Percent 5 9 4 4" xfId="12367" xr:uid="{E53D44C2-D468-42BD-99E6-C327D7D15036}"/>
    <cellStyle name="Percent 5 9 4 4 2" xfId="12368" xr:uid="{C8B178D6-9A07-4370-ABD7-82CE46C14695}"/>
    <cellStyle name="Percent 5 9 4 4 2 2" xfId="30241" xr:uid="{247AFD20-38C1-413E-A0DB-43BC4ABC3816}"/>
    <cellStyle name="Percent 5 9 4 4 2 3" xfId="48092" xr:uid="{6CE02235-F6BA-4C13-A2F1-294314DC4736}"/>
    <cellStyle name="Percent 5 9 4 4 3" xfId="30240" xr:uid="{28918D60-8A22-410E-82E8-9B23699EABE6}"/>
    <cellStyle name="Percent 5 9 4 4 4" xfId="48091" xr:uid="{981790AA-7F4C-4581-90F5-8FB3DAB6EF41}"/>
    <cellStyle name="Percent 5 9 4 5" xfId="12369" xr:uid="{216B9AD0-0DB9-44D9-A7D4-C34F762A3D20}"/>
    <cellStyle name="Percent 5 9 4 5 2" xfId="30242" xr:uid="{BCB486E0-3C73-4E3A-AA9B-73A77D7668DD}"/>
    <cellStyle name="Percent 5 9 4 5 3" xfId="48093" xr:uid="{AE8DE5A3-55D9-4C7D-8C45-693767350925}"/>
    <cellStyle name="Percent 5 9 4 6" xfId="30235" xr:uid="{64F5BF12-55A6-48A7-A369-B24486CD08EC}"/>
    <cellStyle name="Percent 5 9 4 7" xfId="48086" xr:uid="{6E490E86-2334-4048-8179-CA3D9DF95E6D}"/>
    <cellStyle name="Percent 5 9 5" xfId="12370" xr:uid="{EE57096D-F0B7-4CC3-B430-9767CE39ED82}"/>
    <cellStyle name="Percent 5 9 5 2" xfId="12371" xr:uid="{C74338F9-0510-4874-BE8C-8B46D0FE523D}"/>
    <cellStyle name="Percent 5 9 5 2 2" xfId="12372" xr:uid="{C51D37D2-0ECC-4DBA-86C4-FA3DF46CEE6E}"/>
    <cellStyle name="Percent 5 9 5 2 2 2" xfId="30245" xr:uid="{0454BD47-B8A0-44EF-A748-D07CC0074D45}"/>
    <cellStyle name="Percent 5 9 5 2 2 3" xfId="48096" xr:uid="{3D380038-D1C0-402E-BFE0-EE0D74A25139}"/>
    <cellStyle name="Percent 5 9 5 2 3" xfId="30244" xr:uid="{B46924B7-7E2B-4925-87AC-23095B62E67E}"/>
    <cellStyle name="Percent 5 9 5 2 4" xfId="48095" xr:uid="{F3579B2A-9267-47DA-8426-E44F0A62738F}"/>
    <cellStyle name="Percent 5 9 5 3" xfId="12373" xr:uid="{8920307F-A0EF-483A-9FC5-C6AA11920C41}"/>
    <cellStyle name="Percent 5 9 5 3 2" xfId="12374" xr:uid="{3DCB0FAD-C977-43D0-A12D-11470BDD4D89}"/>
    <cellStyle name="Percent 5 9 5 3 2 2" xfId="30247" xr:uid="{F830A74A-12ED-46FC-BD1E-9412F7595841}"/>
    <cellStyle name="Percent 5 9 5 3 2 3" xfId="48098" xr:uid="{ECDA5A51-1DA2-482F-A8C7-29AE09253FDA}"/>
    <cellStyle name="Percent 5 9 5 3 3" xfId="30246" xr:uid="{49E4685E-7CFA-43E3-B06F-91F1CF5BD7A0}"/>
    <cellStyle name="Percent 5 9 5 3 4" xfId="48097" xr:uid="{49DCB7CE-E77A-4A81-9153-4AC4A0F2DCCE}"/>
    <cellStyle name="Percent 5 9 5 4" xfId="12375" xr:uid="{F8629CA9-184A-47D9-A92D-2C53AA11567A}"/>
    <cellStyle name="Percent 5 9 5 4 2" xfId="30248" xr:uid="{D75261F1-8010-4C01-BB8C-AC8F4937FE9B}"/>
    <cellStyle name="Percent 5 9 5 4 3" xfId="48099" xr:uid="{CE729BBD-5B9D-457F-A95D-BA4485B3FEEC}"/>
    <cellStyle name="Percent 5 9 5 5" xfId="30243" xr:uid="{FAE6F8C2-D5FC-42E9-B237-E8BC390E23D0}"/>
    <cellStyle name="Percent 5 9 5 6" xfId="48094" xr:uid="{A814905D-E63D-4A6E-B753-419CEABB33A0}"/>
    <cellStyle name="Percent 5 9 6" xfId="12376" xr:uid="{64B45F52-0783-489B-938A-79AACF960054}"/>
    <cellStyle name="Percent 5 9 6 2" xfId="12377" xr:uid="{3F6727A5-8227-4091-8671-E6C26389C387}"/>
    <cellStyle name="Percent 5 9 6 2 2" xfId="30250" xr:uid="{AE28AEF7-A18D-4C96-9151-783FC23C7600}"/>
    <cellStyle name="Percent 5 9 6 2 3" xfId="48101" xr:uid="{F78A1EF7-2650-45ED-88B0-58A8A44481F8}"/>
    <cellStyle name="Percent 5 9 6 3" xfId="30249" xr:uid="{7B3768EB-9620-4C03-A2FA-549F612BF2F4}"/>
    <cellStyle name="Percent 5 9 6 4" xfId="48100" xr:uid="{9B7FBAEC-D0EB-44AD-9685-43C95E2DB1A4}"/>
    <cellStyle name="Percent 5 9 7" xfId="12378" xr:uid="{0AD9514D-75B8-40B8-8139-31FAC3BCE9B2}"/>
    <cellStyle name="Percent 5 9 7 2" xfId="12379" xr:uid="{E11C16BE-EF60-4782-85FA-25486FA57679}"/>
    <cellStyle name="Percent 5 9 7 2 2" xfId="30252" xr:uid="{09FCF9C5-27FC-46C3-8D77-566DD3C15892}"/>
    <cellStyle name="Percent 5 9 7 2 3" xfId="48103" xr:uid="{31AA52C9-D968-4294-A2E7-E08ED43C6A9B}"/>
    <cellStyle name="Percent 5 9 7 3" xfId="30251" xr:uid="{E9758469-7FAD-42B5-A643-B3118FBA2FA6}"/>
    <cellStyle name="Percent 5 9 7 4" xfId="48102" xr:uid="{BCCBA2F2-DD88-4166-9F6A-ACDF8479EB62}"/>
    <cellStyle name="Percent 5 9 8" xfId="12380" xr:uid="{33FF7C69-85F7-4FEC-9676-D3BDD22DFE2A}"/>
    <cellStyle name="Percent 5 9 8 2" xfId="12381" xr:uid="{E552E0AE-54CF-48E2-9AAE-DD025AA79DF0}"/>
    <cellStyle name="Percent 5 9 8 2 2" xfId="30254" xr:uid="{E3418635-EBD8-4F4D-8AF0-C793ADC482DC}"/>
    <cellStyle name="Percent 5 9 8 2 3" xfId="48105" xr:uid="{B76DC1AA-8B15-4C09-9B90-71A8DEB8FF8C}"/>
    <cellStyle name="Percent 5 9 8 3" xfId="30253" xr:uid="{83C208BF-91D3-4A0B-874A-D40B69DA6D2E}"/>
    <cellStyle name="Percent 5 9 8 4" xfId="48104" xr:uid="{654DBB91-95D2-4189-AEFC-9635C9165132}"/>
    <cellStyle name="Percent 5 9 9" xfId="12382" xr:uid="{89E9AFBB-2B29-4F95-B490-6EEECA37FCA9}"/>
    <cellStyle name="Percent 5 9 9 2" xfId="30255" xr:uid="{E9160D53-9C36-427B-968F-6F405B881DEA}"/>
    <cellStyle name="Percent 5 9 9 3" xfId="48106" xr:uid="{B3B32DDA-12A2-4885-86BC-658EE182BA60}"/>
    <cellStyle name="Percent 6" xfId="340" xr:uid="{1F35E15C-F3CA-4051-AA48-678DF469EC28}"/>
    <cellStyle name="Percent 6 10" xfId="12384" xr:uid="{4173E5E7-5555-4227-8961-F9373183DECD}"/>
    <cellStyle name="Percent 6 10 2" xfId="12385" xr:uid="{A8F71F8B-0F62-4481-BE8D-B6DAE7A67375}"/>
    <cellStyle name="Percent 6 10 2 2" xfId="12386" xr:uid="{765705F0-EAB5-4899-9816-8644405A6B16}"/>
    <cellStyle name="Percent 6 10 2 2 2" xfId="30259" xr:uid="{B3DB02B5-A75D-415B-B2A4-814D2CB50BBF}"/>
    <cellStyle name="Percent 6 10 2 2 3" xfId="48110" xr:uid="{158F6A2C-089E-421F-B0EC-0CC314B0F5B4}"/>
    <cellStyle name="Percent 6 10 2 3" xfId="30258" xr:uid="{24FC645F-7447-493E-A932-22A43B08D238}"/>
    <cellStyle name="Percent 6 10 2 4" xfId="48109" xr:uid="{F1043D1A-B236-4F36-8824-E42F8D9BCDE2}"/>
    <cellStyle name="Percent 6 10 3" xfId="12387" xr:uid="{BD3540B4-5953-4941-91FB-B218F51400AD}"/>
    <cellStyle name="Percent 6 10 3 2" xfId="12388" xr:uid="{DBE3BFD7-C3C1-48AE-AB1D-DF93BC270C5C}"/>
    <cellStyle name="Percent 6 10 3 2 2" xfId="30261" xr:uid="{5826D044-549D-448D-8CE1-1DA045005544}"/>
    <cellStyle name="Percent 6 10 3 2 3" xfId="48112" xr:uid="{875520C4-E981-45B8-BC69-1D1E4911226D}"/>
    <cellStyle name="Percent 6 10 3 3" xfId="30260" xr:uid="{A19F5EDC-538D-4716-9272-C06C29D0D4EC}"/>
    <cellStyle name="Percent 6 10 3 4" xfId="48111" xr:uid="{4274BE74-1E68-4512-BA6D-8F78BBB1849E}"/>
    <cellStyle name="Percent 6 10 4" xfId="12389" xr:uid="{75CFC42D-2BAB-4FF1-9607-9D390756413F}"/>
    <cellStyle name="Percent 6 10 4 2" xfId="30262" xr:uid="{C28A0EC5-8A3C-4665-B74D-0E1229F5B8ED}"/>
    <cellStyle name="Percent 6 10 4 3" xfId="48113" xr:uid="{E9E5B404-3DA9-4AC4-9EF6-90ABA238E0EF}"/>
    <cellStyle name="Percent 6 10 5" xfId="12390" xr:uid="{8CE467F2-CBBA-422E-85AC-8B2B7ACAE862}"/>
    <cellStyle name="Percent 6 10 5 2" xfId="30263" xr:uid="{EDF5FF87-E437-4A66-AF4D-412D5ABBB98F}"/>
    <cellStyle name="Percent 6 10 5 3" xfId="48114" xr:uid="{D936BAF8-309B-4851-9809-55144EB7DC32}"/>
    <cellStyle name="Percent 6 10 6" xfId="30257" xr:uid="{42BB154C-AEA2-4DDA-A142-2E1A12B3FC0B}"/>
    <cellStyle name="Percent 6 10 7" xfId="48108" xr:uid="{95931B3B-DD52-4A6D-BC52-78C4AA43C64B}"/>
    <cellStyle name="Percent 6 10 8" xfId="59987" xr:uid="{0F51C665-530E-4E79-B334-94BC93F80D7D}"/>
    <cellStyle name="Percent 6 11" xfId="12391" xr:uid="{D97CF0BF-882C-4487-97DC-397318858D2A}"/>
    <cellStyle name="Percent 6 11 2" xfId="12392" xr:uid="{86ABBECA-C582-4740-9A5F-0506BD5E072B}"/>
    <cellStyle name="Percent 6 11 2 2" xfId="12393" xr:uid="{65ABF01E-0ACF-4CB5-B15E-255E7DC26500}"/>
    <cellStyle name="Percent 6 11 2 2 2" xfId="30266" xr:uid="{2E6D59A2-7BEC-4DE6-BB05-80E5FDD50E90}"/>
    <cellStyle name="Percent 6 11 2 2 3" xfId="48117" xr:uid="{003CA242-DAC2-4098-AC9F-519807F565E1}"/>
    <cellStyle name="Percent 6 11 2 3" xfId="30265" xr:uid="{FB5913AD-9EF5-490B-9B1B-FA7706467CFE}"/>
    <cellStyle name="Percent 6 11 2 4" xfId="48116" xr:uid="{BFA17789-C4B6-4A15-B861-0ACC074C6FF0}"/>
    <cellStyle name="Percent 6 11 3" xfId="12394" xr:uid="{3C0AAB0B-9D0D-443F-A570-250720E2671C}"/>
    <cellStyle name="Percent 6 11 3 2" xfId="12395" xr:uid="{4344F237-ACAC-4AEF-B432-126986AEF8C1}"/>
    <cellStyle name="Percent 6 11 3 2 2" xfId="30268" xr:uid="{2C1A09F2-6B8A-4CBC-BFC4-55EAF7618A0B}"/>
    <cellStyle name="Percent 6 11 3 2 3" xfId="48119" xr:uid="{AA94CF56-058E-4845-B67D-2B965CA468FB}"/>
    <cellStyle name="Percent 6 11 3 3" xfId="30267" xr:uid="{F7069824-344C-4D63-BB5B-05E06F20D55A}"/>
    <cellStyle name="Percent 6 11 3 4" xfId="48118" xr:uid="{366672C6-1B27-481B-BF11-91C6D4841F40}"/>
    <cellStyle name="Percent 6 11 4" xfId="12396" xr:uid="{CAAFCD9A-C399-4534-BB2E-046C60CB3918}"/>
    <cellStyle name="Percent 6 11 4 2" xfId="30269" xr:uid="{7B1C1DE9-5F90-434E-8551-C9AC262242DD}"/>
    <cellStyle name="Percent 6 11 4 3" xfId="48120" xr:uid="{A7B98107-7D61-4047-883A-4EB8837A13C7}"/>
    <cellStyle name="Percent 6 11 5" xfId="12397" xr:uid="{172A607F-1610-4A86-A9CD-8B8FCAEA5C32}"/>
    <cellStyle name="Percent 6 11 5 2" xfId="30270" xr:uid="{12535609-92FE-4E8E-9D8B-240C921EAD31}"/>
    <cellStyle name="Percent 6 11 5 3" xfId="48121" xr:uid="{ABABFB82-D624-4EB5-BBF9-7973C6566392}"/>
    <cellStyle name="Percent 6 11 6" xfId="30264" xr:uid="{BCD83602-AC02-496A-8A7F-A2C192334859}"/>
    <cellStyle name="Percent 6 11 7" xfId="48115" xr:uid="{E7E83F64-7260-4B62-B0F2-B2BDC5EAADAE}"/>
    <cellStyle name="Percent 6 12" xfId="12398" xr:uid="{36FFBCE0-9BFE-4E05-8DBB-A5FF882F56A0}"/>
    <cellStyle name="Percent 6 12 2" xfId="12399" xr:uid="{61A2E6C0-A92B-4E43-9B5E-6C547C728010}"/>
    <cellStyle name="Percent 6 12 2 2" xfId="12400" xr:uid="{B9351FE4-036C-461C-BE04-D67398B62559}"/>
    <cellStyle name="Percent 6 12 2 2 2" xfId="30273" xr:uid="{D75F234C-ACCA-4BAB-B11E-4EFE908104B4}"/>
    <cellStyle name="Percent 6 12 2 2 3" xfId="48124" xr:uid="{88EFEF32-36AC-4199-A73F-1319424F8BD3}"/>
    <cellStyle name="Percent 6 12 2 3" xfId="30272" xr:uid="{AA5912EE-8FF9-4942-A1FB-4BDC26274B57}"/>
    <cellStyle name="Percent 6 12 2 4" xfId="48123" xr:uid="{B722A27C-E4D2-4BCC-B829-A5B9A7F912FD}"/>
    <cellStyle name="Percent 6 12 3" xfId="12401" xr:uid="{451689ED-64D0-4380-A456-A4A211B99B30}"/>
    <cellStyle name="Percent 6 12 3 2" xfId="12402" xr:uid="{D32E63CB-0776-4A12-96A3-23635DD45B44}"/>
    <cellStyle name="Percent 6 12 3 2 2" xfId="30275" xr:uid="{3A2B3FC3-4BBA-4287-A919-014CFF51C9C9}"/>
    <cellStyle name="Percent 6 12 3 2 3" xfId="48126" xr:uid="{08EC498C-300A-4B0E-8DC1-8FEBF71D1AA5}"/>
    <cellStyle name="Percent 6 12 3 3" xfId="30274" xr:uid="{BB49B79E-87A9-4371-ADA7-522317814AB7}"/>
    <cellStyle name="Percent 6 12 3 4" xfId="48125" xr:uid="{01A14E32-17AD-47F9-9138-D84CE9DD8A4A}"/>
    <cellStyle name="Percent 6 12 4" xfId="12403" xr:uid="{B3E1C2C6-9EF5-4800-97BB-F590924B26F8}"/>
    <cellStyle name="Percent 6 12 4 2" xfId="30276" xr:uid="{0C81735B-43C0-4147-9653-D2B9467C4D19}"/>
    <cellStyle name="Percent 6 12 4 3" xfId="48127" xr:uid="{7AE1AD5E-5826-45B1-A97B-EF9CD214B5A2}"/>
    <cellStyle name="Percent 6 12 5" xfId="30271" xr:uid="{69B9A975-8E42-4FB0-84AC-8170F881FB7D}"/>
    <cellStyle name="Percent 6 12 6" xfId="48122" xr:uid="{55B26831-8A70-426C-9A77-39FF9337B6FA}"/>
    <cellStyle name="Percent 6 13" xfId="12404" xr:uid="{D7B9F86C-DE79-4856-86F6-751CFA88C24E}"/>
    <cellStyle name="Percent 6 13 2" xfId="12405" xr:uid="{EF90AEB4-622A-4493-8442-6FC89AC43F51}"/>
    <cellStyle name="Percent 6 13 2 2" xfId="12406" xr:uid="{5D3B534D-110C-4BDB-B416-0BE2D309DB36}"/>
    <cellStyle name="Percent 6 13 2 2 2" xfId="30279" xr:uid="{F5399728-47A3-4921-A312-BC459989AC05}"/>
    <cellStyle name="Percent 6 13 2 2 3" xfId="48130" xr:uid="{9DE3F887-398A-47C3-B94E-AA53E62B0DE9}"/>
    <cellStyle name="Percent 6 13 2 3" xfId="30278" xr:uid="{EFFB0A44-2D16-444D-88D3-15F04D9B9533}"/>
    <cellStyle name="Percent 6 13 2 4" xfId="48129" xr:uid="{0BEA8B14-CC71-4E16-B259-85F7177065E5}"/>
    <cellStyle name="Percent 6 13 3" xfId="12407" xr:uid="{CCCB1CEF-3DC6-4734-B76E-3825C84AC4EC}"/>
    <cellStyle name="Percent 6 13 3 2" xfId="12408" xr:uid="{45207FFB-98E3-46A2-8614-2BEFD7159FFB}"/>
    <cellStyle name="Percent 6 13 3 2 2" xfId="30281" xr:uid="{4C2D05F6-725E-418D-9210-8B1BC7E89FCB}"/>
    <cellStyle name="Percent 6 13 3 2 3" xfId="48132" xr:uid="{21D3CD5A-B11E-437A-8867-23B736378350}"/>
    <cellStyle name="Percent 6 13 3 3" xfId="30280" xr:uid="{1CEE8139-B5EE-4755-A1F7-5AA8AE45060B}"/>
    <cellStyle name="Percent 6 13 3 4" xfId="48131" xr:uid="{DFBA8C2E-950C-48E3-B640-0C165219D810}"/>
    <cellStyle name="Percent 6 13 4" xfId="12409" xr:uid="{BC009D31-59B2-45B0-927F-045EFF250960}"/>
    <cellStyle name="Percent 6 13 4 2" xfId="12410" xr:uid="{EFFA886B-1040-4251-B700-AF460D1F75C8}"/>
    <cellStyle name="Percent 6 13 4 2 2" xfId="30283" xr:uid="{C43124FE-C403-4239-8142-97FA279FBBD6}"/>
    <cellStyle name="Percent 6 13 4 2 3" xfId="48134" xr:uid="{AFC2D1AD-1748-4C91-8A97-03DAE15F19C7}"/>
    <cellStyle name="Percent 6 13 4 3" xfId="30282" xr:uid="{2D81EFC2-3B97-4652-A735-157F9581727B}"/>
    <cellStyle name="Percent 6 13 4 4" xfId="48133" xr:uid="{15B637E4-D0BD-4908-A7EF-8CB1678308A6}"/>
    <cellStyle name="Percent 6 13 5" xfId="12411" xr:uid="{BF77C953-56CD-44D4-87A6-EA737307FE47}"/>
    <cellStyle name="Percent 6 13 5 2" xfId="30284" xr:uid="{919FC0D6-C0A6-4E96-BB6C-97D85EA25898}"/>
    <cellStyle name="Percent 6 13 5 3" xfId="48135" xr:uid="{EEE15928-096F-4747-9814-0AFAD89446F4}"/>
    <cellStyle name="Percent 6 13 6" xfId="30277" xr:uid="{126474E4-2EBF-467D-AF95-6DFD786B6A7E}"/>
    <cellStyle name="Percent 6 13 7" xfId="48128" xr:uid="{DB2EF4B9-5866-4E22-AAE4-083B0FF46790}"/>
    <cellStyle name="Percent 6 14" xfId="12412" xr:uid="{217C1184-6B25-4972-BA76-7023283CBB06}"/>
    <cellStyle name="Percent 6 14 2" xfId="12413" xr:uid="{74E82899-901E-41AE-979B-BD8930F88D1E}"/>
    <cellStyle name="Percent 6 14 2 2" xfId="12414" xr:uid="{A99FD9C1-7B5A-457D-B850-B9028D913B4E}"/>
    <cellStyle name="Percent 6 14 2 2 2" xfId="30287" xr:uid="{B20C6182-0CCF-4588-B30F-734A7822364C}"/>
    <cellStyle name="Percent 6 14 2 2 3" xfId="48138" xr:uid="{5B3540EE-9EE1-4563-B497-9FBEEEF5B251}"/>
    <cellStyle name="Percent 6 14 2 3" xfId="30286" xr:uid="{F32B8D5E-8280-40F9-94C0-A4695300DD2B}"/>
    <cellStyle name="Percent 6 14 2 4" xfId="48137" xr:uid="{8C54E920-3483-463E-B88C-24A759376BE0}"/>
    <cellStyle name="Percent 6 14 3" xfId="12415" xr:uid="{E7CF018C-2C9C-4047-A106-E69678D45CE5}"/>
    <cellStyle name="Percent 6 14 3 2" xfId="12416" xr:uid="{E8010468-E7B7-4A0D-9545-885AAE1389AE}"/>
    <cellStyle name="Percent 6 14 3 2 2" xfId="30289" xr:uid="{7B32890B-BA8A-43C1-934B-DEEF52E9CB88}"/>
    <cellStyle name="Percent 6 14 3 2 3" xfId="48140" xr:uid="{FCC9545B-F5B0-4EB2-896B-0C8212EA6FD0}"/>
    <cellStyle name="Percent 6 14 3 3" xfId="30288" xr:uid="{E7844D21-B3A6-4B9E-A222-8A082E780444}"/>
    <cellStyle name="Percent 6 14 3 4" xfId="48139" xr:uid="{32FC2791-3DD0-4591-9218-B878979004F9}"/>
    <cellStyle name="Percent 6 14 4" xfId="12417" xr:uid="{B5DD942F-42F6-43D5-9D3A-23CABF9E507E}"/>
    <cellStyle name="Percent 6 14 4 2" xfId="30290" xr:uid="{799F2F78-6D61-42B6-9AF9-36A32F066805}"/>
    <cellStyle name="Percent 6 14 4 3" xfId="48141" xr:uid="{8094EEB4-7E2F-425B-9ECE-881C18C7050E}"/>
    <cellStyle name="Percent 6 14 5" xfId="30285" xr:uid="{40DD2509-C54C-4DDB-9A81-A06A7E26ACD9}"/>
    <cellStyle name="Percent 6 14 6" xfId="48136" xr:uid="{1F29E070-D7DA-479C-9173-562F39259176}"/>
    <cellStyle name="Percent 6 15" xfId="12418" xr:uid="{DFBADBAE-9DB3-4E01-A7D0-65BD00FA7F22}"/>
    <cellStyle name="Percent 6 15 2" xfId="12419" xr:uid="{115BB100-56D9-4A4B-A99F-2BD0B2121F70}"/>
    <cellStyle name="Percent 6 15 2 2" xfId="30292" xr:uid="{7A742693-6E13-412A-8F86-2CEC1DD1DF48}"/>
    <cellStyle name="Percent 6 15 2 3" xfId="48143" xr:uid="{0AC2567D-B070-4835-968B-9986400F38B3}"/>
    <cellStyle name="Percent 6 15 3" xfId="30291" xr:uid="{762FE060-3483-4BB6-BF8D-0C861FBA05ED}"/>
    <cellStyle name="Percent 6 15 4" xfId="48142" xr:uid="{41825667-42E6-4D74-86AA-F0EE9097807F}"/>
    <cellStyle name="Percent 6 16" xfId="12420" xr:uid="{5125B543-29A5-42C2-B88A-85301A3BA80A}"/>
    <cellStyle name="Percent 6 16 2" xfId="12421" xr:uid="{2DDCC234-6850-43CA-9D86-A176FC293CFD}"/>
    <cellStyle name="Percent 6 16 2 2" xfId="30294" xr:uid="{B8479245-0531-4038-8C07-B62D5C903194}"/>
    <cellStyle name="Percent 6 16 2 3" xfId="48145" xr:uid="{7AA1B312-5ED6-45CB-8FFC-5B006FDFC998}"/>
    <cellStyle name="Percent 6 16 3" xfId="30293" xr:uid="{0D25BF31-2631-4272-A5D0-C9EAAB77D540}"/>
    <cellStyle name="Percent 6 16 4" xfId="48144" xr:uid="{CF79DA08-3FD1-4029-B7E7-B3ACDEDF80DF}"/>
    <cellStyle name="Percent 6 17" xfId="12422" xr:uid="{A7FB3ABF-122E-46FD-B623-4C06023EBF36}"/>
    <cellStyle name="Percent 6 17 2" xfId="12423" xr:uid="{6DC168CD-9B7B-47C7-8890-89334409E82C}"/>
    <cellStyle name="Percent 6 17 2 2" xfId="30296" xr:uid="{06A6D112-29A5-47F0-B130-19E402D1F1AD}"/>
    <cellStyle name="Percent 6 17 2 3" xfId="48147" xr:uid="{196D330A-249B-4494-BFB3-3A492F44EEDB}"/>
    <cellStyle name="Percent 6 17 3" xfId="30295" xr:uid="{C8AD5EA6-3A7D-41FE-ACCB-14143BE4C570}"/>
    <cellStyle name="Percent 6 17 4" xfId="48146" xr:uid="{47BEE07F-5F20-40F4-88C9-253D4809ACBC}"/>
    <cellStyle name="Percent 6 18" xfId="12424" xr:uid="{D500BBA5-B105-453C-BB43-08503CA92DC9}"/>
    <cellStyle name="Percent 6 18 2" xfId="30297" xr:uid="{89B294CD-4E40-4E8D-A867-31025686680B}"/>
    <cellStyle name="Percent 6 18 3" xfId="48148" xr:uid="{B8E88B25-6CBF-4009-9D09-91C40EDFF92D}"/>
    <cellStyle name="Percent 6 19" xfId="12425" xr:uid="{7E4FE490-3B28-4283-BF4E-658B505AC159}"/>
    <cellStyle name="Percent 6 19 2" xfId="30298" xr:uid="{1CF39889-2B1D-45E2-AF25-7F2C42DF7279}"/>
    <cellStyle name="Percent 6 19 3" xfId="48149" xr:uid="{38B80BFA-20F4-41B5-B0C8-692BBE71197A}"/>
    <cellStyle name="Percent 6 2" xfId="3010" xr:uid="{1F669F95-F76A-46E5-A872-B9179349254D}"/>
    <cellStyle name="Percent 6 2 10" xfId="12427" xr:uid="{2FD7E8A3-0BDB-426F-87CF-653126985C8A}"/>
    <cellStyle name="Percent 6 2 10 2" xfId="30300" xr:uid="{21F46C12-4366-4CB9-87DF-2F497732929C}"/>
    <cellStyle name="Percent 6 2 10 3" xfId="48151" xr:uid="{C14CF08E-B4DE-48CB-8A55-A726A4C69D9A}"/>
    <cellStyle name="Percent 6 2 11" xfId="12426" xr:uid="{8D23027E-3D54-4292-882D-EF85B9D8B12E}"/>
    <cellStyle name="Percent 6 2 11 2" xfId="30299" xr:uid="{F04F962D-253A-4509-9152-37BB2093B9EE}"/>
    <cellStyle name="Percent 6 2 11 3" xfId="48150" xr:uid="{DD79F840-2E8D-4007-B63A-4EEFC345B042}"/>
    <cellStyle name="Percent 6 2 12" xfId="59988" xr:uid="{C8975FE4-15DF-4962-BA0D-A9F4A52E90FF}"/>
    <cellStyle name="Percent 6 2 2" xfId="12428" xr:uid="{AB04CD48-0C0E-49F5-A9E2-40E03F369FA6}"/>
    <cellStyle name="Percent 6 2 2 2" xfId="12429" xr:uid="{AF3857AC-E969-497A-B796-EDEED091A915}"/>
    <cellStyle name="Percent 6 2 2 2 2" xfId="12430" xr:uid="{2571EDBE-DEDD-4245-9FF5-EC08A2BCA4CF}"/>
    <cellStyle name="Percent 6 2 2 2 2 2" xfId="30303" xr:uid="{564D097E-999E-4C75-A71C-834496575A45}"/>
    <cellStyle name="Percent 6 2 2 2 2 3" xfId="48154" xr:uid="{32CDB024-12A7-48D3-A0BA-E4664C29D14D}"/>
    <cellStyle name="Percent 6 2 2 2 3" xfId="30302" xr:uid="{0FFECE24-BAE1-4FDA-829C-318542AD5CBF}"/>
    <cellStyle name="Percent 6 2 2 2 4" xfId="48153" xr:uid="{6D73FF78-CCAC-46CA-8CA0-FB48527E030F}"/>
    <cellStyle name="Percent 6 2 2 3" xfId="12431" xr:uid="{12E34B9E-5CD0-4866-BC0F-E0278C701E85}"/>
    <cellStyle name="Percent 6 2 2 3 2" xfId="12432" xr:uid="{CE243D7A-992A-4167-9F14-D451B61B3DAE}"/>
    <cellStyle name="Percent 6 2 2 3 2 2" xfId="30305" xr:uid="{4AEE0247-39F8-4225-8278-08AA5A78C596}"/>
    <cellStyle name="Percent 6 2 2 3 2 3" xfId="48156" xr:uid="{1A802F9C-931D-44C7-9249-CA78F4C3B508}"/>
    <cellStyle name="Percent 6 2 2 3 3" xfId="30304" xr:uid="{DC933089-6D48-4D73-B47A-09C26E406122}"/>
    <cellStyle name="Percent 6 2 2 3 4" xfId="48155" xr:uid="{556D8060-6B2F-4745-9947-9D5E34566B8E}"/>
    <cellStyle name="Percent 6 2 2 4" xfId="12433" xr:uid="{B3EF97E2-496B-44C6-881D-284C9B45CF8F}"/>
    <cellStyle name="Percent 6 2 2 4 2" xfId="30306" xr:uid="{29053B3A-A886-4952-AC65-3E805C8652F5}"/>
    <cellStyle name="Percent 6 2 2 4 3" xfId="48157" xr:uid="{9FD0497E-BA4B-4670-9EE4-B3B4FA0752EA}"/>
    <cellStyle name="Percent 6 2 2 5" xfId="30301" xr:uid="{0260A86C-94E7-4AF0-9919-DB36962D60B9}"/>
    <cellStyle name="Percent 6 2 2 6" xfId="48152" xr:uid="{6F455470-D307-4075-BDE6-3A192CC1EA7D}"/>
    <cellStyle name="Percent 6 2 3" xfId="12434" xr:uid="{90004096-33E3-4D82-9FAA-3EF5722944C1}"/>
    <cellStyle name="Percent 6 2 3 2" xfId="12435" xr:uid="{20E87E78-051B-4D40-8EFE-750EED31FC77}"/>
    <cellStyle name="Percent 6 2 3 2 2" xfId="12436" xr:uid="{CF82DF41-F456-4638-B002-DCE84DC0D3C0}"/>
    <cellStyle name="Percent 6 2 3 2 2 2" xfId="30309" xr:uid="{590A2778-D445-4F05-BACE-6FA1D6F10B8C}"/>
    <cellStyle name="Percent 6 2 3 2 2 3" xfId="48160" xr:uid="{855AAA92-EEBC-4385-B007-DF02F42C09E7}"/>
    <cellStyle name="Percent 6 2 3 2 3" xfId="30308" xr:uid="{4C8F37FD-31F3-47B2-B525-28D46BD85888}"/>
    <cellStyle name="Percent 6 2 3 2 4" xfId="48159" xr:uid="{8E87AFCB-817C-4E2A-A63E-A8FAE7C13917}"/>
    <cellStyle name="Percent 6 2 3 3" xfId="12437" xr:uid="{8812FF80-FCF9-4ED2-83F5-CCCE726BA229}"/>
    <cellStyle name="Percent 6 2 3 3 2" xfId="12438" xr:uid="{2FFF3C80-6708-43A8-AAA7-0B03A87F4527}"/>
    <cellStyle name="Percent 6 2 3 3 2 2" xfId="30311" xr:uid="{5D4F9FB8-F98F-4347-ACB8-9AD706B675E6}"/>
    <cellStyle name="Percent 6 2 3 3 2 3" xfId="48162" xr:uid="{38D37416-D2EA-4158-8A46-F567DD145DAF}"/>
    <cellStyle name="Percent 6 2 3 3 3" xfId="30310" xr:uid="{8A4D7938-F049-4FAD-A548-9032D0BA711C}"/>
    <cellStyle name="Percent 6 2 3 3 4" xfId="48161" xr:uid="{920BEBAA-4C65-4A06-9FCB-1E355EBD228C}"/>
    <cellStyle name="Percent 6 2 3 4" xfId="12439" xr:uid="{DF100A42-393D-440B-9DB5-BB874CDE8C4A}"/>
    <cellStyle name="Percent 6 2 3 4 2" xfId="30312" xr:uid="{F29F9081-8B56-4B8C-84D4-4D0ED43FC21A}"/>
    <cellStyle name="Percent 6 2 3 4 3" xfId="48163" xr:uid="{280B7495-218B-4A4B-9069-AF11F0ACF97C}"/>
    <cellStyle name="Percent 6 2 3 5" xfId="30307" xr:uid="{8D9327BD-825E-4FA7-B962-3071424E6B4B}"/>
    <cellStyle name="Percent 6 2 3 6" xfId="48158" xr:uid="{DBAFF410-567A-4A5A-A113-C2136E0B739C}"/>
    <cellStyle name="Percent 6 2 4" xfId="12440" xr:uid="{99B3A8D2-0460-4025-BFDB-FC8D1151752E}"/>
    <cellStyle name="Percent 6 2 4 2" xfId="12441" xr:uid="{E422B7E6-AD15-4B9E-BEBA-B4DCC2A00B49}"/>
    <cellStyle name="Percent 6 2 4 2 2" xfId="12442" xr:uid="{542E9E6A-1EC0-48A3-961B-9BD15C5C9537}"/>
    <cellStyle name="Percent 6 2 4 2 2 2" xfId="30315" xr:uid="{6A6391AD-64BB-4DAC-90EA-64BF531DA7EA}"/>
    <cellStyle name="Percent 6 2 4 2 2 3" xfId="48166" xr:uid="{0DFB8521-F85D-46F3-9F74-7DEF45150567}"/>
    <cellStyle name="Percent 6 2 4 2 3" xfId="30314" xr:uid="{305374DD-0436-4567-ACBD-A919DCECF58C}"/>
    <cellStyle name="Percent 6 2 4 2 4" xfId="48165" xr:uid="{7E5EDA77-0CB7-443F-B214-948C51620CAB}"/>
    <cellStyle name="Percent 6 2 4 3" xfId="12443" xr:uid="{B29CEA1A-A94D-43A8-8C9E-ABB90FA5D093}"/>
    <cellStyle name="Percent 6 2 4 3 2" xfId="12444" xr:uid="{5D50E8D8-7CAD-42D5-AD01-3300E683F7FC}"/>
    <cellStyle name="Percent 6 2 4 3 2 2" xfId="30317" xr:uid="{2F06EC7C-614F-4D41-B1B5-7A50BE0EBCE8}"/>
    <cellStyle name="Percent 6 2 4 3 2 3" xfId="48168" xr:uid="{8050A09C-21A4-4BAD-AD84-1447B070EA5C}"/>
    <cellStyle name="Percent 6 2 4 3 3" xfId="30316" xr:uid="{BC102FEF-C964-42B2-9BE8-7BE29F9DBC6A}"/>
    <cellStyle name="Percent 6 2 4 3 4" xfId="48167" xr:uid="{B83A16D0-48EB-4DDD-87A5-617A18B7AFB3}"/>
    <cellStyle name="Percent 6 2 4 4" xfId="12445" xr:uid="{0E6C43C6-98EA-4D0F-99CF-5538457CF28B}"/>
    <cellStyle name="Percent 6 2 4 4 2" xfId="12446" xr:uid="{4F9D04C5-2398-4EF2-B2AF-46A7DBA5CFDB}"/>
    <cellStyle name="Percent 6 2 4 4 2 2" xfId="30319" xr:uid="{0C5B7585-A971-408C-86C4-A40E8CD7112B}"/>
    <cellStyle name="Percent 6 2 4 4 2 3" xfId="48170" xr:uid="{B2EFCB0B-7574-4B13-A39B-E1CF223B2E54}"/>
    <cellStyle name="Percent 6 2 4 4 3" xfId="30318" xr:uid="{BD3EB111-A004-49F1-A04D-7FA159AD559D}"/>
    <cellStyle name="Percent 6 2 4 4 4" xfId="48169" xr:uid="{D1331F4B-F97F-48DD-A05F-90AEBF543680}"/>
    <cellStyle name="Percent 6 2 4 5" xfId="12447" xr:uid="{E9F6751E-A0D7-46FB-9887-FDE9519457A6}"/>
    <cellStyle name="Percent 6 2 4 5 2" xfId="30320" xr:uid="{29F1526B-95B4-4A58-8291-3BD56125EC26}"/>
    <cellStyle name="Percent 6 2 4 5 3" xfId="48171" xr:uid="{4CF89EB5-E37D-4490-AB21-0680827988CD}"/>
    <cellStyle name="Percent 6 2 4 6" xfId="30313" xr:uid="{7BA5B5B7-20EC-454A-8DA7-7BA42BF7DB83}"/>
    <cellStyle name="Percent 6 2 4 7" xfId="48164" xr:uid="{A3BF3052-DCD0-4312-8C61-533770AB7E75}"/>
    <cellStyle name="Percent 6 2 5" xfId="12448" xr:uid="{7934BFA9-DC6A-480F-9194-E10CF3CA3A01}"/>
    <cellStyle name="Percent 6 2 5 2" xfId="12449" xr:uid="{664B66B1-77BC-4FCB-855C-897FC9514D2A}"/>
    <cellStyle name="Percent 6 2 5 2 2" xfId="12450" xr:uid="{DDCEA2AC-7A7B-46A9-8C13-F2413A9ECD15}"/>
    <cellStyle name="Percent 6 2 5 2 2 2" xfId="30323" xr:uid="{9286EDC4-9D96-4CE3-AFE4-E0DBAE2AFFC6}"/>
    <cellStyle name="Percent 6 2 5 2 2 3" xfId="48174" xr:uid="{2F004DB7-8624-4D2F-AE5C-20918FA80216}"/>
    <cellStyle name="Percent 6 2 5 2 3" xfId="30322" xr:uid="{59E3E4A1-235B-4AA2-B1A3-89F091A5862D}"/>
    <cellStyle name="Percent 6 2 5 2 4" xfId="48173" xr:uid="{0F148DFD-4E92-44C5-9DA3-C8D7CBF4FAD8}"/>
    <cellStyle name="Percent 6 2 5 3" xfId="12451" xr:uid="{845C2868-71E3-49C4-BD77-E30B54186C53}"/>
    <cellStyle name="Percent 6 2 5 3 2" xfId="12452" xr:uid="{CA79E3E4-C4ED-4E60-A619-19AB0B2BD73F}"/>
    <cellStyle name="Percent 6 2 5 3 2 2" xfId="30325" xr:uid="{30B74915-45C0-4E57-8746-E12FF70FD7B1}"/>
    <cellStyle name="Percent 6 2 5 3 2 3" xfId="48176" xr:uid="{49588C10-EABD-4120-B944-67E4ADDB6B19}"/>
    <cellStyle name="Percent 6 2 5 3 3" xfId="30324" xr:uid="{2EB3D84A-791C-4A2C-88DA-E330DE5435CA}"/>
    <cellStyle name="Percent 6 2 5 3 4" xfId="48175" xr:uid="{C0BE8E5B-E1B1-42DD-9549-667FACDAEE95}"/>
    <cellStyle name="Percent 6 2 5 4" xfId="12453" xr:uid="{8E9299F6-733E-45EC-B3E4-EB5185564EE4}"/>
    <cellStyle name="Percent 6 2 5 4 2" xfId="30326" xr:uid="{2DFBD0D4-C814-4B8D-95EB-E6281AD30E7C}"/>
    <cellStyle name="Percent 6 2 5 4 3" xfId="48177" xr:uid="{4F0E5395-CCF5-4820-AA78-73AE483CCBCB}"/>
    <cellStyle name="Percent 6 2 5 5" xfId="30321" xr:uid="{1C0FA2E3-B115-4899-8A97-A80625F93B30}"/>
    <cellStyle name="Percent 6 2 5 6" xfId="48172" xr:uid="{E22D4F1D-162E-4EF7-A9D7-9268DA8D72A0}"/>
    <cellStyle name="Percent 6 2 6" xfId="12454" xr:uid="{CF68DDF8-CB86-4408-B1FE-7BD1259ECEE8}"/>
    <cellStyle name="Percent 6 2 6 2" xfId="12455" xr:uid="{EB94406A-1690-4ECD-B165-BBBEE33B98AB}"/>
    <cellStyle name="Percent 6 2 6 2 2" xfId="30328" xr:uid="{95395F5D-DAE7-46CF-BBB0-39549C60C465}"/>
    <cellStyle name="Percent 6 2 6 2 3" xfId="48179" xr:uid="{4982A6F3-2E30-4343-9276-C4616301825A}"/>
    <cellStyle name="Percent 6 2 6 3" xfId="30327" xr:uid="{1BB1E388-0B50-418A-B507-C54A2ACB2835}"/>
    <cellStyle name="Percent 6 2 6 4" xfId="48178" xr:uid="{5E9CDEF7-2E2A-48D8-A097-BD179000118B}"/>
    <cellStyle name="Percent 6 2 7" xfId="12456" xr:uid="{A8801DC8-2B73-42D9-94DF-325C65352CDA}"/>
    <cellStyle name="Percent 6 2 7 2" xfId="12457" xr:uid="{73913CA9-4030-4256-BC8C-2D4EC95BF711}"/>
    <cellStyle name="Percent 6 2 7 2 2" xfId="30330" xr:uid="{337B17DD-147B-4E07-89A6-37DDA91943E2}"/>
    <cellStyle name="Percent 6 2 7 2 3" xfId="48181" xr:uid="{8BCDB930-56B1-4586-8FBF-167809E6782F}"/>
    <cellStyle name="Percent 6 2 7 3" xfId="30329" xr:uid="{48374449-E430-4FB1-A018-68D33501BB10}"/>
    <cellStyle name="Percent 6 2 7 4" xfId="48180" xr:uid="{8DDE8FC6-C12C-463B-AF9A-B3BD4D3CFF1A}"/>
    <cellStyle name="Percent 6 2 8" xfId="12458" xr:uid="{2156C612-81E5-46A0-A97C-7DE99F06FBD6}"/>
    <cellStyle name="Percent 6 2 8 2" xfId="12459" xr:uid="{4464F4FC-2F5F-4E66-A3BA-D80DCC3741EB}"/>
    <cellStyle name="Percent 6 2 8 2 2" xfId="30332" xr:uid="{2911303A-737F-4FDA-BFFB-0C828BED6095}"/>
    <cellStyle name="Percent 6 2 8 2 3" xfId="48183" xr:uid="{CB6D3B78-9973-4F70-AD24-63E08210777D}"/>
    <cellStyle name="Percent 6 2 8 3" xfId="30331" xr:uid="{BE5D2837-7441-4AB4-82BF-7F55D54C337E}"/>
    <cellStyle name="Percent 6 2 8 4" xfId="48182" xr:uid="{6B10F2B0-CD09-41F0-AE18-B58EAA498A9D}"/>
    <cellStyle name="Percent 6 2 9" xfId="12460" xr:uid="{D43A3438-22D3-4091-8A22-AF5795178738}"/>
    <cellStyle name="Percent 6 2 9 2" xfId="30333" xr:uid="{AEF7A1B5-0315-4304-BF7B-F287A9932D68}"/>
    <cellStyle name="Percent 6 2 9 3" xfId="48184" xr:uid="{FC49B178-B511-4C13-AA7F-F1C1CF213934}"/>
    <cellStyle name="Percent 6 20" xfId="12383" xr:uid="{837A7598-471D-4398-A7CF-441E4E2C6954}"/>
    <cellStyle name="Percent 6 20 2" xfId="30256" xr:uid="{62DEF6CC-6963-4C66-9D76-0E319F6A44F6}"/>
    <cellStyle name="Percent 6 20 3" xfId="48107" xr:uid="{0A5441A1-BCD6-41B5-BE42-3A5C02F32C4E}"/>
    <cellStyle name="Percent 6 21" xfId="22574" xr:uid="{1A5ED9A3-C99B-4B87-AC7B-2A63729BD76A}"/>
    <cellStyle name="Percent 6 22" xfId="40428" xr:uid="{98B548BB-0B6E-462D-B522-B341DB084169}"/>
    <cellStyle name="Percent 6 23" xfId="59986" xr:uid="{BBBB15DB-215B-4978-9789-D32493C18D5E}"/>
    <cellStyle name="Percent 6 3" xfId="3009" xr:uid="{E34C4FA8-9D79-451F-A7C4-4FDE53AA0D6A}"/>
    <cellStyle name="Percent 6 3 10" xfId="12462" xr:uid="{7D553989-F0AD-4B8A-9268-2AB8A3C204E5}"/>
    <cellStyle name="Percent 6 3 10 2" xfId="30335" xr:uid="{31F39E92-FDBA-4DCC-8BE6-10488C1D10BF}"/>
    <cellStyle name="Percent 6 3 10 3" xfId="48186" xr:uid="{5071F79D-F1B2-4E35-AA1C-7E69B7669958}"/>
    <cellStyle name="Percent 6 3 11" xfId="12461" xr:uid="{9509CF27-3519-4940-B60D-7A34875A636A}"/>
    <cellStyle name="Percent 6 3 11 2" xfId="30334" xr:uid="{EC149B83-F2B8-41C8-96C2-9456E22BC9F4}"/>
    <cellStyle name="Percent 6 3 11 3" xfId="48185" xr:uid="{AC108758-C3C9-4555-969D-51F6A11B723C}"/>
    <cellStyle name="Percent 6 3 12" xfId="59989" xr:uid="{C25FEE53-2323-40D0-8046-7BD3D3D625F9}"/>
    <cellStyle name="Percent 6 3 2" xfId="4774" xr:uid="{226F3B2B-5FCE-4D49-ADDB-2724413CA89C}"/>
    <cellStyle name="Percent 6 3 2 2" xfId="12464" xr:uid="{9380EA21-2F09-4682-84D9-FE12C967AFD6}"/>
    <cellStyle name="Percent 6 3 2 2 2" xfId="12465" xr:uid="{C0FAC691-97A6-4342-BA71-27E5FDC56521}"/>
    <cellStyle name="Percent 6 3 2 2 2 2" xfId="30338" xr:uid="{B581E6B3-14A8-434C-8C34-AA1A9D375351}"/>
    <cellStyle name="Percent 6 3 2 2 2 3" xfId="48189" xr:uid="{F4216920-B70D-49A9-8149-B83DF146FF70}"/>
    <cellStyle name="Percent 6 3 2 2 3" xfId="30337" xr:uid="{157E819A-9ECF-4546-A658-0C311E33D9ED}"/>
    <cellStyle name="Percent 6 3 2 2 4" xfId="48188" xr:uid="{2573CE36-47B3-413A-B8E0-D30E4D29DDF1}"/>
    <cellStyle name="Percent 6 3 2 3" xfId="12466" xr:uid="{245302A7-86B1-444C-9E1B-988AFC579844}"/>
    <cellStyle name="Percent 6 3 2 3 2" xfId="12467" xr:uid="{4EED98EB-7396-4151-91B3-7B0337FECF44}"/>
    <cellStyle name="Percent 6 3 2 3 2 2" xfId="30340" xr:uid="{5402924D-826C-4E5E-819A-BCA022D72BBA}"/>
    <cellStyle name="Percent 6 3 2 3 2 3" xfId="48191" xr:uid="{7C554409-28B3-4E9D-9330-27A53310DD92}"/>
    <cellStyle name="Percent 6 3 2 3 3" xfId="30339" xr:uid="{B3815455-17AA-48CE-A6E4-2069FE494E90}"/>
    <cellStyle name="Percent 6 3 2 3 4" xfId="48190" xr:uid="{E2613505-D5F2-4C7F-9F16-A5DE7BF152C1}"/>
    <cellStyle name="Percent 6 3 2 4" xfId="12468" xr:uid="{8BBAF331-3275-4DE7-BED0-6DAD665DD71D}"/>
    <cellStyle name="Percent 6 3 2 4 2" xfId="30341" xr:uid="{A901ABBE-12D2-4CF8-96F8-5ED5C8848E35}"/>
    <cellStyle name="Percent 6 3 2 4 3" xfId="48192" xr:uid="{4A7294DB-D71B-4BDA-9B8C-FC65EEE73266}"/>
    <cellStyle name="Percent 6 3 2 5" xfId="12463" xr:uid="{8D24F18D-7501-4E39-9912-63E8FC42257D}"/>
    <cellStyle name="Percent 6 3 2 5 2" xfId="30336" xr:uid="{6C4086EC-B314-4F43-9ABC-48D130A03D52}"/>
    <cellStyle name="Percent 6 3 2 5 3" xfId="48187" xr:uid="{CF57AFF2-7956-4DFF-BC9E-7598353CE444}"/>
    <cellStyle name="Percent 6 3 2 6" xfId="59990" xr:uid="{91D7DCC0-2117-43A9-99EB-0C9355156102}"/>
    <cellStyle name="Percent 6 3 3" xfId="12469" xr:uid="{00109B18-49F2-4585-AB76-C8296FF20B6B}"/>
    <cellStyle name="Percent 6 3 3 2" xfId="12470" xr:uid="{8DD55277-3E8E-4FE4-9E11-EA57C74668CC}"/>
    <cellStyle name="Percent 6 3 3 2 2" xfId="12471" xr:uid="{0A2B9934-21E9-461B-9D66-550BF260D318}"/>
    <cellStyle name="Percent 6 3 3 2 2 2" xfId="30344" xr:uid="{53DDFA12-2C34-47E4-9723-058598950417}"/>
    <cellStyle name="Percent 6 3 3 2 2 3" xfId="48195" xr:uid="{6ECB6F79-04E3-4AFD-A0C1-9AD703658DE2}"/>
    <cellStyle name="Percent 6 3 3 2 3" xfId="30343" xr:uid="{42879D5A-70D4-4408-8051-501D11509A95}"/>
    <cellStyle name="Percent 6 3 3 2 4" xfId="48194" xr:uid="{52C7C845-787B-4DD6-84F0-5CDACAB3F423}"/>
    <cellStyle name="Percent 6 3 3 3" xfId="12472" xr:uid="{FF09E4F5-C47A-4B19-82F9-7DCA2F8B93F9}"/>
    <cellStyle name="Percent 6 3 3 3 2" xfId="12473" xr:uid="{DE1D32F9-2941-45C5-8454-20D1FAE73246}"/>
    <cellStyle name="Percent 6 3 3 3 2 2" xfId="30346" xr:uid="{9835693E-0282-4309-B7E2-3ABCCCD024DB}"/>
    <cellStyle name="Percent 6 3 3 3 2 3" xfId="48197" xr:uid="{D59F4322-0899-4E6F-BFDA-DD713B5A6FF0}"/>
    <cellStyle name="Percent 6 3 3 3 3" xfId="30345" xr:uid="{8C7E11A2-D966-4FF8-9503-DAA0BFEC235B}"/>
    <cellStyle name="Percent 6 3 3 3 4" xfId="48196" xr:uid="{E4CAB676-60AB-4387-9CAC-533577D105A1}"/>
    <cellStyle name="Percent 6 3 3 4" xfId="12474" xr:uid="{AE3BD6BF-018E-43E4-B7BA-8ABA6D20BC9A}"/>
    <cellStyle name="Percent 6 3 3 4 2" xfId="30347" xr:uid="{CF0CEE36-EC35-4665-B1B1-3AD656557A09}"/>
    <cellStyle name="Percent 6 3 3 4 3" xfId="48198" xr:uid="{64A6AC8D-521A-4539-8BFF-27B996539C78}"/>
    <cellStyle name="Percent 6 3 3 5" xfId="30342" xr:uid="{7A04E2A4-A9F6-40B6-B359-3DBA2655A5DF}"/>
    <cellStyle name="Percent 6 3 3 6" xfId="48193" xr:uid="{F5AD909E-5CFE-42C1-86B1-C424DEC3AD9C}"/>
    <cellStyle name="Percent 6 3 3 7" xfId="59991" xr:uid="{3EE6124F-5FDD-45A4-98D9-11932BD2BC9B}"/>
    <cellStyle name="Percent 6 3 4" xfId="12475" xr:uid="{CFD25E89-AABA-49B2-8FEC-E1D8AD080302}"/>
    <cellStyle name="Percent 6 3 4 2" xfId="12476" xr:uid="{813317EB-FD1B-4B86-B1A3-ED4398274FC3}"/>
    <cellStyle name="Percent 6 3 4 2 2" xfId="12477" xr:uid="{15F35E03-EECA-441F-91AB-4FFE5F89E961}"/>
    <cellStyle name="Percent 6 3 4 2 2 2" xfId="30350" xr:uid="{1EC62E6E-2411-40DF-ACB7-29E669398D12}"/>
    <cellStyle name="Percent 6 3 4 2 2 3" xfId="48201" xr:uid="{412DF7B3-7ED2-4452-93B1-FF3943D046B2}"/>
    <cellStyle name="Percent 6 3 4 2 3" xfId="30349" xr:uid="{078AE97B-295E-4153-BCC5-86304364FF06}"/>
    <cellStyle name="Percent 6 3 4 2 4" xfId="48200" xr:uid="{8016002C-07B9-49C2-9625-0D48F4B12306}"/>
    <cellStyle name="Percent 6 3 4 3" xfId="12478" xr:uid="{2DA3048B-F38C-4B09-83DA-4F95D2CDAF15}"/>
    <cellStyle name="Percent 6 3 4 3 2" xfId="12479" xr:uid="{F25F6B21-ABA1-47A9-8DF2-C4677D502002}"/>
    <cellStyle name="Percent 6 3 4 3 2 2" xfId="30352" xr:uid="{BE1A1ADF-2A76-49CD-9CE6-D4CD2BCFCFA7}"/>
    <cellStyle name="Percent 6 3 4 3 2 3" xfId="48203" xr:uid="{5CC8ABB8-43C0-407A-924E-9EC7308B323D}"/>
    <cellStyle name="Percent 6 3 4 3 3" xfId="30351" xr:uid="{19F4A62F-84F4-4CA3-ADB3-58CBE77E9096}"/>
    <cellStyle name="Percent 6 3 4 3 4" xfId="48202" xr:uid="{AB4C5B20-0DF3-4D6C-84CB-705753D7A3BD}"/>
    <cellStyle name="Percent 6 3 4 4" xfId="12480" xr:uid="{F369BCF7-D48C-40E7-8BA9-233F800D415F}"/>
    <cellStyle name="Percent 6 3 4 4 2" xfId="12481" xr:uid="{B882BEF3-DCC7-4F73-8066-20B20C6AE754}"/>
    <cellStyle name="Percent 6 3 4 4 2 2" xfId="30354" xr:uid="{93C95D74-01B0-4C50-BD52-547E9AD44002}"/>
    <cellStyle name="Percent 6 3 4 4 2 3" xfId="48205" xr:uid="{6C189B3C-D9B3-474E-9F8A-8540AFE6A74D}"/>
    <cellStyle name="Percent 6 3 4 4 3" xfId="30353" xr:uid="{0CF2DCAB-D500-4C4E-86FD-1D5D3A34007A}"/>
    <cellStyle name="Percent 6 3 4 4 4" xfId="48204" xr:uid="{68269EDD-2362-4A91-B188-3C56198B3CBC}"/>
    <cellStyle name="Percent 6 3 4 5" xfId="12482" xr:uid="{BA967E64-77C3-48F0-8773-A8328D9C1B4F}"/>
    <cellStyle name="Percent 6 3 4 5 2" xfId="30355" xr:uid="{06572242-85D3-49A2-8621-581C15A71CA7}"/>
    <cellStyle name="Percent 6 3 4 5 3" xfId="48206" xr:uid="{A464DB39-0F86-42BA-8B84-91BEEC307514}"/>
    <cellStyle name="Percent 6 3 4 6" xfId="30348" xr:uid="{A1F48374-F6D4-423E-BE1F-3EF504637A54}"/>
    <cellStyle name="Percent 6 3 4 7" xfId="48199" xr:uid="{A914588B-7E23-4E59-BC76-78F0790BF718}"/>
    <cellStyle name="Percent 6 3 5" xfId="12483" xr:uid="{14819C54-0437-460B-AAF8-36FECBDF27FA}"/>
    <cellStyle name="Percent 6 3 5 2" xfId="12484" xr:uid="{86AA0A6C-E102-4E4B-BAE1-45E489DB19E7}"/>
    <cellStyle name="Percent 6 3 5 2 2" xfId="12485" xr:uid="{088EC922-9A8C-4961-92FC-73CA8DC6F298}"/>
    <cellStyle name="Percent 6 3 5 2 2 2" xfId="30358" xr:uid="{01003639-646B-4BE1-B160-A9115B2AF103}"/>
    <cellStyle name="Percent 6 3 5 2 2 3" xfId="48209" xr:uid="{D5A8C387-7169-41A3-8570-1E96EF459899}"/>
    <cellStyle name="Percent 6 3 5 2 3" xfId="30357" xr:uid="{58C31EAD-9BE1-4D06-92E0-96D774DCD92F}"/>
    <cellStyle name="Percent 6 3 5 2 4" xfId="48208" xr:uid="{AF23D969-80DD-4C00-AB64-3C8891D1188A}"/>
    <cellStyle name="Percent 6 3 5 3" xfId="12486" xr:uid="{8EFDD47B-3DD6-417C-B804-9C0B33B3DE97}"/>
    <cellStyle name="Percent 6 3 5 3 2" xfId="12487" xr:uid="{5FDB93A6-BFBF-449A-8808-290F2483B600}"/>
    <cellStyle name="Percent 6 3 5 3 2 2" xfId="30360" xr:uid="{40DA8231-EA88-4DCA-9946-84DBE3D0AE69}"/>
    <cellStyle name="Percent 6 3 5 3 2 3" xfId="48211" xr:uid="{8936FE94-9B27-41A2-955A-6A9E948D1962}"/>
    <cellStyle name="Percent 6 3 5 3 3" xfId="30359" xr:uid="{AD693B76-0702-4BFB-A918-1F113FED54FB}"/>
    <cellStyle name="Percent 6 3 5 3 4" xfId="48210" xr:uid="{F8A4A5FD-2D0A-41F0-A3B1-585874EFCDA6}"/>
    <cellStyle name="Percent 6 3 5 4" xfId="12488" xr:uid="{3ED122B0-813E-4C40-BAC0-A5CBA0F7EB3A}"/>
    <cellStyle name="Percent 6 3 5 4 2" xfId="30361" xr:uid="{51B6C60E-CDC1-4C26-B132-C00FB5155773}"/>
    <cellStyle name="Percent 6 3 5 4 3" xfId="48212" xr:uid="{A5431010-EE5F-48B9-954C-822A426BFBAF}"/>
    <cellStyle name="Percent 6 3 5 5" xfId="30356" xr:uid="{732C9023-2E05-44C8-A204-2AC22C46D3E6}"/>
    <cellStyle name="Percent 6 3 5 6" xfId="48207" xr:uid="{D5BE5FB6-1D8A-4C2C-BEDB-82393C63161A}"/>
    <cellStyle name="Percent 6 3 6" xfId="12489" xr:uid="{87247E75-6383-4F5E-AB78-3C2DBC2AF327}"/>
    <cellStyle name="Percent 6 3 6 2" xfId="12490" xr:uid="{9F34FFB6-F8BA-4AC5-AC98-0BC8C24CC612}"/>
    <cellStyle name="Percent 6 3 6 2 2" xfId="30363" xr:uid="{505456FD-17F6-44EF-B5E2-88CFED6761C0}"/>
    <cellStyle name="Percent 6 3 6 2 3" xfId="48214" xr:uid="{39B2B8DB-0D02-4D44-9482-E799EBA90E05}"/>
    <cellStyle name="Percent 6 3 6 3" xfId="30362" xr:uid="{775EC1C9-9F55-4B16-8021-0DDDF5C289AE}"/>
    <cellStyle name="Percent 6 3 6 4" xfId="48213" xr:uid="{7922B994-ACFC-4083-B800-6091F33F95CB}"/>
    <cellStyle name="Percent 6 3 7" xfId="12491" xr:uid="{753BED83-82FC-4A39-8DF6-E209EBC02602}"/>
    <cellStyle name="Percent 6 3 7 2" xfId="12492" xr:uid="{618ADB7B-48DD-4EEE-81F7-C809DAFB39AE}"/>
    <cellStyle name="Percent 6 3 7 2 2" xfId="30365" xr:uid="{88904697-48DE-4B8B-A6E6-0A62B269ECD9}"/>
    <cellStyle name="Percent 6 3 7 2 3" xfId="48216" xr:uid="{3C8FEA5C-3326-4604-A6A2-E935B3B08531}"/>
    <cellStyle name="Percent 6 3 7 3" xfId="30364" xr:uid="{7371BEA0-7BB1-49D2-A6E3-B7FAC4378404}"/>
    <cellStyle name="Percent 6 3 7 4" xfId="48215" xr:uid="{2853DF35-D3F6-4D6F-8A6C-5B565034554C}"/>
    <cellStyle name="Percent 6 3 8" xfId="12493" xr:uid="{263CE592-AD50-4612-8689-75B079360359}"/>
    <cellStyle name="Percent 6 3 8 2" xfId="12494" xr:uid="{6C76D3EE-5ECF-409B-A2C3-32D20233FF77}"/>
    <cellStyle name="Percent 6 3 8 2 2" xfId="30367" xr:uid="{776CA94F-AFBF-4252-94B0-1D467C9FBE13}"/>
    <cellStyle name="Percent 6 3 8 2 3" xfId="48218" xr:uid="{A4366811-5CB6-43AB-BDBC-4B93664684D0}"/>
    <cellStyle name="Percent 6 3 8 3" xfId="30366" xr:uid="{D55F88D1-ED17-4A4C-AAF1-86971D11B77F}"/>
    <cellStyle name="Percent 6 3 8 4" xfId="48217" xr:uid="{441B285B-69B8-4297-A0AB-1DAB406AC8DC}"/>
    <cellStyle name="Percent 6 3 9" xfId="12495" xr:uid="{E31EB4D6-42A2-42FB-B775-196279196101}"/>
    <cellStyle name="Percent 6 3 9 2" xfId="30368" xr:uid="{7117E542-CDFE-4D91-A362-0740A11CB232}"/>
    <cellStyle name="Percent 6 3 9 3" xfId="48219" xr:uid="{6D3E4EBF-8824-40E6-A8A7-AA7BACA0CD73}"/>
    <cellStyle name="Percent 6 4" xfId="4775" xr:uid="{84FD26B1-B3CE-42C1-BCD6-E1AEB7A124D2}"/>
    <cellStyle name="Percent 6 4 10" xfId="12497" xr:uid="{73019CCC-179C-4201-A636-CC2675AC9276}"/>
    <cellStyle name="Percent 6 4 10 2" xfId="30370" xr:uid="{50D4C1D4-D3E3-49EE-BB62-1F365609113B}"/>
    <cellStyle name="Percent 6 4 10 3" xfId="48221" xr:uid="{BAC6A15E-D6B5-4F01-9767-E4A52024BBA0}"/>
    <cellStyle name="Percent 6 4 11" xfId="12496" xr:uid="{125B3844-5B98-4DA1-9FB2-975E06A5ABFE}"/>
    <cellStyle name="Percent 6 4 11 2" xfId="30369" xr:uid="{1D8F4051-A955-4963-8B12-58D67AA3DBEC}"/>
    <cellStyle name="Percent 6 4 11 3" xfId="48220" xr:uid="{BBFB80F8-ED85-405C-B80D-CB7BD6C33E6E}"/>
    <cellStyle name="Percent 6 4 12" xfId="59992" xr:uid="{26230FBC-1D92-4A61-A28B-E22AE861B828}"/>
    <cellStyle name="Percent 6 4 2" xfId="12498" xr:uid="{A8F75D0A-D605-463E-857E-65E01780BB65}"/>
    <cellStyle name="Percent 6 4 2 2" xfId="12499" xr:uid="{20DC9B9E-E75B-4113-8AF4-CA23EB0885BF}"/>
    <cellStyle name="Percent 6 4 2 2 2" xfId="12500" xr:uid="{AE27D653-464B-49E8-AD9A-5215E3660779}"/>
    <cellStyle name="Percent 6 4 2 2 2 2" xfId="30373" xr:uid="{EF344912-5B97-4198-9975-8D6A3520F323}"/>
    <cellStyle name="Percent 6 4 2 2 2 3" xfId="48224" xr:uid="{66F33393-24FE-4848-8B3B-9AC46A2C89A5}"/>
    <cellStyle name="Percent 6 4 2 2 3" xfId="30372" xr:uid="{B3D4E418-6DD4-4112-9038-8D1BEA3A600C}"/>
    <cellStyle name="Percent 6 4 2 2 4" xfId="48223" xr:uid="{87D4F783-D432-4B66-B7F6-059BDD7AD129}"/>
    <cellStyle name="Percent 6 4 2 3" xfId="12501" xr:uid="{825CD594-94DD-49BA-AFCA-6B99F8313CA7}"/>
    <cellStyle name="Percent 6 4 2 3 2" xfId="12502" xr:uid="{41CBAAE9-D9BE-4D95-95A1-014419F3B9CA}"/>
    <cellStyle name="Percent 6 4 2 3 2 2" xfId="30375" xr:uid="{11E09533-F059-430A-97FD-2595503902FE}"/>
    <cellStyle name="Percent 6 4 2 3 2 3" xfId="48226" xr:uid="{CB71A902-7B51-4FD0-9E39-09DED7D3ED5B}"/>
    <cellStyle name="Percent 6 4 2 3 3" xfId="30374" xr:uid="{476D0020-6631-435B-9285-5FC9D9910A03}"/>
    <cellStyle name="Percent 6 4 2 3 4" xfId="48225" xr:uid="{63C03764-86A1-4E3E-B478-F2EE3A71345A}"/>
    <cellStyle name="Percent 6 4 2 4" xfId="12503" xr:uid="{FFC21195-173D-484B-BE99-57EF0D14729F}"/>
    <cellStyle name="Percent 6 4 2 4 2" xfId="30376" xr:uid="{17ED10D5-97E9-4C79-BF27-4C273A34E39A}"/>
    <cellStyle name="Percent 6 4 2 4 3" xfId="48227" xr:uid="{AD92C42B-C6D3-4B23-A40F-D25D1CFEFE58}"/>
    <cellStyle name="Percent 6 4 2 5" xfId="30371" xr:uid="{76CD3DEC-C0B5-495E-92FD-D0FF33A24375}"/>
    <cellStyle name="Percent 6 4 2 6" xfId="48222" xr:uid="{96EDF339-37ED-4E24-83F2-4B03F8D34E9C}"/>
    <cellStyle name="Percent 6 4 3" xfId="12504" xr:uid="{AACA59CC-F552-4504-8C42-5227C2ACA697}"/>
    <cellStyle name="Percent 6 4 3 2" xfId="12505" xr:uid="{0665C17E-3C60-443F-8F80-423685EB55FB}"/>
    <cellStyle name="Percent 6 4 3 2 2" xfId="12506" xr:uid="{28721FDB-1E45-4622-B533-E58616B60D58}"/>
    <cellStyle name="Percent 6 4 3 2 2 2" xfId="30379" xr:uid="{05FC7F2A-569F-4D59-BEF4-C0C72449D928}"/>
    <cellStyle name="Percent 6 4 3 2 2 3" xfId="48230" xr:uid="{8701F829-F277-430E-B09E-C9379F5AEAE6}"/>
    <cellStyle name="Percent 6 4 3 2 3" xfId="30378" xr:uid="{E5B10E0D-897C-4B25-A8BE-6A4B21AE561A}"/>
    <cellStyle name="Percent 6 4 3 2 4" xfId="48229" xr:uid="{FC415022-2A06-4B5C-AC57-2E76D25D3314}"/>
    <cellStyle name="Percent 6 4 3 3" xfId="12507" xr:uid="{761EE387-8464-40BB-8526-C1FCC79DF847}"/>
    <cellStyle name="Percent 6 4 3 3 2" xfId="12508" xr:uid="{2ED61D46-74AD-4E68-9D95-A558F18804ED}"/>
    <cellStyle name="Percent 6 4 3 3 2 2" xfId="30381" xr:uid="{54EE5C52-0FA8-43C7-9E65-BCEE8C7C23B6}"/>
    <cellStyle name="Percent 6 4 3 3 2 3" xfId="48232" xr:uid="{8044BB1D-7EA5-4FFD-BA98-63A663971489}"/>
    <cellStyle name="Percent 6 4 3 3 3" xfId="30380" xr:uid="{86C9516F-FE76-4BF9-B56B-02BFA58EDE4B}"/>
    <cellStyle name="Percent 6 4 3 3 4" xfId="48231" xr:uid="{BB131F98-3139-4C04-B133-108EB72E4EA5}"/>
    <cellStyle name="Percent 6 4 3 4" xfId="12509" xr:uid="{4644D7E6-F6A1-41DC-B128-E9110CFC9B04}"/>
    <cellStyle name="Percent 6 4 3 4 2" xfId="30382" xr:uid="{87741BC8-F2E3-4560-99DF-7E7D0E85BAD8}"/>
    <cellStyle name="Percent 6 4 3 4 3" xfId="48233" xr:uid="{5119D38F-ECEB-465B-86D8-85C95AA82D06}"/>
    <cellStyle name="Percent 6 4 3 5" xfId="30377" xr:uid="{3B04D7DF-85BC-4300-9DD9-55AA437A4046}"/>
    <cellStyle name="Percent 6 4 3 6" xfId="48228" xr:uid="{3A4C7D16-5CDE-4BC0-B5E1-AD9938831A6B}"/>
    <cellStyle name="Percent 6 4 4" xfId="12510" xr:uid="{42CC91F7-43CD-48BA-9A2D-DCCEB0C5AA78}"/>
    <cellStyle name="Percent 6 4 4 2" xfId="12511" xr:uid="{20AAE769-6C76-4E1A-A290-39371C415994}"/>
    <cellStyle name="Percent 6 4 4 2 2" xfId="12512" xr:uid="{A0B810C8-267E-4F68-BE4B-6F83C56BC08F}"/>
    <cellStyle name="Percent 6 4 4 2 2 2" xfId="30385" xr:uid="{F357AE67-891F-461E-941E-FED6635D4128}"/>
    <cellStyle name="Percent 6 4 4 2 2 3" xfId="48236" xr:uid="{A64D3174-7E9A-44A6-B3D9-A09EBB81B9C4}"/>
    <cellStyle name="Percent 6 4 4 2 3" xfId="30384" xr:uid="{0F7B72B5-9913-4186-A62F-FDE2C871F409}"/>
    <cellStyle name="Percent 6 4 4 2 4" xfId="48235" xr:uid="{E86E7C08-25E0-4D14-AB9F-376241D66E7F}"/>
    <cellStyle name="Percent 6 4 4 3" xfId="12513" xr:uid="{0A940858-6E65-4A90-841A-407675A3D4F4}"/>
    <cellStyle name="Percent 6 4 4 3 2" xfId="12514" xr:uid="{EE86CAD2-6D5B-4061-8497-B2663F774082}"/>
    <cellStyle name="Percent 6 4 4 3 2 2" xfId="30387" xr:uid="{F1158798-2BA1-4023-A53B-69F7F31A1FA9}"/>
    <cellStyle name="Percent 6 4 4 3 2 3" xfId="48238" xr:uid="{FD406305-678C-4BF1-B5D5-4E07E39A2630}"/>
    <cellStyle name="Percent 6 4 4 3 3" xfId="30386" xr:uid="{8E6EDE25-35C0-403B-8524-1A748BB969BB}"/>
    <cellStyle name="Percent 6 4 4 3 4" xfId="48237" xr:uid="{5814B842-337C-4F18-98B1-EAB7752AB3B5}"/>
    <cellStyle name="Percent 6 4 4 4" xfId="12515" xr:uid="{8658EC2C-AF36-4A0F-9FC9-D2232F22A3F3}"/>
    <cellStyle name="Percent 6 4 4 4 2" xfId="12516" xr:uid="{D6F6C43C-6E85-44A7-84E0-313FAA332669}"/>
    <cellStyle name="Percent 6 4 4 4 2 2" xfId="30389" xr:uid="{907C1479-B326-478C-8451-02EDAFB7845C}"/>
    <cellStyle name="Percent 6 4 4 4 2 3" xfId="48240" xr:uid="{2325911A-B169-4529-B044-D2742C7B80EB}"/>
    <cellStyle name="Percent 6 4 4 4 3" xfId="30388" xr:uid="{8DBBAE2F-B00E-4733-BE12-FB537CD80E53}"/>
    <cellStyle name="Percent 6 4 4 4 4" xfId="48239" xr:uid="{E33B584B-A110-427F-BAFD-91BA80765475}"/>
    <cellStyle name="Percent 6 4 4 5" xfId="12517" xr:uid="{54765F8D-52FA-409C-BA83-88C61969CD6F}"/>
    <cellStyle name="Percent 6 4 4 5 2" xfId="30390" xr:uid="{AC133275-BC8C-42F2-A04B-1805791CF908}"/>
    <cellStyle name="Percent 6 4 4 5 3" xfId="48241" xr:uid="{4F216B6A-ECD5-41D8-BE8F-AE19DA8B5F36}"/>
    <cellStyle name="Percent 6 4 4 6" xfId="30383" xr:uid="{2F72C3E1-7834-418C-93B4-EBBABEDF7B6C}"/>
    <cellStyle name="Percent 6 4 4 7" xfId="48234" xr:uid="{4CC53209-6C52-4AC3-BBA0-6547BBBC2D23}"/>
    <cellStyle name="Percent 6 4 5" xfId="12518" xr:uid="{AF60FE79-F4F3-4C58-9B7F-B95F38BAEBA0}"/>
    <cellStyle name="Percent 6 4 5 2" xfId="12519" xr:uid="{0495FF01-F995-44FD-B994-88018BB19057}"/>
    <cellStyle name="Percent 6 4 5 2 2" xfId="12520" xr:uid="{902F01A3-7638-45EE-982C-BAD62DC46798}"/>
    <cellStyle name="Percent 6 4 5 2 2 2" xfId="30393" xr:uid="{38E1B3C8-9F39-4921-BEB0-2CA8E94DD137}"/>
    <cellStyle name="Percent 6 4 5 2 2 3" xfId="48244" xr:uid="{458DA2D3-2069-49B6-9CAC-57E1B6C24A6F}"/>
    <cellStyle name="Percent 6 4 5 2 3" xfId="30392" xr:uid="{6AAA8423-F174-47E1-9BA6-A7C94DC473BA}"/>
    <cellStyle name="Percent 6 4 5 2 4" xfId="48243" xr:uid="{D4244349-1F48-46EC-8E44-2A1BB72874F3}"/>
    <cellStyle name="Percent 6 4 5 3" xfId="12521" xr:uid="{C4509A40-E6DC-493D-835B-2107FCF8B973}"/>
    <cellStyle name="Percent 6 4 5 3 2" xfId="12522" xr:uid="{EAA80C2D-B656-4E75-ADE9-C46B32BDA9C7}"/>
    <cellStyle name="Percent 6 4 5 3 2 2" xfId="30395" xr:uid="{59FE52C0-DDC4-4845-8994-B4E339FB0F1B}"/>
    <cellStyle name="Percent 6 4 5 3 2 3" xfId="48246" xr:uid="{A2891836-B7C8-4940-B193-CECCA3179ADA}"/>
    <cellStyle name="Percent 6 4 5 3 3" xfId="30394" xr:uid="{4277B099-EF16-4FAA-8079-17EDBB8675F0}"/>
    <cellStyle name="Percent 6 4 5 3 4" xfId="48245" xr:uid="{14796FCD-5312-45F6-8413-58E4DB8350D4}"/>
    <cellStyle name="Percent 6 4 5 4" xfId="12523" xr:uid="{58147313-E36A-41EE-B1D8-100975FED4B2}"/>
    <cellStyle name="Percent 6 4 5 4 2" xfId="30396" xr:uid="{6F53DA32-39A9-458D-A341-32CBE3C92F8E}"/>
    <cellStyle name="Percent 6 4 5 4 3" xfId="48247" xr:uid="{3B234962-602A-4172-BA11-822DC086AD02}"/>
    <cellStyle name="Percent 6 4 5 5" xfId="30391" xr:uid="{0DDB49B9-E059-4960-BD96-B91CC11CC212}"/>
    <cellStyle name="Percent 6 4 5 6" xfId="48242" xr:uid="{1BF4FED8-8C1B-4AF1-BB98-65E64941D694}"/>
    <cellStyle name="Percent 6 4 6" xfId="12524" xr:uid="{7924BD0E-EF3A-4A1B-9DC9-4D1FAEB5DE54}"/>
    <cellStyle name="Percent 6 4 6 2" xfId="12525" xr:uid="{43C19ABC-C6DC-4CDC-81BC-73CC739BB0BE}"/>
    <cellStyle name="Percent 6 4 6 2 2" xfId="30398" xr:uid="{403A9DB9-7551-404B-A111-FD9A3448184F}"/>
    <cellStyle name="Percent 6 4 6 2 3" xfId="48249" xr:uid="{99646643-46C0-4193-AF90-111EA5109B90}"/>
    <cellStyle name="Percent 6 4 6 3" xfId="30397" xr:uid="{52486167-0508-4B5E-8867-60D7DF058D07}"/>
    <cellStyle name="Percent 6 4 6 4" xfId="48248" xr:uid="{243CCAB8-BDE3-42D9-BCCA-8F31DC35A533}"/>
    <cellStyle name="Percent 6 4 7" xfId="12526" xr:uid="{69C16EE9-00AA-4A95-90DD-EBF168CC4A8B}"/>
    <cellStyle name="Percent 6 4 7 2" xfId="12527" xr:uid="{2B09C83F-981E-4C7E-8558-FF5CAB19E775}"/>
    <cellStyle name="Percent 6 4 7 2 2" xfId="30400" xr:uid="{731C7D49-C668-4B98-85FA-C2B3503AFB36}"/>
    <cellStyle name="Percent 6 4 7 2 3" xfId="48251" xr:uid="{6C29202E-1587-4145-B6B7-D85D98C7CDE5}"/>
    <cellStyle name="Percent 6 4 7 3" xfId="30399" xr:uid="{DF2979B4-30A9-47A8-B15A-FBCE6F742D58}"/>
    <cellStyle name="Percent 6 4 7 4" xfId="48250" xr:uid="{8E540A5F-B33A-4E64-BE74-0F058CB91576}"/>
    <cellStyle name="Percent 6 4 8" xfId="12528" xr:uid="{2166654B-6C48-49D7-8F61-F27C2316F89F}"/>
    <cellStyle name="Percent 6 4 8 2" xfId="12529" xr:uid="{1C26B56C-0F54-4F9B-8B22-A4A7AFBF5C27}"/>
    <cellStyle name="Percent 6 4 8 2 2" xfId="30402" xr:uid="{10F8567B-73F3-45CF-AEF0-B5814982EAD2}"/>
    <cellStyle name="Percent 6 4 8 2 3" xfId="48253" xr:uid="{058562B8-8F0B-4353-8E52-B65D46223103}"/>
    <cellStyle name="Percent 6 4 8 3" xfId="30401" xr:uid="{43CDE896-5348-4572-BE78-A53FA995F768}"/>
    <cellStyle name="Percent 6 4 8 4" xfId="48252" xr:uid="{D785A8CB-0B8E-4086-8D42-C83106BE71BF}"/>
    <cellStyle name="Percent 6 4 9" xfId="12530" xr:uid="{ABB9AFA5-F581-4EA2-9D8C-7B44B37B38F6}"/>
    <cellStyle name="Percent 6 4 9 2" xfId="30403" xr:uid="{061B7ABF-EAB2-4991-9886-4073FF88FA51}"/>
    <cellStyle name="Percent 6 4 9 3" xfId="48254" xr:uid="{A9005909-93A5-4859-BB46-AF70B57CD0A0}"/>
    <cellStyle name="Percent 6 5" xfId="4776" xr:uid="{E1E93563-3A1E-4758-B8CF-DCD2E3E9920F}"/>
    <cellStyle name="Percent 6 5 10" xfId="12532" xr:uid="{06330EA7-6870-4216-A6EE-901F22A3293F}"/>
    <cellStyle name="Percent 6 5 10 2" xfId="30405" xr:uid="{AD4AC8AD-0F1F-4413-AE9C-1357F746C93A}"/>
    <cellStyle name="Percent 6 5 10 3" xfId="48256" xr:uid="{CA316346-C8C3-4EBB-A707-3E52293BBB3A}"/>
    <cellStyle name="Percent 6 5 11" xfId="12531" xr:uid="{4CFF2E12-C971-44AF-A95E-537772179C13}"/>
    <cellStyle name="Percent 6 5 11 2" xfId="30404" xr:uid="{C4985353-FF11-4A71-9A20-02BADDF8BC3E}"/>
    <cellStyle name="Percent 6 5 11 3" xfId="48255" xr:uid="{443C4B25-2DBA-403F-83D9-BDF5E6B124DB}"/>
    <cellStyle name="Percent 6 5 12" xfId="59993" xr:uid="{C9260DB0-536C-4AA0-9CF3-A07A62333A9A}"/>
    <cellStyle name="Percent 6 5 2" xfId="12533" xr:uid="{F4109510-33DF-4FB6-982D-BB4AAC76EB2F}"/>
    <cellStyle name="Percent 6 5 2 2" xfId="12534" xr:uid="{EAB5E3EA-7EED-4CD8-BDF3-FD3749FEFB75}"/>
    <cellStyle name="Percent 6 5 2 2 2" xfId="12535" xr:uid="{8FD4D018-ABC6-4847-AAA9-B8E1EFCE20C2}"/>
    <cellStyle name="Percent 6 5 2 2 2 2" xfId="30408" xr:uid="{DCF88ED2-9A17-45A9-B37E-6491650FA8D4}"/>
    <cellStyle name="Percent 6 5 2 2 2 3" xfId="48259" xr:uid="{BA1E1DD9-B532-4E23-9DA9-1992A83F5568}"/>
    <cellStyle name="Percent 6 5 2 2 3" xfId="30407" xr:uid="{EEEA5284-BEDD-4A09-B481-114053AAD91A}"/>
    <cellStyle name="Percent 6 5 2 2 4" xfId="48258" xr:uid="{C1B0F403-35FD-41E1-A253-1E7E7A6A2BEC}"/>
    <cellStyle name="Percent 6 5 2 3" xfId="12536" xr:uid="{C0EED16E-2931-4256-BEFF-5D332B505C17}"/>
    <cellStyle name="Percent 6 5 2 3 2" xfId="12537" xr:uid="{F8304E32-EA3C-4515-BB53-960069C9DA3B}"/>
    <cellStyle name="Percent 6 5 2 3 2 2" xfId="30410" xr:uid="{F3272F51-1BFB-46FC-84B5-14D3FE65A0BA}"/>
    <cellStyle name="Percent 6 5 2 3 2 3" xfId="48261" xr:uid="{9D9F9CF9-E7B0-4892-BE63-1D3AEFAE84EC}"/>
    <cellStyle name="Percent 6 5 2 3 3" xfId="30409" xr:uid="{B303D1EA-30F2-4538-855A-DA6D9C439B93}"/>
    <cellStyle name="Percent 6 5 2 3 4" xfId="48260" xr:uid="{1C172D8D-8E57-48F4-A786-F8A3BCC98B6D}"/>
    <cellStyle name="Percent 6 5 2 4" xfId="12538" xr:uid="{788BDA45-31D6-4F07-A81D-480B014805A4}"/>
    <cellStyle name="Percent 6 5 2 4 2" xfId="30411" xr:uid="{BF635ED3-CC6F-4C4E-895E-23E693B41E32}"/>
    <cellStyle name="Percent 6 5 2 4 3" xfId="48262" xr:uid="{E77B99B7-5E0C-4681-81AB-513F6F355EC6}"/>
    <cellStyle name="Percent 6 5 2 5" xfId="30406" xr:uid="{FC5E0ABD-A123-43B6-AC3B-CA9007F0363C}"/>
    <cellStyle name="Percent 6 5 2 6" xfId="48257" xr:uid="{694E657A-947C-4738-BEE4-50EEF03B2596}"/>
    <cellStyle name="Percent 6 5 3" xfId="12539" xr:uid="{43CBE9AF-122E-4FDD-9BD6-15C8E8D76CF2}"/>
    <cellStyle name="Percent 6 5 3 2" xfId="12540" xr:uid="{6A8F9438-8A1D-4F08-ABF1-40A3DD5B4D13}"/>
    <cellStyle name="Percent 6 5 3 2 2" xfId="12541" xr:uid="{1977CACB-6645-44E5-B163-63A5AD56E6C3}"/>
    <cellStyle name="Percent 6 5 3 2 2 2" xfId="30414" xr:uid="{3579C91D-C8AB-47D1-A9B1-376E8D140691}"/>
    <cellStyle name="Percent 6 5 3 2 2 3" xfId="48265" xr:uid="{DEB42521-3505-4EE8-9F38-416B1B389943}"/>
    <cellStyle name="Percent 6 5 3 2 3" xfId="30413" xr:uid="{6FE5EF22-2FC3-4826-9088-A138B13F134A}"/>
    <cellStyle name="Percent 6 5 3 2 4" xfId="48264" xr:uid="{25FE2BAF-1C8F-4A4D-ADFE-2E84A7CD4C66}"/>
    <cellStyle name="Percent 6 5 3 3" xfId="12542" xr:uid="{B61C3977-0457-4952-A2F6-C49ED1007F2E}"/>
    <cellStyle name="Percent 6 5 3 3 2" xfId="12543" xr:uid="{75C502CC-5770-4A03-A008-A9BAE97B07D2}"/>
    <cellStyle name="Percent 6 5 3 3 2 2" xfId="30416" xr:uid="{BAD27301-A4DC-4BBD-88EA-2EA117936EDE}"/>
    <cellStyle name="Percent 6 5 3 3 2 3" xfId="48267" xr:uid="{87FEB906-24E2-4292-932B-2F32017178D4}"/>
    <cellStyle name="Percent 6 5 3 3 3" xfId="30415" xr:uid="{22CC27E8-4DEF-4AF4-AFAA-E2860D519C7E}"/>
    <cellStyle name="Percent 6 5 3 3 4" xfId="48266" xr:uid="{03240147-7797-4A91-9187-E5F588DB7215}"/>
    <cellStyle name="Percent 6 5 3 4" xfId="12544" xr:uid="{C94F5974-156D-46AC-A25B-8AEBF47D35A9}"/>
    <cellStyle name="Percent 6 5 3 4 2" xfId="30417" xr:uid="{5EAB8765-73DA-4527-8555-25816EFC4224}"/>
    <cellStyle name="Percent 6 5 3 4 3" xfId="48268" xr:uid="{4D82F4CD-627D-4CEB-B0E2-8625BCD99E2F}"/>
    <cellStyle name="Percent 6 5 3 5" xfId="30412" xr:uid="{9506B188-5556-451A-8E59-3909B20F85CD}"/>
    <cellStyle name="Percent 6 5 3 6" xfId="48263" xr:uid="{6903FA40-38DE-488C-B02F-1735BE702193}"/>
    <cellStyle name="Percent 6 5 4" xfId="12545" xr:uid="{92848042-32B4-41F9-811E-5233332DD0A1}"/>
    <cellStyle name="Percent 6 5 4 2" xfId="12546" xr:uid="{999655AE-3547-48FB-90CF-1E72F0D1EEFA}"/>
    <cellStyle name="Percent 6 5 4 2 2" xfId="12547" xr:uid="{046399B1-10C1-4724-AE01-8F3924A3DC7E}"/>
    <cellStyle name="Percent 6 5 4 2 2 2" xfId="30420" xr:uid="{BB18C821-D052-4719-99D9-DC2986A08A52}"/>
    <cellStyle name="Percent 6 5 4 2 2 3" xfId="48271" xr:uid="{2C38CE5C-44FE-4D16-9AE7-C32749D064B5}"/>
    <cellStyle name="Percent 6 5 4 2 3" xfId="30419" xr:uid="{84363076-F4F8-4C03-9E75-254A70F5E435}"/>
    <cellStyle name="Percent 6 5 4 2 4" xfId="48270" xr:uid="{0D8DE829-503B-4EF4-AC90-E438596AF782}"/>
    <cellStyle name="Percent 6 5 4 3" xfId="12548" xr:uid="{515768D0-BF35-4777-82BE-7E83F01FFB2F}"/>
    <cellStyle name="Percent 6 5 4 3 2" xfId="12549" xr:uid="{7C0A1533-FCD9-4405-827B-A787644B1E68}"/>
    <cellStyle name="Percent 6 5 4 3 2 2" xfId="30422" xr:uid="{6DC5F92D-AE8D-4CF2-B6CF-F2F7944EB162}"/>
    <cellStyle name="Percent 6 5 4 3 2 3" xfId="48273" xr:uid="{285BDD32-9A0E-45CE-83BF-7C358001D8B9}"/>
    <cellStyle name="Percent 6 5 4 3 3" xfId="30421" xr:uid="{3DB3DD98-2256-4E52-9806-F91B7770CA61}"/>
    <cellStyle name="Percent 6 5 4 3 4" xfId="48272" xr:uid="{59F85182-B989-465B-B3A8-ED5B96A9206D}"/>
    <cellStyle name="Percent 6 5 4 4" xfId="12550" xr:uid="{F5817043-6B74-48C0-B5DE-25551C2C64C6}"/>
    <cellStyle name="Percent 6 5 4 4 2" xfId="12551" xr:uid="{A6A3B998-D0E1-4F61-9321-47C5E1756A02}"/>
    <cellStyle name="Percent 6 5 4 4 2 2" xfId="30424" xr:uid="{B3E8595D-8F50-41AB-BE54-9F394B57DFF5}"/>
    <cellStyle name="Percent 6 5 4 4 2 3" xfId="48275" xr:uid="{B36BF28F-193A-4E79-B53E-E0B49CE15AB7}"/>
    <cellStyle name="Percent 6 5 4 4 3" xfId="30423" xr:uid="{6DBB801C-B669-48F8-B92D-0C98181FE03F}"/>
    <cellStyle name="Percent 6 5 4 4 4" xfId="48274" xr:uid="{892B2590-B651-4423-8D22-A50926A3327E}"/>
    <cellStyle name="Percent 6 5 4 5" xfId="12552" xr:uid="{A0267082-CB30-4EE1-A230-64636F393E2A}"/>
    <cellStyle name="Percent 6 5 4 5 2" xfId="30425" xr:uid="{FA45925C-C0E4-4948-BFE9-24A5FBBF2688}"/>
    <cellStyle name="Percent 6 5 4 5 3" xfId="48276" xr:uid="{E5398BF3-2699-42F8-989E-C1F5959F9515}"/>
    <cellStyle name="Percent 6 5 4 6" xfId="30418" xr:uid="{696370CC-287E-43EB-A68F-5CE3704F4912}"/>
    <cellStyle name="Percent 6 5 4 7" xfId="48269" xr:uid="{C20405E4-DD36-4D1E-A59D-EDE57D20600C}"/>
    <cellStyle name="Percent 6 5 5" xfId="12553" xr:uid="{D4AD2B3B-B534-4403-BEBC-B357B0C74A9F}"/>
    <cellStyle name="Percent 6 5 5 2" xfId="12554" xr:uid="{0B0896FA-303E-46D5-A6CB-6D382A509A1A}"/>
    <cellStyle name="Percent 6 5 5 2 2" xfId="12555" xr:uid="{703212C4-A6BF-4AAC-8E07-7A445DA43F5B}"/>
    <cellStyle name="Percent 6 5 5 2 2 2" xfId="30428" xr:uid="{6FD46A3E-C4BF-46CF-8233-06EA1EC5FCB5}"/>
    <cellStyle name="Percent 6 5 5 2 2 3" xfId="48279" xr:uid="{A38DD6E0-6BA3-4561-A50D-3085AD3B673D}"/>
    <cellStyle name="Percent 6 5 5 2 3" xfId="30427" xr:uid="{36AD22B2-5E6C-4D72-99AB-45BA94FEA0BA}"/>
    <cellStyle name="Percent 6 5 5 2 4" xfId="48278" xr:uid="{129C5976-3C42-4A12-8AFC-B2F66C573AA9}"/>
    <cellStyle name="Percent 6 5 5 3" xfId="12556" xr:uid="{841ECCEB-B6DE-4B48-8504-68D83FF9FBBE}"/>
    <cellStyle name="Percent 6 5 5 3 2" xfId="12557" xr:uid="{E1D96E79-3150-46EC-9278-772936A3A690}"/>
    <cellStyle name="Percent 6 5 5 3 2 2" xfId="30430" xr:uid="{98939326-52ED-43D7-B20B-58FE0199A44D}"/>
    <cellStyle name="Percent 6 5 5 3 2 3" xfId="48281" xr:uid="{8F94852E-AC43-4E9C-B9B0-62860CD74850}"/>
    <cellStyle name="Percent 6 5 5 3 3" xfId="30429" xr:uid="{F1638B33-2B9D-44B0-B070-862542B447AF}"/>
    <cellStyle name="Percent 6 5 5 3 4" xfId="48280" xr:uid="{C5B943C6-1141-4434-AC8D-31615993BC75}"/>
    <cellStyle name="Percent 6 5 5 4" xfId="12558" xr:uid="{D4D3DB35-C54F-4A11-B467-A4AEBBA481D1}"/>
    <cellStyle name="Percent 6 5 5 4 2" xfId="30431" xr:uid="{0CEF14CD-CC45-4F51-85F6-E75955A7855D}"/>
    <cellStyle name="Percent 6 5 5 4 3" xfId="48282" xr:uid="{AD18AA21-3C8B-4D65-96D7-79D3BD0EC898}"/>
    <cellStyle name="Percent 6 5 5 5" xfId="30426" xr:uid="{BD3CC63F-EC30-485A-BA49-28E303525FD4}"/>
    <cellStyle name="Percent 6 5 5 6" xfId="48277" xr:uid="{1BADCF2E-9739-47DD-95F2-307DDC0A8B52}"/>
    <cellStyle name="Percent 6 5 6" xfId="12559" xr:uid="{A346A666-3DAB-47F1-A0AD-E089BFBA824B}"/>
    <cellStyle name="Percent 6 5 6 2" xfId="12560" xr:uid="{BDE20320-C37E-4B0D-B726-C1666FAAF4BF}"/>
    <cellStyle name="Percent 6 5 6 2 2" xfId="30433" xr:uid="{B535370E-D938-410B-8F5C-C72122F675C3}"/>
    <cellStyle name="Percent 6 5 6 2 3" xfId="48284" xr:uid="{665057A3-469C-487B-98A3-518DD3E56630}"/>
    <cellStyle name="Percent 6 5 6 3" xfId="30432" xr:uid="{B20AB15E-A176-4314-9312-DCE64D40EA85}"/>
    <cellStyle name="Percent 6 5 6 4" xfId="48283" xr:uid="{7C7B8F25-270B-4D43-B0C1-0193C23E0E7D}"/>
    <cellStyle name="Percent 6 5 7" xfId="12561" xr:uid="{82CBBFF5-7D0C-4709-9231-8247602A3815}"/>
    <cellStyle name="Percent 6 5 7 2" xfId="12562" xr:uid="{3667D1DD-49D2-429C-8D2D-65B9EBF2BDBC}"/>
    <cellStyle name="Percent 6 5 7 2 2" xfId="30435" xr:uid="{04999074-32F9-4606-BCA6-6FD4DB34D163}"/>
    <cellStyle name="Percent 6 5 7 2 3" xfId="48286" xr:uid="{4246871E-CF5F-41EF-A471-04F67CD5203D}"/>
    <cellStyle name="Percent 6 5 7 3" xfId="30434" xr:uid="{5D8A0743-E85A-404B-B00A-75F433E91E8A}"/>
    <cellStyle name="Percent 6 5 7 4" xfId="48285" xr:uid="{69F39B50-5BD4-4AC8-A1EE-99BB2970DE58}"/>
    <cellStyle name="Percent 6 5 8" xfId="12563" xr:uid="{6F8BE20B-3D69-4AFA-8F0F-E891A2224630}"/>
    <cellStyle name="Percent 6 5 8 2" xfId="12564" xr:uid="{F1C3A9E1-702A-43F6-A08E-6C98ACA40A26}"/>
    <cellStyle name="Percent 6 5 8 2 2" xfId="30437" xr:uid="{9B2684EC-B367-4AEA-B734-1BCAC47E3623}"/>
    <cellStyle name="Percent 6 5 8 2 3" xfId="48288" xr:uid="{A1829B97-8CA3-4E4F-BC39-4E70CF0BA071}"/>
    <cellStyle name="Percent 6 5 8 3" xfId="30436" xr:uid="{9B338EBA-A8FB-4268-B565-62D27F46143E}"/>
    <cellStyle name="Percent 6 5 8 4" xfId="48287" xr:uid="{72832830-D4F6-4E67-BB3A-1ED387ED9F55}"/>
    <cellStyle name="Percent 6 5 9" xfId="12565" xr:uid="{C5CC2536-F7B1-487A-9B2B-F80BC3BBEC1E}"/>
    <cellStyle name="Percent 6 5 9 2" xfId="30438" xr:uid="{8AABC3BE-F509-4699-9EB3-9CA11B670157}"/>
    <cellStyle name="Percent 6 5 9 3" xfId="48289" xr:uid="{6CB7F437-BF06-402F-A128-21142DDF1069}"/>
    <cellStyle name="Percent 6 6" xfId="4777" xr:uid="{D63D8BEE-F106-4893-9D7D-A04F95ED15D5}"/>
    <cellStyle name="Percent 6 6 10" xfId="12567" xr:uid="{FB664984-0818-4422-8ED7-932C441B8558}"/>
    <cellStyle name="Percent 6 6 10 2" xfId="30440" xr:uid="{ED51DB36-5337-4665-AFA8-135F398C97C2}"/>
    <cellStyle name="Percent 6 6 10 3" xfId="48291" xr:uid="{890B3EA2-1B95-45CF-A877-7D6CB6B20955}"/>
    <cellStyle name="Percent 6 6 11" xfId="12566" xr:uid="{7167D0AB-30C1-4B3E-8D72-81D4E7ACC51D}"/>
    <cellStyle name="Percent 6 6 11 2" xfId="30439" xr:uid="{D638EDB1-E653-42F3-8141-4ACFB0C73A83}"/>
    <cellStyle name="Percent 6 6 11 3" xfId="48290" xr:uid="{36CC353A-84F4-491A-A15C-5530E819EDEA}"/>
    <cellStyle name="Percent 6 6 12" xfId="59994" xr:uid="{4A68ADBD-67C1-4051-810E-8BAF5DB7EE70}"/>
    <cellStyle name="Percent 6 6 2" xfId="12568" xr:uid="{632C2461-968A-41BB-9F23-E034912C0D93}"/>
    <cellStyle name="Percent 6 6 2 2" xfId="12569" xr:uid="{1A2109DF-D1E7-4111-99D1-6495FDF75771}"/>
    <cellStyle name="Percent 6 6 2 2 2" xfId="12570" xr:uid="{40324542-A153-45C7-8CE3-1E52D1B5F9AD}"/>
    <cellStyle name="Percent 6 6 2 2 2 2" xfId="30443" xr:uid="{333519C5-FEBC-49DA-9460-9F5E1BBF8144}"/>
    <cellStyle name="Percent 6 6 2 2 2 3" xfId="48294" xr:uid="{859C91B5-1C3C-4150-B1AD-B44BCE9C3194}"/>
    <cellStyle name="Percent 6 6 2 2 3" xfId="30442" xr:uid="{CC811AC2-3449-4703-9A68-15A20352E735}"/>
    <cellStyle name="Percent 6 6 2 2 4" xfId="48293" xr:uid="{C42BFED7-5A6C-458C-965F-66AD3AD69C83}"/>
    <cellStyle name="Percent 6 6 2 3" xfId="12571" xr:uid="{B9322D06-7C7A-4E6D-89E1-E5581DA69957}"/>
    <cellStyle name="Percent 6 6 2 3 2" xfId="12572" xr:uid="{8F2E2C34-E2DE-4D37-A0AC-B0189CE1D6FA}"/>
    <cellStyle name="Percent 6 6 2 3 2 2" xfId="30445" xr:uid="{0D8762C4-9798-49EF-8781-B1D9AD2BA287}"/>
    <cellStyle name="Percent 6 6 2 3 2 3" xfId="48296" xr:uid="{CF2B2757-3369-4FDC-B737-27E68C9822F8}"/>
    <cellStyle name="Percent 6 6 2 3 3" xfId="30444" xr:uid="{0882025F-523A-4D72-9A4D-481D7FD72B44}"/>
    <cellStyle name="Percent 6 6 2 3 4" xfId="48295" xr:uid="{B9DA6FE1-2D72-490C-9C19-3253B87BCBA0}"/>
    <cellStyle name="Percent 6 6 2 4" xfId="12573" xr:uid="{B2751EBE-16BE-4AEE-9EA0-3A47C709E6C2}"/>
    <cellStyle name="Percent 6 6 2 4 2" xfId="30446" xr:uid="{C6F07CE1-4B92-4067-BC9B-4E08DDAE4569}"/>
    <cellStyle name="Percent 6 6 2 4 3" xfId="48297" xr:uid="{FE46D87B-D36D-4FB2-969A-FADCA0091AA9}"/>
    <cellStyle name="Percent 6 6 2 5" xfId="30441" xr:uid="{9E5EBB3D-9C99-4F66-B8AE-89E1D8658C3F}"/>
    <cellStyle name="Percent 6 6 2 6" xfId="48292" xr:uid="{950B9FA1-1F26-4BE3-9443-D667D44C0C9B}"/>
    <cellStyle name="Percent 6 6 3" xfId="12574" xr:uid="{1C543B18-C287-49CB-B6F1-C18B985631D1}"/>
    <cellStyle name="Percent 6 6 3 2" xfId="12575" xr:uid="{7C1846AA-7EE1-4E0F-BAFE-E4FDBF5C98A4}"/>
    <cellStyle name="Percent 6 6 3 2 2" xfId="12576" xr:uid="{6461DB48-CB41-4254-8432-725F4FC16155}"/>
    <cellStyle name="Percent 6 6 3 2 2 2" xfId="30449" xr:uid="{6CD54987-5E32-4D1C-B5D4-B1B31F9B7BE9}"/>
    <cellStyle name="Percent 6 6 3 2 2 3" xfId="48300" xr:uid="{9961335E-8E66-4200-9CDE-6907B275FD22}"/>
    <cellStyle name="Percent 6 6 3 2 3" xfId="30448" xr:uid="{CCCECAAB-C899-4556-BF44-5F95901C2616}"/>
    <cellStyle name="Percent 6 6 3 2 4" xfId="48299" xr:uid="{6A89EAEA-2C48-4E4C-847F-DA9E88A94A7C}"/>
    <cellStyle name="Percent 6 6 3 3" xfId="12577" xr:uid="{DC3FBABC-4301-4997-A8CE-AFA1265788B2}"/>
    <cellStyle name="Percent 6 6 3 3 2" xfId="12578" xr:uid="{95FA95BB-9743-42D0-A0CB-5276415E0EAE}"/>
    <cellStyle name="Percent 6 6 3 3 2 2" xfId="30451" xr:uid="{6202A498-42EA-4010-82F8-B77C1347D556}"/>
    <cellStyle name="Percent 6 6 3 3 2 3" xfId="48302" xr:uid="{019BD3BB-6288-4CBE-8015-CA2C1F458A62}"/>
    <cellStyle name="Percent 6 6 3 3 3" xfId="30450" xr:uid="{B17BC89D-12E6-4C3B-8277-0F3C471C5873}"/>
    <cellStyle name="Percent 6 6 3 3 4" xfId="48301" xr:uid="{79E5A97A-CF4B-4A8F-917B-EBE6B9B2CF61}"/>
    <cellStyle name="Percent 6 6 3 4" xfId="12579" xr:uid="{D9DDC3A1-C52B-4FCA-9885-C8A686BFE09C}"/>
    <cellStyle name="Percent 6 6 3 4 2" xfId="30452" xr:uid="{04568C1B-41DE-46E9-A8E3-C42ADE5BC5F7}"/>
    <cellStyle name="Percent 6 6 3 4 3" xfId="48303" xr:uid="{756FC855-D6E4-4C85-8FB1-BCC5E92D454E}"/>
    <cellStyle name="Percent 6 6 3 5" xfId="30447" xr:uid="{88F14339-8358-4FF5-A5BB-89517BA34BC5}"/>
    <cellStyle name="Percent 6 6 3 6" xfId="48298" xr:uid="{042B3094-C625-49EA-9731-7CF1338A53AB}"/>
    <cellStyle name="Percent 6 6 4" xfId="12580" xr:uid="{90A4BC9A-0A14-4820-A56A-172519B30A47}"/>
    <cellStyle name="Percent 6 6 4 2" xfId="12581" xr:uid="{E6D4AE81-171C-4755-A177-44F85BA2E43B}"/>
    <cellStyle name="Percent 6 6 4 2 2" xfId="12582" xr:uid="{74054C60-061E-40D5-8315-14A66C6A45F3}"/>
    <cellStyle name="Percent 6 6 4 2 2 2" xfId="30455" xr:uid="{8B004753-1A62-41CC-BAB2-385EE2118393}"/>
    <cellStyle name="Percent 6 6 4 2 2 3" xfId="48306" xr:uid="{177AEB4A-1D2D-494D-9431-8D0E853977A5}"/>
    <cellStyle name="Percent 6 6 4 2 3" xfId="30454" xr:uid="{830E4E52-6817-4653-B209-A0FE6E9DF27C}"/>
    <cellStyle name="Percent 6 6 4 2 4" xfId="48305" xr:uid="{FE86EAF7-954D-40C4-9CA2-DA9FD9C6424F}"/>
    <cellStyle name="Percent 6 6 4 3" xfId="12583" xr:uid="{4F343B12-497B-4AD4-B458-D346ADFDB8AF}"/>
    <cellStyle name="Percent 6 6 4 3 2" xfId="12584" xr:uid="{B86A35C2-32EE-4255-9F41-4D1049BE4243}"/>
    <cellStyle name="Percent 6 6 4 3 2 2" xfId="30457" xr:uid="{F7E80C8E-4356-4907-A333-77FB4423D6B1}"/>
    <cellStyle name="Percent 6 6 4 3 2 3" xfId="48308" xr:uid="{09DD09E9-D18C-46E2-A096-F9A1E51CDCE2}"/>
    <cellStyle name="Percent 6 6 4 3 3" xfId="30456" xr:uid="{58B67CD9-C7E8-4232-A1A4-D17ECBAF572D}"/>
    <cellStyle name="Percent 6 6 4 3 4" xfId="48307" xr:uid="{2FF5BF55-4E87-4A09-9F80-9481D2677D32}"/>
    <cellStyle name="Percent 6 6 4 4" xfId="12585" xr:uid="{1554F515-7A85-40BA-8468-CFCA39F9C6DA}"/>
    <cellStyle name="Percent 6 6 4 4 2" xfId="12586" xr:uid="{AEAD9B68-8447-45FD-B61E-AE16E74AB1D7}"/>
    <cellStyle name="Percent 6 6 4 4 2 2" xfId="30459" xr:uid="{D6A21E4C-9FE8-4803-B7B7-448F50C91CC9}"/>
    <cellStyle name="Percent 6 6 4 4 2 3" xfId="48310" xr:uid="{949BAC75-35C5-4EA7-9EF9-64B6FE0D5792}"/>
    <cellStyle name="Percent 6 6 4 4 3" xfId="30458" xr:uid="{D0E5358D-4406-41F9-83C3-B1AD9955C068}"/>
    <cellStyle name="Percent 6 6 4 4 4" xfId="48309" xr:uid="{0219FBA6-0D5D-4238-A454-3DD7461A8E0F}"/>
    <cellStyle name="Percent 6 6 4 5" xfId="12587" xr:uid="{C1E69826-CB9F-4F91-A2ED-938B73E0153C}"/>
    <cellStyle name="Percent 6 6 4 5 2" xfId="30460" xr:uid="{74AD2772-F5C5-478A-B3A2-ADAD3CDB631D}"/>
    <cellStyle name="Percent 6 6 4 5 3" xfId="48311" xr:uid="{CE9F3E34-0FE9-4827-B18D-B97A86D96BED}"/>
    <cellStyle name="Percent 6 6 4 6" xfId="30453" xr:uid="{7A32A6DF-D53E-49BC-9779-471EBC287CC8}"/>
    <cellStyle name="Percent 6 6 4 7" xfId="48304" xr:uid="{56F1F780-F1B1-4C75-9229-16E7752CC3BF}"/>
    <cellStyle name="Percent 6 6 5" xfId="12588" xr:uid="{DDB28059-13A9-4D3B-B49F-6B3CF8D6A073}"/>
    <cellStyle name="Percent 6 6 5 2" xfId="12589" xr:uid="{46B3416E-5BF8-4B6A-830B-048FB26E93C6}"/>
    <cellStyle name="Percent 6 6 5 2 2" xfId="12590" xr:uid="{B3459C7E-7D8C-4DDE-A37D-04F557748E27}"/>
    <cellStyle name="Percent 6 6 5 2 2 2" xfId="30463" xr:uid="{8D4B543D-0A05-4A9D-A872-FD85992E622D}"/>
    <cellStyle name="Percent 6 6 5 2 2 3" xfId="48314" xr:uid="{A221761E-C03B-4BA3-ADFD-9F29611846BA}"/>
    <cellStyle name="Percent 6 6 5 2 3" xfId="30462" xr:uid="{68FEB2E2-32FB-42D1-97F3-6711D7E62C05}"/>
    <cellStyle name="Percent 6 6 5 2 4" xfId="48313" xr:uid="{FB8EF8EC-D0A4-4DA4-9288-141BD3D1FB6A}"/>
    <cellStyle name="Percent 6 6 5 3" xfId="12591" xr:uid="{9B5D2897-959D-4AD3-8513-455244B8CC24}"/>
    <cellStyle name="Percent 6 6 5 3 2" xfId="12592" xr:uid="{68FEF6D0-D603-451F-BFB6-2FBA54AA14EB}"/>
    <cellStyle name="Percent 6 6 5 3 2 2" xfId="30465" xr:uid="{5AEA761C-7D26-4A22-8561-B499E54CD099}"/>
    <cellStyle name="Percent 6 6 5 3 2 3" xfId="48316" xr:uid="{B0D67B35-DEDF-414A-9DBC-36E370587AA6}"/>
    <cellStyle name="Percent 6 6 5 3 3" xfId="30464" xr:uid="{26883F1B-42EC-4948-9A97-F069E6711D5A}"/>
    <cellStyle name="Percent 6 6 5 3 4" xfId="48315" xr:uid="{B225660A-7AE4-4A86-8308-0CFEE8EC470D}"/>
    <cellStyle name="Percent 6 6 5 4" xfId="12593" xr:uid="{A9612AB7-BE6B-4634-9FD5-F9A63FAD0483}"/>
    <cellStyle name="Percent 6 6 5 4 2" xfId="30466" xr:uid="{A33635EB-31FB-45CA-B12C-2261123360D9}"/>
    <cellStyle name="Percent 6 6 5 4 3" xfId="48317" xr:uid="{49E461D6-F40C-4751-9FED-5DDC595E78F6}"/>
    <cellStyle name="Percent 6 6 5 5" xfId="30461" xr:uid="{449C3981-4B8E-4B71-A80E-705953493449}"/>
    <cellStyle name="Percent 6 6 5 6" xfId="48312" xr:uid="{D47A2ECE-B267-4210-AC2F-141ED09ACA44}"/>
    <cellStyle name="Percent 6 6 6" xfId="12594" xr:uid="{5008F3ED-23ED-43F0-B51B-99C3B9B4C7DA}"/>
    <cellStyle name="Percent 6 6 6 2" xfId="12595" xr:uid="{94558D29-FD98-4B02-846F-9E6BEBE6A4CD}"/>
    <cellStyle name="Percent 6 6 6 2 2" xfId="30468" xr:uid="{01E3A659-A050-48E8-A6D4-11A1201FDFFB}"/>
    <cellStyle name="Percent 6 6 6 2 3" xfId="48319" xr:uid="{E87727E4-4D1D-4E4D-BACE-B901AD5D8EF4}"/>
    <cellStyle name="Percent 6 6 6 3" xfId="30467" xr:uid="{726F9F44-056C-40BD-868E-CB1065C05B38}"/>
    <cellStyle name="Percent 6 6 6 4" xfId="48318" xr:uid="{DA5F87A1-4044-4E0E-ADCE-7832587A86C5}"/>
    <cellStyle name="Percent 6 6 7" xfId="12596" xr:uid="{A87E3225-A90F-40B9-A350-4CB39D62A2A8}"/>
    <cellStyle name="Percent 6 6 7 2" xfId="12597" xr:uid="{8DC7F78B-571B-4A80-8836-72886A63C026}"/>
    <cellStyle name="Percent 6 6 7 2 2" xfId="30470" xr:uid="{22438C5D-93FB-4FA8-8FCB-7064C949EEE2}"/>
    <cellStyle name="Percent 6 6 7 2 3" xfId="48321" xr:uid="{A6B9312D-6BF0-4D42-AD63-C17A8FA5A4AF}"/>
    <cellStyle name="Percent 6 6 7 3" xfId="30469" xr:uid="{495DD810-9384-4D76-A134-68E7F4DDFB42}"/>
    <cellStyle name="Percent 6 6 7 4" xfId="48320" xr:uid="{B64E6D66-3F77-4952-8756-9F21F03C6C07}"/>
    <cellStyle name="Percent 6 6 8" xfId="12598" xr:uid="{30676260-9FE2-4145-BA3F-652FBFA7E5E6}"/>
    <cellStyle name="Percent 6 6 8 2" xfId="12599" xr:uid="{14E129B1-6E68-4032-8178-6942B15C1E22}"/>
    <cellStyle name="Percent 6 6 8 2 2" xfId="30472" xr:uid="{61302156-5C8E-4A3E-AD05-258E4DCB3311}"/>
    <cellStyle name="Percent 6 6 8 2 3" xfId="48323" xr:uid="{71C74B78-03BF-42B2-97F7-7A22400E6DB1}"/>
    <cellStyle name="Percent 6 6 8 3" xfId="30471" xr:uid="{61483A7A-BBF8-42F3-8961-2493D8534181}"/>
    <cellStyle name="Percent 6 6 8 4" xfId="48322" xr:uid="{9EF29065-DFEF-4618-8BA9-F542CE49E405}"/>
    <cellStyle name="Percent 6 6 9" xfId="12600" xr:uid="{57562EEB-9A2D-49C9-B977-13E17707CD9D}"/>
    <cellStyle name="Percent 6 6 9 2" xfId="30473" xr:uid="{0B6DF0CB-EBF1-4743-A66C-3F83A09C76DD}"/>
    <cellStyle name="Percent 6 6 9 3" xfId="48324" xr:uid="{CC2AFC5C-9FDE-4403-A4A1-4B72A04C3D2E}"/>
    <cellStyle name="Percent 6 7" xfId="4778" xr:uid="{62329333-4DE6-49AF-8CFE-69644A478D73}"/>
    <cellStyle name="Percent 6 7 10" xfId="12602" xr:uid="{438C4D98-3F87-4A4E-958A-B11E64641905}"/>
    <cellStyle name="Percent 6 7 10 2" xfId="30475" xr:uid="{C48F867D-4D9E-4191-9B13-42830FC23B3C}"/>
    <cellStyle name="Percent 6 7 10 3" xfId="48326" xr:uid="{A44C0077-F242-4368-8E6C-29FD6E86CC31}"/>
    <cellStyle name="Percent 6 7 11" xfId="12601" xr:uid="{DABA7873-7856-488B-A1B1-981957BDD26F}"/>
    <cellStyle name="Percent 6 7 11 2" xfId="30474" xr:uid="{69B02E8F-D43B-4689-9D4F-3A1E84B6B2C3}"/>
    <cellStyle name="Percent 6 7 11 3" xfId="48325" xr:uid="{3CD18354-B9FD-4DA8-BD04-C15F02FD568D}"/>
    <cellStyle name="Percent 6 7 12" xfId="59995" xr:uid="{ACD91EEC-772D-40A4-8BB3-C7179073C8B9}"/>
    <cellStyle name="Percent 6 7 2" xfId="12603" xr:uid="{E58481B5-8EFF-41E7-A6E0-8F91772F6ACA}"/>
    <cellStyle name="Percent 6 7 2 2" xfId="12604" xr:uid="{53B80FEF-4D62-4A0C-A3D0-2FA706482DC7}"/>
    <cellStyle name="Percent 6 7 2 2 2" xfId="12605" xr:uid="{B16F2877-0447-4FC1-8019-0193B799A108}"/>
    <cellStyle name="Percent 6 7 2 2 2 2" xfId="30478" xr:uid="{614D8B29-9168-4F8A-8F61-9B1E7484D460}"/>
    <cellStyle name="Percent 6 7 2 2 2 3" xfId="48329" xr:uid="{BE2BF5DA-BB9E-44D8-9D10-F9366210E183}"/>
    <cellStyle name="Percent 6 7 2 2 3" xfId="30477" xr:uid="{F60799FE-DF2D-41BC-897E-836FA53FF42D}"/>
    <cellStyle name="Percent 6 7 2 2 4" xfId="48328" xr:uid="{6EC211F2-834A-4861-BE15-E28BCEECF0C3}"/>
    <cellStyle name="Percent 6 7 2 3" xfId="12606" xr:uid="{429D52A4-A2CD-4958-BE83-50A415E74CFE}"/>
    <cellStyle name="Percent 6 7 2 3 2" xfId="12607" xr:uid="{6303DCA8-9B66-4910-9D65-16F0C1FECAC5}"/>
    <cellStyle name="Percent 6 7 2 3 2 2" xfId="30480" xr:uid="{336DE010-4B1C-4ACC-9955-2745214D319C}"/>
    <cellStyle name="Percent 6 7 2 3 2 3" xfId="48331" xr:uid="{23FA89C3-2D51-4FC5-BB19-6E77E196624E}"/>
    <cellStyle name="Percent 6 7 2 3 3" xfId="30479" xr:uid="{B40E0D60-1F59-43DC-920E-692273ECA4A5}"/>
    <cellStyle name="Percent 6 7 2 3 4" xfId="48330" xr:uid="{8150F0C8-43F6-4365-B0CD-49187B9DF1E2}"/>
    <cellStyle name="Percent 6 7 2 4" xfId="12608" xr:uid="{A2F3FDEA-CE7B-4BCE-A425-B9A12B47DCB7}"/>
    <cellStyle name="Percent 6 7 2 4 2" xfId="30481" xr:uid="{94145ECD-58D1-4B6D-8E98-D42539687682}"/>
    <cellStyle name="Percent 6 7 2 4 3" xfId="48332" xr:uid="{CB788012-5CCF-41D8-954F-7DECBF75DC6F}"/>
    <cellStyle name="Percent 6 7 2 5" xfId="30476" xr:uid="{C7D4E04C-6345-4982-97C4-F2162867F1FC}"/>
    <cellStyle name="Percent 6 7 2 6" xfId="48327" xr:uid="{26D05658-9C3E-4127-A09A-631C901F5223}"/>
    <cellStyle name="Percent 6 7 3" xfId="12609" xr:uid="{24FBE63D-5728-486A-9578-5D161490B256}"/>
    <cellStyle name="Percent 6 7 3 2" xfId="12610" xr:uid="{F61B810C-CE99-4ACC-9297-8C7A838AA5C2}"/>
    <cellStyle name="Percent 6 7 3 2 2" xfId="12611" xr:uid="{9F54A859-673A-4C4A-802D-17D64473F435}"/>
    <cellStyle name="Percent 6 7 3 2 2 2" xfId="30484" xr:uid="{F06F06B5-EEF8-46BE-A849-97F3BDB13409}"/>
    <cellStyle name="Percent 6 7 3 2 2 3" xfId="48335" xr:uid="{395FA05F-734B-44F6-8F26-99A49328A5E3}"/>
    <cellStyle name="Percent 6 7 3 2 3" xfId="30483" xr:uid="{F9A219B6-A46B-4594-8668-F221890C5999}"/>
    <cellStyle name="Percent 6 7 3 2 4" xfId="48334" xr:uid="{04AB0FA2-49DE-4363-AC14-FEE6B2C86F5A}"/>
    <cellStyle name="Percent 6 7 3 3" xfId="12612" xr:uid="{0C4D5DC2-D97A-4162-9859-9CE02D7E6601}"/>
    <cellStyle name="Percent 6 7 3 3 2" xfId="12613" xr:uid="{6CFE1506-28B2-4526-B9AB-7ED1D6B8A6C1}"/>
    <cellStyle name="Percent 6 7 3 3 2 2" xfId="30486" xr:uid="{C888EED8-0B6C-4291-A88A-E7DCA0F9E795}"/>
    <cellStyle name="Percent 6 7 3 3 2 3" xfId="48337" xr:uid="{AFC9DAD5-EA03-428F-A4A7-C0E26AD9D8B9}"/>
    <cellStyle name="Percent 6 7 3 3 3" xfId="30485" xr:uid="{594D8040-B2A3-4736-95F2-BA0864935A1D}"/>
    <cellStyle name="Percent 6 7 3 3 4" xfId="48336" xr:uid="{53DA166A-C9C2-4FAC-9EA4-96C52815D153}"/>
    <cellStyle name="Percent 6 7 3 4" xfId="12614" xr:uid="{1940CBBC-B8B0-4137-8C5F-AE59CFB3F620}"/>
    <cellStyle name="Percent 6 7 3 4 2" xfId="30487" xr:uid="{9BA0EE07-7EEE-4494-B5E9-D910216421CC}"/>
    <cellStyle name="Percent 6 7 3 4 3" xfId="48338" xr:uid="{008911D8-0FE1-44B8-B0C3-20CA1B524C68}"/>
    <cellStyle name="Percent 6 7 3 5" xfId="30482" xr:uid="{2CFAA3B1-E477-45D9-A1BE-4D0CD67CEBC2}"/>
    <cellStyle name="Percent 6 7 3 6" xfId="48333" xr:uid="{7ED6165A-16CF-41D7-ACA7-5F1DE5D5AD3A}"/>
    <cellStyle name="Percent 6 7 4" xfId="12615" xr:uid="{758D4793-16FF-45DC-8BAA-89952FC685EA}"/>
    <cellStyle name="Percent 6 7 4 2" xfId="12616" xr:uid="{8070FF27-9B4E-44F9-97E5-63095E1B1600}"/>
    <cellStyle name="Percent 6 7 4 2 2" xfId="12617" xr:uid="{41527ADF-5610-473F-9D2D-1B9E51B0223F}"/>
    <cellStyle name="Percent 6 7 4 2 2 2" xfId="30490" xr:uid="{C506743F-4CC0-4A46-8D90-C845CC40E967}"/>
    <cellStyle name="Percent 6 7 4 2 2 3" xfId="48341" xr:uid="{FC2CD4C7-4883-409B-8E5A-0C44B736D2BF}"/>
    <cellStyle name="Percent 6 7 4 2 3" xfId="30489" xr:uid="{D2DA2DB1-C93B-4273-A5B9-61B6216DCB06}"/>
    <cellStyle name="Percent 6 7 4 2 4" xfId="48340" xr:uid="{C5D2B6EC-5E8C-4424-9865-BC936705DEAC}"/>
    <cellStyle name="Percent 6 7 4 3" xfId="12618" xr:uid="{A7708D55-F817-4FEC-B0B9-76F1048AB136}"/>
    <cellStyle name="Percent 6 7 4 3 2" xfId="12619" xr:uid="{CD277465-AC83-4BC6-85A9-0CB0DA2571B6}"/>
    <cellStyle name="Percent 6 7 4 3 2 2" xfId="30492" xr:uid="{9343A925-4775-4542-8FE0-D8846494D8E8}"/>
    <cellStyle name="Percent 6 7 4 3 2 3" xfId="48343" xr:uid="{1C148193-A4E5-4051-934F-2284A26A5B77}"/>
    <cellStyle name="Percent 6 7 4 3 3" xfId="30491" xr:uid="{E3F26E32-F22C-4F22-9702-3590706F9ED9}"/>
    <cellStyle name="Percent 6 7 4 3 4" xfId="48342" xr:uid="{38C10E73-5442-4C83-ABE6-203589D4BC9E}"/>
    <cellStyle name="Percent 6 7 4 4" xfId="12620" xr:uid="{73726D48-6D1A-4DCD-9A23-FCDD71D14685}"/>
    <cellStyle name="Percent 6 7 4 4 2" xfId="12621" xr:uid="{6A358987-1636-436E-9BF2-16E7FB7A3EE2}"/>
    <cellStyle name="Percent 6 7 4 4 2 2" xfId="30494" xr:uid="{138F14EF-6930-4420-A01D-36AAE23F3EDB}"/>
    <cellStyle name="Percent 6 7 4 4 2 3" xfId="48345" xr:uid="{3E816071-D539-4691-AADC-CE8DF8E11FC0}"/>
    <cellStyle name="Percent 6 7 4 4 3" xfId="30493" xr:uid="{8AE53B91-A597-4BD9-A521-CF2CB2EA56BE}"/>
    <cellStyle name="Percent 6 7 4 4 4" xfId="48344" xr:uid="{93937C5D-E028-4D67-A3E8-28BD3CA05BFD}"/>
    <cellStyle name="Percent 6 7 4 5" xfId="12622" xr:uid="{1521E208-02E1-4D0A-99E0-F7AEE9C5090F}"/>
    <cellStyle name="Percent 6 7 4 5 2" xfId="30495" xr:uid="{B9A2AD7C-432E-4A06-B666-D703DED88C36}"/>
    <cellStyle name="Percent 6 7 4 5 3" xfId="48346" xr:uid="{0220A36B-37A6-48EC-99AE-A6DE3D9C4A03}"/>
    <cellStyle name="Percent 6 7 4 6" xfId="30488" xr:uid="{73CE5DDE-80D0-4540-866A-CC97BC768DAB}"/>
    <cellStyle name="Percent 6 7 4 7" xfId="48339" xr:uid="{64B00E0A-B8FB-49A4-8B42-35553EF6725F}"/>
    <cellStyle name="Percent 6 7 5" xfId="12623" xr:uid="{ADC3AACE-818A-44D2-A48F-99931F342126}"/>
    <cellStyle name="Percent 6 7 5 2" xfId="12624" xr:uid="{7CFBA67C-7A2D-432F-9F05-76097A1F9348}"/>
    <cellStyle name="Percent 6 7 5 2 2" xfId="12625" xr:uid="{A13981FC-71FA-4604-962B-ACEADF64EEF0}"/>
    <cellStyle name="Percent 6 7 5 2 2 2" xfId="30498" xr:uid="{5F7B1046-623A-46EB-ACEB-3CE43236FBD6}"/>
    <cellStyle name="Percent 6 7 5 2 2 3" xfId="48349" xr:uid="{38A9B8C0-C67A-4120-9372-58C3EC35F4D0}"/>
    <cellStyle name="Percent 6 7 5 2 3" xfId="30497" xr:uid="{58299ECE-45E2-4851-BAC2-8E0A64326F03}"/>
    <cellStyle name="Percent 6 7 5 2 4" xfId="48348" xr:uid="{BC47B601-8668-493E-96F1-506B15693E90}"/>
    <cellStyle name="Percent 6 7 5 3" xfId="12626" xr:uid="{F3433341-0EEF-4BBF-A30C-8159AD0CED7F}"/>
    <cellStyle name="Percent 6 7 5 3 2" xfId="12627" xr:uid="{61101E73-97D8-4745-8395-433C9F14CDEE}"/>
    <cellStyle name="Percent 6 7 5 3 2 2" xfId="30500" xr:uid="{09AC0BC5-4CB9-4FD8-A640-3B209C19DB20}"/>
    <cellStyle name="Percent 6 7 5 3 2 3" xfId="48351" xr:uid="{B17E6B08-2C65-4984-A5A6-F376F669D27D}"/>
    <cellStyle name="Percent 6 7 5 3 3" xfId="30499" xr:uid="{0B35824B-4DD8-45BE-8E86-2653A8E1EB88}"/>
    <cellStyle name="Percent 6 7 5 3 4" xfId="48350" xr:uid="{A7DBF7EC-5064-4904-87A9-044BC523FFBD}"/>
    <cellStyle name="Percent 6 7 5 4" xfId="12628" xr:uid="{3ECCF043-4C82-4D15-9723-D21C721F6B9D}"/>
    <cellStyle name="Percent 6 7 5 4 2" xfId="30501" xr:uid="{BEFBF214-9783-4DD1-8EBD-B03405350A2E}"/>
    <cellStyle name="Percent 6 7 5 4 3" xfId="48352" xr:uid="{36E22E7E-075C-45F3-B0E1-08C90A6F2892}"/>
    <cellStyle name="Percent 6 7 5 5" xfId="30496" xr:uid="{192808D9-E6B3-44F0-B691-B8212DEB6435}"/>
    <cellStyle name="Percent 6 7 5 6" xfId="48347" xr:uid="{F2BB3149-593D-4801-B837-2A3B84FFB5E6}"/>
    <cellStyle name="Percent 6 7 6" xfId="12629" xr:uid="{B2468B95-727C-47F0-9A83-622A6950DBF6}"/>
    <cellStyle name="Percent 6 7 6 2" xfId="12630" xr:uid="{BD8DB722-40BC-4EA1-85EE-3721E60A5FC7}"/>
    <cellStyle name="Percent 6 7 6 2 2" xfId="30503" xr:uid="{EDB6164C-8BAD-49FC-8B18-D01356A5F4A5}"/>
    <cellStyle name="Percent 6 7 6 2 3" xfId="48354" xr:uid="{84CD70FB-F31D-4DD5-8032-2913AF7C8690}"/>
    <cellStyle name="Percent 6 7 6 3" xfId="30502" xr:uid="{323E8326-6872-461C-A618-AAD710AC5EE3}"/>
    <cellStyle name="Percent 6 7 6 4" xfId="48353" xr:uid="{BB56FCD3-7C99-4801-9E5E-2B891C6FB51D}"/>
    <cellStyle name="Percent 6 7 7" xfId="12631" xr:uid="{8FD80EA7-7129-4343-8EC8-227AF4605558}"/>
    <cellStyle name="Percent 6 7 7 2" xfId="12632" xr:uid="{BCAA2D14-7905-442C-B7F8-6CA49C9CCF96}"/>
    <cellStyle name="Percent 6 7 7 2 2" xfId="30505" xr:uid="{EE8F6010-D6B4-4E6E-AD9F-DBEAE851BB6B}"/>
    <cellStyle name="Percent 6 7 7 2 3" xfId="48356" xr:uid="{B4D386AE-ACA7-4AFB-9DF8-C7C8B7777319}"/>
    <cellStyle name="Percent 6 7 7 3" xfId="30504" xr:uid="{0EDC9F5C-3952-4E57-90C8-92E39980950D}"/>
    <cellStyle name="Percent 6 7 7 4" xfId="48355" xr:uid="{6443C90D-B5CD-4499-9066-43B6A8788431}"/>
    <cellStyle name="Percent 6 7 8" xfId="12633" xr:uid="{5075BBFA-4104-42A7-8502-B05F0EC3651F}"/>
    <cellStyle name="Percent 6 7 8 2" xfId="12634" xr:uid="{A5985A46-489C-45FC-995C-B1164D8A45EC}"/>
    <cellStyle name="Percent 6 7 8 2 2" xfId="30507" xr:uid="{395DA2EA-E22F-4AEA-A79A-87E5DF2518A7}"/>
    <cellStyle name="Percent 6 7 8 2 3" xfId="48358" xr:uid="{029E0B56-6219-457A-BBEC-78AC17FCAC79}"/>
    <cellStyle name="Percent 6 7 8 3" xfId="30506" xr:uid="{FCEF2E95-224A-43C0-8678-2532C4B0EF80}"/>
    <cellStyle name="Percent 6 7 8 4" xfId="48357" xr:uid="{5D4922AE-0784-4CE4-9965-F41A098D411D}"/>
    <cellStyle name="Percent 6 7 9" xfId="12635" xr:uid="{B46E21FE-EEF6-4D03-9E65-556E810C19C7}"/>
    <cellStyle name="Percent 6 7 9 2" xfId="30508" xr:uid="{B9AC05E7-8E7D-4D28-8411-277F692811BE}"/>
    <cellStyle name="Percent 6 7 9 3" xfId="48359" xr:uid="{59E3C248-8159-4A7B-841B-3EC1589A4318}"/>
    <cellStyle name="Percent 6 8" xfId="4779" xr:uid="{F79DCD56-0EFE-4769-A3E7-3ECF7BCE0833}"/>
    <cellStyle name="Percent 6 8 10" xfId="12637" xr:uid="{2E451CAC-D737-434F-9F3D-B8C24C3B87A4}"/>
    <cellStyle name="Percent 6 8 10 2" xfId="30510" xr:uid="{92906888-80F4-452D-B57C-C38320B24B2F}"/>
    <cellStyle name="Percent 6 8 10 3" xfId="48361" xr:uid="{09395808-E5FF-4A98-A81F-8B4026022C9C}"/>
    <cellStyle name="Percent 6 8 11" xfId="12636" xr:uid="{37FF1EBD-A7EB-446F-8260-68BE32F04BA0}"/>
    <cellStyle name="Percent 6 8 11 2" xfId="30509" xr:uid="{F3E4F79D-01F8-4578-AA62-77F00AB8029B}"/>
    <cellStyle name="Percent 6 8 11 3" xfId="48360" xr:uid="{299D5EB3-BFB6-4F17-9E4A-0F61E8FC9837}"/>
    <cellStyle name="Percent 6 8 12" xfId="59996" xr:uid="{0FC693A6-FB99-4E4E-A318-E4791D3ACC9C}"/>
    <cellStyle name="Percent 6 8 2" xfId="12638" xr:uid="{AD5BEC7E-A318-4036-B9CA-BF2B8965CA29}"/>
    <cellStyle name="Percent 6 8 2 2" xfId="12639" xr:uid="{CEAD03F1-4B89-4954-B2E2-544B6B076B2B}"/>
    <cellStyle name="Percent 6 8 2 2 2" xfId="12640" xr:uid="{5C198D6E-6D63-424E-AAAF-A68E3A103F8D}"/>
    <cellStyle name="Percent 6 8 2 2 2 2" xfId="30513" xr:uid="{B2EF2D78-D872-4818-A295-FF74B2D5737A}"/>
    <cellStyle name="Percent 6 8 2 2 2 3" xfId="48364" xr:uid="{4AD5CBE7-4965-4FAD-8F87-340CAABB4FA5}"/>
    <cellStyle name="Percent 6 8 2 2 3" xfId="30512" xr:uid="{8314B74F-F739-47AD-A263-92BB6405A431}"/>
    <cellStyle name="Percent 6 8 2 2 4" xfId="48363" xr:uid="{149CD626-A8FB-4A01-B0F5-97772390741C}"/>
    <cellStyle name="Percent 6 8 2 3" xfId="12641" xr:uid="{F368D542-3421-4EC3-BA5D-9D8694A274A2}"/>
    <cellStyle name="Percent 6 8 2 3 2" xfId="12642" xr:uid="{1F4452B8-C4FE-4F01-8E5A-C779B250504A}"/>
    <cellStyle name="Percent 6 8 2 3 2 2" xfId="30515" xr:uid="{1752396D-D0BD-43EA-A84B-A647103DB3D0}"/>
    <cellStyle name="Percent 6 8 2 3 2 3" xfId="48366" xr:uid="{2897A01A-7AFB-4827-B20E-F17CB4193002}"/>
    <cellStyle name="Percent 6 8 2 3 3" xfId="30514" xr:uid="{E0ED9561-9367-4F67-BD47-721FD31DD3B8}"/>
    <cellStyle name="Percent 6 8 2 3 4" xfId="48365" xr:uid="{DD83CA13-9B71-4F7F-8BCD-468A9C9F5620}"/>
    <cellStyle name="Percent 6 8 2 4" xfId="12643" xr:uid="{3DBBD82D-0471-4FFA-AC54-A213F2C51384}"/>
    <cellStyle name="Percent 6 8 2 4 2" xfId="30516" xr:uid="{A69C459D-1199-42F2-8372-8328C2BE6500}"/>
    <cellStyle name="Percent 6 8 2 4 3" xfId="48367" xr:uid="{D0676460-63AB-488F-BD2A-8C2A6072638B}"/>
    <cellStyle name="Percent 6 8 2 5" xfId="30511" xr:uid="{509DFF81-F91E-4560-BFA6-876EF54653EB}"/>
    <cellStyle name="Percent 6 8 2 6" xfId="48362" xr:uid="{9B12856E-43D2-418D-92CF-DCF340F06784}"/>
    <cellStyle name="Percent 6 8 3" xfId="12644" xr:uid="{24105DA5-968B-4032-A42E-2F63A6B52B74}"/>
    <cellStyle name="Percent 6 8 3 2" xfId="12645" xr:uid="{E65D9B04-607A-4A65-ADF0-9C79B4FC23A6}"/>
    <cellStyle name="Percent 6 8 3 2 2" xfId="12646" xr:uid="{40BF0DCC-CDE9-4881-A831-734E954DFDB5}"/>
    <cellStyle name="Percent 6 8 3 2 2 2" xfId="30519" xr:uid="{C8439D79-AA5A-4328-91D6-DAAF395CB141}"/>
    <cellStyle name="Percent 6 8 3 2 2 3" xfId="48370" xr:uid="{5E65EAF9-D440-4F7B-9A28-93DFE932F209}"/>
    <cellStyle name="Percent 6 8 3 2 3" xfId="30518" xr:uid="{99751309-6866-4F22-B331-486D10F5308C}"/>
    <cellStyle name="Percent 6 8 3 2 4" xfId="48369" xr:uid="{3E7300C0-F5BE-4436-8CF2-CE20DEBFCC59}"/>
    <cellStyle name="Percent 6 8 3 3" xfId="12647" xr:uid="{7EAB1961-8BB0-4A91-B5EA-0EADB4E5966C}"/>
    <cellStyle name="Percent 6 8 3 3 2" xfId="12648" xr:uid="{03A5CC20-A389-4C13-8A90-E3D942097B13}"/>
    <cellStyle name="Percent 6 8 3 3 2 2" xfId="30521" xr:uid="{EC0D436F-F6CF-4182-BF31-410731907EF0}"/>
    <cellStyle name="Percent 6 8 3 3 2 3" xfId="48372" xr:uid="{DAA9F508-B0B8-4B6E-8EE1-56E9093440DE}"/>
    <cellStyle name="Percent 6 8 3 3 3" xfId="30520" xr:uid="{52562D26-E334-4249-B20C-135BAA8F61FF}"/>
    <cellStyle name="Percent 6 8 3 3 4" xfId="48371" xr:uid="{85F5D635-66FC-4158-8162-5D643201E1DE}"/>
    <cellStyle name="Percent 6 8 3 4" xfId="12649" xr:uid="{A2D572E9-F071-467B-90C4-6DC68E5A7223}"/>
    <cellStyle name="Percent 6 8 3 4 2" xfId="30522" xr:uid="{33E76238-31E6-4C41-809E-F9BC66A6BBE2}"/>
    <cellStyle name="Percent 6 8 3 4 3" xfId="48373" xr:uid="{83E18E1D-812A-49D2-9481-9E786BDFEF56}"/>
    <cellStyle name="Percent 6 8 3 5" xfId="30517" xr:uid="{9E8736F1-274C-45A6-B0EB-9974307AE07E}"/>
    <cellStyle name="Percent 6 8 3 6" xfId="48368" xr:uid="{8D34FFA8-332F-4878-ADDB-E8E142866896}"/>
    <cellStyle name="Percent 6 8 4" xfId="12650" xr:uid="{D5B6A8B4-6B6C-4DD4-AC14-593FAA6ECC3B}"/>
    <cellStyle name="Percent 6 8 4 2" xfId="12651" xr:uid="{69A55EA1-30A9-481E-BF87-531241D0EB26}"/>
    <cellStyle name="Percent 6 8 4 2 2" xfId="12652" xr:uid="{2A32E611-E2C1-407B-85E1-F902EA29ADB0}"/>
    <cellStyle name="Percent 6 8 4 2 2 2" xfId="30525" xr:uid="{A67F37DC-258A-4B36-9990-B000C15FDE73}"/>
    <cellStyle name="Percent 6 8 4 2 2 3" xfId="48376" xr:uid="{F18ACB72-D544-4A70-9C1F-D023B1B6E6AB}"/>
    <cellStyle name="Percent 6 8 4 2 3" xfId="30524" xr:uid="{8CBAA6A1-768D-4786-9783-0CBF86751DBC}"/>
    <cellStyle name="Percent 6 8 4 2 4" xfId="48375" xr:uid="{953BE16C-B180-4FED-9E18-1EA15B538957}"/>
    <cellStyle name="Percent 6 8 4 3" xfId="12653" xr:uid="{A8BC4A76-7048-4487-95DA-572E19D03828}"/>
    <cellStyle name="Percent 6 8 4 3 2" xfId="12654" xr:uid="{BE1B05E4-F8B7-4608-BEDF-9D5F1FB2B00A}"/>
    <cellStyle name="Percent 6 8 4 3 2 2" xfId="30527" xr:uid="{AE908ED2-43FA-4601-902E-E3F9791C6641}"/>
    <cellStyle name="Percent 6 8 4 3 2 3" xfId="48378" xr:uid="{A770461D-D247-4A0B-A311-E763A3E2209C}"/>
    <cellStyle name="Percent 6 8 4 3 3" xfId="30526" xr:uid="{F25BCE89-A8C2-4F0C-89E2-A8379269A9F0}"/>
    <cellStyle name="Percent 6 8 4 3 4" xfId="48377" xr:uid="{186CFF9A-A948-4AF6-98F0-16F81E6CE88F}"/>
    <cellStyle name="Percent 6 8 4 4" xfId="12655" xr:uid="{6ADE7998-F681-42A1-B018-3C6634457A20}"/>
    <cellStyle name="Percent 6 8 4 4 2" xfId="12656" xr:uid="{4232D653-1F8B-48F0-813D-A3062AB17506}"/>
    <cellStyle name="Percent 6 8 4 4 2 2" xfId="30529" xr:uid="{C0896640-E080-4F49-9E35-8E6B280B0C0C}"/>
    <cellStyle name="Percent 6 8 4 4 2 3" xfId="48380" xr:uid="{5C7269BF-899C-4A27-B1E9-38E00EAF780C}"/>
    <cellStyle name="Percent 6 8 4 4 3" xfId="30528" xr:uid="{FFD93C45-E568-4C66-9958-A7F64BEE8314}"/>
    <cellStyle name="Percent 6 8 4 4 4" xfId="48379" xr:uid="{5D6174E2-B913-4E1B-B775-3DB6E70C29D6}"/>
    <cellStyle name="Percent 6 8 4 5" xfId="12657" xr:uid="{B1A7AB66-2C2D-411B-BDF7-FFA479E16FA6}"/>
    <cellStyle name="Percent 6 8 4 5 2" xfId="30530" xr:uid="{7E74C79D-8F7B-4374-AA03-1587466462A1}"/>
    <cellStyle name="Percent 6 8 4 5 3" xfId="48381" xr:uid="{CE009CAC-3DF8-4B28-9D7E-94BF1D7C7EE6}"/>
    <cellStyle name="Percent 6 8 4 6" xfId="30523" xr:uid="{0A873905-7EEF-4C2B-B432-FD14483E83C2}"/>
    <cellStyle name="Percent 6 8 4 7" xfId="48374" xr:uid="{2117C1CE-148C-4EC9-93DE-45AA93059AC8}"/>
    <cellStyle name="Percent 6 8 5" xfId="12658" xr:uid="{EE4E9885-EFD2-4434-A564-B78673CDB466}"/>
    <cellStyle name="Percent 6 8 5 2" xfId="12659" xr:uid="{4935C729-B542-4176-B2EE-714766107AF3}"/>
    <cellStyle name="Percent 6 8 5 2 2" xfId="12660" xr:uid="{2EF3D8DE-AF09-480C-9BC3-DCAAE8811BDB}"/>
    <cellStyle name="Percent 6 8 5 2 2 2" xfId="30533" xr:uid="{0C1AABEB-AAD0-461B-AD7C-876E54EB312C}"/>
    <cellStyle name="Percent 6 8 5 2 2 3" xfId="48384" xr:uid="{899C28F6-3B0F-4FA5-B11F-3AF2178266FC}"/>
    <cellStyle name="Percent 6 8 5 2 3" xfId="30532" xr:uid="{90059422-AE41-491B-B3B6-6BA9015E15A7}"/>
    <cellStyle name="Percent 6 8 5 2 4" xfId="48383" xr:uid="{17E6A9E0-E769-4804-869A-AB9FC98E4559}"/>
    <cellStyle name="Percent 6 8 5 3" xfId="12661" xr:uid="{EAC392DB-2EE1-4088-AFFA-6CA9CA6C0868}"/>
    <cellStyle name="Percent 6 8 5 3 2" xfId="12662" xr:uid="{6FDB2F5C-7C0B-41C2-9CD2-3A7262D9CF20}"/>
    <cellStyle name="Percent 6 8 5 3 2 2" xfId="30535" xr:uid="{963B1EF8-6F59-41C1-92FF-FD053054C33B}"/>
    <cellStyle name="Percent 6 8 5 3 2 3" xfId="48386" xr:uid="{5A21450D-86FC-4AD0-9626-D1EE48F91ADC}"/>
    <cellStyle name="Percent 6 8 5 3 3" xfId="30534" xr:uid="{26548489-2DEB-49DB-852B-5B90C7E73E78}"/>
    <cellStyle name="Percent 6 8 5 3 4" xfId="48385" xr:uid="{D1BFC26C-6C54-4017-8B93-48C0E87AA6E2}"/>
    <cellStyle name="Percent 6 8 5 4" xfId="12663" xr:uid="{2BCFF8A5-98AA-491A-A416-00C18CAF9E23}"/>
    <cellStyle name="Percent 6 8 5 4 2" xfId="30536" xr:uid="{0AE255D8-7523-4492-9551-7168B25D64AD}"/>
    <cellStyle name="Percent 6 8 5 4 3" xfId="48387" xr:uid="{7841F3C8-3129-4132-9FBD-655C5B6984B9}"/>
    <cellStyle name="Percent 6 8 5 5" xfId="30531" xr:uid="{5EE25483-E762-4083-B9DB-981DC7699A33}"/>
    <cellStyle name="Percent 6 8 5 6" xfId="48382" xr:uid="{7F3600FC-388D-4479-B616-642FD205DB6B}"/>
    <cellStyle name="Percent 6 8 6" xfId="12664" xr:uid="{BBFAEBDE-6982-409D-985D-6036BE150C5B}"/>
    <cellStyle name="Percent 6 8 6 2" xfId="12665" xr:uid="{ECEBE2DB-858F-4C42-B6D8-2B5B9F71316A}"/>
    <cellStyle name="Percent 6 8 6 2 2" xfId="30538" xr:uid="{E905BC9F-14DA-4867-A16F-8E61BA2E5FC9}"/>
    <cellStyle name="Percent 6 8 6 2 3" xfId="48389" xr:uid="{6509BD02-2F59-498C-B186-B7522BF4B41D}"/>
    <cellStyle name="Percent 6 8 6 3" xfId="30537" xr:uid="{88843E81-E400-47AC-BF4C-4657FFA677ED}"/>
    <cellStyle name="Percent 6 8 6 4" xfId="48388" xr:uid="{7D218343-724D-449D-9315-0E0DF8D3BD5A}"/>
    <cellStyle name="Percent 6 8 7" xfId="12666" xr:uid="{73051E8A-7F58-434C-A340-74D866D83AD4}"/>
    <cellStyle name="Percent 6 8 7 2" xfId="12667" xr:uid="{ADC65E40-2F24-4901-9C80-6DB224ADD723}"/>
    <cellStyle name="Percent 6 8 7 2 2" xfId="30540" xr:uid="{72192FFD-33BD-4ED4-B89A-54928A6434CD}"/>
    <cellStyle name="Percent 6 8 7 2 3" xfId="48391" xr:uid="{89E30879-6BBF-432C-860E-F2746770F208}"/>
    <cellStyle name="Percent 6 8 7 3" xfId="30539" xr:uid="{D318CE07-ED69-40AF-8EAD-AF196079E3D7}"/>
    <cellStyle name="Percent 6 8 7 4" xfId="48390" xr:uid="{99FE7770-4FC3-457F-B5EB-E6C405786F30}"/>
    <cellStyle name="Percent 6 8 8" xfId="12668" xr:uid="{847248DD-1F49-4779-AE9E-A703A166F6DE}"/>
    <cellStyle name="Percent 6 8 8 2" xfId="12669" xr:uid="{DDA2B07C-E588-40B5-ACC2-10DDE0E998B1}"/>
    <cellStyle name="Percent 6 8 8 2 2" xfId="30542" xr:uid="{17684324-EDD6-4C02-841A-60F24EF9712B}"/>
    <cellStyle name="Percent 6 8 8 2 3" xfId="48393" xr:uid="{1A32F32F-1C44-448A-B8C7-BF844F22641D}"/>
    <cellStyle name="Percent 6 8 8 3" xfId="30541" xr:uid="{AA94C709-6B70-4D7D-B6DE-5D13238ADB5E}"/>
    <cellStyle name="Percent 6 8 8 4" xfId="48392" xr:uid="{FF66E6FD-83F3-4CF4-82DC-F160A73A8DA9}"/>
    <cellStyle name="Percent 6 8 9" xfId="12670" xr:uid="{7FE0C3C5-4E1F-40B7-B302-FC274ABBDF9E}"/>
    <cellStyle name="Percent 6 8 9 2" xfId="30543" xr:uid="{5B723A4E-6541-4DC7-8958-7816BC3E9E94}"/>
    <cellStyle name="Percent 6 8 9 3" xfId="48394" xr:uid="{1B84EF66-FC86-4A40-B353-3F70B5D328E9}"/>
    <cellStyle name="Percent 6 9" xfId="12671" xr:uid="{509E438B-9D13-4347-9AC0-3EFD7AA1A912}"/>
    <cellStyle name="Percent 6 9 10" xfId="12672" xr:uid="{899AA24B-C133-493C-A08A-5D85E66F5CAD}"/>
    <cellStyle name="Percent 6 9 10 2" xfId="30545" xr:uid="{83DC7749-08C2-4E62-A6C4-6E1AA927B14E}"/>
    <cellStyle name="Percent 6 9 10 3" xfId="48396" xr:uid="{BF3FE6CC-F16D-47F6-B285-B04221A1EB87}"/>
    <cellStyle name="Percent 6 9 11" xfId="30544" xr:uid="{4DB991A6-DB79-4FFD-BC46-35710363A1E9}"/>
    <cellStyle name="Percent 6 9 12" xfId="48395" xr:uid="{C05984C5-89B9-4AE0-9354-96B27FD97F06}"/>
    <cellStyle name="Percent 6 9 13" xfId="59997" xr:uid="{59129265-C5C2-478D-A068-FA3AA979AD4A}"/>
    <cellStyle name="Percent 6 9 2" xfId="12673" xr:uid="{E4F23F1A-E291-42C0-B8C7-ADB35F7C7A75}"/>
    <cellStyle name="Percent 6 9 2 2" xfId="12674" xr:uid="{0FACC73E-B39A-43BC-8AE0-A4995E4BE674}"/>
    <cellStyle name="Percent 6 9 2 2 2" xfId="12675" xr:uid="{F9C4CD31-395B-4A88-B560-CBD4DB2447EC}"/>
    <cellStyle name="Percent 6 9 2 2 2 2" xfId="30548" xr:uid="{2F915064-694D-4157-9E56-A3B558EC3017}"/>
    <cellStyle name="Percent 6 9 2 2 2 3" xfId="48399" xr:uid="{6182E993-8D60-4A5D-AD52-71204470E426}"/>
    <cellStyle name="Percent 6 9 2 2 3" xfId="30547" xr:uid="{6CE0F5AD-162D-498D-B672-893541F3CC78}"/>
    <cellStyle name="Percent 6 9 2 2 4" xfId="48398" xr:uid="{2B289FA4-4CDF-4453-BF38-93B6D89B883A}"/>
    <cellStyle name="Percent 6 9 2 3" xfId="12676" xr:uid="{5A8920E4-A079-458B-96D8-369C69126E15}"/>
    <cellStyle name="Percent 6 9 2 3 2" xfId="12677" xr:uid="{56CAC97D-692B-4C08-B751-F8C407359C39}"/>
    <cellStyle name="Percent 6 9 2 3 2 2" xfId="30550" xr:uid="{532CAF4A-A0CB-41FA-AF5C-45CF2ADE1183}"/>
    <cellStyle name="Percent 6 9 2 3 2 3" xfId="48401" xr:uid="{EBEFBAD5-2165-4638-9099-392AEF2D35C4}"/>
    <cellStyle name="Percent 6 9 2 3 3" xfId="30549" xr:uid="{4A532178-33F5-4E36-8F58-17712E040D66}"/>
    <cellStyle name="Percent 6 9 2 3 4" xfId="48400" xr:uid="{051262AB-9F01-46E0-81AC-C75D1088C433}"/>
    <cellStyle name="Percent 6 9 2 4" xfId="12678" xr:uid="{02F7FEB3-C291-4A67-ACB8-78DD3F9D2A15}"/>
    <cellStyle name="Percent 6 9 2 4 2" xfId="30551" xr:uid="{91B6CC7B-71F5-479A-B626-8B081C647581}"/>
    <cellStyle name="Percent 6 9 2 4 3" xfId="48402" xr:uid="{572D897D-5D48-40F1-B930-8F93B41F9793}"/>
    <cellStyle name="Percent 6 9 2 5" xfId="30546" xr:uid="{82D2BD1A-5B7B-45D6-A4CA-22D6415640F5}"/>
    <cellStyle name="Percent 6 9 2 6" xfId="48397" xr:uid="{DBBC16D5-178C-4D1B-BAD3-A6D42579007C}"/>
    <cellStyle name="Percent 6 9 3" xfId="12679" xr:uid="{780D4186-1379-4DB5-A8E0-C292ED85D944}"/>
    <cellStyle name="Percent 6 9 3 2" xfId="12680" xr:uid="{6AA74798-E7A8-4D84-8F9B-4ED428F10FBE}"/>
    <cellStyle name="Percent 6 9 3 2 2" xfId="12681" xr:uid="{F4F27793-C796-4374-A9F8-9CF34B864B4D}"/>
    <cellStyle name="Percent 6 9 3 2 2 2" xfId="30554" xr:uid="{DF802454-4C36-49EC-9649-8E6346F8CDD1}"/>
    <cellStyle name="Percent 6 9 3 2 2 3" xfId="48405" xr:uid="{3DCCABD0-70B5-4177-9F7F-277F3FC92B98}"/>
    <cellStyle name="Percent 6 9 3 2 3" xfId="30553" xr:uid="{34AE6259-E694-4AFD-8F13-87714C5E1DA8}"/>
    <cellStyle name="Percent 6 9 3 2 4" xfId="48404" xr:uid="{5372EB95-FE3E-4D8C-878B-9F39B0065612}"/>
    <cellStyle name="Percent 6 9 3 3" xfId="12682" xr:uid="{5FB894A0-9B0F-4E19-BB81-4B7282A55E93}"/>
    <cellStyle name="Percent 6 9 3 3 2" xfId="12683" xr:uid="{26C90733-BB43-46EB-813C-05E7A0E3C9AA}"/>
    <cellStyle name="Percent 6 9 3 3 2 2" xfId="30556" xr:uid="{A4911B0C-2E7C-4AE9-8526-7479B44B9CD0}"/>
    <cellStyle name="Percent 6 9 3 3 2 3" xfId="48407" xr:uid="{74FED986-AF84-410D-94CF-CBE017C906B1}"/>
    <cellStyle name="Percent 6 9 3 3 3" xfId="30555" xr:uid="{A56FA024-4ABC-49C0-A2DF-6EBB52D9E29C}"/>
    <cellStyle name="Percent 6 9 3 3 4" xfId="48406" xr:uid="{1141EF24-39A1-4AA7-AED4-DEAADD57AF25}"/>
    <cellStyle name="Percent 6 9 3 4" xfId="12684" xr:uid="{24DEAAE2-F42B-4045-A723-580C022D90CA}"/>
    <cellStyle name="Percent 6 9 3 4 2" xfId="30557" xr:uid="{0D3CD9F0-F270-418A-ADD6-08D099A0CBA9}"/>
    <cellStyle name="Percent 6 9 3 4 3" xfId="48408" xr:uid="{8A6A4E43-3216-4B64-BAC8-4B164F16BE35}"/>
    <cellStyle name="Percent 6 9 3 5" xfId="30552" xr:uid="{F6F7C023-2B75-4D09-BA7F-923009F352EC}"/>
    <cellStyle name="Percent 6 9 3 6" xfId="48403" xr:uid="{DA20DA77-3C4D-45B4-A7D1-F9F42EBD220C}"/>
    <cellStyle name="Percent 6 9 4" xfId="12685" xr:uid="{114C3A43-98E0-434A-91A2-6BDD818B62A4}"/>
    <cellStyle name="Percent 6 9 4 2" xfId="12686" xr:uid="{2510E22A-53E9-4776-A42E-FDE5516AB305}"/>
    <cellStyle name="Percent 6 9 4 2 2" xfId="12687" xr:uid="{305870F1-1F7D-46F1-88EC-7BBB9D08A086}"/>
    <cellStyle name="Percent 6 9 4 2 2 2" xfId="30560" xr:uid="{6BAA2B34-7624-46B1-8E8D-6F871C3D7EA0}"/>
    <cellStyle name="Percent 6 9 4 2 2 3" xfId="48411" xr:uid="{44734625-5E69-4E74-BA79-A2D30DD0F268}"/>
    <cellStyle name="Percent 6 9 4 2 3" xfId="30559" xr:uid="{AFB0AA1F-FA8F-4ED3-9244-879D6302D463}"/>
    <cellStyle name="Percent 6 9 4 2 4" xfId="48410" xr:uid="{5FD713C7-5B7B-4165-9A92-61B23DD39F64}"/>
    <cellStyle name="Percent 6 9 4 3" xfId="12688" xr:uid="{B625D7DF-57C1-493A-9EB7-577A22B6D282}"/>
    <cellStyle name="Percent 6 9 4 3 2" xfId="12689" xr:uid="{21D74093-6B6C-43B3-A152-9AB33F7B5995}"/>
    <cellStyle name="Percent 6 9 4 3 2 2" xfId="30562" xr:uid="{02E77591-8AE9-41AF-B11C-C48BECB90848}"/>
    <cellStyle name="Percent 6 9 4 3 2 3" xfId="48413" xr:uid="{86CAB385-6CCC-408A-92AD-63E8D5B7573F}"/>
    <cellStyle name="Percent 6 9 4 3 3" xfId="30561" xr:uid="{976C3299-6AD3-41B5-BB9D-C2F574A5AD51}"/>
    <cellStyle name="Percent 6 9 4 3 4" xfId="48412" xr:uid="{CDEDD3D8-2960-4C56-B1FA-B689AFA13D2B}"/>
    <cellStyle name="Percent 6 9 4 4" xfId="12690" xr:uid="{B1528891-11E0-4BC8-9C2C-28506BD8F61B}"/>
    <cellStyle name="Percent 6 9 4 4 2" xfId="12691" xr:uid="{11CF7434-2C8D-4A68-B436-5DD1E5312BAB}"/>
    <cellStyle name="Percent 6 9 4 4 2 2" xfId="30564" xr:uid="{E971C3C1-5359-4585-A71D-16EFCBF9890E}"/>
    <cellStyle name="Percent 6 9 4 4 2 3" xfId="48415" xr:uid="{6A2AB2A3-5574-42AF-BCC6-DDC2D2C894E8}"/>
    <cellStyle name="Percent 6 9 4 4 3" xfId="30563" xr:uid="{609CB92F-8953-48E5-BE4C-547191F47CE4}"/>
    <cellStyle name="Percent 6 9 4 4 4" xfId="48414" xr:uid="{44D0A28C-CADD-494C-8E65-917FA81D617C}"/>
    <cellStyle name="Percent 6 9 4 5" xfId="12692" xr:uid="{CA4833B5-9E37-4524-A331-3E1BC6D63471}"/>
    <cellStyle name="Percent 6 9 4 5 2" xfId="30565" xr:uid="{1216ACAA-7070-4283-AFC3-85516A0C6C2F}"/>
    <cellStyle name="Percent 6 9 4 5 3" xfId="48416" xr:uid="{91F14A6C-30BF-4749-BB77-DEB2BE5B3738}"/>
    <cellStyle name="Percent 6 9 4 6" xfId="30558" xr:uid="{88CB74BD-944A-4CFA-9FE4-59DABCD57864}"/>
    <cellStyle name="Percent 6 9 4 7" xfId="48409" xr:uid="{B36BA4ED-6700-4453-96B1-1AB7A0BDCA93}"/>
    <cellStyle name="Percent 6 9 5" xfId="12693" xr:uid="{85D3D7DB-0740-49E0-8811-8876639F3BFE}"/>
    <cellStyle name="Percent 6 9 5 2" xfId="12694" xr:uid="{D89237E7-A3DF-416C-A9A7-B989F86BB400}"/>
    <cellStyle name="Percent 6 9 5 2 2" xfId="12695" xr:uid="{6FC657E0-3F17-4287-814C-AD493FC1A5C9}"/>
    <cellStyle name="Percent 6 9 5 2 2 2" xfId="30568" xr:uid="{8D00E690-8ECB-416B-B809-F9B7C8B487FE}"/>
    <cellStyle name="Percent 6 9 5 2 2 3" xfId="48419" xr:uid="{4E21A605-B92C-489C-A181-A97BDA81B1EF}"/>
    <cellStyle name="Percent 6 9 5 2 3" xfId="30567" xr:uid="{3AD2BB7C-DFD8-46CF-B01A-42F6F4E421FF}"/>
    <cellStyle name="Percent 6 9 5 2 4" xfId="48418" xr:uid="{D8CE222F-AA93-4F09-B109-6F0F48EC7B14}"/>
    <cellStyle name="Percent 6 9 5 3" xfId="12696" xr:uid="{B90FD8F2-04FC-4055-83BC-2711BA990876}"/>
    <cellStyle name="Percent 6 9 5 3 2" xfId="12697" xr:uid="{F0853231-DB06-43AB-97EF-EA06A1377791}"/>
    <cellStyle name="Percent 6 9 5 3 2 2" xfId="30570" xr:uid="{51FFED00-A345-4425-8374-7CC0393F4455}"/>
    <cellStyle name="Percent 6 9 5 3 2 3" xfId="48421" xr:uid="{AD73193F-E398-46F0-B7BB-E50F702E9C60}"/>
    <cellStyle name="Percent 6 9 5 3 3" xfId="30569" xr:uid="{FD64E7B1-CEF0-40E8-A168-872162D9A3FC}"/>
    <cellStyle name="Percent 6 9 5 3 4" xfId="48420" xr:uid="{AF6C11F2-ACD5-464A-B921-5D36ECC851E2}"/>
    <cellStyle name="Percent 6 9 5 4" xfId="12698" xr:uid="{115A0B23-3D40-4CBE-AD5E-BBFFF5B13D88}"/>
    <cellStyle name="Percent 6 9 5 4 2" xfId="30571" xr:uid="{5DFE7F62-BF0E-45A8-8F69-8CAB9DACAC67}"/>
    <cellStyle name="Percent 6 9 5 4 3" xfId="48422" xr:uid="{7525A06F-E475-47D1-AB93-2E168AC44D5C}"/>
    <cellStyle name="Percent 6 9 5 5" xfId="30566" xr:uid="{D78B8BFF-5582-4FA5-82FA-6BEAA1859E0F}"/>
    <cellStyle name="Percent 6 9 5 6" xfId="48417" xr:uid="{170882FC-043C-4C58-BD0B-D5653982FEDC}"/>
    <cellStyle name="Percent 6 9 6" xfId="12699" xr:uid="{0D0C1ED3-A25C-41E2-9CE3-F2874164A636}"/>
    <cellStyle name="Percent 6 9 6 2" xfId="12700" xr:uid="{561532F5-66F5-4B83-B889-47653E782C42}"/>
    <cellStyle name="Percent 6 9 6 2 2" xfId="30573" xr:uid="{D1434108-781E-4BD8-B2EB-34ECBF9383C7}"/>
    <cellStyle name="Percent 6 9 6 2 3" xfId="48424" xr:uid="{20C001CA-2742-4C4F-A989-97E245A38797}"/>
    <cellStyle name="Percent 6 9 6 3" xfId="30572" xr:uid="{FFFA148A-8ACF-456C-AD9B-279119A18307}"/>
    <cellStyle name="Percent 6 9 6 4" xfId="48423" xr:uid="{A6C62FB3-73C9-4BEB-8E43-456903DD2570}"/>
    <cellStyle name="Percent 6 9 7" xfId="12701" xr:uid="{F6692ACA-B4AD-4EE4-A635-60E88BB13360}"/>
    <cellStyle name="Percent 6 9 7 2" xfId="12702" xr:uid="{04352110-CF17-4D4F-87FC-56E070CCDC7E}"/>
    <cellStyle name="Percent 6 9 7 2 2" xfId="30575" xr:uid="{6D856854-D159-463A-A54A-65E4735D1551}"/>
    <cellStyle name="Percent 6 9 7 2 3" xfId="48426" xr:uid="{AA4C6A16-D3E2-4B9F-BD84-CFDE6282470B}"/>
    <cellStyle name="Percent 6 9 7 3" xfId="30574" xr:uid="{46FED582-F424-42C0-8C73-B64ABB6BB8F0}"/>
    <cellStyle name="Percent 6 9 7 4" xfId="48425" xr:uid="{3C37522E-8DF9-4157-9BDD-B4A03046ED84}"/>
    <cellStyle name="Percent 6 9 8" xfId="12703" xr:uid="{53628B33-D955-45DC-9F91-495927B76B6D}"/>
    <cellStyle name="Percent 6 9 8 2" xfId="12704" xr:uid="{85282683-2F14-4946-8E27-758E705A918B}"/>
    <cellStyle name="Percent 6 9 8 2 2" xfId="30577" xr:uid="{80883C16-F9CF-494D-AE66-EC35CEF6D510}"/>
    <cellStyle name="Percent 6 9 8 2 3" xfId="48428" xr:uid="{7321B837-5615-433D-81EA-35F0F73BA3FA}"/>
    <cellStyle name="Percent 6 9 8 3" xfId="30576" xr:uid="{E835B328-EF81-461B-AAE5-2BAC3F29AF60}"/>
    <cellStyle name="Percent 6 9 8 4" xfId="48427" xr:uid="{F347F3F3-D88D-4800-B0E8-B845B835CBDD}"/>
    <cellStyle name="Percent 6 9 9" xfId="12705" xr:uid="{6724FE23-3567-4216-8D90-A109B640E9B8}"/>
    <cellStyle name="Percent 6 9 9 2" xfId="30578" xr:uid="{67E7A93B-E701-4D0A-8F63-DFD1A703FEDA}"/>
    <cellStyle name="Percent 6 9 9 3" xfId="48429" xr:uid="{334F4D86-1685-4F83-A51F-EA24C03CAAD9}"/>
    <cellStyle name="Percent 7" xfId="342" xr:uid="{696DED9E-DD0E-449B-A477-1C1D7114A19F}"/>
    <cellStyle name="Percent 7 10" xfId="12707" xr:uid="{D234AA24-B32C-45A3-A1DA-1556A032CCDD}"/>
    <cellStyle name="Percent 7 10 2" xfId="12708" xr:uid="{E5587DF0-7D25-4A29-BA09-C59040C4BCDF}"/>
    <cellStyle name="Percent 7 10 2 2" xfId="12709" xr:uid="{A49E4F38-E123-4B63-B3AA-64771D0D2D25}"/>
    <cellStyle name="Percent 7 10 2 2 2" xfId="30582" xr:uid="{FAB36F2B-360D-4052-9CFE-AD3264C975C0}"/>
    <cellStyle name="Percent 7 10 2 2 3" xfId="48433" xr:uid="{A26F8564-2AA0-411B-9664-1F1AA8583675}"/>
    <cellStyle name="Percent 7 10 2 3" xfId="30581" xr:uid="{8F86E191-C2AA-4F35-B166-F7753E572F8D}"/>
    <cellStyle name="Percent 7 10 2 4" xfId="48432" xr:uid="{DF811A54-A0B1-4908-B323-00DBBA7E8904}"/>
    <cellStyle name="Percent 7 10 3" xfId="12710" xr:uid="{1146FEE9-80F2-443F-B3F9-D258B222A0E5}"/>
    <cellStyle name="Percent 7 10 3 2" xfId="12711" xr:uid="{4F980534-78B6-4633-AA85-F531490BF476}"/>
    <cellStyle name="Percent 7 10 3 2 2" xfId="30584" xr:uid="{C77B9C5A-AB91-4B93-9911-196622689AE7}"/>
    <cellStyle name="Percent 7 10 3 2 3" xfId="48435" xr:uid="{1FA000DD-B5D2-41B5-809E-0DB4AAB55783}"/>
    <cellStyle name="Percent 7 10 3 3" xfId="30583" xr:uid="{54EAD156-FA49-4412-92A6-3C9F143CDBE1}"/>
    <cellStyle name="Percent 7 10 3 4" xfId="48434" xr:uid="{E91B649D-FFC9-4A03-86DD-8060F63A38D2}"/>
    <cellStyle name="Percent 7 10 4" xfId="12712" xr:uid="{14EFF76D-323A-4C72-8921-F8547594E219}"/>
    <cellStyle name="Percent 7 10 4 2" xfId="30585" xr:uid="{B753BDF1-1A66-4F9D-9DBB-AD0448982A0B}"/>
    <cellStyle name="Percent 7 10 4 3" xfId="48436" xr:uid="{0CFFDC10-1E48-40DF-A48F-A79BC60BE21E}"/>
    <cellStyle name="Percent 7 10 5" xfId="12713" xr:uid="{B3A805DB-9245-4369-B9F3-ACE9752A927F}"/>
    <cellStyle name="Percent 7 10 5 2" xfId="30586" xr:uid="{200C17B6-94EB-4890-AAFC-2D406195B6D4}"/>
    <cellStyle name="Percent 7 10 5 3" xfId="48437" xr:uid="{937A443F-FDBF-48D3-8F76-674816449E57}"/>
    <cellStyle name="Percent 7 10 6" xfId="30580" xr:uid="{A97AF5C4-1707-452A-9F93-EC8BEE677687}"/>
    <cellStyle name="Percent 7 10 7" xfId="48431" xr:uid="{580DAE10-E5D0-474E-8041-4AC49AC734E2}"/>
    <cellStyle name="Percent 7 10 8" xfId="59999" xr:uid="{6A6AA4C0-7BAD-4091-AE22-FBEC04ED320D}"/>
    <cellStyle name="Percent 7 11" xfId="12714" xr:uid="{5B4CDB6B-A034-47D8-A934-E589E0577C92}"/>
    <cellStyle name="Percent 7 11 2" xfId="12715" xr:uid="{FAB8053A-4C1A-4977-9530-12EEBE3123BC}"/>
    <cellStyle name="Percent 7 11 2 2" xfId="12716" xr:uid="{E7A4C82D-A979-4FE2-A755-AED6DF869886}"/>
    <cellStyle name="Percent 7 11 2 2 2" xfId="30589" xr:uid="{18FAAE29-471F-488F-B770-9B509847D482}"/>
    <cellStyle name="Percent 7 11 2 2 3" xfId="48440" xr:uid="{3AE582C4-BAF4-4835-84E6-230DD0C8201B}"/>
    <cellStyle name="Percent 7 11 2 3" xfId="30588" xr:uid="{B5DA9256-EA0F-46D7-89FF-60DC30005D01}"/>
    <cellStyle name="Percent 7 11 2 4" xfId="48439" xr:uid="{22BD343F-CED2-4329-9BB8-D225221D9A85}"/>
    <cellStyle name="Percent 7 11 3" xfId="12717" xr:uid="{70A03527-05C1-457C-B719-67A52B0E60CD}"/>
    <cellStyle name="Percent 7 11 3 2" xfId="12718" xr:uid="{9B7B85D8-EABA-45C0-B466-06EED8BB46E9}"/>
    <cellStyle name="Percent 7 11 3 2 2" xfId="30591" xr:uid="{4D9B0F7B-B40E-48CC-831A-7A54BB075208}"/>
    <cellStyle name="Percent 7 11 3 2 3" xfId="48442" xr:uid="{6BBD78DB-1982-4157-97A5-A540B9E1F838}"/>
    <cellStyle name="Percent 7 11 3 3" xfId="30590" xr:uid="{2135C9D2-6DD6-496B-8AA8-3245C9A9EDF1}"/>
    <cellStyle name="Percent 7 11 3 4" xfId="48441" xr:uid="{92F08F30-076C-4869-88B1-8EBFA7532402}"/>
    <cellStyle name="Percent 7 11 4" xfId="12719" xr:uid="{93920F9D-4D6F-4F03-854C-40026745078B}"/>
    <cellStyle name="Percent 7 11 4 2" xfId="30592" xr:uid="{0C21AA23-0752-427F-B136-2E8D89019D6D}"/>
    <cellStyle name="Percent 7 11 4 3" xfId="48443" xr:uid="{5D23B1E8-D5C0-4D9E-B689-D54B87F73DC4}"/>
    <cellStyle name="Percent 7 11 5" xfId="30587" xr:uid="{17061A82-6DC6-489C-99D9-F83727E0FFC4}"/>
    <cellStyle name="Percent 7 11 6" xfId="48438" xr:uid="{52677566-B96F-4D34-990C-A962DDFA1989}"/>
    <cellStyle name="Percent 7 12" xfId="12720" xr:uid="{779F45F1-7120-4D0C-99F8-BA303064A726}"/>
    <cellStyle name="Percent 7 12 2" xfId="12721" xr:uid="{BE397F9F-B09D-4445-A3D3-C4EA4A77D616}"/>
    <cellStyle name="Percent 7 12 2 2" xfId="12722" xr:uid="{76D625A3-8505-4D44-8231-4103BEEFF19F}"/>
    <cellStyle name="Percent 7 12 2 2 2" xfId="30595" xr:uid="{B4F00104-3831-4004-B25C-794338690D5D}"/>
    <cellStyle name="Percent 7 12 2 2 3" xfId="48446" xr:uid="{54CD2FE1-AC19-4610-9E26-0179EF49CCFA}"/>
    <cellStyle name="Percent 7 12 2 3" xfId="30594" xr:uid="{3A07B718-363A-47B8-8263-BF40318C6432}"/>
    <cellStyle name="Percent 7 12 2 4" xfId="48445" xr:uid="{9F44DEBE-D2B1-46DD-BC01-3FE20F61D304}"/>
    <cellStyle name="Percent 7 12 3" xfId="12723" xr:uid="{4FF48317-FE39-4DEF-8638-C81AF6AC2D6C}"/>
    <cellStyle name="Percent 7 12 3 2" xfId="12724" xr:uid="{931B7327-ED64-4F80-A17C-547FE1FDA58B}"/>
    <cellStyle name="Percent 7 12 3 2 2" xfId="30597" xr:uid="{B3AD6B92-64D7-4A0F-A0BC-56942BE6165A}"/>
    <cellStyle name="Percent 7 12 3 2 3" xfId="48448" xr:uid="{C115AEFB-F26D-4391-9DEB-2131111F4A91}"/>
    <cellStyle name="Percent 7 12 3 3" xfId="30596" xr:uid="{CB423B9C-3098-49C6-8296-44E22ED02CE3}"/>
    <cellStyle name="Percent 7 12 3 4" xfId="48447" xr:uid="{401AB85F-18DB-4CB4-9427-7533878FC533}"/>
    <cellStyle name="Percent 7 12 4" xfId="12725" xr:uid="{A59582F4-BCE7-4C98-8820-452FF0D4A2DF}"/>
    <cellStyle name="Percent 7 12 4 2" xfId="30598" xr:uid="{9FA4CC56-BB0D-4737-ADF0-22DC321E18CF}"/>
    <cellStyle name="Percent 7 12 4 3" xfId="48449" xr:uid="{B47D7E1C-D582-4AD8-9EA0-09D0C8A15280}"/>
    <cellStyle name="Percent 7 12 5" xfId="30593" xr:uid="{0E271F00-3A19-41AB-B288-2967864B1920}"/>
    <cellStyle name="Percent 7 12 6" xfId="48444" xr:uid="{449F8E3C-457A-4FCC-9D08-498D1DAC2C86}"/>
    <cellStyle name="Percent 7 13" xfId="12726" xr:uid="{AE56DAA9-117D-499A-9379-0787AF04C2FD}"/>
    <cellStyle name="Percent 7 13 2" xfId="12727" xr:uid="{CED4B140-D9D0-4A84-813B-B541F0DB2E3A}"/>
    <cellStyle name="Percent 7 13 2 2" xfId="12728" xr:uid="{8DECBB8D-418F-450C-814F-9C842A85CC59}"/>
    <cellStyle name="Percent 7 13 2 2 2" xfId="30601" xr:uid="{23275DAE-EF89-4A14-A157-CAF5429260E2}"/>
    <cellStyle name="Percent 7 13 2 2 3" xfId="48452" xr:uid="{2CD8F4F0-DEAE-4884-AA2D-B8149A031F4E}"/>
    <cellStyle name="Percent 7 13 2 3" xfId="30600" xr:uid="{F84FEA51-108C-4698-BD2E-DDC6879C9469}"/>
    <cellStyle name="Percent 7 13 2 4" xfId="48451" xr:uid="{A3DE05E5-C251-439E-B84A-9683F9923F50}"/>
    <cellStyle name="Percent 7 13 3" xfId="12729" xr:uid="{05A498AA-EA42-4E04-9A44-4375AFE28F57}"/>
    <cellStyle name="Percent 7 13 3 2" xfId="12730" xr:uid="{E023CCEF-DE7E-454B-9255-3B41B52413CE}"/>
    <cellStyle name="Percent 7 13 3 2 2" xfId="30603" xr:uid="{12761EFD-6F77-49A6-9546-49B91DE560A5}"/>
    <cellStyle name="Percent 7 13 3 2 3" xfId="48454" xr:uid="{6F67A06E-30EF-401D-B807-3559387134FA}"/>
    <cellStyle name="Percent 7 13 3 3" xfId="30602" xr:uid="{E721770F-6EFC-4260-9336-A07BAC5ACCCD}"/>
    <cellStyle name="Percent 7 13 3 4" xfId="48453" xr:uid="{B605C084-F4A3-4B94-9A21-ABFE69DB7A49}"/>
    <cellStyle name="Percent 7 13 4" xfId="12731" xr:uid="{BFD42775-7C00-4D56-B6F9-4EEC6E913C7B}"/>
    <cellStyle name="Percent 7 13 4 2" xfId="12732" xr:uid="{C86D8261-D81F-4456-9A7A-0EAE20951F61}"/>
    <cellStyle name="Percent 7 13 4 2 2" xfId="30605" xr:uid="{3562E3F6-A5F6-4821-AD21-310715DA573D}"/>
    <cellStyle name="Percent 7 13 4 2 3" xfId="48456" xr:uid="{DB381507-2928-4B7F-991F-493C42788BF8}"/>
    <cellStyle name="Percent 7 13 4 3" xfId="30604" xr:uid="{50E434E7-A98F-4D3F-8373-F108C21A17DD}"/>
    <cellStyle name="Percent 7 13 4 4" xfId="48455" xr:uid="{1D9EEAE2-7E05-439B-B3EC-5B35ECD27973}"/>
    <cellStyle name="Percent 7 13 5" xfId="12733" xr:uid="{A75D521C-B50D-4140-ACC3-BC13215E8AD5}"/>
    <cellStyle name="Percent 7 13 5 2" xfId="30606" xr:uid="{19C8A7AE-5640-4720-9645-71C91B599AD5}"/>
    <cellStyle name="Percent 7 13 5 3" xfId="48457" xr:uid="{6C2FE3EA-03AF-49DD-B4A5-F94ACD5CAF7E}"/>
    <cellStyle name="Percent 7 13 6" xfId="30599" xr:uid="{3041833D-2768-4C66-99E3-486F7470D20F}"/>
    <cellStyle name="Percent 7 13 7" xfId="48450" xr:uid="{E6C9FDAE-AA21-4513-AFD5-1539A5CB6F4A}"/>
    <cellStyle name="Percent 7 14" xfId="12734" xr:uid="{53C126B7-8C5F-45A0-9E49-B23DA61538CF}"/>
    <cellStyle name="Percent 7 14 2" xfId="12735" xr:uid="{A3EFAA78-8D6F-44D6-B6C8-ECA38612E9BA}"/>
    <cellStyle name="Percent 7 14 2 2" xfId="12736" xr:uid="{F5F9E7BA-F4B8-40B2-9051-1F3B8567672A}"/>
    <cellStyle name="Percent 7 14 2 2 2" xfId="30609" xr:uid="{E844A767-4DD7-42F3-A620-A1C1E94D127F}"/>
    <cellStyle name="Percent 7 14 2 2 3" xfId="48460" xr:uid="{9288C8C8-4CC3-49EB-9FFF-C6534F80573B}"/>
    <cellStyle name="Percent 7 14 2 3" xfId="30608" xr:uid="{A40A7B7E-ABA9-4EB7-AAE4-91B5A672517C}"/>
    <cellStyle name="Percent 7 14 2 4" xfId="48459" xr:uid="{91121D5F-AEEA-42AE-A130-D5A3F800FA35}"/>
    <cellStyle name="Percent 7 14 3" xfId="12737" xr:uid="{C3D16686-AAEC-42FC-B1F7-F7D3F7C005BF}"/>
    <cellStyle name="Percent 7 14 3 2" xfId="12738" xr:uid="{04905C1C-9F19-4FEA-AA8C-DDFB2E0B8150}"/>
    <cellStyle name="Percent 7 14 3 2 2" xfId="30611" xr:uid="{2DBACDB8-E181-499B-A0B2-0788AE465B52}"/>
    <cellStyle name="Percent 7 14 3 2 3" xfId="48462" xr:uid="{81DB0A62-8D70-4A19-8577-C42A190DCA97}"/>
    <cellStyle name="Percent 7 14 3 3" xfId="30610" xr:uid="{E2790CEE-13BD-413F-B590-58F4CDC1EC10}"/>
    <cellStyle name="Percent 7 14 3 4" xfId="48461" xr:uid="{4DCAF693-1AAD-4EB3-97C7-C378FAF42227}"/>
    <cellStyle name="Percent 7 14 4" xfId="12739" xr:uid="{5147BD39-6A99-4318-B1AC-835508017779}"/>
    <cellStyle name="Percent 7 14 4 2" xfId="30612" xr:uid="{2BFEA7BF-6801-4971-8D36-02CB808F6150}"/>
    <cellStyle name="Percent 7 14 4 3" xfId="48463" xr:uid="{5A7C590C-1558-4D3F-83CA-A0A4E050D90D}"/>
    <cellStyle name="Percent 7 14 5" xfId="30607" xr:uid="{05F600CD-D3E3-4421-8D43-60E665350A1A}"/>
    <cellStyle name="Percent 7 14 6" xfId="48458" xr:uid="{5B4DC74D-57FA-4AB8-B801-BC6D0970C339}"/>
    <cellStyle name="Percent 7 15" xfId="12740" xr:uid="{5E86D9D9-F9E8-462B-9A67-00A26DD73C47}"/>
    <cellStyle name="Percent 7 15 2" xfId="12741" xr:uid="{79BB9D58-D68B-44BE-B335-BF9F3EF9872E}"/>
    <cellStyle name="Percent 7 15 2 2" xfId="30614" xr:uid="{866E0677-318C-4285-BD86-449993DEDB08}"/>
    <cellStyle name="Percent 7 15 2 3" xfId="48465" xr:uid="{48E34EEB-03E2-47D1-860C-69011C3B2F93}"/>
    <cellStyle name="Percent 7 15 3" xfId="30613" xr:uid="{A8BD60A2-63F1-4378-AF70-8EAEEE3E6F8A}"/>
    <cellStyle name="Percent 7 15 4" xfId="48464" xr:uid="{B18D849C-13BA-4FEE-89C3-F57449D97BCE}"/>
    <cellStyle name="Percent 7 16" xfId="12742" xr:uid="{60B4D217-142F-4741-B45C-9CEEFB0B1FAF}"/>
    <cellStyle name="Percent 7 16 2" xfId="12743" xr:uid="{F0FFCBFE-184D-4E2C-AAED-FF81797C6137}"/>
    <cellStyle name="Percent 7 16 2 2" xfId="30616" xr:uid="{C9A2601C-0659-4401-A773-ADA243FC1528}"/>
    <cellStyle name="Percent 7 16 2 3" xfId="48467" xr:uid="{68EAC610-102D-4CCF-9302-93E458435024}"/>
    <cellStyle name="Percent 7 16 3" xfId="30615" xr:uid="{F9809042-AF22-46BD-B8A4-36FEBF753481}"/>
    <cellStyle name="Percent 7 16 4" xfId="48466" xr:uid="{46D6D435-DBC2-4FC0-A0C9-105727002240}"/>
    <cellStyle name="Percent 7 17" xfId="12744" xr:uid="{6B9D3DA5-0926-43D9-99AE-A5F8A7EE4038}"/>
    <cellStyle name="Percent 7 17 2" xfId="12745" xr:uid="{B6A4DC4B-DBF0-4693-B432-D61029C283B9}"/>
    <cellStyle name="Percent 7 17 2 2" xfId="30618" xr:uid="{CF724C26-6147-4C67-9307-88EFFFA1FB07}"/>
    <cellStyle name="Percent 7 17 2 3" xfId="48469" xr:uid="{CD0367C5-23C6-47CF-A2C6-15A529D4A6C1}"/>
    <cellStyle name="Percent 7 17 3" xfId="30617" xr:uid="{AD88D607-15BE-4403-B094-92B9EFF3B435}"/>
    <cellStyle name="Percent 7 17 4" xfId="48468" xr:uid="{1CE5A725-AF36-4F11-B579-3D082AC43DBE}"/>
    <cellStyle name="Percent 7 18" xfId="12746" xr:uid="{C3989B77-AD7B-4576-AEF9-FD2FD1D462B9}"/>
    <cellStyle name="Percent 7 18 2" xfId="30619" xr:uid="{DB1B26B3-424E-4455-BBF0-4BE9940B2B01}"/>
    <cellStyle name="Percent 7 18 3" xfId="48470" xr:uid="{7558DF14-EB27-4B64-ACDE-8D4164406EC4}"/>
    <cellStyle name="Percent 7 19" xfId="12747" xr:uid="{05338263-5B4A-470C-9392-AB2C3B1EDD40}"/>
    <cellStyle name="Percent 7 19 2" xfId="30620" xr:uid="{446FD5F2-ABFA-44DA-8725-ECB473538717}"/>
    <cellStyle name="Percent 7 19 3" xfId="48471" xr:uid="{BAE3D435-3DAC-4AAE-A8F6-8D40ED7F5382}"/>
    <cellStyle name="Percent 7 2" xfId="3011" xr:uid="{4B65B3ED-406B-4FBB-9C71-BC63B9CC0E0A}"/>
    <cellStyle name="Percent 7 2 10" xfId="12749" xr:uid="{BF705D17-AF4E-4692-834B-1EC55FCF9ADC}"/>
    <cellStyle name="Percent 7 2 10 2" xfId="30622" xr:uid="{4970BB85-3A19-48C8-8A8C-83A701E1DDC1}"/>
    <cellStyle name="Percent 7 2 10 3" xfId="48473" xr:uid="{1FAD9BBF-8AD9-4979-8D41-30D54C881EAD}"/>
    <cellStyle name="Percent 7 2 11" xfId="12748" xr:uid="{0E4BCC00-07C6-4A03-9891-E89EE873CC7A}"/>
    <cellStyle name="Percent 7 2 11 2" xfId="30621" xr:uid="{06893604-0C98-4848-811D-E6FAD11324AD}"/>
    <cellStyle name="Percent 7 2 11 3" xfId="48472" xr:uid="{2528AA99-2932-4482-A384-323E2230A981}"/>
    <cellStyle name="Percent 7 2 12" xfId="60000" xr:uid="{CBB28DA4-018C-4C95-A1E8-E80846963396}"/>
    <cellStyle name="Percent 7 2 2" xfId="12750" xr:uid="{49DD540A-80FA-4833-B217-176B91D008C9}"/>
    <cellStyle name="Percent 7 2 2 2" xfId="12751" xr:uid="{A0AB93FC-5EA4-4A6F-ADA1-13AE20A6F3F6}"/>
    <cellStyle name="Percent 7 2 2 2 2" xfId="12752" xr:uid="{32303A18-0EB7-4EA2-A3B1-7868E4D4D96C}"/>
    <cellStyle name="Percent 7 2 2 2 2 2" xfId="30625" xr:uid="{30C42E3A-8C7C-4994-8BBC-22FE9C1FCF80}"/>
    <cellStyle name="Percent 7 2 2 2 2 3" xfId="48476" xr:uid="{CC5A9BFD-D79F-4776-B799-7494B1F02744}"/>
    <cellStyle name="Percent 7 2 2 2 3" xfId="30624" xr:uid="{4D540FA3-BD50-43F3-A6B9-475C99EBFB15}"/>
    <cellStyle name="Percent 7 2 2 2 4" xfId="48475" xr:uid="{7CA7A683-EDEA-4C13-A86E-D77AC5D7396F}"/>
    <cellStyle name="Percent 7 2 2 3" xfId="12753" xr:uid="{1D993621-A035-4072-90C8-309FF7BD1FD0}"/>
    <cellStyle name="Percent 7 2 2 3 2" xfId="12754" xr:uid="{37CCC5AF-480C-4C76-8949-E04BE4A5E7D8}"/>
    <cellStyle name="Percent 7 2 2 3 2 2" xfId="30627" xr:uid="{1628AD63-A50E-4EF7-8C25-028EB628BF04}"/>
    <cellStyle name="Percent 7 2 2 3 2 3" xfId="48478" xr:uid="{1D9551B1-616C-42F9-BC02-C36511D82807}"/>
    <cellStyle name="Percent 7 2 2 3 3" xfId="30626" xr:uid="{2F5DC497-3920-46C9-BB93-4888B35E5F7E}"/>
    <cellStyle name="Percent 7 2 2 3 4" xfId="48477" xr:uid="{8E57B471-395F-43EF-A4B2-4D86A1EB8185}"/>
    <cellStyle name="Percent 7 2 2 4" xfId="12755" xr:uid="{5CEF46C9-C803-4A57-AA7A-C7EC265DE454}"/>
    <cellStyle name="Percent 7 2 2 4 2" xfId="30628" xr:uid="{96C22BA8-6FD8-4FCE-BAFC-BA31FCBAC6F7}"/>
    <cellStyle name="Percent 7 2 2 4 3" xfId="48479" xr:uid="{4AB14814-5643-4B8A-9BB7-A7F8884D8CCB}"/>
    <cellStyle name="Percent 7 2 2 5" xfId="30623" xr:uid="{75A3FE3D-3B24-4892-A229-C41AC00B48FF}"/>
    <cellStyle name="Percent 7 2 2 6" xfId="48474" xr:uid="{40A54FD8-ED22-4ADD-B37D-B832B0446953}"/>
    <cellStyle name="Percent 7 2 3" xfId="12756" xr:uid="{199C0191-B4D5-4C35-B61E-35601ED6DBF0}"/>
    <cellStyle name="Percent 7 2 3 2" xfId="12757" xr:uid="{6FCD39A6-A7DC-451F-A830-210715E12DD4}"/>
    <cellStyle name="Percent 7 2 3 2 2" xfId="12758" xr:uid="{0EA59741-B1EA-4A6A-A0B3-EA39073500F2}"/>
    <cellStyle name="Percent 7 2 3 2 2 2" xfId="30631" xr:uid="{307AFFA6-2EFE-44E7-A776-8D06BCD3D70C}"/>
    <cellStyle name="Percent 7 2 3 2 2 3" xfId="48482" xr:uid="{AF47818B-B868-4CC1-AFD2-E82CAD7D284B}"/>
    <cellStyle name="Percent 7 2 3 2 3" xfId="30630" xr:uid="{E40E2AC4-7C31-4DD8-B88D-5E8EC907F6D0}"/>
    <cellStyle name="Percent 7 2 3 2 4" xfId="48481" xr:uid="{66C939B1-AEE5-44AF-BEBA-ACB1DBBC5E99}"/>
    <cellStyle name="Percent 7 2 3 3" xfId="12759" xr:uid="{18DF9676-04D7-4488-8452-E5D830F62611}"/>
    <cellStyle name="Percent 7 2 3 3 2" xfId="12760" xr:uid="{021F6302-8160-4502-B576-4A9335077C36}"/>
    <cellStyle name="Percent 7 2 3 3 2 2" xfId="30633" xr:uid="{4738444E-E839-4B72-9345-72F8E8FE1034}"/>
    <cellStyle name="Percent 7 2 3 3 2 3" xfId="48484" xr:uid="{1837A612-62DB-412B-901D-BED824388A83}"/>
    <cellStyle name="Percent 7 2 3 3 3" xfId="30632" xr:uid="{4F95B338-4760-410E-94EB-AFF2C8908838}"/>
    <cellStyle name="Percent 7 2 3 3 4" xfId="48483" xr:uid="{E1B79597-65F5-4ACA-AF5E-36C306CD349C}"/>
    <cellStyle name="Percent 7 2 3 4" xfId="12761" xr:uid="{645C53C8-CF3D-4B30-81FA-06FAC447EF0E}"/>
    <cellStyle name="Percent 7 2 3 4 2" xfId="30634" xr:uid="{4A16A748-8EA5-4E34-9AF1-95029FC06DFA}"/>
    <cellStyle name="Percent 7 2 3 4 3" xfId="48485" xr:uid="{BC2715A2-D141-46E2-B0A9-9ED22F949666}"/>
    <cellStyle name="Percent 7 2 3 5" xfId="30629" xr:uid="{551FD5C6-5651-4674-9DC4-E08BC4DF1B04}"/>
    <cellStyle name="Percent 7 2 3 6" xfId="48480" xr:uid="{B26DA39B-126A-4178-A38F-174F13681EBC}"/>
    <cellStyle name="Percent 7 2 4" xfId="12762" xr:uid="{4532CEB6-7031-486B-84D3-8E02157B4081}"/>
    <cellStyle name="Percent 7 2 4 2" xfId="12763" xr:uid="{087B02DB-B171-4CCB-BB27-B21914DBF634}"/>
    <cellStyle name="Percent 7 2 4 2 2" xfId="12764" xr:uid="{DD205724-1622-4F1E-A0D1-6C1E3D66B6FD}"/>
    <cellStyle name="Percent 7 2 4 2 2 2" xfId="30637" xr:uid="{DBCBB26A-95FB-4DC1-86CB-B2E6C4ECCEF2}"/>
    <cellStyle name="Percent 7 2 4 2 2 3" xfId="48488" xr:uid="{9EE389EC-B922-4BCA-9BD6-A0B97BCDA54A}"/>
    <cellStyle name="Percent 7 2 4 2 3" xfId="30636" xr:uid="{37F78B61-FD1E-4395-8DB1-2B6A6F2F51E2}"/>
    <cellStyle name="Percent 7 2 4 2 4" xfId="48487" xr:uid="{3FF3AD5E-FB23-4B17-AE6E-C45FBED6D95D}"/>
    <cellStyle name="Percent 7 2 4 3" xfId="12765" xr:uid="{AA92FFDA-B67A-4D22-A23F-CFAAE34BB604}"/>
    <cellStyle name="Percent 7 2 4 3 2" xfId="12766" xr:uid="{316EA392-9F31-4240-991A-34D56F294870}"/>
    <cellStyle name="Percent 7 2 4 3 2 2" xfId="30639" xr:uid="{4A128486-6932-48BB-880E-76BE5241D20C}"/>
    <cellStyle name="Percent 7 2 4 3 2 3" xfId="48490" xr:uid="{69840A90-8FF0-4AEC-9698-BB2EDF71FB13}"/>
    <cellStyle name="Percent 7 2 4 3 3" xfId="30638" xr:uid="{D4A28A67-FF83-45DC-B561-AC63C9D83EB3}"/>
    <cellStyle name="Percent 7 2 4 3 4" xfId="48489" xr:uid="{A3E920C9-D794-48BC-81D1-54F7BEAF600E}"/>
    <cellStyle name="Percent 7 2 4 4" xfId="12767" xr:uid="{35A4A260-692F-4247-8A64-9E895E94EBEF}"/>
    <cellStyle name="Percent 7 2 4 4 2" xfId="12768" xr:uid="{32E8CA1D-C5CD-40EE-AF9B-3F3E7A2F713F}"/>
    <cellStyle name="Percent 7 2 4 4 2 2" xfId="30641" xr:uid="{F02EA2BF-727B-404B-8116-89A797CA3887}"/>
    <cellStyle name="Percent 7 2 4 4 2 3" xfId="48492" xr:uid="{9ACAB36B-A069-4411-A582-435FE88AE453}"/>
    <cellStyle name="Percent 7 2 4 4 3" xfId="30640" xr:uid="{902404AA-E9B4-4CC0-9B6D-43E3C83F9A09}"/>
    <cellStyle name="Percent 7 2 4 4 4" xfId="48491" xr:uid="{343AC2B3-B4FA-4BFE-9B0D-6174A631EC19}"/>
    <cellStyle name="Percent 7 2 4 5" xfId="12769" xr:uid="{1B67C134-D3D5-4A89-85C9-D29535BD2445}"/>
    <cellStyle name="Percent 7 2 4 5 2" xfId="30642" xr:uid="{A09C268E-3324-4B47-8B75-43898B57BF5B}"/>
    <cellStyle name="Percent 7 2 4 5 3" xfId="48493" xr:uid="{128A42F8-5C85-4E27-B54A-FFA07B2ED3A9}"/>
    <cellStyle name="Percent 7 2 4 6" xfId="30635" xr:uid="{795B097F-8BAD-4F54-AAED-E0A4DC204403}"/>
    <cellStyle name="Percent 7 2 4 7" xfId="48486" xr:uid="{2453109E-5B59-4CB1-9151-6916BD553490}"/>
    <cellStyle name="Percent 7 2 5" xfId="12770" xr:uid="{A8AFDCA3-5E15-465A-8E73-645696B6499B}"/>
    <cellStyle name="Percent 7 2 5 2" xfId="12771" xr:uid="{54D4F7AA-9275-49ED-901E-9F1DB61C37C4}"/>
    <cellStyle name="Percent 7 2 5 2 2" xfId="12772" xr:uid="{34DA01F6-BFC8-4F7A-A28B-1D8C2402C548}"/>
    <cellStyle name="Percent 7 2 5 2 2 2" xfId="30645" xr:uid="{9B946FBF-4141-4F4B-A19E-7FF6C0CFE6FF}"/>
    <cellStyle name="Percent 7 2 5 2 2 3" xfId="48496" xr:uid="{974E7EFD-BC8F-4994-8910-0ADA668C3A96}"/>
    <cellStyle name="Percent 7 2 5 2 3" xfId="30644" xr:uid="{1D36B33B-2C8E-4278-98E6-C2F11C1BB399}"/>
    <cellStyle name="Percent 7 2 5 2 4" xfId="48495" xr:uid="{29250B68-46C3-4224-A9BB-A094E4B3A653}"/>
    <cellStyle name="Percent 7 2 5 3" xfId="12773" xr:uid="{9D6870DF-D165-401E-BBD3-7CA9FAD7DB7C}"/>
    <cellStyle name="Percent 7 2 5 3 2" xfId="12774" xr:uid="{5C582295-65FB-4AFA-9093-7DE14BCCAF32}"/>
    <cellStyle name="Percent 7 2 5 3 2 2" xfId="30647" xr:uid="{787BC062-F2D2-481A-A01C-C50401C13873}"/>
    <cellStyle name="Percent 7 2 5 3 2 3" xfId="48498" xr:uid="{0EAE595F-16E5-4A5D-B02B-01C3F255ABAF}"/>
    <cellStyle name="Percent 7 2 5 3 3" xfId="30646" xr:uid="{BCBC57A5-FA18-48EE-A1EC-77AF2D28B048}"/>
    <cellStyle name="Percent 7 2 5 3 4" xfId="48497" xr:uid="{F69C4789-4876-4463-B7C8-19CEACF9CC38}"/>
    <cellStyle name="Percent 7 2 5 4" xfId="12775" xr:uid="{6642893C-BCEC-4407-8A0F-4E02D124C8CB}"/>
    <cellStyle name="Percent 7 2 5 4 2" xfId="30648" xr:uid="{E6C99A97-96B1-4BA1-AF12-1FD55EB81D99}"/>
    <cellStyle name="Percent 7 2 5 4 3" xfId="48499" xr:uid="{625AD7B2-F56E-4082-BADB-D1A977F87F42}"/>
    <cellStyle name="Percent 7 2 5 5" xfId="30643" xr:uid="{0F011ABF-F5E0-4302-ADC7-8BE9174B04FA}"/>
    <cellStyle name="Percent 7 2 5 6" xfId="48494" xr:uid="{1726B621-600A-4C26-ADB9-223E1182440E}"/>
    <cellStyle name="Percent 7 2 6" xfId="12776" xr:uid="{D0BF2033-6337-4BCD-AD74-9A29BA22A5D3}"/>
    <cellStyle name="Percent 7 2 6 2" xfId="12777" xr:uid="{96BF01DF-D926-4609-AB72-8E7C3891EEEF}"/>
    <cellStyle name="Percent 7 2 6 2 2" xfId="30650" xr:uid="{E21ADB98-E11D-4C04-92D4-ACDAD041D6DB}"/>
    <cellStyle name="Percent 7 2 6 2 3" xfId="48501" xr:uid="{048E92A2-94A0-4F59-9410-751D3219EFC9}"/>
    <cellStyle name="Percent 7 2 6 3" xfId="30649" xr:uid="{4910764C-376E-4946-98D6-5325EE14F975}"/>
    <cellStyle name="Percent 7 2 6 4" xfId="48500" xr:uid="{A2D8EF01-FB56-4B18-A242-5714D94CA25A}"/>
    <cellStyle name="Percent 7 2 7" xfId="12778" xr:uid="{A87A11AD-1F72-4F47-9708-ED999AD5E88D}"/>
    <cellStyle name="Percent 7 2 7 2" xfId="12779" xr:uid="{00DAD447-37E2-4BD4-B4D2-915859846CB4}"/>
    <cellStyle name="Percent 7 2 7 2 2" xfId="30652" xr:uid="{423E9B0F-1E46-4095-8352-35964BC34673}"/>
    <cellStyle name="Percent 7 2 7 2 3" xfId="48503" xr:uid="{37286F9B-5D6E-44CA-B716-2F50C7482952}"/>
    <cellStyle name="Percent 7 2 7 3" xfId="30651" xr:uid="{1C3E8779-B498-48BC-8C0F-889B3CDDBB80}"/>
    <cellStyle name="Percent 7 2 7 4" xfId="48502" xr:uid="{8956233C-E761-4461-B44C-F6246767BC81}"/>
    <cellStyle name="Percent 7 2 8" xfId="12780" xr:uid="{0B9EFC78-9114-46B7-B2F0-3CE1C3127EC7}"/>
    <cellStyle name="Percent 7 2 8 2" xfId="12781" xr:uid="{33725319-4203-423C-9F5D-1A4F25D13EFF}"/>
    <cellStyle name="Percent 7 2 8 2 2" xfId="30654" xr:uid="{53DB29DA-D45C-45C9-A46E-7EC553CC68E3}"/>
    <cellStyle name="Percent 7 2 8 2 3" xfId="48505" xr:uid="{1FEF9B53-11F8-4184-972C-470ED1103AE8}"/>
    <cellStyle name="Percent 7 2 8 3" xfId="30653" xr:uid="{2E312C04-299E-4E7A-8E5D-92267921B1D1}"/>
    <cellStyle name="Percent 7 2 8 4" xfId="48504" xr:uid="{B9655CBF-C07C-4666-AC45-FA5B11918BA5}"/>
    <cellStyle name="Percent 7 2 9" xfId="12782" xr:uid="{E87F7F9C-8ACC-421F-854F-FE48E6F838AC}"/>
    <cellStyle name="Percent 7 2 9 2" xfId="30655" xr:uid="{794CA679-7FC2-4591-A9A9-EA354C680829}"/>
    <cellStyle name="Percent 7 2 9 3" xfId="48506" xr:uid="{D2B51AFC-2F1C-4F7D-85DF-F80B96B8E79E}"/>
    <cellStyle name="Percent 7 20" xfId="12706" xr:uid="{9C1A6C7F-0B35-40F2-93C5-98CC00F6FA3D}"/>
    <cellStyle name="Percent 7 20 2" xfId="30579" xr:uid="{E1EAA73D-2799-4E55-B56F-5BB0D38D44CF}"/>
    <cellStyle name="Percent 7 20 3" xfId="48430" xr:uid="{9C8EA879-E682-482F-B8F1-859F763B9851}"/>
    <cellStyle name="Percent 7 21" xfId="22576" xr:uid="{F8D50A6D-5851-4769-88EE-B42EA0229BCB}"/>
    <cellStyle name="Percent 7 22" xfId="40430" xr:uid="{60A4B186-023D-4C4B-8096-17C38E3B6832}"/>
    <cellStyle name="Percent 7 23" xfId="59998" xr:uid="{2A3396D1-EAB2-426A-8B26-DEA9811F362F}"/>
    <cellStyle name="Percent 7 3" xfId="4780" xr:uid="{69166EB4-2823-4061-8323-DBE85062A614}"/>
    <cellStyle name="Percent 7 3 10" xfId="12784" xr:uid="{96F4C4D1-C21E-4269-BF52-4B63A40A4335}"/>
    <cellStyle name="Percent 7 3 10 2" xfId="30657" xr:uid="{A01F034E-668C-4F24-B805-BD71060FE6B0}"/>
    <cellStyle name="Percent 7 3 10 3" xfId="48508" xr:uid="{BE7F49F4-F276-481A-919A-9DC63F73F53E}"/>
    <cellStyle name="Percent 7 3 11" xfId="12783" xr:uid="{73219E50-F7FB-403F-800A-56CD0F4978C5}"/>
    <cellStyle name="Percent 7 3 11 2" xfId="30656" xr:uid="{0E359AE6-A7E4-4429-9BD5-BF31AE4F9EBD}"/>
    <cellStyle name="Percent 7 3 11 3" xfId="48507" xr:uid="{648F2078-43C2-4EDA-AA41-58764347D1EC}"/>
    <cellStyle name="Percent 7 3 12" xfId="60001" xr:uid="{C85F2667-7E37-4766-B856-3ECC51A45C96}"/>
    <cellStyle name="Percent 7 3 2" xfId="12785" xr:uid="{AF68D5AF-4C13-427A-9709-B1A1873337BF}"/>
    <cellStyle name="Percent 7 3 2 2" xfId="12786" xr:uid="{A981EA46-46AE-4CC1-AF3D-9EEB0158A177}"/>
    <cellStyle name="Percent 7 3 2 2 2" xfId="12787" xr:uid="{4B31FF59-3130-4393-B5D3-D7DE46604672}"/>
    <cellStyle name="Percent 7 3 2 2 2 2" xfId="30660" xr:uid="{BE674E39-EA7E-4D45-98E2-DB9B48FC1E39}"/>
    <cellStyle name="Percent 7 3 2 2 2 3" xfId="48511" xr:uid="{111E0E1E-16D9-430B-8BA3-216669E19AD0}"/>
    <cellStyle name="Percent 7 3 2 2 3" xfId="30659" xr:uid="{F5E2E24C-6211-4B95-9A17-D73E8F5FFAED}"/>
    <cellStyle name="Percent 7 3 2 2 4" xfId="48510" xr:uid="{80365C80-AFD0-450D-8AFA-F35B35519193}"/>
    <cellStyle name="Percent 7 3 2 3" xfId="12788" xr:uid="{5A9A76AE-6AAE-4E50-BBC1-F728F1150585}"/>
    <cellStyle name="Percent 7 3 2 3 2" xfId="12789" xr:uid="{BA5ADF6D-FA31-4583-9B50-E06B7C0E57CA}"/>
    <cellStyle name="Percent 7 3 2 3 2 2" xfId="30662" xr:uid="{37B7CA79-87EB-4450-852B-82A1529F08A1}"/>
    <cellStyle name="Percent 7 3 2 3 2 3" xfId="48513" xr:uid="{F6B1A412-8752-45DB-8C61-DE82A3FDEA3C}"/>
    <cellStyle name="Percent 7 3 2 3 3" xfId="30661" xr:uid="{9B0EEC72-65EE-493C-A851-55BDFFABDDD0}"/>
    <cellStyle name="Percent 7 3 2 3 4" xfId="48512" xr:uid="{A198C683-7D14-44CD-A5FB-A96CC8B4567E}"/>
    <cellStyle name="Percent 7 3 2 4" xfId="12790" xr:uid="{8AF8297A-57A2-4D41-85FD-E9983F1F102C}"/>
    <cellStyle name="Percent 7 3 2 4 2" xfId="30663" xr:uid="{A9606ACE-593F-4ED6-B8E4-6767C206F8CC}"/>
    <cellStyle name="Percent 7 3 2 4 3" xfId="48514" xr:uid="{E79DF7CF-C840-4B27-B6C3-E7B9B9B25677}"/>
    <cellStyle name="Percent 7 3 2 5" xfId="30658" xr:uid="{741CB605-03A8-4A40-A40F-44C324F8524E}"/>
    <cellStyle name="Percent 7 3 2 6" xfId="48509" xr:uid="{9BB52760-DF31-4D9A-9FFF-028D57B25AB7}"/>
    <cellStyle name="Percent 7 3 3" xfId="12791" xr:uid="{EB759DA0-7450-4BB9-9BF0-1C50727D0077}"/>
    <cellStyle name="Percent 7 3 3 2" xfId="12792" xr:uid="{060958A7-FC7A-4CDD-A6E1-7342C0F12B78}"/>
    <cellStyle name="Percent 7 3 3 2 2" xfId="12793" xr:uid="{360CC235-AAFB-41BD-AB46-2FA70A1D7542}"/>
    <cellStyle name="Percent 7 3 3 2 2 2" xfId="30666" xr:uid="{3050C75D-7380-4074-9390-8856F550DD4E}"/>
    <cellStyle name="Percent 7 3 3 2 2 3" xfId="48517" xr:uid="{539FD195-B8C2-455D-A06B-60FC8D82DD63}"/>
    <cellStyle name="Percent 7 3 3 2 3" xfId="30665" xr:uid="{8F89CE22-D761-4BE6-9D05-402ABFBF0DBE}"/>
    <cellStyle name="Percent 7 3 3 2 4" xfId="48516" xr:uid="{A333D8C4-6816-40ED-A6E4-C5D4819DF813}"/>
    <cellStyle name="Percent 7 3 3 3" xfId="12794" xr:uid="{16893F35-E891-4C61-847C-9F7868D36319}"/>
    <cellStyle name="Percent 7 3 3 3 2" xfId="12795" xr:uid="{36DB6D4F-1C52-453A-BFA8-D307F41FCE44}"/>
    <cellStyle name="Percent 7 3 3 3 2 2" xfId="30668" xr:uid="{04E0627B-6873-4B84-9E08-5AD54B00EFE3}"/>
    <cellStyle name="Percent 7 3 3 3 2 3" xfId="48519" xr:uid="{4125376A-2142-43EF-BFE7-75D30713AAE1}"/>
    <cellStyle name="Percent 7 3 3 3 3" xfId="30667" xr:uid="{EBAD798F-D9AD-4FEF-9843-4E111428B94D}"/>
    <cellStyle name="Percent 7 3 3 3 4" xfId="48518" xr:uid="{55E2C233-B1E8-41B6-82B0-B7949C3D5FC6}"/>
    <cellStyle name="Percent 7 3 3 4" xfId="12796" xr:uid="{E1ADF90B-6876-4309-8278-AA98A383C849}"/>
    <cellStyle name="Percent 7 3 3 4 2" xfId="30669" xr:uid="{0C61960B-42AC-4DBC-9D64-FB81D4F2A853}"/>
    <cellStyle name="Percent 7 3 3 4 3" xfId="48520" xr:uid="{56147C90-08C7-48B1-86B7-E6061376C999}"/>
    <cellStyle name="Percent 7 3 3 5" xfId="30664" xr:uid="{77DDE415-92C6-437D-A3DB-C6AF0CFE7CFF}"/>
    <cellStyle name="Percent 7 3 3 6" xfId="48515" xr:uid="{58F04B2E-2C63-4376-99F2-B5B992A666D0}"/>
    <cellStyle name="Percent 7 3 4" xfId="12797" xr:uid="{164320BE-CA3C-4914-890F-DD86BC835A2E}"/>
    <cellStyle name="Percent 7 3 4 2" xfId="12798" xr:uid="{581A88C1-93CC-4BE5-AB2F-113A8B3EAC40}"/>
    <cellStyle name="Percent 7 3 4 2 2" xfId="12799" xr:uid="{FABD74B6-CE99-4C49-BD27-0FBFE499721C}"/>
    <cellStyle name="Percent 7 3 4 2 2 2" xfId="30672" xr:uid="{1470FDFA-4CD0-42B2-8790-860200F63976}"/>
    <cellStyle name="Percent 7 3 4 2 2 3" xfId="48523" xr:uid="{BD1E8FD4-55F9-4E7E-91D3-85E957288D3D}"/>
    <cellStyle name="Percent 7 3 4 2 3" xfId="30671" xr:uid="{77874EB5-A143-427B-9E8C-4BE17D8A95C4}"/>
    <cellStyle name="Percent 7 3 4 2 4" xfId="48522" xr:uid="{646A0F8E-527E-4D52-A44B-EC98788268B2}"/>
    <cellStyle name="Percent 7 3 4 3" xfId="12800" xr:uid="{6AF2C3EF-712E-424F-A5DE-399B9040B99C}"/>
    <cellStyle name="Percent 7 3 4 3 2" xfId="12801" xr:uid="{BE904118-24DC-4AB8-A1B0-5CC1CB086BFB}"/>
    <cellStyle name="Percent 7 3 4 3 2 2" xfId="30674" xr:uid="{A846CCCF-7F71-4597-8FCA-0A5FD394067A}"/>
    <cellStyle name="Percent 7 3 4 3 2 3" xfId="48525" xr:uid="{D1B07B4B-B258-462A-A20F-93B505782AED}"/>
    <cellStyle name="Percent 7 3 4 3 3" xfId="30673" xr:uid="{C3E7EA0B-1C1A-42A6-9A8A-AC5585F6BCA6}"/>
    <cellStyle name="Percent 7 3 4 3 4" xfId="48524" xr:uid="{3BFE3ED3-9220-45B6-A284-6FF6641D3987}"/>
    <cellStyle name="Percent 7 3 4 4" xfId="12802" xr:uid="{2B21FBD0-2EC7-4143-95E0-FB66BA10C2ED}"/>
    <cellStyle name="Percent 7 3 4 4 2" xfId="12803" xr:uid="{C8839615-BA00-44AC-BE7B-0DEDB4CA9F06}"/>
    <cellStyle name="Percent 7 3 4 4 2 2" xfId="30676" xr:uid="{586CA665-C6B1-478A-B236-7284617EEBBD}"/>
    <cellStyle name="Percent 7 3 4 4 2 3" xfId="48527" xr:uid="{0FF815D2-B854-4B6F-94EA-E3B534583B1A}"/>
    <cellStyle name="Percent 7 3 4 4 3" xfId="30675" xr:uid="{97AAD31A-9252-41B5-86C0-CCA6176C26F9}"/>
    <cellStyle name="Percent 7 3 4 4 4" xfId="48526" xr:uid="{324A2338-FA3A-45EF-9B74-30F72D0F12F2}"/>
    <cellStyle name="Percent 7 3 4 5" xfId="12804" xr:uid="{54DA43C7-5A55-4BFB-BD79-DD76DB436D1C}"/>
    <cellStyle name="Percent 7 3 4 5 2" xfId="30677" xr:uid="{B7B9FDB3-5C4D-4590-A258-17A3AB2E13AA}"/>
    <cellStyle name="Percent 7 3 4 5 3" xfId="48528" xr:uid="{40CB6616-9DC5-4051-BDE7-351A7FAA930B}"/>
    <cellStyle name="Percent 7 3 4 6" xfId="30670" xr:uid="{244535D9-364D-48C2-B166-3E0FEE691820}"/>
    <cellStyle name="Percent 7 3 4 7" xfId="48521" xr:uid="{DC1B4CB6-0207-46AC-8995-2D0E2730E150}"/>
    <cellStyle name="Percent 7 3 5" xfId="12805" xr:uid="{8F5068F8-0DCD-4F46-969F-5224B1B9CA4C}"/>
    <cellStyle name="Percent 7 3 5 2" xfId="12806" xr:uid="{946DC881-D33C-4B11-8D4F-652CAFDD40AE}"/>
    <cellStyle name="Percent 7 3 5 2 2" xfId="12807" xr:uid="{AF2C9A84-FEED-48F8-9895-20728C442E93}"/>
    <cellStyle name="Percent 7 3 5 2 2 2" xfId="30680" xr:uid="{29F86036-59D5-4AAB-9236-B22BBDC09A38}"/>
    <cellStyle name="Percent 7 3 5 2 2 3" xfId="48531" xr:uid="{68EC4A48-42E4-4505-99D3-40428F44D3F5}"/>
    <cellStyle name="Percent 7 3 5 2 3" xfId="30679" xr:uid="{C8065B4A-1803-4FBA-819F-25A2BA98276C}"/>
    <cellStyle name="Percent 7 3 5 2 4" xfId="48530" xr:uid="{3C7F2629-99BC-493A-8CB0-349A9D1A25B9}"/>
    <cellStyle name="Percent 7 3 5 3" xfId="12808" xr:uid="{A050B886-D3EA-4486-A763-DF3C24E57B9E}"/>
    <cellStyle name="Percent 7 3 5 3 2" xfId="12809" xr:uid="{89BECBF6-D258-43B0-8A9D-80146F8A6430}"/>
    <cellStyle name="Percent 7 3 5 3 2 2" xfId="30682" xr:uid="{FBD23D48-EDA3-4981-8F74-8E1F27F2B590}"/>
    <cellStyle name="Percent 7 3 5 3 2 3" xfId="48533" xr:uid="{40ACE6FC-BEBF-4538-933A-01EF0FE74781}"/>
    <cellStyle name="Percent 7 3 5 3 3" xfId="30681" xr:uid="{F0A98371-C379-4ACD-8192-64CF4FD99249}"/>
    <cellStyle name="Percent 7 3 5 3 4" xfId="48532" xr:uid="{FC3B8CFB-CE37-4088-A64C-D6BE3757C1E4}"/>
    <cellStyle name="Percent 7 3 5 4" xfId="12810" xr:uid="{8D6DD7F6-7EF8-446D-8CAD-F334DB2DEEBD}"/>
    <cellStyle name="Percent 7 3 5 4 2" xfId="30683" xr:uid="{E3F47F51-A890-4E27-AFDD-1F804DE4054A}"/>
    <cellStyle name="Percent 7 3 5 4 3" xfId="48534" xr:uid="{1944F617-8890-4F0A-AE32-CD5FA89BE981}"/>
    <cellStyle name="Percent 7 3 5 5" xfId="30678" xr:uid="{A812DB72-E8C9-4D29-ADFB-F1E02AC37ABF}"/>
    <cellStyle name="Percent 7 3 5 6" xfId="48529" xr:uid="{BE4817E6-439C-4CCE-ACC0-90752485AF61}"/>
    <cellStyle name="Percent 7 3 6" xfId="12811" xr:uid="{6F185D16-DB73-4CB0-B734-AD0912FDB20A}"/>
    <cellStyle name="Percent 7 3 6 2" xfId="12812" xr:uid="{9A3CC113-9E69-421D-8A39-30A505B30D17}"/>
    <cellStyle name="Percent 7 3 6 2 2" xfId="30685" xr:uid="{F03B4EDC-6BCC-4EE6-93D5-BE998B0763B2}"/>
    <cellStyle name="Percent 7 3 6 2 3" xfId="48536" xr:uid="{886675AA-EDEF-49FD-ABE3-229C131762DF}"/>
    <cellStyle name="Percent 7 3 6 3" xfId="30684" xr:uid="{71FBC183-9B75-4C0E-80BD-067837432BA5}"/>
    <cellStyle name="Percent 7 3 6 4" xfId="48535" xr:uid="{0A6F2712-0372-4C01-86A7-1B74834D9A2F}"/>
    <cellStyle name="Percent 7 3 7" xfId="12813" xr:uid="{E8A257AE-ED54-4D62-9F57-A8319B505C9A}"/>
    <cellStyle name="Percent 7 3 7 2" xfId="12814" xr:uid="{9DE296B4-5323-48C0-B8C3-5F2737A419EA}"/>
    <cellStyle name="Percent 7 3 7 2 2" xfId="30687" xr:uid="{384327DC-3D12-407A-BC14-31C61ED24BD0}"/>
    <cellStyle name="Percent 7 3 7 2 3" xfId="48538" xr:uid="{DCEFD175-920E-4489-A4B9-DFCDD2FD4EC0}"/>
    <cellStyle name="Percent 7 3 7 3" xfId="30686" xr:uid="{B3131D58-0ABE-4BA1-8386-C23325C82C4D}"/>
    <cellStyle name="Percent 7 3 7 4" xfId="48537" xr:uid="{0BF15860-18E1-46A5-B50C-63DDAC0DA433}"/>
    <cellStyle name="Percent 7 3 8" xfId="12815" xr:uid="{D31B7663-3B8C-4ED2-8624-6C297BABD710}"/>
    <cellStyle name="Percent 7 3 8 2" xfId="12816" xr:uid="{B8A12871-7CEE-476B-A8A6-1168CB86D710}"/>
    <cellStyle name="Percent 7 3 8 2 2" xfId="30689" xr:uid="{2B0AE914-4F9E-4137-87CC-1EC00FC7BFE7}"/>
    <cellStyle name="Percent 7 3 8 2 3" xfId="48540" xr:uid="{43C15B99-1057-4454-8006-8650FDDB1D37}"/>
    <cellStyle name="Percent 7 3 8 3" xfId="30688" xr:uid="{4BAD855A-AFF2-441A-92E8-5D8B321F186E}"/>
    <cellStyle name="Percent 7 3 8 4" xfId="48539" xr:uid="{23EBDD44-E99A-4818-9947-4AD5997C4786}"/>
    <cellStyle name="Percent 7 3 9" xfId="12817" xr:uid="{F64DAD38-8EA5-4E4F-A0F9-D2A267AC2D94}"/>
    <cellStyle name="Percent 7 3 9 2" xfId="30690" xr:uid="{65B86E58-234D-45BC-8352-B1E29C3A5397}"/>
    <cellStyle name="Percent 7 3 9 3" xfId="48541" xr:uid="{8C6120F7-0E6E-498B-A14E-D0651EE4CEAC}"/>
    <cellStyle name="Percent 7 4" xfId="4781" xr:uid="{B6F938EF-1AB7-43D9-A5B1-6045E9A37DBC}"/>
    <cellStyle name="Percent 7 4 10" xfId="12819" xr:uid="{5277639D-C6AE-4DC0-8E08-B7134A6E376B}"/>
    <cellStyle name="Percent 7 4 10 2" xfId="30692" xr:uid="{11DC94B8-B90C-4C9C-BC0E-A3FE483ACC01}"/>
    <cellStyle name="Percent 7 4 10 3" xfId="48543" xr:uid="{F2CF803B-7E53-46CB-B16B-A7B7415FC500}"/>
    <cellStyle name="Percent 7 4 11" xfId="12818" xr:uid="{16473675-4340-4912-99CF-73B89409A487}"/>
    <cellStyle name="Percent 7 4 11 2" xfId="30691" xr:uid="{C2C3A564-76A9-475D-A0ED-7762ADDCDED9}"/>
    <cellStyle name="Percent 7 4 11 3" xfId="48542" xr:uid="{C1955718-169C-420F-98CF-D386869D1400}"/>
    <cellStyle name="Percent 7 4 12" xfId="60002" xr:uid="{AEFE2F4C-2E13-47A4-A734-353850F9F90C}"/>
    <cellStyle name="Percent 7 4 2" xfId="12820" xr:uid="{8766D148-237D-4AD0-A3C3-3E7494F77E63}"/>
    <cellStyle name="Percent 7 4 2 2" xfId="12821" xr:uid="{2CF430BF-DA51-46BB-B219-0CB05497FE40}"/>
    <cellStyle name="Percent 7 4 2 2 2" xfId="12822" xr:uid="{A50CE9B9-451E-48B3-A6F5-28DD8E201A50}"/>
    <cellStyle name="Percent 7 4 2 2 2 2" xfId="30695" xr:uid="{0D9C4F7C-0E55-41A8-939C-A0012A5FFB13}"/>
    <cellStyle name="Percent 7 4 2 2 2 3" xfId="48546" xr:uid="{0B86A3CB-AEA4-4EE5-BA39-578EEEEC3B61}"/>
    <cellStyle name="Percent 7 4 2 2 3" xfId="30694" xr:uid="{7F622355-0C7D-4606-9EC7-B058DDC58394}"/>
    <cellStyle name="Percent 7 4 2 2 4" xfId="48545" xr:uid="{6432820C-D90E-45FD-9FFE-6913C02DFEC8}"/>
    <cellStyle name="Percent 7 4 2 3" xfId="12823" xr:uid="{3BEEB4D2-E516-4EEE-A608-3D30C1B9AD00}"/>
    <cellStyle name="Percent 7 4 2 3 2" xfId="12824" xr:uid="{D2DB0ECB-32A5-4C85-BED1-79FE9F9CB894}"/>
    <cellStyle name="Percent 7 4 2 3 2 2" xfId="30697" xr:uid="{52691B39-0F99-4E5A-80B0-145715F6D948}"/>
    <cellStyle name="Percent 7 4 2 3 2 3" xfId="48548" xr:uid="{B0F3BEE0-BC8C-4409-A5CF-D9C3B354AC89}"/>
    <cellStyle name="Percent 7 4 2 3 3" xfId="30696" xr:uid="{340D511A-383F-488A-8EE7-A3E1ADB7FC50}"/>
    <cellStyle name="Percent 7 4 2 3 4" xfId="48547" xr:uid="{FDD07BDA-6DED-4879-A12E-E4AB858DE093}"/>
    <cellStyle name="Percent 7 4 2 4" xfId="12825" xr:uid="{9D4106F1-2619-43CE-AA58-ADAF727A8C5C}"/>
    <cellStyle name="Percent 7 4 2 4 2" xfId="30698" xr:uid="{D3A0234B-082A-426F-B493-B006A11D5F88}"/>
    <cellStyle name="Percent 7 4 2 4 3" xfId="48549" xr:uid="{38A0FA6E-38AD-43F2-A603-3D9DCC5D86F1}"/>
    <cellStyle name="Percent 7 4 2 5" xfId="30693" xr:uid="{8D3C10BD-042F-4EDF-B745-7B2D2D3973E6}"/>
    <cellStyle name="Percent 7 4 2 6" xfId="48544" xr:uid="{CB39F86E-DA49-4629-B7FA-9EDE3CD872ED}"/>
    <cellStyle name="Percent 7 4 3" xfId="12826" xr:uid="{16C09DE9-5770-464B-943D-69E15AA154DB}"/>
    <cellStyle name="Percent 7 4 3 2" xfId="12827" xr:uid="{B0B96265-1BB5-4C9A-A7E4-88344604F704}"/>
    <cellStyle name="Percent 7 4 3 2 2" xfId="12828" xr:uid="{68C8EE05-BB7D-40F1-9ED4-46DBD61E16B0}"/>
    <cellStyle name="Percent 7 4 3 2 2 2" xfId="30701" xr:uid="{C8C9E91A-7745-4B09-9772-4AD8A7C88F35}"/>
    <cellStyle name="Percent 7 4 3 2 2 3" xfId="48552" xr:uid="{4CBBE5AA-F4FA-4631-8CFD-049A6A7EA498}"/>
    <cellStyle name="Percent 7 4 3 2 3" xfId="30700" xr:uid="{BAF1ACEE-5609-4F4B-A6C2-E45FAAE0E7EB}"/>
    <cellStyle name="Percent 7 4 3 2 4" xfId="48551" xr:uid="{D5C48904-12F0-46C8-9023-0CB74DDE227A}"/>
    <cellStyle name="Percent 7 4 3 3" xfId="12829" xr:uid="{2C03DA18-4BBE-47D4-9E26-5B2827DFF12D}"/>
    <cellStyle name="Percent 7 4 3 3 2" xfId="12830" xr:uid="{0FEFBD26-C49E-4DF0-A5F7-AE78F134991B}"/>
    <cellStyle name="Percent 7 4 3 3 2 2" xfId="30703" xr:uid="{5EEF6E7A-BEEE-48C4-9AC3-E6E9F636ACB0}"/>
    <cellStyle name="Percent 7 4 3 3 2 3" xfId="48554" xr:uid="{35ED9294-2610-41DC-B5A6-43D0982200C6}"/>
    <cellStyle name="Percent 7 4 3 3 3" xfId="30702" xr:uid="{E64A2A19-D157-45CA-9F84-D1791D88B897}"/>
    <cellStyle name="Percent 7 4 3 3 4" xfId="48553" xr:uid="{D1135962-A9E2-48AA-8C91-1A7D62905196}"/>
    <cellStyle name="Percent 7 4 3 4" xfId="12831" xr:uid="{767DD40C-26BE-4407-8461-2FB4CAFDB27F}"/>
    <cellStyle name="Percent 7 4 3 4 2" xfId="30704" xr:uid="{5A9FD18C-B4EB-493D-922B-3FD07ED591C9}"/>
    <cellStyle name="Percent 7 4 3 4 3" xfId="48555" xr:uid="{D2739B7D-891E-4FE0-AE6F-1179459FA9D2}"/>
    <cellStyle name="Percent 7 4 3 5" xfId="30699" xr:uid="{0B482622-C720-4EDE-8DCF-421CE1BB713D}"/>
    <cellStyle name="Percent 7 4 3 6" xfId="48550" xr:uid="{5684E6D2-FE9A-409E-BDD5-7ADA9D8E9FB1}"/>
    <cellStyle name="Percent 7 4 4" xfId="12832" xr:uid="{28312E3D-F4D6-46A4-A34C-CB98BBEC4D1E}"/>
    <cellStyle name="Percent 7 4 4 2" xfId="12833" xr:uid="{EF0EB43A-4209-49D8-B9CD-415F96FD2DC5}"/>
    <cellStyle name="Percent 7 4 4 2 2" xfId="12834" xr:uid="{C849C8B4-096D-4880-A702-8DB1B5F1A940}"/>
    <cellStyle name="Percent 7 4 4 2 2 2" xfId="30707" xr:uid="{B1C9A840-0FB1-4A87-A02E-3AD92AB1298A}"/>
    <cellStyle name="Percent 7 4 4 2 2 3" xfId="48558" xr:uid="{08290387-8042-432E-ADCB-77513B84E2D4}"/>
    <cellStyle name="Percent 7 4 4 2 3" xfId="30706" xr:uid="{3892A22B-A5CE-4D83-ADBE-4A1728DDC004}"/>
    <cellStyle name="Percent 7 4 4 2 4" xfId="48557" xr:uid="{5CCAAD0D-C82B-4258-A7E6-16F0C10982B2}"/>
    <cellStyle name="Percent 7 4 4 3" xfId="12835" xr:uid="{ED248A51-BA8B-44DC-BD5C-88E56B3CD3FD}"/>
    <cellStyle name="Percent 7 4 4 3 2" xfId="12836" xr:uid="{3FAAA96F-4B2C-4664-864B-91094F8157B9}"/>
    <cellStyle name="Percent 7 4 4 3 2 2" xfId="30709" xr:uid="{293B5B99-C294-49D4-9441-09B91AA7CF34}"/>
    <cellStyle name="Percent 7 4 4 3 2 3" xfId="48560" xr:uid="{50C8EC31-A789-4B5C-82C1-288ACCAB0C24}"/>
    <cellStyle name="Percent 7 4 4 3 3" xfId="30708" xr:uid="{EC8796C2-972E-441E-AC1B-61839B4E5AE1}"/>
    <cellStyle name="Percent 7 4 4 3 4" xfId="48559" xr:uid="{76021BF5-36FA-4322-949D-5685362CAB80}"/>
    <cellStyle name="Percent 7 4 4 4" xfId="12837" xr:uid="{2B69F616-A223-4B94-850C-E3A564DB70B6}"/>
    <cellStyle name="Percent 7 4 4 4 2" xfId="12838" xr:uid="{69207BAE-E1F7-4731-B7B9-4F728906DF5A}"/>
    <cellStyle name="Percent 7 4 4 4 2 2" xfId="30711" xr:uid="{BCF99B39-2A4A-42DA-8455-3DB8CC087C54}"/>
    <cellStyle name="Percent 7 4 4 4 2 3" xfId="48562" xr:uid="{BA26E38F-4F08-417A-9C47-B2D58F0797C9}"/>
    <cellStyle name="Percent 7 4 4 4 3" xfId="30710" xr:uid="{E7705ECF-5181-4993-BF0F-97752E8098AE}"/>
    <cellStyle name="Percent 7 4 4 4 4" xfId="48561" xr:uid="{67B61132-39AC-4A27-B05A-2C5FEE49FB4F}"/>
    <cellStyle name="Percent 7 4 4 5" xfId="12839" xr:uid="{8A4D97EC-1C84-4999-BEC6-B299FAB86780}"/>
    <cellStyle name="Percent 7 4 4 5 2" xfId="30712" xr:uid="{C22AE2B0-5B5E-4A34-8CE0-556EF1274B99}"/>
    <cellStyle name="Percent 7 4 4 5 3" xfId="48563" xr:uid="{1229E897-EE93-4D2A-9EE0-B405934A1DAC}"/>
    <cellStyle name="Percent 7 4 4 6" xfId="30705" xr:uid="{2542310F-F6A6-4405-A387-9A3C0B75DB90}"/>
    <cellStyle name="Percent 7 4 4 7" xfId="48556" xr:uid="{0C300E27-C45A-478B-A913-30B3B7E06A97}"/>
    <cellStyle name="Percent 7 4 5" xfId="12840" xr:uid="{8765FACB-05F9-474F-849D-A44E3BB7AC3A}"/>
    <cellStyle name="Percent 7 4 5 2" xfId="12841" xr:uid="{2A5A6867-FFA6-486B-84D2-D7ECCC774791}"/>
    <cellStyle name="Percent 7 4 5 2 2" xfId="12842" xr:uid="{7935CAF7-80FC-4965-BC76-16F4C1C3E677}"/>
    <cellStyle name="Percent 7 4 5 2 2 2" xfId="30715" xr:uid="{0F2B5122-345D-4F78-B570-508005BCBF9F}"/>
    <cellStyle name="Percent 7 4 5 2 2 3" xfId="48566" xr:uid="{85D367B1-544E-4F29-AFFB-BB053345CCE6}"/>
    <cellStyle name="Percent 7 4 5 2 3" xfId="30714" xr:uid="{6E4DE6F1-52D7-4034-9F35-2DDD6590CB52}"/>
    <cellStyle name="Percent 7 4 5 2 4" xfId="48565" xr:uid="{6683C843-DB65-4FF2-BAD2-958DFA3D59E1}"/>
    <cellStyle name="Percent 7 4 5 3" xfId="12843" xr:uid="{71F5ECDD-3A37-48D5-B920-8DB7E8C63C33}"/>
    <cellStyle name="Percent 7 4 5 3 2" xfId="12844" xr:uid="{F005E68A-E275-4C51-B23F-FDE2FD98482A}"/>
    <cellStyle name="Percent 7 4 5 3 2 2" xfId="30717" xr:uid="{5832CF04-8ACB-4377-9BAD-63AF352F3475}"/>
    <cellStyle name="Percent 7 4 5 3 2 3" xfId="48568" xr:uid="{E010DA32-623D-49A8-89BF-A4B48CF19884}"/>
    <cellStyle name="Percent 7 4 5 3 3" xfId="30716" xr:uid="{DE63FC66-39C4-4CFA-901A-2542A7CBD81F}"/>
    <cellStyle name="Percent 7 4 5 3 4" xfId="48567" xr:uid="{57CF5749-CD37-4606-A762-DE453C3F3895}"/>
    <cellStyle name="Percent 7 4 5 4" xfId="12845" xr:uid="{D9EE1D4F-2871-45C7-B04D-C4B86F33B02C}"/>
    <cellStyle name="Percent 7 4 5 4 2" xfId="30718" xr:uid="{4F5E53E5-D7B5-4758-B354-354ED40BB24D}"/>
    <cellStyle name="Percent 7 4 5 4 3" xfId="48569" xr:uid="{9856736B-29BF-4BAC-84D9-585A54C84A09}"/>
    <cellStyle name="Percent 7 4 5 5" xfId="30713" xr:uid="{88741608-47C4-4C52-9DFE-12DDEF079E16}"/>
    <cellStyle name="Percent 7 4 5 6" xfId="48564" xr:uid="{86C603EE-D9AE-47C4-8FC6-779708473D78}"/>
    <cellStyle name="Percent 7 4 6" xfId="12846" xr:uid="{C96A3B5F-80B4-4AD7-8164-BB37DEAF831E}"/>
    <cellStyle name="Percent 7 4 6 2" xfId="12847" xr:uid="{F6862569-67A6-42CC-AE80-00F94D1BC010}"/>
    <cellStyle name="Percent 7 4 6 2 2" xfId="30720" xr:uid="{E0D21FC7-436E-40A7-8487-3BF1FBC30DD0}"/>
    <cellStyle name="Percent 7 4 6 2 3" xfId="48571" xr:uid="{0A823862-FCCA-412A-AEB6-307CA052E0E9}"/>
    <cellStyle name="Percent 7 4 6 3" xfId="30719" xr:uid="{17E4A32D-4861-4B6C-8DDB-84638F23455F}"/>
    <cellStyle name="Percent 7 4 6 4" xfId="48570" xr:uid="{3274CCBA-C3DD-4091-9560-5D438780A479}"/>
    <cellStyle name="Percent 7 4 7" xfId="12848" xr:uid="{F013B482-BEE4-4F6B-BE6F-275FB1E39242}"/>
    <cellStyle name="Percent 7 4 7 2" xfId="12849" xr:uid="{FFE9AD60-3898-4EA9-AE48-EDED840C8639}"/>
    <cellStyle name="Percent 7 4 7 2 2" xfId="30722" xr:uid="{2114558D-CB0B-4400-A475-FE9FDFB20092}"/>
    <cellStyle name="Percent 7 4 7 2 3" xfId="48573" xr:uid="{D2FDB235-A677-46F7-BB63-93A35C12A9D0}"/>
    <cellStyle name="Percent 7 4 7 3" xfId="30721" xr:uid="{884D0A51-DBA0-4B04-9FAA-999EFF867D3D}"/>
    <cellStyle name="Percent 7 4 7 4" xfId="48572" xr:uid="{C2792A31-DA66-4854-8DDE-32AD4187945C}"/>
    <cellStyle name="Percent 7 4 8" xfId="12850" xr:uid="{831161FA-B34A-4510-9D8D-1870D3AF6C7C}"/>
    <cellStyle name="Percent 7 4 8 2" xfId="12851" xr:uid="{353406EE-E26C-426E-A949-8C665891ECCD}"/>
    <cellStyle name="Percent 7 4 8 2 2" xfId="30724" xr:uid="{80861CBB-D121-4B67-BEFE-A8B8A4AE08FF}"/>
    <cellStyle name="Percent 7 4 8 2 3" xfId="48575" xr:uid="{51A4F77E-FC0E-4528-AAB5-4E8891BB24A3}"/>
    <cellStyle name="Percent 7 4 8 3" xfId="30723" xr:uid="{A8489103-70DE-4654-8996-8479937B809D}"/>
    <cellStyle name="Percent 7 4 8 4" xfId="48574" xr:uid="{485C5646-7371-4923-BB07-FE901ADD9722}"/>
    <cellStyle name="Percent 7 4 9" xfId="12852" xr:uid="{548D3055-51E0-4D07-8D10-DBE96FA8435F}"/>
    <cellStyle name="Percent 7 4 9 2" xfId="30725" xr:uid="{03ECC854-E3EA-48FB-8EF7-5AFD018E1B8F}"/>
    <cellStyle name="Percent 7 4 9 3" xfId="48576" xr:uid="{8E74467E-B830-41DE-B93B-7EFA97A5439B}"/>
    <cellStyle name="Percent 7 5" xfId="4782" xr:uid="{025860D3-E31A-477A-9AEB-8DF830322D5B}"/>
    <cellStyle name="Percent 7 5 10" xfId="12854" xr:uid="{12C34AE1-36C8-4517-A501-89FE61B526E1}"/>
    <cellStyle name="Percent 7 5 10 2" xfId="30727" xr:uid="{65D4DB19-37AE-4734-B28F-B2E300A596A6}"/>
    <cellStyle name="Percent 7 5 10 3" xfId="48578" xr:uid="{CCCB802C-789D-4C89-AE7F-A2FF7BA37D51}"/>
    <cellStyle name="Percent 7 5 11" xfId="12853" xr:uid="{095D2B8C-BC66-4E5B-B939-DA63EC24258B}"/>
    <cellStyle name="Percent 7 5 11 2" xfId="30726" xr:uid="{04230E34-071E-4D91-8E02-1F74BF8F7369}"/>
    <cellStyle name="Percent 7 5 11 3" xfId="48577" xr:uid="{F97D03AB-F271-4BF1-BC90-9C12D5487596}"/>
    <cellStyle name="Percent 7 5 12" xfId="60003" xr:uid="{147149B0-0A80-4975-A358-ADD06BC7383C}"/>
    <cellStyle name="Percent 7 5 2" xfId="12855" xr:uid="{8EFDEA58-37EA-4ED2-939D-37EAA5E59126}"/>
    <cellStyle name="Percent 7 5 2 2" xfId="12856" xr:uid="{4A953960-05A6-4C7C-B5EB-3F6956818CA7}"/>
    <cellStyle name="Percent 7 5 2 2 2" xfId="12857" xr:uid="{9AE49A48-CA3A-44BF-85D4-C73400261427}"/>
    <cellStyle name="Percent 7 5 2 2 2 2" xfId="30730" xr:uid="{2D527EC7-C6C6-4B07-83FB-85C3286D6F7B}"/>
    <cellStyle name="Percent 7 5 2 2 2 3" xfId="48581" xr:uid="{EC9833F2-BD17-4439-8037-10668922B176}"/>
    <cellStyle name="Percent 7 5 2 2 3" xfId="30729" xr:uid="{ABE3A001-90FB-45F4-BF89-11B668E321B8}"/>
    <cellStyle name="Percent 7 5 2 2 4" xfId="48580" xr:uid="{BC18CEE6-84DD-4C7D-97DD-3221507A2025}"/>
    <cellStyle name="Percent 7 5 2 3" xfId="12858" xr:uid="{85252D87-2AC5-477F-8C99-05BA529E407C}"/>
    <cellStyle name="Percent 7 5 2 3 2" xfId="12859" xr:uid="{FEF01FDA-1310-4D21-954E-4568F4517AB5}"/>
    <cellStyle name="Percent 7 5 2 3 2 2" xfId="30732" xr:uid="{7F213112-9B4E-40AD-B53C-3BE1D3B503D1}"/>
    <cellStyle name="Percent 7 5 2 3 2 3" xfId="48583" xr:uid="{C867FE20-07A4-4AA4-B6D6-0FC55B6468A3}"/>
    <cellStyle name="Percent 7 5 2 3 3" xfId="30731" xr:uid="{19402E39-E72B-4C5B-9DCA-D2D36A21A9BF}"/>
    <cellStyle name="Percent 7 5 2 3 4" xfId="48582" xr:uid="{BC19057E-E0F0-449A-90B5-212DEEFE7146}"/>
    <cellStyle name="Percent 7 5 2 4" xfId="12860" xr:uid="{CFE3539F-135F-400C-8D0B-90E68AC3ED0C}"/>
    <cellStyle name="Percent 7 5 2 4 2" xfId="30733" xr:uid="{30123CF2-A70C-4F62-AFF1-902807919F44}"/>
    <cellStyle name="Percent 7 5 2 4 3" xfId="48584" xr:uid="{D0762507-7653-4B21-9521-42EB95F6C4A0}"/>
    <cellStyle name="Percent 7 5 2 5" xfId="30728" xr:uid="{C73B2F91-C6B2-4E8A-AB41-1B47E3349CC0}"/>
    <cellStyle name="Percent 7 5 2 6" xfId="48579" xr:uid="{BC028939-2AD0-4057-9AEB-BB3474269A83}"/>
    <cellStyle name="Percent 7 5 3" xfId="12861" xr:uid="{703816ED-0592-4CA2-864C-DEEF89FDC4B4}"/>
    <cellStyle name="Percent 7 5 3 2" xfId="12862" xr:uid="{CFA0F2D1-2C95-41C7-9AD6-0DBA0958FCAF}"/>
    <cellStyle name="Percent 7 5 3 2 2" xfId="12863" xr:uid="{D19C1D06-DC4C-49DB-B14D-6F48DD2D79E0}"/>
    <cellStyle name="Percent 7 5 3 2 2 2" xfId="30736" xr:uid="{785413AE-B8BE-47A3-8B6D-4D59187C8F18}"/>
    <cellStyle name="Percent 7 5 3 2 2 3" xfId="48587" xr:uid="{C7937FE9-0A62-41A8-B9D8-946502DF197A}"/>
    <cellStyle name="Percent 7 5 3 2 3" xfId="30735" xr:uid="{682944D9-299C-4D3E-AA0C-6D36590A3FF5}"/>
    <cellStyle name="Percent 7 5 3 2 4" xfId="48586" xr:uid="{5D1621B2-04E0-4E17-ADFD-B3443D89C297}"/>
    <cellStyle name="Percent 7 5 3 3" xfId="12864" xr:uid="{51FA36E4-B752-4DDE-A798-E944515F65F4}"/>
    <cellStyle name="Percent 7 5 3 3 2" xfId="12865" xr:uid="{6CF9E27E-4297-4131-8E18-B3F8668A92DB}"/>
    <cellStyle name="Percent 7 5 3 3 2 2" xfId="30738" xr:uid="{3178FDEE-AC8F-42CE-9776-6E4F5242A51C}"/>
    <cellStyle name="Percent 7 5 3 3 2 3" xfId="48589" xr:uid="{0271C72B-888B-49B6-9FF6-A2D8A1F638CB}"/>
    <cellStyle name="Percent 7 5 3 3 3" xfId="30737" xr:uid="{AEF3A87F-9638-451D-A32F-2EAB2754C83E}"/>
    <cellStyle name="Percent 7 5 3 3 4" xfId="48588" xr:uid="{5EA17C90-5B85-401F-98ED-E84A30F6DE7E}"/>
    <cellStyle name="Percent 7 5 3 4" xfId="12866" xr:uid="{CBDB9A42-2002-4ECE-A952-7727F039262E}"/>
    <cellStyle name="Percent 7 5 3 4 2" xfId="30739" xr:uid="{A9951DAC-D584-4F4B-BB45-E872EBEF9A77}"/>
    <cellStyle name="Percent 7 5 3 4 3" xfId="48590" xr:uid="{2A0B9B08-F9FD-4BE8-ACA5-FEA84797FD04}"/>
    <cellStyle name="Percent 7 5 3 5" xfId="30734" xr:uid="{C8C8C3BC-310C-4E84-9D2B-DE0BDB5F6E5A}"/>
    <cellStyle name="Percent 7 5 3 6" xfId="48585" xr:uid="{9541D5DC-26ED-41D7-9374-EC8578D74A5F}"/>
    <cellStyle name="Percent 7 5 4" xfId="12867" xr:uid="{EDD6E6A9-9C05-4E1F-A4C1-5964429F8BE2}"/>
    <cellStyle name="Percent 7 5 4 2" xfId="12868" xr:uid="{017C1D2C-5F96-44B1-907B-8E6754B5413E}"/>
    <cellStyle name="Percent 7 5 4 2 2" xfId="12869" xr:uid="{9F91BB1F-A5C9-4C1E-904E-CC2D0119F3BA}"/>
    <cellStyle name="Percent 7 5 4 2 2 2" xfId="30742" xr:uid="{DE2DD952-776A-41A3-8358-BF45442B2B64}"/>
    <cellStyle name="Percent 7 5 4 2 2 3" xfId="48593" xr:uid="{9BCFA3AF-6AF6-4D21-94E2-E4261D8AB324}"/>
    <cellStyle name="Percent 7 5 4 2 3" xfId="30741" xr:uid="{49999818-D213-4704-9308-08706BF12A3A}"/>
    <cellStyle name="Percent 7 5 4 2 4" xfId="48592" xr:uid="{201837D6-C7AF-49E6-90EF-64881C09E15D}"/>
    <cellStyle name="Percent 7 5 4 3" xfId="12870" xr:uid="{68FB5EC0-D1F4-42E0-864E-8C1A0480F941}"/>
    <cellStyle name="Percent 7 5 4 3 2" xfId="12871" xr:uid="{AEB8ADDC-FA96-4E06-AF48-78C956A47B6E}"/>
    <cellStyle name="Percent 7 5 4 3 2 2" xfId="30744" xr:uid="{5437AF41-5E30-4CAC-804A-6F73DC017853}"/>
    <cellStyle name="Percent 7 5 4 3 2 3" xfId="48595" xr:uid="{63AC8931-C1C7-4977-90F1-D3DDB3D7D09D}"/>
    <cellStyle name="Percent 7 5 4 3 3" xfId="30743" xr:uid="{06AB179F-C773-4A45-8056-8A440E353BA3}"/>
    <cellStyle name="Percent 7 5 4 3 4" xfId="48594" xr:uid="{90ECCD22-24C7-4DC2-A43D-0067E52E02F2}"/>
    <cellStyle name="Percent 7 5 4 4" xfId="12872" xr:uid="{E307EE4A-1EC7-47A1-B9C0-B8AB44E03632}"/>
    <cellStyle name="Percent 7 5 4 4 2" xfId="12873" xr:uid="{86D60C47-D0A0-42A9-82D6-CB8627199BE9}"/>
    <cellStyle name="Percent 7 5 4 4 2 2" xfId="30746" xr:uid="{BC8ADD82-4442-4DE6-A977-6C9DACC50CE8}"/>
    <cellStyle name="Percent 7 5 4 4 2 3" xfId="48597" xr:uid="{F6CCC023-DB37-4EC2-A842-D5B3EF03E996}"/>
    <cellStyle name="Percent 7 5 4 4 3" xfId="30745" xr:uid="{31651158-6741-4690-9D0A-B8D5D8B0FAA9}"/>
    <cellStyle name="Percent 7 5 4 4 4" xfId="48596" xr:uid="{C333FD22-E4F5-442F-BCCE-D5E08D1C7A7A}"/>
    <cellStyle name="Percent 7 5 4 5" xfId="12874" xr:uid="{685F0281-A04A-4602-8012-CC77E6A30006}"/>
    <cellStyle name="Percent 7 5 4 5 2" xfId="30747" xr:uid="{6BEE1CF9-C498-43AB-A56D-3BBF4950CB12}"/>
    <cellStyle name="Percent 7 5 4 5 3" xfId="48598" xr:uid="{38C061A9-3080-4CBC-A344-A038E3A2B7A3}"/>
    <cellStyle name="Percent 7 5 4 6" xfId="30740" xr:uid="{EBBDBDB4-C515-463C-B5BC-CBEC8DFC2CF4}"/>
    <cellStyle name="Percent 7 5 4 7" xfId="48591" xr:uid="{128418E5-B8D6-4463-BB50-273ED3E45726}"/>
    <cellStyle name="Percent 7 5 5" xfId="12875" xr:uid="{3BEC5830-BFB1-409A-9AF6-430CBEF9FA44}"/>
    <cellStyle name="Percent 7 5 5 2" xfId="12876" xr:uid="{CC6872D8-F34C-4913-8548-5724FBEC28F7}"/>
    <cellStyle name="Percent 7 5 5 2 2" xfId="12877" xr:uid="{D607A09F-AF16-4472-86EA-15FBCB0E817B}"/>
    <cellStyle name="Percent 7 5 5 2 2 2" xfId="30750" xr:uid="{00569883-2C07-4674-91A8-C607DB60C0D0}"/>
    <cellStyle name="Percent 7 5 5 2 2 3" xfId="48601" xr:uid="{C4B450A5-00EE-495C-AE25-56D572AE284C}"/>
    <cellStyle name="Percent 7 5 5 2 3" xfId="30749" xr:uid="{67DF0149-68E0-40D2-BBDD-BE27B42F7DD6}"/>
    <cellStyle name="Percent 7 5 5 2 4" xfId="48600" xr:uid="{44E550C0-43E2-476A-92D8-B87817BD6A8D}"/>
    <cellStyle name="Percent 7 5 5 3" xfId="12878" xr:uid="{44CC98A7-761B-451C-A88A-F32105F9676D}"/>
    <cellStyle name="Percent 7 5 5 3 2" xfId="12879" xr:uid="{543D7A44-2358-4203-8AB7-40FAEF5B2708}"/>
    <cellStyle name="Percent 7 5 5 3 2 2" xfId="30752" xr:uid="{93C2EDB9-01B7-4AD9-9949-C96124CB6158}"/>
    <cellStyle name="Percent 7 5 5 3 2 3" xfId="48603" xr:uid="{F4905AA0-CFF5-4FD2-B765-AB5D8FE62C71}"/>
    <cellStyle name="Percent 7 5 5 3 3" xfId="30751" xr:uid="{9384AF61-F3E5-454E-A93F-8EC60F371BB3}"/>
    <cellStyle name="Percent 7 5 5 3 4" xfId="48602" xr:uid="{889A7B9D-AFF4-424D-9A9D-4AA782F13C11}"/>
    <cellStyle name="Percent 7 5 5 4" xfId="12880" xr:uid="{94913CC9-C2FE-4A82-8E91-B3A6C165420D}"/>
    <cellStyle name="Percent 7 5 5 4 2" xfId="30753" xr:uid="{7BE554C3-B82F-45B3-9DB9-F414C7BB8220}"/>
    <cellStyle name="Percent 7 5 5 4 3" xfId="48604" xr:uid="{42186707-18D0-4638-BE15-87EFF8254C66}"/>
    <cellStyle name="Percent 7 5 5 5" xfId="30748" xr:uid="{A3202459-1DEF-4A89-81C0-7E0D1026F2A9}"/>
    <cellStyle name="Percent 7 5 5 6" xfId="48599" xr:uid="{38201147-D644-44F3-A78B-24DD1C3FD5CD}"/>
    <cellStyle name="Percent 7 5 6" xfId="12881" xr:uid="{58C19D68-9B78-42A5-AFAB-604F81A8A22F}"/>
    <cellStyle name="Percent 7 5 6 2" xfId="12882" xr:uid="{5253422A-4B0E-4371-B0F3-1ABE4E855BC4}"/>
    <cellStyle name="Percent 7 5 6 2 2" xfId="30755" xr:uid="{2D9130B2-CC6C-425E-A931-8F6C4C9A5757}"/>
    <cellStyle name="Percent 7 5 6 2 3" xfId="48606" xr:uid="{A72C9853-93C1-4CCA-9907-E02CC5802591}"/>
    <cellStyle name="Percent 7 5 6 3" xfId="30754" xr:uid="{3F0D226D-BF53-47BB-8821-573D0EA795A1}"/>
    <cellStyle name="Percent 7 5 6 4" xfId="48605" xr:uid="{9D98884A-46DE-432A-BCBA-125254A442C8}"/>
    <cellStyle name="Percent 7 5 7" xfId="12883" xr:uid="{E5439ECB-792B-4E2D-9763-ECFB55100DAA}"/>
    <cellStyle name="Percent 7 5 7 2" xfId="12884" xr:uid="{E91C6AAE-4F20-4EFE-AF2D-764C21E5EB8E}"/>
    <cellStyle name="Percent 7 5 7 2 2" xfId="30757" xr:uid="{D30C10FF-A7D7-4812-BE49-9664DE58F3D2}"/>
    <cellStyle name="Percent 7 5 7 2 3" xfId="48608" xr:uid="{9F4F660D-ADA9-4072-87A0-AFC0DB245B1B}"/>
    <cellStyle name="Percent 7 5 7 3" xfId="30756" xr:uid="{6662EEAF-395A-4A09-95EE-55D5064F5EBF}"/>
    <cellStyle name="Percent 7 5 7 4" xfId="48607" xr:uid="{64BD93AA-A445-4DFC-A001-46BE496E4D88}"/>
    <cellStyle name="Percent 7 5 8" xfId="12885" xr:uid="{1E53EB46-29FE-4072-9C2D-1607EBCBC143}"/>
    <cellStyle name="Percent 7 5 8 2" xfId="12886" xr:uid="{F343DFB1-F495-45B7-B93E-C604880E950B}"/>
    <cellStyle name="Percent 7 5 8 2 2" xfId="30759" xr:uid="{DC360046-91F6-4045-AF64-F563B726001C}"/>
    <cellStyle name="Percent 7 5 8 2 3" xfId="48610" xr:uid="{8A31E612-91D0-4BD7-A872-51907B4065DC}"/>
    <cellStyle name="Percent 7 5 8 3" xfId="30758" xr:uid="{53574129-74B0-4C3C-B44C-B8D642EED65C}"/>
    <cellStyle name="Percent 7 5 8 4" xfId="48609" xr:uid="{22A15DA7-AEDD-4E97-AF93-1FBDEC6A75ED}"/>
    <cellStyle name="Percent 7 5 9" xfId="12887" xr:uid="{95ABA606-D7EC-4148-AF33-5DE3B3296257}"/>
    <cellStyle name="Percent 7 5 9 2" xfId="30760" xr:uid="{9C9191A1-D4E6-4D78-B5AB-5254D6F65B73}"/>
    <cellStyle name="Percent 7 5 9 3" xfId="48611" xr:uid="{B4602315-C399-4EAB-859D-E004D4C975E1}"/>
    <cellStyle name="Percent 7 6" xfId="4783" xr:uid="{D8846923-DF9D-4C47-A557-6C9D876C9A46}"/>
    <cellStyle name="Percent 7 6 10" xfId="12889" xr:uid="{ED8B4237-FE78-45C4-AEE3-7AA14AA2EF42}"/>
    <cellStyle name="Percent 7 6 10 2" xfId="30762" xr:uid="{20BEF69F-77AB-48AA-9A17-D36BED1ED0A1}"/>
    <cellStyle name="Percent 7 6 10 3" xfId="48613" xr:uid="{DE798CFC-A381-407A-B137-223DAFA81F7D}"/>
    <cellStyle name="Percent 7 6 11" xfId="12888" xr:uid="{1C7B0DE6-E6CA-408E-869D-DDA0851FAD64}"/>
    <cellStyle name="Percent 7 6 11 2" xfId="30761" xr:uid="{ED21B189-3E87-415F-858C-F040D6B2D232}"/>
    <cellStyle name="Percent 7 6 11 3" xfId="48612" xr:uid="{968A4CD5-6D83-4B43-89E5-795295BA1CD7}"/>
    <cellStyle name="Percent 7 6 12" xfId="60004" xr:uid="{0381548A-65E0-4B83-9B5E-D623747B5F78}"/>
    <cellStyle name="Percent 7 6 2" xfId="12890" xr:uid="{8AE2C80A-20CE-4E7E-BAFE-D13285AE8E63}"/>
    <cellStyle name="Percent 7 6 2 2" xfId="12891" xr:uid="{5F4F781D-D739-45EA-93F9-29FC30C64501}"/>
    <cellStyle name="Percent 7 6 2 2 2" xfId="12892" xr:uid="{E007C93C-8AE9-42AD-9DDF-5D9137D7B86B}"/>
    <cellStyle name="Percent 7 6 2 2 2 2" xfId="30765" xr:uid="{EEEFFCFD-9C94-4C8A-BAB4-07526DF7CEDF}"/>
    <cellStyle name="Percent 7 6 2 2 2 3" xfId="48616" xr:uid="{C5AE9D84-A8CB-46DC-83E6-6DCF6C35E72A}"/>
    <cellStyle name="Percent 7 6 2 2 3" xfId="30764" xr:uid="{A5C1DF20-4CCF-42C4-A477-576E27EF2121}"/>
    <cellStyle name="Percent 7 6 2 2 4" xfId="48615" xr:uid="{B01A3405-06A0-4D0B-85D5-63CCD49252F3}"/>
    <cellStyle name="Percent 7 6 2 3" xfId="12893" xr:uid="{CA1AB642-D955-47A8-95E8-A79F059A2AC5}"/>
    <cellStyle name="Percent 7 6 2 3 2" xfId="12894" xr:uid="{D1ABF378-373A-42F3-A42A-3952A4A2C040}"/>
    <cellStyle name="Percent 7 6 2 3 2 2" xfId="30767" xr:uid="{4DE56AFD-53E8-4AA6-B0B6-BC2BDAA6D3E3}"/>
    <cellStyle name="Percent 7 6 2 3 2 3" xfId="48618" xr:uid="{33D4403B-0DBD-4302-9E37-2B5AEE26D0B3}"/>
    <cellStyle name="Percent 7 6 2 3 3" xfId="30766" xr:uid="{1D9E5A82-EE73-4D9F-8003-85CDF3BE01C4}"/>
    <cellStyle name="Percent 7 6 2 3 4" xfId="48617" xr:uid="{675BBE02-A371-4A5A-8C49-99A179BD4BCD}"/>
    <cellStyle name="Percent 7 6 2 4" xfId="12895" xr:uid="{84BFA7F6-7303-4F7E-8BA3-BB982F8B4BC6}"/>
    <cellStyle name="Percent 7 6 2 4 2" xfId="30768" xr:uid="{E67184C4-CBC1-4286-BF79-302DA22E59AA}"/>
    <cellStyle name="Percent 7 6 2 4 3" xfId="48619" xr:uid="{B81DFF35-120A-4149-875F-0530F4AAD06F}"/>
    <cellStyle name="Percent 7 6 2 5" xfId="30763" xr:uid="{8590B0D3-A66C-48E5-B755-8E2C3765A65F}"/>
    <cellStyle name="Percent 7 6 2 6" xfId="48614" xr:uid="{60D89BE4-C760-4FDC-B385-FCD9222269BB}"/>
    <cellStyle name="Percent 7 6 3" xfId="12896" xr:uid="{29CCE2BD-03F1-4805-AFE5-B6B0AD63A700}"/>
    <cellStyle name="Percent 7 6 3 2" xfId="12897" xr:uid="{D3D9E6FF-3541-4D8C-8D0C-39577DC6054C}"/>
    <cellStyle name="Percent 7 6 3 2 2" xfId="12898" xr:uid="{172E4F84-B54E-47A1-BE8C-34E51FFA5BF8}"/>
    <cellStyle name="Percent 7 6 3 2 2 2" xfId="30771" xr:uid="{6BB4852C-F610-4AC6-915E-2175BF54EFEB}"/>
    <cellStyle name="Percent 7 6 3 2 2 3" xfId="48622" xr:uid="{25976918-7C62-4550-A693-CE27A3B75A1D}"/>
    <cellStyle name="Percent 7 6 3 2 3" xfId="30770" xr:uid="{C644EB0F-BDC5-434B-86AF-95C50D2DF2FE}"/>
    <cellStyle name="Percent 7 6 3 2 4" xfId="48621" xr:uid="{0A2DDE33-C25D-407D-8AC8-100605BC31C7}"/>
    <cellStyle name="Percent 7 6 3 3" xfId="12899" xr:uid="{6BCEE01A-8849-46E7-A0FF-1D5F80D448A9}"/>
    <cellStyle name="Percent 7 6 3 3 2" xfId="12900" xr:uid="{25DB7F64-403B-4A2A-B324-DAF571A9001D}"/>
    <cellStyle name="Percent 7 6 3 3 2 2" xfId="30773" xr:uid="{D84274BC-D0F5-4DEB-94A5-890F4387FBCD}"/>
    <cellStyle name="Percent 7 6 3 3 2 3" xfId="48624" xr:uid="{49DB672B-9E5A-48DE-BD46-0C46EEE1D311}"/>
    <cellStyle name="Percent 7 6 3 3 3" xfId="30772" xr:uid="{34BC78CF-9019-4CB0-8CD5-CA98881C6A07}"/>
    <cellStyle name="Percent 7 6 3 3 4" xfId="48623" xr:uid="{94EE06C1-5718-4127-8805-A8DE4B530863}"/>
    <cellStyle name="Percent 7 6 3 4" xfId="12901" xr:uid="{C1660FD2-5F13-4675-9351-09BE323A5FEA}"/>
    <cellStyle name="Percent 7 6 3 4 2" xfId="30774" xr:uid="{9F125515-972A-445E-9148-33B147B3DB20}"/>
    <cellStyle name="Percent 7 6 3 4 3" xfId="48625" xr:uid="{E56FD5AD-A04F-47D5-AB2E-6B05EDE440EE}"/>
    <cellStyle name="Percent 7 6 3 5" xfId="30769" xr:uid="{444D5520-CDED-45CC-9945-76708122561A}"/>
    <cellStyle name="Percent 7 6 3 6" xfId="48620" xr:uid="{C26E0D99-8070-4D6E-BEEA-CE5CB24EA288}"/>
    <cellStyle name="Percent 7 6 4" xfId="12902" xr:uid="{4F776EBB-EB11-438C-B3AC-93C50011E4A6}"/>
    <cellStyle name="Percent 7 6 4 2" xfId="12903" xr:uid="{1AEA2DE2-F315-4377-8D68-4574767A57A5}"/>
    <cellStyle name="Percent 7 6 4 2 2" xfId="12904" xr:uid="{540E52A9-1973-4DD6-9209-197A635224FB}"/>
    <cellStyle name="Percent 7 6 4 2 2 2" xfId="30777" xr:uid="{18B8FD67-3599-4484-95A0-650C6767762C}"/>
    <cellStyle name="Percent 7 6 4 2 2 3" xfId="48628" xr:uid="{4F099448-31B6-4FE7-B419-4590884B0880}"/>
    <cellStyle name="Percent 7 6 4 2 3" xfId="30776" xr:uid="{5DB35361-6930-4BA8-BD50-0BCA7191D9F3}"/>
    <cellStyle name="Percent 7 6 4 2 4" xfId="48627" xr:uid="{B5E9C383-04E6-4CA4-BA2A-587BB2D7021B}"/>
    <cellStyle name="Percent 7 6 4 3" xfId="12905" xr:uid="{96C5F29E-CFA3-49A6-B2A2-E43D893B93DB}"/>
    <cellStyle name="Percent 7 6 4 3 2" xfId="12906" xr:uid="{88F2B05E-68FA-45D5-9B25-62305A97D87F}"/>
    <cellStyle name="Percent 7 6 4 3 2 2" xfId="30779" xr:uid="{7EF65277-3119-455C-B1FE-E745AD68C653}"/>
    <cellStyle name="Percent 7 6 4 3 2 3" xfId="48630" xr:uid="{7B18CD75-CBC3-4C2E-96DB-4F07658E9E37}"/>
    <cellStyle name="Percent 7 6 4 3 3" xfId="30778" xr:uid="{C5D8F685-F026-4CF8-A42E-99FE2BF36944}"/>
    <cellStyle name="Percent 7 6 4 3 4" xfId="48629" xr:uid="{7C4D5D0A-CE5F-42F7-9888-653B735BD4D4}"/>
    <cellStyle name="Percent 7 6 4 4" xfId="12907" xr:uid="{A0EE06AE-1793-4E76-918E-06B0DA870668}"/>
    <cellStyle name="Percent 7 6 4 4 2" xfId="12908" xr:uid="{44535DE7-24C8-467F-BD6F-8697937EDDC6}"/>
    <cellStyle name="Percent 7 6 4 4 2 2" xfId="30781" xr:uid="{7FAA744A-CE83-4AE4-8193-9CF4178E2008}"/>
    <cellStyle name="Percent 7 6 4 4 2 3" xfId="48632" xr:uid="{2A015D0B-70D0-4015-AC28-0B8FF65A6592}"/>
    <cellStyle name="Percent 7 6 4 4 3" xfId="30780" xr:uid="{1E9E93DA-F616-4B7F-B81C-8FB436692B3A}"/>
    <cellStyle name="Percent 7 6 4 4 4" xfId="48631" xr:uid="{0E2D6112-BB8C-4DAA-8455-0705C9B0307C}"/>
    <cellStyle name="Percent 7 6 4 5" xfId="12909" xr:uid="{DBF56945-148E-4A5F-AA30-91131DB9230F}"/>
    <cellStyle name="Percent 7 6 4 5 2" xfId="30782" xr:uid="{103E64CB-C673-4D85-896F-8B6551340408}"/>
    <cellStyle name="Percent 7 6 4 5 3" xfId="48633" xr:uid="{370BAD91-6F0C-4684-9185-B9EF05534957}"/>
    <cellStyle name="Percent 7 6 4 6" xfId="30775" xr:uid="{885BC5E3-A189-4CDD-B2E9-D6332050F2C7}"/>
    <cellStyle name="Percent 7 6 4 7" xfId="48626" xr:uid="{6EDA4FC6-D39D-48C8-82BF-737EC6376CDA}"/>
    <cellStyle name="Percent 7 6 5" xfId="12910" xr:uid="{44F4A13E-A2EB-4A51-B113-E0D8AA5354AC}"/>
    <cellStyle name="Percent 7 6 5 2" xfId="12911" xr:uid="{FBA913E9-0D7F-4C3E-8ED1-092CE3B6EF2D}"/>
    <cellStyle name="Percent 7 6 5 2 2" xfId="12912" xr:uid="{B4E56799-967D-4121-BCFE-1EEDA9185038}"/>
    <cellStyle name="Percent 7 6 5 2 2 2" xfId="30785" xr:uid="{B1A459B1-868B-426C-91D3-0F6659F5D23D}"/>
    <cellStyle name="Percent 7 6 5 2 2 3" xfId="48636" xr:uid="{51733FAE-7A95-4712-ADBF-446F5736E70D}"/>
    <cellStyle name="Percent 7 6 5 2 3" xfId="30784" xr:uid="{3846F88D-3556-451F-95C2-849E6A2410F0}"/>
    <cellStyle name="Percent 7 6 5 2 4" xfId="48635" xr:uid="{3462E041-9CD6-49BB-9025-DA506893B5C4}"/>
    <cellStyle name="Percent 7 6 5 3" xfId="12913" xr:uid="{585AD4EE-93FF-482D-AD51-D5156D35464B}"/>
    <cellStyle name="Percent 7 6 5 3 2" xfId="12914" xr:uid="{EAC3DFC8-BCD1-4828-B72F-2089484BBDEB}"/>
    <cellStyle name="Percent 7 6 5 3 2 2" xfId="30787" xr:uid="{6AC6AC96-1118-4C46-9606-619212826B3D}"/>
    <cellStyle name="Percent 7 6 5 3 2 3" xfId="48638" xr:uid="{88ADCFD3-2577-4023-B7E5-D23C10DFC4F1}"/>
    <cellStyle name="Percent 7 6 5 3 3" xfId="30786" xr:uid="{B427378B-3F8D-439E-A34E-E086509394F7}"/>
    <cellStyle name="Percent 7 6 5 3 4" xfId="48637" xr:uid="{DC4822D0-7391-45DB-9053-254338D41EFC}"/>
    <cellStyle name="Percent 7 6 5 4" xfId="12915" xr:uid="{F16C1658-291C-45BB-B835-C252C5CC2A3F}"/>
    <cellStyle name="Percent 7 6 5 4 2" xfId="30788" xr:uid="{ACF1A6BE-775F-43A6-884F-799CA8D6BC01}"/>
    <cellStyle name="Percent 7 6 5 4 3" xfId="48639" xr:uid="{AD86343D-29CD-4EAB-AAB9-71E202F40533}"/>
    <cellStyle name="Percent 7 6 5 5" xfId="30783" xr:uid="{804AADFF-64D8-4CD9-89E7-5FA4CF56628C}"/>
    <cellStyle name="Percent 7 6 5 6" xfId="48634" xr:uid="{D0236800-295D-40E8-A9CB-A1F94D04C11B}"/>
    <cellStyle name="Percent 7 6 6" xfId="12916" xr:uid="{8492A6F0-80CE-4A3E-AF16-F62CEDE84B63}"/>
    <cellStyle name="Percent 7 6 6 2" xfId="12917" xr:uid="{BD7F070D-3053-4D01-B9DE-70C50523E88B}"/>
    <cellStyle name="Percent 7 6 6 2 2" xfId="30790" xr:uid="{FF6CCFAF-63B6-461E-BBA1-BEB8F196EA89}"/>
    <cellStyle name="Percent 7 6 6 2 3" xfId="48641" xr:uid="{2BDC5FE2-F6D3-47D9-9A06-88F81AAEA1ED}"/>
    <cellStyle name="Percent 7 6 6 3" xfId="30789" xr:uid="{86E2F12C-BA40-448D-B027-C95C515BFC2D}"/>
    <cellStyle name="Percent 7 6 6 4" xfId="48640" xr:uid="{1B828541-A00A-4F2F-AF62-5CE9273DC39D}"/>
    <cellStyle name="Percent 7 6 7" xfId="12918" xr:uid="{9EBF0887-E199-4438-8280-9284F1BB12D8}"/>
    <cellStyle name="Percent 7 6 7 2" xfId="12919" xr:uid="{0DB7546F-D219-4D6E-9AB2-F79960290B96}"/>
    <cellStyle name="Percent 7 6 7 2 2" xfId="30792" xr:uid="{501D8EEC-270C-47B3-986E-AE512502DBF0}"/>
    <cellStyle name="Percent 7 6 7 2 3" xfId="48643" xr:uid="{48635C4D-795D-4BD5-AA10-51C69AB87739}"/>
    <cellStyle name="Percent 7 6 7 3" xfId="30791" xr:uid="{9E840DB8-4FF4-40EC-B1E1-2D3185FCC087}"/>
    <cellStyle name="Percent 7 6 7 4" xfId="48642" xr:uid="{2D06BE7B-96E7-48F0-8D86-DB6E53AE9D97}"/>
    <cellStyle name="Percent 7 6 8" xfId="12920" xr:uid="{80CCA973-6A31-4E91-A421-98D47AB78F18}"/>
    <cellStyle name="Percent 7 6 8 2" xfId="12921" xr:uid="{749F5F51-BA3B-46B6-871B-E002B8773604}"/>
    <cellStyle name="Percent 7 6 8 2 2" xfId="30794" xr:uid="{A017700E-4358-472A-A9AF-FAB23225FB60}"/>
    <cellStyle name="Percent 7 6 8 2 3" xfId="48645" xr:uid="{7102667E-E36B-426F-95E7-1A7F01AFBD46}"/>
    <cellStyle name="Percent 7 6 8 3" xfId="30793" xr:uid="{65450D0C-8C68-495D-B886-CADF0633E0A8}"/>
    <cellStyle name="Percent 7 6 8 4" xfId="48644" xr:uid="{6CE40006-4447-44A2-9D21-F9BB0DD9E71D}"/>
    <cellStyle name="Percent 7 6 9" xfId="12922" xr:uid="{2EBD24B2-4D81-497E-A6A8-7846D7E72C78}"/>
    <cellStyle name="Percent 7 6 9 2" xfId="30795" xr:uid="{1927691B-7EF2-431B-B496-45C9B0D5890B}"/>
    <cellStyle name="Percent 7 6 9 3" xfId="48646" xr:uid="{76DB256A-A578-4A79-9A81-4964F19C256C}"/>
    <cellStyle name="Percent 7 7" xfId="4784" xr:uid="{36E79AFF-C80E-40FC-83E6-888D76D971DD}"/>
    <cellStyle name="Percent 7 7 10" xfId="12924" xr:uid="{F6BE5408-FE55-4F46-8ACA-42478D3A56EA}"/>
    <cellStyle name="Percent 7 7 10 2" xfId="30797" xr:uid="{D4DC8BC6-773F-4056-AADA-E5F38F1C075C}"/>
    <cellStyle name="Percent 7 7 10 3" xfId="48648" xr:uid="{F86F8319-5EB8-4D90-BD67-8E98D6E61459}"/>
    <cellStyle name="Percent 7 7 11" xfId="12923" xr:uid="{2BA069BF-69CC-42C8-8209-E47DBA745925}"/>
    <cellStyle name="Percent 7 7 11 2" xfId="30796" xr:uid="{7C016006-A5A9-400E-93BC-4146C367FA81}"/>
    <cellStyle name="Percent 7 7 11 3" xfId="48647" xr:uid="{032324E0-AE67-4F03-A564-3209F34768DC}"/>
    <cellStyle name="Percent 7 7 12" xfId="60005" xr:uid="{7254F315-7C73-4115-8322-BCDFEC230B50}"/>
    <cellStyle name="Percent 7 7 2" xfId="12925" xr:uid="{AFCC85B8-B818-4C5E-8994-59841311D745}"/>
    <cellStyle name="Percent 7 7 2 2" xfId="12926" xr:uid="{331C8199-585E-4880-9548-D8179F9E5EDB}"/>
    <cellStyle name="Percent 7 7 2 2 2" xfId="12927" xr:uid="{D03511A8-9903-4684-929E-969603B7D773}"/>
    <cellStyle name="Percent 7 7 2 2 2 2" xfId="30800" xr:uid="{C294A6C1-E33B-45FC-B049-63678CAB04EF}"/>
    <cellStyle name="Percent 7 7 2 2 2 3" xfId="48651" xr:uid="{DED0F417-F72F-4DE0-B307-4199F715FE8F}"/>
    <cellStyle name="Percent 7 7 2 2 3" xfId="30799" xr:uid="{1508A956-1ED6-42E6-B67D-952D0626382D}"/>
    <cellStyle name="Percent 7 7 2 2 4" xfId="48650" xr:uid="{58835C94-33F2-47AD-94D9-271954E9CEAA}"/>
    <cellStyle name="Percent 7 7 2 3" xfId="12928" xr:uid="{5568F353-A64F-44FE-AD58-DCFC685AFF1E}"/>
    <cellStyle name="Percent 7 7 2 3 2" xfId="12929" xr:uid="{97BF4777-6ED1-4317-8A0C-B15CBD29F362}"/>
    <cellStyle name="Percent 7 7 2 3 2 2" xfId="30802" xr:uid="{DED451A2-47D7-46DA-92ED-4A5B2B5359C6}"/>
    <cellStyle name="Percent 7 7 2 3 2 3" xfId="48653" xr:uid="{C9BA67A0-B91A-4EEF-9611-D55E057EC5DA}"/>
    <cellStyle name="Percent 7 7 2 3 3" xfId="30801" xr:uid="{2B0AB593-39C7-4AFB-A915-E41E6D4203BC}"/>
    <cellStyle name="Percent 7 7 2 3 4" xfId="48652" xr:uid="{7AFF72A5-9067-4F8C-8D04-84EB07EBC5CF}"/>
    <cellStyle name="Percent 7 7 2 4" xfId="12930" xr:uid="{05C6109B-7FFF-42A4-890C-F42E5A103F04}"/>
    <cellStyle name="Percent 7 7 2 4 2" xfId="30803" xr:uid="{68A205CE-8E2A-457C-8B17-2CC3E7539D0E}"/>
    <cellStyle name="Percent 7 7 2 4 3" xfId="48654" xr:uid="{37A8C8A7-A1BF-4E2B-B160-418D1AD14D60}"/>
    <cellStyle name="Percent 7 7 2 5" xfId="30798" xr:uid="{B4785104-7416-4D51-A104-27F8FF128B46}"/>
    <cellStyle name="Percent 7 7 2 6" xfId="48649" xr:uid="{23904D83-C1A9-4BA6-869A-881A55D95CA4}"/>
    <cellStyle name="Percent 7 7 3" xfId="12931" xr:uid="{252C76A6-58FB-4D99-BCD5-D0BCACF11981}"/>
    <cellStyle name="Percent 7 7 3 2" xfId="12932" xr:uid="{F6E56B6E-C591-4BA3-ADC7-05768660C940}"/>
    <cellStyle name="Percent 7 7 3 2 2" xfId="12933" xr:uid="{F4044AC4-864B-4F33-8915-57556B6DD598}"/>
    <cellStyle name="Percent 7 7 3 2 2 2" xfId="30806" xr:uid="{E07D68BC-F7A1-4791-B8FC-99735CF14FD2}"/>
    <cellStyle name="Percent 7 7 3 2 2 3" xfId="48657" xr:uid="{AF7DA717-9155-4542-A240-350815152E4D}"/>
    <cellStyle name="Percent 7 7 3 2 3" xfId="30805" xr:uid="{FBA29FE7-EDE4-4F28-A80B-7EF8ABB6F71F}"/>
    <cellStyle name="Percent 7 7 3 2 4" xfId="48656" xr:uid="{3B9197F7-D0FD-4E1B-8C62-AD63AE0F4404}"/>
    <cellStyle name="Percent 7 7 3 3" xfId="12934" xr:uid="{E852ECC5-F430-4099-8AAB-338E2CD6EB83}"/>
    <cellStyle name="Percent 7 7 3 3 2" xfId="12935" xr:uid="{3CA7A45B-A810-498C-A247-9E6BFD85A8D0}"/>
    <cellStyle name="Percent 7 7 3 3 2 2" xfId="30808" xr:uid="{388675A5-6822-423F-9E4F-BF6E25C843CA}"/>
    <cellStyle name="Percent 7 7 3 3 2 3" xfId="48659" xr:uid="{C750A9AA-3E10-4C62-BF6A-E7358F045232}"/>
    <cellStyle name="Percent 7 7 3 3 3" xfId="30807" xr:uid="{CD453905-1D47-4658-AEB0-D69ED9447209}"/>
    <cellStyle name="Percent 7 7 3 3 4" xfId="48658" xr:uid="{0C936CCE-6687-4C66-9A87-459AFCC86AD9}"/>
    <cellStyle name="Percent 7 7 3 4" xfId="12936" xr:uid="{78280173-CB5A-44E5-B724-F1A7B9BB46AB}"/>
    <cellStyle name="Percent 7 7 3 4 2" xfId="30809" xr:uid="{F626D4CC-FE04-4080-B86B-6D5CB6FB16D7}"/>
    <cellStyle name="Percent 7 7 3 4 3" xfId="48660" xr:uid="{4870B81C-E491-450C-B1FE-22F549D1C485}"/>
    <cellStyle name="Percent 7 7 3 5" xfId="30804" xr:uid="{10A7A432-C9D6-4196-A584-DAAB0EE7280B}"/>
    <cellStyle name="Percent 7 7 3 6" xfId="48655" xr:uid="{A83B2C0D-0033-42B0-81CB-363790F1E288}"/>
    <cellStyle name="Percent 7 7 4" xfId="12937" xr:uid="{3BE90331-DE02-4EDD-9CE7-61B9F28FF0AE}"/>
    <cellStyle name="Percent 7 7 4 2" xfId="12938" xr:uid="{64A8427A-FBA3-4F6B-B9CE-B170D6AFF45B}"/>
    <cellStyle name="Percent 7 7 4 2 2" xfId="12939" xr:uid="{2A5B5CF5-4646-4D41-BE69-43C09F63FC0A}"/>
    <cellStyle name="Percent 7 7 4 2 2 2" xfId="30812" xr:uid="{4031AA85-274C-4961-ACBD-891F9738B30C}"/>
    <cellStyle name="Percent 7 7 4 2 2 3" xfId="48663" xr:uid="{20749C13-7B3B-4BB3-A863-33CD3BF0584D}"/>
    <cellStyle name="Percent 7 7 4 2 3" xfId="30811" xr:uid="{D9BF545B-4F91-4337-BCB6-2EA4AF747908}"/>
    <cellStyle name="Percent 7 7 4 2 4" xfId="48662" xr:uid="{2FE23019-1DFD-4881-8F49-F2AC3C247A6D}"/>
    <cellStyle name="Percent 7 7 4 3" xfId="12940" xr:uid="{EA542245-1F7A-46A8-A0A7-06F52FABBA6E}"/>
    <cellStyle name="Percent 7 7 4 3 2" xfId="12941" xr:uid="{58083385-3DFB-4487-B951-8608A915AA7F}"/>
    <cellStyle name="Percent 7 7 4 3 2 2" xfId="30814" xr:uid="{47CE59CE-4E48-4ACF-9576-9D85111AD952}"/>
    <cellStyle name="Percent 7 7 4 3 2 3" xfId="48665" xr:uid="{24F9A687-EE8F-41E5-B68F-865B45825965}"/>
    <cellStyle name="Percent 7 7 4 3 3" xfId="30813" xr:uid="{576C9816-5049-4EAD-AF30-D9D937BE6F0F}"/>
    <cellStyle name="Percent 7 7 4 3 4" xfId="48664" xr:uid="{1F2D660E-D7B9-48CB-9904-44BB35EE402A}"/>
    <cellStyle name="Percent 7 7 4 4" xfId="12942" xr:uid="{FD9C1CBE-B5B2-4EB3-8CC7-717F769C6DE8}"/>
    <cellStyle name="Percent 7 7 4 4 2" xfId="12943" xr:uid="{7EB90320-07AB-4029-8AF9-E20B9DAA47FB}"/>
    <cellStyle name="Percent 7 7 4 4 2 2" xfId="30816" xr:uid="{802B876C-BE56-4DB0-97B1-3E939097CD49}"/>
    <cellStyle name="Percent 7 7 4 4 2 3" xfId="48667" xr:uid="{16323061-6DF2-44B0-857F-860D2CC78B49}"/>
    <cellStyle name="Percent 7 7 4 4 3" xfId="30815" xr:uid="{91E5BDD8-4A62-44EC-9BF5-30D20106375A}"/>
    <cellStyle name="Percent 7 7 4 4 4" xfId="48666" xr:uid="{768848EB-9922-4730-8406-735D2C2A3484}"/>
    <cellStyle name="Percent 7 7 4 5" xfId="12944" xr:uid="{4107B6FF-2165-4771-BD8C-036F84DB32E9}"/>
    <cellStyle name="Percent 7 7 4 5 2" xfId="30817" xr:uid="{09D47933-D004-4CA2-BE95-46C8E1514949}"/>
    <cellStyle name="Percent 7 7 4 5 3" xfId="48668" xr:uid="{6D1F78E3-BDC1-418E-9B73-3B6FD23CADF4}"/>
    <cellStyle name="Percent 7 7 4 6" xfId="30810" xr:uid="{4B60C16D-59BD-423F-89ED-EC951150E22D}"/>
    <cellStyle name="Percent 7 7 4 7" xfId="48661" xr:uid="{D7BB3B46-76D2-4FD6-AD49-E2A589A63D0F}"/>
    <cellStyle name="Percent 7 7 5" xfId="12945" xr:uid="{62621C28-88EC-4D8C-A406-AC134F47CD39}"/>
    <cellStyle name="Percent 7 7 5 2" xfId="12946" xr:uid="{3EA65FDE-AA07-4154-B4F9-F16EC988EBEE}"/>
    <cellStyle name="Percent 7 7 5 2 2" xfId="12947" xr:uid="{5CEA4395-3884-4C56-84AB-4ADDC40380C5}"/>
    <cellStyle name="Percent 7 7 5 2 2 2" xfId="30820" xr:uid="{2B9C53B3-2F7E-4902-943B-C89F427361BC}"/>
    <cellStyle name="Percent 7 7 5 2 2 3" xfId="48671" xr:uid="{E2022BB0-9B43-4D99-8494-288EB16FEA3A}"/>
    <cellStyle name="Percent 7 7 5 2 3" xfId="30819" xr:uid="{784F8F73-C9F4-472D-924A-89AC5107E1E0}"/>
    <cellStyle name="Percent 7 7 5 2 4" xfId="48670" xr:uid="{6862927F-9CFC-4CC2-8A8D-B754A336EC04}"/>
    <cellStyle name="Percent 7 7 5 3" xfId="12948" xr:uid="{4DF4CEA6-9C32-4EF0-9140-D5751940EEC4}"/>
    <cellStyle name="Percent 7 7 5 3 2" xfId="12949" xr:uid="{E1039D3E-0C50-4BD2-85B1-F900F5582A27}"/>
    <cellStyle name="Percent 7 7 5 3 2 2" xfId="30822" xr:uid="{2BCDEA8A-31E7-4473-B126-F8959CA2E963}"/>
    <cellStyle name="Percent 7 7 5 3 2 3" xfId="48673" xr:uid="{2BA942FC-906D-4F62-955D-529E8DB5DFB7}"/>
    <cellStyle name="Percent 7 7 5 3 3" xfId="30821" xr:uid="{EAB09652-EB26-4297-B2DF-4C696CA39691}"/>
    <cellStyle name="Percent 7 7 5 3 4" xfId="48672" xr:uid="{D460870E-8132-4CE3-84EE-BD95F62360DA}"/>
    <cellStyle name="Percent 7 7 5 4" xfId="12950" xr:uid="{695ECA1B-FE56-4CF6-9048-E328F9E36C70}"/>
    <cellStyle name="Percent 7 7 5 4 2" xfId="30823" xr:uid="{671B5408-D840-43F8-9733-B938A744A1CE}"/>
    <cellStyle name="Percent 7 7 5 4 3" xfId="48674" xr:uid="{176396A7-9E93-438B-8CEB-69F539332F70}"/>
    <cellStyle name="Percent 7 7 5 5" xfId="30818" xr:uid="{6C6BF8DD-D959-4975-A10D-053FEB9A2CCE}"/>
    <cellStyle name="Percent 7 7 5 6" xfId="48669" xr:uid="{3B22047B-3AF1-4FBE-A72E-2E6338B1680D}"/>
    <cellStyle name="Percent 7 7 6" xfId="12951" xr:uid="{ABA23232-3DDF-4C74-B78D-1CADAB5AD2A5}"/>
    <cellStyle name="Percent 7 7 6 2" xfId="12952" xr:uid="{3E00BE12-F957-4DBB-84AF-B9D190EE6C57}"/>
    <cellStyle name="Percent 7 7 6 2 2" xfId="30825" xr:uid="{C129EBDF-C20C-4A33-84F3-4F7DF0EB5140}"/>
    <cellStyle name="Percent 7 7 6 2 3" xfId="48676" xr:uid="{6B2DB520-4BEA-4037-9966-49C8A2DAA8CA}"/>
    <cellStyle name="Percent 7 7 6 3" xfId="30824" xr:uid="{BBFD797F-CE63-4D91-BC43-E44FC8688638}"/>
    <cellStyle name="Percent 7 7 6 4" xfId="48675" xr:uid="{C3CADB2F-B025-422C-8858-F7BACC42C12A}"/>
    <cellStyle name="Percent 7 7 7" xfId="12953" xr:uid="{66DFDE55-9BAA-4A58-BD98-8D917420946B}"/>
    <cellStyle name="Percent 7 7 7 2" xfId="12954" xr:uid="{18F05197-3C38-45D8-989A-E143A8CE7662}"/>
    <cellStyle name="Percent 7 7 7 2 2" xfId="30827" xr:uid="{DF9B9EB5-DFED-4F45-81E5-18AAE2F15232}"/>
    <cellStyle name="Percent 7 7 7 2 3" xfId="48678" xr:uid="{5DDF2745-B3C7-49F6-9F98-E8D2450E93BE}"/>
    <cellStyle name="Percent 7 7 7 3" xfId="30826" xr:uid="{25CA0779-B301-4C3A-AB92-5A245B3EFF35}"/>
    <cellStyle name="Percent 7 7 7 4" xfId="48677" xr:uid="{808FA9FB-F442-4CEC-BBEB-C7E6B96A5CDB}"/>
    <cellStyle name="Percent 7 7 8" xfId="12955" xr:uid="{9F1805A4-B33D-432A-971F-359AF60A3BA9}"/>
    <cellStyle name="Percent 7 7 8 2" xfId="12956" xr:uid="{75FD63A0-792E-4BFB-A163-249181FDF5D5}"/>
    <cellStyle name="Percent 7 7 8 2 2" xfId="30829" xr:uid="{84CEFF30-0BE7-4D12-8160-ED7580E61BDA}"/>
    <cellStyle name="Percent 7 7 8 2 3" xfId="48680" xr:uid="{98483F7D-475B-48F3-9897-00AF561FB9B8}"/>
    <cellStyle name="Percent 7 7 8 3" xfId="30828" xr:uid="{E6D7627D-B97C-4FEF-BD5C-F0D6BD35CD33}"/>
    <cellStyle name="Percent 7 7 8 4" xfId="48679" xr:uid="{06862573-34DA-453E-AF58-4C062617103C}"/>
    <cellStyle name="Percent 7 7 9" xfId="12957" xr:uid="{F8D615E4-3B14-44DE-8A66-4D861FBAE8DC}"/>
    <cellStyle name="Percent 7 7 9 2" xfId="30830" xr:uid="{92B21839-D2F5-49F7-A715-2BF1DE7618DF}"/>
    <cellStyle name="Percent 7 7 9 3" xfId="48681" xr:uid="{AC7FCD62-44A5-47C9-8292-5BDC6D580F8C}"/>
    <cellStyle name="Percent 7 8" xfId="4785" xr:uid="{EC593850-4AC3-44E5-BC6D-F8C95369806B}"/>
    <cellStyle name="Percent 7 8 10" xfId="12959" xr:uid="{88BCEB57-EE76-47D5-BCC9-8D384A934DB9}"/>
    <cellStyle name="Percent 7 8 10 2" xfId="30832" xr:uid="{1CA0B80F-864D-4150-8E8E-0C275BAB4376}"/>
    <cellStyle name="Percent 7 8 10 3" xfId="48683" xr:uid="{D33E94C0-6189-4AAB-B131-968B40889655}"/>
    <cellStyle name="Percent 7 8 11" xfId="12958" xr:uid="{637352E8-0B75-4C32-B238-DC83159B040D}"/>
    <cellStyle name="Percent 7 8 11 2" xfId="30831" xr:uid="{B2F35896-3F20-45A0-A909-92EEB896B5F0}"/>
    <cellStyle name="Percent 7 8 11 3" xfId="48682" xr:uid="{D2B8B276-0213-4220-A9E8-17444A4180F7}"/>
    <cellStyle name="Percent 7 8 12" xfId="60006" xr:uid="{29676F01-C3DE-4C56-8EAF-46BA38D7B764}"/>
    <cellStyle name="Percent 7 8 2" xfId="12960" xr:uid="{5FA92269-C550-4AFB-80C3-CF9A2EDB37A2}"/>
    <cellStyle name="Percent 7 8 2 2" xfId="12961" xr:uid="{3346F245-1D4F-4B3E-B89C-6DD481A09798}"/>
    <cellStyle name="Percent 7 8 2 2 2" xfId="12962" xr:uid="{0D9CB59C-87F5-412B-B014-DA926CDDBB22}"/>
    <cellStyle name="Percent 7 8 2 2 2 2" xfId="30835" xr:uid="{F7AC3775-4686-42A7-B5D3-1AFCE1FDB13B}"/>
    <cellStyle name="Percent 7 8 2 2 2 3" xfId="48686" xr:uid="{1E347E85-8652-436C-BFFA-C0B682E781B6}"/>
    <cellStyle name="Percent 7 8 2 2 3" xfId="30834" xr:uid="{418A383B-40FE-4F6C-A933-ED3182944A37}"/>
    <cellStyle name="Percent 7 8 2 2 4" xfId="48685" xr:uid="{70CE9FC2-D075-4D48-A0DA-FCB0DAEA8288}"/>
    <cellStyle name="Percent 7 8 2 3" xfId="12963" xr:uid="{1F574D3E-71BE-4A6E-A2FF-5553CE8B5E07}"/>
    <cellStyle name="Percent 7 8 2 3 2" xfId="12964" xr:uid="{BB6F1342-247E-45BD-8B80-D0B4A3A33F44}"/>
    <cellStyle name="Percent 7 8 2 3 2 2" xfId="30837" xr:uid="{5B594CBD-26BC-4495-95A9-BA6B84FDBDD0}"/>
    <cellStyle name="Percent 7 8 2 3 2 3" xfId="48688" xr:uid="{959394B1-EDB5-4171-A755-07D4E20DDB26}"/>
    <cellStyle name="Percent 7 8 2 3 3" xfId="30836" xr:uid="{5E7A3D6F-6700-41B7-BF64-155ED8B9BA0A}"/>
    <cellStyle name="Percent 7 8 2 3 4" xfId="48687" xr:uid="{02C2F857-BC08-4985-B474-F3FC9B03DB2C}"/>
    <cellStyle name="Percent 7 8 2 4" xfId="12965" xr:uid="{F6D5B8D0-F413-4504-987B-1B13F7FCC533}"/>
    <cellStyle name="Percent 7 8 2 4 2" xfId="30838" xr:uid="{851647CD-F4F0-43F4-B5C1-E94DA886E8C6}"/>
    <cellStyle name="Percent 7 8 2 4 3" xfId="48689" xr:uid="{97E9F3CB-A55A-4ED8-A268-EE6975C31D52}"/>
    <cellStyle name="Percent 7 8 2 5" xfId="30833" xr:uid="{A8447C07-CBA9-4C0B-8430-C5685F9367AB}"/>
    <cellStyle name="Percent 7 8 2 6" xfId="48684" xr:uid="{82BB271A-7097-402C-94F9-95D882472E8E}"/>
    <cellStyle name="Percent 7 8 3" xfId="12966" xr:uid="{B13C6C5D-D948-4FDD-9DEB-2DD2174309B5}"/>
    <cellStyle name="Percent 7 8 3 2" xfId="12967" xr:uid="{73496D3F-FAAC-4CDF-9FFA-0F69E986001F}"/>
    <cellStyle name="Percent 7 8 3 2 2" xfId="12968" xr:uid="{2024DF57-9116-490D-92BD-5CFCC28471F1}"/>
    <cellStyle name="Percent 7 8 3 2 2 2" xfId="30841" xr:uid="{535A4A66-236A-4783-B9F6-78E52540639E}"/>
    <cellStyle name="Percent 7 8 3 2 2 3" xfId="48692" xr:uid="{33C8896D-784F-4DED-9A00-1222CB34C4C6}"/>
    <cellStyle name="Percent 7 8 3 2 3" xfId="30840" xr:uid="{9D9CF493-B8A5-4896-AA99-0398E1F46356}"/>
    <cellStyle name="Percent 7 8 3 2 4" xfId="48691" xr:uid="{F5EDDFD6-72F2-4EA7-9063-BD8E656814E3}"/>
    <cellStyle name="Percent 7 8 3 3" xfId="12969" xr:uid="{4839628C-A369-418B-8B37-8D8C94131D60}"/>
    <cellStyle name="Percent 7 8 3 3 2" xfId="12970" xr:uid="{AED19300-7A68-4CE5-AA1A-44D16D70DB0E}"/>
    <cellStyle name="Percent 7 8 3 3 2 2" xfId="30843" xr:uid="{7879C125-3D31-468E-8DE5-091112DBC637}"/>
    <cellStyle name="Percent 7 8 3 3 2 3" xfId="48694" xr:uid="{D91A567C-D498-43CE-8F3C-B238518B05E1}"/>
    <cellStyle name="Percent 7 8 3 3 3" xfId="30842" xr:uid="{4897275B-2F06-4F48-AAB1-49ADFD38363A}"/>
    <cellStyle name="Percent 7 8 3 3 4" xfId="48693" xr:uid="{A83B87C7-D0E0-4500-9E7C-D08D6BBBD92A}"/>
    <cellStyle name="Percent 7 8 3 4" xfId="12971" xr:uid="{DF7BF129-C33B-42B6-B5D1-E51DF196BC22}"/>
    <cellStyle name="Percent 7 8 3 4 2" xfId="30844" xr:uid="{88929BE2-C0ED-4501-AD7F-5BC8C76E1A48}"/>
    <cellStyle name="Percent 7 8 3 4 3" xfId="48695" xr:uid="{EE0C5670-492E-4F4D-BFBF-27096E62F138}"/>
    <cellStyle name="Percent 7 8 3 5" xfId="30839" xr:uid="{CD1B0EC8-A5BF-4906-92D2-9B2CB009EB75}"/>
    <cellStyle name="Percent 7 8 3 6" xfId="48690" xr:uid="{6B75096D-5B76-495A-B1F2-9914809C22AE}"/>
    <cellStyle name="Percent 7 8 4" xfId="12972" xr:uid="{7D462E2A-D49E-40E9-BEA9-961596E71715}"/>
    <cellStyle name="Percent 7 8 4 2" xfId="12973" xr:uid="{4EE291C5-5BD5-46BF-996D-E714D99C1D11}"/>
    <cellStyle name="Percent 7 8 4 2 2" xfId="12974" xr:uid="{4587826D-2585-4C70-8580-0438E3A1BEC1}"/>
    <cellStyle name="Percent 7 8 4 2 2 2" xfId="30847" xr:uid="{F14DE8C0-A858-4E6F-9044-B5FE79D7944E}"/>
    <cellStyle name="Percent 7 8 4 2 2 3" xfId="48698" xr:uid="{DB59ED64-DAB2-48E7-95DD-D0614C89DC0E}"/>
    <cellStyle name="Percent 7 8 4 2 3" xfId="30846" xr:uid="{D1CEB5F0-704D-47EC-A6D6-793D9FE81FEA}"/>
    <cellStyle name="Percent 7 8 4 2 4" xfId="48697" xr:uid="{478FE535-0FB7-44ED-BA55-5BB5B3C1EE7E}"/>
    <cellStyle name="Percent 7 8 4 3" xfId="12975" xr:uid="{BCC33A24-D3FC-4A60-A5E9-C76FED5C074C}"/>
    <cellStyle name="Percent 7 8 4 3 2" xfId="12976" xr:uid="{146953E3-EC5A-4067-8487-C1CA17A24D47}"/>
    <cellStyle name="Percent 7 8 4 3 2 2" xfId="30849" xr:uid="{C1EED42B-EBA9-4426-984B-ADBC0264A227}"/>
    <cellStyle name="Percent 7 8 4 3 2 3" xfId="48700" xr:uid="{97BA5953-3EB4-46BE-8DB8-3F7EDB9FE946}"/>
    <cellStyle name="Percent 7 8 4 3 3" xfId="30848" xr:uid="{549CDF09-6480-42EE-88C3-736ACA91FBB5}"/>
    <cellStyle name="Percent 7 8 4 3 4" xfId="48699" xr:uid="{0C763354-29E5-4F59-9EAA-38E606E4CC56}"/>
    <cellStyle name="Percent 7 8 4 4" xfId="12977" xr:uid="{5B391807-9D98-4D4C-8249-30341E8252ED}"/>
    <cellStyle name="Percent 7 8 4 4 2" xfId="12978" xr:uid="{7B9BEA54-07E1-4183-8884-7742AEBDA6D7}"/>
    <cellStyle name="Percent 7 8 4 4 2 2" xfId="30851" xr:uid="{95C95088-B60F-452D-84BC-C97D60AA1734}"/>
    <cellStyle name="Percent 7 8 4 4 2 3" xfId="48702" xr:uid="{F16715EC-4501-4CC1-BD1F-C2512A69D5AD}"/>
    <cellStyle name="Percent 7 8 4 4 3" xfId="30850" xr:uid="{4885C006-8232-425A-B75B-CB606C533587}"/>
    <cellStyle name="Percent 7 8 4 4 4" xfId="48701" xr:uid="{853F352C-515C-4D95-8E6C-8E5EC2F04B15}"/>
    <cellStyle name="Percent 7 8 4 5" xfId="12979" xr:uid="{F6C1B62D-1D9E-40AD-BFC8-E976ED30DD27}"/>
    <cellStyle name="Percent 7 8 4 5 2" xfId="30852" xr:uid="{1DF306D4-6B30-4264-9770-F45A7A8B74B0}"/>
    <cellStyle name="Percent 7 8 4 5 3" xfId="48703" xr:uid="{06239295-74CA-4A0D-813D-3BAD4BC22917}"/>
    <cellStyle name="Percent 7 8 4 6" xfId="30845" xr:uid="{3EE0F9BE-E3A9-482A-8105-F781E10B4B37}"/>
    <cellStyle name="Percent 7 8 4 7" xfId="48696" xr:uid="{EDC2FD7D-D94D-4E62-9E41-13B88919C1BA}"/>
    <cellStyle name="Percent 7 8 5" xfId="12980" xr:uid="{F1FDCFC1-95D6-46AC-A8F9-A042CB1E6112}"/>
    <cellStyle name="Percent 7 8 5 2" xfId="12981" xr:uid="{3AA4CE15-F14A-4B21-8945-C82880DBA709}"/>
    <cellStyle name="Percent 7 8 5 2 2" xfId="12982" xr:uid="{3FC10FB4-2845-4DD6-A47D-17E4F13A03E4}"/>
    <cellStyle name="Percent 7 8 5 2 2 2" xfId="30855" xr:uid="{684B47BA-6191-4660-A911-1749E426BC9E}"/>
    <cellStyle name="Percent 7 8 5 2 2 3" xfId="48706" xr:uid="{3B7DB98F-D1E6-4BF8-B1D0-499C2B485493}"/>
    <cellStyle name="Percent 7 8 5 2 3" xfId="30854" xr:uid="{7A104012-0E5C-4DBC-8ACC-40952480C840}"/>
    <cellStyle name="Percent 7 8 5 2 4" xfId="48705" xr:uid="{95F73AC1-F866-489F-B686-EF1AB586EF0E}"/>
    <cellStyle name="Percent 7 8 5 3" xfId="12983" xr:uid="{537537D6-1347-4B3A-AD7C-28CDF2C21DF2}"/>
    <cellStyle name="Percent 7 8 5 3 2" xfId="12984" xr:uid="{78A67631-502E-4795-9148-2FF0ABE51DA9}"/>
    <cellStyle name="Percent 7 8 5 3 2 2" xfId="30857" xr:uid="{1E6C70B4-F073-41D9-8F1A-2A619BFD5BC9}"/>
    <cellStyle name="Percent 7 8 5 3 2 3" xfId="48708" xr:uid="{A6E12834-B3F1-4EA5-B8A0-C7E8CDF69050}"/>
    <cellStyle name="Percent 7 8 5 3 3" xfId="30856" xr:uid="{6386EC19-41BE-45F7-92F4-9DEB7AF679C6}"/>
    <cellStyle name="Percent 7 8 5 3 4" xfId="48707" xr:uid="{945ABA55-5142-40AF-9A0D-D8484CE5582E}"/>
    <cellStyle name="Percent 7 8 5 4" xfId="12985" xr:uid="{6412F9AC-D42B-4238-9A04-806B2C2BFAA7}"/>
    <cellStyle name="Percent 7 8 5 4 2" xfId="30858" xr:uid="{52959C15-990F-48E3-8C71-7C020DA3D2BD}"/>
    <cellStyle name="Percent 7 8 5 4 3" xfId="48709" xr:uid="{684764F0-5D53-4940-B235-7C1249F49EB7}"/>
    <cellStyle name="Percent 7 8 5 5" xfId="30853" xr:uid="{787E1A6A-BC68-4073-A55F-8D3B8AA1FD36}"/>
    <cellStyle name="Percent 7 8 5 6" xfId="48704" xr:uid="{13A94F14-0991-4D8B-8B9A-AFBAC3B99B4D}"/>
    <cellStyle name="Percent 7 8 6" xfId="12986" xr:uid="{72A33B72-F1F7-4A86-B256-E11FA27D43C9}"/>
    <cellStyle name="Percent 7 8 6 2" xfId="12987" xr:uid="{F43660BE-4727-4FE3-8001-FA04CCC0C294}"/>
    <cellStyle name="Percent 7 8 6 2 2" xfId="30860" xr:uid="{8246E7FC-6801-4128-9383-DC7040B3A320}"/>
    <cellStyle name="Percent 7 8 6 2 3" xfId="48711" xr:uid="{F3BD460C-D7BC-4A4A-AEE5-FDA80484F98D}"/>
    <cellStyle name="Percent 7 8 6 3" xfId="30859" xr:uid="{4013305A-9E3F-4F00-9C6A-D488538904FE}"/>
    <cellStyle name="Percent 7 8 6 4" xfId="48710" xr:uid="{91253ABF-85BE-4B9F-A1C4-9B3B241524F9}"/>
    <cellStyle name="Percent 7 8 7" xfId="12988" xr:uid="{928FEBBD-DCEF-4447-B44E-DA9C43854F7F}"/>
    <cellStyle name="Percent 7 8 7 2" xfId="12989" xr:uid="{09128B5D-77C0-485D-A156-DC3E2FF27032}"/>
    <cellStyle name="Percent 7 8 7 2 2" xfId="30862" xr:uid="{A292283E-4684-4338-95EF-F3F82CEE51F2}"/>
    <cellStyle name="Percent 7 8 7 2 3" xfId="48713" xr:uid="{C82A8636-4783-4CE2-BAEC-4789244366B7}"/>
    <cellStyle name="Percent 7 8 7 3" xfId="30861" xr:uid="{6C3C9B3A-B830-4AF3-8637-C36555BF6AE3}"/>
    <cellStyle name="Percent 7 8 7 4" xfId="48712" xr:uid="{25518A19-A6AA-40C3-B4A3-ED75051F138D}"/>
    <cellStyle name="Percent 7 8 8" xfId="12990" xr:uid="{74F64144-EDE8-4E20-9C34-3CD3A11A8D7C}"/>
    <cellStyle name="Percent 7 8 8 2" xfId="12991" xr:uid="{C66E1E4A-68C9-4B87-9C79-F75195229012}"/>
    <cellStyle name="Percent 7 8 8 2 2" xfId="30864" xr:uid="{9C7B0245-5748-43CA-8AC2-7F215CBA4060}"/>
    <cellStyle name="Percent 7 8 8 2 3" xfId="48715" xr:uid="{1AF5C18D-B5CB-413F-8B51-EDCD4D934C07}"/>
    <cellStyle name="Percent 7 8 8 3" xfId="30863" xr:uid="{A3610001-28CB-47D4-AA80-AC72AD695C55}"/>
    <cellStyle name="Percent 7 8 8 4" xfId="48714" xr:uid="{E62048F4-8DCF-4D50-A7C8-C437A8E7B529}"/>
    <cellStyle name="Percent 7 8 9" xfId="12992" xr:uid="{838114E1-CB5D-46FA-8D9F-D2A6BACD0B09}"/>
    <cellStyle name="Percent 7 8 9 2" xfId="30865" xr:uid="{15DE8C23-8387-49D0-8A63-EC402B32B3FF}"/>
    <cellStyle name="Percent 7 8 9 3" xfId="48716" xr:uid="{12F20E2F-353E-4427-A388-0207E3C2538A}"/>
    <cellStyle name="Percent 7 9" xfId="12993" xr:uid="{A304687C-7BB2-469C-9BB6-589EFDDCD781}"/>
    <cellStyle name="Percent 7 9 10" xfId="12994" xr:uid="{98EC3F53-2622-4CFC-ACD5-B0A83C3C653D}"/>
    <cellStyle name="Percent 7 9 10 2" xfId="30867" xr:uid="{C5FD3C95-2E61-4C85-BDF0-1BABFE347AAC}"/>
    <cellStyle name="Percent 7 9 10 3" xfId="48718" xr:uid="{4F1C657E-9C77-4228-9471-EC13BFE8123F}"/>
    <cellStyle name="Percent 7 9 11" xfId="30866" xr:uid="{B0A2E918-2B98-4FE6-AF72-4E401185E19D}"/>
    <cellStyle name="Percent 7 9 12" xfId="48717" xr:uid="{245E15ED-B7DA-46BD-BE88-FF65FAD45717}"/>
    <cellStyle name="Percent 7 9 13" xfId="60007" xr:uid="{7A77A41A-84EC-4B17-AE3D-3F64749D1697}"/>
    <cellStyle name="Percent 7 9 2" xfId="12995" xr:uid="{821465AD-31C8-487C-868D-6579BE6885D8}"/>
    <cellStyle name="Percent 7 9 2 2" xfId="12996" xr:uid="{D828511A-5C8F-4E83-A8C7-08598DBBE63D}"/>
    <cellStyle name="Percent 7 9 2 2 2" xfId="12997" xr:uid="{38DC79B5-4453-4F60-9368-695B6844AF5E}"/>
    <cellStyle name="Percent 7 9 2 2 2 2" xfId="30870" xr:uid="{ADED8AB4-6663-4A79-A4E6-773D8D72BFE6}"/>
    <cellStyle name="Percent 7 9 2 2 2 3" xfId="48721" xr:uid="{7A976DC1-45A8-4F77-AB63-907384DACC23}"/>
    <cellStyle name="Percent 7 9 2 2 3" xfId="30869" xr:uid="{B87F6B42-511C-4A52-9610-3A54438861AD}"/>
    <cellStyle name="Percent 7 9 2 2 4" xfId="48720" xr:uid="{0489EC7D-4234-454C-881A-9282F1E9D0B5}"/>
    <cellStyle name="Percent 7 9 2 3" xfId="12998" xr:uid="{CCFAB5D5-7905-40AE-B96E-618AD9FFD505}"/>
    <cellStyle name="Percent 7 9 2 3 2" xfId="12999" xr:uid="{70EB2336-7FFC-4D1B-A50C-47C4C250BE76}"/>
    <cellStyle name="Percent 7 9 2 3 2 2" xfId="30872" xr:uid="{C269CC8F-7666-4F43-BE85-995C474BB084}"/>
    <cellStyle name="Percent 7 9 2 3 2 3" xfId="48723" xr:uid="{E0E4891D-128B-4B5E-8144-D02005892FF9}"/>
    <cellStyle name="Percent 7 9 2 3 3" xfId="30871" xr:uid="{C27AE91F-E298-44AE-BB7B-280470732D91}"/>
    <cellStyle name="Percent 7 9 2 3 4" xfId="48722" xr:uid="{CF92959C-5EDB-49A8-84DD-151BCAC5284F}"/>
    <cellStyle name="Percent 7 9 2 4" xfId="13000" xr:uid="{4DBEA28B-B582-4369-AD0A-0484FB9F491B}"/>
    <cellStyle name="Percent 7 9 2 4 2" xfId="30873" xr:uid="{83330982-BDBE-44C8-8AD0-9924DE8A19F9}"/>
    <cellStyle name="Percent 7 9 2 4 3" xfId="48724" xr:uid="{91176925-3E30-4D5D-BB6D-1134624DB212}"/>
    <cellStyle name="Percent 7 9 2 5" xfId="30868" xr:uid="{C43DF6CE-CE67-4BD1-96DB-130A033B8483}"/>
    <cellStyle name="Percent 7 9 2 6" xfId="48719" xr:uid="{86A3E280-ACDC-4039-9F30-9A22E4687C42}"/>
    <cellStyle name="Percent 7 9 3" xfId="13001" xr:uid="{4B8FACA3-D048-4EA7-AFE7-47687A87A37A}"/>
    <cellStyle name="Percent 7 9 3 2" xfId="13002" xr:uid="{1B7E60DC-6AE8-44ED-ABE7-6ED58F7812FC}"/>
    <cellStyle name="Percent 7 9 3 2 2" xfId="13003" xr:uid="{95C9012B-D80D-4EE4-A387-3870DD6480C0}"/>
    <cellStyle name="Percent 7 9 3 2 2 2" xfId="30876" xr:uid="{E443C763-70F9-44F9-89E8-75828DE55633}"/>
    <cellStyle name="Percent 7 9 3 2 2 3" xfId="48727" xr:uid="{21BA1A10-DF37-4D3A-A736-B5382DD303D8}"/>
    <cellStyle name="Percent 7 9 3 2 3" xfId="30875" xr:uid="{87676903-29F0-4C40-9CBA-D79AB18D28C9}"/>
    <cellStyle name="Percent 7 9 3 2 4" xfId="48726" xr:uid="{ECEFB21C-0D61-448B-9BEB-94A093BB1E10}"/>
    <cellStyle name="Percent 7 9 3 3" xfId="13004" xr:uid="{D334EEDE-3678-44C2-93E2-DF3A60008D85}"/>
    <cellStyle name="Percent 7 9 3 3 2" xfId="13005" xr:uid="{10BC9D2F-6CEC-4CA1-81EE-E4DCE7D35C23}"/>
    <cellStyle name="Percent 7 9 3 3 2 2" xfId="30878" xr:uid="{4AC06EA8-7FC7-4CF8-8F0A-1F839C81E01B}"/>
    <cellStyle name="Percent 7 9 3 3 2 3" xfId="48729" xr:uid="{033A3853-7693-4B71-9707-8B9ECA48B036}"/>
    <cellStyle name="Percent 7 9 3 3 3" xfId="30877" xr:uid="{4E67A926-121D-481D-A1CC-7E97D12B032B}"/>
    <cellStyle name="Percent 7 9 3 3 4" xfId="48728" xr:uid="{6630D610-22D2-44DE-BCCA-60D45A0C7419}"/>
    <cellStyle name="Percent 7 9 3 4" xfId="13006" xr:uid="{87B2469D-2C58-46B6-AD52-44E5582C3650}"/>
    <cellStyle name="Percent 7 9 3 4 2" xfId="30879" xr:uid="{C64DEBE1-2575-4CD6-867B-149B38B3723C}"/>
    <cellStyle name="Percent 7 9 3 4 3" xfId="48730" xr:uid="{32C9E6B5-F5AA-4C2C-94CA-B89064FBDB82}"/>
    <cellStyle name="Percent 7 9 3 5" xfId="30874" xr:uid="{4F2339C3-3AE3-4CA4-8C50-CC58EA81C722}"/>
    <cellStyle name="Percent 7 9 3 6" xfId="48725" xr:uid="{27874B3B-47D4-411F-A2CC-A20C59F655CC}"/>
    <cellStyle name="Percent 7 9 4" xfId="13007" xr:uid="{146F9BF2-3F45-4C4C-832F-5669DD08C5B4}"/>
    <cellStyle name="Percent 7 9 4 2" xfId="13008" xr:uid="{257D1F3C-B527-4ADF-93CE-FD919AA85DE9}"/>
    <cellStyle name="Percent 7 9 4 2 2" xfId="13009" xr:uid="{404A39C7-0893-4F53-A23C-55C6FB2B41C5}"/>
    <cellStyle name="Percent 7 9 4 2 2 2" xfId="30882" xr:uid="{24DBCC00-2883-43BE-8A11-CC7A3A31FE63}"/>
    <cellStyle name="Percent 7 9 4 2 2 3" xfId="48733" xr:uid="{2534BA38-8E2F-49D4-A93E-62FE573F738C}"/>
    <cellStyle name="Percent 7 9 4 2 3" xfId="30881" xr:uid="{DDBC8B56-F87E-4670-B976-EEF6A67E3655}"/>
    <cellStyle name="Percent 7 9 4 2 4" xfId="48732" xr:uid="{70B93E96-C5D5-46EE-9F8C-6E6EE80D1789}"/>
    <cellStyle name="Percent 7 9 4 3" xfId="13010" xr:uid="{D4D81D94-AC0D-44A7-8FEA-AF8B66075CF1}"/>
    <cellStyle name="Percent 7 9 4 3 2" xfId="13011" xr:uid="{07F88926-0452-483F-9CC5-0A7F0BC1C532}"/>
    <cellStyle name="Percent 7 9 4 3 2 2" xfId="30884" xr:uid="{8CE3E79F-73D1-40BD-8818-8DE75FE32718}"/>
    <cellStyle name="Percent 7 9 4 3 2 3" xfId="48735" xr:uid="{7448EA20-4C2A-4050-A6F6-D37C5D4FC108}"/>
    <cellStyle name="Percent 7 9 4 3 3" xfId="30883" xr:uid="{44739776-1C44-4098-8202-3B6ACD3AC5D6}"/>
    <cellStyle name="Percent 7 9 4 3 4" xfId="48734" xr:uid="{FF91345A-7059-41C5-8096-A0FEBB29FABD}"/>
    <cellStyle name="Percent 7 9 4 4" xfId="13012" xr:uid="{73BD7BE6-57DD-4676-A1DC-FBC203748730}"/>
    <cellStyle name="Percent 7 9 4 4 2" xfId="13013" xr:uid="{714A59DE-81A9-4BA6-BB8E-54219B689F94}"/>
    <cellStyle name="Percent 7 9 4 4 2 2" xfId="30886" xr:uid="{D8A0D869-C89C-4059-B4F7-6874DCFA8EAC}"/>
    <cellStyle name="Percent 7 9 4 4 2 3" xfId="48737" xr:uid="{ACF9A459-39F2-468D-A44D-8BC18210FFD6}"/>
    <cellStyle name="Percent 7 9 4 4 3" xfId="30885" xr:uid="{82D2D388-7B47-4BE5-B47F-E336BBE16E36}"/>
    <cellStyle name="Percent 7 9 4 4 4" xfId="48736" xr:uid="{E0FC4732-9393-4284-866E-7ECEDC5A024D}"/>
    <cellStyle name="Percent 7 9 4 5" xfId="13014" xr:uid="{6A37AF42-0F79-4751-B84F-EFFE982C946A}"/>
    <cellStyle name="Percent 7 9 4 5 2" xfId="30887" xr:uid="{BC1BA7BC-97BB-4462-AC67-7E3F6B5903B8}"/>
    <cellStyle name="Percent 7 9 4 5 3" xfId="48738" xr:uid="{969ABBD2-1ECA-4464-B7D5-1BF17E02FEB6}"/>
    <cellStyle name="Percent 7 9 4 6" xfId="30880" xr:uid="{CD89C0B1-78F2-49DF-A3BE-E0A7E1F2E9D7}"/>
    <cellStyle name="Percent 7 9 4 7" xfId="48731" xr:uid="{37CEAEE2-1B4E-4ED2-9F53-A1929B961640}"/>
    <cellStyle name="Percent 7 9 5" xfId="13015" xr:uid="{DA555EF9-6778-4E5A-8C69-C4833A8EDC30}"/>
    <cellStyle name="Percent 7 9 5 2" xfId="13016" xr:uid="{26C3E0AA-B23C-470C-B369-975105D9046E}"/>
    <cellStyle name="Percent 7 9 5 2 2" xfId="13017" xr:uid="{1E5B6A02-7753-425E-8055-8C4EF267A0A0}"/>
    <cellStyle name="Percent 7 9 5 2 2 2" xfId="30890" xr:uid="{F59FA7CE-0AEE-4089-ACB2-358F9A2422D4}"/>
    <cellStyle name="Percent 7 9 5 2 2 3" xfId="48741" xr:uid="{8A21BC0D-A9D0-4C21-9214-7B1BEBA1C390}"/>
    <cellStyle name="Percent 7 9 5 2 3" xfId="30889" xr:uid="{82920E03-AC5D-444A-97D4-D1E0C7132161}"/>
    <cellStyle name="Percent 7 9 5 2 4" xfId="48740" xr:uid="{094CBB4A-A123-40E9-99EB-145CFC041710}"/>
    <cellStyle name="Percent 7 9 5 3" xfId="13018" xr:uid="{9837B97F-87F0-4537-890D-15720BF8C193}"/>
    <cellStyle name="Percent 7 9 5 3 2" xfId="13019" xr:uid="{B5009E17-0E8B-4342-8922-4A78E7B71816}"/>
    <cellStyle name="Percent 7 9 5 3 2 2" xfId="30892" xr:uid="{CAB5EAC3-03A8-42FF-8E7F-3356B17F1296}"/>
    <cellStyle name="Percent 7 9 5 3 2 3" xfId="48743" xr:uid="{075C2C1F-9AA6-4AF6-BAA4-07DAE4939D6F}"/>
    <cellStyle name="Percent 7 9 5 3 3" xfId="30891" xr:uid="{0D7066CD-7625-48DC-B504-9FCE347C09D5}"/>
    <cellStyle name="Percent 7 9 5 3 4" xfId="48742" xr:uid="{48278B64-23EF-46FE-9B02-9374D037666C}"/>
    <cellStyle name="Percent 7 9 5 4" xfId="13020" xr:uid="{6D114C9B-748A-4184-BB67-0D2738E3FBA9}"/>
    <cellStyle name="Percent 7 9 5 4 2" xfId="30893" xr:uid="{93899AD5-C962-4CB5-9095-D3B59DA3C6AF}"/>
    <cellStyle name="Percent 7 9 5 4 3" xfId="48744" xr:uid="{6CBB5F19-66CF-4424-9BFD-0A4275C62BC8}"/>
    <cellStyle name="Percent 7 9 5 5" xfId="30888" xr:uid="{0E72AF26-BF22-401B-BBCA-352A2D4586AF}"/>
    <cellStyle name="Percent 7 9 5 6" xfId="48739" xr:uid="{07D271F8-30F5-4100-B1CD-9DAA30F4CAAE}"/>
    <cellStyle name="Percent 7 9 6" xfId="13021" xr:uid="{CC987A48-7EAE-4338-9338-B63A15D7F80C}"/>
    <cellStyle name="Percent 7 9 6 2" xfId="13022" xr:uid="{BB41F898-6713-4A2C-8B6D-1AA2C8DA5496}"/>
    <cellStyle name="Percent 7 9 6 2 2" xfId="30895" xr:uid="{35939E6D-0FE9-4F76-8908-F57F15D96A92}"/>
    <cellStyle name="Percent 7 9 6 2 3" xfId="48746" xr:uid="{C6D24BED-CB1A-41C9-950B-9E5CE1388528}"/>
    <cellStyle name="Percent 7 9 6 3" xfId="30894" xr:uid="{9EEB6BAC-85F5-4C49-A795-1AE96CD0B021}"/>
    <cellStyle name="Percent 7 9 6 4" xfId="48745" xr:uid="{113B34BC-13E2-4B34-893D-565EDE4E1828}"/>
    <cellStyle name="Percent 7 9 7" xfId="13023" xr:uid="{3DBC19CB-4B66-4D05-87B6-4BB94909ACAC}"/>
    <cellStyle name="Percent 7 9 7 2" xfId="13024" xr:uid="{8D3D8F33-52BA-46CD-AD51-A99E6A48E8B7}"/>
    <cellStyle name="Percent 7 9 7 2 2" xfId="30897" xr:uid="{2863DF04-1A2F-4B2A-AE9C-AEB001B6EF42}"/>
    <cellStyle name="Percent 7 9 7 2 3" xfId="48748" xr:uid="{6AA04B8A-C193-4899-BA41-C4F71AEBF695}"/>
    <cellStyle name="Percent 7 9 7 3" xfId="30896" xr:uid="{B15971A6-D2DA-4914-ACCA-6C84133F3265}"/>
    <cellStyle name="Percent 7 9 7 4" xfId="48747" xr:uid="{20D84FFE-52D2-41E8-BB2F-4E13262CE8D3}"/>
    <cellStyle name="Percent 7 9 8" xfId="13025" xr:uid="{1CEBD176-0F9E-4E44-B7BE-B1F9C5E28E67}"/>
    <cellStyle name="Percent 7 9 8 2" xfId="13026" xr:uid="{B7F43151-8DCE-49A6-83FD-BA38E202E4CD}"/>
    <cellStyle name="Percent 7 9 8 2 2" xfId="30899" xr:uid="{49D247CC-1E13-436D-A187-EA5D43E7D35A}"/>
    <cellStyle name="Percent 7 9 8 2 3" xfId="48750" xr:uid="{04CAAF33-356C-4596-A18B-176424964EFF}"/>
    <cellStyle name="Percent 7 9 8 3" xfId="30898" xr:uid="{12B58436-7DB7-49BE-A9A2-9F7B4A3AD8D6}"/>
    <cellStyle name="Percent 7 9 8 4" xfId="48749" xr:uid="{18997F9C-85F0-4DC6-A7CD-FAC8D40D3E83}"/>
    <cellStyle name="Percent 7 9 9" xfId="13027" xr:uid="{892C44EF-51A3-4BF9-AB58-2F170B9AFEB1}"/>
    <cellStyle name="Percent 7 9 9 2" xfId="30900" xr:uid="{0917EFBC-A2F2-453B-A66B-DFAAB1AD3F88}"/>
    <cellStyle name="Percent 7 9 9 3" xfId="48751" xr:uid="{78BD5397-EC5D-4793-BBEA-15967B980870}"/>
    <cellStyle name="Percent 8" xfId="3012" xr:uid="{1C1A455E-4FA4-438E-8C08-5F4A93F55D81}"/>
    <cellStyle name="Percent 8 10" xfId="13029" xr:uid="{A1A15EF3-CA55-435F-A6DC-B5737811C369}"/>
    <cellStyle name="Percent 8 10 2" xfId="13030" xr:uid="{0E564702-A79B-43DF-BAF1-AC46E2E40EA0}"/>
    <cellStyle name="Percent 8 10 2 2" xfId="13031" xr:uid="{AA993538-A75C-45F6-8DC3-A665508C8839}"/>
    <cellStyle name="Percent 8 10 2 2 2" xfId="30904" xr:uid="{7C35CBCA-FC82-42E4-B726-8919B8D3EDD8}"/>
    <cellStyle name="Percent 8 10 2 2 3" xfId="48755" xr:uid="{107D294A-C83E-4C3E-91AD-D7A437467410}"/>
    <cellStyle name="Percent 8 10 2 3" xfId="30903" xr:uid="{5D0CC137-189F-4B16-B5A6-5641FB1B8DBD}"/>
    <cellStyle name="Percent 8 10 2 4" xfId="48754" xr:uid="{351FF2AE-4530-4F91-8176-BF87876A02D1}"/>
    <cellStyle name="Percent 8 10 3" xfId="13032" xr:uid="{B587366A-0DD4-4CEE-87A0-F20034BCB19A}"/>
    <cellStyle name="Percent 8 10 3 2" xfId="13033" xr:uid="{15C949AB-3741-4FEA-943D-6065844A483C}"/>
    <cellStyle name="Percent 8 10 3 2 2" xfId="30906" xr:uid="{9FD02654-023B-475E-A389-EF0ECCD4D5AA}"/>
    <cellStyle name="Percent 8 10 3 2 3" xfId="48757" xr:uid="{8C460153-DD50-470B-97A3-142C6395FE9B}"/>
    <cellStyle name="Percent 8 10 3 3" xfId="30905" xr:uid="{259996B5-2157-48BB-BC86-6EFFB0715C8B}"/>
    <cellStyle name="Percent 8 10 3 4" xfId="48756" xr:uid="{B641CE3B-EC55-41B2-B872-E280A69A8639}"/>
    <cellStyle name="Percent 8 10 4" xfId="13034" xr:uid="{A9D455E0-D528-4058-92EE-BD00D4C9E1FA}"/>
    <cellStyle name="Percent 8 10 4 2" xfId="30907" xr:uid="{7C074C61-B588-4B7E-BFCD-09BD4C71D4C9}"/>
    <cellStyle name="Percent 8 10 4 3" xfId="48758" xr:uid="{BF52FC15-5AFE-48D5-9776-9E5D81D1BA9E}"/>
    <cellStyle name="Percent 8 10 5" xfId="30902" xr:uid="{D3F7077A-A0AA-40BA-BA03-038AAB8AC884}"/>
    <cellStyle name="Percent 8 10 6" xfId="48753" xr:uid="{DE8CA1CB-6D5D-4ED5-817C-673FA1B7482C}"/>
    <cellStyle name="Percent 8 11" xfId="13035" xr:uid="{D3D319A8-38C4-41A4-9D03-4BF4C240DEE5}"/>
    <cellStyle name="Percent 8 11 2" xfId="13036" xr:uid="{62146192-75E7-4724-A252-7D90035D4770}"/>
    <cellStyle name="Percent 8 11 2 2" xfId="13037" xr:uid="{3EF78F5F-54D7-4EF9-A045-14F844C6AE26}"/>
    <cellStyle name="Percent 8 11 2 2 2" xfId="30910" xr:uid="{7FA7BA24-2858-4495-A59B-0B15634F4B79}"/>
    <cellStyle name="Percent 8 11 2 2 3" xfId="48761" xr:uid="{84B6C2CD-D1FC-4052-9DF5-B115648F878D}"/>
    <cellStyle name="Percent 8 11 2 3" xfId="30909" xr:uid="{7349E5B1-8003-4A3C-BF6D-27C09E94D2B8}"/>
    <cellStyle name="Percent 8 11 2 4" xfId="48760" xr:uid="{7BE4921B-A907-4258-8A5F-8DBD40562FF9}"/>
    <cellStyle name="Percent 8 11 3" xfId="13038" xr:uid="{D4B66912-7639-41E0-B2C6-B390B07AC22B}"/>
    <cellStyle name="Percent 8 11 3 2" xfId="13039" xr:uid="{6AF38067-39C0-4CC1-9037-BC5D1F8BBB45}"/>
    <cellStyle name="Percent 8 11 3 2 2" xfId="30912" xr:uid="{5717D180-79C3-42EF-8FA2-0DC8E9799F18}"/>
    <cellStyle name="Percent 8 11 3 2 3" xfId="48763" xr:uid="{02D91829-1F72-4960-AB90-CBEC44C16D0E}"/>
    <cellStyle name="Percent 8 11 3 3" xfId="30911" xr:uid="{84F10BCC-1190-4899-8D33-A8A7FA543EFF}"/>
    <cellStyle name="Percent 8 11 3 4" xfId="48762" xr:uid="{A8DFC087-E945-4882-A3D2-F58B5A8F1266}"/>
    <cellStyle name="Percent 8 11 4" xfId="13040" xr:uid="{0D6E323B-66A6-478B-880C-F10E7238EB69}"/>
    <cellStyle name="Percent 8 11 4 2" xfId="13041" xr:uid="{67B019C1-42D0-4030-B916-25825093FE46}"/>
    <cellStyle name="Percent 8 11 4 2 2" xfId="30914" xr:uid="{DA5CB74E-3415-4125-9686-25E98B75E6A5}"/>
    <cellStyle name="Percent 8 11 4 2 3" xfId="48765" xr:uid="{92AB6D98-A075-466A-83CA-CEFF6C49B2B2}"/>
    <cellStyle name="Percent 8 11 4 3" xfId="30913" xr:uid="{59D211FF-73F0-42B1-9369-0A53A59AB17F}"/>
    <cellStyle name="Percent 8 11 4 4" xfId="48764" xr:uid="{DBA9542B-70B3-4336-9F5E-DE1ECB6D4824}"/>
    <cellStyle name="Percent 8 11 5" xfId="13042" xr:uid="{5F546F59-5C4E-4081-A453-D6383C545A34}"/>
    <cellStyle name="Percent 8 11 5 2" xfId="30915" xr:uid="{15F11225-6C08-411F-A8A6-5BFB217C44D7}"/>
    <cellStyle name="Percent 8 11 5 3" xfId="48766" xr:uid="{1F31C3F9-9ADE-47B5-956F-B9C6D7E08961}"/>
    <cellStyle name="Percent 8 11 6" xfId="30908" xr:uid="{0B2A04BF-E520-42E4-B033-537EC51FE76C}"/>
    <cellStyle name="Percent 8 11 7" xfId="48759" xr:uid="{666797A4-7B61-4132-974F-11683AC81BF8}"/>
    <cellStyle name="Percent 8 12" xfId="13043" xr:uid="{57D3662A-2DAC-4494-94C7-D80BB9CA617E}"/>
    <cellStyle name="Percent 8 12 2" xfId="13044" xr:uid="{2084138C-9EBA-4219-9E6C-63A4A5BD1697}"/>
    <cellStyle name="Percent 8 12 2 2" xfId="13045" xr:uid="{5A08EACB-EB7F-4684-9C14-0700E6368701}"/>
    <cellStyle name="Percent 8 12 2 2 2" xfId="30918" xr:uid="{60A275A2-ECB3-4164-B7FF-130F804E152C}"/>
    <cellStyle name="Percent 8 12 2 2 3" xfId="48769" xr:uid="{879544FB-68DB-4754-863A-CCAB032BFE95}"/>
    <cellStyle name="Percent 8 12 2 3" xfId="30917" xr:uid="{286D1AFA-5ADE-4101-9655-24EF34A51A16}"/>
    <cellStyle name="Percent 8 12 2 4" xfId="48768" xr:uid="{A6138408-6A29-4381-9EE2-A2E5A5523A2C}"/>
    <cellStyle name="Percent 8 12 3" xfId="13046" xr:uid="{4A2BEAD1-5DB7-4A9A-8A56-CCAB5CD0D7D1}"/>
    <cellStyle name="Percent 8 12 3 2" xfId="13047" xr:uid="{767B0364-8728-47DF-BF7B-BCA24808DC8D}"/>
    <cellStyle name="Percent 8 12 3 2 2" xfId="30920" xr:uid="{3A9FCC2C-2941-4682-A44E-877DC8095E8D}"/>
    <cellStyle name="Percent 8 12 3 2 3" xfId="48771" xr:uid="{1A6F5533-43AE-4DEF-9420-4EECFBD900C1}"/>
    <cellStyle name="Percent 8 12 3 3" xfId="30919" xr:uid="{76C2CB02-1080-4859-87CC-F8A02C5AE92E}"/>
    <cellStyle name="Percent 8 12 3 4" xfId="48770" xr:uid="{8AB697F0-EF89-449B-801C-A83EEA083F4A}"/>
    <cellStyle name="Percent 8 12 4" xfId="13048" xr:uid="{05DDAD60-9941-4EDD-9D34-59B02282AD44}"/>
    <cellStyle name="Percent 8 12 4 2" xfId="30921" xr:uid="{04262DD2-EC8B-4C03-84D2-147AE261A622}"/>
    <cellStyle name="Percent 8 12 4 3" xfId="48772" xr:uid="{3328CFB1-2BDB-4825-BB7A-3F9F9EA2FFE2}"/>
    <cellStyle name="Percent 8 12 5" xfId="30916" xr:uid="{A2FD920B-7E3D-498D-B811-9823F0171701}"/>
    <cellStyle name="Percent 8 12 6" xfId="48767" xr:uid="{7573F579-9502-48E0-94BA-861F69541A8C}"/>
    <cellStyle name="Percent 8 13" xfId="13049" xr:uid="{3F648559-80E2-4256-8B31-EBA7AFB2D694}"/>
    <cellStyle name="Percent 8 13 2" xfId="13050" xr:uid="{22D3CE1D-6D3A-46AC-9859-94C5C86B7FB6}"/>
    <cellStyle name="Percent 8 13 2 2" xfId="30923" xr:uid="{D756663D-C962-447F-A3A0-2FBC278149ED}"/>
    <cellStyle name="Percent 8 13 2 3" xfId="48774" xr:uid="{C471D0C0-3FFC-4863-B4F8-B37235FD3DC5}"/>
    <cellStyle name="Percent 8 13 3" xfId="30922" xr:uid="{439E439A-450C-47CA-A5F6-74E0A9FEEFD3}"/>
    <cellStyle name="Percent 8 13 4" xfId="48773" xr:uid="{B1E0A6A8-1AE8-4752-B278-CC806C4BB101}"/>
    <cellStyle name="Percent 8 14" xfId="13051" xr:uid="{26B67D07-1930-497E-93A8-10A8DF7C17C6}"/>
    <cellStyle name="Percent 8 14 2" xfId="13052" xr:uid="{D6326277-F6C8-4F9D-B60F-E56195556CF8}"/>
    <cellStyle name="Percent 8 14 2 2" xfId="30925" xr:uid="{9EFD363C-6A06-4009-A17D-07F611FC925A}"/>
    <cellStyle name="Percent 8 14 2 3" xfId="48776" xr:uid="{E2590A90-B178-4649-BCE9-EAD0D888C8BF}"/>
    <cellStyle name="Percent 8 14 3" xfId="30924" xr:uid="{2514CB89-3F2D-4509-B622-03E4FD8FD631}"/>
    <cellStyle name="Percent 8 14 4" xfId="48775" xr:uid="{256F627F-4552-4C1F-A724-39CB5431AD7F}"/>
    <cellStyle name="Percent 8 15" xfId="13053" xr:uid="{1DDCEB1C-1EF2-4F97-A62A-8C70E0E046BF}"/>
    <cellStyle name="Percent 8 15 2" xfId="13054" xr:uid="{BA67298E-8922-4F5B-9A3D-43B023280E1B}"/>
    <cellStyle name="Percent 8 15 2 2" xfId="30927" xr:uid="{220064B0-7008-4B9F-A247-DC35CAE98142}"/>
    <cellStyle name="Percent 8 15 2 3" xfId="48778" xr:uid="{E8E07420-A415-4EB0-8532-35FD942240D9}"/>
    <cellStyle name="Percent 8 15 3" xfId="30926" xr:uid="{AB21CF30-1D5E-49C2-98CC-223BB2345699}"/>
    <cellStyle name="Percent 8 15 4" xfId="48777" xr:uid="{786E68EC-7A1F-452A-9AA0-44C153B95D07}"/>
    <cellStyle name="Percent 8 16" xfId="13055" xr:uid="{38D0F234-4F82-43BE-B7FD-05983CCD3B9B}"/>
    <cellStyle name="Percent 8 16 2" xfId="30928" xr:uid="{AEA7CD1F-13CB-4346-9C0A-95509F18A7E4}"/>
    <cellStyle name="Percent 8 16 3" xfId="48779" xr:uid="{61471A32-C1B9-42DA-B603-77574B28D5CF}"/>
    <cellStyle name="Percent 8 17" xfId="13056" xr:uid="{1C85CD60-B195-4BC8-9346-683A80E3BE7B}"/>
    <cellStyle name="Percent 8 17 2" xfId="30929" xr:uid="{FA65CC1C-FB98-4035-A03F-07F8B3A167DC}"/>
    <cellStyle name="Percent 8 17 3" xfId="48780" xr:uid="{295FD43B-A8C3-4D41-AFCF-55F99E9D65C8}"/>
    <cellStyle name="Percent 8 18" xfId="13028" xr:uid="{517A41DF-257F-458B-9559-2621338C2028}"/>
    <cellStyle name="Percent 8 18 2" xfId="30901" xr:uid="{749A97C7-B600-49E7-B182-1303C9D3D772}"/>
    <cellStyle name="Percent 8 18 3" xfId="48752" xr:uid="{ECE8DF64-4283-454E-AE7D-2A61F4783EE8}"/>
    <cellStyle name="Percent 8 19" xfId="60008" xr:uid="{B8F40898-580A-49CD-84E4-88FBB557D6F0}"/>
    <cellStyle name="Percent 8 2" xfId="4786" xr:uid="{3D4C8EFE-748C-4254-984C-EDEF4F466C47}"/>
    <cellStyle name="Percent 8 2 10" xfId="13058" xr:uid="{65747AE4-2764-4A5E-8BE6-14F77C0310B5}"/>
    <cellStyle name="Percent 8 2 10 2" xfId="30931" xr:uid="{ED4412E3-8090-4BE2-BBA8-25C878339D2C}"/>
    <cellStyle name="Percent 8 2 10 3" xfId="48782" xr:uid="{FCB75F36-8995-4147-9AB3-DC79FBCF6B36}"/>
    <cellStyle name="Percent 8 2 11" xfId="13057" xr:uid="{21B5DE8F-40BB-422B-B0A5-4F2C1FC61791}"/>
    <cellStyle name="Percent 8 2 11 2" xfId="30930" xr:uid="{3FD7D2C4-6082-44F5-B438-6A8DB5F06F88}"/>
    <cellStyle name="Percent 8 2 11 3" xfId="48781" xr:uid="{019FDC7E-1D34-4CE6-9449-D7B0FBBD3962}"/>
    <cellStyle name="Percent 8 2 12" xfId="60009" xr:uid="{540186BA-D768-4DAD-88E4-282FEB783D37}"/>
    <cellStyle name="Percent 8 2 2" xfId="13059" xr:uid="{356C46A4-EAA2-446C-B9FA-AF278DFFB35D}"/>
    <cellStyle name="Percent 8 2 2 2" xfId="13060" xr:uid="{21AF8407-F1BB-4B27-A382-89933544A2F5}"/>
    <cellStyle name="Percent 8 2 2 2 2" xfId="13061" xr:uid="{BEC01D61-B08C-42EF-AF8D-77E6EB0182AB}"/>
    <cellStyle name="Percent 8 2 2 2 2 2" xfId="30934" xr:uid="{7DA0114F-A085-4397-B30F-32FDB48265A2}"/>
    <cellStyle name="Percent 8 2 2 2 2 3" xfId="48785" xr:uid="{FC6DE3F7-DC4F-44BB-90D0-68C1D07EC63B}"/>
    <cellStyle name="Percent 8 2 2 2 3" xfId="30933" xr:uid="{BA25FEEF-7362-42BD-9DE4-0280D1B292BB}"/>
    <cellStyle name="Percent 8 2 2 2 4" xfId="48784" xr:uid="{9128C0D5-52ED-4C03-9586-CE2598A39065}"/>
    <cellStyle name="Percent 8 2 2 3" xfId="13062" xr:uid="{DB6F079F-6261-44E2-89DC-34970BC9F159}"/>
    <cellStyle name="Percent 8 2 2 3 2" xfId="13063" xr:uid="{779D2387-9AAD-420D-AE08-D2025452694F}"/>
    <cellStyle name="Percent 8 2 2 3 2 2" xfId="30936" xr:uid="{B4A3950B-5E86-46B9-86A0-6FDC4FE04377}"/>
    <cellStyle name="Percent 8 2 2 3 2 3" xfId="48787" xr:uid="{BF94EB50-4DC2-4F89-BCC6-2DFC849EC7D5}"/>
    <cellStyle name="Percent 8 2 2 3 3" xfId="30935" xr:uid="{CAB067DF-7587-4B40-82AE-2731E16534B5}"/>
    <cellStyle name="Percent 8 2 2 3 4" xfId="48786" xr:uid="{2AA8ED68-F9FE-4C0A-89C8-0ACE0CB9D2A4}"/>
    <cellStyle name="Percent 8 2 2 4" xfId="13064" xr:uid="{5B5D67E3-CC63-4311-A0E2-6E6C45C7F472}"/>
    <cellStyle name="Percent 8 2 2 4 2" xfId="30937" xr:uid="{21D51A3C-8869-4C86-AA04-07D990169C7E}"/>
    <cellStyle name="Percent 8 2 2 4 3" xfId="48788" xr:uid="{315DAEC3-6BDF-44D1-A9F4-28E4AA79924B}"/>
    <cellStyle name="Percent 8 2 2 5" xfId="30932" xr:uid="{1F52E71F-A40A-4182-B13D-20FF379116AB}"/>
    <cellStyle name="Percent 8 2 2 6" xfId="48783" xr:uid="{389B64F9-DCA9-4952-99D9-E6FBE36BC4F6}"/>
    <cellStyle name="Percent 8 2 3" xfId="13065" xr:uid="{F610F197-7153-45EF-92C2-2BDFE184DDB3}"/>
    <cellStyle name="Percent 8 2 3 2" xfId="13066" xr:uid="{2F136A93-56F3-46F3-81EF-42B67921BC3F}"/>
    <cellStyle name="Percent 8 2 3 2 2" xfId="13067" xr:uid="{583DC8B6-5D93-4CA7-9699-0E6D91763090}"/>
    <cellStyle name="Percent 8 2 3 2 2 2" xfId="30940" xr:uid="{19D048AD-55C2-4F7E-82D4-5856A510DBA5}"/>
    <cellStyle name="Percent 8 2 3 2 2 3" xfId="48791" xr:uid="{74DE4ECD-C0D5-442C-BACD-6ED1E3944E6A}"/>
    <cellStyle name="Percent 8 2 3 2 3" xfId="30939" xr:uid="{2A6883A5-723D-4401-8F97-8CF1F230FBB0}"/>
    <cellStyle name="Percent 8 2 3 2 4" xfId="48790" xr:uid="{081C8AA0-7E00-495B-BA5A-AFDDA1852B8E}"/>
    <cellStyle name="Percent 8 2 3 3" xfId="13068" xr:uid="{4C9E831E-231A-41F8-B3F1-7E5FC944A350}"/>
    <cellStyle name="Percent 8 2 3 3 2" xfId="13069" xr:uid="{AEEEC102-6D2D-4406-ACCD-DE65EA064DCB}"/>
    <cellStyle name="Percent 8 2 3 3 2 2" xfId="30942" xr:uid="{329C47EB-FE6F-47AB-92AE-2418F4EAABA4}"/>
    <cellStyle name="Percent 8 2 3 3 2 3" xfId="48793" xr:uid="{5E202CE0-950C-460C-90DD-5CB8B0F8FE2A}"/>
    <cellStyle name="Percent 8 2 3 3 3" xfId="30941" xr:uid="{CBC65684-F395-4159-8C96-6DE7079666A3}"/>
    <cellStyle name="Percent 8 2 3 3 4" xfId="48792" xr:uid="{6D7691AF-0E52-460F-9B8F-FB45CDEB7281}"/>
    <cellStyle name="Percent 8 2 3 4" xfId="13070" xr:uid="{BCB3164C-3616-41FA-83DD-67A8A32B22C9}"/>
    <cellStyle name="Percent 8 2 3 4 2" xfId="30943" xr:uid="{6D4BEBC0-EE3D-4889-914F-B2C3787F1E33}"/>
    <cellStyle name="Percent 8 2 3 4 3" xfId="48794" xr:uid="{8983AA9E-1ACE-48D0-A6AE-259121D805A2}"/>
    <cellStyle name="Percent 8 2 3 5" xfId="30938" xr:uid="{21A132D1-0B82-46E3-8FE8-3ED1E1F50821}"/>
    <cellStyle name="Percent 8 2 3 6" xfId="48789" xr:uid="{2E78D903-BA15-46F6-A3AF-424D158656D3}"/>
    <cellStyle name="Percent 8 2 4" xfId="13071" xr:uid="{2FC7DD26-DA3E-4982-BED7-2E493CB15927}"/>
    <cellStyle name="Percent 8 2 4 2" xfId="13072" xr:uid="{3E16DBE8-86C7-4E41-9928-46D1762447CD}"/>
    <cellStyle name="Percent 8 2 4 2 2" xfId="13073" xr:uid="{7CEABC89-0E31-4B36-B742-A56D7B3996E3}"/>
    <cellStyle name="Percent 8 2 4 2 2 2" xfId="30946" xr:uid="{D9811180-0774-43A7-920D-013DB00E86F7}"/>
    <cellStyle name="Percent 8 2 4 2 2 3" xfId="48797" xr:uid="{B8446C16-E03E-4AEF-B9D9-FC4D3625DB3C}"/>
    <cellStyle name="Percent 8 2 4 2 3" xfId="30945" xr:uid="{6FFF49C9-78CC-4090-AAEB-7C5C3ADCB10E}"/>
    <cellStyle name="Percent 8 2 4 2 4" xfId="48796" xr:uid="{A707D7D1-488A-4C6F-993A-8983B21E3E6D}"/>
    <cellStyle name="Percent 8 2 4 3" xfId="13074" xr:uid="{F9447435-F00E-4554-BC91-21FB04AB860A}"/>
    <cellStyle name="Percent 8 2 4 3 2" xfId="13075" xr:uid="{BB88936D-23E9-4B4C-8695-386CD801B672}"/>
    <cellStyle name="Percent 8 2 4 3 2 2" xfId="30948" xr:uid="{EF09119F-1D5F-4063-B19B-2C21AA900CB1}"/>
    <cellStyle name="Percent 8 2 4 3 2 3" xfId="48799" xr:uid="{B4618AEF-67C7-4376-BAD3-67FD21A5B248}"/>
    <cellStyle name="Percent 8 2 4 3 3" xfId="30947" xr:uid="{403ABB22-5207-4811-AFDC-60018D276E25}"/>
    <cellStyle name="Percent 8 2 4 3 4" xfId="48798" xr:uid="{FE97070C-32F1-4157-9141-275F9D24E6C0}"/>
    <cellStyle name="Percent 8 2 4 4" xfId="13076" xr:uid="{BC90F7D8-5B74-4043-BF72-3A01D6938077}"/>
    <cellStyle name="Percent 8 2 4 4 2" xfId="13077" xr:uid="{A0D303E4-E254-4228-8C46-29FC7ABCC28D}"/>
    <cellStyle name="Percent 8 2 4 4 2 2" xfId="30950" xr:uid="{79CDDA49-D2F7-4559-BF4C-0D1AF88AF842}"/>
    <cellStyle name="Percent 8 2 4 4 2 3" xfId="48801" xr:uid="{208C7AF7-BD02-4AA8-BDC1-24F7A021D2CC}"/>
    <cellStyle name="Percent 8 2 4 4 3" xfId="30949" xr:uid="{5A3EC77F-B6C5-4FB0-803F-570F3A20222B}"/>
    <cellStyle name="Percent 8 2 4 4 4" xfId="48800" xr:uid="{FB66A098-F25E-4D80-BA09-6E1A6761379C}"/>
    <cellStyle name="Percent 8 2 4 5" xfId="13078" xr:uid="{C46C210E-56BF-45CB-8131-75D5D31CA132}"/>
    <cellStyle name="Percent 8 2 4 5 2" xfId="30951" xr:uid="{D16FBB46-AF5E-4C16-A6EE-EC409E30BEE6}"/>
    <cellStyle name="Percent 8 2 4 5 3" xfId="48802" xr:uid="{B76DBEBF-78AA-4647-8D94-437EED990880}"/>
    <cellStyle name="Percent 8 2 4 6" xfId="30944" xr:uid="{8D6628A7-9AE8-4FE6-AA2D-7ACB2CA7E6A4}"/>
    <cellStyle name="Percent 8 2 4 7" xfId="48795" xr:uid="{2D0ABAFB-320E-402D-9C80-F2BA78407D90}"/>
    <cellStyle name="Percent 8 2 5" xfId="13079" xr:uid="{1807BACA-A459-48DE-80D0-8224752F2355}"/>
    <cellStyle name="Percent 8 2 5 2" xfId="13080" xr:uid="{1624CD89-9039-486C-AC77-0A7E4155AC81}"/>
    <cellStyle name="Percent 8 2 5 2 2" xfId="13081" xr:uid="{3D1DBD3E-E621-4EB1-A018-578EC843D5AA}"/>
    <cellStyle name="Percent 8 2 5 2 2 2" xfId="30954" xr:uid="{9082889E-4EA2-478D-B8BB-3EC96D1ADB5E}"/>
    <cellStyle name="Percent 8 2 5 2 2 3" xfId="48805" xr:uid="{5D6CE1F0-3977-443F-AF83-4BE3588AEB43}"/>
    <cellStyle name="Percent 8 2 5 2 3" xfId="30953" xr:uid="{0BE276FD-AC51-4EAA-B5F2-8DCE2343BF3C}"/>
    <cellStyle name="Percent 8 2 5 2 4" xfId="48804" xr:uid="{C5CD1FD4-13C8-44DD-9A36-F91D27552D72}"/>
    <cellStyle name="Percent 8 2 5 3" xfId="13082" xr:uid="{1795E7EF-67A8-48D1-9B29-1FB4000BE842}"/>
    <cellStyle name="Percent 8 2 5 3 2" xfId="13083" xr:uid="{23E1E46E-1C1F-43A4-AC50-0E3359B8C0B2}"/>
    <cellStyle name="Percent 8 2 5 3 2 2" xfId="30956" xr:uid="{EA95F96D-6010-40E3-AC67-BB584CAE6F00}"/>
    <cellStyle name="Percent 8 2 5 3 2 3" xfId="48807" xr:uid="{A79A36C0-81AB-46CB-A987-372684572AC2}"/>
    <cellStyle name="Percent 8 2 5 3 3" xfId="30955" xr:uid="{8605CBD8-E6C4-4F2D-BD05-F94998379B06}"/>
    <cellStyle name="Percent 8 2 5 3 4" xfId="48806" xr:uid="{1A2415C7-17D9-4D05-84C2-61BFE1DCE6F4}"/>
    <cellStyle name="Percent 8 2 5 4" xfId="13084" xr:uid="{22783D3D-281B-436F-A6C3-5696EC02C785}"/>
    <cellStyle name="Percent 8 2 5 4 2" xfId="30957" xr:uid="{1AE6C4D1-91D0-4D9B-A1AC-C46A43643D6E}"/>
    <cellStyle name="Percent 8 2 5 4 3" xfId="48808" xr:uid="{CF8902EF-41ED-41F7-94C9-DEE98D4D03A8}"/>
    <cellStyle name="Percent 8 2 5 5" xfId="30952" xr:uid="{7D65893C-8098-41A1-8AD4-E462A395F439}"/>
    <cellStyle name="Percent 8 2 5 6" xfId="48803" xr:uid="{8EA849EA-4262-4EB4-8E08-98312DDE89A8}"/>
    <cellStyle name="Percent 8 2 6" xfId="13085" xr:uid="{622B5EF9-693F-4F34-9436-93259EF33038}"/>
    <cellStyle name="Percent 8 2 6 2" xfId="13086" xr:uid="{A1C86ADE-FD35-4EA3-AB3F-C45E6E8625E1}"/>
    <cellStyle name="Percent 8 2 6 2 2" xfId="30959" xr:uid="{E754ECAC-F5C3-4A2A-92C1-83FF749E1D0F}"/>
    <cellStyle name="Percent 8 2 6 2 3" xfId="48810" xr:uid="{A77B67AE-4137-40D7-9AA1-B4026DB319E1}"/>
    <cellStyle name="Percent 8 2 6 3" xfId="30958" xr:uid="{307BF006-8E42-4339-B5C4-B73ED0DF83D2}"/>
    <cellStyle name="Percent 8 2 6 4" xfId="48809" xr:uid="{C5FC1CEA-E3BF-4BBF-930B-951A060494A2}"/>
    <cellStyle name="Percent 8 2 7" xfId="13087" xr:uid="{5D127D64-9E7A-4198-9840-DDD887CFA416}"/>
    <cellStyle name="Percent 8 2 7 2" xfId="13088" xr:uid="{C9120CF4-5ED5-44E3-A4EE-F791CD8847F5}"/>
    <cellStyle name="Percent 8 2 7 2 2" xfId="30961" xr:uid="{0377F9E4-33CA-4FBE-9E16-BAF8ADE47A44}"/>
    <cellStyle name="Percent 8 2 7 2 3" xfId="48812" xr:uid="{3EDE12D4-A2E4-44AD-8DA1-BE73DB651F14}"/>
    <cellStyle name="Percent 8 2 7 3" xfId="30960" xr:uid="{33C6FC6E-AC07-4909-ADE8-8CF1E56B7A4A}"/>
    <cellStyle name="Percent 8 2 7 4" xfId="48811" xr:uid="{07586CB6-3B4D-48A3-B123-17664DF5D47C}"/>
    <cellStyle name="Percent 8 2 8" xfId="13089" xr:uid="{F83B088C-0497-45A1-AABF-00221B62E5F9}"/>
    <cellStyle name="Percent 8 2 8 2" xfId="13090" xr:uid="{2E664F49-0C90-4D69-9D13-14AEA7419568}"/>
    <cellStyle name="Percent 8 2 8 2 2" xfId="30963" xr:uid="{145228F2-05EA-40F8-B1AB-4D067E2E1462}"/>
    <cellStyle name="Percent 8 2 8 2 3" xfId="48814" xr:uid="{2A2377E0-D1BA-4454-B63F-C5B6E055E4BD}"/>
    <cellStyle name="Percent 8 2 8 3" xfId="30962" xr:uid="{3ECC5288-4A09-4622-8775-E2F1890E86D1}"/>
    <cellStyle name="Percent 8 2 8 4" xfId="48813" xr:uid="{BBE7C719-EFE7-478E-8AC7-592090D76935}"/>
    <cellStyle name="Percent 8 2 9" xfId="13091" xr:uid="{FE20D0B7-E72F-480F-AD89-88B877349497}"/>
    <cellStyle name="Percent 8 2 9 2" xfId="30964" xr:uid="{1A557D73-7C56-4158-B8A6-6118E0604B29}"/>
    <cellStyle name="Percent 8 2 9 3" xfId="48815" xr:uid="{9C56B5A1-97B1-4135-BC07-1CF8FD3ADC4C}"/>
    <cellStyle name="Percent 8 3" xfId="4787" xr:uid="{1C42E05A-9D19-44FF-B402-C8EFA6ACB5C6}"/>
    <cellStyle name="Percent 8 3 10" xfId="13093" xr:uid="{2F939922-DE1F-4B4C-8768-39365DA9BA06}"/>
    <cellStyle name="Percent 8 3 10 2" xfId="30966" xr:uid="{41125640-D443-414D-AD96-AD4C3F305200}"/>
    <cellStyle name="Percent 8 3 10 3" xfId="48817" xr:uid="{C482C453-78F9-4BE8-AF05-3CC45EC3CB26}"/>
    <cellStyle name="Percent 8 3 11" xfId="13092" xr:uid="{01C1714B-811D-4CCB-A810-BC51A5ADFFF5}"/>
    <cellStyle name="Percent 8 3 11 2" xfId="30965" xr:uid="{CD363FD8-4BB3-4F4B-9C74-A4AC3C058FBE}"/>
    <cellStyle name="Percent 8 3 11 3" xfId="48816" xr:uid="{941026A7-4A56-47FD-BC4A-0317C89EE016}"/>
    <cellStyle name="Percent 8 3 12" xfId="60010" xr:uid="{2473DCD5-B035-4E22-8971-F588A5D61FBD}"/>
    <cellStyle name="Percent 8 3 2" xfId="13094" xr:uid="{05C6E86F-F674-4070-873F-067A506F35C6}"/>
    <cellStyle name="Percent 8 3 2 2" xfId="13095" xr:uid="{014871B6-B1F0-4B55-BBBE-BE7BFC3EDC4F}"/>
    <cellStyle name="Percent 8 3 2 2 2" xfId="13096" xr:uid="{F5A6A8C8-8F0F-4656-83F5-82ECA1F38843}"/>
    <cellStyle name="Percent 8 3 2 2 2 2" xfId="30969" xr:uid="{EA7D3B7A-4184-4A75-BDBC-AFFCA640768B}"/>
    <cellStyle name="Percent 8 3 2 2 2 3" xfId="48820" xr:uid="{35122670-06DD-4AD2-8A86-F7B3678D268A}"/>
    <cellStyle name="Percent 8 3 2 2 3" xfId="30968" xr:uid="{0797730A-3DD4-4BE1-9484-BA8E003B124D}"/>
    <cellStyle name="Percent 8 3 2 2 4" xfId="48819" xr:uid="{AC194F59-0C6E-437F-BEDF-36971D29A5F2}"/>
    <cellStyle name="Percent 8 3 2 3" xfId="13097" xr:uid="{EE4019CA-D68F-41AA-8C87-F6A2364ABF47}"/>
    <cellStyle name="Percent 8 3 2 3 2" xfId="13098" xr:uid="{495DA26F-B2BC-4C89-9F21-FDB04CBE35BB}"/>
    <cellStyle name="Percent 8 3 2 3 2 2" xfId="30971" xr:uid="{304B27ED-519A-43D5-8ECF-6A2BD5CE1800}"/>
    <cellStyle name="Percent 8 3 2 3 2 3" xfId="48822" xr:uid="{4ADE317D-CA7B-438C-B7B7-03291C5B0206}"/>
    <cellStyle name="Percent 8 3 2 3 3" xfId="30970" xr:uid="{7BF119A8-1852-480F-B2E2-C32EDD142D75}"/>
    <cellStyle name="Percent 8 3 2 3 4" xfId="48821" xr:uid="{51F57A45-1D7D-4009-8E94-4498DB2B7DFB}"/>
    <cellStyle name="Percent 8 3 2 4" xfId="13099" xr:uid="{8499CFA8-C474-4BB2-B382-E89A83C9815F}"/>
    <cellStyle name="Percent 8 3 2 4 2" xfId="30972" xr:uid="{FFE7A540-F27E-416C-9DDE-010D9D136EE1}"/>
    <cellStyle name="Percent 8 3 2 4 3" xfId="48823" xr:uid="{41EF7385-FCA4-4A83-BEBA-3CA77B2F77F6}"/>
    <cellStyle name="Percent 8 3 2 5" xfId="30967" xr:uid="{0C1A51BB-87C4-4C33-AF78-E0E21BE44EAE}"/>
    <cellStyle name="Percent 8 3 2 6" xfId="48818" xr:uid="{BB7A3AB9-FE7B-442E-B04E-3B19070E4429}"/>
    <cellStyle name="Percent 8 3 3" xfId="13100" xr:uid="{8948FE19-605F-4ABC-8F46-960EB0F70C53}"/>
    <cellStyle name="Percent 8 3 3 2" xfId="13101" xr:uid="{7F59677B-AB63-4DE4-8699-2399E2970D1C}"/>
    <cellStyle name="Percent 8 3 3 2 2" xfId="13102" xr:uid="{AEAC22F1-5A6A-41E4-BD91-EB0ABA345225}"/>
    <cellStyle name="Percent 8 3 3 2 2 2" xfId="30975" xr:uid="{EF5831FC-62D4-44CC-8AFA-2AD283706E76}"/>
    <cellStyle name="Percent 8 3 3 2 2 3" xfId="48826" xr:uid="{F7D54BAD-D0D2-430B-A93A-27C3A76E6A6A}"/>
    <cellStyle name="Percent 8 3 3 2 3" xfId="30974" xr:uid="{F56E3BFA-41E0-41F6-95D1-8C478620B6BF}"/>
    <cellStyle name="Percent 8 3 3 2 4" xfId="48825" xr:uid="{ADDD9E11-9A2C-42F1-B2D1-1D902E148ABE}"/>
    <cellStyle name="Percent 8 3 3 3" xfId="13103" xr:uid="{5256A693-2C17-43E5-8FA3-1FA1E1D1F19E}"/>
    <cellStyle name="Percent 8 3 3 3 2" xfId="13104" xr:uid="{E28801BA-B352-4C77-87BB-C632F7B2C8DD}"/>
    <cellStyle name="Percent 8 3 3 3 2 2" xfId="30977" xr:uid="{D9B52C83-68C0-4E6F-AA2A-CCFF37C04A70}"/>
    <cellStyle name="Percent 8 3 3 3 2 3" xfId="48828" xr:uid="{5F08FFB9-54D6-47DB-8DE1-A775D5096DB0}"/>
    <cellStyle name="Percent 8 3 3 3 3" xfId="30976" xr:uid="{897CD24A-7007-4B1C-B685-51CC76FE1F4C}"/>
    <cellStyle name="Percent 8 3 3 3 4" xfId="48827" xr:uid="{9171774B-709D-490D-99A2-CB7DCC3E9D1F}"/>
    <cellStyle name="Percent 8 3 3 4" xfId="13105" xr:uid="{9AC98B0D-6A72-4009-8D90-E72A32F30C5A}"/>
    <cellStyle name="Percent 8 3 3 4 2" xfId="30978" xr:uid="{789C5C12-820F-4617-89D8-DB3B0952A99C}"/>
    <cellStyle name="Percent 8 3 3 4 3" xfId="48829" xr:uid="{0F3C3476-1EC6-4C0B-9858-779356F6E522}"/>
    <cellStyle name="Percent 8 3 3 5" xfId="30973" xr:uid="{9939465C-ED26-4E98-8B3F-C9FE64F502F9}"/>
    <cellStyle name="Percent 8 3 3 6" xfId="48824" xr:uid="{814B6A16-7A1F-4652-80F4-E7754AA0A154}"/>
    <cellStyle name="Percent 8 3 4" xfId="13106" xr:uid="{B58F4B3B-45AB-4FF3-A368-FD1F00C7CA8F}"/>
    <cellStyle name="Percent 8 3 4 2" xfId="13107" xr:uid="{77059D5B-FF07-4DAA-B2D9-95542EFABB33}"/>
    <cellStyle name="Percent 8 3 4 2 2" xfId="13108" xr:uid="{ABFBD274-366B-4402-B14C-98AC41BA17AB}"/>
    <cellStyle name="Percent 8 3 4 2 2 2" xfId="30981" xr:uid="{3EDFD51D-B997-48B5-AEC5-A794025CFD5E}"/>
    <cellStyle name="Percent 8 3 4 2 2 3" xfId="48832" xr:uid="{19FC509B-323B-40EA-B435-69F4DA284813}"/>
    <cellStyle name="Percent 8 3 4 2 3" xfId="30980" xr:uid="{7A8A3257-13E2-4534-8805-CD284253EDA2}"/>
    <cellStyle name="Percent 8 3 4 2 4" xfId="48831" xr:uid="{3872ABC1-E6A7-4173-920A-B1FAE90745FB}"/>
    <cellStyle name="Percent 8 3 4 3" xfId="13109" xr:uid="{1A63837D-4E9C-43AB-B8AB-0188FB6DC421}"/>
    <cellStyle name="Percent 8 3 4 3 2" xfId="13110" xr:uid="{9A9B947E-943B-462C-8DF6-434C3FF4F12E}"/>
    <cellStyle name="Percent 8 3 4 3 2 2" xfId="30983" xr:uid="{65C2CEFD-BF3A-4779-A9AD-202F8013ECD7}"/>
    <cellStyle name="Percent 8 3 4 3 2 3" xfId="48834" xr:uid="{CF2F6CED-0456-4A7C-9F60-3E257497F781}"/>
    <cellStyle name="Percent 8 3 4 3 3" xfId="30982" xr:uid="{38A3C460-E488-476F-9E42-6AD65DCF56A8}"/>
    <cellStyle name="Percent 8 3 4 3 4" xfId="48833" xr:uid="{9AB6E7E2-85B1-46B4-9807-E9FD28B27647}"/>
    <cellStyle name="Percent 8 3 4 4" xfId="13111" xr:uid="{C8CB6AF7-6DAA-4813-8718-03C00C039FF3}"/>
    <cellStyle name="Percent 8 3 4 4 2" xfId="13112" xr:uid="{238275A0-2B5D-4341-9871-28F375B3D58D}"/>
    <cellStyle name="Percent 8 3 4 4 2 2" xfId="30985" xr:uid="{126978C6-C0B6-4A92-A17C-A8A8136DB9B3}"/>
    <cellStyle name="Percent 8 3 4 4 2 3" xfId="48836" xr:uid="{C53A23A5-E7BB-4034-AD08-178B09D0CA21}"/>
    <cellStyle name="Percent 8 3 4 4 3" xfId="30984" xr:uid="{D370E159-EBD4-4650-9CF3-4C6E07624867}"/>
    <cellStyle name="Percent 8 3 4 4 4" xfId="48835" xr:uid="{10990321-D52F-45C7-84B4-51E6861C383D}"/>
    <cellStyle name="Percent 8 3 4 5" xfId="13113" xr:uid="{FE23841E-62FC-4F60-B3F2-75C642B1E8AE}"/>
    <cellStyle name="Percent 8 3 4 5 2" xfId="30986" xr:uid="{9439F36D-6290-499B-B83E-666974077091}"/>
    <cellStyle name="Percent 8 3 4 5 3" xfId="48837" xr:uid="{96C40A1E-80D8-40F7-B183-994D3DF74E8C}"/>
    <cellStyle name="Percent 8 3 4 6" xfId="30979" xr:uid="{7231020B-A688-45A5-9E63-FF35B1C5C269}"/>
    <cellStyle name="Percent 8 3 4 7" xfId="48830" xr:uid="{1A8EA68A-5A97-45F9-9679-3B55440BA2A9}"/>
    <cellStyle name="Percent 8 3 5" xfId="13114" xr:uid="{6DE48E6B-909B-4378-907B-CFF7C19D3757}"/>
    <cellStyle name="Percent 8 3 5 2" xfId="13115" xr:uid="{166C72C3-01EF-4D35-92D4-24413CBAD729}"/>
    <cellStyle name="Percent 8 3 5 2 2" xfId="13116" xr:uid="{59DBD026-29FE-4851-9D45-09D24D5083D5}"/>
    <cellStyle name="Percent 8 3 5 2 2 2" xfId="30989" xr:uid="{A8EE4471-9BF7-448C-8E46-F6AD3124C5C6}"/>
    <cellStyle name="Percent 8 3 5 2 2 3" xfId="48840" xr:uid="{71CC328A-AA14-4504-9E38-CF6CEDDEFDDB}"/>
    <cellStyle name="Percent 8 3 5 2 3" xfId="30988" xr:uid="{BFAC7F1A-B65E-400B-A36D-35EF85EE4146}"/>
    <cellStyle name="Percent 8 3 5 2 4" xfId="48839" xr:uid="{E9F1807F-44CF-4E8B-8743-0F612CF03684}"/>
    <cellStyle name="Percent 8 3 5 3" xfId="13117" xr:uid="{C3A55196-92DE-4595-B78F-9381080C1E03}"/>
    <cellStyle name="Percent 8 3 5 3 2" xfId="13118" xr:uid="{9BB3CBBB-2C83-4901-97B0-42398F34D5B1}"/>
    <cellStyle name="Percent 8 3 5 3 2 2" xfId="30991" xr:uid="{2787C391-463B-44C8-8EC6-8892DD4828E2}"/>
    <cellStyle name="Percent 8 3 5 3 2 3" xfId="48842" xr:uid="{8DCDFB1A-7510-4E44-AC13-538878E876EE}"/>
    <cellStyle name="Percent 8 3 5 3 3" xfId="30990" xr:uid="{C359655E-3A3C-4806-AB8F-91C62F63C201}"/>
    <cellStyle name="Percent 8 3 5 3 4" xfId="48841" xr:uid="{8114B292-9DCA-43FC-962C-CBA7305F699D}"/>
    <cellStyle name="Percent 8 3 5 4" xfId="13119" xr:uid="{37D43E3F-3DD5-438D-B45A-A6BAFB65B87C}"/>
    <cellStyle name="Percent 8 3 5 4 2" xfId="30992" xr:uid="{E8613566-FFEF-4CA6-9E62-62A0004487A4}"/>
    <cellStyle name="Percent 8 3 5 4 3" xfId="48843" xr:uid="{D69AAA79-EE5C-4F66-A4B2-F94F180B63D9}"/>
    <cellStyle name="Percent 8 3 5 5" xfId="30987" xr:uid="{7EC39EA2-28DD-4281-9D12-69FF64FF42B9}"/>
    <cellStyle name="Percent 8 3 5 6" xfId="48838" xr:uid="{CE3462E7-A332-4380-850C-2405BDD2A859}"/>
    <cellStyle name="Percent 8 3 6" xfId="13120" xr:uid="{A3DF99C5-3618-493F-89EC-8033249DCD81}"/>
    <cellStyle name="Percent 8 3 6 2" xfId="13121" xr:uid="{16E1C17C-6EFF-4DA1-9CD6-F3645CC7DE30}"/>
    <cellStyle name="Percent 8 3 6 2 2" xfId="30994" xr:uid="{B4DCC5D4-A21B-47DA-87AA-4CFD1CE63A5D}"/>
    <cellStyle name="Percent 8 3 6 2 3" xfId="48845" xr:uid="{049E8F0D-B079-4C88-BB60-12C52389610B}"/>
    <cellStyle name="Percent 8 3 6 3" xfId="30993" xr:uid="{41DAE8D7-C3F8-468C-8B0E-E17B8D65885E}"/>
    <cellStyle name="Percent 8 3 6 4" xfId="48844" xr:uid="{39F6D988-92A1-4413-A9AE-2201C9E2D387}"/>
    <cellStyle name="Percent 8 3 7" xfId="13122" xr:uid="{0CD5492F-0459-4D71-801D-E3360CADE359}"/>
    <cellStyle name="Percent 8 3 7 2" xfId="13123" xr:uid="{01853F22-5B8D-4302-8DD2-03AE7CBE6AC6}"/>
    <cellStyle name="Percent 8 3 7 2 2" xfId="30996" xr:uid="{B0ED2E4B-A328-4D7A-BD42-26123BFCB78C}"/>
    <cellStyle name="Percent 8 3 7 2 3" xfId="48847" xr:uid="{2D2719F4-C97E-48D6-9D6C-35BE0E5631F4}"/>
    <cellStyle name="Percent 8 3 7 3" xfId="30995" xr:uid="{38A39855-BB25-45B2-8E02-D7EA23F2EDB5}"/>
    <cellStyle name="Percent 8 3 7 4" xfId="48846" xr:uid="{9775023E-A8E2-47CD-872E-5137DF890FE1}"/>
    <cellStyle name="Percent 8 3 8" xfId="13124" xr:uid="{A39F40AC-C84E-4DDF-9E98-32E51FE098B5}"/>
    <cellStyle name="Percent 8 3 8 2" xfId="13125" xr:uid="{169CCAA5-546A-495A-A2F5-CDDEFFAFCDF3}"/>
    <cellStyle name="Percent 8 3 8 2 2" xfId="30998" xr:uid="{6B8CB4AE-C39B-49F6-A9CD-93CFFF3C88FC}"/>
    <cellStyle name="Percent 8 3 8 2 3" xfId="48849" xr:uid="{7AED5BCE-F37C-4230-824A-117BD028BA1F}"/>
    <cellStyle name="Percent 8 3 8 3" xfId="30997" xr:uid="{F5F70618-0C58-4764-9BDD-D36633769A10}"/>
    <cellStyle name="Percent 8 3 8 4" xfId="48848" xr:uid="{EB4B5921-412C-49AA-85D5-46D4B0374A18}"/>
    <cellStyle name="Percent 8 3 9" xfId="13126" xr:uid="{EBADE0C5-263D-4AD4-9A95-CC52C2328048}"/>
    <cellStyle name="Percent 8 3 9 2" xfId="30999" xr:uid="{AA067E5F-D76E-45BB-ACD5-7B070417D14C}"/>
    <cellStyle name="Percent 8 3 9 3" xfId="48850" xr:uid="{893966BD-28A7-4BF9-A36A-0ED4BC3384F3}"/>
    <cellStyle name="Percent 8 4" xfId="4788" xr:uid="{8B92FA75-5395-469A-AB0F-BB4B22717AFF}"/>
    <cellStyle name="Percent 8 4 10" xfId="13128" xr:uid="{F6CEFC84-DBFB-4542-8D91-D8995576DED8}"/>
    <cellStyle name="Percent 8 4 10 2" xfId="31001" xr:uid="{22E1EA09-9C8A-4CFE-B260-019D1E660AAD}"/>
    <cellStyle name="Percent 8 4 10 3" xfId="48852" xr:uid="{F18D3099-8CD4-4804-9658-579910F89A93}"/>
    <cellStyle name="Percent 8 4 11" xfId="13127" xr:uid="{B8A92EC5-C1AA-485F-B715-1FC59C916DB0}"/>
    <cellStyle name="Percent 8 4 11 2" xfId="31000" xr:uid="{8D5B4395-2B43-4507-9C17-CB9C06EBDB16}"/>
    <cellStyle name="Percent 8 4 11 3" xfId="48851" xr:uid="{C7C92C5C-8F92-4F10-90A4-381AD864C628}"/>
    <cellStyle name="Percent 8 4 12" xfId="60011" xr:uid="{0C8C5884-79E5-4A5B-9359-52BD43717B2F}"/>
    <cellStyle name="Percent 8 4 2" xfId="13129" xr:uid="{1B134647-6F6B-45DD-ABB9-A304810F620E}"/>
    <cellStyle name="Percent 8 4 2 2" xfId="13130" xr:uid="{2D181BB2-CB75-42A6-BDE2-CC7CCF6188C2}"/>
    <cellStyle name="Percent 8 4 2 2 2" xfId="13131" xr:uid="{34CF6CCA-F3C9-499C-A5AA-49E04A023577}"/>
    <cellStyle name="Percent 8 4 2 2 2 2" xfId="31004" xr:uid="{AE1841DE-48A7-4AFD-86B8-95206E5E9E17}"/>
    <cellStyle name="Percent 8 4 2 2 2 3" xfId="48855" xr:uid="{A8FB306F-D031-472E-9FF4-2ABDD1DFFDE3}"/>
    <cellStyle name="Percent 8 4 2 2 3" xfId="31003" xr:uid="{E6FA4A60-6905-42F0-9404-C3232885AF76}"/>
    <cellStyle name="Percent 8 4 2 2 4" xfId="48854" xr:uid="{4BBA3BA3-6EB7-4FEA-AB73-22269BA4ACB2}"/>
    <cellStyle name="Percent 8 4 2 3" xfId="13132" xr:uid="{4581A1DC-A26C-40B6-8627-97FD65FD6857}"/>
    <cellStyle name="Percent 8 4 2 3 2" xfId="13133" xr:uid="{ABD34E90-5F4E-4662-9B8B-B50CB27E8110}"/>
    <cellStyle name="Percent 8 4 2 3 2 2" xfId="31006" xr:uid="{57871F62-03F7-4BAE-BB3E-263F364693F8}"/>
    <cellStyle name="Percent 8 4 2 3 2 3" xfId="48857" xr:uid="{8891369C-E73D-4B98-8480-7F8CD941AC78}"/>
    <cellStyle name="Percent 8 4 2 3 3" xfId="31005" xr:uid="{8B28804C-D8E4-45E4-A2A1-E08F31596EDD}"/>
    <cellStyle name="Percent 8 4 2 3 4" xfId="48856" xr:uid="{DB8512EF-5210-468F-83E3-DDDFBC792018}"/>
    <cellStyle name="Percent 8 4 2 4" xfId="13134" xr:uid="{7E7F8B2B-DBE7-4E3D-8388-DE428C2A2EAF}"/>
    <cellStyle name="Percent 8 4 2 4 2" xfId="31007" xr:uid="{E42F2050-E4B1-4582-8DE9-41889CA164C3}"/>
    <cellStyle name="Percent 8 4 2 4 3" xfId="48858" xr:uid="{9489D9EF-A93B-48FD-85B8-9B2624250DD6}"/>
    <cellStyle name="Percent 8 4 2 5" xfId="31002" xr:uid="{7A971B1D-F126-4A6C-96AD-40FB805F3FAB}"/>
    <cellStyle name="Percent 8 4 2 6" xfId="48853" xr:uid="{8BEAF442-9A0C-4EED-B4DF-2AE1389159D0}"/>
    <cellStyle name="Percent 8 4 3" xfId="13135" xr:uid="{154E1B72-CD06-440E-89BA-0ACD70B86D94}"/>
    <cellStyle name="Percent 8 4 3 2" xfId="13136" xr:uid="{366979EE-76C8-4F6F-8496-DCBC363CD45F}"/>
    <cellStyle name="Percent 8 4 3 2 2" xfId="13137" xr:uid="{B9EDF585-46A2-4293-8CA6-4C4E6EA350C3}"/>
    <cellStyle name="Percent 8 4 3 2 2 2" xfId="31010" xr:uid="{1EB95818-C878-4CD9-83BC-6116DAC4DB61}"/>
    <cellStyle name="Percent 8 4 3 2 2 3" xfId="48861" xr:uid="{35C57329-874D-4560-869B-1F7699EAE946}"/>
    <cellStyle name="Percent 8 4 3 2 3" xfId="31009" xr:uid="{A3D1E1CF-3F8C-4AB3-9553-BA3B91BA1FD2}"/>
    <cellStyle name="Percent 8 4 3 2 4" xfId="48860" xr:uid="{92AB72F1-51F3-4810-B61E-7F247E9276FD}"/>
    <cellStyle name="Percent 8 4 3 3" xfId="13138" xr:uid="{9A3E6FF8-67E5-4957-A07A-CFC196143FCC}"/>
    <cellStyle name="Percent 8 4 3 3 2" xfId="13139" xr:uid="{1FD1E584-6EDE-40FC-83CF-F1F77F4EBE8D}"/>
    <cellStyle name="Percent 8 4 3 3 2 2" xfId="31012" xr:uid="{81DC4EC9-DB99-40AE-9AE0-935A12589F85}"/>
    <cellStyle name="Percent 8 4 3 3 2 3" xfId="48863" xr:uid="{2A321C18-67B1-4A66-BD27-AD475172CACC}"/>
    <cellStyle name="Percent 8 4 3 3 3" xfId="31011" xr:uid="{8AE1C0BD-9E3F-4CE0-AC56-4A6C732AA695}"/>
    <cellStyle name="Percent 8 4 3 3 4" xfId="48862" xr:uid="{4C9AE309-88E4-4516-B63E-CAC28CD22850}"/>
    <cellStyle name="Percent 8 4 3 4" xfId="13140" xr:uid="{3A7890DA-2556-4A77-B244-597DCFF64588}"/>
    <cellStyle name="Percent 8 4 3 4 2" xfId="31013" xr:uid="{73445799-EE82-46E6-B39A-7ABF8454F12B}"/>
    <cellStyle name="Percent 8 4 3 4 3" xfId="48864" xr:uid="{A11A25F6-8207-411B-A20A-FA9BC32CE2C8}"/>
    <cellStyle name="Percent 8 4 3 5" xfId="31008" xr:uid="{B239058C-80A6-43A7-B5E3-60A0712FA819}"/>
    <cellStyle name="Percent 8 4 3 6" xfId="48859" xr:uid="{1B0FA18F-A522-4323-83B2-06F1F40810CE}"/>
    <cellStyle name="Percent 8 4 4" xfId="13141" xr:uid="{0C83A413-6313-4462-8491-00BDBB3BC4AE}"/>
    <cellStyle name="Percent 8 4 4 2" xfId="13142" xr:uid="{B08D22BB-624C-45CB-AF67-381E122BACE9}"/>
    <cellStyle name="Percent 8 4 4 2 2" xfId="13143" xr:uid="{7BD47F09-F902-4FF2-96BC-4DDA342C9328}"/>
    <cellStyle name="Percent 8 4 4 2 2 2" xfId="31016" xr:uid="{A536AEF1-45D3-4F4D-826F-691F94DAC5A8}"/>
    <cellStyle name="Percent 8 4 4 2 2 3" xfId="48867" xr:uid="{B09367A7-787F-476C-A59C-774CD2AEE610}"/>
    <cellStyle name="Percent 8 4 4 2 3" xfId="31015" xr:uid="{10305224-AE24-421F-8772-C57AFFA7E300}"/>
    <cellStyle name="Percent 8 4 4 2 4" xfId="48866" xr:uid="{14314566-CF6F-4A25-83B3-2D936C20B802}"/>
    <cellStyle name="Percent 8 4 4 3" xfId="13144" xr:uid="{4191C824-7B95-4699-A51B-6B88F3A6EF66}"/>
    <cellStyle name="Percent 8 4 4 3 2" xfId="13145" xr:uid="{63613D77-DBB6-4DC9-A5CD-812D2C01CA35}"/>
    <cellStyle name="Percent 8 4 4 3 2 2" xfId="31018" xr:uid="{1F9F246A-9F85-4D8A-890B-72CC0E2EC7EF}"/>
    <cellStyle name="Percent 8 4 4 3 2 3" xfId="48869" xr:uid="{859269D1-EAF4-4DFC-9356-B9AF419E61F2}"/>
    <cellStyle name="Percent 8 4 4 3 3" xfId="31017" xr:uid="{8A342255-2B09-4DF1-89B8-0D8DA16E1AD4}"/>
    <cellStyle name="Percent 8 4 4 3 4" xfId="48868" xr:uid="{19561D9D-E458-4D42-A21D-F8439691C00C}"/>
    <cellStyle name="Percent 8 4 4 4" xfId="13146" xr:uid="{8D6821E8-CDFB-46CE-A01A-53325AAECBE5}"/>
    <cellStyle name="Percent 8 4 4 4 2" xfId="13147" xr:uid="{6C428300-6518-4271-9415-31FF332D6934}"/>
    <cellStyle name="Percent 8 4 4 4 2 2" xfId="31020" xr:uid="{52EE91FF-2F0A-4A89-8651-72DAC80804C6}"/>
    <cellStyle name="Percent 8 4 4 4 2 3" xfId="48871" xr:uid="{94095F99-F80A-4C12-AFEE-DE36E115D7A6}"/>
    <cellStyle name="Percent 8 4 4 4 3" xfId="31019" xr:uid="{62EB7B25-082E-4CE2-B5CB-8C407418BC5A}"/>
    <cellStyle name="Percent 8 4 4 4 4" xfId="48870" xr:uid="{F5BCF7B5-F26C-45C7-9979-16B8BF72C08E}"/>
    <cellStyle name="Percent 8 4 4 5" xfId="13148" xr:uid="{9AF55B08-D545-4BB2-A31D-E36130E9F66B}"/>
    <cellStyle name="Percent 8 4 4 5 2" xfId="31021" xr:uid="{9C444D2A-1B3B-4CAC-814D-31919F820DB5}"/>
    <cellStyle name="Percent 8 4 4 5 3" xfId="48872" xr:uid="{F07F7973-0C00-4B2E-A214-BDEEDDB97625}"/>
    <cellStyle name="Percent 8 4 4 6" xfId="31014" xr:uid="{C2D053C7-B054-47F1-899B-D84A1BD919A8}"/>
    <cellStyle name="Percent 8 4 4 7" xfId="48865" xr:uid="{F088FCD1-1EC5-457B-BE6A-2B438FE903C1}"/>
    <cellStyle name="Percent 8 4 5" xfId="13149" xr:uid="{192BCAEA-641B-4193-BBBD-AA641B5EA718}"/>
    <cellStyle name="Percent 8 4 5 2" xfId="13150" xr:uid="{F7D8D6EF-A4CA-4C7C-8222-7F7233EDCA03}"/>
    <cellStyle name="Percent 8 4 5 2 2" xfId="13151" xr:uid="{8B7BBBC5-63AD-4083-8F76-53DD18430E7C}"/>
    <cellStyle name="Percent 8 4 5 2 2 2" xfId="31024" xr:uid="{805DE30A-7467-4884-AD38-063F372AB442}"/>
    <cellStyle name="Percent 8 4 5 2 2 3" xfId="48875" xr:uid="{62B627E2-264D-47B1-AA1C-D7929CF82546}"/>
    <cellStyle name="Percent 8 4 5 2 3" xfId="31023" xr:uid="{BFCEC552-668A-48F8-8B7C-969658FE4CD3}"/>
    <cellStyle name="Percent 8 4 5 2 4" xfId="48874" xr:uid="{38AE1774-DC87-462B-B134-4598FC914BD4}"/>
    <cellStyle name="Percent 8 4 5 3" xfId="13152" xr:uid="{AD172691-0953-426D-8985-B05902A3CD80}"/>
    <cellStyle name="Percent 8 4 5 3 2" xfId="13153" xr:uid="{03198D09-2437-4E1E-9241-8F1D648FDAA7}"/>
    <cellStyle name="Percent 8 4 5 3 2 2" xfId="31026" xr:uid="{4AC8AD31-DD74-4ADB-92FC-4EB2FEE42DCC}"/>
    <cellStyle name="Percent 8 4 5 3 2 3" xfId="48877" xr:uid="{35835AB7-5559-4B96-9229-62D20C7D2CD0}"/>
    <cellStyle name="Percent 8 4 5 3 3" xfId="31025" xr:uid="{BD57A598-540F-4941-8D35-F38F7F4C4D41}"/>
    <cellStyle name="Percent 8 4 5 3 4" xfId="48876" xr:uid="{3A3BC294-ACDD-4301-86B8-D4130525AEBB}"/>
    <cellStyle name="Percent 8 4 5 4" xfId="13154" xr:uid="{9D42851B-AF36-46AB-8A24-6A168F14FE29}"/>
    <cellStyle name="Percent 8 4 5 4 2" xfId="31027" xr:uid="{17DC0EB3-2EA1-4C0D-8449-C5EB7407C124}"/>
    <cellStyle name="Percent 8 4 5 4 3" xfId="48878" xr:uid="{B5C58CB5-15F6-4773-8A42-BAE378F3CFC2}"/>
    <cellStyle name="Percent 8 4 5 5" xfId="31022" xr:uid="{42072EFF-0D72-4DE0-BE8F-D10891E27D88}"/>
    <cellStyle name="Percent 8 4 5 6" xfId="48873" xr:uid="{615CB0F8-E903-44A3-A137-3B8E293A4C9B}"/>
    <cellStyle name="Percent 8 4 6" xfId="13155" xr:uid="{AD26C2A1-C4FD-408B-9490-E6972598B1E2}"/>
    <cellStyle name="Percent 8 4 6 2" xfId="13156" xr:uid="{A7FF842E-1256-4B95-A925-6AC38384C155}"/>
    <cellStyle name="Percent 8 4 6 2 2" xfId="31029" xr:uid="{3CB1C5B2-AAAD-4583-98AF-0D49D875CFD3}"/>
    <cellStyle name="Percent 8 4 6 2 3" xfId="48880" xr:uid="{6553CA68-2B85-4E9D-8800-AD98389D2B7B}"/>
    <cellStyle name="Percent 8 4 6 3" xfId="31028" xr:uid="{F045BD6A-24BC-4355-8658-3059DB5658F1}"/>
    <cellStyle name="Percent 8 4 6 4" xfId="48879" xr:uid="{43E2E404-DCE8-41F4-B394-DCD5622D6A4F}"/>
    <cellStyle name="Percent 8 4 7" xfId="13157" xr:uid="{3C5EA25C-BF24-45FB-8E2C-B688E81EA5B2}"/>
    <cellStyle name="Percent 8 4 7 2" xfId="13158" xr:uid="{7C60ACA1-4000-4D58-8E0D-F5AEE55CE3A3}"/>
    <cellStyle name="Percent 8 4 7 2 2" xfId="31031" xr:uid="{EA168045-2189-4DAA-B317-2911DFF4307D}"/>
    <cellStyle name="Percent 8 4 7 2 3" xfId="48882" xr:uid="{B34DEBF8-59F8-4C9C-ADF3-60D20EE65DA8}"/>
    <cellStyle name="Percent 8 4 7 3" xfId="31030" xr:uid="{58E13E53-1FC0-436A-A736-546249E3BEC1}"/>
    <cellStyle name="Percent 8 4 7 4" xfId="48881" xr:uid="{CD8F6890-B5E1-424B-A233-56F6B0C8D49F}"/>
    <cellStyle name="Percent 8 4 8" xfId="13159" xr:uid="{E5DDA818-3D5F-4929-8C38-FD4E762B15FF}"/>
    <cellStyle name="Percent 8 4 8 2" xfId="13160" xr:uid="{5CF4EA21-CC9B-41B7-AD8D-914868BF8F0B}"/>
    <cellStyle name="Percent 8 4 8 2 2" xfId="31033" xr:uid="{A375738A-5112-4B69-BDF6-8BAF7A6CE073}"/>
    <cellStyle name="Percent 8 4 8 2 3" xfId="48884" xr:uid="{BDB854E7-2F72-4FF7-B851-57DD88F5C1B3}"/>
    <cellStyle name="Percent 8 4 8 3" xfId="31032" xr:uid="{CF6DBEEE-0A4D-49B4-9232-658036EB3282}"/>
    <cellStyle name="Percent 8 4 8 4" xfId="48883" xr:uid="{5C6078BA-33A6-4E32-906D-266C2E7F20F3}"/>
    <cellStyle name="Percent 8 4 9" xfId="13161" xr:uid="{0EC89279-8203-4719-BCE5-0CB39BBD381D}"/>
    <cellStyle name="Percent 8 4 9 2" xfId="31034" xr:uid="{91612C5A-88AB-4B7F-992B-002C51C68CDA}"/>
    <cellStyle name="Percent 8 4 9 3" xfId="48885" xr:uid="{CB57C331-D8E7-4D67-8A5C-E90ED3A96548}"/>
    <cellStyle name="Percent 8 5" xfId="4789" xr:uid="{6789BF7C-F2F8-435C-A3D4-EA24AFBFCC69}"/>
    <cellStyle name="Percent 8 5 10" xfId="13163" xr:uid="{B26A2336-882C-4154-9129-56D4F874A266}"/>
    <cellStyle name="Percent 8 5 10 2" xfId="31036" xr:uid="{ED80B6AB-AA9B-4A72-B06F-73A7775FB597}"/>
    <cellStyle name="Percent 8 5 10 3" xfId="48887" xr:uid="{4BF3F665-8652-4A18-8A1D-A188FDF0518E}"/>
    <cellStyle name="Percent 8 5 11" xfId="13162" xr:uid="{BDA727E5-230E-4059-8CAC-D4098CA680E7}"/>
    <cellStyle name="Percent 8 5 11 2" xfId="31035" xr:uid="{90ABF866-A786-4E66-9C35-B16976814A42}"/>
    <cellStyle name="Percent 8 5 11 3" xfId="48886" xr:uid="{A3E2A142-E00C-42F0-935F-57275DDF06E1}"/>
    <cellStyle name="Percent 8 5 12" xfId="60012" xr:uid="{50B31332-9B23-4733-BCDE-B84418C426B6}"/>
    <cellStyle name="Percent 8 5 2" xfId="13164" xr:uid="{9D5AE8A0-84C5-41F9-9C76-798675766387}"/>
    <cellStyle name="Percent 8 5 2 2" xfId="13165" xr:uid="{7BFEC7F8-1948-4617-B875-5CE4BF43AF13}"/>
    <cellStyle name="Percent 8 5 2 2 2" xfId="13166" xr:uid="{34B0CC0A-1792-43C1-BF3C-22C808E4BC20}"/>
    <cellStyle name="Percent 8 5 2 2 2 2" xfId="31039" xr:uid="{D540342B-6489-443D-876C-801096729368}"/>
    <cellStyle name="Percent 8 5 2 2 2 3" xfId="48890" xr:uid="{F782CD44-18D6-4D9B-A5A2-BFCF631405C2}"/>
    <cellStyle name="Percent 8 5 2 2 3" xfId="31038" xr:uid="{DE178987-B9DA-48BA-858A-25C052976114}"/>
    <cellStyle name="Percent 8 5 2 2 4" xfId="48889" xr:uid="{FE2224F4-394C-42C6-9E79-C3985D60C620}"/>
    <cellStyle name="Percent 8 5 2 3" xfId="13167" xr:uid="{7D5457E9-1A5F-448B-B15D-C11A8B216C9D}"/>
    <cellStyle name="Percent 8 5 2 3 2" xfId="13168" xr:uid="{AD0B4CC5-6871-4769-A3A0-2799EF9115DD}"/>
    <cellStyle name="Percent 8 5 2 3 2 2" xfId="31041" xr:uid="{38B284F2-CC70-489F-87D8-40EB6169C03D}"/>
    <cellStyle name="Percent 8 5 2 3 2 3" xfId="48892" xr:uid="{F1685860-DCF5-49F0-9C13-BF6822938226}"/>
    <cellStyle name="Percent 8 5 2 3 3" xfId="31040" xr:uid="{8932510E-C98C-41C9-A6DB-DB240FB57DD0}"/>
    <cellStyle name="Percent 8 5 2 3 4" xfId="48891" xr:uid="{E6115C47-B357-47A2-8B83-163E95FC8E5A}"/>
    <cellStyle name="Percent 8 5 2 4" xfId="13169" xr:uid="{5B738319-A2F8-475F-860C-CD994F641EFA}"/>
    <cellStyle name="Percent 8 5 2 4 2" xfId="31042" xr:uid="{60D6B2C8-CCA7-4C05-9C7E-1E70D909889A}"/>
    <cellStyle name="Percent 8 5 2 4 3" xfId="48893" xr:uid="{46EFD103-8BC5-46AF-B227-08D16148FF18}"/>
    <cellStyle name="Percent 8 5 2 5" xfId="31037" xr:uid="{3F4C7ABF-952D-4429-89E9-E94411DD1CC1}"/>
    <cellStyle name="Percent 8 5 2 6" xfId="48888" xr:uid="{E870C077-1FBF-4414-A8C1-592374E4DAEC}"/>
    <cellStyle name="Percent 8 5 3" xfId="13170" xr:uid="{A8B147A5-A315-4394-A3D6-E1B8E9E6525A}"/>
    <cellStyle name="Percent 8 5 3 2" xfId="13171" xr:uid="{EBFA4017-3EAD-4A1B-8B62-89D041783761}"/>
    <cellStyle name="Percent 8 5 3 2 2" xfId="13172" xr:uid="{8AE2457F-1451-4860-BE65-7404D61A0855}"/>
    <cellStyle name="Percent 8 5 3 2 2 2" xfId="31045" xr:uid="{0D90EDFF-E2A2-44AC-B598-F9E10E64D2A5}"/>
    <cellStyle name="Percent 8 5 3 2 2 3" xfId="48896" xr:uid="{EFECB434-69C6-423A-897A-C6DA5A5634BE}"/>
    <cellStyle name="Percent 8 5 3 2 3" xfId="31044" xr:uid="{142A0E77-AD28-4EE6-831F-91B63BE03AFF}"/>
    <cellStyle name="Percent 8 5 3 2 4" xfId="48895" xr:uid="{CB516008-8331-405E-8971-B0F30C5BD778}"/>
    <cellStyle name="Percent 8 5 3 3" xfId="13173" xr:uid="{F6A2E990-E2D9-405B-837C-8169F6DA3ED8}"/>
    <cellStyle name="Percent 8 5 3 3 2" xfId="13174" xr:uid="{4F69CD70-34A3-4BB7-836F-D08070EF2D94}"/>
    <cellStyle name="Percent 8 5 3 3 2 2" xfId="31047" xr:uid="{651258DF-6E91-4001-8F7B-E0030E767B87}"/>
    <cellStyle name="Percent 8 5 3 3 2 3" xfId="48898" xr:uid="{D7EB1023-CD3C-494C-BF14-D02CCF2DC699}"/>
    <cellStyle name="Percent 8 5 3 3 3" xfId="31046" xr:uid="{78CB7F23-4F76-4BB2-ACA4-ACCBCAFA41AA}"/>
    <cellStyle name="Percent 8 5 3 3 4" xfId="48897" xr:uid="{EC4C42C0-FE62-47A7-8CA7-9DAA6CC92156}"/>
    <cellStyle name="Percent 8 5 3 4" xfId="13175" xr:uid="{9B2CBE98-CF03-416C-A221-C04713BA3E63}"/>
    <cellStyle name="Percent 8 5 3 4 2" xfId="31048" xr:uid="{F7453B27-05A2-4EE7-AB82-53E0734F9A4A}"/>
    <cellStyle name="Percent 8 5 3 4 3" xfId="48899" xr:uid="{6CEFE4E9-F08A-41F7-BA83-172F70D8975E}"/>
    <cellStyle name="Percent 8 5 3 5" xfId="31043" xr:uid="{5D085FE6-D90E-4B03-ADF6-02F6D11E3B80}"/>
    <cellStyle name="Percent 8 5 3 6" xfId="48894" xr:uid="{5775C5EA-9F81-46EC-924F-87CFF902D9F4}"/>
    <cellStyle name="Percent 8 5 4" xfId="13176" xr:uid="{080F19E1-0E4F-4FF2-AFAC-56B30D2039B7}"/>
    <cellStyle name="Percent 8 5 4 2" xfId="13177" xr:uid="{36CD7D2E-A492-4005-9CD6-D0B2B0B96BC1}"/>
    <cellStyle name="Percent 8 5 4 2 2" xfId="13178" xr:uid="{2B3F7D0F-7289-41B0-B61F-B7AD539F4D9A}"/>
    <cellStyle name="Percent 8 5 4 2 2 2" xfId="31051" xr:uid="{F7BBD764-E473-4061-AD27-542BFAE31DF3}"/>
    <cellStyle name="Percent 8 5 4 2 2 3" xfId="48902" xr:uid="{5AD59256-6349-42A7-B0C2-0E7E756F0B79}"/>
    <cellStyle name="Percent 8 5 4 2 3" xfId="31050" xr:uid="{30CEAE1E-1598-40E0-A13A-DA9E6BAD8D86}"/>
    <cellStyle name="Percent 8 5 4 2 4" xfId="48901" xr:uid="{B6DCF237-7386-4C58-9A1B-43239EB876BC}"/>
    <cellStyle name="Percent 8 5 4 3" xfId="13179" xr:uid="{79ECC8CF-C09D-4151-8F07-E4585CB47DD3}"/>
    <cellStyle name="Percent 8 5 4 3 2" xfId="13180" xr:uid="{B3175CD0-D18F-42A1-9F51-A80ABD6FAD15}"/>
    <cellStyle name="Percent 8 5 4 3 2 2" xfId="31053" xr:uid="{7480053A-5B86-4C4D-B462-0FCA9E1D0C12}"/>
    <cellStyle name="Percent 8 5 4 3 2 3" xfId="48904" xr:uid="{8448EBF3-B147-4A8B-A180-13D5FF178684}"/>
    <cellStyle name="Percent 8 5 4 3 3" xfId="31052" xr:uid="{63C4FAA8-3890-4336-B057-0E6A38114C26}"/>
    <cellStyle name="Percent 8 5 4 3 4" xfId="48903" xr:uid="{38523AC8-E3DB-4371-988F-D7C998646E10}"/>
    <cellStyle name="Percent 8 5 4 4" xfId="13181" xr:uid="{DB6025B7-500C-4215-BCCB-4A56483A8F51}"/>
    <cellStyle name="Percent 8 5 4 4 2" xfId="13182" xr:uid="{3C6DE2BC-C183-4C5C-8A3F-7DE6EE8BFF7C}"/>
    <cellStyle name="Percent 8 5 4 4 2 2" xfId="31055" xr:uid="{3D70F80D-F346-49E5-8A46-A4F62A1FD150}"/>
    <cellStyle name="Percent 8 5 4 4 2 3" xfId="48906" xr:uid="{833761CA-1806-47C8-ABCE-22369E2FC34E}"/>
    <cellStyle name="Percent 8 5 4 4 3" xfId="31054" xr:uid="{350296F2-ED13-4DCD-A18D-67FEE586C805}"/>
    <cellStyle name="Percent 8 5 4 4 4" xfId="48905" xr:uid="{2DE0F6A1-CAC4-40AD-A913-6FCCCE8C9857}"/>
    <cellStyle name="Percent 8 5 4 5" xfId="13183" xr:uid="{9F7E0EB4-CD97-43C3-A105-A95B46B25F26}"/>
    <cellStyle name="Percent 8 5 4 5 2" xfId="31056" xr:uid="{7F1C9D1C-EAB3-405B-B238-D419E7E29077}"/>
    <cellStyle name="Percent 8 5 4 5 3" xfId="48907" xr:uid="{4406A4B8-87DB-464F-8262-03729D52C20C}"/>
    <cellStyle name="Percent 8 5 4 6" xfId="31049" xr:uid="{0082D89F-77FA-4EA8-A51C-5A885EBE853B}"/>
    <cellStyle name="Percent 8 5 4 7" xfId="48900" xr:uid="{8B351BA3-8A93-418B-9973-A85050D38408}"/>
    <cellStyle name="Percent 8 5 5" xfId="13184" xr:uid="{9B3DA54B-0B89-438E-BBDA-882463F0939F}"/>
    <cellStyle name="Percent 8 5 5 2" xfId="13185" xr:uid="{476BD6D6-E5F5-4634-A4DA-7F10E71BE8AE}"/>
    <cellStyle name="Percent 8 5 5 2 2" xfId="13186" xr:uid="{4B0DF721-FD4B-422B-974F-65EA9DF84E74}"/>
    <cellStyle name="Percent 8 5 5 2 2 2" xfId="31059" xr:uid="{D8FA9ACD-6EC5-47B3-B787-8FB3BF865F19}"/>
    <cellStyle name="Percent 8 5 5 2 2 3" xfId="48910" xr:uid="{1DDEE9AB-08D0-427D-869A-8FA93715ADEC}"/>
    <cellStyle name="Percent 8 5 5 2 3" xfId="31058" xr:uid="{2597FF8F-B66D-45D4-94B7-699838423B34}"/>
    <cellStyle name="Percent 8 5 5 2 4" xfId="48909" xr:uid="{56A6DCB3-CD5B-4F36-B352-E4529442B760}"/>
    <cellStyle name="Percent 8 5 5 3" xfId="13187" xr:uid="{98BCD03E-4A41-4B20-9B3D-664D0A4F3534}"/>
    <cellStyle name="Percent 8 5 5 3 2" xfId="13188" xr:uid="{8E8727E8-294A-4E02-9009-14AB01337B0B}"/>
    <cellStyle name="Percent 8 5 5 3 2 2" xfId="31061" xr:uid="{A716269B-A275-4789-8090-9F0AC3F655E6}"/>
    <cellStyle name="Percent 8 5 5 3 2 3" xfId="48912" xr:uid="{0B64D653-01C2-4F9C-B913-D2C9D04A913E}"/>
    <cellStyle name="Percent 8 5 5 3 3" xfId="31060" xr:uid="{6A2E0F90-62A6-4413-92F1-F7AB67C24FE8}"/>
    <cellStyle name="Percent 8 5 5 3 4" xfId="48911" xr:uid="{E93D0C5B-21CB-447B-91A8-EF51E1405E71}"/>
    <cellStyle name="Percent 8 5 5 4" xfId="13189" xr:uid="{D228ECB8-83CB-4141-95A1-11AE662F1CF7}"/>
    <cellStyle name="Percent 8 5 5 4 2" xfId="31062" xr:uid="{B7467414-76EE-4534-943D-B9B4790E00AF}"/>
    <cellStyle name="Percent 8 5 5 4 3" xfId="48913" xr:uid="{3A0958A9-CD0E-4C6E-B34C-F9B1656AE977}"/>
    <cellStyle name="Percent 8 5 5 5" xfId="31057" xr:uid="{5A01F181-CAFC-4C57-A6B4-6C796F580500}"/>
    <cellStyle name="Percent 8 5 5 6" xfId="48908" xr:uid="{3E34BD6E-F625-4D7F-B742-BA1C49905801}"/>
    <cellStyle name="Percent 8 5 6" xfId="13190" xr:uid="{50630979-1528-4B3E-8B73-01F9940148B6}"/>
    <cellStyle name="Percent 8 5 6 2" xfId="13191" xr:uid="{C4490DCA-416F-4489-B177-14FC0471F8E2}"/>
    <cellStyle name="Percent 8 5 6 2 2" xfId="31064" xr:uid="{93146248-53D0-4608-A656-29F4B83B7719}"/>
    <cellStyle name="Percent 8 5 6 2 3" xfId="48915" xr:uid="{E6206300-7C2B-4693-A6A9-DCACBF13477C}"/>
    <cellStyle name="Percent 8 5 6 3" xfId="31063" xr:uid="{0129A4FB-C5EF-4D01-8688-618E87335611}"/>
    <cellStyle name="Percent 8 5 6 4" xfId="48914" xr:uid="{D3BC7ABD-16B3-4026-9C43-456E009997A7}"/>
    <cellStyle name="Percent 8 5 7" xfId="13192" xr:uid="{F429E99B-4779-42E4-85E2-7B1C76310947}"/>
    <cellStyle name="Percent 8 5 7 2" xfId="13193" xr:uid="{8DD32BB7-57A0-4A44-8E1B-324DB0DEB421}"/>
    <cellStyle name="Percent 8 5 7 2 2" xfId="31066" xr:uid="{E8363D8F-B491-4D95-9A0A-B08BEC465071}"/>
    <cellStyle name="Percent 8 5 7 2 3" xfId="48917" xr:uid="{4912AC44-D15D-4DFA-8EF9-CED456A27150}"/>
    <cellStyle name="Percent 8 5 7 3" xfId="31065" xr:uid="{BC6B8050-5438-4D83-85F3-601AF9672331}"/>
    <cellStyle name="Percent 8 5 7 4" xfId="48916" xr:uid="{47E11D11-4A63-479E-8F11-9DD86A228036}"/>
    <cellStyle name="Percent 8 5 8" xfId="13194" xr:uid="{15888916-BB78-4EF8-85EB-136DB4771A85}"/>
    <cellStyle name="Percent 8 5 8 2" xfId="13195" xr:uid="{4AAC6ABE-691A-4074-953A-EAC7767F31A1}"/>
    <cellStyle name="Percent 8 5 8 2 2" xfId="31068" xr:uid="{99FE8890-7FC1-4861-8F44-5382377F6D29}"/>
    <cellStyle name="Percent 8 5 8 2 3" xfId="48919" xr:uid="{B714A1F2-3111-4B63-A876-F50F1CCF988E}"/>
    <cellStyle name="Percent 8 5 8 3" xfId="31067" xr:uid="{D5A07092-66AE-4992-B04A-FD456DFB78B5}"/>
    <cellStyle name="Percent 8 5 8 4" xfId="48918" xr:uid="{C144AA72-E526-4E15-A907-6D2B53326436}"/>
    <cellStyle name="Percent 8 5 9" xfId="13196" xr:uid="{6427F728-A637-4FED-9311-B8196E3BF7E3}"/>
    <cellStyle name="Percent 8 5 9 2" xfId="31069" xr:uid="{881CFE4D-3002-4B88-BCFA-D9E3EC94E301}"/>
    <cellStyle name="Percent 8 5 9 3" xfId="48920" xr:uid="{0EF51DFF-BED7-4508-B3DF-9057C6B9181C}"/>
    <cellStyle name="Percent 8 6" xfId="4790" xr:uid="{B410E175-F05F-4270-8E34-16BDA52257B2}"/>
    <cellStyle name="Percent 8 6 10" xfId="13198" xr:uid="{927DB0B0-4977-4F16-823E-96F73E197520}"/>
    <cellStyle name="Percent 8 6 10 2" xfId="31071" xr:uid="{CCDF8E10-45B9-4EB7-AE20-F952813F21BA}"/>
    <cellStyle name="Percent 8 6 10 3" xfId="48922" xr:uid="{FC3EFA1D-E1D1-4673-BF00-8D0A444C72D7}"/>
    <cellStyle name="Percent 8 6 11" xfId="13197" xr:uid="{74EFC0E8-D795-4E3B-BAC4-5B31C43128C8}"/>
    <cellStyle name="Percent 8 6 11 2" xfId="31070" xr:uid="{6656128C-D92F-4B44-9FE9-82E500B7C2F5}"/>
    <cellStyle name="Percent 8 6 11 3" xfId="48921" xr:uid="{FB7FFFAD-D761-42E4-B8C0-58D70AA21AA2}"/>
    <cellStyle name="Percent 8 6 12" xfId="60013" xr:uid="{0EBB7BF5-2043-4FB9-8754-8FF8F1EEE866}"/>
    <cellStyle name="Percent 8 6 2" xfId="13199" xr:uid="{6CC9182C-ACE2-4CC6-A08B-006326B1F972}"/>
    <cellStyle name="Percent 8 6 2 2" xfId="13200" xr:uid="{84AA19C2-1DD6-4D95-838C-2D5F6230BABC}"/>
    <cellStyle name="Percent 8 6 2 2 2" xfId="13201" xr:uid="{EACA2DC8-C580-4EE2-818A-EF72D532BB51}"/>
    <cellStyle name="Percent 8 6 2 2 2 2" xfId="31074" xr:uid="{D8BFAA6D-215A-4228-B039-6E4309F57616}"/>
    <cellStyle name="Percent 8 6 2 2 2 3" xfId="48925" xr:uid="{07AFEE36-1494-4D4A-BB84-06A7F880D137}"/>
    <cellStyle name="Percent 8 6 2 2 3" xfId="31073" xr:uid="{C4D0FE6D-93BF-460D-B173-388E4C76A43D}"/>
    <cellStyle name="Percent 8 6 2 2 4" xfId="48924" xr:uid="{B06626B8-D429-4DCB-A183-C8DDBBBD3EBD}"/>
    <cellStyle name="Percent 8 6 2 3" xfId="13202" xr:uid="{17A0F194-7218-47DC-9E27-79D427E38F2A}"/>
    <cellStyle name="Percent 8 6 2 3 2" xfId="13203" xr:uid="{589D2477-A7F6-4D4B-A664-664D2E335546}"/>
    <cellStyle name="Percent 8 6 2 3 2 2" xfId="31076" xr:uid="{11F490F0-7DB7-4D20-B774-7734791AF3D6}"/>
    <cellStyle name="Percent 8 6 2 3 2 3" xfId="48927" xr:uid="{BE744BB3-5064-4633-8DCE-81125148418E}"/>
    <cellStyle name="Percent 8 6 2 3 3" xfId="31075" xr:uid="{11DEBA18-8013-4A57-AB9F-6536FA58DFE3}"/>
    <cellStyle name="Percent 8 6 2 3 4" xfId="48926" xr:uid="{C96F1BEE-1B59-4EEA-B946-D9B2068FFD04}"/>
    <cellStyle name="Percent 8 6 2 4" xfId="13204" xr:uid="{9E1D3352-1AAB-459F-B4E5-6FC473D23C8C}"/>
    <cellStyle name="Percent 8 6 2 4 2" xfId="31077" xr:uid="{564178EE-96DA-48C8-9CD5-67CE8E995FF9}"/>
    <cellStyle name="Percent 8 6 2 4 3" xfId="48928" xr:uid="{2CF876A8-EAF8-4DF5-986F-0B4D3C1F2D2F}"/>
    <cellStyle name="Percent 8 6 2 5" xfId="31072" xr:uid="{D58E669F-55E7-47CB-9804-62C52863FD15}"/>
    <cellStyle name="Percent 8 6 2 6" xfId="48923" xr:uid="{687AC35C-D95E-40EB-BD1A-E7F30731EC14}"/>
    <cellStyle name="Percent 8 6 3" xfId="13205" xr:uid="{CE7178B4-DD97-462D-B2E6-CD39FFBB25B2}"/>
    <cellStyle name="Percent 8 6 3 2" xfId="13206" xr:uid="{5879AF55-ABA7-43EE-96F1-0C7187710B71}"/>
    <cellStyle name="Percent 8 6 3 2 2" xfId="13207" xr:uid="{4E823749-DA77-43CA-8D36-88C37A61CEF3}"/>
    <cellStyle name="Percent 8 6 3 2 2 2" xfId="31080" xr:uid="{4BD78893-3EB8-462C-872C-33E882F6A542}"/>
    <cellStyle name="Percent 8 6 3 2 2 3" xfId="48931" xr:uid="{91850C92-A401-411E-887B-B204521C2AA6}"/>
    <cellStyle name="Percent 8 6 3 2 3" xfId="31079" xr:uid="{3E610554-BBDE-4C7E-9BE5-A4964DA9270E}"/>
    <cellStyle name="Percent 8 6 3 2 4" xfId="48930" xr:uid="{2EEED646-5704-42B2-BADB-49B3DEDA3FB5}"/>
    <cellStyle name="Percent 8 6 3 3" xfId="13208" xr:uid="{820A236C-9B4D-4F09-B479-7F6ED4CB94F5}"/>
    <cellStyle name="Percent 8 6 3 3 2" xfId="13209" xr:uid="{8266BD89-D514-4167-B0F7-B5B5563BA0EC}"/>
    <cellStyle name="Percent 8 6 3 3 2 2" xfId="31082" xr:uid="{B8C667AD-EAB0-4A38-81DA-FDFC2FB6C224}"/>
    <cellStyle name="Percent 8 6 3 3 2 3" xfId="48933" xr:uid="{77E71B3C-B80E-4EA0-99EB-4457C7953B5C}"/>
    <cellStyle name="Percent 8 6 3 3 3" xfId="31081" xr:uid="{00EE090F-63CE-42D0-B092-50A9AF8FE009}"/>
    <cellStyle name="Percent 8 6 3 3 4" xfId="48932" xr:uid="{7ECB72C9-0809-4603-8532-DD75A1260385}"/>
    <cellStyle name="Percent 8 6 3 4" xfId="13210" xr:uid="{2990E3FD-C93F-4E6E-8EC4-2133F73D37E2}"/>
    <cellStyle name="Percent 8 6 3 4 2" xfId="31083" xr:uid="{71C587E7-841E-46C6-9DD3-109C537853C4}"/>
    <cellStyle name="Percent 8 6 3 4 3" xfId="48934" xr:uid="{5D65E995-B1F4-45B5-894F-43449B9358A8}"/>
    <cellStyle name="Percent 8 6 3 5" xfId="31078" xr:uid="{394E3AC2-74EB-43F8-A599-81325CF9FD80}"/>
    <cellStyle name="Percent 8 6 3 6" xfId="48929" xr:uid="{C8D7BC43-BFEB-4B84-B7CC-C5ACD742FE17}"/>
    <cellStyle name="Percent 8 6 4" xfId="13211" xr:uid="{4E866308-AB86-49FF-935B-C3056B3C243F}"/>
    <cellStyle name="Percent 8 6 4 2" xfId="13212" xr:uid="{283FBB9F-BF0A-4DB8-B10B-73E0B255395E}"/>
    <cellStyle name="Percent 8 6 4 2 2" xfId="13213" xr:uid="{FCCA95A4-AA68-4173-9B32-CE0FF878F0F2}"/>
    <cellStyle name="Percent 8 6 4 2 2 2" xfId="31086" xr:uid="{11791550-1A68-4BEF-931A-5006C6F79256}"/>
    <cellStyle name="Percent 8 6 4 2 2 3" xfId="48937" xr:uid="{DD40F45F-9DE2-40A1-A817-148CA95536EC}"/>
    <cellStyle name="Percent 8 6 4 2 3" xfId="31085" xr:uid="{2D15F948-BFE8-4E74-BD59-AFE330EE1FA8}"/>
    <cellStyle name="Percent 8 6 4 2 4" xfId="48936" xr:uid="{6DD94498-86C0-4030-9453-AA651206DE6B}"/>
    <cellStyle name="Percent 8 6 4 3" xfId="13214" xr:uid="{B547FBCB-B970-4539-AB3A-0144805103A6}"/>
    <cellStyle name="Percent 8 6 4 3 2" xfId="13215" xr:uid="{ABE762E6-BD13-4663-A087-A0EDD0D42204}"/>
    <cellStyle name="Percent 8 6 4 3 2 2" xfId="31088" xr:uid="{EB0B9E27-5427-46DE-A039-24DF0C04C446}"/>
    <cellStyle name="Percent 8 6 4 3 2 3" xfId="48939" xr:uid="{D937B744-D263-4876-97B2-86E953B20695}"/>
    <cellStyle name="Percent 8 6 4 3 3" xfId="31087" xr:uid="{809BA563-2F77-417A-8C0C-0A1BEEE08F75}"/>
    <cellStyle name="Percent 8 6 4 3 4" xfId="48938" xr:uid="{881FE02E-4DA0-47CA-B89B-E0171666C7F5}"/>
    <cellStyle name="Percent 8 6 4 4" xfId="13216" xr:uid="{1C6F944C-6B82-4E6E-961E-B68D09A50993}"/>
    <cellStyle name="Percent 8 6 4 4 2" xfId="13217" xr:uid="{201213F3-CD63-4224-B3FC-8F5557A515BF}"/>
    <cellStyle name="Percent 8 6 4 4 2 2" xfId="31090" xr:uid="{1A0F2F50-2D50-4160-9BEA-1A114B8395CB}"/>
    <cellStyle name="Percent 8 6 4 4 2 3" xfId="48941" xr:uid="{BAB8F35F-DA3C-42A9-94BC-4FF24D7D423A}"/>
    <cellStyle name="Percent 8 6 4 4 3" xfId="31089" xr:uid="{CC122742-4F44-4241-BF23-FDB57E2A86DA}"/>
    <cellStyle name="Percent 8 6 4 4 4" xfId="48940" xr:uid="{C2C27D98-09F5-43A7-907C-AE7259FE591F}"/>
    <cellStyle name="Percent 8 6 4 5" xfId="13218" xr:uid="{3626B50D-B895-4C72-B4B9-D5076BEC78EB}"/>
    <cellStyle name="Percent 8 6 4 5 2" xfId="31091" xr:uid="{0BB0B7EB-5702-4A3C-A918-313B4C47CE12}"/>
    <cellStyle name="Percent 8 6 4 5 3" xfId="48942" xr:uid="{69E68CAD-3618-4CB8-9C52-42FAD153FA2D}"/>
    <cellStyle name="Percent 8 6 4 6" xfId="31084" xr:uid="{32186E63-581A-4DBE-8723-BAD9C9908A3A}"/>
    <cellStyle name="Percent 8 6 4 7" xfId="48935" xr:uid="{08354B04-9874-4BC0-B86D-7BB1516154FD}"/>
    <cellStyle name="Percent 8 6 5" xfId="13219" xr:uid="{01867E6D-FA60-41F4-9014-BE26DBAF9F97}"/>
    <cellStyle name="Percent 8 6 5 2" xfId="13220" xr:uid="{49C54A28-6919-4A67-9F31-0E3A500A809D}"/>
    <cellStyle name="Percent 8 6 5 2 2" xfId="13221" xr:uid="{BA8FCE74-4A5B-42EF-9689-0E7B2161009B}"/>
    <cellStyle name="Percent 8 6 5 2 2 2" xfId="31094" xr:uid="{774AB710-F75B-4428-B757-41F821835117}"/>
    <cellStyle name="Percent 8 6 5 2 2 3" xfId="48945" xr:uid="{047B4A5E-1F66-4F36-B6B7-F13385D035B7}"/>
    <cellStyle name="Percent 8 6 5 2 3" xfId="31093" xr:uid="{E7662BF9-9BF6-4887-AA2C-6010F3699760}"/>
    <cellStyle name="Percent 8 6 5 2 4" xfId="48944" xr:uid="{9144C2DE-8EDE-494F-81D8-1B94F4E93308}"/>
    <cellStyle name="Percent 8 6 5 3" xfId="13222" xr:uid="{C7AB1E8B-37FD-4BBA-AC32-F7A21ED4DF3A}"/>
    <cellStyle name="Percent 8 6 5 3 2" xfId="13223" xr:uid="{21AF394A-3B26-4A37-881D-3E01C16A0F72}"/>
    <cellStyle name="Percent 8 6 5 3 2 2" xfId="31096" xr:uid="{DD018BF4-D181-4DD6-92B4-F5EA010CB5ED}"/>
    <cellStyle name="Percent 8 6 5 3 2 3" xfId="48947" xr:uid="{2D7C3C4C-6C23-4A8F-A592-A795DB907EBC}"/>
    <cellStyle name="Percent 8 6 5 3 3" xfId="31095" xr:uid="{8A01A2A5-6DA6-43AB-B4FA-407F0B02131F}"/>
    <cellStyle name="Percent 8 6 5 3 4" xfId="48946" xr:uid="{C3E7188D-653E-4866-BEFB-35C7B21B761B}"/>
    <cellStyle name="Percent 8 6 5 4" xfId="13224" xr:uid="{D9B6EB1A-62C2-4D3E-A44D-F04474ADBF70}"/>
    <cellStyle name="Percent 8 6 5 4 2" xfId="31097" xr:uid="{B237CD2F-4BD9-4247-A2DB-015FCE4E2ADF}"/>
    <cellStyle name="Percent 8 6 5 4 3" xfId="48948" xr:uid="{6FAE0D37-C4F0-4AE5-BBE3-3C42E4637BA2}"/>
    <cellStyle name="Percent 8 6 5 5" xfId="31092" xr:uid="{070B5E66-AA9F-47E8-93C3-EA765139BFC2}"/>
    <cellStyle name="Percent 8 6 5 6" xfId="48943" xr:uid="{2871A8B8-D7AF-44CE-AAF7-641D3469D130}"/>
    <cellStyle name="Percent 8 6 6" xfId="13225" xr:uid="{07A7EC12-191D-49A5-8302-3399C27BFD3E}"/>
    <cellStyle name="Percent 8 6 6 2" xfId="13226" xr:uid="{4C44FD4D-80EC-4AD3-A08F-735CE83F5393}"/>
    <cellStyle name="Percent 8 6 6 2 2" xfId="31099" xr:uid="{C6594103-3A3E-4D62-A802-305D1D8EFD93}"/>
    <cellStyle name="Percent 8 6 6 2 3" xfId="48950" xr:uid="{FB8EC3B1-92B3-499C-9C93-7E1A00B869FF}"/>
    <cellStyle name="Percent 8 6 6 3" xfId="31098" xr:uid="{0983CF4C-6E16-4480-BC48-FA6E54DC57C4}"/>
    <cellStyle name="Percent 8 6 6 4" xfId="48949" xr:uid="{BA0E03B1-3251-4829-9688-8DCD63F8BBC5}"/>
    <cellStyle name="Percent 8 6 7" xfId="13227" xr:uid="{9CAFE049-7871-48CA-8597-CB283220D53E}"/>
    <cellStyle name="Percent 8 6 7 2" xfId="13228" xr:uid="{CCD05A14-2CF7-44E4-8AB1-7A4E80FA2058}"/>
    <cellStyle name="Percent 8 6 7 2 2" xfId="31101" xr:uid="{B3F51F0A-8673-4F6B-8662-7E97917A41E1}"/>
    <cellStyle name="Percent 8 6 7 2 3" xfId="48952" xr:uid="{277E667C-1589-44E1-965A-95E4BD155495}"/>
    <cellStyle name="Percent 8 6 7 3" xfId="31100" xr:uid="{4B29C8E0-3787-4874-A643-A9EBDBB8716A}"/>
    <cellStyle name="Percent 8 6 7 4" xfId="48951" xr:uid="{700CC522-0E46-4513-95B7-55C148C5D9B6}"/>
    <cellStyle name="Percent 8 6 8" xfId="13229" xr:uid="{6B6359BA-4822-42A8-96F2-4CFA8679DF38}"/>
    <cellStyle name="Percent 8 6 8 2" xfId="13230" xr:uid="{89B6B242-E8E8-445B-A425-14400AC13FB6}"/>
    <cellStyle name="Percent 8 6 8 2 2" xfId="31103" xr:uid="{B631B395-FDA3-4F7D-A958-577BC4986B28}"/>
    <cellStyle name="Percent 8 6 8 2 3" xfId="48954" xr:uid="{B29B2EDE-A6EC-45C2-B6AF-E3683E02E8CE}"/>
    <cellStyle name="Percent 8 6 8 3" xfId="31102" xr:uid="{C77D0EDA-C898-419F-9F73-E30A70C09D98}"/>
    <cellStyle name="Percent 8 6 8 4" xfId="48953" xr:uid="{BF3A25EE-9C0B-4656-A14D-4C51D3C1B6E1}"/>
    <cellStyle name="Percent 8 6 9" xfId="13231" xr:uid="{51C82293-75B9-46B1-B040-5E49CAF76C50}"/>
    <cellStyle name="Percent 8 6 9 2" xfId="31104" xr:uid="{A7AA0572-2003-4EFD-8122-D64CCC4820D8}"/>
    <cellStyle name="Percent 8 6 9 3" xfId="48955" xr:uid="{07362A14-A087-4698-9471-0458BF42FFDE}"/>
    <cellStyle name="Percent 8 7" xfId="4791" xr:uid="{A9BEEE16-D6C9-4154-8876-02771588A47A}"/>
    <cellStyle name="Percent 8 7 10" xfId="13233" xr:uid="{51D5BF45-8583-4DF3-B982-FC262DF27B3E}"/>
    <cellStyle name="Percent 8 7 10 2" xfId="31106" xr:uid="{D4211FD2-305D-4ECC-BDB1-441206AC8931}"/>
    <cellStyle name="Percent 8 7 10 3" xfId="48957" xr:uid="{FE35EB6D-5A4A-44DA-B784-5546684B56E4}"/>
    <cellStyle name="Percent 8 7 11" xfId="13232" xr:uid="{9399DDB5-D02E-4D78-9E6B-985DC9155039}"/>
    <cellStyle name="Percent 8 7 11 2" xfId="31105" xr:uid="{AB9F7FFF-3361-49D2-9506-4359F7C473C7}"/>
    <cellStyle name="Percent 8 7 11 3" xfId="48956" xr:uid="{DD26854E-7323-4C3E-BCEE-667E6F7D24D6}"/>
    <cellStyle name="Percent 8 7 12" xfId="60014" xr:uid="{989ADA5B-98A9-4863-A041-1565A9EBE242}"/>
    <cellStyle name="Percent 8 7 2" xfId="13234" xr:uid="{CC0C10B3-CF7D-4AF5-BD15-B943078D2610}"/>
    <cellStyle name="Percent 8 7 2 2" xfId="13235" xr:uid="{424628E0-BE56-4496-8522-D354F660BDD6}"/>
    <cellStyle name="Percent 8 7 2 2 2" xfId="13236" xr:uid="{407AC1EB-72F1-46AD-B3D1-A9F8B3D7D0F3}"/>
    <cellStyle name="Percent 8 7 2 2 2 2" xfId="31109" xr:uid="{03BB027F-24B2-4249-B4CB-8E89B8446E8D}"/>
    <cellStyle name="Percent 8 7 2 2 2 3" xfId="48960" xr:uid="{339E0B79-A1BC-40CF-9CBB-6492FB10A5CD}"/>
    <cellStyle name="Percent 8 7 2 2 3" xfId="31108" xr:uid="{84563F1B-9B9D-4E97-9240-3EF109437F98}"/>
    <cellStyle name="Percent 8 7 2 2 4" xfId="48959" xr:uid="{D9261338-6C86-43AF-B0C9-0A1F83421865}"/>
    <cellStyle name="Percent 8 7 2 3" xfId="13237" xr:uid="{3CF2040E-F0EA-46C7-AF39-7AF4818E74F1}"/>
    <cellStyle name="Percent 8 7 2 3 2" xfId="13238" xr:uid="{240164FD-7C8A-4645-ACC6-77D30FC4E72C}"/>
    <cellStyle name="Percent 8 7 2 3 2 2" xfId="31111" xr:uid="{8C94D072-2BC6-4E30-A6A6-212D4A661FBB}"/>
    <cellStyle name="Percent 8 7 2 3 2 3" xfId="48962" xr:uid="{612E2427-015B-4916-A473-722018E9C130}"/>
    <cellStyle name="Percent 8 7 2 3 3" xfId="31110" xr:uid="{32AC8482-18C6-42D5-AE5D-E8BBDBEC206F}"/>
    <cellStyle name="Percent 8 7 2 3 4" xfId="48961" xr:uid="{60DB88BD-4EB8-46F4-A3FC-25F0903EE983}"/>
    <cellStyle name="Percent 8 7 2 4" xfId="13239" xr:uid="{59BEB184-51DC-4027-AE3B-680A402EA3B0}"/>
    <cellStyle name="Percent 8 7 2 4 2" xfId="31112" xr:uid="{2E8789FB-8CE1-452B-83DB-F141757F4505}"/>
    <cellStyle name="Percent 8 7 2 4 3" xfId="48963" xr:uid="{CD87F3A8-080A-4834-8A6F-DFB34B2DF3B2}"/>
    <cellStyle name="Percent 8 7 2 5" xfId="31107" xr:uid="{0C8B120D-D912-4809-8409-4F282966E4DB}"/>
    <cellStyle name="Percent 8 7 2 6" xfId="48958" xr:uid="{87BEE288-55C2-43FF-9DBE-4435E681E487}"/>
    <cellStyle name="Percent 8 7 3" xfId="13240" xr:uid="{B25986C2-5EE0-4E24-986B-C15CCC61A12C}"/>
    <cellStyle name="Percent 8 7 3 2" xfId="13241" xr:uid="{CA62880A-DB73-46CA-A3A1-0F14CE1F7D65}"/>
    <cellStyle name="Percent 8 7 3 2 2" xfId="13242" xr:uid="{8BA70E10-53B4-472A-9305-20480D198CDE}"/>
    <cellStyle name="Percent 8 7 3 2 2 2" xfId="31115" xr:uid="{B76B2A78-090A-4CFB-BB36-D22D4588B9B4}"/>
    <cellStyle name="Percent 8 7 3 2 2 3" xfId="48966" xr:uid="{E53A9914-C36D-4F3B-B539-AEB463F171F2}"/>
    <cellStyle name="Percent 8 7 3 2 3" xfId="31114" xr:uid="{AF3910B0-4AEB-4DA6-BBC3-7953D4B177A7}"/>
    <cellStyle name="Percent 8 7 3 2 4" xfId="48965" xr:uid="{C618EB8C-EE25-46EF-BB27-85BD2CAF7FEF}"/>
    <cellStyle name="Percent 8 7 3 3" xfId="13243" xr:uid="{AFE9A99A-C818-4CBE-99C1-AB34E591E138}"/>
    <cellStyle name="Percent 8 7 3 3 2" xfId="13244" xr:uid="{1EF4D266-9B46-4D78-A872-C234ECF71C56}"/>
    <cellStyle name="Percent 8 7 3 3 2 2" xfId="31117" xr:uid="{C332BFCB-536A-4A0F-B040-FC6DA19800ED}"/>
    <cellStyle name="Percent 8 7 3 3 2 3" xfId="48968" xr:uid="{971D4785-BC13-44E2-A655-4453C7335DBF}"/>
    <cellStyle name="Percent 8 7 3 3 3" xfId="31116" xr:uid="{03B83D07-7B4B-4559-BFD7-2200DCDB2DBB}"/>
    <cellStyle name="Percent 8 7 3 3 4" xfId="48967" xr:uid="{859984F6-C8D9-4475-9B61-711D829F1DC2}"/>
    <cellStyle name="Percent 8 7 3 4" xfId="13245" xr:uid="{4C6232D6-3C3C-4E75-B362-C977B667B818}"/>
    <cellStyle name="Percent 8 7 3 4 2" xfId="31118" xr:uid="{25B8D404-09C0-4E10-B6DF-4895725595A4}"/>
    <cellStyle name="Percent 8 7 3 4 3" xfId="48969" xr:uid="{DB65F8C2-2F17-4DA5-8CC3-6514F474326B}"/>
    <cellStyle name="Percent 8 7 3 5" xfId="31113" xr:uid="{DC349733-21E2-40FE-A9D1-16DABC55F8A9}"/>
    <cellStyle name="Percent 8 7 3 6" xfId="48964" xr:uid="{C8B3D070-BBB8-4CB7-9B3C-A09CEE2C456C}"/>
    <cellStyle name="Percent 8 7 4" xfId="13246" xr:uid="{4794B21D-8940-487F-8176-D41D6D9BCBCA}"/>
    <cellStyle name="Percent 8 7 4 2" xfId="13247" xr:uid="{946DC9D3-3DEB-497A-8B16-176D2AB7FA10}"/>
    <cellStyle name="Percent 8 7 4 2 2" xfId="13248" xr:uid="{6E397ED2-B56D-40E7-9FCF-A258EC2A7C04}"/>
    <cellStyle name="Percent 8 7 4 2 2 2" xfId="31121" xr:uid="{74AE7E95-9246-47C1-848F-16E2E8494B65}"/>
    <cellStyle name="Percent 8 7 4 2 2 3" xfId="48972" xr:uid="{C66FED63-83AD-4599-A0EC-2B4E63F0686B}"/>
    <cellStyle name="Percent 8 7 4 2 3" xfId="31120" xr:uid="{9B30DAEF-4ADF-4034-9950-BC091F485E7A}"/>
    <cellStyle name="Percent 8 7 4 2 4" xfId="48971" xr:uid="{DEDF8BCE-D8A5-4967-9E6F-04D1D29F7237}"/>
    <cellStyle name="Percent 8 7 4 3" xfId="13249" xr:uid="{EEFD7F0B-0A67-41BB-BA95-621D8E8A70C2}"/>
    <cellStyle name="Percent 8 7 4 3 2" xfId="13250" xr:uid="{133F6403-8CBD-4910-9DB2-02BBEAC0D32B}"/>
    <cellStyle name="Percent 8 7 4 3 2 2" xfId="31123" xr:uid="{4C5BFE57-C552-4AF3-8ED2-ED0171EAEF57}"/>
    <cellStyle name="Percent 8 7 4 3 2 3" xfId="48974" xr:uid="{F00A023A-885A-40D6-B446-C29AAAC3952E}"/>
    <cellStyle name="Percent 8 7 4 3 3" xfId="31122" xr:uid="{0907B832-DFC2-45AA-9314-042B63F67186}"/>
    <cellStyle name="Percent 8 7 4 3 4" xfId="48973" xr:uid="{51D17B56-54AC-4983-A957-0D1F40D0BB70}"/>
    <cellStyle name="Percent 8 7 4 4" xfId="13251" xr:uid="{C394AB15-EE65-4255-B28D-76736805CCCC}"/>
    <cellStyle name="Percent 8 7 4 4 2" xfId="13252" xr:uid="{D9AB274F-AA6E-4ABB-98CF-3788B1096A17}"/>
    <cellStyle name="Percent 8 7 4 4 2 2" xfId="31125" xr:uid="{DC9CDA4C-8D5E-4CA4-A41E-7AE8802FCB7B}"/>
    <cellStyle name="Percent 8 7 4 4 2 3" xfId="48976" xr:uid="{BA1FB5BA-E940-437B-9E0E-2FBBA2F07EC9}"/>
    <cellStyle name="Percent 8 7 4 4 3" xfId="31124" xr:uid="{7B5E552F-B7F9-4D00-BD7B-98DCCB5B7C30}"/>
    <cellStyle name="Percent 8 7 4 4 4" xfId="48975" xr:uid="{4F484C1E-AC29-439E-884F-6073FBB00EE7}"/>
    <cellStyle name="Percent 8 7 4 5" xfId="13253" xr:uid="{94026339-1600-4202-8E10-B2F02A7CA66D}"/>
    <cellStyle name="Percent 8 7 4 5 2" xfId="31126" xr:uid="{BE5D6C0F-6532-450B-91DE-D21E587D2493}"/>
    <cellStyle name="Percent 8 7 4 5 3" xfId="48977" xr:uid="{6BEF28D4-785C-458A-9F1C-AA8A76184A2A}"/>
    <cellStyle name="Percent 8 7 4 6" xfId="31119" xr:uid="{78523CE0-F774-4E18-ADE1-DC77A2CE597C}"/>
    <cellStyle name="Percent 8 7 4 7" xfId="48970" xr:uid="{DA77C72D-AA16-44B9-88A8-F9811654ADB1}"/>
    <cellStyle name="Percent 8 7 5" xfId="13254" xr:uid="{8D9BE671-0CF6-400E-B208-2257729899EE}"/>
    <cellStyle name="Percent 8 7 5 2" xfId="13255" xr:uid="{491703A1-E33C-4F8C-8B16-F4B67DC61AA6}"/>
    <cellStyle name="Percent 8 7 5 2 2" xfId="13256" xr:uid="{02C6344D-5B24-4845-949E-33CE8BE489F8}"/>
    <cellStyle name="Percent 8 7 5 2 2 2" xfId="31129" xr:uid="{124C39F5-C732-4D6F-B381-BC70893F93F6}"/>
    <cellStyle name="Percent 8 7 5 2 2 3" xfId="48980" xr:uid="{097A9269-B266-46A8-840A-D1FFA14E407B}"/>
    <cellStyle name="Percent 8 7 5 2 3" xfId="31128" xr:uid="{7191748C-2ED7-4E91-B4FB-F735D2FF65F1}"/>
    <cellStyle name="Percent 8 7 5 2 4" xfId="48979" xr:uid="{6DBACD8E-3611-4223-B6B6-CA8CEB1E8EFD}"/>
    <cellStyle name="Percent 8 7 5 3" xfId="13257" xr:uid="{AC65B67A-BC69-4C55-962B-D5ECDB71CF76}"/>
    <cellStyle name="Percent 8 7 5 3 2" xfId="13258" xr:uid="{F9D30938-C3A0-4AA9-A2B4-3053666D28AA}"/>
    <cellStyle name="Percent 8 7 5 3 2 2" xfId="31131" xr:uid="{7801DCE9-6514-4198-94E4-61CE011A6ABB}"/>
    <cellStyle name="Percent 8 7 5 3 2 3" xfId="48982" xr:uid="{2A728947-3E5C-430A-A2BB-946FC5955DC0}"/>
    <cellStyle name="Percent 8 7 5 3 3" xfId="31130" xr:uid="{CDB34DAF-FDD3-4B46-96C7-604C54B80CA2}"/>
    <cellStyle name="Percent 8 7 5 3 4" xfId="48981" xr:uid="{2E616D01-058A-4D73-936E-7A6AA9B15B4A}"/>
    <cellStyle name="Percent 8 7 5 4" xfId="13259" xr:uid="{ED02BC12-350D-44C2-A676-47415B022E3C}"/>
    <cellStyle name="Percent 8 7 5 4 2" xfId="31132" xr:uid="{500C2921-F58C-4C1C-8358-3D6F4EB3F94C}"/>
    <cellStyle name="Percent 8 7 5 4 3" xfId="48983" xr:uid="{2552E906-4F08-4C6D-AA8B-D2627E62D127}"/>
    <cellStyle name="Percent 8 7 5 5" xfId="31127" xr:uid="{17FB6F52-5337-46B7-90B2-BFF6E0D7134B}"/>
    <cellStyle name="Percent 8 7 5 6" xfId="48978" xr:uid="{0D720F41-F9E2-408B-8A6A-044AC9D6D4C6}"/>
    <cellStyle name="Percent 8 7 6" xfId="13260" xr:uid="{0A6435A3-6AEB-4913-B61D-853961A64B7E}"/>
    <cellStyle name="Percent 8 7 6 2" xfId="13261" xr:uid="{897344C3-DD2B-4937-B2CF-DAE5A9C1091D}"/>
    <cellStyle name="Percent 8 7 6 2 2" xfId="31134" xr:uid="{C3629DF9-9316-4C4D-9BA6-6B173A2F1893}"/>
    <cellStyle name="Percent 8 7 6 2 3" xfId="48985" xr:uid="{BFF7DDAA-2260-40E2-AFBC-90D5D14E5823}"/>
    <cellStyle name="Percent 8 7 6 3" xfId="31133" xr:uid="{7001A989-96B4-4ADE-A87A-0B3B02387666}"/>
    <cellStyle name="Percent 8 7 6 4" xfId="48984" xr:uid="{19C3D2D8-C0AD-4E68-BAF2-B34F96EC4450}"/>
    <cellStyle name="Percent 8 7 7" xfId="13262" xr:uid="{B4DD3969-79C7-44E6-974F-5D7DBFAC7B29}"/>
    <cellStyle name="Percent 8 7 7 2" xfId="13263" xr:uid="{16E63429-C0E4-46D0-8066-8E37DB4FED60}"/>
    <cellStyle name="Percent 8 7 7 2 2" xfId="31136" xr:uid="{9F14175F-46A7-4C54-801C-9EAF1EC95E13}"/>
    <cellStyle name="Percent 8 7 7 2 3" xfId="48987" xr:uid="{5D0A89C9-A1AD-4625-9D35-E525D1A4D4D7}"/>
    <cellStyle name="Percent 8 7 7 3" xfId="31135" xr:uid="{33AC5FE9-46F8-4E2B-8FD4-6AB4103F4D69}"/>
    <cellStyle name="Percent 8 7 7 4" xfId="48986" xr:uid="{D979FC29-6C48-4048-91D4-2CE28A16163D}"/>
    <cellStyle name="Percent 8 7 8" xfId="13264" xr:uid="{E89B0028-237E-4E07-88A4-CF4A4E25A39F}"/>
    <cellStyle name="Percent 8 7 8 2" xfId="13265" xr:uid="{BBACE28A-DEE5-4CA3-A637-7D7004F70E88}"/>
    <cellStyle name="Percent 8 7 8 2 2" xfId="31138" xr:uid="{D1372B3C-D1C2-480D-B5A3-F5917E0C4E95}"/>
    <cellStyle name="Percent 8 7 8 2 3" xfId="48989" xr:uid="{150934F7-655C-4414-A16D-D9574D880813}"/>
    <cellStyle name="Percent 8 7 8 3" xfId="31137" xr:uid="{4823961A-80A2-4331-8A83-39E5024A40D5}"/>
    <cellStyle name="Percent 8 7 8 4" xfId="48988" xr:uid="{7AE88C9D-92A2-44CC-927F-702F03E05B90}"/>
    <cellStyle name="Percent 8 7 9" xfId="13266" xr:uid="{7D2C0D0D-5813-4CD5-8D7A-4CE14F4DA0F2}"/>
    <cellStyle name="Percent 8 7 9 2" xfId="31139" xr:uid="{7B6F02F4-9ED8-4086-B685-72EED6BFAB76}"/>
    <cellStyle name="Percent 8 7 9 3" xfId="48990" xr:uid="{D4937FC7-4B59-4E04-8DFA-418FE8482987}"/>
    <cellStyle name="Percent 8 8" xfId="4792" xr:uid="{F7F7D264-124B-451B-9191-5977DB39ECC6}"/>
    <cellStyle name="Percent 8 8 10" xfId="13268" xr:uid="{3E0BB342-1C6A-4614-89B8-8F6B98CDC596}"/>
    <cellStyle name="Percent 8 8 10 2" xfId="31141" xr:uid="{40A4F5B4-42D9-463F-8654-869BECFF8A52}"/>
    <cellStyle name="Percent 8 8 10 3" xfId="48992" xr:uid="{7634FBEE-A837-4AC0-BF2B-95A431A33D78}"/>
    <cellStyle name="Percent 8 8 11" xfId="13267" xr:uid="{993B094D-834B-4351-8DB9-985E4FEB332C}"/>
    <cellStyle name="Percent 8 8 11 2" xfId="31140" xr:uid="{E48FE9BB-EBBD-4085-B740-C52A3646DA0B}"/>
    <cellStyle name="Percent 8 8 11 3" xfId="48991" xr:uid="{F6A56E44-7D0A-48C4-A5BD-7ABFB08CA188}"/>
    <cellStyle name="Percent 8 8 12" xfId="60015" xr:uid="{890C81F7-84DD-42EC-9C30-70B1FC12452D}"/>
    <cellStyle name="Percent 8 8 2" xfId="13269" xr:uid="{912D6F3F-803F-4535-AF7C-9E76B671E7EA}"/>
    <cellStyle name="Percent 8 8 2 2" xfId="13270" xr:uid="{551A572A-81BD-43C1-994C-578A67B57564}"/>
    <cellStyle name="Percent 8 8 2 2 2" xfId="13271" xr:uid="{2E008A51-3A24-4B1D-B04B-1277FF72F5C8}"/>
    <cellStyle name="Percent 8 8 2 2 2 2" xfId="31144" xr:uid="{C67D2298-DF20-4167-80C5-644818AFFDAC}"/>
    <cellStyle name="Percent 8 8 2 2 2 3" xfId="48995" xr:uid="{5BBC084B-5468-45DE-930F-280153E3020C}"/>
    <cellStyle name="Percent 8 8 2 2 3" xfId="31143" xr:uid="{38E4FF0E-FB38-4884-8ECC-EF5DEC593499}"/>
    <cellStyle name="Percent 8 8 2 2 4" xfId="48994" xr:uid="{042CF153-7F8F-472A-AA81-CB0CF8B3E1A4}"/>
    <cellStyle name="Percent 8 8 2 3" xfId="13272" xr:uid="{52E87F10-B675-49DA-BABE-BF8550AD6A97}"/>
    <cellStyle name="Percent 8 8 2 3 2" xfId="13273" xr:uid="{E1E475F4-6FE3-45DA-AD22-36508D30467A}"/>
    <cellStyle name="Percent 8 8 2 3 2 2" xfId="31146" xr:uid="{F96768B9-1850-424C-B70D-D6F15EDD2AA1}"/>
    <cellStyle name="Percent 8 8 2 3 2 3" xfId="48997" xr:uid="{95274B90-622A-4954-8DE2-49C822E49115}"/>
    <cellStyle name="Percent 8 8 2 3 3" xfId="31145" xr:uid="{E23C2286-41F5-427D-AA86-09079569ADB3}"/>
    <cellStyle name="Percent 8 8 2 3 4" xfId="48996" xr:uid="{69DCD816-BD3D-4014-8F11-5E6EE93BC919}"/>
    <cellStyle name="Percent 8 8 2 4" xfId="13274" xr:uid="{074FBD16-0644-417F-A860-7AF5244BFFA2}"/>
    <cellStyle name="Percent 8 8 2 4 2" xfId="31147" xr:uid="{987E3756-A7D1-4628-9983-C2C2CB1F816E}"/>
    <cellStyle name="Percent 8 8 2 4 3" xfId="48998" xr:uid="{6311CF10-F7B3-4C3A-8DF5-1821B3E945FD}"/>
    <cellStyle name="Percent 8 8 2 5" xfId="31142" xr:uid="{121CDB04-6AD4-4318-8522-977AF8503C76}"/>
    <cellStyle name="Percent 8 8 2 6" xfId="48993" xr:uid="{D06F2981-763E-4908-97D2-8676534F07A4}"/>
    <cellStyle name="Percent 8 8 3" xfId="13275" xr:uid="{2FE4744B-3639-4960-A790-CE9349D4F91E}"/>
    <cellStyle name="Percent 8 8 3 2" xfId="13276" xr:uid="{058FFE8A-6ABA-495A-A7E2-DF4A0044B780}"/>
    <cellStyle name="Percent 8 8 3 2 2" xfId="13277" xr:uid="{DFB88F29-049A-41C0-B34F-330E89FE0D95}"/>
    <cellStyle name="Percent 8 8 3 2 2 2" xfId="31150" xr:uid="{D75D58FB-8E26-4E07-BC77-9E9ECB4BB4E5}"/>
    <cellStyle name="Percent 8 8 3 2 2 3" xfId="49001" xr:uid="{77785525-2F71-42E9-A80A-A5153302DB9E}"/>
    <cellStyle name="Percent 8 8 3 2 3" xfId="31149" xr:uid="{3C0B49B8-1A11-49CE-BB76-664084F652FC}"/>
    <cellStyle name="Percent 8 8 3 2 4" xfId="49000" xr:uid="{48651E62-2F26-49AE-A1CC-81D061B7B3F6}"/>
    <cellStyle name="Percent 8 8 3 3" xfId="13278" xr:uid="{FEE526CC-FBBE-44DC-8A13-FDA9DE9025F7}"/>
    <cellStyle name="Percent 8 8 3 3 2" xfId="13279" xr:uid="{C81A737F-28D5-4EE7-ACA6-6CA2DEEA4D90}"/>
    <cellStyle name="Percent 8 8 3 3 2 2" xfId="31152" xr:uid="{428AF800-45D9-4358-98F8-2794180F8124}"/>
    <cellStyle name="Percent 8 8 3 3 2 3" xfId="49003" xr:uid="{B66E2781-AD44-4264-805F-9AE626EA3528}"/>
    <cellStyle name="Percent 8 8 3 3 3" xfId="31151" xr:uid="{D543079A-2AB4-4DE7-81CF-0B19E4E418F3}"/>
    <cellStyle name="Percent 8 8 3 3 4" xfId="49002" xr:uid="{DA404E88-1BAB-4639-B2FE-625E78CD91CB}"/>
    <cellStyle name="Percent 8 8 3 4" xfId="13280" xr:uid="{ED981C9A-5B8A-4448-8BCD-90AC0BE624BF}"/>
    <cellStyle name="Percent 8 8 3 4 2" xfId="31153" xr:uid="{FE6A5322-3F7F-470F-9CA7-6665852F5819}"/>
    <cellStyle name="Percent 8 8 3 4 3" xfId="49004" xr:uid="{86D6E920-BB79-43B6-A93F-4758F87591C3}"/>
    <cellStyle name="Percent 8 8 3 5" xfId="31148" xr:uid="{9170412A-60AF-40E0-9B32-FBD3F4FB5A8D}"/>
    <cellStyle name="Percent 8 8 3 6" xfId="48999" xr:uid="{909C7F68-A898-484E-A0C8-0596557B71D7}"/>
    <cellStyle name="Percent 8 8 4" xfId="13281" xr:uid="{B5521705-9909-40B6-A3DF-24FAB127F5E6}"/>
    <cellStyle name="Percent 8 8 4 2" xfId="13282" xr:uid="{30F987C1-CB6F-4E25-B444-29160EFDDB58}"/>
    <cellStyle name="Percent 8 8 4 2 2" xfId="13283" xr:uid="{134E7DA8-E965-4B49-BAE5-F954B07B85BC}"/>
    <cellStyle name="Percent 8 8 4 2 2 2" xfId="31156" xr:uid="{82A3BFBF-F382-48C0-8F6E-16654F8A19AC}"/>
    <cellStyle name="Percent 8 8 4 2 2 3" xfId="49007" xr:uid="{E092F1AD-11DC-4FA0-A1E4-D4B622915809}"/>
    <cellStyle name="Percent 8 8 4 2 3" xfId="31155" xr:uid="{703E92E2-5A9E-4435-B66E-56F1B33FCD56}"/>
    <cellStyle name="Percent 8 8 4 2 4" xfId="49006" xr:uid="{8D03A2D9-3C19-49E6-9EAB-74C942AEE54B}"/>
    <cellStyle name="Percent 8 8 4 3" xfId="13284" xr:uid="{4C0BEA59-72B0-4C1D-BB21-299AC0C934E8}"/>
    <cellStyle name="Percent 8 8 4 3 2" xfId="13285" xr:uid="{650129CA-0243-496A-B597-ACD87F0C37F9}"/>
    <cellStyle name="Percent 8 8 4 3 2 2" xfId="31158" xr:uid="{2678D5C6-2C94-49DC-9DDF-7E9CF3ED7699}"/>
    <cellStyle name="Percent 8 8 4 3 2 3" xfId="49009" xr:uid="{30FDF8A7-6AD6-4B5A-9DAC-B434CF838DF2}"/>
    <cellStyle name="Percent 8 8 4 3 3" xfId="31157" xr:uid="{3FB6075A-90EF-4966-A07F-926E2F0CE23F}"/>
    <cellStyle name="Percent 8 8 4 3 4" xfId="49008" xr:uid="{9062B2D6-E890-4E22-AC8B-298B554361A5}"/>
    <cellStyle name="Percent 8 8 4 4" xfId="13286" xr:uid="{2FB15803-C96C-41B7-AFD8-16D5D20FA28C}"/>
    <cellStyle name="Percent 8 8 4 4 2" xfId="13287" xr:uid="{3FA9ACC7-1DD3-4FED-BC82-6A8CEFC3CBA9}"/>
    <cellStyle name="Percent 8 8 4 4 2 2" xfId="31160" xr:uid="{2AD60884-3FDD-48DC-BC12-069DC3E75ECC}"/>
    <cellStyle name="Percent 8 8 4 4 2 3" xfId="49011" xr:uid="{3DD98E04-88D7-4623-A8BB-C5BBD6EBFB7D}"/>
    <cellStyle name="Percent 8 8 4 4 3" xfId="31159" xr:uid="{A07206D2-DD2C-473C-9EF8-B26DF6AD985E}"/>
    <cellStyle name="Percent 8 8 4 4 4" xfId="49010" xr:uid="{7E5B6299-9E75-4592-B45A-495E1FCE125A}"/>
    <cellStyle name="Percent 8 8 4 5" xfId="13288" xr:uid="{85B6F310-1D8F-4788-B213-EA2186173BAD}"/>
    <cellStyle name="Percent 8 8 4 5 2" xfId="31161" xr:uid="{E65D1E49-8901-4AFA-9BB4-AB53756AF77D}"/>
    <cellStyle name="Percent 8 8 4 5 3" xfId="49012" xr:uid="{F6466D3F-744A-41D0-ABF4-94F005DA1073}"/>
    <cellStyle name="Percent 8 8 4 6" xfId="31154" xr:uid="{C552360A-0756-4647-BBCE-92BF2152F737}"/>
    <cellStyle name="Percent 8 8 4 7" xfId="49005" xr:uid="{AA062B27-03E0-486D-A590-8ECCC5CF3414}"/>
    <cellStyle name="Percent 8 8 5" xfId="13289" xr:uid="{1E48EF30-068B-4F5D-AC55-BC1561F11B17}"/>
    <cellStyle name="Percent 8 8 5 2" xfId="13290" xr:uid="{28EC7262-B5E4-4EC3-8F94-DBBAF1478C81}"/>
    <cellStyle name="Percent 8 8 5 2 2" xfId="13291" xr:uid="{7686D452-11ED-4768-85E0-AFBF2586DA9B}"/>
    <cellStyle name="Percent 8 8 5 2 2 2" xfId="31164" xr:uid="{D31A5C99-CF66-48A8-9428-8F459FFCD41D}"/>
    <cellStyle name="Percent 8 8 5 2 2 3" xfId="49015" xr:uid="{DBFBB7D0-0C44-4269-B69B-3AFAE64047E9}"/>
    <cellStyle name="Percent 8 8 5 2 3" xfId="31163" xr:uid="{5740F22B-9148-4A9B-ADF2-902B620B5505}"/>
    <cellStyle name="Percent 8 8 5 2 4" xfId="49014" xr:uid="{6C50025A-7040-4168-8A0E-E569770C2A88}"/>
    <cellStyle name="Percent 8 8 5 3" xfId="13292" xr:uid="{E055A89E-F46B-407B-AB63-447203EE908E}"/>
    <cellStyle name="Percent 8 8 5 3 2" xfId="13293" xr:uid="{9BA2BC5E-3F73-4E76-B4AC-48F22137F13C}"/>
    <cellStyle name="Percent 8 8 5 3 2 2" xfId="31166" xr:uid="{D1BE827F-FE17-458C-9312-5D11D6B2BB41}"/>
    <cellStyle name="Percent 8 8 5 3 2 3" xfId="49017" xr:uid="{F70BDFA8-67C2-40A7-A9CF-29D2A35AFC75}"/>
    <cellStyle name="Percent 8 8 5 3 3" xfId="31165" xr:uid="{5C83065F-6F7E-4196-AE19-97E7F664E529}"/>
    <cellStyle name="Percent 8 8 5 3 4" xfId="49016" xr:uid="{2AA7F080-240E-4339-A421-292C46BFC13B}"/>
    <cellStyle name="Percent 8 8 5 4" xfId="13294" xr:uid="{B05990F5-9CDA-48CE-90BC-316084776B05}"/>
    <cellStyle name="Percent 8 8 5 4 2" xfId="31167" xr:uid="{6353F959-0323-471D-9761-3F0F39BBD39F}"/>
    <cellStyle name="Percent 8 8 5 4 3" xfId="49018" xr:uid="{86D3DD0C-6709-407E-867E-D6FE1B41F62F}"/>
    <cellStyle name="Percent 8 8 5 5" xfId="31162" xr:uid="{C7A941E3-90CA-4B75-9308-629098F41D1A}"/>
    <cellStyle name="Percent 8 8 5 6" xfId="49013" xr:uid="{0A883594-DABB-4E70-9A1F-C26EF9E86B3B}"/>
    <cellStyle name="Percent 8 8 6" xfId="13295" xr:uid="{1F42672A-1125-4B49-8E30-22E8231A01DF}"/>
    <cellStyle name="Percent 8 8 6 2" xfId="13296" xr:uid="{08D82CAB-CFDF-485F-99CE-892A96F1A4C1}"/>
    <cellStyle name="Percent 8 8 6 2 2" xfId="31169" xr:uid="{CE2D8F10-2BC0-434B-90BA-CBA1AE6F022C}"/>
    <cellStyle name="Percent 8 8 6 2 3" xfId="49020" xr:uid="{1FBB881F-CA68-4B8C-83D0-13757AA6A321}"/>
    <cellStyle name="Percent 8 8 6 3" xfId="31168" xr:uid="{F31A2753-7C2B-42E8-A343-0819A654FC4E}"/>
    <cellStyle name="Percent 8 8 6 4" xfId="49019" xr:uid="{6FAFA1B2-8909-4234-8295-BCF16F2608A1}"/>
    <cellStyle name="Percent 8 8 7" xfId="13297" xr:uid="{210F309B-943D-4807-B2C0-0690C56F29D9}"/>
    <cellStyle name="Percent 8 8 7 2" xfId="13298" xr:uid="{9DAF9728-A08D-481D-B6EF-C4417B2A520C}"/>
    <cellStyle name="Percent 8 8 7 2 2" xfId="31171" xr:uid="{820F2BD9-370B-47C3-8D4E-578FBD2497E8}"/>
    <cellStyle name="Percent 8 8 7 2 3" xfId="49022" xr:uid="{BA36FC44-660B-4BF1-B457-D19083A98BEC}"/>
    <cellStyle name="Percent 8 8 7 3" xfId="31170" xr:uid="{32571566-18E2-40F4-BABF-CB39BBA10676}"/>
    <cellStyle name="Percent 8 8 7 4" xfId="49021" xr:uid="{9FE4FA75-C293-457F-96A0-CC11DC5F9CBD}"/>
    <cellStyle name="Percent 8 8 8" xfId="13299" xr:uid="{5AD63B2B-2637-45F7-B953-90308B9A4146}"/>
    <cellStyle name="Percent 8 8 8 2" xfId="13300" xr:uid="{F4F0353F-3B55-4C54-B342-44F74CDCB0EC}"/>
    <cellStyle name="Percent 8 8 8 2 2" xfId="31173" xr:uid="{6DDD2747-943D-403A-A454-ADF0E9FBE908}"/>
    <cellStyle name="Percent 8 8 8 2 3" xfId="49024" xr:uid="{93F1E06F-3524-4A1B-8FB8-E710499945EB}"/>
    <cellStyle name="Percent 8 8 8 3" xfId="31172" xr:uid="{ADF65D81-6414-4E96-8C8C-66D88250B388}"/>
    <cellStyle name="Percent 8 8 8 4" xfId="49023" xr:uid="{1EFF7141-1DAF-4CA3-8E71-B16C65FB3C1D}"/>
    <cellStyle name="Percent 8 8 9" xfId="13301" xr:uid="{6091C44C-05E4-4454-82DD-571A824043F4}"/>
    <cellStyle name="Percent 8 8 9 2" xfId="31174" xr:uid="{337E3DC5-5C40-4F37-BE06-171244496B30}"/>
    <cellStyle name="Percent 8 8 9 3" xfId="49025" xr:uid="{DC2002A3-8BF0-4FBC-A7D1-37603EFA8F6B}"/>
    <cellStyle name="Percent 8 9" xfId="13302" xr:uid="{F390E562-6EA1-4802-B587-0F7E4D2D7969}"/>
    <cellStyle name="Percent 8 9 2" xfId="13303" xr:uid="{1D004D4A-2E5F-40F6-A728-D68E6B3DD605}"/>
    <cellStyle name="Percent 8 9 2 2" xfId="13304" xr:uid="{1E01BCB4-75CA-4235-A666-BCCE13E9303C}"/>
    <cellStyle name="Percent 8 9 2 2 2" xfId="31177" xr:uid="{8172EBA2-60E8-46BC-8303-875B1972ACE6}"/>
    <cellStyle name="Percent 8 9 2 2 3" xfId="49028" xr:uid="{5257A6E8-C4ED-4027-8AE2-D4D133FF6E4F}"/>
    <cellStyle name="Percent 8 9 2 3" xfId="31176" xr:uid="{05F50926-3027-478E-BD7E-8FC27615E1A2}"/>
    <cellStyle name="Percent 8 9 2 4" xfId="49027" xr:uid="{F41599EF-77AF-4721-ADD7-8027871FFFE2}"/>
    <cellStyle name="Percent 8 9 3" xfId="13305" xr:uid="{7F8F1A84-B41B-44E1-8A90-BE345A7C2B85}"/>
    <cellStyle name="Percent 8 9 3 2" xfId="13306" xr:uid="{DD26DAAE-68DD-4C14-A506-700E750B03E7}"/>
    <cellStyle name="Percent 8 9 3 2 2" xfId="31179" xr:uid="{12491B7B-858C-463F-BF2A-D16FE1065479}"/>
    <cellStyle name="Percent 8 9 3 2 3" xfId="49030" xr:uid="{DE0BED9C-B9B4-4077-B632-B594C4E28150}"/>
    <cellStyle name="Percent 8 9 3 3" xfId="31178" xr:uid="{088B529B-9643-49FE-95B3-828B9C8F0EB6}"/>
    <cellStyle name="Percent 8 9 3 4" xfId="49029" xr:uid="{359FADC0-AF4E-4050-B999-E0E79CBB1263}"/>
    <cellStyle name="Percent 8 9 4" xfId="13307" xr:uid="{06048E62-004B-4657-9C54-5BEC3DC44BB7}"/>
    <cellStyle name="Percent 8 9 4 2" xfId="31180" xr:uid="{4B5873BE-5BA5-44B3-BB52-E4E3F2FE3CD6}"/>
    <cellStyle name="Percent 8 9 4 3" xfId="49031" xr:uid="{F6B50777-6F8D-4CF6-A89D-B6637BB7E5F7}"/>
    <cellStyle name="Percent 8 9 5" xfId="31175" xr:uid="{165925D5-0C47-4CBC-BB85-6AAD6853392F}"/>
    <cellStyle name="Percent 8 9 6" xfId="49026" xr:uid="{1ABC53FF-7278-4608-9C9D-6EA90425372B}"/>
    <cellStyle name="Percent 9" xfId="2558" xr:uid="{11A89A25-2EED-44AB-9C72-CBCC5ECFE899}"/>
    <cellStyle name="Percent 9 10" xfId="3013" xr:uid="{4D7D41BC-257C-44A5-B798-3B097E47CBAA}"/>
    <cellStyle name="Percent 9 10 10" xfId="13310" xr:uid="{F96E8131-6E0D-4B26-90A2-DF5BA8BF5853}"/>
    <cellStyle name="Percent 9 10 10 2" xfId="31183" xr:uid="{967D4F1B-50E4-49EA-9A0A-52A290A449D4}"/>
    <cellStyle name="Percent 9 10 10 3" xfId="49034" xr:uid="{D4B584EE-76D0-42E6-8AA5-A32FEA3E1101}"/>
    <cellStyle name="Percent 9 10 11" xfId="13311" xr:uid="{447D042E-2402-4BAB-990E-C013B9CF6300}"/>
    <cellStyle name="Percent 9 10 11 2" xfId="31184" xr:uid="{1B26582D-A676-4688-9F5B-78070F4393B9}"/>
    <cellStyle name="Percent 9 10 11 3" xfId="49035" xr:uid="{96152485-B30E-4911-9EEA-B5C9B7BEAF3C}"/>
    <cellStyle name="Percent 9 10 12" xfId="13309" xr:uid="{65FEE6A8-7D23-4881-9ECA-AF6102DAD30F}"/>
    <cellStyle name="Percent 9 10 12 2" xfId="31182" xr:uid="{CDEEA009-F6E2-446E-A230-5B0C11F1313B}"/>
    <cellStyle name="Percent 9 10 12 3" xfId="49033" xr:uid="{7669593D-1694-4CF2-952A-5E4F7689271E}"/>
    <cellStyle name="Percent 9 10 13" xfId="60017" xr:uid="{71564969-419D-41DD-8162-48994FF83E83}"/>
    <cellStyle name="Percent 9 10 2" xfId="13312" xr:uid="{C4A68841-FC33-40A1-8E8D-DFBD5E88D33C}"/>
    <cellStyle name="Percent 9 10 2 2" xfId="13313" xr:uid="{13952D94-D75F-4F6E-9276-70BFADFFEFCB}"/>
    <cellStyle name="Percent 9 10 2 2 2" xfId="13314" xr:uid="{F7178238-4A4A-4E19-92CD-BB92E34F326A}"/>
    <cellStyle name="Percent 9 10 2 2 2 2" xfId="31187" xr:uid="{DF140507-A334-481A-9017-B4EFB3882112}"/>
    <cellStyle name="Percent 9 10 2 2 2 3" xfId="49038" xr:uid="{9388C30F-7BBE-43F4-BE2A-6138D9AF75D3}"/>
    <cellStyle name="Percent 9 10 2 2 3" xfId="31186" xr:uid="{834EA53D-E2AB-4803-A1D0-00087D3F5EFB}"/>
    <cellStyle name="Percent 9 10 2 2 4" xfId="49037" xr:uid="{C7A7356B-6932-485F-8D80-57D7A2D59F3C}"/>
    <cellStyle name="Percent 9 10 2 3" xfId="13315" xr:uid="{7A2DCD23-A613-4727-B3AF-D6BBD7C1CD4F}"/>
    <cellStyle name="Percent 9 10 2 3 2" xfId="13316" xr:uid="{33A3A8F0-0EE6-4A0D-8C30-88F40ACB55DD}"/>
    <cellStyle name="Percent 9 10 2 3 2 2" xfId="31189" xr:uid="{A5801AE2-913A-4295-9282-79806271CB9A}"/>
    <cellStyle name="Percent 9 10 2 3 2 3" xfId="49040" xr:uid="{F33523EF-A0B7-4708-9D77-5332E66637D4}"/>
    <cellStyle name="Percent 9 10 2 3 3" xfId="31188" xr:uid="{88705BDA-8EDD-4FA6-897B-1BF2050B4FCF}"/>
    <cellStyle name="Percent 9 10 2 3 4" xfId="49039" xr:uid="{39539147-2B1E-438C-8A59-7B47D981A04C}"/>
    <cellStyle name="Percent 9 10 2 4" xfId="13317" xr:uid="{4D0B17C2-5FE2-4F40-8ACB-447F15FF2E50}"/>
    <cellStyle name="Percent 9 10 2 4 2" xfId="31190" xr:uid="{9411F752-9A21-48D8-AFF2-817A4186E5A0}"/>
    <cellStyle name="Percent 9 10 2 4 3" xfId="49041" xr:uid="{A0DCDCB4-7C23-4A87-9462-C4931639AAFB}"/>
    <cellStyle name="Percent 9 10 2 5" xfId="13318" xr:uid="{827E2577-DE06-4E0D-B76F-5D071EF22601}"/>
    <cellStyle name="Percent 9 10 2 5 2" xfId="31191" xr:uid="{91511814-918E-4BE9-A549-FF4A81466A17}"/>
    <cellStyle name="Percent 9 10 2 5 3" xfId="49042" xr:uid="{DC96DC88-92F3-4165-BCC7-A2C0DA7280D0}"/>
    <cellStyle name="Percent 9 10 2 6" xfId="31185" xr:uid="{85F05F8B-1A7E-4FF5-8771-6E386070CF94}"/>
    <cellStyle name="Percent 9 10 2 7" xfId="49036" xr:uid="{AAA4ED36-5478-401D-B47E-7F3768E92C86}"/>
    <cellStyle name="Percent 9 10 3" xfId="13319" xr:uid="{10088B49-AC03-4A26-8C47-FE418AB7C75E}"/>
    <cellStyle name="Percent 9 10 3 2" xfId="13320" xr:uid="{DAF4C19C-F872-4879-89CC-3926735C0323}"/>
    <cellStyle name="Percent 9 10 3 2 2" xfId="13321" xr:uid="{BB70226B-96F4-4D6C-BF17-6F2EEF67A6DC}"/>
    <cellStyle name="Percent 9 10 3 2 2 2" xfId="31194" xr:uid="{B9C8AE2A-0322-4A10-A475-1AFD3149A883}"/>
    <cellStyle name="Percent 9 10 3 2 2 3" xfId="49045" xr:uid="{BC8B3AB1-3DF3-42E9-A0EF-5F8E214B8AD4}"/>
    <cellStyle name="Percent 9 10 3 2 3" xfId="31193" xr:uid="{C40ABED6-5014-4B4D-B5BF-DA3608983F61}"/>
    <cellStyle name="Percent 9 10 3 2 4" xfId="49044" xr:uid="{20D6BDC2-FF57-4203-A709-90A758C28CBC}"/>
    <cellStyle name="Percent 9 10 3 3" xfId="13322" xr:uid="{977C7312-157C-49E3-8D5A-9AD8482EF7A6}"/>
    <cellStyle name="Percent 9 10 3 3 2" xfId="13323" xr:uid="{624EE752-405C-454E-A575-B11C99EDF47B}"/>
    <cellStyle name="Percent 9 10 3 3 2 2" xfId="31196" xr:uid="{8D241359-8C62-41BA-8ACA-409912560085}"/>
    <cellStyle name="Percent 9 10 3 3 2 3" xfId="49047" xr:uid="{B32B7681-B070-4057-8DBC-D2A3B77115C8}"/>
    <cellStyle name="Percent 9 10 3 3 3" xfId="31195" xr:uid="{4A2391E8-82F2-4B79-AB60-8450C317B638}"/>
    <cellStyle name="Percent 9 10 3 3 4" xfId="49046" xr:uid="{1B98D86E-37CB-484D-AED4-706DBB2008AE}"/>
    <cellStyle name="Percent 9 10 3 4" xfId="13324" xr:uid="{943A477C-75E0-406F-BCA7-FE79761FF1C8}"/>
    <cellStyle name="Percent 9 10 3 4 2" xfId="31197" xr:uid="{2B947E43-F557-4EA9-A7B8-A924A4389309}"/>
    <cellStyle name="Percent 9 10 3 4 3" xfId="49048" xr:uid="{1283F5A1-4D0E-409E-85CE-2E0201CFE719}"/>
    <cellStyle name="Percent 9 10 3 5" xfId="31192" xr:uid="{E335AE3B-1C47-4F1D-9AD7-4A41E3359B23}"/>
    <cellStyle name="Percent 9 10 3 6" xfId="49043" xr:uid="{0B3E54A4-E34C-4C4C-9ACB-192D386AC9CF}"/>
    <cellStyle name="Percent 9 10 4" xfId="13325" xr:uid="{F0E0324C-C023-4B11-B63D-F1DBF61D1212}"/>
    <cellStyle name="Percent 9 10 4 2" xfId="13326" xr:uid="{1B02E515-CBE2-4990-AB1D-21CC22832030}"/>
    <cellStyle name="Percent 9 10 4 2 2" xfId="13327" xr:uid="{11F3ABDE-A46C-490D-A3A6-5DFCD55A880E}"/>
    <cellStyle name="Percent 9 10 4 2 2 2" xfId="31200" xr:uid="{30DC03DF-8B0B-4E30-B7AB-1D52D7C12515}"/>
    <cellStyle name="Percent 9 10 4 2 2 3" xfId="49051" xr:uid="{5E62DC74-38B9-45C6-960C-94BCF3458AD7}"/>
    <cellStyle name="Percent 9 10 4 2 3" xfId="31199" xr:uid="{BA7823DB-381D-4F89-92D0-63086A6CB60C}"/>
    <cellStyle name="Percent 9 10 4 2 4" xfId="49050" xr:uid="{1818CC66-7B35-41D3-BFBB-049687E46CD2}"/>
    <cellStyle name="Percent 9 10 4 3" xfId="13328" xr:uid="{E481C697-9477-465A-8ACE-916B2AB44DDE}"/>
    <cellStyle name="Percent 9 10 4 3 2" xfId="13329" xr:uid="{0F5C0983-04B8-432D-9C3E-49F5A84A561B}"/>
    <cellStyle name="Percent 9 10 4 3 2 2" xfId="31202" xr:uid="{83C2F729-FAE3-418E-9C3A-424EE7A8A146}"/>
    <cellStyle name="Percent 9 10 4 3 2 3" xfId="49053" xr:uid="{C68C69C2-1258-4857-A93A-A3F030C36517}"/>
    <cellStyle name="Percent 9 10 4 3 3" xfId="31201" xr:uid="{F40764AE-8A6D-48E3-B238-96CD168CB3FC}"/>
    <cellStyle name="Percent 9 10 4 3 4" xfId="49052" xr:uid="{A46A55F0-092B-4219-A1CD-5D5F48A268A8}"/>
    <cellStyle name="Percent 9 10 4 4" xfId="13330" xr:uid="{12234329-9B09-40B6-9670-D7F8D09A37BC}"/>
    <cellStyle name="Percent 9 10 4 4 2" xfId="31203" xr:uid="{931E46C6-5CAE-4B02-847B-6AD4CED2EF4C}"/>
    <cellStyle name="Percent 9 10 4 4 3" xfId="49054" xr:uid="{A8289217-E412-4ECA-95E7-17F6E044A285}"/>
    <cellStyle name="Percent 9 10 4 5" xfId="31198" xr:uid="{3A353075-B28A-45EF-AEFC-43BA0B69DF57}"/>
    <cellStyle name="Percent 9 10 4 6" xfId="49049" xr:uid="{FDBB47D6-F492-4EEC-B959-164F3DE37E2B}"/>
    <cellStyle name="Percent 9 10 5" xfId="13331" xr:uid="{C3C2CA42-84BD-4F7F-AB7C-D2CF4BE8D27C}"/>
    <cellStyle name="Percent 9 10 5 2" xfId="13332" xr:uid="{706E81F2-7DEE-4970-AF5E-A6790EAA2285}"/>
    <cellStyle name="Percent 9 10 5 2 2" xfId="13333" xr:uid="{FB0696E6-D658-4B7B-A084-A69C0E516470}"/>
    <cellStyle name="Percent 9 10 5 2 2 2" xfId="31206" xr:uid="{2924B4F6-94E4-47AF-97F6-F1681A5BE91E}"/>
    <cellStyle name="Percent 9 10 5 2 2 3" xfId="49057" xr:uid="{7331AA54-B9AC-4F0D-81A1-4EFF450A0D70}"/>
    <cellStyle name="Percent 9 10 5 2 3" xfId="31205" xr:uid="{0B100558-740F-4F16-857A-F4410D2A5BC3}"/>
    <cellStyle name="Percent 9 10 5 2 4" xfId="49056" xr:uid="{86D0F1D5-BAAF-4863-8CC1-E608E92C0609}"/>
    <cellStyle name="Percent 9 10 5 3" xfId="13334" xr:uid="{2D3E39DE-8B5E-4D64-9185-8687CAFE4FCD}"/>
    <cellStyle name="Percent 9 10 5 3 2" xfId="13335" xr:uid="{E97F830D-276B-49B8-A8EE-F2044B7F6677}"/>
    <cellStyle name="Percent 9 10 5 3 2 2" xfId="31208" xr:uid="{0CF2E901-3E42-465D-A009-196D3221A262}"/>
    <cellStyle name="Percent 9 10 5 3 2 3" xfId="49059" xr:uid="{AB61FC93-ECC8-4679-ADD0-666E1C65E6F2}"/>
    <cellStyle name="Percent 9 10 5 3 3" xfId="31207" xr:uid="{74CE08B3-1C9C-474D-BE81-366045CE8A3A}"/>
    <cellStyle name="Percent 9 10 5 3 4" xfId="49058" xr:uid="{296F05E6-2BDF-405E-BCC2-3F3FCEA7937B}"/>
    <cellStyle name="Percent 9 10 5 4" xfId="13336" xr:uid="{61C754FD-2CE1-48BF-88FC-D367FEBB920A}"/>
    <cellStyle name="Percent 9 10 5 4 2" xfId="13337" xr:uid="{482B722C-B1A2-4F3A-B444-1A844190A5E5}"/>
    <cellStyle name="Percent 9 10 5 4 2 2" xfId="31210" xr:uid="{23896E79-7212-460B-8592-56431180CF57}"/>
    <cellStyle name="Percent 9 10 5 4 2 3" xfId="49061" xr:uid="{F0E2B363-FEC7-4FAB-8F9A-A7841DA47739}"/>
    <cellStyle name="Percent 9 10 5 4 3" xfId="31209" xr:uid="{CCF1454C-58E8-4DF1-9900-D8EE16973EB8}"/>
    <cellStyle name="Percent 9 10 5 4 4" xfId="49060" xr:uid="{F420C161-1B4A-4A23-8C37-CB257BC9CAF2}"/>
    <cellStyle name="Percent 9 10 5 5" xfId="13338" xr:uid="{B077BE4F-49B8-4D80-A919-D9DD4F60E823}"/>
    <cellStyle name="Percent 9 10 5 5 2" xfId="31211" xr:uid="{03599BB5-AAB3-40F4-818C-8895080EB0EE}"/>
    <cellStyle name="Percent 9 10 5 5 3" xfId="49062" xr:uid="{D407ED3E-875D-47F6-A2D8-2CE39E245D87}"/>
    <cellStyle name="Percent 9 10 5 6" xfId="31204" xr:uid="{1A5EFB3E-0C3B-40C4-91CD-1918071B97FB}"/>
    <cellStyle name="Percent 9 10 5 7" xfId="49055" xr:uid="{49E8E1E9-1FF2-45B4-BA2E-70D79CEDC18C}"/>
    <cellStyle name="Percent 9 10 6" xfId="13339" xr:uid="{329823EA-0BBF-46E1-9235-C9F60863EB21}"/>
    <cellStyle name="Percent 9 10 6 2" xfId="13340" xr:uid="{0BBAAA67-8E33-4F4A-88EB-2BE28E906E7C}"/>
    <cellStyle name="Percent 9 10 6 2 2" xfId="13341" xr:uid="{5736B2E5-DA65-4B64-A60C-C54591B1113C}"/>
    <cellStyle name="Percent 9 10 6 2 2 2" xfId="31214" xr:uid="{CC029F94-3713-4718-A4F3-B11351526438}"/>
    <cellStyle name="Percent 9 10 6 2 2 3" xfId="49065" xr:uid="{7D8176AB-D5FA-4473-8D77-A818FA177F39}"/>
    <cellStyle name="Percent 9 10 6 2 3" xfId="31213" xr:uid="{12EAD6A0-B42E-4586-9CD8-676441DEC910}"/>
    <cellStyle name="Percent 9 10 6 2 4" xfId="49064" xr:uid="{E266F35C-574D-4D3C-AA68-B1440D3729FB}"/>
    <cellStyle name="Percent 9 10 6 3" xfId="13342" xr:uid="{9DC852E8-5C04-4F4D-8D81-797D742E66F3}"/>
    <cellStyle name="Percent 9 10 6 3 2" xfId="13343" xr:uid="{8957A056-003F-4F65-8FFC-0FC5055CA124}"/>
    <cellStyle name="Percent 9 10 6 3 2 2" xfId="31216" xr:uid="{4BA34503-562D-4842-B288-130247C6833F}"/>
    <cellStyle name="Percent 9 10 6 3 2 3" xfId="49067" xr:uid="{851FDFAF-F4E7-4FBB-A3AE-328739E471ED}"/>
    <cellStyle name="Percent 9 10 6 3 3" xfId="31215" xr:uid="{C0CDA126-4FCB-4B0F-AE36-C42796EAF0F7}"/>
    <cellStyle name="Percent 9 10 6 3 4" xfId="49066" xr:uid="{A242FF3D-4C26-493A-A116-9598F386AC77}"/>
    <cellStyle name="Percent 9 10 6 4" xfId="13344" xr:uid="{05495E2E-67C0-49DE-8B04-E3CBA8A225CB}"/>
    <cellStyle name="Percent 9 10 6 4 2" xfId="31217" xr:uid="{6CE07E80-C2B9-487A-8359-13DE674D0593}"/>
    <cellStyle name="Percent 9 10 6 4 3" xfId="49068" xr:uid="{546CBAA4-FD1D-479C-B65B-124A0395AC5B}"/>
    <cellStyle name="Percent 9 10 6 5" xfId="31212" xr:uid="{B4088826-212A-4760-816F-06E5DF9473CE}"/>
    <cellStyle name="Percent 9 10 6 6" xfId="49063" xr:uid="{A1E59E37-06AF-47BC-9F88-8C3D2CDA9A29}"/>
    <cellStyle name="Percent 9 10 7" xfId="13345" xr:uid="{757865F9-1649-4B00-B370-D8DD313759B1}"/>
    <cellStyle name="Percent 9 10 7 2" xfId="13346" xr:uid="{F3732BB9-8876-4F1E-8505-E5E97A2F453D}"/>
    <cellStyle name="Percent 9 10 7 2 2" xfId="31219" xr:uid="{5BDDE561-50AC-42FC-8691-BBB22EA5E36A}"/>
    <cellStyle name="Percent 9 10 7 2 3" xfId="49070" xr:uid="{07CCC199-F66C-4295-AF88-500340D383DB}"/>
    <cellStyle name="Percent 9 10 7 3" xfId="31218" xr:uid="{A044D6E3-353D-4D00-944A-AC76352C3EAF}"/>
    <cellStyle name="Percent 9 10 7 4" xfId="49069" xr:uid="{366511D1-D7BB-4A87-B9FF-62624F63D6CC}"/>
    <cellStyle name="Percent 9 10 8" xfId="13347" xr:uid="{D48B563F-5F6E-4CAF-AA4B-EFBB6378BD80}"/>
    <cellStyle name="Percent 9 10 8 2" xfId="13348" xr:uid="{2094D11C-C8E4-4AD0-9B0B-9D0BE7A1EF34}"/>
    <cellStyle name="Percent 9 10 8 2 2" xfId="31221" xr:uid="{DEF30A39-750E-4595-8651-266630A5133B}"/>
    <cellStyle name="Percent 9 10 8 2 3" xfId="49072" xr:uid="{8E887285-EE79-4C50-A694-423C28DD93BA}"/>
    <cellStyle name="Percent 9 10 8 3" xfId="31220" xr:uid="{EBAE3097-CEDE-4AF4-9073-15F2E8169C6F}"/>
    <cellStyle name="Percent 9 10 8 4" xfId="49071" xr:uid="{6D681FCB-40D3-4ACF-87B9-9FBB145D8762}"/>
    <cellStyle name="Percent 9 10 9" xfId="13349" xr:uid="{9B077D3D-3338-4FAA-99F7-2BBFC2BAB409}"/>
    <cellStyle name="Percent 9 10 9 2" xfId="13350" xr:uid="{05D2F747-A1CE-4F53-B6BD-DC3DEEC891F5}"/>
    <cellStyle name="Percent 9 10 9 2 2" xfId="31223" xr:uid="{94F169B3-F854-42D0-942D-2CF03D20928A}"/>
    <cellStyle name="Percent 9 10 9 2 3" xfId="49074" xr:uid="{299CD8DF-DE3B-4549-A373-F3F1AE75011C}"/>
    <cellStyle name="Percent 9 10 9 3" xfId="31222" xr:uid="{4D9C92D9-B2D5-4DC3-AEC5-E70794853E1C}"/>
    <cellStyle name="Percent 9 10 9 4" xfId="49073" xr:uid="{65F26166-4E21-4C8D-9592-CDFC2C5A1859}"/>
    <cellStyle name="Percent 9 11" xfId="3014" xr:uid="{9136CAC7-2B1B-4498-82E7-1AF396955CAF}"/>
    <cellStyle name="Percent 9 11 10" xfId="13352" xr:uid="{7F2E02B9-EC1B-49C2-919C-879C0157AF42}"/>
    <cellStyle name="Percent 9 11 10 2" xfId="31225" xr:uid="{9092538E-3E9A-446E-9759-A21091DAFB56}"/>
    <cellStyle name="Percent 9 11 10 3" xfId="49076" xr:uid="{5689200E-97DA-47BE-BF0D-2808CB927E0F}"/>
    <cellStyle name="Percent 9 11 11" xfId="13353" xr:uid="{EEDEBBED-C7C1-48C8-930C-46F4C7A2ADAC}"/>
    <cellStyle name="Percent 9 11 11 2" xfId="31226" xr:uid="{3BCB17D4-821D-4CB8-8722-25940CB4A240}"/>
    <cellStyle name="Percent 9 11 11 3" xfId="49077" xr:uid="{6A93DEB4-B938-4639-808A-88393F51B24F}"/>
    <cellStyle name="Percent 9 11 12" xfId="13351" xr:uid="{12D41A2C-8393-4E53-8BF9-6451D3AC18D7}"/>
    <cellStyle name="Percent 9 11 12 2" xfId="31224" xr:uid="{AF80D707-3BF5-4479-9001-FD8A311F6F92}"/>
    <cellStyle name="Percent 9 11 12 3" xfId="49075" xr:uid="{443E852F-FD56-4597-A781-CCAB8D30FC1F}"/>
    <cellStyle name="Percent 9 11 13" xfId="60018" xr:uid="{E0995078-65F9-42A8-A58E-D7D0F578CFFD}"/>
    <cellStyle name="Percent 9 11 2" xfId="13354" xr:uid="{1F242169-BAE3-40B1-882F-8932B21F4A7D}"/>
    <cellStyle name="Percent 9 11 2 2" xfId="13355" xr:uid="{4C425E73-DBAF-4E49-9E31-DC0B4FBB01C7}"/>
    <cellStyle name="Percent 9 11 2 2 2" xfId="13356" xr:uid="{7C073E85-4353-4B5C-A19B-FBA29F2FDA0A}"/>
    <cellStyle name="Percent 9 11 2 2 2 2" xfId="31229" xr:uid="{9DBC08E0-1BAA-40CC-82FC-F143735AC2DA}"/>
    <cellStyle name="Percent 9 11 2 2 2 3" xfId="49080" xr:uid="{5FAD9A5E-8321-42E8-90F2-C771091FC140}"/>
    <cellStyle name="Percent 9 11 2 2 3" xfId="31228" xr:uid="{76A2CD6E-FC86-42AD-ACFB-F8D7F08A9184}"/>
    <cellStyle name="Percent 9 11 2 2 4" xfId="49079" xr:uid="{BA8ED24E-B88F-4DD9-A687-88E17AB7A192}"/>
    <cellStyle name="Percent 9 11 2 3" xfId="13357" xr:uid="{1890E431-0807-454C-86F0-1D0BEBA9BCF3}"/>
    <cellStyle name="Percent 9 11 2 3 2" xfId="13358" xr:uid="{0291C4ED-1213-43D1-BA8B-56E1135C967B}"/>
    <cellStyle name="Percent 9 11 2 3 2 2" xfId="31231" xr:uid="{68B5238E-57D3-4217-9E05-B7041CCBB315}"/>
    <cellStyle name="Percent 9 11 2 3 2 3" xfId="49082" xr:uid="{A8719D26-0FB1-4157-8C5D-79C1757E9F62}"/>
    <cellStyle name="Percent 9 11 2 3 3" xfId="31230" xr:uid="{A40341DE-5295-45BF-A067-D8C845A6BB66}"/>
    <cellStyle name="Percent 9 11 2 3 4" xfId="49081" xr:uid="{87A65FE1-89FB-4924-B91B-335B6B915448}"/>
    <cellStyle name="Percent 9 11 2 4" xfId="13359" xr:uid="{F7DBCC3A-CE9C-4CC6-A224-517132663540}"/>
    <cellStyle name="Percent 9 11 2 4 2" xfId="31232" xr:uid="{08A046ED-1594-4A1A-8F99-75BA6B3AC756}"/>
    <cellStyle name="Percent 9 11 2 4 3" xfId="49083" xr:uid="{9F940EC6-11B7-482E-8863-A43A83D3C83F}"/>
    <cellStyle name="Percent 9 11 2 5" xfId="13360" xr:uid="{49325E61-E901-4D2F-A0C8-8DD01F797BB8}"/>
    <cellStyle name="Percent 9 11 2 5 2" xfId="31233" xr:uid="{4C9AE644-AB73-405B-8240-1C70775F4D7D}"/>
    <cellStyle name="Percent 9 11 2 5 3" xfId="49084" xr:uid="{0D51D06C-2CEF-4D9A-945F-A43B5AB4CF98}"/>
    <cellStyle name="Percent 9 11 2 6" xfId="31227" xr:uid="{88C44FBD-B97A-4E1A-A7AA-E8ED7F3C4929}"/>
    <cellStyle name="Percent 9 11 2 7" xfId="49078" xr:uid="{3E67E481-E916-4AE6-88C8-7DFF6B5F73FC}"/>
    <cellStyle name="Percent 9 11 3" xfId="13361" xr:uid="{9F3DFA79-2C20-454B-B895-F6720F545863}"/>
    <cellStyle name="Percent 9 11 3 2" xfId="13362" xr:uid="{63A854F4-DED7-4E9D-9F52-269DAFEC24C5}"/>
    <cellStyle name="Percent 9 11 3 2 2" xfId="13363" xr:uid="{F7DB7198-DE8A-4C5D-A334-87EC3A3B49C6}"/>
    <cellStyle name="Percent 9 11 3 2 2 2" xfId="31236" xr:uid="{3326C9C0-D96C-4D1F-9C74-BF1872D8E2EE}"/>
    <cellStyle name="Percent 9 11 3 2 2 3" xfId="49087" xr:uid="{9F9104F8-86F5-4DA6-A918-106DD1810F04}"/>
    <cellStyle name="Percent 9 11 3 2 3" xfId="31235" xr:uid="{10FDE08A-ACEA-45A1-9DF0-5F686E487B9A}"/>
    <cellStyle name="Percent 9 11 3 2 4" xfId="49086" xr:uid="{3EB6F45F-FB4C-468C-8206-A3AAD3208370}"/>
    <cellStyle name="Percent 9 11 3 3" xfId="13364" xr:uid="{BC49B6C4-79EF-415E-B904-17F8D204B796}"/>
    <cellStyle name="Percent 9 11 3 3 2" xfId="13365" xr:uid="{B73C312A-6FE8-4E82-BB99-C55E5ED65060}"/>
    <cellStyle name="Percent 9 11 3 3 2 2" xfId="31238" xr:uid="{9D1E9409-C8D5-4FD8-8592-997AE1B5BFBC}"/>
    <cellStyle name="Percent 9 11 3 3 2 3" xfId="49089" xr:uid="{802CC855-47AC-455B-938E-D098A624C11B}"/>
    <cellStyle name="Percent 9 11 3 3 3" xfId="31237" xr:uid="{D2CEEA99-30C7-4043-B15A-409354D5AA34}"/>
    <cellStyle name="Percent 9 11 3 3 4" xfId="49088" xr:uid="{5B8920B6-FA25-477E-A165-BD349000B168}"/>
    <cellStyle name="Percent 9 11 3 4" xfId="13366" xr:uid="{E0843733-A70B-47A5-B7FC-1F929B6B6AF8}"/>
    <cellStyle name="Percent 9 11 3 4 2" xfId="31239" xr:uid="{539948F3-14A7-478A-8D25-D44BC8636D67}"/>
    <cellStyle name="Percent 9 11 3 4 3" xfId="49090" xr:uid="{903E6C20-81CB-4FEF-AF89-F49206BA411C}"/>
    <cellStyle name="Percent 9 11 3 5" xfId="31234" xr:uid="{54160948-A06A-4D18-A614-748C60A06DA5}"/>
    <cellStyle name="Percent 9 11 3 6" xfId="49085" xr:uid="{A1C11FF3-4758-4E60-B9A2-AF4C3B049413}"/>
    <cellStyle name="Percent 9 11 4" xfId="13367" xr:uid="{95A25885-4199-4A13-8C5E-C368D1630F4F}"/>
    <cellStyle name="Percent 9 11 4 2" xfId="13368" xr:uid="{BCAE1A17-C688-4DB5-930D-7BD007AF0DBF}"/>
    <cellStyle name="Percent 9 11 4 2 2" xfId="13369" xr:uid="{AA62DCA8-4950-4E98-93D3-488BA8AFE963}"/>
    <cellStyle name="Percent 9 11 4 2 2 2" xfId="31242" xr:uid="{8B5C474D-650A-419D-B338-96C3133AA629}"/>
    <cellStyle name="Percent 9 11 4 2 2 3" xfId="49093" xr:uid="{FDDA12E5-A519-4530-B103-1AF28404A558}"/>
    <cellStyle name="Percent 9 11 4 2 3" xfId="31241" xr:uid="{EB175B4E-E3D3-4B6C-AAC7-619A813AECA4}"/>
    <cellStyle name="Percent 9 11 4 2 4" xfId="49092" xr:uid="{02AC7A56-D03A-49B3-BAE2-F8778DC5116E}"/>
    <cellStyle name="Percent 9 11 4 3" xfId="13370" xr:uid="{D17B2BB5-E218-467A-9F67-9882710CDD5E}"/>
    <cellStyle name="Percent 9 11 4 3 2" xfId="13371" xr:uid="{D2819925-E3A4-45C9-B168-F17B86EE9BA6}"/>
    <cellStyle name="Percent 9 11 4 3 2 2" xfId="31244" xr:uid="{FD3DD3C4-36ED-467D-829F-652741BCE8E3}"/>
    <cellStyle name="Percent 9 11 4 3 2 3" xfId="49095" xr:uid="{B71740A1-7ED8-4888-A390-36BE3D280AE9}"/>
    <cellStyle name="Percent 9 11 4 3 3" xfId="31243" xr:uid="{C78DA2E8-F868-4FA6-8957-C568716F23BB}"/>
    <cellStyle name="Percent 9 11 4 3 4" xfId="49094" xr:uid="{DCAD7448-6EB9-4E1A-A153-DB70FFC38655}"/>
    <cellStyle name="Percent 9 11 4 4" xfId="13372" xr:uid="{97119E74-0D7E-4C50-916E-35EA65E047E4}"/>
    <cellStyle name="Percent 9 11 4 4 2" xfId="31245" xr:uid="{EE0E35EF-87F1-41A5-8D12-F4F2CD6F9CC5}"/>
    <cellStyle name="Percent 9 11 4 4 3" xfId="49096" xr:uid="{116F3ACB-ED8F-4988-B5CC-E0F26F4C79BB}"/>
    <cellStyle name="Percent 9 11 4 5" xfId="31240" xr:uid="{3105E154-8BD1-402E-A348-D34A0D7F1AEE}"/>
    <cellStyle name="Percent 9 11 4 6" xfId="49091" xr:uid="{F69B97E5-547C-478B-A377-864A1C7C1CDF}"/>
    <cellStyle name="Percent 9 11 5" xfId="13373" xr:uid="{DE2DA255-402B-4E2D-A8FC-F854F35F25E1}"/>
    <cellStyle name="Percent 9 11 5 2" xfId="13374" xr:uid="{D11266B4-FDC5-4DA8-951D-1949384530FE}"/>
    <cellStyle name="Percent 9 11 5 2 2" xfId="13375" xr:uid="{8B318983-226D-4328-AB7A-0433E3E5E5C8}"/>
    <cellStyle name="Percent 9 11 5 2 2 2" xfId="31248" xr:uid="{EF4371AB-AE66-4502-9064-D3E8A516FF55}"/>
    <cellStyle name="Percent 9 11 5 2 2 3" xfId="49099" xr:uid="{79F03380-4962-45C3-B1EA-BD0933FE9403}"/>
    <cellStyle name="Percent 9 11 5 2 3" xfId="31247" xr:uid="{42AD6AE6-536E-400A-A80B-FEA1F6B864A9}"/>
    <cellStyle name="Percent 9 11 5 2 4" xfId="49098" xr:uid="{D47E6D2C-5870-4F2D-94E6-6FB1A4F1DCF4}"/>
    <cellStyle name="Percent 9 11 5 3" xfId="13376" xr:uid="{F6564CAE-815E-43E8-A458-73167313A34B}"/>
    <cellStyle name="Percent 9 11 5 3 2" xfId="13377" xr:uid="{EC89958E-E53F-4B65-B233-120FA39EE625}"/>
    <cellStyle name="Percent 9 11 5 3 2 2" xfId="31250" xr:uid="{F58B4905-E572-4D7D-9804-AE4F45D452D7}"/>
    <cellStyle name="Percent 9 11 5 3 2 3" xfId="49101" xr:uid="{0AFBDBFF-B017-4D76-967F-BEEC30A1C161}"/>
    <cellStyle name="Percent 9 11 5 3 3" xfId="31249" xr:uid="{14C2D6E2-E8AA-4FAE-92E3-109E0702C9AA}"/>
    <cellStyle name="Percent 9 11 5 3 4" xfId="49100" xr:uid="{949D4176-423E-4319-92A3-F8235C37DE84}"/>
    <cellStyle name="Percent 9 11 5 4" xfId="13378" xr:uid="{BE84AB25-6572-408B-8B8A-289453A2A40D}"/>
    <cellStyle name="Percent 9 11 5 4 2" xfId="13379" xr:uid="{74F5D59A-BF3B-4A95-87D7-26E3E7D88AF4}"/>
    <cellStyle name="Percent 9 11 5 4 2 2" xfId="31252" xr:uid="{A46EA9A9-86A8-4514-9CDA-DBC1F3D4E3F0}"/>
    <cellStyle name="Percent 9 11 5 4 2 3" xfId="49103" xr:uid="{F7AE57F6-8D16-42CC-8EDF-A5C9DBEA066B}"/>
    <cellStyle name="Percent 9 11 5 4 3" xfId="31251" xr:uid="{DBA23A8A-9A48-4E0F-AF99-E8530C2823B6}"/>
    <cellStyle name="Percent 9 11 5 4 4" xfId="49102" xr:uid="{4EACDEDA-93B9-4F32-AE4E-206E8368B61A}"/>
    <cellStyle name="Percent 9 11 5 5" xfId="13380" xr:uid="{62786834-89E2-457F-8510-1BB206FED789}"/>
    <cellStyle name="Percent 9 11 5 5 2" xfId="31253" xr:uid="{B9386D07-6227-469C-B4E1-4F1152232927}"/>
    <cellStyle name="Percent 9 11 5 5 3" xfId="49104" xr:uid="{1FC55BD4-ED74-4B8A-B342-3739CEC15844}"/>
    <cellStyle name="Percent 9 11 5 6" xfId="31246" xr:uid="{30E9740E-1170-4662-AF26-010C536929BD}"/>
    <cellStyle name="Percent 9 11 5 7" xfId="49097" xr:uid="{CD95EB06-6C07-4FCF-82B8-A4248E4E714E}"/>
    <cellStyle name="Percent 9 11 6" xfId="13381" xr:uid="{D49A43E5-1E00-458D-B577-3B545CB3DD29}"/>
    <cellStyle name="Percent 9 11 6 2" xfId="13382" xr:uid="{E0393DCA-91B2-4030-BE82-6D4A477F470F}"/>
    <cellStyle name="Percent 9 11 6 2 2" xfId="13383" xr:uid="{F84105A5-13F4-42CF-ADFE-F1DF69A273F8}"/>
    <cellStyle name="Percent 9 11 6 2 2 2" xfId="31256" xr:uid="{0781D4D1-2262-404C-9C45-90BB2BBA859F}"/>
    <cellStyle name="Percent 9 11 6 2 2 3" xfId="49107" xr:uid="{294BAEC4-96C3-423E-B438-E69AB2D7E339}"/>
    <cellStyle name="Percent 9 11 6 2 3" xfId="31255" xr:uid="{52341999-C982-4393-B5A3-D4759D130B7E}"/>
    <cellStyle name="Percent 9 11 6 2 4" xfId="49106" xr:uid="{D91A68F0-0958-4FEF-AD75-B0DC79BBD7C0}"/>
    <cellStyle name="Percent 9 11 6 3" xfId="13384" xr:uid="{16B25AB5-8985-4D73-AA06-7492ADDA3227}"/>
    <cellStyle name="Percent 9 11 6 3 2" xfId="13385" xr:uid="{770C45D2-9F2A-4C44-89EE-9FEC9FF11BE4}"/>
    <cellStyle name="Percent 9 11 6 3 2 2" xfId="31258" xr:uid="{E49DE3F0-1E0E-4635-B813-CBB93CECEDA1}"/>
    <cellStyle name="Percent 9 11 6 3 2 3" xfId="49109" xr:uid="{0C75B54F-8ED8-4CC6-9240-9FF3712B31B4}"/>
    <cellStyle name="Percent 9 11 6 3 3" xfId="31257" xr:uid="{8BC04CD7-37BB-4171-817D-C620DD076F20}"/>
    <cellStyle name="Percent 9 11 6 3 4" xfId="49108" xr:uid="{BA500366-B893-406D-A016-8B3E4718B37F}"/>
    <cellStyle name="Percent 9 11 6 4" xfId="13386" xr:uid="{777DBF58-A7C8-4F46-BCA0-D67AB272D128}"/>
    <cellStyle name="Percent 9 11 6 4 2" xfId="31259" xr:uid="{9682D385-65B3-42CB-A051-02FCE973CAA7}"/>
    <cellStyle name="Percent 9 11 6 4 3" xfId="49110" xr:uid="{997C7EC4-1395-424F-AF2C-769A833D982C}"/>
    <cellStyle name="Percent 9 11 6 5" xfId="31254" xr:uid="{905AC1FA-353E-4DDC-B60A-60F28623AD69}"/>
    <cellStyle name="Percent 9 11 6 6" xfId="49105" xr:uid="{3E7FE857-7EF9-40E1-90DF-2D970A5D1AFE}"/>
    <cellStyle name="Percent 9 11 7" xfId="13387" xr:uid="{88FE4838-0B4C-4E3B-8D20-93DAE55DAB7D}"/>
    <cellStyle name="Percent 9 11 7 2" xfId="13388" xr:uid="{BC43B946-D9A6-4581-88E5-4A3223C1445D}"/>
    <cellStyle name="Percent 9 11 7 2 2" xfId="31261" xr:uid="{82C968B7-A02B-4996-91FB-DDDD33AB0A8E}"/>
    <cellStyle name="Percent 9 11 7 2 3" xfId="49112" xr:uid="{24E50709-7113-48B4-B62F-15D7B8B050D7}"/>
    <cellStyle name="Percent 9 11 7 3" xfId="31260" xr:uid="{F3F2BE81-4DE5-432E-BF27-A573617EB3DB}"/>
    <cellStyle name="Percent 9 11 7 4" xfId="49111" xr:uid="{212C5D13-F2F2-4A51-B51D-7D5D2F6B38BE}"/>
    <cellStyle name="Percent 9 11 8" xfId="13389" xr:uid="{E3EFE35F-FB4F-4F31-81E1-A28428402E54}"/>
    <cellStyle name="Percent 9 11 8 2" xfId="13390" xr:uid="{689B7561-230E-48DD-BBBE-6ED7F6A57F30}"/>
    <cellStyle name="Percent 9 11 8 2 2" xfId="31263" xr:uid="{3D323545-F270-485B-91DF-B69804849519}"/>
    <cellStyle name="Percent 9 11 8 2 3" xfId="49114" xr:uid="{859A5912-EBAC-4A8A-87EC-8E599F3B8E13}"/>
    <cellStyle name="Percent 9 11 8 3" xfId="31262" xr:uid="{3349A8BD-D40D-4B9B-899D-665A8CCDEB9A}"/>
    <cellStyle name="Percent 9 11 8 4" xfId="49113" xr:uid="{2F285BA3-86DD-407C-B8DC-85108543482E}"/>
    <cellStyle name="Percent 9 11 9" xfId="13391" xr:uid="{B7AA28F5-FABE-4AE7-944B-4E433AF7AA58}"/>
    <cellStyle name="Percent 9 11 9 2" xfId="13392" xr:uid="{3575AA53-28FB-4E48-98E1-A3BE2D63B911}"/>
    <cellStyle name="Percent 9 11 9 2 2" xfId="31265" xr:uid="{8DC19DCC-DB65-419E-8216-B97BD35633E0}"/>
    <cellStyle name="Percent 9 11 9 2 3" xfId="49116" xr:uid="{FEC4F724-9398-4D63-BEF4-0F27B6DCBAB7}"/>
    <cellStyle name="Percent 9 11 9 3" xfId="31264" xr:uid="{BB690867-6203-45AA-82DA-E28D393553ED}"/>
    <cellStyle name="Percent 9 11 9 4" xfId="49115" xr:uid="{BE1EE567-0690-44B5-9116-B2F499A29F35}"/>
    <cellStyle name="Percent 9 12" xfId="3015" xr:uid="{203B6378-AF48-4A70-91A5-B8C5B7C1122D}"/>
    <cellStyle name="Percent 9 12 10" xfId="13394" xr:uid="{3CC64421-825E-435A-AD87-82B62382C44A}"/>
    <cellStyle name="Percent 9 12 10 2" xfId="31267" xr:uid="{6D3FCF0E-9BFC-4561-ABF6-01FD35EE85BC}"/>
    <cellStyle name="Percent 9 12 10 3" xfId="49118" xr:uid="{6D1A005F-E2EF-4C40-B76B-D4CDA11E8F06}"/>
    <cellStyle name="Percent 9 12 11" xfId="13395" xr:uid="{D5B5B1E1-562A-43AE-ABF8-6A7EC003468C}"/>
    <cellStyle name="Percent 9 12 11 2" xfId="31268" xr:uid="{938A8D51-B5A7-45AB-B63A-82EAD91B0D05}"/>
    <cellStyle name="Percent 9 12 11 3" xfId="49119" xr:uid="{E2373C6B-0317-419E-80C8-BEDAE8D13305}"/>
    <cellStyle name="Percent 9 12 12" xfId="13393" xr:uid="{95EEA3D5-EF06-43C5-BC9A-D8AB234621E7}"/>
    <cellStyle name="Percent 9 12 12 2" xfId="31266" xr:uid="{D310F44C-ED47-465D-A687-F6C7CDA4CCA2}"/>
    <cellStyle name="Percent 9 12 12 3" xfId="49117" xr:uid="{0074F324-E633-4E76-B7EA-73EC3EA030B3}"/>
    <cellStyle name="Percent 9 12 13" xfId="60019" xr:uid="{F300A08B-BA3C-40C8-9154-DABDAA29A62F}"/>
    <cellStyle name="Percent 9 12 2" xfId="13396" xr:uid="{4E8BC5CB-1407-47EB-AE5C-14D71D392990}"/>
    <cellStyle name="Percent 9 12 2 2" xfId="13397" xr:uid="{CE6FFC10-AE01-465A-9E9F-D992E6EA12E0}"/>
    <cellStyle name="Percent 9 12 2 2 2" xfId="13398" xr:uid="{67DC049B-C105-49C8-93D6-CE39C4E133A8}"/>
    <cellStyle name="Percent 9 12 2 2 2 2" xfId="31271" xr:uid="{BA512B23-2FEE-4D0F-9578-03077B712DEB}"/>
    <cellStyle name="Percent 9 12 2 2 2 3" xfId="49122" xr:uid="{722A747F-3AF2-4379-B624-6D0874A62031}"/>
    <cellStyle name="Percent 9 12 2 2 3" xfId="31270" xr:uid="{9F436550-1C2C-4AE4-93BB-98C15D4352AE}"/>
    <cellStyle name="Percent 9 12 2 2 4" xfId="49121" xr:uid="{73955D0F-EE87-4411-B865-AFBD8ACD4744}"/>
    <cellStyle name="Percent 9 12 2 3" xfId="13399" xr:uid="{8689B422-B344-44EC-814C-B6098F4B59E8}"/>
    <cellStyle name="Percent 9 12 2 3 2" xfId="13400" xr:uid="{F0476E7A-5035-48DC-B706-A8DC22282505}"/>
    <cellStyle name="Percent 9 12 2 3 2 2" xfId="31273" xr:uid="{F8B2D719-90B6-4685-ABA5-0DE004DE52F2}"/>
    <cellStyle name="Percent 9 12 2 3 2 3" xfId="49124" xr:uid="{BF810F29-A621-4D9A-AAF6-9C063DC67C94}"/>
    <cellStyle name="Percent 9 12 2 3 3" xfId="31272" xr:uid="{FFFD2B01-4CB3-4DFB-993B-F3EEC9506A8D}"/>
    <cellStyle name="Percent 9 12 2 3 4" xfId="49123" xr:uid="{777AC926-5432-42A5-ACAD-65F749255153}"/>
    <cellStyle name="Percent 9 12 2 4" xfId="13401" xr:uid="{0444F1E7-95AA-4E74-8456-AD4E5C1AA201}"/>
    <cellStyle name="Percent 9 12 2 4 2" xfId="31274" xr:uid="{63EA6034-441A-415E-B289-7AC073E5270D}"/>
    <cellStyle name="Percent 9 12 2 4 3" xfId="49125" xr:uid="{9FF12157-DBB2-4469-8542-C02279BBA816}"/>
    <cellStyle name="Percent 9 12 2 5" xfId="13402" xr:uid="{C94683BA-D36B-4AC5-9BDC-42AC9D79DA97}"/>
    <cellStyle name="Percent 9 12 2 5 2" xfId="31275" xr:uid="{9891D505-AF0E-4159-919A-91C1DB504DC8}"/>
    <cellStyle name="Percent 9 12 2 5 3" xfId="49126" xr:uid="{3E5603AB-593A-40C3-BE2A-8E9188EC4C89}"/>
    <cellStyle name="Percent 9 12 2 6" xfId="31269" xr:uid="{1EC4972B-0EAC-417D-A9FE-89E1B0A415C3}"/>
    <cellStyle name="Percent 9 12 2 7" xfId="49120" xr:uid="{269B045F-BEEB-4A2E-B174-DD0CA39AC3CE}"/>
    <cellStyle name="Percent 9 12 3" xfId="13403" xr:uid="{E401D9E6-012B-4D84-8FBA-7E9A2CCEB2D4}"/>
    <cellStyle name="Percent 9 12 3 2" xfId="13404" xr:uid="{24AEDF59-581D-4BD7-8D34-68F535742785}"/>
    <cellStyle name="Percent 9 12 3 2 2" xfId="13405" xr:uid="{507FE239-D42D-4DE0-B5DF-DDFEE92612E2}"/>
    <cellStyle name="Percent 9 12 3 2 2 2" xfId="31278" xr:uid="{17C1B6D2-0944-4DD0-98C5-C7225A640CFE}"/>
    <cellStyle name="Percent 9 12 3 2 2 3" xfId="49129" xr:uid="{4FEA45FF-2930-423E-8FE2-216A79C1252C}"/>
    <cellStyle name="Percent 9 12 3 2 3" xfId="31277" xr:uid="{9EDEBBC9-1E4A-42A5-B115-F6B361C7A417}"/>
    <cellStyle name="Percent 9 12 3 2 4" xfId="49128" xr:uid="{E7C11C52-A277-4BE8-985A-D1CE179C3CC7}"/>
    <cellStyle name="Percent 9 12 3 3" xfId="13406" xr:uid="{A0B6D19B-8B9B-4B6A-809B-D4EF98F4B3E5}"/>
    <cellStyle name="Percent 9 12 3 3 2" xfId="13407" xr:uid="{C51DDD20-840B-4E08-B9E6-1E937FFAAE67}"/>
    <cellStyle name="Percent 9 12 3 3 2 2" xfId="31280" xr:uid="{AF80CBD6-D961-41EB-9FAC-63AF1F3D6610}"/>
    <cellStyle name="Percent 9 12 3 3 2 3" xfId="49131" xr:uid="{80F2F0EE-0263-4B1E-8792-EDDADF5A3FD3}"/>
    <cellStyle name="Percent 9 12 3 3 3" xfId="31279" xr:uid="{469DC761-2EA3-407F-B355-5F657DBD59AE}"/>
    <cellStyle name="Percent 9 12 3 3 4" xfId="49130" xr:uid="{9E8DB0E8-930B-41AA-9B15-0E04F1528039}"/>
    <cellStyle name="Percent 9 12 3 4" xfId="13408" xr:uid="{A4AC1496-EFE0-4922-BA1E-6FFB4854049F}"/>
    <cellStyle name="Percent 9 12 3 4 2" xfId="31281" xr:uid="{50F2850B-1DA6-4F8A-A123-F245320345C9}"/>
    <cellStyle name="Percent 9 12 3 4 3" xfId="49132" xr:uid="{5DA2092A-78F0-425E-BCA6-905AC4731B08}"/>
    <cellStyle name="Percent 9 12 3 5" xfId="31276" xr:uid="{A8ACAA72-7533-4577-AC96-9A2B356EE440}"/>
    <cellStyle name="Percent 9 12 3 6" xfId="49127" xr:uid="{4F8813FF-FF84-4543-9B8B-691A92509732}"/>
    <cellStyle name="Percent 9 12 4" xfId="13409" xr:uid="{DACFDDE7-9296-4F16-9B7A-0BBEB1A1CEEC}"/>
    <cellStyle name="Percent 9 12 4 2" xfId="13410" xr:uid="{09BCEB27-B03E-4C5F-8E21-37A1EC3D16D1}"/>
    <cellStyle name="Percent 9 12 4 2 2" xfId="13411" xr:uid="{73C5F6C3-5A8A-4E91-B05A-6B3E60D97525}"/>
    <cellStyle name="Percent 9 12 4 2 2 2" xfId="31284" xr:uid="{8AF8AD09-C3A6-4E5B-96AF-B14040CB5364}"/>
    <cellStyle name="Percent 9 12 4 2 2 3" xfId="49135" xr:uid="{36B395AE-0E5B-49CF-9AF3-538D5F352570}"/>
    <cellStyle name="Percent 9 12 4 2 3" xfId="31283" xr:uid="{838E5F20-697E-42B8-AE48-2F6A391BF8A8}"/>
    <cellStyle name="Percent 9 12 4 2 4" xfId="49134" xr:uid="{EDFA25EC-0846-4C32-82F0-125EBC9E350C}"/>
    <cellStyle name="Percent 9 12 4 3" xfId="13412" xr:uid="{FB5915A4-2231-48B4-BE21-2494E4C21D47}"/>
    <cellStyle name="Percent 9 12 4 3 2" xfId="13413" xr:uid="{D2B378B2-3AEA-4E16-84CA-FD04E1D5B413}"/>
    <cellStyle name="Percent 9 12 4 3 2 2" xfId="31286" xr:uid="{7280F496-1BC8-4744-BC82-AF757716B7CC}"/>
    <cellStyle name="Percent 9 12 4 3 2 3" xfId="49137" xr:uid="{2AFB6AB6-E728-4920-8FD5-23F0F3A55904}"/>
    <cellStyle name="Percent 9 12 4 3 3" xfId="31285" xr:uid="{7B42441B-E792-415D-8C77-1B6CA5914B21}"/>
    <cellStyle name="Percent 9 12 4 3 4" xfId="49136" xr:uid="{00B7F7B9-7C5F-4232-8FF5-0DB90EBB4F37}"/>
    <cellStyle name="Percent 9 12 4 4" xfId="13414" xr:uid="{0446908A-7C52-439F-88FF-13ABE2A02729}"/>
    <cellStyle name="Percent 9 12 4 4 2" xfId="31287" xr:uid="{18EFB422-A892-49B9-85A3-0173C38E1513}"/>
    <cellStyle name="Percent 9 12 4 4 3" xfId="49138" xr:uid="{0F6F2227-2094-4B2A-963F-5B4B19FB4479}"/>
    <cellStyle name="Percent 9 12 4 5" xfId="31282" xr:uid="{5C0400C8-3B95-4AD1-8B12-292AC2EE21CF}"/>
    <cellStyle name="Percent 9 12 4 6" xfId="49133" xr:uid="{E99EE73C-050D-4F31-9CC3-D568D1B2B680}"/>
    <cellStyle name="Percent 9 12 5" xfId="13415" xr:uid="{7F75FF01-954E-48BE-83A8-7E2929210B5E}"/>
    <cellStyle name="Percent 9 12 5 2" xfId="13416" xr:uid="{2DA3A0D3-9F5C-4B9F-B6CA-DDD9C12256F3}"/>
    <cellStyle name="Percent 9 12 5 2 2" xfId="13417" xr:uid="{E2763942-6ED7-4698-9C6E-A30CB0DEBF38}"/>
    <cellStyle name="Percent 9 12 5 2 2 2" xfId="31290" xr:uid="{782A7C2F-BAB3-413C-A7CE-10BB0BEA95D5}"/>
    <cellStyle name="Percent 9 12 5 2 2 3" xfId="49141" xr:uid="{9571360D-65CA-4321-AAC8-4E9D672EB42A}"/>
    <cellStyle name="Percent 9 12 5 2 3" xfId="31289" xr:uid="{1A3843AB-20D5-4495-817A-BCF4D4219305}"/>
    <cellStyle name="Percent 9 12 5 2 4" xfId="49140" xr:uid="{9818DC93-FB82-4E71-9158-4F4144BE99CE}"/>
    <cellStyle name="Percent 9 12 5 3" xfId="13418" xr:uid="{547D9E3D-9386-4B91-868E-DF5B91402747}"/>
    <cellStyle name="Percent 9 12 5 3 2" xfId="13419" xr:uid="{B5BA8F3A-D539-4C42-B83F-F8D5F1C3F5DD}"/>
    <cellStyle name="Percent 9 12 5 3 2 2" xfId="31292" xr:uid="{0C9BA70E-4D11-485A-82E3-3645DCDF4125}"/>
    <cellStyle name="Percent 9 12 5 3 2 3" xfId="49143" xr:uid="{6E1B09CA-3E9D-4191-ADB6-BD3FE03FE334}"/>
    <cellStyle name="Percent 9 12 5 3 3" xfId="31291" xr:uid="{E1D5777E-86DB-4B27-B6CD-6CA2C6551ED9}"/>
    <cellStyle name="Percent 9 12 5 3 4" xfId="49142" xr:uid="{CEC70B22-B0B1-4FC6-93C6-EB4F20F8C111}"/>
    <cellStyle name="Percent 9 12 5 4" xfId="13420" xr:uid="{51FE805A-329B-437D-AD51-D5DB0A4B3A0A}"/>
    <cellStyle name="Percent 9 12 5 4 2" xfId="13421" xr:uid="{A0DF4A1F-3D8F-4C11-B3DE-2E22E659059E}"/>
    <cellStyle name="Percent 9 12 5 4 2 2" xfId="31294" xr:uid="{A2F767DC-4CC6-448B-A0F6-E98223E24884}"/>
    <cellStyle name="Percent 9 12 5 4 2 3" xfId="49145" xr:uid="{76A106A1-A6D9-4C0B-9C91-645A5216958A}"/>
    <cellStyle name="Percent 9 12 5 4 3" xfId="31293" xr:uid="{954D5054-D2BB-4A77-AE20-4E67074D3172}"/>
    <cellStyle name="Percent 9 12 5 4 4" xfId="49144" xr:uid="{CA036336-91AB-4796-AED2-AC598A7B03B6}"/>
    <cellStyle name="Percent 9 12 5 5" xfId="13422" xr:uid="{EB976CE5-D35B-43B6-86CB-36E568836245}"/>
    <cellStyle name="Percent 9 12 5 5 2" xfId="31295" xr:uid="{E7737427-4824-416E-A955-1FB07097E9BF}"/>
    <cellStyle name="Percent 9 12 5 5 3" xfId="49146" xr:uid="{47F052C4-BD7E-4BFE-858A-BA6094B278AA}"/>
    <cellStyle name="Percent 9 12 5 6" xfId="31288" xr:uid="{8EDDCF63-8DE7-4DE0-8023-F8AD81C62427}"/>
    <cellStyle name="Percent 9 12 5 7" xfId="49139" xr:uid="{31174C42-3D59-44AE-8DFF-7619D569D20E}"/>
    <cellStyle name="Percent 9 12 6" xfId="13423" xr:uid="{6A0BB373-71B8-4AEE-89B6-5AD6C763D6A9}"/>
    <cellStyle name="Percent 9 12 6 2" xfId="13424" xr:uid="{8358B109-767A-4CCF-9BA3-F14834E466FD}"/>
    <cellStyle name="Percent 9 12 6 2 2" xfId="13425" xr:uid="{8A23EC1B-E80A-42C9-9EA4-0A532594B070}"/>
    <cellStyle name="Percent 9 12 6 2 2 2" xfId="31298" xr:uid="{7457EC45-7A72-415A-ADDC-4B4BBEE9181E}"/>
    <cellStyle name="Percent 9 12 6 2 2 3" xfId="49149" xr:uid="{8B1516BA-7C8A-485C-8761-63A7DBCFC1BB}"/>
    <cellStyle name="Percent 9 12 6 2 3" xfId="31297" xr:uid="{57378F5F-9E30-4B0C-A5E8-34237F482FA8}"/>
    <cellStyle name="Percent 9 12 6 2 4" xfId="49148" xr:uid="{246E55CC-1E96-45F1-9351-12BDB72666CC}"/>
    <cellStyle name="Percent 9 12 6 3" xfId="13426" xr:uid="{AB9F69CA-3C7C-4A5B-ADED-5FC088D3993D}"/>
    <cellStyle name="Percent 9 12 6 3 2" xfId="13427" xr:uid="{51FC8832-4793-4390-AC6C-EE8F7482557D}"/>
    <cellStyle name="Percent 9 12 6 3 2 2" xfId="31300" xr:uid="{07CFC468-074B-4E9B-9D76-A954857D9DDC}"/>
    <cellStyle name="Percent 9 12 6 3 2 3" xfId="49151" xr:uid="{A6C489C6-6408-46E0-B42F-425C00A18FEE}"/>
    <cellStyle name="Percent 9 12 6 3 3" xfId="31299" xr:uid="{D870B3CC-08DD-4DC7-8AE3-560703E619BB}"/>
    <cellStyle name="Percent 9 12 6 3 4" xfId="49150" xr:uid="{9ED028BE-F568-4576-96CE-AB393FCF9654}"/>
    <cellStyle name="Percent 9 12 6 4" xfId="13428" xr:uid="{DA4E255D-4F8C-4B18-B817-5044B5A28277}"/>
    <cellStyle name="Percent 9 12 6 4 2" xfId="31301" xr:uid="{242EC6CC-734A-4B6E-B30D-F8F00F45AFDC}"/>
    <cellStyle name="Percent 9 12 6 4 3" xfId="49152" xr:uid="{CD81424A-32C2-4CEC-86AA-D638357B4A87}"/>
    <cellStyle name="Percent 9 12 6 5" xfId="31296" xr:uid="{840AD926-BB62-4339-928C-9FE1C21FCEF2}"/>
    <cellStyle name="Percent 9 12 6 6" xfId="49147" xr:uid="{788C1E81-9CE8-48F3-ABA5-2253A7094485}"/>
    <cellStyle name="Percent 9 12 7" xfId="13429" xr:uid="{78EB33B3-FB27-48D3-AAB2-82D707EB8C07}"/>
    <cellStyle name="Percent 9 12 7 2" xfId="13430" xr:uid="{55F40BD8-248D-461E-A0A7-87075527D0A9}"/>
    <cellStyle name="Percent 9 12 7 2 2" xfId="31303" xr:uid="{D420F8AC-BDA5-4022-A28B-08615BF82EE4}"/>
    <cellStyle name="Percent 9 12 7 2 3" xfId="49154" xr:uid="{2EA7FBD7-B15B-41F4-A86D-F1D25D6A4F20}"/>
    <cellStyle name="Percent 9 12 7 3" xfId="31302" xr:uid="{C283A265-0D52-4311-9F35-CFEF7F5F16B9}"/>
    <cellStyle name="Percent 9 12 7 4" xfId="49153" xr:uid="{4D3B5565-F8D4-4FAF-9C4D-5F5ECEB86CC1}"/>
    <cellStyle name="Percent 9 12 8" xfId="13431" xr:uid="{40BF3758-5461-4144-B6B2-2769ABFDCFA9}"/>
    <cellStyle name="Percent 9 12 8 2" xfId="13432" xr:uid="{1AF8C7E7-B0B2-4AF8-9BA1-CDFC0A5F3E0C}"/>
    <cellStyle name="Percent 9 12 8 2 2" xfId="31305" xr:uid="{6A930082-F64A-4387-B7FF-D53589F34EEA}"/>
    <cellStyle name="Percent 9 12 8 2 3" xfId="49156" xr:uid="{C96369AF-FE6D-4A87-B775-B1A1366A475F}"/>
    <cellStyle name="Percent 9 12 8 3" xfId="31304" xr:uid="{8CB9D6BD-2104-4E79-97F4-0A6AB7DE01F9}"/>
    <cellStyle name="Percent 9 12 8 4" xfId="49155" xr:uid="{1BF6587B-D2F7-4626-970C-824BD7B1D3BC}"/>
    <cellStyle name="Percent 9 12 9" xfId="13433" xr:uid="{C043603C-ED01-4D7D-B5D1-745843B81064}"/>
    <cellStyle name="Percent 9 12 9 2" xfId="13434" xr:uid="{4065820D-AA0F-4B77-B273-09CF65EDA345}"/>
    <cellStyle name="Percent 9 12 9 2 2" xfId="31307" xr:uid="{F2E8B525-F2CD-4D83-94A5-43945B77EBDE}"/>
    <cellStyle name="Percent 9 12 9 2 3" xfId="49158" xr:uid="{76D21FA3-414D-49A7-8DCD-A696CF84E9DF}"/>
    <cellStyle name="Percent 9 12 9 3" xfId="31306" xr:uid="{FA71B9FB-EB80-4CA0-9BBB-45A11BA00A7F}"/>
    <cellStyle name="Percent 9 12 9 4" xfId="49157" xr:uid="{DD1458AE-7FBD-484F-A571-548648FC13EF}"/>
    <cellStyle name="Percent 9 13" xfId="3016" xr:uid="{F27EA7A6-D76C-43F4-A748-25BE9B24FF41}"/>
    <cellStyle name="Percent 9 13 10" xfId="13436" xr:uid="{BE9B4A22-30B1-4D9B-8AA7-90BBE4C74A42}"/>
    <cellStyle name="Percent 9 13 10 2" xfId="31309" xr:uid="{9AE6BD92-9319-48E7-88CB-4B27440F106A}"/>
    <cellStyle name="Percent 9 13 10 3" xfId="49160" xr:uid="{E8890E09-8BE1-4203-BAEF-F32D8C40E651}"/>
    <cellStyle name="Percent 9 13 11" xfId="13437" xr:uid="{0BC8593B-A35F-4D20-A7B4-6FBA91E93056}"/>
    <cellStyle name="Percent 9 13 11 2" xfId="31310" xr:uid="{FE1F472F-9392-424B-8326-EE79A3D4ED0A}"/>
    <cellStyle name="Percent 9 13 11 3" xfId="49161" xr:uid="{4DDBCAD6-9EFD-4A31-829B-D785B6D0FD4B}"/>
    <cellStyle name="Percent 9 13 12" xfId="13435" xr:uid="{2E806C99-30A9-413D-968E-8E77383880D0}"/>
    <cellStyle name="Percent 9 13 12 2" xfId="31308" xr:uid="{484236F9-613F-466C-820D-818EA432987C}"/>
    <cellStyle name="Percent 9 13 12 3" xfId="49159" xr:uid="{A7D56BCB-3357-4E5C-8A25-6C04B8984FDC}"/>
    <cellStyle name="Percent 9 13 13" xfId="60020" xr:uid="{958A8EDA-2E47-4E82-A5C4-92C8350670F1}"/>
    <cellStyle name="Percent 9 13 2" xfId="13438" xr:uid="{A4AE94C2-6DC0-47A6-AEAF-CF3CB5A33D1E}"/>
    <cellStyle name="Percent 9 13 2 2" xfId="13439" xr:uid="{B9067217-57F1-4B1C-8B7C-475F387D25C0}"/>
    <cellStyle name="Percent 9 13 2 2 2" xfId="13440" xr:uid="{3E19375C-2D57-416F-9474-400D853D2F26}"/>
    <cellStyle name="Percent 9 13 2 2 2 2" xfId="31313" xr:uid="{AC886FFC-0FBC-4168-A1F5-9CD9289AF83D}"/>
    <cellStyle name="Percent 9 13 2 2 2 3" xfId="49164" xr:uid="{FAC023A3-E362-459B-B8EF-5149543E1F79}"/>
    <cellStyle name="Percent 9 13 2 2 3" xfId="31312" xr:uid="{A0D8CC36-5829-4003-B778-03C360B2E548}"/>
    <cellStyle name="Percent 9 13 2 2 4" xfId="49163" xr:uid="{ECD21878-9AF0-41C8-80A0-F2F8B3F129CE}"/>
    <cellStyle name="Percent 9 13 2 3" xfId="13441" xr:uid="{405A26D6-99B5-481F-ADCB-5435263F5481}"/>
    <cellStyle name="Percent 9 13 2 3 2" xfId="13442" xr:uid="{1CC7425C-AFEB-4FB3-ACEC-4467FA8AAEE8}"/>
    <cellStyle name="Percent 9 13 2 3 2 2" xfId="31315" xr:uid="{10F52014-5317-4121-A933-A0E2FEE08EBE}"/>
    <cellStyle name="Percent 9 13 2 3 2 3" xfId="49166" xr:uid="{5DC5E38C-2083-4FD6-AA9B-F95AA3930881}"/>
    <cellStyle name="Percent 9 13 2 3 3" xfId="31314" xr:uid="{435D99D7-36F2-4A60-9862-4300C70C8BC9}"/>
    <cellStyle name="Percent 9 13 2 3 4" xfId="49165" xr:uid="{B0BF7E71-B8B0-41A4-82FA-463774DFD134}"/>
    <cellStyle name="Percent 9 13 2 4" xfId="13443" xr:uid="{17DD4DD5-8E57-4107-ACD4-C81CF3CC8B07}"/>
    <cellStyle name="Percent 9 13 2 4 2" xfId="31316" xr:uid="{3C75A854-B101-4E62-8E94-1B1764ED08DF}"/>
    <cellStyle name="Percent 9 13 2 4 3" xfId="49167" xr:uid="{F5807EC4-2014-4FAA-9B03-04B1C86700D1}"/>
    <cellStyle name="Percent 9 13 2 5" xfId="13444" xr:uid="{DCA4CFF0-511D-4BBE-86FF-33F10A3B5A54}"/>
    <cellStyle name="Percent 9 13 2 5 2" xfId="31317" xr:uid="{9991B165-006B-43C1-A898-122A7813B832}"/>
    <cellStyle name="Percent 9 13 2 5 3" xfId="49168" xr:uid="{DF01A880-D143-4CEB-9D90-D319A6D24E3E}"/>
    <cellStyle name="Percent 9 13 2 6" xfId="31311" xr:uid="{1214CB93-2AAA-41F0-8163-38D83DD8A6B0}"/>
    <cellStyle name="Percent 9 13 2 7" xfId="49162" xr:uid="{BE7DF63B-D4EE-4961-8075-3838F5CB16A8}"/>
    <cellStyle name="Percent 9 13 3" xfId="13445" xr:uid="{A0CB0B82-1EF1-4A87-B7CE-FF6A2CFADAD3}"/>
    <cellStyle name="Percent 9 13 3 2" xfId="13446" xr:uid="{2A0F93E1-7900-4C0E-B51E-BBF010E860F2}"/>
    <cellStyle name="Percent 9 13 3 2 2" xfId="13447" xr:uid="{01BC91D1-2D1F-4DF2-B157-34BEC4E67268}"/>
    <cellStyle name="Percent 9 13 3 2 2 2" xfId="31320" xr:uid="{33756228-F6AB-490B-8243-D1D140FCE385}"/>
    <cellStyle name="Percent 9 13 3 2 2 3" xfId="49171" xr:uid="{FC71EF20-B990-4C69-9746-D17FB4973854}"/>
    <cellStyle name="Percent 9 13 3 2 3" xfId="31319" xr:uid="{4EF88794-F0E3-4093-974E-41D7752EC2CC}"/>
    <cellStyle name="Percent 9 13 3 2 4" xfId="49170" xr:uid="{1BC3E0CC-51B6-4C0C-937A-02E2177ABE58}"/>
    <cellStyle name="Percent 9 13 3 3" xfId="13448" xr:uid="{37EE2862-3C4A-4146-8D0A-05F6393BD640}"/>
    <cellStyle name="Percent 9 13 3 3 2" xfId="13449" xr:uid="{B7589BA5-FC0E-4A03-86A6-FE4D12B5EF3D}"/>
    <cellStyle name="Percent 9 13 3 3 2 2" xfId="31322" xr:uid="{99FA9F0B-F712-4B0F-AD9F-3A9DDDAD0E31}"/>
    <cellStyle name="Percent 9 13 3 3 2 3" xfId="49173" xr:uid="{9FFF41B9-30B7-4955-AEA4-2E2BE4F221C0}"/>
    <cellStyle name="Percent 9 13 3 3 3" xfId="31321" xr:uid="{5060A048-CFC4-4204-A302-16BA43C628E9}"/>
    <cellStyle name="Percent 9 13 3 3 4" xfId="49172" xr:uid="{BFBFED27-CF36-4C82-9B3E-E758C54F6937}"/>
    <cellStyle name="Percent 9 13 3 4" xfId="13450" xr:uid="{94653021-5072-4992-BFDF-80453308F612}"/>
    <cellStyle name="Percent 9 13 3 4 2" xfId="31323" xr:uid="{1F44CFFD-8D02-4AC7-AA45-E3E7F0CAC181}"/>
    <cellStyle name="Percent 9 13 3 4 3" xfId="49174" xr:uid="{D9782007-84ED-481F-AF06-795A3C3A921C}"/>
    <cellStyle name="Percent 9 13 3 5" xfId="31318" xr:uid="{B50AD28A-E113-4FB6-8118-5DE6E448B854}"/>
    <cellStyle name="Percent 9 13 3 6" xfId="49169" xr:uid="{370F838C-31AB-4A7D-A604-B33FEE509578}"/>
    <cellStyle name="Percent 9 13 4" xfId="13451" xr:uid="{FA3D81E3-22E2-41AF-A55E-219DD4E86C52}"/>
    <cellStyle name="Percent 9 13 4 2" xfId="13452" xr:uid="{62F672D4-74BE-461D-ADDB-89A830C25298}"/>
    <cellStyle name="Percent 9 13 4 2 2" xfId="13453" xr:uid="{390C9893-A1D0-4E81-A831-4C42A516C13B}"/>
    <cellStyle name="Percent 9 13 4 2 2 2" xfId="31326" xr:uid="{4D8A6475-4FD2-48A7-A22E-D97DCB8D4481}"/>
    <cellStyle name="Percent 9 13 4 2 2 3" xfId="49177" xr:uid="{F3C93086-633C-44A2-A72E-27E6F650E5B9}"/>
    <cellStyle name="Percent 9 13 4 2 3" xfId="31325" xr:uid="{D511199C-4238-41E6-9E4C-708533E569F8}"/>
    <cellStyle name="Percent 9 13 4 2 4" xfId="49176" xr:uid="{046DC8C3-CB3C-41B5-9404-E52BE5BF6387}"/>
    <cellStyle name="Percent 9 13 4 3" xfId="13454" xr:uid="{14314455-832B-46CF-AFD8-A5EEE907B3C6}"/>
    <cellStyle name="Percent 9 13 4 3 2" xfId="13455" xr:uid="{C3874989-07D8-4816-AB62-A84B288867E0}"/>
    <cellStyle name="Percent 9 13 4 3 2 2" xfId="31328" xr:uid="{A1288CA0-F7C5-43B7-B990-A5B29748E48B}"/>
    <cellStyle name="Percent 9 13 4 3 2 3" xfId="49179" xr:uid="{94EAC36B-F68D-4517-B2B5-B602AB396E5A}"/>
    <cellStyle name="Percent 9 13 4 3 3" xfId="31327" xr:uid="{D9C55A30-2573-4F4A-9E9B-952BDD7AAEAF}"/>
    <cellStyle name="Percent 9 13 4 3 4" xfId="49178" xr:uid="{23D56BF7-3D46-46F8-A55B-84753A228960}"/>
    <cellStyle name="Percent 9 13 4 4" xfId="13456" xr:uid="{E12A9AE2-ED93-445D-A031-45E49A23E4F0}"/>
    <cellStyle name="Percent 9 13 4 4 2" xfId="31329" xr:uid="{EAA40633-1214-43C7-962D-52514C20C0C4}"/>
    <cellStyle name="Percent 9 13 4 4 3" xfId="49180" xr:uid="{C5BA3FBE-2114-4ED0-94E1-2602ABB10D22}"/>
    <cellStyle name="Percent 9 13 4 5" xfId="31324" xr:uid="{F642B8AD-516C-4BBB-A05E-95C418FC6DA6}"/>
    <cellStyle name="Percent 9 13 4 6" xfId="49175" xr:uid="{34CE8EEC-50BE-4E8E-88DF-DADF3DEDCEF2}"/>
    <cellStyle name="Percent 9 13 5" xfId="13457" xr:uid="{9A6D7EF4-F1EA-4D7B-A2CF-83EDFC890FB6}"/>
    <cellStyle name="Percent 9 13 5 2" xfId="13458" xr:uid="{F069DE45-AB43-46D8-9FBC-9459A1161F20}"/>
    <cellStyle name="Percent 9 13 5 2 2" xfId="13459" xr:uid="{C4EBC119-D328-47F3-94A0-80A44A3D3AC4}"/>
    <cellStyle name="Percent 9 13 5 2 2 2" xfId="31332" xr:uid="{F86735FA-DD0F-4517-9028-803C667E74D1}"/>
    <cellStyle name="Percent 9 13 5 2 2 3" xfId="49183" xr:uid="{5B716D44-447B-4C3E-897E-F7CBFE72EC72}"/>
    <cellStyle name="Percent 9 13 5 2 3" xfId="31331" xr:uid="{B95FAA0D-CF76-4C3E-837B-613BAA14D1F3}"/>
    <cellStyle name="Percent 9 13 5 2 4" xfId="49182" xr:uid="{E68F021F-632B-4D68-B8CA-C669DB13C973}"/>
    <cellStyle name="Percent 9 13 5 3" xfId="13460" xr:uid="{78907FE2-7E0A-4DFC-AEB7-9C61298AE9E9}"/>
    <cellStyle name="Percent 9 13 5 3 2" xfId="13461" xr:uid="{1E986D5B-C796-4CDA-903E-C0F73D808DE3}"/>
    <cellStyle name="Percent 9 13 5 3 2 2" xfId="31334" xr:uid="{F3FE1AA4-43D2-46AE-A24E-AD09B8511FBF}"/>
    <cellStyle name="Percent 9 13 5 3 2 3" xfId="49185" xr:uid="{1E67AB2D-E561-4F56-9EB7-3CA141FC1F74}"/>
    <cellStyle name="Percent 9 13 5 3 3" xfId="31333" xr:uid="{9C416952-464C-440A-865F-A43A3A4195C6}"/>
    <cellStyle name="Percent 9 13 5 3 4" xfId="49184" xr:uid="{392DC3E8-4F39-48C7-BD12-B8C12C9B12D1}"/>
    <cellStyle name="Percent 9 13 5 4" xfId="13462" xr:uid="{B000F9EE-EFC6-40EC-A338-BD46C1078A33}"/>
    <cellStyle name="Percent 9 13 5 4 2" xfId="13463" xr:uid="{8DE278A2-F0B1-45A1-BA0D-2B45B02C7B5B}"/>
    <cellStyle name="Percent 9 13 5 4 2 2" xfId="31336" xr:uid="{2404D5B0-5463-4F2D-8F2B-CA54DC5C7188}"/>
    <cellStyle name="Percent 9 13 5 4 2 3" xfId="49187" xr:uid="{4236611E-F405-4246-BCBD-C71C14F6270E}"/>
    <cellStyle name="Percent 9 13 5 4 3" xfId="31335" xr:uid="{C966C185-3C03-400E-9E97-A5C91D367F5B}"/>
    <cellStyle name="Percent 9 13 5 4 4" xfId="49186" xr:uid="{2B93D03C-086F-4583-809B-BB3D93097489}"/>
    <cellStyle name="Percent 9 13 5 5" xfId="13464" xr:uid="{8FBD31F5-408A-44C8-93F4-FB07A7F275BF}"/>
    <cellStyle name="Percent 9 13 5 5 2" xfId="31337" xr:uid="{AAE9A915-9AA6-4BB8-BAC7-44E3A2722BC5}"/>
    <cellStyle name="Percent 9 13 5 5 3" xfId="49188" xr:uid="{BD9C59FB-760A-4710-BA7E-144685B5494B}"/>
    <cellStyle name="Percent 9 13 5 6" xfId="31330" xr:uid="{30F056F0-32E1-445C-8A4E-48081A00877D}"/>
    <cellStyle name="Percent 9 13 5 7" xfId="49181" xr:uid="{0C66B1AA-77CA-4BD2-A663-9AF24D9D177B}"/>
    <cellStyle name="Percent 9 13 6" xfId="13465" xr:uid="{130CEA2C-31CB-4A04-A24C-3271DB78A633}"/>
    <cellStyle name="Percent 9 13 6 2" xfId="13466" xr:uid="{7391F048-42BD-4E0A-A0D6-AA113B22C3EF}"/>
    <cellStyle name="Percent 9 13 6 2 2" xfId="13467" xr:uid="{90AB0A1B-F8AB-4C7A-9922-D6C4DEF7B092}"/>
    <cellStyle name="Percent 9 13 6 2 2 2" xfId="31340" xr:uid="{C2701C0B-BAB8-4618-98B5-09B437E63551}"/>
    <cellStyle name="Percent 9 13 6 2 2 3" xfId="49191" xr:uid="{155DE326-C66C-4FB9-B9F6-7ABBB5991E37}"/>
    <cellStyle name="Percent 9 13 6 2 3" xfId="31339" xr:uid="{4DB31359-3287-47B1-9641-B47021AFCA4D}"/>
    <cellStyle name="Percent 9 13 6 2 4" xfId="49190" xr:uid="{6E3D5E46-0B58-4FB2-B28A-7C327DF879F0}"/>
    <cellStyle name="Percent 9 13 6 3" xfId="13468" xr:uid="{CD3B31BE-F190-4856-A95C-B071C83A6A8D}"/>
    <cellStyle name="Percent 9 13 6 3 2" xfId="13469" xr:uid="{7FE7C000-03DC-4BC9-BA77-A431B30B774D}"/>
    <cellStyle name="Percent 9 13 6 3 2 2" xfId="31342" xr:uid="{E4932601-D2D0-44B0-8195-346A82A87CA7}"/>
    <cellStyle name="Percent 9 13 6 3 2 3" xfId="49193" xr:uid="{C250AF9A-1440-48E7-AA35-2B206A291DC8}"/>
    <cellStyle name="Percent 9 13 6 3 3" xfId="31341" xr:uid="{43DC6A4E-8E40-49BD-B606-4C88DB6B84EF}"/>
    <cellStyle name="Percent 9 13 6 3 4" xfId="49192" xr:uid="{77A5F853-3BDE-4C2A-B9A8-12A282A34C4A}"/>
    <cellStyle name="Percent 9 13 6 4" xfId="13470" xr:uid="{7364C242-46ED-4348-A3AE-2F74AA373047}"/>
    <cellStyle name="Percent 9 13 6 4 2" xfId="31343" xr:uid="{C3346E5F-68D9-4AC1-90F2-FDFA05414542}"/>
    <cellStyle name="Percent 9 13 6 4 3" xfId="49194" xr:uid="{CE60FF3E-17DB-4AA0-8DC5-41E642F3C79F}"/>
    <cellStyle name="Percent 9 13 6 5" xfId="31338" xr:uid="{A37C4474-0953-4B31-BF54-C99DCCE62886}"/>
    <cellStyle name="Percent 9 13 6 6" xfId="49189" xr:uid="{0F6B2049-F077-4E5D-89CD-EDEEF87EA043}"/>
    <cellStyle name="Percent 9 13 7" xfId="13471" xr:uid="{F2521B93-FCB3-4620-ABC3-C7957EB1E485}"/>
    <cellStyle name="Percent 9 13 7 2" xfId="13472" xr:uid="{2FC3F967-29FF-4A68-9A4C-B7A4CEAF4377}"/>
    <cellStyle name="Percent 9 13 7 2 2" xfId="31345" xr:uid="{54E74E23-4B10-4DC6-BC33-1194046C3C80}"/>
    <cellStyle name="Percent 9 13 7 2 3" xfId="49196" xr:uid="{E6579A7C-E6CC-42A2-BE44-67628BE0DC9D}"/>
    <cellStyle name="Percent 9 13 7 3" xfId="31344" xr:uid="{EFB29CCB-562C-4D26-B704-98E0A6D635B5}"/>
    <cellStyle name="Percent 9 13 7 4" xfId="49195" xr:uid="{B7510ABE-8B21-4321-B252-D6D2F489EEB0}"/>
    <cellStyle name="Percent 9 13 8" xfId="13473" xr:uid="{5CE80BF3-D99F-4572-B235-B4C3D5F4B2DE}"/>
    <cellStyle name="Percent 9 13 8 2" xfId="13474" xr:uid="{63767D51-8D16-4B3D-BBBA-1112371F972C}"/>
    <cellStyle name="Percent 9 13 8 2 2" xfId="31347" xr:uid="{E0B71390-9440-447E-8862-0462F85CC094}"/>
    <cellStyle name="Percent 9 13 8 2 3" xfId="49198" xr:uid="{C0244F76-CC14-450C-B3DB-CE569D09E51A}"/>
    <cellStyle name="Percent 9 13 8 3" xfId="31346" xr:uid="{9DD431F6-5F63-489A-B20E-3AA78E7C6875}"/>
    <cellStyle name="Percent 9 13 8 4" xfId="49197" xr:uid="{33CCB6C8-9823-4600-913D-B2ADE38434A2}"/>
    <cellStyle name="Percent 9 13 9" xfId="13475" xr:uid="{7F73F2BA-3B65-4652-B261-F0DA51E9062E}"/>
    <cellStyle name="Percent 9 13 9 2" xfId="13476" xr:uid="{1D1F1815-359B-4B17-BAE7-B5C953E6ABE7}"/>
    <cellStyle name="Percent 9 13 9 2 2" xfId="31349" xr:uid="{79260FF0-311A-456E-9838-B6C41D0B9E5C}"/>
    <cellStyle name="Percent 9 13 9 2 3" xfId="49200" xr:uid="{55959E15-B7DA-4333-8C2B-50F730648ACF}"/>
    <cellStyle name="Percent 9 13 9 3" xfId="31348" xr:uid="{D8B25A27-520D-4DC2-94F1-FAC764E48C2F}"/>
    <cellStyle name="Percent 9 13 9 4" xfId="49199" xr:uid="{B201D984-208B-4083-BB55-14EE09373CE4}"/>
    <cellStyle name="Percent 9 14" xfId="3017" xr:uid="{8D6C4564-FC99-4500-AC0B-5D01B710B295}"/>
    <cellStyle name="Percent 9 14 10" xfId="13478" xr:uid="{F0D5CFDC-FB12-432E-9251-35FB7113D455}"/>
    <cellStyle name="Percent 9 14 10 2" xfId="31351" xr:uid="{811E198F-17B8-4692-AE04-E249FBD87CDB}"/>
    <cellStyle name="Percent 9 14 10 3" xfId="49202" xr:uid="{EBFE9AD9-D4E1-4FCA-8C2A-C3317D4A5E5E}"/>
    <cellStyle name="Percent 9 14 11" xfId="13479" xr:uid="{7C436602-CA02-491E-B6CA-33E04C5ECE4D}"/>
    <cellStyle name="Percent 9 14 11 2" xfId="31352" xr:uid="{9B50ADC5-B5D3-498A-838D-D072A707389E}"/>
    <cellStyle name="Percent 9 14 11 3" xfId="49203" xr:uid="{B778046C-33B4-44E6-A70D-5DE9A392E305}"/>
    <cellStyle name="Percent 9 14 12" xfId="13477" xr:uid="{4F38E2F2-58E0-485A-9749-BB60A4BCCDC7}"/>
    <cellStyle name="Percent 9 14 12 2" xfId="31350" xr:uid="{FBE48609-25B9-4219-A706-3B69EA12FB5B}"/>
    <cellStyle name="Percent 9 14 12 3" xfId="49201" xr:uid="{5805C037-70F9-406F-A493-ED8906592E49}"/>
    <cellStyle name="Percent 9 14 13" xfId="60021" xr:uid="{928A5160-2C6D-49DD-8E5E-7EFC54FDCA0A}"/>
    <cellStyle name="Percent 9 14 2" xfId="13480" xr:uid="{2404D0D9-2244-447A-BC13-9836AA26184C}"/>
    <cellStyle name="Percent 9 14 2 2" xfId="13481" xr:uid="{73416F69-F83C-414E-BC84-338963C819ED}"/>
    <cellStyle name="Percent 9 14 2 2 2" xfId="13482" xr:uid="{4A05915F-73AC-4E51-BEA8-7F08E22E301E}"/>
    <cellStyle name="Percent 9 14 2 2 2 2" xfId="31355" xr:uid="{DF0769B2-39CC-4A71-9ADD-26654FC2940B}"/>
    <cellStyle name="Percent 9 14 2 2 2 3" xfId="49206" xr:uid="{2524C2DE-3983-4A13-BDE4-561EA5050654}"/>
    <cellStyle name="Percent 9 14 2 2 3" xfId="31354" xr:uid="{A0E921EE-5CFE-4C7B-8A99-E60264F5FFD9}"/>
    <cellStyle name="Percent 9 14 2 2 4" xfId="49205" xr:uid="{E0553D78-5D85-42DC-AB1A-4F3F8BD12FD1}"/>
    <cellStyle name="Percent 9 14 2 3" xfId="13483" xr:uid="{717AC203-C528-41F9-B4D9-49872793CF93}"/>
    <cellStyle name="Percent 9 14 2 3 2" xfId="13484" xr:uid="{2ABE9130-04AD-4F2C-B9FA-8C800F53FC98}"/>
    <cellStyle name="Percent 9 14 2 3 2 2" xfId="31357" xr:uid="{59860C9F-3FF6-4B96-B15F-2506B832F642}"/>
    <cellStyle name="Percent 9 14 2 3 2 3" xfId="49208" xr:uid="{E0B23DE0-1621-41DE-A5C3-3B09B1DF7918}"/>
    <cellStyle name="Percent 9 14 2 3 3" xfId="31356" xr:uid="{88D14B46-F0D7-4FD0-8D57-46AFE4BC6E34}"/>
    <cellStyle name="Percent 9 14 2 3 4" xfId="49207" xr:uid="{84DDFB44-8B88-4548-B372-BCE9AC500CAF}"/>
    <cellStyle name="Percent 9 14 2 4" xfId="13485" xr:uid="{A69FFEA7-46A5-427C-8B57-70975DC836C0}"/>
    <cellStyle name="Percent 9 14 2 4 2" xfId="31358" xr:uid="{5AC3D986-1F57-499C-88D6-B104F277B2DC}"/>
    <cellStyle name="Percent 9 14 2 4 3" xfId="49209" xr:uid="{95922FF8-32E2-4E46-9E33-A7B7426B72BA}"/>
    <cellStyle name="Percent 9 14 2 5" xfId="13486" xr:uid="{7BD92FC2-9A93-43FA-8724-146CA0074828}"/>
    <cellStyle name="Percent 9 14 2 5 2" xfId="31359" xr:uid="{2231967A-9009-409B-9177-A04B1BEE8B2F}"/>
    <cellStyle name="Percent 9 14 2 5 3" xfId="49210" xr:uid="{5FBE2318-B28B-47E5-9673-792CF44FD0EC}"/>
    <cellStyle name="Percent 9 14 2 6" xfId="31353" xr:uid="{5AE2A5F0-C43C-47A9-A1C0-093A64598449}"/>
    <cellStyle name="Percent 9 14 2 7" xfId="49204" xr:uid="{F67EA706-37A8-4F59-98B5-E9C7EB7CE622}"/>
    <cellStyle name="Percent 9 14 3" xfId="13487" xr:uid="{1E2F11BA-D152-447E-91A8-7B79DF09D8F6}"/>
    <cellStyle name="Percent 9 14 3 2" xfId="13488" xr:uid="{6C91C276-3BE1-453B-9B1D-2752A47EECEB}"/>
    <cellStyle name="Percent 9 14 3 2 2" xfId="13489" xr:uid="{C13102B8-7E59-4634-96C9-60E64243ADEA}"/>
    <cellStyle name="Percent 9 14 3 2 2 2" xfId="31362" xr:uid="{7EA644BF-07E8-48FB-93E8-67AA0F0DFA02}"/>
    <cellStyle name="Percent 9 14 3 2 2 3" xfId="49213" xr:uid="{1E02724B-8CC2-4AED-ABEA-0A36C912866F}"/>
    <cellStyle name="Percent 9 14 3 2 3" xfId="31361" xr:uid="{1594C985-DE23-43FE-B5A7-710C8AE6EA4F}"/>
    <cellStyle name="Percent 9 14 3 2 4" xfId="49212" xr:uid="{56787303-8CE9-4323-BC06-68170C9CFE44}"/>
    <cellStyle name="Percent 9 14 3 3" xfId="13490" xr:uid="{F40BCFD4-16F5-43A6-B7DA-70007B1BD7AE}"/>
    <cellStyle name="Percent 9 14 3 3 2" xfId="13491" xr:uid="{79AC20DD-58BC-46C9-97F4-8942A94E2DC3}"/>
    <cellStyle name="Percent 9 14 3 3 2 2" xfId="31364" xr:uid="{DB0D4D69-830C-40A9-B376-A70C43B6E760}"/>
    <cellStyle name="Percent 9 14 3 3 2 3" xfId="49215" xr:uid="{0AA85315-29B4-4297-9DDE-6EE198D5C8D3}"/>
    <cellStyle name="Percent 9 14 3 3 3" xfId="31363" xr:uid="{0AE9BC7B-B076-4A3A-AD28-215EA9EBFBC9}"/>
    <cellStyle name="Percent 9 14 3 3 4" xfId="49214" xr:uid="{458EC8BF-6C13-4F99-9924-837EE82D06F1}"/>
    <cellStyle name="Percent 9 14 3 4" xfId="13492" xr:uid="{7BA97F7B-8F52-4B2D-BDF5-BC80CDF3A650}"/>
    <cellStyle name="Percent 9 14 3 4 2" xfId="31365" xr:uid="{3C5E5731-3934-499A-81AB-8DF838C741C8}"/>
    <cellStyle name="Percent 9 14 3 4 3" xfId="49216" xr:uid="{DC93B8FE-E92E-450C-985D-40257DA0A80D}"/>
    <cellStyle name="Percent 9 14 3 5" xfId="31360" xr:uid="{D259B132-1DE7-4B23-8B38-A66C651699A1}"/>
    <cellStyle name="Percent 9 14 3 6" xfId="49211" xr:uid="{CCCAC594-81F0-4A53-A9DA-2699DCE85168}"/>
    <cellStyle name="Percent 9 14 4" xfId="13493" xr:uid="{3DF31BF8-76AF-4C20-939B-E57128EB6BD7}"/>
    <cellStyle name="Percent 9 14 4 2" xfId="13494" xr:uid="{BCD196B0-FE59-4F2C-BFE1-533204885D37}"/>
    <cellStyle name="Percent 9 14 4 2 2" xfId="13495" xr:uid="{EA3A09F3-4BFB-4E5B-BE5B-92D3D7D9B2F0}"/>
    <cellStyle name="Percent 9 14 4 2 2 2" xfId="31368" xr:uid="{18BCB3F1-3F28-446C-B5AA-36A864871513}"/>
    <cellStyle name="Percent 9 14 4 2 2 3" xfId="49219" xr:uid="{6FF3AB92-CB6C-4DB0-BDD0-7BB7E1E01FC4}"/>
    <cellStyle name="Percent 9 14 4 2 3" xfId="31367" xr:uid="{8AB013ED-1648-41EC-8DC9-FB5D92C24F79}"/>
    <cellStyle name="Percent 9 14 4 2 4" xfId="49218" xr:uid="{116B61A6-9BA9-4763-9DAA-EAE2898EF023}"/>
    <cellStyle name="Percent 9 14 4 3" xfId="13496" xr:uid="{0AB46B75-4C56-49DE-AEB9-28630A4C7A13}"/>
    <cellStyle name="Percent 9 14 4 3 2" xfId="13497" xr:uid="{5A130E5F-4F3E-4590-84EA-8EE19834221E}"/>
    <cellStyle name="Percent 9 14 4 3 2 2" xfId="31370" xr:uid="{E837875F-8550-498D-8FFC-B4597FDE4ACC}"/>
    <cellStyle name="Percent 9 14 4 3 2 3" xfId="49221" xr:uid="{E729E2AF-46BC-4078-99F4-C4C2D7D1614F}"/>
    <cellStyle name="Percent 9 14 4 3 3" xfId="31369" xr:uid="{B663A92C-4779-469F-B425-93647ADCDBEE}"/>
    <cellStyle name="Percent 9 14 4 3 4" xfId="49220" xr:uid="{BB90A0FC-B991-4BA6-AD9A-90886A40830C}"/>
    <cellStyle name="Percent 9 14 4 4" xfId="13498" xr:uid="{8B0801DE-4969-4210-BE1D-9204A596DC0E}"/>
    <cellStyle name="Percent 9 14 4 4 2" xfId="31371" xr:uid="{7B381CED-242E-4B6C-BAE0-B075AFCC6661}"/>
    <cellStyle name="Percent 9 14 4 4 3" xfId="49222" xr:uid="{FA265A5E-F77D-4C2D-9114-F08A9AF01D15}"/>
    <cellStyle name="Percent 9 14 4 5" xfId="31366" xr:uid="{66C4D2C9-3810-4E78-B106-F84F53A246E4}"/>
    <cellStyle name="Percent 9 14 4 6" xfId="49217" xr:uid="{5931B1D3-02C0-448D-912D-C05666261FD9}"/>
    <cellStyle name="Percent 9 14 5" xfId="13499" xr:uid="{B71DAA33-AB6F-4545-9EF6-7020878E5346}"/>
    <cellStyle name="Percent 9 14 5 2" xfId="13500" xr:uid="{452F8641-03C1-4B89-BC13-BA2BEE2C1A0F}"/>
    <cellStyle name="Percent 9 14 5 2 2" xfId="13501" xr:uid="{E0F7DF4A-6740-4413-B9B3-AC0F937A6FC9}"/>
    <cellStyle name="Percent 9 14 5 2 2 2" xfId="31374" xr:uid="{2E2A58E3-704F-40E4-A328-2A52EB4234D2}"/>
    <cellStyle name="Percent 9 14 5 2 2 3" xfId="49225" xr:uid="{AA3745F1-3378-4E48-8C08-CDC3B775BE3E}"/>
    <cellStyle name="Percent 9 14 5 2 3" xfId="31373" xr:uid="{552430C8-E3F2-4EEA-B06D-ED5FA3C081E1}"/>
    <cellStyle name="Percent 9 14 5 2 4" xfId="49224" xr:uid="{E883902E-91CB-4729-834D-BDC5A69B94E7}"/>
    <cellStyle name="Percent 9 14 5 3" xfId="13502" xr:uid="{CD28FEE8-4CB3-43CD-9EB1-5F6AACE2719C}"/>
    <cellStyle name="Percent 9 14 5 3 2" xfId="13503" xr:uid="{34071103-1986-4D22-A268-4938EB4700F5}"/>
    <cellStyle name="Percent 9 14 5 3 2 2" xfId="31376" xr:uid="{5A03383A-4FC6-4286-9BCE-0FA3EAD0D563}"/>
    <cellStyle name="Percent 9 14 5 3 2 3" xfId="49227" xr:uid="{B59753C1-1EF4-4190-806D-ED09363EF641}"/>
    <cellStyle name="Percent 9 14 5 3 3" xfId="31375" xr:uid="{E3E44D9B-91E9-423F-842C-1A7BC296ABA1}"/>
    <cellStyle name="Percent 9 14 5 3 4" xfId="49226" xr:uid="{1AADB389-1F7D-4591-87B7-08B2AC13F359}"/>
    <cellStyle name="Percent 9 14 5 4" xfId="13504" xr:uid="{7A10EEEE-4318-4584-A029-F7E3E4891F27}"/>
    <cellStyle name="Percent 9 14 5 4 2" xfId="13505" xr:uid="{C7292735-7249-4F3F-BCEC-979D2A0AAA3E}"/>
    <cellStyle name="Percent 9 14 5 4 2 2" xfId="31378" xr:uid="{B2074779-ED6D-4888-9012-DDCC1C6757E0}"/>
    <cellStyle name="Percent 9 14 5 4 2 3" xfId="49229" xr:uid="{059CEEA7-9ED8-4B12-AC13-C688A6853559}"/>
    <cellStyle name="Percent 9 14 5 4 3" xfId="31377" xr:uid="{56607156-7BC8-4812-8A78-DDF96F9739F0}"/>
    <cellStyle name="Percent 9 14 5 4 4" xfId="49228" xr:uid="{D8124663-6FF2-472B-BCE2-9C74F18AAA4F}"/>
    <cellStyle name="Percent 9 14 5 5" xfId="13506" xr:uid="{335ADC8C-8BDE-44D9-BD2D-AEFF1FBCF2B8}"/>
    <cellStyle name="Percent 9 14 5 5 2" xfId="31379" xr:uid="{10DC8569-2222-4864-8828-F09913A9B692}"/>
    <cellStyle name="Percent 9 14 5 5 3" xfId="49230" xr:uid="{7BFC947F-8AB9-4537-9266-1FCCE716545F}"/>
    <cellStyle name="Percent 9 14 5 6" xfId="31372" xr:uid="{02BCB7AD-33A8-4312-BB11-FCE19FE57175}"/>
    <cellStyle name="Percent 9 14 5 7" xfId="49223" xr:uid="{7B1C6446-6A15-4B59-B3C8-FC66B6DF5F64}"/>
    <cellStyle name="Percent 9 14 6" xfId="13507" xr:uid="{6F766841-00DD-4461-B028-2F712007545D}"/>
    <cellStyle name="Percent 9 14 6 2" xfId="13508" xr:uid="{35678D02-403F-4612-9F64-5898FFDAD819}"/>
    <cellStyle name="Percent 9 14 6 2 2" xfId="13509" xr:uid="{B6444B7C-1A93-457F-AC76-F93990FE6EEA}"/>
    <cellStyle name="Percent 9 14 6 2 2 2" xfId="31382" xr:uid="{4A8F6502-7A7A-457A-8BDB-4EFD80EE2360}"/>
    <cellStyle name="Percent 9 14 6 2 2 3" xfId="49233" xr:uid="{72BF047F-0668-4B74-AA9F-81C97B13F378}"/>
    <cellStyle name="Percent 9 14 6 2 3" xfId="31381" xr:uid="{238A9B3A-CD0F-49EA-8F70-3A3FE3CC0738}"/>
    <cellStyle name="Percent 9 14 6 2 4" xfId="49232" xr:uid="{3A19591A-0178-4AB3-A8A3-438376A99627}"/>
    <cellStyle name="Percent 9 14 6 3" xfId="13510" xr:uid="{D7D05E13-CBCF-4E59-B7B3-B941C00D8A16}"/>
    <cellStyle name="Percent 9 14 6 3 2" xfId="13511" xr:uid="{2777E4FD-D016-4048-A166-26AC96BA79E7}"/>
    <cellStyle name="Percent 9 14 6 3 2 2" xfId="31384" xr:uid="{477A054C-0771-47EB-A396-7B89907FB159}"/>
    <cellStyle name="Percent 9 14 6 3 2 3" xfId="49235" xr:uid="{9E76B9BC-C48A-4853-AA15-DA0CB9C1389F}"/>
    <cellStyle name="Percent 9 14 6 3 3" xfId="31383" xr:uid="{C01AC65B-166A-4F5E-8692-A8C32D898F16}"/>
    <cellStyle name="Percent 9 14 6 3 4" xfId="49234" xr:uid="{77179475-7236-409B-B3FA-D100F325AE3E}"/>
    <cellStyle name="Percent 9 14 6 4" xfId="13512" xr:uid="{FAFCB38A-1DAF-4F9F-847A-56B955B598D7}"/>
    <cellStyle name="Percent 9 14 6 4 2" xfId="31385" xr:uid="{748A3D31-9BCB-42C4-805D-F923F5FD1057}"/>
    <cellStyle name="Percent 9 14 6 4 3" xfId="49236" xr:uid="{23036712-4830-44AE-9E86-475526AE3F75}"/>
    <cellStyle name="Percent 9 14 6 5" xfId="31380" xr:uid="{B0B45498-B2F9-49A7-8E0F-39B59F3B20F8}"/>
    <cellStyle name="Percent 9 14 6 6" xfId="49231" xr:uid="{AA4E67F3-3D6A-4DB7-A2AA-564D9326A848}"/>
    <cellStyle name="Percent 9 14 7" xfId="13513" xr:uid="{FE94DA5C-C4D7-470F-9D64-6FF904B37712}"/>
    <cellStyle name="Percent 9 14 7 2" xfId="13514" xr:uid="{75976FDD-A14A-4537-8E2F-C236F05016C4}"/>
    <cellStyle name="Percent 9 14 7 2 2" xfId="31387" xr:uid="{93CCA4DD-EB2F-4905-B4C9-92377970B1F2}"/>
    <cellStyle name="Percent 9 14 7 2 3" xfId="49238" xr:uid="{EAABB05B-A083-4661-A161-3F8EB0FAACB6}"/>
    <cellStyle name="Percent 9 14 7 3" xfId="31386" xr:uid="{771568CA-CE62-4E74-9D33-230CED61E11E}"/>
    <cellStyle name="Percent 9 14 7 4" xfId="49237" xr:uid="{7443C406-A578-4A00-93D7-7362F4209795}"/>
    <cellStyle name="Percent 9 14 8" xfId="13515" xr:uid="{5FF61225-6C43-45CF-9702-225EBD70EDFC}"/>
    <cellStyle name="Percent 9 14 8 2" xfId="13516" xr:uid="{09298ED6-9C60-49F8-88F3-79D49615401D}"/>
    <cellStyle name="Percent 9 14 8 2 2" xfId="31389" xr:uid="{4B14192A-08CA-412B-906A-89CF535B5BE6}"/>
    <cellStyle name="Percent 9 14 8 2 3" xfId="49240" xr:uid="{6F4CEB2D-308F-4888-A2ED-27B0E38B5D42}"/>
    <cellStyle name="Percent 9 14 8 3" xfId="31388" xr:uid="{A7C32254-F39D-48C4-A17C-2E8FA738A2D6}"/>
    <cellStyle name="Percent 9 14 8 4" xfId="49239" xr:uid="{63EA23B3-12CD-4A8C-9EED-808D32865DEF}"/>
    <cellStyle name="Percent 9 14 9" xfId="13517" xr:uid="{DB1D521F-1E0F-4B7B-B198-7B5CF1BA8CB7}"/>
    <cellStyle name="Percent 9 14 9 2" xfId="13518" xr:uid="{03649998-37F0-4470-8EFA-A17834D04E9B}"/>
    <cellStyle name="Percent 9 14 9 2 2" xfId="31391" xr:uid="{63716B68-9D85-40CB-A380-041E9B558A7B}"/>
    <cellStyle name="Percent 9 14 9 2 3" xfId="49242" xr:uid="{FC0FFD71-CAE0-458E-953A-373AEBD72A8A}"/>
    <cellStyle name="Percent 9 14 9 3" xfId="31390" xr:uid="{32806430-010B-4E5C-80DC-D6A75F1FA747}"/>
    <cellStyle name="Percent 9 14 9 4" xfId="49241" xr:uid="{2FF9DB48-8D19-4BCA-8D08-1AC34456D1B4}"/>
    <cellStyle name="Percent 9 15" xfId="3018" xr:uid="{8C4D66CD-49A0-471B-9B13-D9FD900DF24F}"/>
    <cellStyle name="Percent 9 15 10" xfId="13520" xr:uid="{B66F39AC-D3B7-4DC9-B37F-8E33533D8345}"/>
    <cellStyle name="Percent 9 15 10 2" xfId="31393" xr:uid="{27C815F8-848F-459C-ABD4-7BAF7B10612D}"/>
    <cellStyle name="Percent 9 15 10 3" xfId="49244" xr:uid="{2822DA6B-FEA6-4D8A-A7F3-FA7B027C7077}"/>
    <cellStyle name="Percent 9 15 11" xfId="13521" xr:uid="{1938B93B-695D-4090-A484-C60C957ED67C}"/>
    <cellStyle name="Percent 9 15 11 2" xfId="31394" xr:uid="{35A9666C-B0D5-49F4-BC87-B039362DDC45}"/>
    <cellStyle name="Percent 9 15 11 3" xfId="49245" xr:uid="{67F215C9-A0B2-41DB-96BE-B52DCCA60AFB}"/>
    <cellStyle name="Percent 9 15 12" xfId="13519" xr:uid="{105EDB57-925C-44CB-85EA-753647DFC04E}"/>
    <cellStyle name="Percent 9 15 12 2" xfId="31392" xr:uid="{A1F4CAF3-7FD6-43F5-BCF6-B9515FD8BF3B}"/>
    <cellStyle name="Percent 9 15 12 3" xfId="49243" xr:uid="{95D97A5F-D2BF-4A44-823D-64B533390D26}"/>
    <cellStyle name="Percent 9 15 13" xfId="60022" xr:uid="{B3601620-5E6B-49A8-A5BC-7B5DE3669017}"/>
    <cellStyle name="Percent 9 15 2" xfId="13522" xr:uid="{31119B57-1524-4729-A380-865C0DDB734C}"/>
    <cellStyle name="Percent 9 15 2 2" xfId="13523" xr:uid="{AFDB7D31-CC83-461E-B218-E0D22B3AD3FF}"/>
    <cellStyle name="Percent 9 15 2 2 2" xfId="13524" xr:uid="{FDEA7DA1-A679-4E55-BDA2-67A26708E765}"/>
    <cellStyle name="Percent 9 15 2 2 2 2" xfId="31397" xr:uid="{AEEA493C-F2E9-4C99-8C8A-D9056E73722C}"/>
    <cellStyle name="Percent 9 15 2 2 2 3" xfId="49248" xr:uid="{F5AF2F41-70EE-44AC-8451-055402B210CB}"/>
    <cellStyle name="Percent 9 15 2 2 3" xfId="31396" xr:uid="{B16C0D00-AFBC-4B41-BC5D-D3F3DED02D56}"/>
    <cellStyle name="Percent 9 15 2 2 4" xfId="49247" xr:uid="{3C78418F-B44B-4A8E-8FB5-B9EC7CC53FE8}"/>
    <cellStyle name="Percent 9 15 2 3" xfId="13525" xr:uid="{3A2C9C79-8F17-401B-8C84-1DD5BBB335E0}"/>
    <cellStyle name="Percent 9 15 2 3 2" xfId="13526" xr:uid="{49B3F605-1588-4ACD-AB0E-12DFF36B55B9}"/>
    <cellStyle name="Percent 9 15 2 3 2 2" xfId="31399" xr:uid="{2E817423-4DF1-4545-8903-415FC6DD3FB4}"/>
    <cellStyle name="Percent 9 15 2 3 2 3" xfId="49250" xr:uid="{F001D47E-D89E-49C0-9DD3-A93131F475E4}"/>
    <cellStyle name="Percent 9 15 2 3 3" xfId="31398" xr:uid="{8A007AF3-F146-44D4-A0AD-BD5CBD3D6ECC}"/>
    <cellStyle name="Percent 9 15 2 3 4" xfId="49249" xr:uid="{7EB9F9EB-0437-44F6-959A-CB0AEA583554}"/>
    <cellStyle name="Percent 9 15 2 4" xfId="13527" xr:uid="{E602FF58-F5CB-4582-87F4-3A94C79FA26D}"/>
    <cellStyle name="Percent 9 15 2 4 2" xfId="31400" xr:uid="{253CABE6-D7FB-4B1D-850A-91AACFB2AD76}"/>
    <cellStyle name="Percent 9 15 2 4 3" xfId="49251" xr:uid="{355AAC1D-13A2-4634-856E-57D518C666BB}"/>
    <cellStyle name="Percent 9 15 2 5" xfId="13528" xr:uid="{E145E4C0-42E5-4795-908E-E7B0CDD37073}"/>
    <cellStyle name="Percent 9 15 2 5 2" xfId="31401" xr:uid="{911F502E-C53A-4432-9F8F-7FB21C7812EA}"/>
    <cellStyle name="Percent 9 15 2 5 3" xfId="49252" xr:uid="{65193652-E8F5-4ED9-BD94-1B8A2346C639}"/>
    <cellStyle name="Percent 9 15 2 6" xfId="31395" xr:uid="{F284956D-9260-4C76-8F11-C67F0F3C20AD}"/>
    <cellStyle name="Percent 9 15 2 7" xfId="49246" xr:uid="{D5587FE3-DDCE-4E32-8A1A-6A1B3F150FA3}"/>
    <cellStyle name="Percent 9 15 3" xfId="13529" xr:uid="{A30EB529-93A5-40C0-A7DA-70DC02270F2C}"/>
    <cellStyle name="Percent 9 15 3 2" xfId="13530" xr:uid="{98EE9EF1-EA4A-427F-B610-C8EC4A862026}"/>
    <cellStyle name="Percent 9 15 3 2 2" xfId="13531" xr:uid="{53D3D906-7A53-4CCE-8285-360A9C2186CD}"/>
    <cellStyle name="Percent 9 15 3 2 2 2" xfId="31404" xr:uid="{54756ADF-40D4-4DCB-A7C1-ED523507D2D8}"/>
    <cellStyle name="Percent 9 15 3 2 2 3" xfId="49255" xr:uid="{531A878F-F922-47F6-BEB8-36A953C78B8C}"/>
    <cellStyle name="Percent 9 15 3 2 3" xfId="31403" xr:uid="{E12668CB-15EE-4539-B1D5-5CE32018B932}"/>
    <cellStyle name="Percent 9 15 3 2 4" xfId="49254" xr:uid="{AF6133EF-2724-4BBC-81ED-C4605C5DEA79}"/>
    <cellStyle name="Percent 9 15 3 3" xfId="13532" xr:uid="{491BA57F-044A-4179-8DE1-E3CDAC598282}"/>
    <cellStyle name="Percent 9 15 3 3 2" xfId="13533" xr:uid="{AA484D1C-6942-4E59-80D1-70067EDD3A37}"/>
    <cellStyle name="Percent 9 15 3 3 2 2" xfId="31406" xr:uid="{52558E65-8CFC-4E6E-A3BC-2BF4F41F068C}"/>
    <cellStyle name="Percent 9 15 3 3 2 3" xfId="49257" xr:uid="{7E27C65D-8A1B-49DC-94B9-69531CA17ECA}"/>
    <cellStyle name="Percent 9 15 3 3 3" xfId="31405" xr:uid="{EF0A0B18-396D-4507-AB97-5728027B96CC}"/>
    <cellStyle name="Percent 9 15 3 3 4" xfId="49256" xr:uid="{3F8C4E86-1C3E-4FCE-A32A-B21E7B34F53B}"/>
    <cellStyle name="Percent 9 15 3 4" xfId="13534" xr:uid="{55886952-E73C-41F0-B7C5-9EE3F559A5E1}"/>
    <cellStyle name="Percent 9 15 3 4 2" xfId="31407" xr:uid="{C0EB609F-382F-4CCF-AEE0-D0D45131F5E6}"/>
    <cellStyle name="Percent 9 15 3 4 3" xfId="49258" xr:uid="{186900DF-9AFF-4C52-9C94-E1B428C54AAA}"/>
    <cellStyle name="Percent 9 15 3 5" xfId="31402" xr:uid="{FFD1D8C1-F861-4275-99B9-BD3DD245B4FE}"/>
    <cellStyle name="Percent 9 15 3 6" xfId="49253" xr:uid="{2508E683-7968-4DD9-B9F1-B6712A5DBA50}"/>
    <cellStyle name="Percent 9 15 4" xfId="13535" xr:uid="{0915F7BC-A536-41F8-9E17-55B0296123CB}"/>
    <cellStyle name="Percent 9 15 4 2" xfId="13536" xr:uid="{9F32E301-FFAF-4F1C-9A6D-6EDEE5DAB5C3}"/>
    <cellStyle name="Percent 9 15 4 2 2" xfId="13537" xr:uid="{F434C14A-CCFF-4D2B-A21C-FDFCFA0A2C6E}"/>
    <cellStyle name="Percent 9 15 4 2 2 2" xfId="31410" xr:uid="{BDBCD50B-5D20-495B-AD80-20FAF476A1AB}"/>
    <cellStyle name="Percent 9 15 4 2 2 3" xfId="49261" xr:uid="{59B2C880-3FC1-4051-B759-9618FD76B8B5}"/>
    <cellStyle name="Percent 9 15 4 2 3" xfId="31409" xr:uid="{B2C2DED9-5B5B-455F-AB51-E8C64FE7A915}"/>
    <cellStyle name="Percent 9 15 4 2 4" xfId="49260" xr:uid="{406850A4-1ADF-4959-AD6F-7F8678A15500}"/>
    <cellStyle name="Percent 9 15 4 3" xfId="13538" xr:uid="{8F991CAA-2DEC-400B-975F-0B63F6B467F2}"/>
    <cellStyle name="Percent 9 15 4 3 2" xfId="13539" xr:uid="{5E5E87EF-857D-4CB3-BF1B-95FD270E9050}"/>
    <cellStyle name="Percent 9 15 4 3 2 2" xfId="31412" xr:uid="{004CB77D-7171-4915-BDF6-C8705C0C7043}"/>
    <cellStyle name="Percent 9 15 4 3 2 3" xfId="49263" xr:uid="{566334E8-D701-4F2C-A85C-2BD40F7170A4}"/>
    <cellStyle name="Percent 9 15 4 3 3" xfId="31411" xr:uid="{A300896B-1A60-4D86-B6AA-1EDC48CB0CB2}"/>
    <cellStyle name="Percent 9 15 4 3 4" xfId="49262" xr:uid="{6362A55A-1DE4-45A3-A60D-56C33684D055}"/>
    <cellStyle name="Percent 9 15 4 4" xfId="13540" xr:uid="{B703BC1B-B39A-47F2-93BD-C8F158DDA7BC}"/>
    <cellStyle name="Percent 9 15 4 4 2" xfId="31413" xr:uid="{DD1F4D5E-39AF-4780-908A-C367DA7AFE2F}"/>
    <cellStyle name="Percent 9 15 4 4 3" xfId="49264" xr:uid="{3E1D2938-95C2-4427-844D-02318F51EB9B}"/>
    <cellStyle name="Percent 9 15 4 5" xfId="31408" xr:uid="{CCE705A7-29AF-4545-A7EB-24F274B6475E}"/>
    <cellStyle name="Percent 9 15 4 6" xfId="49259" xr:uid="{4824C011-FE8B-41F7-81DC-5E139C05F725}"/>
    <cellStyle name="Percent 9 15 5" xfId="13541" xr:uid="{F099E393-E851-443D-9705-81B61F3EB2A2}"/>
    <cellStyle name="Percent 9 15 5 2" xfId="13542" xr:uid="{9CFE790F-2BED-4965-BC6F-B02752D6061F}"/>
    <cellStyle name="Percent 9 15 5 2 2" xfId="13543" xr:uid="{FFD47441-1F50-4095-A87B-99E48C2E06CA}"/>
    <cellStyle name="Percent 9 15 5 2 2 2" xfId="31416" xr:uid="{866FEB11-5BF6-48BC-B194-3220FC2A4C02}"/>
    <cellStyle name="Percent 9 15 5 2 2 3" xfId="49267" xr:uid="{3DB1B3C3-93B8-4685-B3BF-05791342AC04}"/>
    <cellStyle name="Percent 9 15 5 2 3" xfId="31415" xr:uid="{6ED36B0A-D4A3-4F43-AE1C-FB84F0A6A292}"/>
    <cellStyle name="Percent 9 15 5 2 4" xfId="49266" xr:uid="{579D8450-34C9-405F-BC74-B301AEE24A4A}"/>
    <cellStyle name="Percent 9 15 5 3" xfId="13544" xr:uid="{43A8A41B-3B9A-4350-860A-1C66C9C24DF2}"/>
    <cellStyle name="Percent 9 15 5 3 2" xfId="13545" xr:uid="{8E20E4A9-4302-4ECE-971C-509AAE2B2C19}"/>
    <cellStyle name="Percent 9 15 5 3 2 2" xfId="31418" xr:uid="{06856255-A6EF-420B-94EA-09CA0F096575}"/>
    <cellStyle name="Percent 9 15 5 3 2 3" xfId="49269" xr:uid="{4220BB9B-D821-47F7-A467-8C0309F9C2A8}"/>
    <cellStyle name="Percent 9 15 5 3 3" xfId="31417" xr:uid="{231B43A3-C44B-4D83-B333-78C159854F22}"/>
    <cellStyle name="Percent 9 15 5 3 4" xfId="49268" xr:uid="{1310E304-4F71-4F9F-B662-6C4DE4208233}"/>
    <cellStyle name="Percent 9 15 5 4" xfId="13546" xr:uid="{2F1C658C-BC60-41E1-81B7-572265066D32}"/>
    <cellStyle name="Percent 9 15 5 4 2" xfId="13547" xr:uid="{79AE1538-01B7-48E6-9D9C-31D2E815687F}"/>
    <cellStyle name="Percent 9 15 5 4 2 2" xfId="31420" xr:uid="{0791251A-9F81-4523-9A00-AE366B5996A5}"/>
    <cellStyle name="Percent 9 15 5 4 2 3" xfId="49271" xr:uid="{F508BD6A-9F54-41C0-8E15-89A8C4C917D8}"/>
    <cellStyle name="Percent 9 15 5 4 3" xfId="31419" xr:uid="{B235585F-8C5C-4DE3-A882-1B959DBABDA5}"/>
    <cellStyle name="Percent 9 15 5 4 4" xfId="49270" xr:uid="{9853BE2F-3FBC-4CC8-9D08-161AFFFC5442}"/>
    <cellStyle name="Percent 9 15 5 5" xfId="13548" xr:uid="{951CEA9F-B96C-4F26-8372-0BFD9D081CA8}"/>
    <cellStyle name="Percent 9 15 5 5 2" xfId="31421" xr:uid="{F2357CAE-8BF6-4303-8074-22CF77EC95EF}"/>
    <cellStyle name="Percent 9 15 5 5 3" xfId="49272" xr:uid="{4AAEC712-5E34-484D-A492-30A150D6B91C}"/>
    <cellStyle name="Percent 9 15 5 6" xfId="31414" xr:uid="{67E69096-36F8-42FF-80AF-3A77101A43F5}"/>
    <cellStyle name="Percent 9 15 5 7" xfId="49265" xr:uid="{5F25D28C-8A1A-4192-8AD3-8C65C3376A4D}"/>
    <cellStyle name="Percent 9 15 6" xfId="13549" xr:uid="{B3950745-2F58-414D-ABD1-D7644D857816}"/>
    <cellStyle name="Percent 9 15 6 2" xfId="13550" xr:uid="{6E79B736-A358-49B7-9188-791FAFA5774B}"/>
    <cellStyle name="Percent 9 15 6 2 2" xfId="13551" xr:uid="{E6AFEF40-EB4B-4D0A-987B-F99929E287FE}"/>
    <cellStyle name="Percent 9 15 6 2 2 2" xfId="31424" xr:uid="{4B9A8F81-827D-4FF8-B28F-6471E268275E}"/>
    <cellStyle name="Percent 9 15 6 2 2 3" xfId="49275" xr:uid="{0F161B78-9A69-47A4-BC3C-81E9726DE4B8}"/>
    <cellStyle name="Percent 9 15 6 2 3" xfId="31423" xr:uid="{0161F1D2-F7F1-4F60-BB6B-F986004E861A}"/>
    <cellStyle name="Percent 9 15 6 2 4" xfId="49274" xr:uid="{43AC3ECB-3423-410F-A546-7C4ADCA34D81}"/>
    <cellStyle name="Percent 9 15 6 3" xfId="13552" xr:uid="{92B4F3E2-0F72-453D-AFAB-B279670D3281}"/>
    <cellStyle name="Percent 9 15 6 3 2" xfId="13553" xr:uid="{17BBB1C1-2478-4E68-9949-AECAE7C98A47}"/>
    <cellStyle name="Percent 9 15 6 3 2 2" xfId="31426" xr:uid="{223357C7-907A-4748-96D3-DD1810B1CA95}"/>
    <cellStyle name="Percent 9 15 6 3 2 3" xfId="49277" xr:uid="{7113A939-508A-4BF4-B925-A436C748083C}"/>
    <cellStyle name="Percent 9 15 6 3 3" xfId="31425" xr:uid="{B521E375-AC2D-48A2-A8A1-AC7E2C6DCFE0}"/>
    <cellStyle name="Percent 9 15 6 3 4" xfId="49276" xr:uid="{F5DC9EF2-B846-4201-80AD-3EC4A31D6B58}"/>
    <cellStyle name="Percent 9 15 6 4" xfId="13554" xr:uid="{925BFFE0-99D6-4EBE-9083-FE79CE0CCB9B}"/>
    <cellStyle name="Percent 9 15 6 4 2" xfId="31427" xr:uid="{47C65CAB-2C3F-4AE9-BA84-C557C7D5552F}"/>
    <cellStyle name="Percent 9 15 6 4 3" xfId="49278" xr:uid="{13FA3A2A-15E9-41D1-A043-ADBFEB71A2C2}"/>
    <cellStyle name="Percent 9 15 6 5" xfId="31422" xr:uid="{13C31304-D78B-4556-BF34-1AC5E3AB335C}"/>
    <cellStyle name="Percent 9 15 6 6" xfId="49273" xr:uid="{758F05E6-5D54-4D5A-9403-438A7B599331}"/>
    <cellStyle name="Percent 9 15 7" xfId="13555" xr:uid="{C0A766D5-4C16-4052-BCF8-4AE6FA5AEEF3}"/>
    <cellStyle name="Percent 9 15 7 2" xfId="13556" xr:uid="{2386647E-9F98-4FFA-A897-3DDE469DAC14}"/>
    <cellStyle name="Percent 9 15 7 2 2" xfId="31429" xr:uid="{4969538B-462A-4935-92B3-B4FA6F931986}"/>
    <cellStyle name="Percent 9 15 7 2 3" xfId="49280" xr:uid="{75B03EDA-D8A1-44C4-8205-2A5BA4462FBA}"/>
    <cellStyle name="Percent 9 15 7 3" xfId="31428" xr:uid="{98418E0C-9D30-414D-BC22-6B1D5768A15D}"/>
    <cellStyle name="Percent 9 15 7 4" xfId="49279" xr:uid="{15DEAF84-444F-48C6-B925-49909F899AE3}"/>
    <cellStyle name="Percent 9 15 8" xfId="13557" xr:uid="{B19000DE-07E4-487F-8E8D-FC7EFA326050}"/>
    <cellStyle name="Percent 9 15 8 2" xfId="13558" xr:uid="{06A718E2-4913-41F8-AA5D-A7D44B538E90}"/>
    <cellStyle name="Percent 9 15 8 2 2" xfId="31431" xr:uid="{E934ED6C-049E-4FF2-B5B9-19023F1DB739}"/>
    <cellStyle name="Percent 9 15 8 2 3" xfId="49282" xr:uid="{48944350-BEE0-4D11-9738-A9DE1E2F43F6}"/>
    <cellStyle name="Percent 9 15 8 3" xfId="31430" xr:uid="{84197A4F-1971-4338-B912-5DF4464B4482}"/>
    <cellStyle name="Percent 9 15 8 4" xfId="49281" xr:uid="{923E8A3A-95E9-426A-9BB7-BED5174566A9}"/>
    <cellStyle name="Percent 9 15 9" xfId="13559" xr:uid="{AC292BC0-31F0-4AA0-ABB8-EA4BC7DC68F8}"/>
    <cellStyle name="Percent 9 15 9 2" xfId="13560" xr:uid="{5820B14D-225C-4F40-BF1F-13D7DD723277}"/>
    <cellStyle name="Percent 9 15 9 2 2" xfId="31433" xr:uid="{30174C46-298B-4D6B-817A-BB0C6DA7419F}"/>
    <cellStyle name="Percent 9 15 9 2 3" xfId="49284" xr:uid="{1F50AE3B-1E17-4B62-94D3-32296D41E8E7}"/>
    <cellStyle name="Percent 9 15 9 3" xfId="31432" xr:uid="{B328F498-9F0B-4F43-B63B-BD06FC2F2D1C}"/>
    <cellStyle name="Percent 9 15 9 4" xfId="49283" xr:uid="{253B047C-9717-4E83-923F-9039271353BD}"/>
    <cellStyle name="Percent 9 16" xfId="3019" xr:uid="{A10DDC6D-9D0B-4B9E-81C2-EB2212BA56A2}"/>
    <cellStyle name="Percent 9 16 10" xfId="13562" xr:uid="{2C86A43D-DDDB-45A6-A3B6-B66EE0144F79}"/>
    <cellStyle name="Percent 9 16 10 2" xfId="31435" xr:uid="{194E712F-7871-4C1F-8E3C-1E3E31A386A7}"/>
    <cellStyle name="Percent 9 16 10 3" xfId="49286" xr:uid="{682A64F0-9939-4468-A469-8512DA386ED0}"/>
    <cellStyle name="Percent 9 16 11" xfId="13563" xr:uid="{60550816-4576-44EA-AA21-97F0F847697A}"/>
    <cellStyle name="Percent 9 16 11 2" xfId="31436" xr:uid="{7389A644-3D4C-4D0F-A95C-F24F315BB2C9}"/>
    <cellStyle name="Percent 9 16 11 3" xfId="49287" xr:uid="{0583AD84-2715-4740-B127-6D67F906B716}"/>
    <cellStyle name="Percent 9 16 12" xfId="13561" xr:uid="{FF820579-BE8C-4F26-8F81-5895FD45BC06}"/>
    <cellStyle name="Percent 9 16 12 2" xfId="31434" xr:uid="{1B36E141-9B5E-491D-AD34-73E42D457CCC}"/>
    <cellStyle name="Percent 9 16 12 3" xfId="49285" xr:uid="{CD28AA95-A080-403B-9BF0-9AB4E1E24A64}"/>
    <cellStyle name="Percent 9 16 13" xfId="60023" xr:uid="{B828D1B0-5191-4673-874E-437BBC47CFAE}"/>
    <cellStyle name="Percent 9 16 2" xfId="13564" xr:uid="{27F0E95B-D382-4DB8-B46E-D539678B12F3}"/>
    <cellStyle name="Percent 9 16 2 2" xfId="13565" xr:uid="{B5D8D67E-C36D-48F9-AE7A-E2CA861222AF}"/>
    <cellStyle name="Percent 9 16 2 2 2" xfId="13566" xr:uid="{A810F9C2-6931-4885-BF9A-71D8B9167EC9}"/>
    <cellStyle name="Percent 9 16 2 2 2 2" xfId="31439" xr:uid="{F15D274E-AF3A-4232-9BD9-4BFEFF026EE1}"/>
    <cellStyle name="Percent 9 16 2 2 2 3" xfId="49290" xr:uid="{BA4F13E4-4C4D-4DA8-81CB-6B9EEC445B7B}"/>
    <cellStyle name="Percent 9 16 2 2 3" xfId="31438" xr:uid="{7E5C7131-D61B-473F-94D6-5C452B9D7991}"/>
    <cellStyle name="Percent 9 16 2 2 4" xfId="49289" xr:uid="{62C710AA-03E8-43E6-9903-7B222E89ACE6}"/>
    <cellStyle name="Percent 9 16 2 3" xfId="13567" xr:uid="{417CF572-26F6-47E6-894B-E263C096616D}"/>
    <cellStyle name="Percent 9 16 2 3 2" xfId="13568" xr:uid="{A08DC515-0E7D-4C49-A002-44B62F356934}"/>
    <cellStyle name="Percent 9 16 2 3 2 2" xfId="31441" xr:uid="{8AA3D428-AC6F-47E0-B4BE-AACF71895E80}"/>
    <cellStyle name="Percent 9 16 2 3 2 3" xfId="49292" xr:uid="{2464C188-6EBF-43B0-B274-CCBCFDD735CB}"/>
    <cellStyle name="Percent 9 16 2 3 3" xfId="31440" xr:uid="{CA836271-E0E5-4659-A6B1-CE67726318BC}"/>
    <cellStyle name="Percent 9 16 2 3 4" xfId="49291" xr:uid="{030FF11A-C721-4747-BFA1-EABFF27E9669}"/>
    <cellStyle name="Percent 9 16 2 4" xfId="13569" xr:uid="{09A9D782-095A-4DCC-A939-BA8BFE310543}"/>
    <cellStyle name="Percent 9 16 2 4 2" xfId="31442" xr:uid="{6F256AE8-0E50-424C-8CFC-F98430995592}"/>
    <cellStyle name="Percent 9 16 2 4 3" xfId="49293" xr:uid="{BF8EF27B-0B16-4405-8F1E-0013D032F9F0}"/>
    <cellStyle name="Percent 9 16 2 5" xfId="13570" xr:uid="{AC06745D-A7C1-4BC7-8C9C-B45A55F4E6E5}"/>
    <cellStyle name="Percent 9 16 2 5 2" xfId="31443" xr:uid="{684FA586-D598-46B7-B6CC-EAC0AE8303D3}"/>
    <cellStyle name="Percent 9 16 2 5 3" xfId="49294" xr:uid="{2EF4B79D-1497-4750-B790-781C76C5D714}"/>
    <cellStyle name="Percent 9 16 2 6" xfId="31437" xr:uid="{1A13AC1C-844E-4E29-96F1-81587B50DC6E}"/>
    <cellStyle name="Percent 9 16 2 7" xfId="49288" xr:uid="{0E186BF8-410A-46F5-8C1E-47C3F4C17F26}"/>
    <cellStyle name="Percent 9 16 3" xfId="13571" xr:uid="{E87E0A72-E34E-48CE-878B-28396A84704B}"/>
    <cellStyle name="Percent 9 16 3 2" xfId="13572" xr:uid="{86AA9E47-8512-4F95-846C-570DF11089B2}"/>
    <cellStyle name="Percent 9 16 3 2 2" xfId="13573" xr:uid="{985B5E07-EE0C-410C-8D63-B7E881FA5845}"/>
    <cellStyle name="Percent 9 16 3 2 2 2" xfId="31446" xr:uid="{0864DB7F-215A-49E8-8D11-9EE3094DBFCD}"/>
    <cellStyle name="Percent 9 16 3 2 2 3" xfId="49297" xr:uid="{EBC1C7C1-8FC0-4800-AF65-51E15A0B765E}"/>
    <cellStyle name="Percent 9 16 3 2 3" xfId="31445" xr:uid="{E7C2B254-E030-4887-A6FB-77A420D1B1E4}"/>
    <cellStyle name="Percent 9 16 3 2 4" xfId="49296" xr:uid="{6515FE3F-8579-439E-A504-B24D57D2572A}"/>
    <cellStyle name="Percent 9 16 3 3" xfId="13574" xr:uid="{2C4E8647-C859-4475-AAED-BED3BC239ECC}"/>
    <cellStyle name="Percent 9 16 3 3 2" xfId="13575" xr:uid="{3B82204C-E689-4707-9943-A3DFD820346A}"/>
    <cellStyle name="Percent 9 16 3 3 2 2" xfId="31448" xr:uid="{91E7E34F-5DE0-4800-BC4E-D58DBC72E305}"/>
    <cellStyle name="Percent 9 16 3 3 2 3" xfId="49299" xr:uid="{74411BC7-0C99-47DE-982A-E4D7AFFFA358}"/>
    <cellStyle name="Percent 9 16 3 3 3" xfId="31447" xr:uid="{114571D0-0C5F-494E-918F-AD70A5034DC5}"/>
    <cellStyle name="Percent 9 16 3 3 4" xfId="49298" xr:uid="{7494BA18-76E1-42CD-B587-D116A728C239}"/>
    <cellStyle name="Percent 9 16 3 4" xfId="13576" xr:uid="{80EFDBE6-330A-4C36-A379-47CBF1D2B9EB}"/>
    <cellStyle name="Percent 9 16 3 4 2" xfId="31449" xr:uid="{0987470A-E74B-4271-91E7-2BF8A884B7F1}"/>
    <cellStyle name="Percent 9 16 3 4 3" xfId="49300" xr:uid="{F4259F96-649A-4781-B4E9-043C869C4EE1}"/>
    <cellStyle name="Percent 9 16 3 5" xfId="31444" xr:uid="{F5C1B859-338C-4302-BAD8-5E48326EFC85}"/>
    <cellStyle name="Percent 9 16 3 6" xfId="49295" xr:uid="{4D9197B3-0CC1-4851-B624-57E0531BDF6B}"/>
    <cellStyle name="Percent 9 16 4" xfId="13577" xr:uid="{613C6763-DAAB-4DCD-8174-D714186BDF2C}"/>
    <cellStyle name="Percent 9 16 4 2" xfId="13578" xr:uid="{04642E8D-FAC8-4A93-A6FD-21DF37CE7EBC}"/>
    <cellStyle name="Percent 9 16 4 2 2" xfId="13579" xr:uid="{94A8365A-28AF-4060-BA9F-B124BEA1FAAC}"/>
    <cellStyle name="Percent 9 16 4 2 2 2" xfId="31452" xr:uid="{C43A3086-5FBD-4667-93D1-D70D7BB651D5}"/>
    <cellStyle name="Percent 9 16 4 2 2 3" xfId="49303" xr:uid="{6C86B2A8-903A-4F87-81E1-A9484921CD71}"/>
    <cellStyle name="Percent 9 16 4 2 3" xfId="31451" xr:uid="{4D5DEB7D-5B5E-45F8-9711-87B65ED66ECB}"/>
    <cellStyle name="Percent 9 16 4 2 4" xfId="49302" xr:uid="{30D39EAA-D56F-4CF3-A495-B3173B2102F1}"/>
    <cellStyle name="Percent 9 16 4 3" xfId="13580" xr:uid="{DF75C4BE-C42C-4C0D-AEF3-4294FE0E3C7F}"/>
    <cellStyle name="Percent 9 16 4 3 2" xfId="13581" xr:uid="{6F2FAC29-8F4E-4B47-88D8-D8022B690415}"/>
    <cellStyle name="Percent 9 16 4 3 2 2" xfId="31454" xr:uid="{4D884445-A2CE-40AF-97F6-A02F436A4B67}"/>
    <cellStyle name="Percent 9 16 4 3 2 3" xfId="49305" xr:uid="{0572F0A1-33E0-4CD6-B9F5-E8107D15C7BB}"/>
    <cellStyle name="Percent 9 16 4 3 3" xfId="31453" xr:uid="{9C66D781-B695-4FCD-B665-CB68F23A5A4C}"/>
    <cellStyle name="Percent 9 16 4 3 4" xfId="49304" xr:uid="{40EB3621-8AA0-4479-A43A-53381780EBCE}"/>
    <cellStyle name="Percent 9 16 4 4" xfId="13582" xr:uid="{7D5FF78F-5DB3-4412-82ED-B95AD251B3AA}"/>
    <cellStyle name="Percent 9 16 4 4 2" xfId="31455" xr:uid="{2770892F-E854-4636-933F-3F431B4E5E4F}"/>
    <cellStyle name="Percent 9 16 4 4 3" xfId="49306" xr:uid="{444FCD89-13F0-4D7A-BB10-DCD2DB9F66AF}"/>
    <cellStyle name="Percent 9 16 4 5" xfId="31450" xr:uid="{ADEE5ECD-BCD3-4547-A817-C5993C91CDB9}"/>
    <cellStyle name="Percent 9 16 4 6" xfId="49301" xr:uid="{E442F24E-87A0-4104-B986-C3D45ADF0B48}"/>
    <cellStyle name="Percent 9 16 5" xfId="13583" xr:uid="{0820E0CE-754B-43E5-A88C-46B8C7A7E9A9}"/>
    <cellStyle name="Percent 9 16 5 2" xfId="13584" xr:uid="{8D268681-1420-46F3-84DE-772A5A26CF08}"/>
    <cellStyle name="Percent 9 16 5 2 2" xfId="13585" xr:uid="{7FD0F34C-9C3D-4600-AD99-6ABFA5776891}"/>
    <cellStyle name="Percent 9 16 5 2 2 2" xfId="31458" xr:uid="{90447691-C0A3-44CA-B297-C7ADFD43FF20}"/>
    <cellStyle name="Percent 9 16 5 2 2 3" xfId="49309" xr:uid="{F5809BDD-D592-40F4-ACEE-327C15326D95}"/>
    <cellStyle name="Percent 9 16 5 2 3" xfId="31457" xr:uid="{DD5CEF88-098E-48AA-AAB2-EAADAA264C3A}"/>
    <cellStyle name="Percent 9 16 5 2 4" xfId="49308" xr:uid="{0498ADA2-C7EC-4D74-9467-F84C90A501D2}"/>
    <cellStyle name="Percent 9 16 5 3" xfId="13586" xr:uid="{80067665-C3FE-4D2D-8ED0-A3B54B0C195A}"/>
    <cellStyle name="Percent 9 16 5 3 2" xfId="13587" xr:uid="{2ECEC1B2-33C7-4C0A-B036-BB79292D8384}"/>
    <cellStyle name="Percent 9 16 5 3 2 2" xfId="31460" xr:uid="{D36C9973-DE19-4A09-A10B-F713150BC6D3}"/>
    <cellStyle name="Percent 9 16 5 3 2 3" xfId="49311" xr:uid="{30BB8B51-DEC2-45A1-81AD-441B4877B881}"/>
    <cellStyle name="Percent 9 16 5 3 3" xfId="31459" xr:uid="{E7099201-D169-4BFD-9B6C-C922BE3F81A5}"/>
    <cellStyle name="Percent 9 16 5 3 4" xfId="49310" xr:uid="{D80E6E1F-9E93-4987-A7E8-F1A4F29AA87D}"/>
    <cellStyle name="Percent 9 16 5 4" xfId="13588" xr:uid="{A6336E04-11FF-4319-82AF-143FC1FBCE5D}"/>
    <cellStyle name="Percent 9 16 5 4 2" xfId="13589" xr:uid="{5E8846FC-B765-47BD-AD76-0661121804A0}"/>
    <cellStyle name="Percent 9 16 5 4 2 2" xfId="31462" xr:uid="{8857E40C-5CCA-429D-B56C-7229D91BD495}"/>
    <cellStyle name="Percent 9 16 5 4 2 3" xfId="49313" xr:uid="{83D9EC9E-BD50-43C1-982A-A492973FD54D}"/>
    <cellStyle name="Percent 9 16 5 4 3" xfId="31461" xr:uid="{27C1FE85-1E51-4983-885A-AFE1009CA2AF}"/>
    <cellStyle name="Percent 9 16 5 4 4" xfId="49312" xr:uid="{24FEDBEB-0E6A-4512-86B2-9DB84DF10736}"/>
    <cellStyle name="Percent 9 16 5 5" xfId="13590" xr:uid="{33A53FA2-1B61-4EA4-998C-90A14B283A4B}"/>
    <cellStyle name="Percent 9 16 5 5 2" xfId="31463" xr:uid="{7F79CFCC-B245-4C9C-91E7-5DF247DE4D83}"/>
    <cellStyle name="Percent 9 16 5 5 3" xfId="49314" xr:uid="{11ACE9B5-19AB-4F38-A3DC-765837A78642}"/>
    <cellStyle name="Percent 9 16 5 6" xfId="31456" xr:uid="{6EBC3289-C823-4BE6-8B2B-4A17F73E2EA7}"/>
    <cellStyle name="Percent 9 16 5 7" xfId="49307" xr:uid="{4335B1B8-34AD-4D11-A1FA-94532B9DDF23}"/>
    <cellStyle name="Percent 9 16 6" xfId="13591" xr:uid="{CD8C2EDB-ED6D-4C54-9746-06CC500B2649}"/>
    <cellStyle name="Percent 9 16 6 2" xfId="13592" xr:uid="{BFFA1441-4B94-4608-B3A0-3F54919EAB2C}"/>
    <cellStyle name="Percent 9 16 6 2 2" xfId="13593" xr:uid="{47F90B8B-8068-4EE7-A3A7-817126E117E9}"/>
    <cellStyle name="Percent 9 16 6 2 2 2" xfId="31466" xr:uid="{B5B7410A-B06D-4CBF-AF79-D2AD1A48CE3B}"/>
    <cellStyle name="Percent 9 16 6 2 2 3" xfId="49317" xr:uid="{4317141C-C0EF-4D83-A1C9-D9249E5019DA}"/>
    <cellStyle name="Percent 9 16 6 2 3" xfId="31465" xr:uid="{E56CC09D-D205-407B-B654-63F48EE70406}"/>
    <cellStyle name="Percent 9 16 6 2 4" xfId="49316" xr:uid="{886E7A9D-DB2A-48EE-BBCD-B4A5427F81BB}"/>
    <cellStyle name="Percent 9 16 6 3" xfId="13594" xr:uid="{1CBCE4B5-9D1D-4A6B-A43D-F56E247B02B2}"/>
    <cellStyle name="Percent 9 16 6 3 2" xfId="13595" xr:uid="{B552CBC9-E913-4A9A-A4CD-5E971FD76E1F}"/>
    <cellStyle name="Percent 9 16 6 3 2 2" xfId="31468" xr:uid="{F8AB4EF8-F5BA-4E81-BEBD-91E3F3672905}"/>
    <cellStyle name="Percent 9 16 6 3 2 3" xfId="49319" xr:uid="{807387F6-9520-41D3-AAEB-6C49842C4691}"/>
    <cellStyle name="Percent 9 16 6 3 3" xfId="31467" xr:uid="{EF2536AB-92D6-4502-8191-718430AC21A6}"/>
    <cellStyle name="Percent 9 16 6 3 4" xfId="49318" xr:uid="{839961FF-7DDA-45AB-A175-5B3F1811CEC0}"/>
    <cellStyle name="Percent 9 16 6 4" xfId="13596" xr:uid="{0BAE38F0-A659-428F-80D7-6767D3539E3F}"/>
    <cellStyle name="Percent 9 16 6 4 2" xfId="31469" xr:uid="{AF0A8092-DE3C-456F-A334-684EE5645F1D}"/>
    <cellStyle name="Percent 9 16 6 4 3" xfId="49320" xr:uid="{751ABC58-7EC4-46E1-B91D-090C45CBE202}"/>
    <cellStyle name="Percent 9 16 6 5" xfId="31464" xr:uid="{E032E4A1-5CF2-4989-B690-BE1FB9193CAB}"/>
    <cellStyle name="Percent 9 16 6 6" xfId="49315" xr:uid="{C2DEAF69-594E-4038-BF9F-224887FD77F3}"/>
    <cellStyle name="Percent 9 16 7" xfId="13597" xr:uid="{3884E60A-92E7-4CC3-9D06-484679F85425}"/>
    <cellStyle name="Percent 9 16 7 2" xfId="13598" xr:uid="{185E0500-6F71-4D04-A900-3DF4766203FC}"/>
    <cellStyle name="Percent 9 16 7 2 2" xfId="31471" xr:uid="{86E47BDF-A17C-4C5E-ACD5-06B7F002BF32}"/>
    <cellStyle name="Percent 9 16 7 2 3" xfId="49322" xr:uid="{F46752A8-32CF-4DA3-A0A0-973BABE9D152}"/>
    <cellStyle name="Percent 9 16 7 3" xfId="31470" xr:uid="{8D8C4EAF-BA71-46DD-AC42-384ECA168A29}"/>
    <cellStyle name="Percent 9 16 7 4" xfId="49321" xr:uid="{2E2F4A1E-6500-4584-B3B4-D5BE42254D40}"/>
    <cellStyle name="Percent 9 16 8" xfId="13599" xr:uid="{1F8777F9-A1D4-4BC0-9D61-185365D05678}"/>
    <cellStyle name="Percent 9 16 8 2" xfId="13600" xr:uid="{7B51165C-43B9-4004-9A81-C51132B04356}"/>
    <cellStyle name="Percent 9 16 8 2 2" xfId="31473" xr:uid="{E5073444-5F21-4106-BA40-CB022E3AB7DC}"/>
    <cellStyle name="Percent 9 16 8 2 3" xfId="49324" xr:uid="{FDBAA7A4-88E2-47DD-8344-3BB0E52037D6}"/>
    <cellStyle name="Percent 9 16 8 3" xfId="31472" xr:uid="{A7CE528A-F485-420E-BE4F-7DEE53A366DB}"/>
    <cellStyle name="Percent 9 16 8 4" xfId="49323" xr:uid="{0C2051C7-32D2-4946-8F07-7FB5CB229641}"/>
    <cellStyle name="Percent 9 16 9" xfId="13601" xr:uid="{ABAE3C22-57CC-4B38-9C92-A8FB93916B77}"/>
    <cellStyle name="Percent 9 16 9 2" xfId="13602" xr:uid="{E15144AD-D1A4-43DF-9CF6-AE66A1E27B23}"/>
    <cellStyle name="Percent 9 16 9 2 2" xfId="31475" xr:uid="{3C029EC7-8BF5-41FA-B27E-9B3161709DD9}"/>
    <cellStyle name="Percent 9 16 9 2 3" xfId="49326" xr:uid="{785040AA-BB10-4220-BC59-C7CF322EB549}"/>
    <cellStyle name="Percent 9 16 9 3" xfId="31474" xr:uid="{6103EC3C-9CF2-49B8-B38A-DC5A2D1B5241}"/>
    <cellStyle name="Percent 9 16 9 4" xfId="49325" xr:uid="{4F220B98-0ED3-4675-8153-A7C781CEF001}"/>
    <cellStyle name="Percent 9 17" xfId="3020" xr:uid="{E7B41E51-B566-4DEF-906C-F35EA5FAF579}"/>
    <cellStyle name="Percent 9 17 10" xfId="13604" xr:uid="{9EF41B75-056D-4DB1-B310-4B2BD98398F4}"/>
    <cellStyle name="Percent 9 17 10 2" xfId="31477" xr:uid="{D0639AC9-AF01-4F8E-AEA9-B576A438C5A9}"/>
    <cellStyle name="Percent 9 17 10 3" xfId="49328" xr:uid="{B6D3D231-B747-4854-A6FF-ECB03BBCAAFB}"/>
    <cellStyle name="Percent 9 17 11" xfId="13605" xr:uid="{2457B9E8-EB15-46CC-8E80-AFA923D6351B}"/>
    <cellStyle name="Percent 9 17 11 2" xfId="31478" xr:uid="{77E6EBCC-1682-4585-AA2D-4D7C32A15E46}"/>
    <cellStyle name="Percent 9 17 11 3" xfId="49329" xr:uid="{E564E683-A28D-41C8-8E36-280EDBCCE957}"/>
    <cellStyle name="Percent 9 17 12" xfId="13603" xr:uid="{D17534D9-3728-4F90-A409-7EF7A712BAC2}"/>
    <cellStyle name="Percent 9 17 12 2" xfId="31476" xr:uid="{C5D0487E-4A56-4E7A-8B4F-A53ED8882EA6}"/>
    <cellStyle name="Percent 9 17 12 3" xfId="49327" xr:uid="{BA8DBA80-1B7A-42AC-95DD-774F3C30807A}"/>
    <cellStyle name="Percent 9 17 13" xfId="60024" xr:uid="{249859BA-16DD-4329-A122-85645C5103F4}"/>
    <cellStyle name="Percent 9 17 2" xfId="13606" xr:uid="{B1C5294E-165A-472A-AB57-D556CC4F6D94}"/>
    <cellStyle name="Percent 9 17 2 2" xfId="13607" xr:uid="{60F06A96-8143-4D93-91A5-9AF1EA327F00}"/>
    <cellStyle name="Percent 9 17 2 2 2" xfId="13608" xr:uid="{F9CF094B-C4C7-48B8-B569-28C05913C10A}"/>
    <cellStyle name="Percent 9 17 2 2 2 2" xfId="31481" xr:uid="{FC981F56-86D6-4DBA-9A22-6701F3198E80}"/>
    <cellStyle name="Percent 9 17 2 2 2 3" xfId="49332" xr:uid="{A59BEEFE-59DB-4733-98FB-F72882348533}"/>
    <cellStyle name="Percent 9 17 2 2 3" xfId="31480" xr:uid="{EE27F589-110E-4613-BA7F-AA85EAB6DCEA}"/>
    <cellStyle name="Percent 9 17 2 2 4" xfId="49331" xr:uid="{6407BCBB-F2E7-48BD-BA2E-0FE272FE2383}"/>
    <cellStyle name="Percent 9 17 2 3" xfId="13609" xr:uid="{90A6C02C-776A-4FFB-AEE0-A484F549DC0F}"/>
    <cellStyle name="Percent 9 17 2 3 2" xfId="13610" xr:uid="{B792B556-FDF6-4B27-80A8-F895054DC5E4}"/>
    <cellStyle name="Percent 9 17 2 3 2 2" xfId="31483" xr:uid="{C8B88DC0-E689-4A9E-9849-94C7723186A7}"/>
    <cellStyle name="Percent 9 17 2 3 2 3" xfId="49334" xr:uid="{ED458EBB-44E5-4012-B767-FD79A982566C}"/>
    <cellStyle name="Percent 9 17 2 3 3" xfId="31482" xr:uid="{B8CDAD12-6D7C-4D1D-9D7D-90572002DFAC}"/>
    <cellStyle name="Percent 9 17 2 3 4" xfId="49333" xr:uid="{A41C6A3D-C0F8-4DCB-B33F-20A066476EBE}"/>
    <cellStyle name="Percent 9 17 2 4" xfId="13611" xr:uid="{939A349B-C609-4E05-963C-57F1ABEF8C1D}"/>
    <cellStyle name="Percent 9 17 2 4 2" xfId="31484" xr:uid="{9266881E-5FA3-4961-B951-C93EB7D70178}"/>
    <cellStyle name="Percent 9 17 2 4 3" xfId="49335" xr:uid="{69842540-1DEE-44D9-B05F-92BE580641DB}"/>
    <cellStyle name="Percent 9 17 2 5" xfId="13612" xr:uid="{913E4169-DCFD-4EA3-867F-ECDF6B8455B3}"/>
    <cellStyle name="Percent 9 17 2 5 2" xfId="31485" xr:uid="{D4D40F24-FA70-4E41-B05D-DD8188E89E49}"/>
    <cellStyle name="Percent 9 17 2 5 3" xfId="49336" xr:uid="{8E440858-D263-49D8-87D9-695A39609FF7}"/>
    <cellStyle name="Percent 9 17 2 6" xfId="31479" xr:uid="{1581F260-8C48-4E74-80CC-5B29EC925481}"/>
    <cellStyle name="Percent 9 17 2 7" xfId="49330" xr:uid="{59190289-39A7-47AE-B314-390FD5F5FAC1}"/>
    <cellStyle name="Percent 9 17 3" xfId="13613" xr:uid="{744A169A-5C0F-4F7C-AA04-8037088829FB}"/>
    <cellStyle name="Percent 9 17 3 2" xfId="13614" xr:uid="{41C957B0-3A69-48F5-9F5E-FB32C436D13E}"/>
    <cellStyle name="Percent 9 17 3 2 2" xfId="13615" xr:uid="{59C87822-5983-4AE6-8E06-1B965ACAC957}"/>
    <cellStyle name="Percent 9 17 3 2 2 2" xfId="31488" xr:uid="{0D440BE7-8772-4C5C-AC9E-78E8DF11AC73}"/>
    <cellStyle name="Percent 9 17 3 2 2 3" xfId="49339" xr:uid="{BBC976D4-F18E-4452-85D3-21641D1F9854}"/>
    <cellStyle name="Percent 9 17 3 2 3" xfId="31487" xr:uid="{0523A887-7CBF-4D7D-8BA1-3C16C387F48C}"/>
    <cellStyle name="Percent 9 17 3 2 4" xfId="49338" xr:uid="{5D039F10-CE74-4428-B95C-9D257A7F8B09}"/>
    <cellStyle name="Percent 9 17 3 3" xfId="13616" xr:uid="{054AB285-8348-420B-AE40-92ECF58E7070}"/>
    <cellStyle name="Percent 9 17 3 3 2" xfId="13617" xr:uid="{C5169F5B-3F0D-4D6B-AE90-67834C221106}"/>
    <cellStyle name="Percent 9 17 3 3 2 2" xfId="31490" xr:uid="{0A005E0E-CE76-40E5-BA12-7841BF8BD434}"/>
    <cellStyle name="Percent 9 17 3 3 2 3" xfId="49341" xr:uid="{85C07AA9-2434-484D-8E70-8B4F5E007496}"/>
    <cellStyle name="Percent 9 17 3 3 3" xfId="31489" xr:uid="{867ECD32-0490-4F43-92A1-709475DAF8AD}"/>
    <cellStyle name="Percent 9 17 3 3 4" xfId="49340" xr:uid="{6C8ACCC9-E4B5-438E-83A5-993A944186AD}"/>
    <cellStyle name="Percent 9 17 3 4" xfId="13618" xr:uid="{81F44C48-84E2-460A-B129-51F4A2ACF13B}"/>
    <cellStyle name="Percent 9 17 3 4 2" xfId="31491" xr:uid="{6D4F20BF-39A2-4A10-9E84-FDDAC1DE1547}"/>
    <cellStyle name="Percent 9 17 3 4 3" xfId="49342" xr:uid="{63786F0E-FFD3-46DF-A300-E340584CCDC0}"/>
    <cellStyle name="Percent 9 17 3 5" xfId="31486" xr:uid="{9A11C913-BA34-4863-BBDB-95E9ACB8BD41}"/>
    <cellStyle name="Percent 9 17 3 6" xfId="49337" xr:uid="{D5486576-0091-45E6-97E5-D43227B10F5F}"/>
    <cellStyle name="Percent 9 17 4" xfId="13619" xr:uid="{72604318-7C21-4B75-BD3B-DAC9CF85B4E1}"/>
    <cellStyle name="Percent 9 17 4 2" xfId="13620" xr:uid="{FADB9F21-5C4D-450E-B9BA-004093AE84DC}"/>
    <cellStyle name="Percent 9 17 4 2 2" xfId="13621" xr:uid="{B995E4AB-3EA5-4DA0-BC9D-9D86B6782FA7}"/>
    <cellStyle name="Percent 9 17 4 2 2 2" xfId="31494" xr:uid="{4310AFD6-10EC-452F-90CD-3B81D9F20045}"/>
    <cellStyle name="Percent 9 17 4 2 2 3" xfId="49345" xr:uid="{086BF1B2-6E09-4649-B66E-0248DB4E3DF4}"/>
    <cellStyle name="Percent 9 17 4 2 3" xfId="31493" xr:uid="{78F9EB33-CA23-496F-9E91-0E1C94A9FF26}"/>
    <cellStyle name="Percent 9 17 4 2 4" xfId="49344" xr:uid="{0DC67228-C27F-4099-8FA4-B9645132F4B7}"/>
    <cellStyle name="Percent 9 17 4 3" xfId="13622" xr:uid="{F5F8472A-5EFF-46DE-93DA-4BC9DEF933E2}"/>
    <cellStyle name="Percent 9 17 4 3 2" xfId="13623" xr:uid="{CCAB2993-7B9C-4E68-A904-073199D88F48}"/>
    <cellStyle name="Percent 9 17 4 3 2 2" xfId="31496" xr:uid="{3EB22CFE-16C6-405C-BB07-48A3B6DE5C20}"/>
    <cellStyle name="Percent 9 17 4 3 2 3" xfId="49347" xr:uid="{93416A19-CC5C-4EED-9245-FDEC0FC94916}"/>
    <cellStyle name="Percent 9 17 4 3 3" xfId="31495" xr:uid="{645E0DD9-45EF-4B2D-95D2-F4AFECE185F9}"/>
    <cellStyle name="Percent 9 17 4 3 4" xfId="49346" xr:uid="{91DAFD32-ECC7-48BC-891B-8E9827C4CE6D}"/>
    <cellStyle name="Percent 9 17 4 4" xfId="13624" xr:uid="{9582834C-257C-4C0A-ADB3-1264BE8C5E85}"/>
    <cellStyle name="Percent 9 17 4 4 2" xfId="31497" xr:uid="{E393D448-564E-4357-8B6D-9FFAF14EDC88}"/>
    <cellStyle name="Percent 9 17 4 4 3" xfId="49348" xr:uid="{E494EC29-B5FE-4B55-BBFF-DC40D2FE9C15}"/>
    <cellStyle name="Percent 9 17 4 5" xfId="31492" xr:uid="{2F1296AC-6103-482F-87DD-E517D2BF6A44}"/>
    <cellStyle name="Percent 9 17 4 6" xfId="49343" xr:uid="{363A2A2C-6CD2-4A7C-AB17-2926BA502308}"/>
    <cellStyle name="Percent 9 17 5" xfId="13625" xr:uid="{5EECBE08-B530-4C11-B5FD-513E6C7E62D7}"/>
    <cellStyle name="Percent 9 17 5 2" xfId="13626" xr:uid="{78612A02-8B6E-445C-A6FA-72C77C28B119}"/>
    <cellStyle name="Percent 9 17 5 2 2" xfId="13627" xr:uid="{D0C9A775-124C-46BC-9CC9-93F0BA5ADC9C}"/>
    <cellStyle name="Percent 9 17 5 2 2 2" xfId="31500" xr:uid="{3AC6449D-F97F-4345-9E2C-0895FD07C7EC}"/>
    <cellStyle name="Percent 9 17 5 2 2 3" xfId="49351" xr:uid="{918D2788-44AF-4B81-87FD-123542D0C467}"/>
    <cellStyle name="Percent 9 17 5 2 3" xfId="31499" xr:uid="{9E0D760D-65B9-412F-898E-EDE355C7B228}"/>
    <cellStyle name="Percent 9 17 5 2 4" xfId="49350" xr:uid="{619D1615-D727-495E-BC7D-441158E51016}"/>
    <cellStyle name="Percent 9 17 5 3" xfId="13628" xr:uid="{D0155C4F-95CF-4B72-8676-AA7DE0D7D128}"/>
    <cellStyle name="Percent 9 17 5 3 2" xfId="13629" xr:uid="{63834EDF-D182-484E-9555-076A18E40D1E}"/>
    <cellStyle name="Percent 9 17 5 3 2 2" xfId="31502" xr:uid="{86991DAD-A85D-4F21-841A-01DB900D659C}"/>
    <cellStyle name="Percent 9 17 5 3 2 3" xfId="49353" xr:uid="{9BAF4ABB-6E1C-4BB3-8E30-B358CDBCD26C}"/>
    <cellStyle name="Percent 9 17 5 3 3" xfId="31501" xr:uid="{699386C1-D552-40A4-8B64-AAF5E6747FBF}"/>
    <cellStyle name="Percent 9 17 5 3 4" xfId="49352" xr:uid="{6C43ED78-8F86-4612-92B1-6D5C8CBF07ED}"/>
    <cellStyle name="Percent 9 17 5 4" xfId="13630" xr:uid="{F868A930-2DA7-4021-9842-965CB0B76286}"/>
    <cellStyle name="Percent 9 17 5 4 2" xfId="13631" xr:uid="{FE596E74-BA75-425B-921C-2FD8AC9BA797}"/>
    <cellStyle name="Percent 9 17 5 4 2 2" xfId="31504" xr:uid="{0F274663-0A27-42D2-9CAD-C1A215723F82}"/>
    <cellStyle name="Percent 9 17 5 4 2 3" xfId="49355" xr:uid="{15191BB2-4AA5-4231-913A-518CCABC025F}"/>
    <cellStyle name="Percent 9 17 5 4 3" xfId="31503" xr:uid="{D9494A86-2F56-4297-BB39-BDC57B77813D}"/>
    <cellStyle name="Percent 9 17 5 4 4" xfId="49354" xr:uid="{8A7A52AC-3D7E-40BD-93D7-62E8481A28C2}"/>
    <cellStyle name="Percent 9 17 5 5" xfId="13632" xr:uid="{2EDCEEC7-4387-4EF4-86FA-9836BF871923}"/>
    <cellStyle name="Percent 9 17 5 5 2" xfId="31505" xr:uid="{469CD02A-C6BB-4766-B365-01B0636620ED}"/>
    <cellStyle name="Percent 9 17 5 5 3" xfId="49356" xr:uid="{11452B8B-9EA4-44CC-B407-54476130DB50}"/>
    <cellStyle name="Percent 9 17 5 6" xfId="31498" xr:uid="{16E220FC-428A-44C8-9CB2-35480F8CD172}"/>
    <cellStyle name="Percent 9 17 5 7" xfId="49349" xr:uid="{E0040B89-B5A7-4468-8404-37F6182D0768}"/>
    <cellStyle name="Percent 9 17 6" xfId="13633" xr:uid="{83BC80C7-B992-49AA-B2AD-1CF3F7659965}"/>
    <cellStyle name="Percent 9 17 6 2" xfId="13634" xr:uid="{E68CE669-D008-4B2A-AE12-853C51ADDE27}"/>
    <cellStyle name="Percent 9 17 6 2 2" xfId="13635" xr:uid="{14AF24B7-19CF-4E3E-9CE3-F74CCB6D2AB7}"/>
    <cellStyle name="Percent 9 17 6 2 2 2" xfId="31508" xr:uid="{07E85B6C-1C0E-4E7F-AB4E-1EC9A35CAB34}"/>
    <cellStyle name="Percent 9 17 6 2 2 3" xfId="49359" xr:uid="{EA896AEA-3759-4F21-9E9E-D17615A1D70B}"/>
    <cellStyle name="Percent 9 17 6 2 3" xfId="31507" xr:uid="{4632D0FF-09B7-43B0-A0DB-0E2F137C830B}"/>
    <cellStyle name="Percent 9 17 6 2 4" xfId="49358" xr:uid="{8DC91D3C-B3ED-4F76-BA92-0FD0094548DE}"/>
    <cellStyle name="Percent 9 17 6 3" xfId="13636" xr:uid="{55F078C9-1289-44E0-AA87-F68703ADA8F2}"/>
    <cellStyle name="Percent 9 17 6 3 2" xfId="13637" xr:uid="{FE2F4079-A9DB-4843-8501-906BF029A33F}"/>
    <cellStyle name="Percent 9 17 6 3 2 2" xfId="31510" xr:uid="{367883BC-1EC6-4D75-B980-A390964445A0}"/>
    <cellStyle name="Percent 9 17 6 3 2 3" xfId="49361" xr:uid="{9A29B90E-3E1E-421F-A23E-C8761E76926F}"/>
    <cellStyle name="Percent 9 17 6 3 3" xfId="31509" xr:uid="{C83BF40C-B3F6-4DA8-998F-B7924842A856}"/>
    <cellStyle name="Percent 9 17 6 3 4" xfId="49360" xr:uid="{881FB510-3E34-4DC6-9970-D9F816D118FE}"/>
    <cellStyle name="Percent 9 17 6 4" xfId="13638" xr:uid="{61C6ACE9-D4F1-46D0-893F-29BFDAE627B0}"/>
    <cellStyle name="Percent 9 17 6 4 2" xfId="31511" xr:uid="{EE9635C3-A9F2-472C-88DD-7FA638797C4E}"/>
    <cellStyle name="Percent 9 17 6 4 3" xfId="49362" xr:uid="{837ABBCB-BD51-44F0-BE2B-C01EF2685990}"/>
    <cellStyle name="Percent 9 17 6 5" xfId="31506" xr:uid="{8FC74F5E-A15C-4187-AEA9-A7EE2AC521A5}"/>
    <cellStyle name="Percent 9 17 6 6" xfId="49357" xr:uid="{8A788E49-95F5-44AF-964D-E37B25BAC787}"/>
    <cellStyle name="Percent 9 17 7" xfId="13639" xr:uid="{3E382EF2-8F5D-4B9F-8AA1-36E3370FB05E}"/>
    <cellStyle name="Percent 9 17 7 2" xfId="13640" xr:uid="{BA4640C8-F6F7-4EA4-917B-AB10DE114834}"/>
    <cellStyle name="Percent 9 17 7 2 2" xfId="31513" xr:uid="{2683BEA3-F56B-47E2-A7ED-6423C7A7E96D}"/>
    <cellStyle name="Percent 9 17 7 2 3" xfId="49364" xr:uid="{4E7C4C90-5592-485F-8FEF-3BDF0DA84C4F}"/>
    <cellStyle name="Percent 9 17 7 3" xfId="31512" xr:uid="{DFA7F11C-0BDD-4944-B8D6-C614F52AB8D4}"/>
    <cellStyle name="Percent 9 17 7 4" xfId="49363" xr:uid="{02CED6A2-6F2A-4D00-A78B-1AE4B6163C7E}"/>
    <cellStyle name="Percent 9 17 8" xfId="13641" xr:uid="{37BA7F1F-2ED3-46A0-BD7B-AFC3C152E38B}"/>
    <cellStyle name="Percent 9 17 8 2" xfId="13642" xr:uid="{317FA621-37C2-490E-9CD0-B629A885B0AB}"/>
    <cellStyle name="Percent 9 17 8 2 2" xfId="31515" xr:uid="{F5748AC0-E9AF-4BA7-A0BA-2FF7DA7ABB67}"/>
    <cellStyle name="Percent 9 17 8 2 3" xfId="49366" xr:uid="{73DA3808-7168-42D3-B126-A319BBC13E16}"/>
    <cellStyle name="Percent 9 17 8 3" xfId="31514" xr:uid="{FB9550F1-6AA8-4012-98EE-D73E1CF384BC}"/>
    <cellStyle name="Percent 9 17 8 4" xfId="49365" xr:uid="{141EA325-2439-43D7-BE87-7768EDCFC8F8}"/>
    <cellStyle name="Percent 9 17 9" xfId="13643" xr:uid="{983B500D-4645-4254-917C-C0E3F11DEDB7}"/>
    <cellStyle name="Percent 9 17 9 2" xfId="13644" xr:uid="{0513CE3E-0173-42FA-8797-DCE246A8DE8B}"/>
    <cellStyle name="Percent 9 17 9 2 2" xfId="31517" xr:uid="{F8E7F2F5-AD5F-428E-BEEA-E9C656ADC7CD}"/>
    <cellStyle name="Percent 9 17 9 2 3" xfId="49368" xr:uid="{AC2A2C1D-129D-469B-BE57-91582B920A98}"/>
    <cellStyle name="Percent 9 17 9 3" xfId="31516" xr:uid="{BD5102AA-86AD-4521-81BF-DC29F5789F39}"/>
    <cellStyle name="Percent 9 17 9 4" xfId="49367" xr:uid="{60E7764E-9B46-4027-A534-F3E5E5FF1AD4}"/>
    <cellStyle name="Percent 9 18" xfId="3021" xr:uid="{E26D50D6-1D1E-4D75-BEA4-9FB1BE00BE50}"/>
    <cellStyle name="Percent 9 18 10" xfId="13646" xr:uid="{322A2335-FDFE-43FE-8FC1-253910A44D58}"/>
    <cellStyle name="Percent 9 18 10 2" xfId="31519" xr:uid="{C47F74F6-3AF2-4E45-993E-F3EB8B7DAD64}"/>
    <cellStyle name="Percent 9 18 10 3" xfId="49370" xr:uid="{7132247E-0457-46ED-AA73-881A36EE1F1A}"/>
    <cellStyle name="Percent 9 18 11" xfId="13647" xr:uid="{A5F76D88-BF6A-48B8-9970-7408D2D6E6F2}"/>
    <cellStyle name="Percent 9 18 11 2" xfId="31520" xr:uid="{C3DBE3FF-66A0-4E49-A218-01B1D18DB739}"/>
    <cellStyle name="Percent 9 18 11 3" xfId="49371" xr:uid="{8B2E6ACB-1033-4C19-A0BE-D493149DCD33}"/>
    <cellStyle name="Percent 9 18 12" xfId="13645" xr:uid="{CD779AD8-2FD7-4DA6-922B-8BBFF43990BF}"/>
    <cellStyle name="Percent 9 18 12 2" xfId="31518" xr:uid="{B309B0CB-1B08-4416-B8C4-F0ED178F39C9}"/>
    <cellStyle name="Percent 9 18 12 3" xfId="49369" xr:uid="{677ACB0E-EDE2-430F-90D4-2EBD903CC6EA}"/>
    <cellStyle name="Percent 9 18 13" xfId="60025" xr:uid="{501E8E90-4C91-4A23-9A42-E2932EBA1C2E}"/>
    <cellStyle name="Percent 9 18 2" xfId="13648" xr:uid="{8782FEA0-E3FA-46A7-AFF9-03467E3D5161}"/>
    <cellStyle name="Percent 9 18 2 2" xfId="13649" xr:uid="{88745C7A-86B7-447C-9C54-E3F99672831F}"/>
    <cellStyle name="Percent 9 18 2 2 2" xfId="13650" xr:uid="{73B13D68-171A-483A-AC2E-DD8128584813}"/>
    <cellStyle name="Percent 9 18 2 2 2 2" xfId="31523" xr:uid="{9C04291A-B60B-464E-BC7E-B9C388147374}"/>
    <cellStyle name="Percent 9 18 2 2 2 3" xfId="49374" xr:uid="{5386ACF7-7AED-4C34-BEAD-FD8F5130E0D1}"/>
    <cellStyle name="Percent 9 18 2 2 3" xfId="31522" xr:uid="{4498A153-BB81-4D40-A5A3-35F2A8AF9CA6}"/>
    <cellStyle name="Percent 9 18 2 2 4" xfId="49373" xr:uid="{2B3F3DA3-E292-4BC1-896E-AA63D57A0B0B}"/>
    <cellStyle name="Percent 9 18 2 3" xfId="13651" xr:uid="{15923D17-9432-4274-951F-9724C9AB2189}"/>
    <cellStyle name="Percent 9 18 2 3 2" xfId="13652" xr:uid="{58190BEE-44F4-4869-9B22-F49D547EAE38}"/>
    <cellStyle name="Percent 9 18 2 3 2 2" xfId="31525" xr:uid="{3F7F079F-D9AC-4FBD-9BBD-1643DF2C5BCB}"/>
    <cellStyle name="Percent 9 18 2 3 2 3" xfId="49376" xr:uid="{7DC5A1D1-2254-4AF8-A63F-A73912C6D473}"/>
    <cellStyle name="Percent 9 18 2 3 3" xfId="31524" xr:uid="{25AE871C-3507-4C5E-86A1-24486AFF4A25}"/>
    <cellStyle name="Percent 9 18 2 3 4" xfId="49375" xr:uid="{4F1CF62E-20CB-40B5-9805-A41603D66161}"/>
    <cellStyle name="Percent 9 18 2 4" xfId="13653" xr:uid="{D25A3FC8-93B3-4EE0-AD36-8282ABF79583}"/>
    <cellStyle name="Percent 9 18 2 4 2" xfId="31526" xr:uid="{F7ABCC0F-D296-4FCD-8DAD-7BAAB33AEDE8}"/>
    <cellStyle name="Percent 9 18 2 4 3" xfId="49377" xr:uid="{3BDD13CB-6D59-4774-B5FB-9B4C98B64F1B}"/>
    <cellStyle name="Percent 9 18 2 5" xfId="13654" xr:uid="{73DEE6B7-A3C1-4E96-8709-6BEADC6BD8CA}"/>
    <cellStyle name="Percent 9 18 2 5 2" xfId="31527" xr:uid="{F3148769-70C9-4027-8C81-585198574B8E}"/>
    <cellStyle name="Percent 9 18 2 5 3" xfId="49378" xr:uid="{0103AEE1-021D-496F-886E-94AA6FF11F5B}"/>
    <cellStyle name="Percent 9 18 2 6" xfId="31521" xr:uid="{2DE6E254-5469-4DBA-A15B-636C6CAE6828}"/>
    <cellStyle name="Percent 9 18 2 7" xfId="49372" xr:uid="{D7601B8A-310D-4496-BE47-2144ED8C551D}"/>
    <cellStyle name="Percent 9 18 3" xfId="13655" xr:uid="{2017D65B-6F92-42DE-8F9B-ABA4B7A428AB}"/>
    <cellStyle name="Percent 9 18 3 2" xfId="13656" xr:uid="{678A5202-4EB9-4870-80E9-F2D838CA5AE9}"/>
    <cellStyle name="Percent 9 18 3 2 2" xfId="13657" xr:uid="{16E90067-840E-43F1-A6E0-41C1FA1BDA6D}"/>
    <cellStyle name="Percent 9 18 3 2 2 2" xfId="31530" xr:uid="{98DADBA9-C62E-4227-9D8B-C1384A4BA6FA}"/>
    <cellStyle name="Percent 9 18 3 2 2 3" xfId="49381" xr:uid="{8BE4B30E-C7D4-476A-A098-0D3311D7EC09}"/>
    <cellStyle name="Percent 9 18 3 2 3" xfId="31529" xr:uid="{D7926D99-BC6F-451E-B575-C093956FDB1F}"/>
    <cellStyle name="Percent 9 18 3 2 4" xfId="49380" xr:uid="{058DBB18-0348-48EC-A9C5-D025B7FCFAD4}"/>
    <cellStyle name="Percent 9 18 3 3" xfId="13658" xr:uid="{49C46569-0CFF-49FB-B294-F1C07B161485}"/>
    <cellStyle name="Percent 9 18 3 3 2" xfId="13659" xr:uid="{826C3737-BBEF-4558-8E5D-F41E558FDB80}"/>
    <cellStyle name="Percent 9 18 3 3 2 2" xfId="31532" xr:uid="{4387695C-363A-4D18-AE6E-1C08C6EDCE0E}"/>
    <cellStyle name="Percent 9 18 3 3 2 3" xfId="49383" xr:uid="{3C71B9B7-E0BF-49E3-ACCC-247F6C0F7C6B}"/>
    <cellStyle name="Percent 9 18 3 3 3" xfId="31531" xr:uid="{0F0D9A3F-97C7-45FA-8E21-1CB1A8057BFA}"/>
    <cellStyle name="Percent 9 18 3 3 4" xfId="49382" xr:uid="{F39C79DE-A1AD-42B5-BD38-70E26C3DB147}"/>
    <cellStyle name="Percent 9 18 3 4" xfId="13660" xr:uid="{13E73D17-B5C6-42B3-8E5B-BBCF9A48A7EF}"/>
    <cellStyle name="Percent 9 18 3 4 2" xfId="31533" xr:uid="{80C10189-8C0E-4E55-8649-FC25689FD924}"/>
    <cellStyle name="Percent 9 18 3 4 3" xfId="49384" xr:uid="{2339EB41-115C-47A8-AE53-B0D5D5A00D57}"/>
    <cellStyle name="Percent 9 18 3 5" xfId="31528" xr:uid="{3FBE4AA6-3D02-4C76-852A-CB0179154D61}"/>
    <cellStyle name="Percent 9 18 3 6" xfId="49379" xr:uid="{15079CF3-6A10-4DD0-BC1E-CAC3672FB560}"/>
    <cellStyle name="Percent 9 18 4" xfId="13661" xr:uid="{513FD759-3A90-4E4A-BB84-BF93C6E1E34E}"/>
    <cellStyle name="Percent 9 18 4 2" xfId="13662" xr:uid="{79D4C058-136A-4464-B601-71FEDC15A2C3}"/>
    <cellStyle name="Percent 9 18 4 2 2" xfId="13663" xr:uid="{1E70A367-3733-4BDE-9A51-123C99FE0D6A}"/>
    <cellStyle name="Percent 9 18 4 2 2 2" xfId="31536" xr:uid="{8CED35CA-FA0B-4886-841F-7F65899E1393}"/>
    <cellStyle name="Percent 9 18 4 2 2 3" xfId="49387" xr:uid="{1E289319-C238-431F-9DA6-296FEBFCFAD6}"/>
    <cellStyle name="Percent 9 18 4 2 3" xfId="31535" xr:uid="{43C91031-C7CE-4C63-A25A-2B6FE3E7091A}"/>
    <cellStyle name="Percent 9 18 4 2 4" xfId="49386" xr:uid="{160A5516-EF22-4BE0-8334-1FFD6F15C4CE}"/>
    <cellStyle name="Percent 9 18 4 3" xfId="13664" xr:uid="{DB5FB9C9-CDFA-4734-8F6C-D77B909113B3}"/>
    <cellStyle name="Percent 9 18 4 3 2" xfId="13665" xr:uid="{E921CAA1-CF37-4675-9CAB-D62C053B23C9}"/>
    <cellStyle name="Percent 9 18 4 3 2 2" xfId="31538" xr:uid="{A6E79197-2C25-4585-B851-B5FC914227C5}"/>
    <cellStyle name="Percent 9 18 4 3 2 3" xfId="49389" xr:uid="{3BB06796-1CD2-43EF-90E9-19144B8767F9}"/>
    <cellStyle name="Percent 9 18 4 3 3" xfId="31537" xr:uid="{E81ACB4D-79BF-4742-A010-1AA82013A9B4}"/>
    <cellStyle name="Percent 9 18 4 3 4" xfId="49388" xr:uid="{91B6E4EB-0DA9-4E72-A7F9-DBAA3587DCF2}"/>
    <cellStyle name="Percent 9 18 4 4" xfId="13666" xr:uid="{AB65CBE6-7FD4-41BA-B621-03A7EA3E06E0}"/>
    <cellStyle name="Percent 9 18 4 4 2" xfId="31539" xr:uid="{00ACE0D3-C2C7-49E2-983E-19A8B5A33AF8}"/>
    <cellStyle name="Percent 9 18 4 4 3" xfId="49390" xr:uid="{6709762F-B760-4FF3-9557-2FBDC071CD3F}"/>
    <cellStyle name="Percent 9 18 4 5" xfId="31534" xr:uid="{E5C70F57-513A-47FA-B029-93DBCBA87577}"/>
    <cellStyle name="Percent 9 18 4 6" xfId="49385" xr:uid="{D60CB433-52B3-4CEA-B38E-948CC9170B32}"/>
    <cellStyle name="Percent 9 18 5" xfId="13667" xr:uid="{9D2E1ACD-1316-41CC-BDF9-B5F45A1B93E5}"/>
    <cellStyle name="Percent 9 18 5 2" xfId="13668" xr:uid="{F344C775-268E-4A93-93A9-ABFD2BBFD3E6}"/>
    <cellStyle name="Percent 9 18 5 2 2" xfId="13669" xr:uid="{01E4F41E-A483-4F4E-B8AA-5347F4A8F6D0}"/>
    <cellStyle name="Percent 9 18 5 2 2 2" xfId="31542" xr:uid="{B8E5D5F0-6CAB-49C6-9512-1DB2BC11C46D}"/>
    <cellStyle name="Percent 9 18 5 2 2 3" xfId="49393" xr:uid="{F87E6F28-A937-4429-B0E1-353D1102DF78}"/>
    <cellStyle name="Percent 9 18 5 2 3" xfId="31541" xr:uid="{052A2658-43FB-41C8-9B41-95D61140C055}"/>
    <cellStyle name="Percent 9 18 5 2 4" xfId="49392" xr:uid="{FA5FA051-6241-41E2-B054-5DCECDE9CE48}"/>
    <cellStyle name="Percent 9 18 5 3" xfId="13670" xr:uid="{216AFA8E-26C5-4F44-8481-5F71DFCDBE1C}"/>
    <cellStyle name="Percent 9 18 5 3 2" xfId="13671" xr:uid="{6B75C8DA-1C0D-4E0A-8576-EC38A7AC3B47}"/>
    <cellStyle name="Percent 9 18 5 3 2 2" xfId="31544" xr:uid="{94262328-8379-4E36-86CF-39F439ED787C}"/>
    <cellStyle name="Percent 9 18 5 3 2 3" xfId="49395" xr:uid="{420F554D-7F6F-4603-B7AD-383B852FBD67}"/>
    <cellStyle name="Percent 9 18 5 3 3" xfId="31543" xr:uid="{87037AAF-FCAF-45AF-88DC-D0D69F37531F}"/>
    <cellStyle name="Percent 9 18 5 3 4" xfId="49394" xr:uid="{346D8542-7B9B-4948-8AC2-802D28A7527C}"/>
    <cellStyle name="Percent 9 18 5 4" xfId="13672" xr:uid="{CDC90EF4-A8A2-46F6-BC47-446AE43CC843}"/>
    <cellStyle name="Percent 9 18 5 4 2" xfId="13673" xr:uid="{1B810183-3D40-4D05-805C-2EA2203CECAF}"/>
    <cellStyle name="Percent 9 18 5 4 2 2" xfId="31546" xr:uid="{3AC32033-95E7-46E9-A8DA-914656A37A6C}"/>
    <cellStyle name="Percent 9 18 5 4 2 3" xfId="49397" xr:uid="{84B64BB2-27D2-4BBE-8BDF-66FF8DDEF584}"/>
    <cellStyle name="Percent 9 18 5 4 3" xfId="31545" xr:uid="{5D488A40-6A74-4B20-B494-A4807A1DC39A}"/>
    <cellStyle name="Percent 9 18 5 4 4" xfId="49396" xr:uid="{16CC42D1-4116-4FF5-8E16-3D1909332C71}"/>
    <cellStyle name="Percent 9 18 5 5" xfId="13674" xr:uid="{F11F370C-2975-47AF-9145-E9813DF64E11}"/>
    <cellStyle name="Percent 9 18 5 5 2" xfId="31547" xr:uid="{9687F76C-8B64-46F2-A17C-3D06D9F25867}"/>
    <cellStyle name="Percent 9 18 5 5 3" xfId="49398" xr:uid="{E69CFAA8-169C-466A-B8F1-2EB7E9F17645}"/>
    <cellStyle name="Percent 9 18 5 6" xfId="31540" xr:uid="{827AFEFD-5A39-4567-BEDC-869A4E8FC9DF}"/>
    <cellStyle name="Percent 9 18 5 7" xfId="49391" xr:uid="{3030CF83-90F7-4DDE-AB66-ED54CE32B3C0}"/>
    <cellStyle name="Percent 9 18 6" xfId="13675" xr:uid="{EF4B3109-561A-4FE8-8006-99D155FAE9D5}"/>
    <cellStyle name="Percent 9 18 6 2" xfId="13676" xr:uid="{6D00F991-9E6D-432E-AAFB-8F95B48ACB64}"/>
    <cellStyle name="Percent 9 18 6 2 2" xfId="13677" xr:uid="{C8B0E4D9-8528-4C2A-8C2A-C395861A5E39}"/>
    <cellStyle name="Percent 9 18 6 2 2 2" xfId="31550" xr:uid="{F5933DFD-E55E-45DE-91B9-36194CFF4C23}"/>
    <cellStyle name="Percent 9 18 6 2 2 3" xfId="49401" xr:uid="{C68F8598-8F04-46F3-97EE-DA804E8AD0E0}"/>
    <cellStyle name="Percent 9 18 6 2 3" xfId="31549" xr:uid="{22D48C34-170D-450E-9423-3E66504F6BE4}"/>
    <cellStyle name="Percent 9 18 6 2 4" xfId="49400" xr:uid="{85A8004E-DD0A-490F-93F7-33AA3F5873C6}"/>
    <cellStyle name="Percent 9 18 6 3" xfId="13678" xr:uid="{20F9FF32-9B8B-4387-9F63-D0EA6C25C2A4}"/>
    <cellStyle name="Percent 9 18 6 3 2" xfId="13679" xr:uid="{C3AEB199-3B83-4F17-AEBE-7DE258F8CF7C}"/>
    <cellStyle name="Percent 9 18 6 3 2 2" xfId="31552" xr:uid="{E1155E85-0990-471A-B633-702CF2181A03}"/>
    <cellStyle name="Percent 9 18 6 3 2 3" xfId="49403" xr:uid="{322B1CD4-B6FF-40F4-A968-FCB0CBEDBB64}"/>
    <cellStyle name="Percent 9 18 6 3 3" xfId="31551" xr:uid="{400E1C2C-CB97-4316-B535-2ABDDDA1F90A}"/>
    <cellStyle name="Percent 9 18 6 3 4" xfId="49402" xr:uid="{AE11DED1-7150-4F59-B550-90C9B2810E66}"/>
    <cellStyle name="Percent 9 18 6 4" xfId="13680" xr:uid="{7281A030-D855-44F2-9F35-A8661D1E7053}"/>
    <cellStyle name="Percent 9 18 6 4 2" xfId="31553" xr:uid="{0CBB54C6-143D-4C52-9AA9-5A6F4DDEBF72}"/>
    <cellStyle name="Percent 9 18 6 4 3" xfId="49404" xr:uid="{7D75AC78-C902-4A62-99E2-6ED18B697209}"/>
    <cellStyle name="Percent 9 18 6 5" xfId="31548" xr:uid="{B1B1BC3F-3758-4173-AACA-B7252DC2C9B6}"/>
    <cellStyle name="Percent 9 18 6 6" xfId="49399" xr:uid="{6B01E896-4F3B-487E-BD85-C927A920A8BE}"/>
    <cellStyle name="Percent 9 18 7" xfId="13681" xr:uid="{79A09499-CC80-417F-BB64-18C9415C8854}"/>
    <cellStyle name="Percent 9 18 7 2" xfId="13682" xr:uid="{2D6BAC56-4841-4CA5-B7C2-4B82D5C2EC73}"/>
    <cellStyle name="Percent 9 18 7 2 2" xfId="31555" xr:uid="{147F50DB-09D3-4ACC-942A-D4D52FDE62EC}"/>
    <cellStyle name="Percent 9 18 7 2 3" xfId="49406" xr:uid="{8706A569-F0AC-4EDB-BE2C-E5BB19DC43E5}"/>
    <cellStyle name="Percent 9 18 7 3" xfId="31554" xr:uid="{6A583164-9C80-4F6E-AAE2-56B581DFF46A}"/>
    <cellStyle name="Percent 9 18 7 4" xfId="49405" xr:uid="{8E059279-4C22-4C78-8F26-5211A010C812}"/>
    <cellStyle name="Percent 9 18 8" xfId="13683" xr:uid="{2B0A19B2-4A15-49C0-A186-7206C5A659B2}"/>
    <cellStyle name="Percent 9 18 8 2" xfId="13684" xr:uid="{B84271B2-CC59-4005-A814-0BF9EE417EEA}"/>
    <cellStyle name="Percent 9 18 8 2 2" xfId="31557" xr:uid="{88D6C9E7-BDF5-4DA2-9EC3-0243D8386597}"/>
    <cellStyle name="Percent 9 18 8 2 3" xfId="49408" xr:uid="{C4AD377B-A845-4D7C-AD77-75DCF9645192}"/>
    <cellStyle name="Percent 9 18 8 3" xfId="31556" xr:uid="{B2474C38-B8E1-462D-9C81-FC914FD8818C}"/>
    <cellStyle name="Percent 9 18 8 4" xfId="49407" xr:uid="{8207640A-0EEE-4DC8-918C-237064A2A0B5}"/>
    <cellStyle name="Percent 9 18 9" xfId="13685" xr:uid="{C59914D0-8BDA-48F4-AC23-F1A08598E034}"/>
    <cellStyle name="Percent 9 18 9 2" xfId="13686" xr:uid="{48B2CDE4-24EE-445C-A994-0B487940BC73}"/>
    <cellStyle name="Percent 9 18 9 2 2" xfId="31559" xr:uid="{6868F946-732A-40C7-8432-5D8FF5878854}"/>
    <cellStyle name="Percent 9 18 9 2 3" xfId="49410" xr:uid="{8CD2BB2A-8282-49C5-AEDE-2CC50EE6EED6}"/>
    <cellStyle name="Percent 9 18 9 3" xfId="31558" xr:uid="{AAF98066-A109-47FA-B561-161002368B6A}"/>
    <cellStyle name="Percent 9 18 9 4" xfId="49409" xr:uid="{FED900C1-2D24-4FCD-97AF-FE89BDE231E8}"/>
    <cellStyle name="Percent 9 19" xfId="3022" xr:uid="{E46DDA9E-E3D5-4E07-8A0E-B7826CEE8F91}"/>
    <cellStyle name="Percent 9 19 10" xfId="13688" xr:uid="{7B90AB26-E060-4B05-A33A-5AAEADCE9C25}"/>
    <cellStyle name="Percent 9 19 10 2" xfId="31561" xr:uid="{D9065234-1E90-4C48-B6B5-468BD59680F5}"/>
    <cellStyle name="Percent 9 19 10 3" xfId="49412" xr:uid="{B6908CF5-7F88-4BA1-A853-7B918519C01F}"/>
    <cellStyle name="Percent 9 19 11" xfId="13689" xr:uid="{5527A1EF-E028-4855-A99A-6762C340449A}"/>
    <cellStyle name="Percent 9 19 11 2" xfId="31562" xr:uid="{080000E3-A910-49B9-9A56-34B95556DF70}"/>
    <cellStyle name="Percent 9 19 11 3" xfId="49413" xr:uid="{302A5E55-3660-4391-85FB-797C6E902E98}"/>
    <cellStyle name="Percent 9 19 12" xfId="13687" xr:uid="{90681CE7-0A88-4038-A99B-8DC38E38D97E}"/>
    <cellStyle name="Percent 9 19 12 2" xfId="31560" xr:uid="{844B24C5-6A6B-4466-9468-AD81630DD66F}"/>
    <cellStyle name="Percent 9 19 12 3" xfId="49411" xr:uid="{2062B99D-879C-4D62-9691-6F912EA8E510}"/>
    <cellStyle name="Percent 9 19 13" xfId="60026" xr:uid="{A9936B3B-C917-4D50-92F3-50CA2DB36D5A}"/>
    <cellStyle name="Percent 9 19 2" xfId="13690" xr:uid="{562E71FC-33B1-42BF-8DC8-3AD33764B0BE}"/>
    <cellStyle name="Percent 9 19 2 2" xfId="13691" xr:uid="{C7439D7F-0835-4A03-99A4-364F387AEFBB}"/>
    <cellStyle name="Percent 9 19 2 2 2" xfId="13692" xr:uid="{67D9D1A0-E7B7-4625-AED8-14CCDAD725D7}"/>
    <cellStyle name="Percent 9 19 2 2 2 2" xfId="31565" xr:uid="{9822063C-EBAF-4859-9BC0-BF94ECD3E40C}"/>
    <cellStyle name="Percent 9 19 2 2 2 3" xfId="49416" xr:uid="{9CC2E7FC-7E7C-49EE-BDD4-BF15671344B0}"/>
    <cellStyle name="Percent 9 19 2 2 3" xfId="31564" xr:uid="{E91A989C-E1E5-4E0C-BA3D-B719D9AA7D1D}"/>
    <cellStyle name="Percent 9 19 2 2 4" xfId="49415" xr:uid="{803D0C82-FDDC-434B-AD39-C7CAD36D2690}"/>
    <cellStyle name="Percent 9 19 2 3" xfId="13693" xr:uid="{2E2925DA-FF5F-4B05-9A2C-91FFA0A74FAA}"/>
    <cellStyle name="Percent 9 19 2 3 2" xfId="13694" xr:uid="{FCB46D84-777E-4BC6-982E-A20C51A5450E}"/>
    <cellStyle name="Percent 9 19 2 3 2 2" xfId="31567" xr:uid="{3C02F8F9-B3F2-45C9-8B56-6CE182CCA027}"/>
    <cellStyle name="Percent 9 19 2 3 2 3" xfId="49418" xr:uid="{0DBF0807-C22A-485D-B9B0-0162805D4448}"/>
    <cellStyle name="Percent 9 19 2 3 3" xfId="31566" xr:uid="{66DA35E8-4325-49D9-BDFC-2FF22744DB3F}"/>
    <cellStyle name="Percent 9 19 2 3 4" xfId="49417" xr:uid="{A4537999-6CB8-4048-B959-8C03E14F9BA2}"/>
    <cellStyle name="Percent 9 19 2 4" xfId="13695" xr:uid="{49ACA9D9-8AA1-4EEF-ACDA-15128F35954B}"/>
    <cellStyle name="Percent 9 19 2 4 2" xfId="31568" xr:uid="{672A9EF9-A113-43D6-9C3F-9C6EFF8A06DE}"/>
    <cellStyle name="Percent 9 19 2 4 3" xfId="49419" xr:uid="{6DAF8186-83CA-4424-9221-419504A5D513}"/>
    <cellStyle name="Percent 9 19 2 5" xfId="13696" xr:uid="{00FD95A8-A11C-45A0-83A8-A3F32AD77F29}"/>
    <cellStyle name="Percent 9 19 2 5 2" xfId="31569" xr:uid="{5E69A3B7-383F-470D-8F1C-8AEF5E999934}"/>
    <cellStyle name="Percent 9 19 2 5 3" xfId="49420" xr:uid="{726E39CB-9316-45CF-B246-8769E5565D50}"/>
    <cellStyle name="Percent 9 19 2 6" xfId="31563" xr:uid="{A68A52A8-44E9-418B-83D4-91E6E9B84DF9}"/>
    <cellStyle name="Percent 9 19 2 7" xfId="49414" xr:uid="{046A5A21-B062-49C3-BBE0-880838E6B42D}"/>
    <cellStyle name="Percent 9 19 3" xfId="13697" xr:uid="{A755B19C-22D1-47FF-98DC-7851E464F785}"/>
    <cellStyle name="Percent 9 19 3 2" xfId="13698" xr:uid="{2765B6EA-3200-47B6-B2FA-6A2158B1C7DF}"/>
    <cellStyle name="Percent 9 19 3 2 2" xfId="13699" xr:uid="{E1111819-3DC1-4502-A28A-75A050ED3F80}"/>
    <cellStyle name="Percent 9 19 3 2 2 2" xfId="31572" xr:uid="{91E880B4-9C17-4B38-9E33-DB435E22BE9D}"/>
    <cellStyle name="Percent 9 19 3 2 2 3" xfId="49423" xr:uid="{DE9F18F6-3DC7-4013-BD00-A919DEE3A7AA}"/>
    <cellStyle name="Percent 9 19 3 2 3" xfId="31571" xr:uid="{891980FD-1A54-4AA4-8DFA-D91FB74EA0CD}"/>
    <cellStyle name="Percent 9 19 3 2 4" xfId="49422" xr:uid="{89319C88-F3EB-45F8-BBD9-154811DEE540}"/>
    <cellStyle name="Percent 9 19 3 3" xfId="13700" xr:uid="{E28C4217-DF50-4878-911B-6FB707101C4E}"/>
    <cellStyle name="Percent 9 19 3 3 2" xfId="13701" xr:uid="{8A29C380-0748-46E7-951E-F62FE69B08D2}"/>
    <cellStyle name="Percent 9 19 3 3 2 2" xfId="31574" xr:uid="{E6682B66-4C9B-4F22-8B53-77CBE9F12371}"/>
    <cellStyle name="Percent 9 19 3 3 2 3" xfId="49425" xr:uid="{7D011C21-5AD7-427E-AC4E-3B417EA356F0}"/>
    <cellStyle name="Percent 9 19 3 3 3" xfId="31573" xr:uid="{BD654B3C-3D07-47F3-BDB3-EEDE594C6540}"/>
    <cellStyle name="Percent 9 19 3 3 4" xfId="49424" xr:uid="{77B0F7B9-64F8-4AE3-A335-1DABD6E3FA48}"/>
    <cellStyle name="Percent 9 19 3 4" xfId="13702" xr:uid="{912EE1AF-8689-41B9-A05C-D6D6299A0ED2}"/>
    <cellStyle name="Percent 9 19 3 4 2" xfId="31575" xr:uid="{729102DE-2250-4EA5-AE93-C502385E0F6C}"/>
    <cellStyle name="Percent 9 19 3 4 3" xfId="49426" xr:uid="{8DDAEAC7-F1B2-4B92-AF90-AFD4DBA3349D}"/>
    <cellStyle name="Percent 9 19 3 5" xfId="31570" xr:uid="{6E20F05A-26BA-4F58-8F90-2B2D64B2DC31}"/>
    <cellStyle name="Percent 9 19 3 6" xfId="49421" xr:uid="{22943726-74A4-43B6-ACD2-83A636BCB441}"/>
    <cellStyle name="Percent 9 19 4" xfId="13703" xr:uid="{3CD01537-3BB7-4E2B-9EBE-192978B17A6F}"/>
    <cellStyle name="Percent 9 19 4 2" xfId="13704" xr:uid="{55AE134A-D1DE-4812-A76E-B7FE79771E4B}"/>
    <cellStyle name="Percent 9 19 4 2 2" xfId="13705" xr:uid="{F08D39F8-1571-481C-9CE2-3FA962A443EE}"/>
    <cellStyle name="Percent 9 19 4 2 2 2" xfId="31578" xr:uid="{5C9A5C5D-5566-4AD6-BF97-BB75C987071F}"/>
    <cellStyle name="Percent 9 19 4 2 2 3" xfId="49429" xr:uid="{C5318656-250C-4F84-BD09-0B24F77F96D6}"/>
    <cellStyle name="Percent 9 19 4 2 3" xfId="31577" xr:uid="{785749A8-4FDF-4FE5-8814-20DEF291532A}"/>
    <cellStyle name="Percent 9 19 4 2 4" xfId="49428" xr:uid="{230B58F1-F38C-41C1-B48D-505FA7FF4E8B}"/>
    <cellStyle name="Percent 9 19 4 3" xfId="13706" xr:uid="{F33999CB-6DEC-419A-A8C5-D9F32C3736ED}"/>
    <cellStyle name="Percent 9 19 4 3 2" xfId="13707" xr:uid="{010B9678-0F23-44A0-ACE9-7E842792BAA0}"/>
    <cellStyle name="Percent 9 19 4 3 2 2" xfId="31580" xr:uid="{EE8ED45E-A802-4E37-8278-CBB197831EDF}"/>
    <cellStyle name="Percent 9 19 4 3 2 3" xfId="49431" xr:uid="{C2242EA1-8D4B-4A3C-8BD1-9A9DBD3A1589}"/>
    <cellStyle name="Percent 9 19 4 3 3" xfId="31579" xr:uid="{B12AA1CD-1DED-4A8B-BC19-3FF5C215C3A0}"/>
    <cellStyle name="Percent 9 19 4 3 4" xfId="49430" xr:uid="{B0EA5BAD-6EB1-4B6A-9D9A-DC41445C6AB6}"/>
    <cellStyle name="Percent 9 19 4 4" xfId="13708" xr:uid="{4FCE39BF-1044-44AD-A61E-CBF9479A17B6}"/>
    <cellStyle name="Percent 9 19 4 4 2" xfId="31581" xr:uid="{03BD20D6-71E3-4DD1-B1EA-0DA06330A2C1}"/>
    <cellStyle name="Percent 9 19 4 4 3" xfId="49432" xr:uid="{C46403CA-0B6C-4A6F-885F-1335057238A8}"/>
    <cellStyle name="Percent 9 19 4 5" xfId="31576" xr:uid="{DC2566F3-F1DD-4F61-A770-80520B9E0CA3}"/>
    <cellStyle name="Percent 9 19 4 6" xfId="49427" xr:uid="{F37E3FFD-FD10-4561-AABB-925E7E4BFA8D}"/>
    <cellStyle name="Percent 9 19 5" xfId="13709" xr:uid="{A371FE2E-FC25-4794-8B80-BF8618F3F3F8}"/>
    <cellStyle name="Percent 9 19 5 2" xfId="13710" xr:uid="{A4A1ADCD-CC79-4781-B4E2-708E4C7C2FAB}"/>
    <cellStyle name="Percent 9 19 5 2 2" xfId="13711" xr:uid="{AE8205D7-E17E-4FFC-AE50-D9F79E192AA9}"/>
    <cellStyle name="Percent 9 19 5 2 2 2" xfId="31584" xr:uid="{ABA55C8B-CC60-43EA-8237-636324A78FEE}"/>
    <cellStyle name="Percent 9 19 5 2 2 3" xfId="49435" xr:uid="{6478BFC2-FF76-4B5B-B183-AA5E292DD96F}"/>
    <cellStyle name="Percent 9 19 5 2 3" xfId="31583" xr:uid="{E5347C96-9C8F-43E6-AE32-82A9DA0095D3}"/>
    <cellStyle name="Percent 9 19 5 2 4" xfId="49434" xr:uid="{2516B266-7E43-4D5D-8E6C-6356470D7599}"/>
    <cellStyle name="Percent 9 19 5 3" xfId="13712" xr:uid="{C68BD09B-6771-4D0C-89E4-F78ED2A167E1}"/>
    <cellStyle name="Percent 9 19 5 3 2" xfId="13713" xr:uid="{4AB2A95C-82C5-4198-914D-1CE3D073600A}"/>
    <cellStyle name="Percent 9 19 5 3 2 2" xfId="31586" xr:uid="{4E3FD295-8948-4A24-825B-43F8BEE379DE}"/>
    <cellStyle name="Percent 9 19 5 3 2 3" xfId="49437" xr:uid="{4BC51183-EDE5-4DA5-A6D2-A2AEA97B0EBE}"/>
    <cellStyle name="Percent 9 19 5 3 3" xfId="31585" xr:uid="{C246EDEB-95D2-4610-B7FE-D9169DBA6819}"/>
    <cellStyle name="Percent 9 19 5 3 4" xfId="49436" xr:uid="{283DEF30-3793-4A81-9015-D21D2EE82CCC}"/>
    <cellStyle name="Percent 9 19 5 4" xfId="13714" xr:uid="{5107AC48-38B7-47F8-A5F5-FB6CDE90041C}"/>
    <cellStyle name="Percent 9 19 5 4 2" xfId="13715" xr:uid="{8F09E58C-B9E7-481A-BCA4-04E767C4A6E6}"/>
    <cellStyle name="Percent 9 19 5 4 2 2" xfId="31588" xr:uid="{1D14BFCF-8DC0-4582-8AEA-7851B9B9CC91}"/>
    <cellStyle name="Percent 9 19 5 4 2 3" xfId="49439" xr:uid="{C5675358-2C35-457E-A603-16D1CAFDAEA5}"/>
    <cellStyle name="Percent 9 19 5 4 3" xfId="31587" xr:uid="{0BBDA5A1-A162-4EA8-A6BE-01B242686B5D}"/>
    <cellStyle name="Percent 9 19 5 4 4" xfId="49438" xr:uid="{905B9EC5-C76B-455E-BDF7-A6847C96C34C}"/>
    <cellStyle name="Percent 9 19 5 5" xfId="13716" xr:uid="{C51FBB7E-882B-4446-BBF2-DBDDF257B1A8}"/>
    <cellStyle name="Percent 9 19 5 5 2" xfId="31589" xr:uid="{79D7E4D2-3B73-45F0-9030-66698238B456}"/>
    <cellStyle name="Percent 9 19 5 5 3" xfId="49440" xr:uid="{7AA04FD4-6611-41A8-864E-22C7759947B6}"/>
    <cellStyle name="Percent 9 19 5 6" xfId="31582" xr:uid="{BA54CC25-7B11-4B1C-B72C-94E712B25B53}"/>
    <cellStyle name="Percent 9 19 5 7" xfId="49433" xr:uid="{11E615C7-246A-440E-9B8D-ACD9935B3B77}"/>
    <cellStyle name="Percent 9 19 6" xfId="13717" xr:uid="{E6305957-B18B-4A8A-8601-FC86BD825D31}"/>
    <cellStyle name="Percent 9 19 6 2" xfId="13718" xr:uid="{39695E99-77C1-4370-A8B6-1C9794162632}"/>
    <cellStyle name="Percent 9 19 6 2 2" xfId="13719" xr:uid="{6313662C-4A2F-4AC0-8F21-C745024686B7}"/>
    <cellStyle name="Percent 9 19 6 2 2 2" xfId="31592" xr:uid="{2656D1FF-8E77-4A38-9D7B-53E1EED2F844}"/>
    <cellStyle name="Percent 9 19 6 2 2 3" xfId="49443" xr:uid="{03B5ED93-BF60-46F8-B857-708C8B7CCEE9}"/>
    <cellStyle name="Percent 9 19 6 2 3" xfId="31591" xr:uid="{90558026-0DAB-41F4-9F77-8208A144664A}"/>
    <cellStyle name="Percent 9 19 6 2 4" xfId="49442" xr:uid="{A0B0177D-BE3D-4088-96B8-EB0B2DAEB22A}"/>
    <cellStyle name="Percent 9 19 6 3" xfId="13720" xr:uid="{CC80B2A1-B405-4D49-AF7A-AC4C07B02171}"/>
    <cellStyle name="Percent 9 19 6 3 2" xfId="13721" xr:uid="{CA7841A1-997A-4D82-B8A3-71860E30D124}"/>
    <cellStyle name="Percent 9 19 6 3 2 2" xfId="31594" xr:uid="{3405D5FD-9D0D-4A7D-BF2D-C0256FE848EA}"/>
    <cellStyle name="Percent 9 19 6 3 2 3" xfId="49445" xr:uid="{9A7CA379-39DF-44FA-9693-2E6F81D53AF0}"/>
    <cellStyle name="Percent 9 19 6 3 3" xfId="31593" xr:uid="{39E4B709-C85B-473C-BD39-C1CAEEBCF6A7}"/>
    <cellStyle name="Percent 9 19 6 3 4" xfId="49444" xr:uid="{DE1EF045-05CD-4379-AEDC-FE8A540E8903}"/>
    <cellStyle name="Percent 9 19 6 4" xfId="13722" xr:uid="{27E589CA-33CF-4A37-9C7C-9939237C4A28}"/>
    <cellStyle name="Percent 9 19 6 4 2" xfId="31595" xr:uid="{5D1A44B4-A561-46B7-939B-250590745ED6}"/>
    <cellStyle name="Percent 9 19 6 4 3" xfId="49446" xr:uid="{B6FF21DB-805A-4D76-9246-F3B188B63C34}"/>
    <cellStyle name="Percent 9 19 6 5" xfId="31590" xr:uid="{1BF77095-CF1C-4D3E-86F3-FAC40C317B31}"/>
    <cellStyle name="Percent 9 19 6 6" xfId="49441" xr:uid="{CAC79CA8-CDCB-475D-A024-EC7FA115A2E1}"/>
    <cellStyle name="Percent 9 19 7" xfId="13723" xr:uid="{2731FB17-288B-4C99-AF87-BEC815FB910A}"/>
    <cellStyle name="Percent 9 19 7 2" xfId="13724" xr:uid="{CF62FE9A-F9AB-4169-9693-0F665112788B}"/>
    <cellStyle name="Percent 9 19 7 2 2" xfId="31597" xr:uid="{983B54CC-1F31-43C1-9915-51D7F7E4A510}"/>
    <cellStyle name="Percent 9 19 7 2 3" xfId="49448" xr:uid="{F1F016E0-0A48-4FAC-8758-8429547E448D}"/>
    <cellStyle name="Percent 9 19 7 3" xfId="31596" xr:uid="{C85C5B86-EE82-4B7D-A3C7-BB5BCE302BA6}"/>
    <cellStyle name="Percent 9 19 7 4" xfId="49447" xr:uid="{095B910F-70EE-4A24-8912-A1D454B76E9A}"/>
    <cellStyle name="Percent 9 19 8" xfId="13725" xr:uid="{CDDC6844-2655-45E6-AB05-45DD039A00CE}"/>
    <cellStyle name="Percent 9 19 8 2" xfId="13726" xr:uid="{11E96F4E-558B-49BA-A20A-4C1E5A692C3A}"/>
    <cellStyle name="Percent 9 19 8 2 2" xfId="31599" xr:uid="{A3579E7C-092A-4A1B-AC4F-D82BA6B92CDF}"/>
    <cellStyle name="Percent 9 19 8 2 3" xfId="49450" xr:uid="{48ABEA3C-2BC1-4BFA-8540-B8E60A242430}"/>
    <cellStyle name="Percent 9 19 8 3" xfId="31598" xr:uid="{39476ABC-0F39-43A3-8147-000C4C31F4B0}"/>
    <cellStyle name="Percent 9 19 8 4" xfId="49449" xr:uid="{CEA76CC6-1403-431F-A41D-65284729C7F0}"/>
    <cellStyle name="Percent 9 19 9" xfId="13727" xr:uid="{740EE8B3-4295-48A6-AB0C-4E37C99A9E4D}"/>
    <cellStyle name="Percent 9 19 9 2" xfId="13728" xr:uid="{3F964C56-C8EA-45CB-B577-A4AEFE002402}"/>
    <cellStyle name="Percent 9 19 9 2 2" xfId="31601" xr:uid="{647D8FFD-02CE-47BC-831A-5387E8CBE80B}"/>
    <cellStyle name="Percent 9 19 9 2 3" xfId="49452" xr:uid="{BE09372A-8314-4EA5-96F5-E62F6909A350}"/>
    <cellStyle name="Percent 9 19 9 3" xfId="31600" xr:uid="{1A77D28A-06EB-453A-A5E3-9B73EB4193C2}"/>
    <cellStyle name="Percent 9 19 9 4" xfId="49451" xr:uid="{02949CC3-586C-4C6F-919D-6B7B1CBDFDCB}"/>
    <cellStyle name="Percent 9 2" xfId="3023" xr:uid="{FA9A004F-CA32-426C-8603-812C5A91FC2D}"/>
    <cellStyle name="Percent 9 2 10" xfId="13730" xr:uid="{48D99773-9C86-4E76-A202-0AF4937B8CE4}"/>
    <cellStyle name="Percent 9 2 10 2" xfId="13731" xr:uid="{0533100C-D1CF-43AD-A8FA-262A83C873C3}"/>
    <cellStyle name="Percent 9 2 10 2 2" xfId="31604" xr:uid="{05A0AC5A-78E6-453E-B0BA-BCA070842E0E}"/>
    <cellStyle name="Percent 9 2 10 2 3" xfId="49455" xr:uid="{7B08B16C-C716-42FC-AEC6-35AAA090810B}"/>
    <cellStyle name="Percent 9 2 10 3" xfId="31603" xr:uid="{94D00DCA-9F3E-40EC-8F17-4CF51F803B90}"/>
    <cellStyle name="Percent 9 2 10 4" xfId="49454" xr:uid="{0ABF7238-8AA1-4A4E-A13C-D4CC3A6A4BC7}"/>
    <cellStyle name="Percent 9 2 11" xfId="13732" xr:uid="{772BF6E1-05A8-477B-81A4-9099A6615EF9}"/>
    <cellStyle name="Percent 9 2 11 2" xfId="31605" xr:uid="{FF7EDFE5-75AA-423C-B9AD-CDEEFD619570}"/>
    <cellStyle name="Percent 9 2 11 3" xfId="49456" xr:uid="{76640810-0071-440A-9C90-7054D3E61540}"/>
    <cellStyle name="Percent 9 2 12" xfId="13733" xr:uid="{C6D46B78-DEAC-44A6-BED4-0A5D02FE154E}"/>
    <cellStyle name="Percent 9 2 12 2" xfId="31606" xr:uid="{622FCDBF-9D21-4F5F-B1F0-BE68D190CD9F}"/>
    <cellStyle name="Percent 9 2 12 3" xfId="49457" xr:uid="{CC894661-96D1-4A81-B5B1-4F81579D95C0}"/>
    <cellStyle name="Percent 9 2 13" xfId="13729" xr:uid="{49C101EB-E2C5-4798-8F71-5118E1BC403E}"/>
    <cellStyle name="Percent 9 2 13 2" xfId="31602" xr:uid="{92E02712-08C1-4ADB-829F-B5EA362E20BB}"/>
    <cellStyle name="Percent 9 2 13 3" xfId="49453" xr:uid="{A8E2DE5E-6DD4-45DE-AB18-2EA4D999C90C}"/>
    <cellStyle name="Percent 9 2 14" xfId="60027" xr:uid="{BCFCC51B-F05F-4866-A513-72F7E9F9D1BA}"/>
    <cellStyle name="Percent 9 2 2" xfId="4794" xr:uid="{FEE64161-4A19-48BB-B2F3-7E17874C9A47}"/>
    <cellStyle name="Percent 9 2 2 10" xfId="13735" xr:uid="{4C9BF57E-6F11-4D3E-8B9E-4B0B852BBCD7}"/>
    <cellStyle name="Percent 9 2 2 10 2" xfId="31608" xr:uid="{D6E5E606-3FDB-4FD4-9873-042594B77D20}"/>
    <cellStyle name="Percent 9 2 2 10 3" xfId="49459" xr:uid="{0A1C8819-FA03-46F4-9C7D-E964072A2B5F}"/>
    <cellStyle name="Percent 9 2 2 11" xfId="13734" xr:uid="{31AED3EF-A4F8-4EB4-ADE9-3922837C46E8}"/>
    <cellStyle name="Percent 9 2 2 11 2" xfId="31607" xr:uid="{E9D16026-A344-403F-A5E9-397F051DE76E}"/>
    <cellStyle name="Percent 9 2 2 11 3" xfId="49458" xr:uid="{6E2CF331-6D4A-41AC-A332-DF562AB1A80A}"/>
    <cellStyle name="Percent 9 2 2 12" xfId="60028" xr:uid="{82B0D1C3-E3D5-4B36-A893-105252652DE0}"/>
    <cellStyle name="Percent 9 2 2 2" xfId="13736" xr:uid="{9CBA4FA4-30E0-4133-A7B1-AF95480CB6C9}"/>
    <cellStyle name="Percent 9 2 2 2 2" xfId="13737" xr:uid="{CA861ACF-CDA3-4C3F-BE3C-6B5ED1308496}"/>
    <cellStyle name="Percent 9 2 2 2 2 2" xfId="13738" xr:uid="{9F06952B-CF4F-44A5-8CEC-5250D82A6699}"/>
    <cellStyle name="Percent 9 2 2 2 2 2 2" xfId="31611" xr:uid="{EC1FDBF9-B441-4BFC-80C9-E881D040905B}"/>
    <cellStyle name="Percent 9 2 2 2 2 2 3" xfId="49462" xr:uid="{91F3C7A0-7492-4E6A-8F5F-EFA4182980DA}"/>
    <cellStyle name="Percent 9 2 2 2 2 3" xfId="31610" xr:uid="{490B0194-1830-4813-827E-D28DD73C2B50}"/>
    <cellStyle name="Percent 9 2 2 2 2 4" xfId="49461" xr:uid="{19935FD7-64D4-4E2B-ADED-9E89E4E312F7}"/>
    <cellStyle name="Percent 9 2 2 2 3" xfId="13739" xr:uid="{B7CBA1E6-C0B5-43A9-85EF-8AEC3DF4C58E}"/>
    <cellStyle name="Percent 9 2 2 2 3 2" xfId="13740" xr:uid="{76986A38-6362-4021-A34F-A7CF6EFB4B22}"/>
    <cellStyle name="Percent 9 2 2 2 3 2 2" xfId="31613" xr:uid="{A680A171-8503-45DF-8FA2-6CC08258E5CA}"/>
    <cellStyle name="Percent 9 2 2 2 3 2 3" xfId="49464" xr:uid="{12EE49A7-4A4A-4F5E-9C9C-D0E58532676C}"/>
    <cellStyle name="Percent 9 2 2 2 3 3" xfId="31612" xr:uid="{11967C7D-477C-4583-B005-8BFB0972661F}"/>
    <cellStyle name="Percent 9 2 2 2 3 4" xfId="49463" xr:uid="{7EF9BA9C-B9EF-4129-A704-EF146A463B3B}"/>
    <cellStyle name="Percent 9 2 2 2 4" xfId="13741" xr:uid="{B7427978-B605-4BA0-A399-E990643017DD}"/>
    <cellStyle name="Percent 9 2 2 2 4 2" xfId="31614" xr:uid="{49E2E1B2-C49B-403A-8F9E-9F770D802235}"/>
    <cellStyle name="Percent 9 2 2 2 4 3" xfId="49465" xr:uid="{FF6AB62A-DC83-42B6-8DA7-B14E003D2398}"/>
    <cellStyle name="Percent 9 2 2 2 5" xfId="31609" xr:uid="{71369CBA-5DCC-4F85-9E98-C6DC652FBBEB}"/>
    <cellStyle name="Percent 9 2 2 2 6" xfId="49460" xr:uid="{FE9DFAB4-334F-4774-8291-A3FD5528F202}"/>
    <cellStyle name="Percent 9 2 2 3" xfId="13742" xr:uid="{60B6D51C-21A9-4884-BD20-4097A5596235}"/>
    <cellStyle name="Percent 9 2 2 3 2" xfId="13743" xr:uid="{533612E4-4CDA-410E-A8B6-862DF4605045}"/>
    <cellStyle name="Percent 9 2 2 3 2 2" xfId="13744" xr:uid="{1D58742B-89AA-4655-B1FF-0DE389DA6437}"/>
    <cellStyle name="Percent 9 2 2 3 2 2 2" xfId="31617" xr:uid="{F5D10DA0-45A7-4E62-886A-3C75085DE26D}"/>
    <cellStyle name="Percent 9 2 2 3 2 2 3" xfId="49468" xr:uid="{2F340FE0-6839-4741-A70B-915958455C02}"/>
    <cellStyle name="Percent 9 2 2 3 2 3" xfId="31616" xr:uid="{51BE5865-74BC-47A4-A8C8-7F339A307066}"/>
    <cellStyle name="Percent 9 2 2 3 2 4" xfId="49467" xr:uid="{91ED619E-2833-4BE5-9326-D7FC669551BE}"/>
    <cellStyle name="Percent 9 2 2 3 3" xfId="13745" xr:uid="{5BB61C8F-2A22-480A-9B72-F9964F09676B}"/>
    <cellStyle name="Percent 9 2 2 3 3 2" xfId="13746" xr:uid="{F0A9F982-DDB0-46A5-A4CE-AA22157D2BDA}"/>
    <cellStyle name="Percent 9 2 2 3 3 2 2" xfId="31619" xr:uid="{0F07D9A5-EE34-40A3-857C-C18415041BCD}"/>
    <cellStyle name="Percent 9 2 2 3 3 2 3" xfId="49470" xr:uid="{69F83A29-8DCA-4326-9628-A9B210539029}"/>
    <cellStyle name="Percent 9 2 2 3 3 3" xfId="31618" xr:uid="{CD698B8C-C97F-4C4C-9D0D-66B860B6C161}"/>
    <cellStyle name="Percent 9 2 2 3 3 4" xfId="49469" xr:uid="{96D4C883-E7DD-4E23-8442-34F955E4BB41}"/>
    <cellStyle name="Percent 9 2 2 3 4" xfId="13747" xr:uid="{82B6347E-6E21-4347-A840-F5336C668FD2}"/>
    <cellStyle name="Percent 9 2 2 3 4 2" xfId="31620" xr:uid="{55BACCA3-5055-437B-B2D5-EEC5AF118024}"/>
    <cellStyle name="Percent 9 2 2 3 4 3" xfId="49471" xr:uid="{C48B99A4-606C-47CF-8B6E-A70A1C1FE645}"/>
    <cellStyle name="Percent 9 2 2 3 5" xfId="31615" xr:uid="{99426790-B762-47B7-8153-5C228E33B3C5}"/>
    <cellStyle name="Percent 9 2 2 3 6" xfId="49466" xr:uid="{042437CE-6196-49CB-9769-04259BB912B8}"/>
    <cellStyle name="Percent 9 2 2 4" xfId="13748" xr:uid="{A6111C40-04E8-4641-B37E-CB36B3F68F51}"/>
    <cellStyle name="Percent 9 2 2 4 2" xfId="13749" xr:uid="{9AEC8CC1-ED6C-48B2-A220-C0A7DBFCBAA0}"/>
    <cellStyle name="Percent 9 2 2 4 2 2" xfId="13750" xr:uid="{FB8FB8BE-EA7E-4B7C-BF25-EC62DD707BED}"/>
    <cellStyle name="Percent 9 2 2 4 2 2 2" xfId="31623" xr:uid="{A6AC1B09-A86C-4971-ACC7-BD9C034D9B8B}"/>
    <cellStyle name="Percent 9 2 2 4 2 2 3" xfId="49474" xr:uid="{4B9B5B07-10AC-40AF-8924-04A0F2C1B3EC}"/>
    <cellStyle name="Percent 9 2 2 4 2 3" xfId="31622" xr:uid="{2FA0579B-068D-4A08-920A-D6BA634511E6}"/>
    <cellStyle name="Percent 9 2 2 4 2 4" xfId="49473" xr:uid="{632925E7-B179-402E-AA72-C4ED9AA9C1BE}"/>
    <cellStyle name="Percent 9 2 2 4 3" xfId="13751" xr:uid="{AF231EA4-968A-4C5B-89D9-26E2C4328B56}"/>
    <cellStyle name="Percent 9 2 2 4 3 2" xfId="13752" xr:uid="{D9860E19-01BF-4DF6-93E0-185FB5D1E8D5}"/>
    <cellStyle name="Percent 9 2 2 4 3 2 2" xfId="31625" xr:uid="{EB53B3E9-CD8F-4C45-9D22-1CA651E236C4}"/>
    <cellStyle name="Percent 9 2 2 4 3 2 3" xfId="49476" xr:uid="{FA2A84F7-7BE2-4A90-9553-16C62DAED9FB}"/>
    <cellStyle name="Percent 9 2 2 4 3 3" xfId="31624" xr:uid="{6B1A2716-F35D-41E5-BF97-A5FCF63CB3A6}"/>
    <cellStyle name="Percent 9 2 2 4 3 4" xfId="49475" xr:uid="{5CE56FA6-89BA-4D74-BCE3-7C1D542347E8}"/>
    <cellStyle name="Percent 9 2 2 4 4" xfId="13753" xr:uid="{8796EFF8-DA62-4E30-9E27-A5BFEF09F7F4}"/>
    <cellStyle name="Percent 9 2 2 4 4 2" xfId="13754" xr:uid="{4B0E98E5-F053-4657-AFDD-E3CA560D9684}"/>
    <cellStyle name="Percent 9 2 2 4 4 2 2" xfId="31627" xr:uid="{E2E4AAB5-3B6E-4EA6-9136-71B4E9D5751B}"/>
    <cellStyle name="Percent 9 2 2 4 4 2 3" xfId="49478" xr:uid="{3D523DBD-58F5-46E8-AB84-CC14C3660A80}"/>
    <cellStyle name="Percent 9 2 2 4 4 3" xfId="31626" xr:uid="{4877C762-94B1-4301-A33D-329412C99EF6}"/>
    <cellStyle name="Percent 9 2 2 4 4 4" xfId="49477" xr:uid="{ACA00E42-DB1A-4B70-B9D0-01F6BEF22798}"/>
    <cellStyle name="Percent 9 2 2 4 5" xfId="13755" xr:uid="{FA10D303-927D-429B-851A-F29B8D45602B}"/>
    <cellStyle name="Percent 9 2 2 4 5 2" xfId="31628" xr:uid="{B24093D2-9BCB-4EE1-BEFA-3EE6AFBE9C5D}"/>
    <cellStyle name="Percent 9 2 2 4 5 3" xfId="49479" xr:uid="{A8997993-B9D9-4DA3-BD73-A4F57F4718B3}"/>
    <cellStyle name="Percent 9 2 2 4 6" xfId="31621" xr:uid="{9373C4A2-3449-4D9A-A8FB-A3125001CBCE}"/>
    <cellStyle name="Percent 9 2 2 4 7" xfId="49472" xr:uid="{8D1F7EEA-3961-4E30-8C4B-7B9C53D7C87D}"/>
    <cellStyle name="Percent 9 2 2 5" xfId="13756" xr:uid="{553583E0-311E-4F33-B780-2C3266DA4DC1}"/>
    <cellStyle name="Percent 9 2 2 5 2" xfId="13757" xr:uid="{E912C32E-E600-4B9C-BFA1-7FAAE523AFCE}"/>
    <cellStyle name="Percent 9 2 2 5 2 2" xfId="13758" xr:uid="{FEEEDF2C-6B09-4971-AB9A-AC363750AB72}"/>
    <cellStyle name="Percent 9 2 2 5 2 2 2" xfId="31631" xr:uid="{430F8BDC-0713-4659-9E6D-12EDB1856E54}"/>
    <cellStyle name="Percent 9 2 2 5 2 2 3" xfId="49482" xr:uid="{0C0129DE-D035-412E-88E0-6BA5FCD99271}"/>
    <cellStyle name="Percent 9 2 2 5 2 3" xfId="31630" xr:uid="{3DACB20B-3E14-4E5F-A5A6-C263037F611A}"/>
    <cellStyle name="Percent 9 2 2 5 2 4" xfId="49481" xr:uid="{B13E5682-99DD-4175-82CE-9AE3B823BB98}"/>
    <cellStyle name="Percent 9 2 2 5 3" xfId="13759" xr:uid="{20F8A18C-FFBD-42F3-BC9F-446DED1B4FA1}"/>
    <cellStyle name="Percent 9 2 2 5 3 2" xfId="13760" xr:uid="{057C7F09-653F-4A9F-8DFE-859794CEE583}"/>
    <cellStyle name="Percent 9 2 2 5 3 2 2" xfId="31633" xr:uid="{0BB8D97A-6887-4E20-B170-8C3F16104D95}"/>
    <cellStyle name="Percent 9 2 2 5 3 2 3" xfId="49484" xr:uid="{51631A41-FD6D-4660-8E04-F90A22326D81}"/>
    <cellStyle name="Percent 9 2 2 5 3 3" xfId="31632" xr:uid="{6B5A6CE7-DDAB-45D2-8C51-1ABFFFE4E438}"/>
    <cellStyle name="Percent 9 2 2 5 3 4" xfId="49483" xr:uid="{17F64A74-24C5-4D3C-B718-34FCA2C824F5}"/>
    <cellStyle name="Percent 9 2 2 5 4" xfId="13761" xr:uid="{AEBB1422-749B-41E2-9989-1A55A988B702}"/>
    <cellStyle name="Percent 9 2 2 5 4 2" xfId="31634" xr:uid="{55A70040-15FE-4769-9DAB-D68807AD2936}"/>
    <cellStyle name="Percent 9 2 2 5 4 3" xfId="49485" xr:uid="{C134FA73-C24E-4FF3-9378-5954F17F13EE}"/>
    <cellStyle name="Percent 9 2 2 5 5" xfId="31629" xr:uid="{63D1DA9F-5760-43A8-93D0-E146AF4E0EA3}"/>
    <cellStyle name="Percent 9 2 2 5 6" xfId="49480" xr:uid="{7DFEB97D-0353-4418-AA2F-BF92BD578D85}"/>
    <cellStyle name="Percent 9 2 2 6" xfId="13762" xr:uid="{64D47435-96EF-43F7-A885-3553D2573CD2}"/>
    <cellStyle name="Percent 9 2 2 6 2" xfId="13763" xr:uid="{66BFD912-E2ED-4648-9DF0-921FB7CCB7E3}"/>
    <cellStyle name="Percent 9 2 2 6 2 2" xfId="31636" xr:uid="{9903BDE7-B9AF-4E78-A000-3926F4940A05}"/>
    <cellStyle name="Percent 9 2 2 6 2 3" xfId="49487" xr:uid="{108F7DA5-4184-4A3B-8688-F972052EE129}"/>
    <cellStyle name="Percent 9 2 2 6 3" xfId="31635" xr:uid="{CF21FF64-6603-4BEC-B2EE-81689012BDDC}"/>
    <cellStyle name="Percent 9 2 2 6 4" xfId="49486" xr:uid="{8DB8FA1D-2149-428D-84E8-A6C19542CC5F}"/>
    <cellStyle name="Percent 9 2 2 7" xfId="13764" xr:uid="{5FDD1197-1A32-4984-B173-695E5A380E66}"/>
    <cellStyle name="Percent 9 2 2 7 2" xfId="13765" xr:uid="{53FCC26F-76EE-4B69-A699-B7EBE7E7C2ED}"/>
    <cellStyle name="Percent 9 2 2 7 2 2" xfId="31638" xr:uid="{DB0D5573-564B-43B4-BA4A-762EF7030123}"/>
    <cellStyle name="Percent 9 2 2 7 2 3" xfId="49489" xr:uid="{E1F66725-A622-4D5A-A03E-84ADCBBEF312}"/>
    <cellStyle name="Percent 9 2 2 7 3" xfId="31637" xr:uid="{1A6DAEBD-86EA-41FB-8755-C7138D056C4B}"/>
    <cellStyle name="Percent 9 2 2 7 4" xfId="49488" xr:uid="{6E79C0F6-C735-4381-8697-F582EF85422D}"/>
    <cellStyle name="Percent 9 2 2 8" xfId="13766" xr:uid="{D97EABB5-C00E-4EB8-8046-CD9A65168970}"/>
    <cellStyle name="Percent 9 2 2 8 2" xfId="13767" xr:uid="{B799328E-651D-4813-A5CA-BBF54870D5A5}"/>
    <cellStyle name="Percent 9 2 2 8 2 2" xfId="31640" xr:uid="{A2BB1F50-0DE4-4423-92F7-AA44C6581A00}"/>
    <cellStyle name="Percent 9 2 2 8 2 3" xfId="49491" xr:uid="{3BECD2D6-B096-4342-9D73-969EFF607987}"/>
    <cellStyle name="Percent 9 2 2 8 3" xfId="31639" xr:uid="{2AB614FB-72EE-46E5-81C7-E635C12D72E3}"/>
    <cellStyle name="Percent 9 2 2 8 4" xfId="49490" xr:uid="{4ACE869B-AF98-4DAD-A537-79B2EACED151}"/>
    <cellStyle name="Percent 9 2 2 9" xfId="13768" xr:uid="{E08185FC-DFBD-42BC-B39D-8F6716CA9F62}"/>
    <cellStyle name="Percent 9 2 2 9 2" xfId="31641" xr:uid="{07AC324A-DDCF-4833-AAD8-9AE889E9730D}"/>
    <cellStyle name="Percent 9 2 2 9 3" xfId="49492" xr:uid="{567EF0F6-25D3-415E-9AAD-222CAA5185CB}"/>
    <cellStyle name="Percent 9 2 3" xfId="13769" xr:uid="{97FF5694-BCEF-4D84-A35F-9F38F77FB2B8}"/>
    <cellStyle name="Percent 9 2 3 2" xfId="13770" xr:uid="{39F3F955-E608-48BA-8271-135C050C00D6}"/>
    <cellStyle name="Percent 9 2 3 2 2" xfId="13771" xr:uid="{F3F35B9E-275E-431B-B930-4FB72BCC6210}"/>
    <cellStyle name="Percent 9 2 3 2 2 2" xfId="31644" xr:uid="{B2DDC777-81C4-4A36-AEFF-0AEBA47A8E8F}"/>
    <cellStyle name="Percent 9 2 3 2 2 3" xfId="49495" xr:uid="{61FA7366-7327-4B0D-A30E-F619FFF827E1}"/>
    <cellStyle name="Percent 9 2 3 2 3" xfId="31643" xr:uid="{AB82921F-F9F2-4863-BDA7-4E2EFFF69495}"/>
    <cellStyle name="Percent 9 2 3 2 4" xfId="49494" xr:uid="{B89D8119-B68A-44A7-822A-1EC0259C9E29}"/>
    <cellStyle name="Percent 9 2 3 3" xfId="13772" xr:uid="{7CF459A9-497D-49BE-B153-F5E992F859D3}"/>
    <cellStyle name="Percent 9 2 3 3 2" xfId="13773" xr:uid="{F9167E56-A13B-40A3-8E6E-22425D493A70}"/>
    <cellStyle name="Percent 9 2 3 3 2 2" xfId="31646" xr:uid="{47405348-4A38-48C3-B547-558A67738D0C}"/>
    <cellStyle name="Percent 9 2 3 3 2 3" xfId="49497" xr:uid="{FBD76D48-54E2-4318-815F-4F20DAA65B1B}"/>
    <cellStyle name="Percent 9 2 3 3 3" xfId="31645" xr:uid="{EFC8E2DF-1050-4D72-91BF-58BB13881DA5}"/>
    <cellStyle name="Percent 9 2 3 3 4" xfId="49496" xr:uid="{37FB71A8-EB37-4C1E-92BD-62A8B4BCCDD3}"/>
    <cellStyle name="Percent 9 2 3 4" xfId="13774" xr:uid="{621983C7-60DF-47F6-8FAE-0F8F8E671726}"/>
    <cellStyle name="Percent 9 2 3 4 2" xfId="31647" xr:uid="{69691FA2-565F-4D25-8278-6EC3245136D7}"/>
    <cellStyle name="Percent 9 2 3 4 3" xfId="49498" xr:uid="{016721BA-FF4A-4EA6-B706-5AB93582BC5E}"/>
    <cellStyle name="Percent 9 2 3 5" xfId="13775" xr:uid="{8C0C8F1C-95C5-4000-9AF9-AF9C8FBF72F3}"/>
    <cellStyle name="Percent 9 2 3 5 2" xfId="31648" xr:uid="{C56038CD-2A03-4030-8E84-CA9BF83987EC}"/>
    <cellStyle name="Percent 9 2 3 5 3" xfId="49499" xr:uid="{6498C1FE-7F06-4319-B5E4-A2E6A44D81BB}"/>
    <cellStyle name="Percent 9 2 3 6" xfId="31642" xr:uid="{2AEBBB83-B930-4D36-B208-68E93F4D5DFB}"/>
    <cellStyle name="Percent 9 2 3 7" xfId="49493" xr:uid="{3DC1C215-0128-4A1E-BDA5-FDA3DDA957C8}"/>
    <cellStyle name="Percent 9 2 3 8" xfId="60029" xr:uid="{D6885865-B651-4DA1-8B6A-50FB5313AC95}"/>
    <cellStyle name="Percent 9 2 4" xfId="13776" xr:uid="{53F10359-8DA8-47BC-9924-161095AD5C75}"/>
    <cellStyle name="Percent 9 2 4 2" xfId="13777" xr:uid="{0491E2AC-21A8-4EDB-AD4E-9571EB223208}"/>
    <cellStyle name="Percent 9 2 4 2 2" xfId="13778" xr:uid="{08B51F1F-41CB-40AB-A207-847AB3F10540}"/>
    <cellStyle name="Percent 9 2 4 2 2 2" xfId="31651" xr:uid="{4AD7722E-2334-4C25-84CA-66CCF56EF8A4}"/>
    <cellStyle name="Percent 9 2 4 2 2 3" xfId="49502" xr:uid="{E6DE6F0D-3002-410B-8750-1FADF3FF72F9}"/>
    <cellStyle name="Percent 9 2 4 2 3" xfId="31650" xr:uid="{1D94E89E-2620-4A33-A907-FC0737FF7E6C}"/>
    <cellStyle name="Percent 9 2 4 2 4" xfId="49501" xr:uid="{748F9615-466C-493E-9B43-BF0359ABEA39}"/>
    <cellStyle name="Percent 9 2 4 3" xfId="13779" xr:uid="{13558E6F-1039-4743-A41D-5A3EC358676F}"/>
    <cellStyle name="Percent 9 2 4 3 2" xfId="13780" xr:uid="{581A9282-33C1-4960-9CC2-791518D839AF}"/>
    <cellStyle name="Percent 9 2 4 3 2 2" xfId="31653" xr:uid="{D2A1AE77-02B3-403C-BA8A-4EEE0F3601B8}"/>
    <cellStyle name="Percent 9 2 4 3 2 3" xfId="49504" xr:uid="{50C3662F-6F65-4EC6-8496-B2AD008ED336}"/>
    <cellStyle name="Percent 9 2 4 3 3" xfId="31652" xr:uid="{23B71629-072D-4CEE-AACE-159A6097C94A}"/>
    <cellStyle name="Percent 9 2 4 3 4" xfId="49503" xr:uid="{FF22383B-13ED-48EB-970F-2084B77305E9}"/>
    <cellStyle name="Percent 9 2 4 4" xfId="13781" xr:uid="{91695AE3-DB96-4BA6-998C-C1B6E51A6ECE}"/>
    <cellStyle name="Percent 9 2 4 4 2" xfId="31654" xr:uid="{6389AE20-E215-436A-8EE6-15F585D5580F}"/>
    <cellStyle name="Percent 9 2 4 4 3" xfId="49505" xr:uid="{BD946BDE-EFF7-407C-B312-CA992AC9569D}"/>
    <cellStyle name="Percent 9 2 4 5" xfId="31649" xr:uid="{F40115BC-E2E5-4313-93CB-9D61E23290BF}"/>
    <cellStyle name="Percent 9 2 4 6" xfId="49500" xr:uid="{A5A06AC7-7BA3-4AE3-A598-CE3B94F21E0E}"/>
    <cellStyle name="Percent 9 2 5" xfId="13782" xr:uid="{64B600F0-FEE1-44B3-8620-3EAAF1D616BB}"/>
    <cellStyle name="Percent 9 2 5 2" xfId="13783" xr:uid="{6AC9CE4E-79D9-48FC-AAA0-AFB1A6E9761D}"/>
    <cellStyle name="Percent 9 2 5 2 2" xfId="13784" xr:uid="{CF125DFE-5B0A-41AB-AD06-DE8C3401CD79}"/>
    <cellStyle name="Percent 9 2 5 2 2 2" xfId="31657" xr:uid="{EE772EBC-ACCF-453C-ACC5-D5C4CA32623D}"/>
    <cellStyle name="Percent 9 2 5 2 2 3" xfId="49508" xr:uid="{14715A73-DA1F-4F0F-8927-6153D6F5DDFA}"/>
    <cellStyle name="Percent 9 2 5 2 3" xfId="31656" xr:uid="{4D488C7B-1B1D-4FBC-9EFF-BE919C22AE0B}"/>
    <cellStyle name="Percent 9 2 5 2 4" xfId="49507" xr:uid="{D37883A3-6437-4E3D-B995-02DAD7C30300}"/>
    <cellStyle name="Percent 9 2 5 3" xfId="13785" xr:uid="{798AFBD9-C873-46EB-A6F8-FC8A79F7B414}"/>
    <cellStyle name="Percent 9 2 5 3 2" xfId="13786" xr:uid="{D145C816-2597-4E90-8B32-8F2C53843DD1}"/>
    <cellStyle name="Percent 9 2 5 3 2 2" xfId="31659" xr:uid="{6BEE9E65-B9B4-4398-BB04-F36FECB3BFD2}"/>
    <cellStyle name="Percent 9 2 5 3 2 3" xfId="49510" xr:uid="{55B0992C-1C74-440C-9370-836D8A62D4FF}"/>
    <cellStyle name="Percent 9 2 5 3 3" xfId="31658" xr:uid="{FB252B06-2F12-4EB3-9EC2-0E7DF69CB94E}"/>
    <cellStyle name="Percent 9 2 5 3 4" xfId="49509" xr:uid="{D5466D1F-B013-4B1A-A404-F9E34EF2B63F}"/>
    <cellStyle name="Percent 9 2 5 4" xfId="13787" xr:uid="{6952251B-2801-471C-A142-C4483733D70A}"/>
    <cellStyle name="Percent 9 2 5 4 2" xfId="31660" xr:uid="{E21857A6-3B55-4077-A29E-A7BBEF787096}"/>
    <cellStyle name="Percent 9 2 5 4 3" xfId="49511" xr:uid="{A8B666BD-FA68-41B8-9011-D1D014830834}"/>
    <cellStyle name="Percent 9 2 5 5" xfId="31655" xr:uid="{426600AE-ABDB-408A-8A67-28A89D1CE415}"/>
    <cellStyle name="Percent 9 2 5 6" xfId="49506" xr:uid="{5B451101-5FE7-4F03-A258-85920D444C1B}"/>
    <cellStyle name="Percent 9 2 6" xfId="13788" xr:uid="{E64A57AA-F2D9-4E95-B3E0-6EB032565C7E}"/>
    <cellStyle name="Percent 9 2 6 2" xfId="13789" xr:uid="{B8599050-0730-4150-82EA-0D208351FC21}"/>
    <cellStyle name="Percent 9 2 6 2 2" xfId="13790" xr:uid="{70BCF245-C5DB-4113-B00D-EC5DEE3FBE06}"/>
    <cellStyle name="Percent 9 2 6 2 2 2" xfId="31663" xr:uid="{57024273-892A-4C8D-A803-7BAB54D66246}"/>
    <cellStyle name="Percent 9 2 6 2 2 3" xfId="49514" xr:uid="{4803E6A5-AA95-4C0A-B1F5-D169B7245C4C}"/>
    <cellStyle name="Percent 9 2 6 2 3" xfId="31662" xr:uid="{19B6E85B-D0B8-4FA4-9090-57D45A482BE8}"/>
    <cellStyle name="Percent 9 2 6 2 4" xfId="49513" xr:uid="{7C547A45-595E-45F6-83CC-026D5C8EE40F}"/>
    <cellStyle name="Percent 9 2 6 3" xfId="13791" xr:uid="{839CF883-3962-4FE2-AD80-A7790E133EBD}"/>
    <cellStyle name="Percent 9 2 6 3 2" xfId="13792" xr:uid="{098A9911-59A8-4D69-A603-0F4ECE952155}"/>
    <cellStyle name="Percent 9 2 6 3 2 2" xfId="31665" xr:uid="{BC02B125-B77C-4DF9-A218-57F508CF23C4}"/>
    <cellStyle name="Percent 9 2 6 3 2 3" xfId="49516" xr:uid="{B03E16A7-09EF-4DF5-81AC-53B8C3BE0AE5}"/>
    <cellStyle name="Percent 9 2 6 3 3" xfId="31664" xr:uid="{4EAB20CD-C678-4BC0-BD2D-4C774E562D3D}"/>
    <cellStyle name="Percent 9 2 6 3 4" xfId="49515" xr:uid="{E11AA22A-CC48-4FF4-AE6D-567BCBC534C3}"/>
    <cellStyle name="Percent 9 2 6 4" xfId="13793" xr:uid="{7FE3814C-0E5B-462F-9E2C-A5DFD6F28461}"/>
    <cellStyle name="Percent 9 2 6 4 2" xfId="13794" xr:uid="{4F491583-D8DF-437B-923E-F26457F2DF03}"/>
    <cellStyle name="Percent 9 2 6 4 2 2" xfId="31667" xr:uid="{DD6533D7-D0B9-4240-AB38-FD5F19C11422}"/>
    <cellStyle name="Percent 9 2 6 4 2 3" xfId="49518" xr:uid="{48AC007A-39CB-4904-B4BB-4CD5778A70E2}"/>
    <cellStyle name="Percent 9 2 6 4 3" xfId="31666" xr:uid="{3DD80462-3440-4E3F-85F9-6A6E4F0A8B71}"/>
    <cellStyle name="Percent 9 2 6 4 4" xfId="49517" xr:uid="{A5CF0729-7A40-4F98-8438-63C60E6D3120}"/>
    <cellStyle name="Percent 9 2 6 5" xfId="13795" xr:uid="{861D533C-4C95-42BA-A15D-164186281CAB}"/>
    <cellStyle name="Percent 9 2 6 5 2" xfId="31668" xr:uid="{741AE85C-818B-4138-A630-474F1008036A}"/>
    <cellStyle name="Percent 9 2 6 5 3" xfId="49519" xr:uid="{B79AE557-7A76-41FD-A446-35BAF4E034F4}"/>
    <cellStyle name="Percent 9 2 6 6" xfId="31661" xr:uid="{F306CF64-C405-4A73-A004-63C8E56358F7}"/>
    <cellStyle name="Percent 9 2 6 7" xfId="49512" xr:uid="{4A855C87-2671-468B-867E-019CB0ED4160}"/>
    <cellStyle name="Percent 9 2 7" xfId="13796" xr:uid="{98018953-37FD-4885-A73A-B1F796E1E7D6}"/>
    <cellStyle name="Percent 9 2 7 2" xfId="13797" xr:uid="{FC6407C9-BAA7-4EE5-8177-8D9FD8546911}"/>
    <cellStyle name="Percent 9 2 7 2 2" xfId="13798" xr:uid="{68A79129-5075-4C28-919F-8B31E7FB2C91}"/>
    <cellStyle name="Percent 9 2 7 2 2 2" xfId="31671" xr:uid="{7AAFBE6E-4A5F-4F4B-9EEB-3603682E05A9}"/>
    <cellStyle name="Percent 9 2 7 2 2 3" xfId="49522" xr:uid="{70FFD6AD-F873-43F9-AA02-F85C114B6F9C}"/>
    <cellStyle name="Percent 9 2 7 2 3" xfId="31670" xr:uid="{BF260E41-68A1-4365-B6F8-ED41BDBF701A}"/>
    <cellStyle name="Percent 9 2 7 2 4" xfId="49521" xr:uid="{3DD976EB-D19B-4AD3-A590-CA5C9848105A}"/>
    <cellStyle name="Percent 9 2 7 3" xfId="13799" xr:uid="{B13F720E-8648-4862-AD48-F0FEDEF269CD}"/>
    <cellStyle name="Percent 9 2 7 3 2" xfId="13800" xr:uid="{36AB0F50-C624-45AA-A618-5008F547D4DF}"/>
    <cellStyle name="Percent 9 2 7 3 2 2" xfId="31673" xr:uid="{14C333BD-5A00-4D4E-9CC8-EE462EDC7188}"/>
    <cellStyle name="Percent 9 2 7 3 2 3" xfId="49524" xr:uid="{27E49524-D7A2-4F98-AD71-C36B1FA948AF}"/>
    <cellStyle name="Percent 9 2 7 3 3" xfId="31672" xr:uid="{06E94504-DA6C-4D4C-81EF-B32FDC205DC1}"/>
    <cellStyle name="Percent 9 2 7 3 4" xfId="49523" xr:uid="{9ECBF421-AD16-4D05-B643-D9267D4D5EEC}"/>
    <cellStyle name="Percent 9 2 7 4" xfId="13801" xr:uid="{A3BFBB5C-9424-4922-A129-4930268B5DAF}"/>
    <cellStyle name="Percent 9 2 7 4 2" xfId="31674" xr:uid="{CA9F4DF2-F6FD-4A90-8DDA-B47270368D10}"/>
    <cellStyle name="Percent 9 2 7 4 3" xfId="49525" xr:uid="{2D61F716-4C6A-4298-9B60-8885CD52FD99}"/>
    <cellStyle name="Percent 9 2 7 5" xfId="31669" xr:uid="{2FC6AABC-6DE8-46C1-9EA5-E7DE4D7D0D3B}"/>
    <cellStyle name="Percent 9 2 7 6" xfId="49520" xr:uid="{24CC86D1-91E3-4D08-A080-E4412D76FE24}"/>
    <cellStyle name="Percent 9 2 8" xfId="13802" xr:uid="{BAC71B87-240F-4A0E-8C7A-29EAD295673D}"/>
    <cellStyle name="Percent 9 2 8 2" xfId="13803" xr:uid="{68C35E51-F4E5-4A71-82D2-AFF96B3D9BD5}"/>
    <cellStyle name="Percent 9 2 8 2 2" xfId="31676" xr:uid="{2456205E-D6C1-477E-ACF4-2B151200EECA}"/>
    <cellStyle name="Percent 9 2 8 2 3" xfId="49527" xr:uid="{4A70A380-C7D6-47EA-825C-66E8E5DA6CAE}"/>
    <cellStyle name="Percent 9 2 8 3" xfId="31675" xr:uid="{0ED75A53-9892-460B-887A-E6C8A099F2DE}"/>
    <cellStyle name="Percent 9 2 8 4" xfId="49526" xr:uid="{BA7363EB-434D-482A-8A82-13DD00B27177}"/>
    <cellStyle name="Percent 9 2 9" xfId="13804" xr:uid="{34C0686D-8CD5-463F-A3CB-9AED169C4CA1}"/>
    <cellStyle name="Percent 9 2 9 2" xfId="13805" xr:uid="{7CEA3A00-F9D2-44B8-9119-2DC707ADF6AC}"/>
    <cellStyle name="Percent 9 2 9 2 2" xfId="31678" xr:uid="{68F1ED03-5BF3-4FB8-ABED-3B08E9BF90AD}"/>
    <cellStyle name="Percent 9 2 9 2 3" xfId="49529" xr:uid="{B385F78A-66ED-4586-B492-9F0DF1E94473}"/>
    <cellStyle name="Percent 9 2 9 3" xfId="31677" xr:uid="{43B3EA0E-5A9E-4B6E-8F78-DD2625B6E296}"/>
    <cellStyle name="Percent 9 2 9 4" xfId="49528" xr:uid="{29E9B20D-F2E9-42EC-BD09-DF7B40C664F0}"/>
    <cellStyle name="Percent 9 20" xfId="3024" xr:uid="{FD171503-437E-4C33-9159-1AD489BDE3C0}"/>
    <cellStyle name="Percent 9 20 10" xfId="13807" xr:uid="{1EEDBDA8-EE77-444D-B774-925A1A90B68B}"/>
    <cellStyle name="Percent 9 20 10 2" xfId="31680" xr:uid="{AFD21040-3863-4C0A-98D7-9C9FF6CA4B75}"/>
    <cellStyle name="Percent 9 20 10 3" xfId="49531" xr:uid="{A11E127F-F04E-4083-BCA8-D09634504314}"/>
    <cellStyle name="Percent 9 20 11" xfId="13808" xr:uid="{260D6A24-F3A6-4D64-9CA6-2664B9966D51}"/>
    <cellStyle name="Percent 9 20 11 2" xfId="31681" xr:uid="{F663EF38-C84B-40EB-A861-163DEDF486AE}"/>
    <cellStyle name="Percent 9 20 11 3" xfId="49532" xr:uid="{CBF64A13-C041-4E5D-9328-DAA0E68289F7}"/>
    <cellStyle name="Percent 9 20 12" xfId="13806" xr:uid="{E203B24B-0241-476D-A8A4-6C3C54C6B61D}"/>
    <cellStyle name="Percent 9 20 12 2" xfId="31679" xr:uid="{8B174BE6-CAB6-4A3C-84D9-3AD027CCCB06}"/>
    <cellStyle name="Percent 9 20 12 3" xfId="49530" xr:uid="{FAE8C051-7E45-4091-B9EB-047A9BE71E96}"/>
    <cellStyle name="Percent 9 20 13" xfId="60030" xr:uid="{EF717D87-0616-4FD2-B7E6-E7C6953FC36F}"/>
    <cellStyle name="Percent 9 20 2" xfId="13809" xr:uid="{C44D9365-C7A8-49F9-B5BB-3101E1C9D8E6}"/>
    <cellStyle name="Percent 9 20 2 2" xfId="13810" xr:uid="{DED2689B-0891-4E2B-B518-5D4C8CED920F}"/>
    <cellStyle name="Percent 9 20 2 2 2" xfId="13811" xr:uid="{B87E21BA-941E-42AB-9A36-1A9787765CCB}"/>
    <cellStyle name="Percent 9 20 2 2 2 2" xfId="31684" xr:uid="{FBF8A0D0-E782-4D1F-8AFD-16D1C9F54D82}"/>
    <cellStyle name="Percent 9 20 2 2 2 3" xfId="49535" xr:uid="{32653D6C-3C58-481A-9921-A285B64855CA}"/>
    <cellStyle name="Percent 9 20 2 2 3" xfId="31683" xr:uid="{627472F7-95D6-4C7B-B525-0EB7B4D036DD}"/>
    <cellStyle name="Percent 9 20 2 2 4" xfId="49534" xr:uid="{C27B173E-2CC9-490F-A251-C59EE88B1FB8}"/>
    <cellStyle name="Percent 9 20 2 3" xfId="13812" xr:uid="{831815A1-5DB2-4329-9FCD-7C9B074AAADE}"/>
    <cellStyle name="Percent 9 20 2 3 2" xfId="13813" xr:uid="{9896F2B6-A767-46D6-8D7A-5325E8B8E3A4}"/>
    <cellStyle name="Percent 9 20 2 3 2 2" xfId="31686" xr:uid="{4E282265-C7CD-4255-A79E-F27DB9031881}"/>
    <cellStyle name="Percent 9 20 2 3 2 3" xfId="49537" xr:uid="{A4EE2F0B-DD38-48DB-A6DE-C99B2BB64AC3}"/>
    <cellStyle name="Percent 9 20 2 3 3" xfId="31685" xr:uid="{99608591-F6D4-44E2-A9C3-985A35DAAEDC}"/>
    <cellStyle name="Percent 9 20 2 3 4" xfId="49536" xr:uid="{0F8582AC-895B-4F05-98A6-FFFD2F43A93A}"/>
    <cellStyle name="Percent 9 20 2 4" xfId="13814" xr:uid="{D1F0F84E-264B-4528-A059-870E30DAFE20}"/>
    <cellStyle name="Percent 9 20 2 4 2" xfId="31687" xr:uid="{74B7A60F-ACF1-4C3C-8408-64CEA036E05E}"/>
    <cellStyle name="Percent 9 20 2 4 3" xfId="49538" xr:uid="{D8AE01E1-6BB9-4DF1-9280-FFFD6E2558FD}"/>
    <cellStyle name="Percent 9 20 2 5" xfId="13815" xr:uid="{95CEA576-AF72-4179-BA8D-0ACD27625874}"/>
    <cellStyle name="Percent 9 20 2 5 2" xfId="31688" xr:uid="{D1149D77-CF9E-4BAC-8387-71A572D7CD82}"/>
    <cellStyle name="Percent 9 20 2 5 3" xfId="49539" xr:uid="{1592C026-252D-49C8-9F3C-E15594169AE3}"/>
    <cellStyle name="Percent 9 20 2 6" xfId="31682" xr:uid="{ED40F394-1C2A-47E1-A9E0-24B73EBEC597}"/>
    <cellStyle name="Percent 9 20 2 7" xfId="49533" xr:uid="{5E6E288F-58AF-4DC2-9740-B630C60AC875}"/>
    <cellStyle name="Percent 9 20 3" xfId="13816" xr:uid="{EAAB4D59-C5B1-4B2B-AE63-59BE6EEF3F6C}"/>
    <cellStyle name="Percent 9 20 3 2" xfId="13817" xr:uid="{9F706A76-E57D-4F24-AC89-FD797EB44DFC}"/>
    <cellStyle name="Percent 9 20 3 2 2" xfId="13818" xr:uid="{20A013E1-F89D-49B2-BD0A-7BC3FACC6CD5}"/>
    <cellStyle name="Percent 9 20 3 2 2 2" xfId="31691" xr:uid="{279EB0DD-1EDA-4C5A-AE7B-7B413ED3A8FC}"/>
    <cellStyle name="Percent 9 20 3 2 2 3" xfId="49542" xr:uid="{D1523BF7-F7B2-4037-BA4E-A61EA2CF356B}"/>
    <cellStyle name="Percent 9 20 3 2 3" xfId="31690" xr:uid="{B084B96B-3B7A-42E5-81FC-9FEC58FCCF54}"/>
    <cellStyle name="Percent 9 20 3 2 4" xfId="49541" xr:uid="{F45E9C24-AFA9-42F4-9F71-C25E6B7870B5}"/>
    <cellStyle name="Percent 9 20 3 3" xfId="13819" xr:uid="{3B4348DC-78FA-4958-840D-E6BD60A49576}"/>
    <cellStyle name="Percent 9 20 3 3 2" xfId="13820" xr:uid="{5B03E7E1-B718-4BC6-A3DC-6D42510A32C0}"/>
    <cellStyle name="Percent 9 20 3 3 2 2" xfId="31693" xr:uid="{25BF7754-3115-49CD-9C35-6AA86FD7496E}"/>
    <cellStyle name="Percent 9 20 3 3 2 3" xfId="49544" xr:uid="{C73AAB4A-5290-4C8B-A5A4-083AFFB36DDD}"/>
    <cellStyle name="Percent 9 20 3 3 3" xfId="31692" xr:uid="{716BCA41-F690-40BC-9012-D28D25788806}"/>
    <cellStyle name="Percent 9 20 3 3 4" xfId="49543" xr:uid="{17600EBC-27F1-434F-B01A-0325B329499C}"/>
    <cellStyle name="Percent 9 20 3 4" xfId="13821" xr:uid="{D41C12EB-8527-4C76-9197-1DE198F15A15}"/>
    <cellStyle name="Percent 9 20 3 4 2" xfId="31694" xr:uid="{41ABD75F-2308-4357-84EE-131FE7B09E1C}"/>
    <cellStyle name="Percent 9 20 3 4 3" xfId="49545" xr:uid="{26704002-D89A-44F7-B2F7-0DB33F53C1A1}"/>
    <cellStyle name="Percent 9 20 3 5" xfId="31689" xr:uid="{8144D31A-7C57-4377-99DE-A7A5B03B1727}"/>
    <cellStyle name="Percent 9 20 3 6" xfId="49540" xr:uid="{E1337442-2A70-48D4-9FAD-72DE82B15777}"/>
    <cellStyle name="Percent 9 20 4" xfId="13822" xr:uid="{3B022248-3804-4E1E-A373-3CB50343A1B9}"/>
    <cellStyle name="Percent 9 20 4 2" xfId="13823" xr:uid="{77D5B518-B50F-4229-BF78-1CB9D018BE0F}"/>
    <cellStyle name="Percent 9 20 4 2 2" xfId="13824" xr:uid="{8764AC29-F9A3-46B3-B839-DC667F058020}"/>
    <cellStyle name="Percent 9 20 4 2 2 2" xfId="31697" xr:uid="{A83330F7-CA8D-485A-A243-B9E9F31B2878}"/>
    <cellStyle name="Percent 9 20 4 2 2 3" xfId="49548" xr:uid="{398A7252-EDDD-4A5C-8A3D-80FB8069FB5F}"/>
    <cellStyle name="Percent 9 20 4 2 3" xfId="31696" xr:uid="{D970644A-C4D6-4D33-B684-D98953397046}"/>
    <cellStyle name="Percent 9 20 4 2 4" xfId="49547" xr:uid="{ED122C83-7FBD-46D0-A693-9A8B9F1207B7}"/>
    <cellStyle name="Percent 9 20 4 3" xfId="13825" xr:uid="{AAF6F3CC-A928-43BD-9D46-12C7920462FC}"/>
    <cellStyle name="Percent 9 20 4 3 2" xfId="13826" xr:uid="{27BCC112-0D70-40A1-8E9A-E1F6C9DA72A1}"/>
    <cellStyle name="Percent 9 20 4 3 2 2" xfId="31699" xr:uid="{BBFA87D6-1DC2-44A0-AF7A-40E2499F29B3}"/>
    <cellStyle name="Percent 9 20 4 3 2 3" xfId="49550" xr:uid="{F2C8E5D8-9368-4191-8AB0-5583510A40BC}"/>
    <cellStyle name="Percent 9 20 4 3 3" xfId="31698" xr:uid="{CE945E03-B617-4CF9-BB22-2A8BC3D49A99}"/>
    <cellStyle name="Percent 9 20 4 3 4" xfId="49549" xr:uid="{24FF9F36-2CB4-43A3-AA62-AA7C90E7874B}"/>
    <cellStyle name="Percent 9 20 4 4" xfId="13827" xr:uid="{B2AA6A08-ACC8-49D3-9392-5A9ACA7BFA14}"/>
    <cellStyle name="Percent 9 20 4 4 2" xfId="31700" xr:uid="{88AA8E6D-BADB-4149-A7A9-7B892CEBB204}"/>
    <cellStyle name="Percent 9 20 4 4 3" xfId="49551" xr:uid="{B4DE4000-4370-41F7-A5AF-20E54023B13E}"/>
    <cellStyle name="Percent 9 20 4 5" xfId="31695" xr:uid="{FB17B289-3D44-43BB-9DCE-382D3E6D5ADE}"/>
    <cellStyle name="Percent 9 20 4 6" xfId="49546" xr:uid="{19E33379-C3FF-427B-AC4B-E960A498B2F2}"/>
    <cellStyle name="Percent 9 20 5" xfId="13828" xr:uid="{C024A4C4-FED8-4525-B064-B4D364E074BA}"/>
    <cellStyle name="Percent 9 20 5 2" xfId="13829" xr:uid="{F2D2B493-7BEE-4C37-9F66-8911FFAB52BF}"/>
    <cellStyle name="Percent 9 20 5 2 2" xfId="13830" xr:uid="{0F139BAD-B3A7-4743-853D-1F4DFF3B203C}"/>
    <cellStyle name="Percent 9 20 5 2 2 2" xfId="31703" xr:uid="{7FD69C30-F7D2-4931-ADB7-72B560455926}"/>
    <cellStyle name="Percent 9 20 5 2 2 3" xfId="49554" xr:uid="{F94514FF-E2A2-4F1E-AAD4-CDD8C329A9CC}"/>
    <cellStyle name="Percent 9 20 5 2 3" xfId="31702" xr:uid="{9C78A7B1-F2C0-4491-955A-6F663B067224}"/>
    <cellStyle name="Percent 9 20 5 2 4" xfId="49553" xr:uid="{0D36B5D9-25C5-426C-9DC6-36677DAC3891}"/>
    <cellStyle name="Percent 9 20 5 3" xfId="13831" xr:uid="{2D5554DA-5ABA-41BA-B401-B478467FD31C}"/>
    <cellStyle name="Percent 9 20 5 3 2" xfId="13832" xr:uid="{4690B252-A926-4BD8-8620-034042A30028}"/>
    <cellStyle name="Percent 9 20 5 3 2 2" xfId="31705" xr:uid="{48546857-72CE-451E-874E-7C4E0DA24A13}"/>
    <cellStyle name="Percent 9 20 5 3 2 3" xfId="49556" xr:uid="{EF5325FA-A278-4A77-B773-FABFED96A20E}"/>
    <cellStyle name="Percent 9 20 5 3 3" xfId="31704" xr:uid="{6FC9AC1C-1EEE-4C1C-95B1-FD87921D1723}"/>
    <cellStyle name="Percent 9 20 5 3 4" xfId="49555" xr:uid="{F2ED680A-6151-420E-87F2-7D2723A7A66E}"/>
    <cellStyle name="Percent 9 20 5 4" xfId="13833" xr:uid="{0103CCD5-E2F0-4D59-9EDC-9EAEB5937B2B}"/>
    <cellStyle name="Percent 9 20 5 4 2" xfId="13834" xr:uid="{92A0940E-296B-4944-B13B-0D0C46695005}"/>
    <cellStyle name="Percent 9 20 5 4 2 2" xfId="31707" xr:uid="{415C5EE8-0EE2-4D8C-A7AC-28AB3F79566E}"/>
    <cellStyle name="Percent 9 20 5 4 2 3" xfId="49558" xr:uid="{BC2889BD-B4AA-40B2-91FD-1F0D8C0CBFEA}"/>
    <cellStyle name="Percent 9 20 5 4 3" xfId="31706" xr:uid="{3AF074A9-50E5-4C9B-9C12-EE2F5D87CCF9}"/>
    <cellStyle name="Percent 9 20 5 4 4" xfId="49557" xr:uid="{6AC254CD-BBAF-4FB5-AD02-E168E34B3A67}"/>
    <cellStyle name="Percent 9 20 5 5" xfId="13835" xr:uid="{3461CD5F-4560-4D18-8386-2BC670E64FA5}"/>
    <cellStyle name="Percent 9 20 5 5 2" xfId="31708" xr:uid="{24254286-DCF4-4E56-8E5E-54238CEA56D0}"/>
    <cellStyle name="Percent 9 20 5 5 3" xfId="49559" xr:uid="{0845ECDF-E291-42DA-8ADC-E6BEFFB239D5}"/>
    <cellStyle name="Percent 9 20 5 6" xfId="31701" xr:uid="{C463A751-C7F7-460E-93EC-AD3FFC10F7F6}"/>
    <cellStyle name="Percent 9 20 5 7" xfId="49552" xr:uid="{4E5E6401-C0B1-488D-8AA8-FB16DF548163}"/>
    <cellStyle name="Percent 9 20 6" xfId="13836" xr:uid="{53A4D406-0701-4EDA-A954-41AA3064B239}"/>
    <cellStyle name="Percent 9 20 6 2" xfId="13837" xr:uid="{4226DED5-1639-4EBE-94E9-5469957F6551}"/>
    <cellStyle name="Percent 9 20 6 2 2" xfId="13838" xr:uid="{3ECC732D-01CF-4B5E-A7BF-C161EEA5BAF1}"/>
    <cellStyle name="Percent 9 20 6 2 2 2" xfId="31711" xr:uid="{FC0D478D-BB78-45EC-914F-A88DE6358B4A}"/>
    <cellStyle name="Percent 9 20 6 2 2 3" xfId="49562" xr:uid="{2CCA826A-80D4-4EFF-89B0-0053E3E0E85C}"/>
    <cellStyle name="Percent 9 20 6 2 3" xfId="31710" xr:uid="{3FDE200F-C089-4B9F-B6A8-153821ABA09A}"/>
    <cellStyle name="Percent 9 20 6 2 4" xfId="49561" xr:uid="{C496724E-84C7-4C86-A120-119F8148C8AB}"/>
    <cellStyle name="Percent 9 20 6 3" xfId="13839" xr:uid="{6214BE72-F7B0-43A9-B416-4B2B4B50BE29}"/>
    <cellStyle name="Percent 9 20 6 3 2" xfId="13840" xr:uid="{77815145-A73C-472A-988B-9B777142B166}"/>
    <cellStyle name="Percent 9 20 6 3 2 2" xfId="31713" xr:uid="{88C8A32A-DE24-435C-A92D-9F1115A5E7E4}"/>
    <cellStyle name="Percent 9 20 6 3 2 3" xfId="49564" xr:uid="{5C4CEE96-AFBA-4491-A400-73B18BC55A5D}"/>
    <cellStyle name="Percent 9 20 6 3 3" xfId="31712" xr:uid="{A6D9BFD9-4F07-47C9-93BC-A3680166AE6E}"/>
    <cellStyle name="Percent 9 20 6 3 4" xfId="49563" xr:uid="{4B5A8B19-9FA4-4828-9FCD-909A58398F6D}"/>
    <cellStyle name="Percent 9 20 6 4" xfId="13841" xr:uid="{83B496B6-DF8F-444E-B509-2506A81F9C86}"/>
    <cellStyle name="Percent 9 20 6 4 2" xfId="31714" xr:uid="{80737E6C-5099-4253-BFC5-31DFE970148D}"/>
    <cellStyle name="Percent 9 20 6 4 3" xfId="49565" xr:uid="{1A57D28A-733D-4072-AA8D-9EE7007C0537}"/>
    <cellStyle name="Percent 9 20 6 5" xfId="31709" xr:uid="{3D813406-AD47-4962-8DAF-4CD2557D4F08}"/>
    <cellStyle name="Percent 9 20 6 6" xfId="49560" xr:uid="{C407443C-115C-47A7-8917-9597E690F0D1}"/>
    <cellStyle name="Percent 9 20 7" xfId="13842" xr:uid="{B3C0D35A-6597-4F08-8578-11E1B614A719}"/>
    <cellStyle name="Percent 9 20 7 2" xfId="13843" xr:uid="{0A4FC60A-1C48-4FE3-B231-85AE08342224}"/>
    <cellStyle name="Percent 9 20 7 2 2" xfId="31716" xr:uid="{356DCBCE-55A8-42B9-A136-B3860055D78B}"/>
    <cellStyle name="Percent 9 20 7 2 3" xfId="49567" xr:uid="{7C816522-F6BE-44B3-A424-BD237A2ECF8E}"/>
    <cellStyle name="Percent 9 20 7 3" xfId="31715" xr:uid="{3710CA69-FEEC-4809-BDCD-843F0DE80936}"/>
    <cellStyle name="Percent 9 20 7 4" xfId="49566" xr:uid="{7D8BA824-DC91-43C4-A4C1-914D3172A61F}"/>
    <cellStyle name="Percent 9 20 8" xfId="13844" xr:uid="{C0543192-8B08-42CE-91E3-3EE6172A4B7F}"/>
    <cellStyle name="Percent 9 20 8 2" xfId="13845" xr:uid="{4F3F0BD9-E94E-4743-A76B-41006829178E}"/>
    <cellStyle name="Percent 9 20 8 2 2" xfId="31718" xr:uid="{E4424704-DC63-4618-B773-0AA95E086C4C}"/>
    <cellStyle name="Percent 9 20 8 2 3" xfId="49569" xr:uid="{D945C282-2348-47A4-92B5-2BA0FC9768D3}"/>
    <cellStyle name="Percent 9 20 8 3" xfId="31717" xr:uid="{D6DA09C2-C5CE-4964-95BD-3D957D64B8ED}"/>
    <cellStyle name="Percent 9 20 8 4" xfId="49568" xr:uid="{F3FB3FF4-02A1-4539-94B4-BF39057BF826}"/>
    <cellStyle name="Percent 9 20 9" xfId="13846" xr:uid="{1CA6457D-7890-44F1-A46A-7E986E7D7DEA}"/>
    <cellStyle name="Percent 9 20 9 2" xfId="13847" xr:uid="{ECE75729-BDE5-4D13-A865-49628603FF0D}"/>
    <cellStyle name="Percent 9 20 9 2 2" xfId="31720" xr:uid="{D5D63567-B561-422B-BF35-2C494D1247A4}"/>
    <cellStyle name="Percent 9 20 9 2 3" xfId="49571" xr:uid="{E46B6975-FC7E-4433-9B04-503AFE7425F7}"/>
    <cellStyle name="Percent 9 20 9 3" xfId="31719" xr:uid="{F014B05F-A684-47D4-B0BD-D452EBCBFD05}"/>
    <cellStyle name="Percent 9 20 9 4" xfId="49570" xr:uid="{C0E5640E-2121-430A-873E-5A8C94FC91B2}"/>
    <cellStyle name="Percent 9 21" xfId="4793" xr:uid="{51BBA96D-D2EA-4FE3-A16F-4CED6FDEFFD7}"/>
    <cellStyle name="Percent 9 21 2" xfId="13849" xr:uid="{6DC24EFE-2AD7-4959-8712-6F5ECC438196}"/>
    <cellStyle name="Percent 9 21 2 2" xfId="13850" xr:uid="{0BA118DC-952F-4772-B5FB-61AD80341BF8}"/>
    <cellStyle name="Percent 9 21 2 2 2" xfId="31723" xr:uid="{C05259AC-C8C8-4106-999E-106E3D60F93B}"/>
    <cellStyle name="Percent 9 21 2 2 3" xfId="49574" xr:uid="{891FDBF4-5678-4678-B7C1-BF6995D32364}"/>
    <cellStyle name="Percent 9 21 2 3" xfId="31722" xr:uid="{2B835D9C-650A-4BE2-9FB0-B08017342AD8}"/>
    <cellStyle name="Percent 9 21 2 4" xfId="49573" xr:uid="{0D70302E-C651-4AD8-95ED-346DEAE4DEC3}"/>
    <cellStyle name="Percent 9 21 3" xfId="13851" xr:uid="{AEE54CB4-8A96-4A28-99A2-C8B46A8F7D2F}"/>
    <cellStyle name="Percent 9 21 3 2" xfId="13852" xr:uid="{AB1E9511-A4A4-4253-A18B-F4599607F819}"/>
    <cellStyle name="Percent 9 21 3 2 2" xfId="31725" xr:uid="{510F3EB6-291E-419F-ACE6-590C5D9DEA66}"/>
    <cellStyle name="Percent 9 21 3 2 3" xfId="49576" xr:uid="{58251F8B-8857-4D70-94EB-25941C33D8E6}"/>
    <cellStyle name="Percent 9 21 3 3" xfId="31724" xr:uid="{7D613594-EA76-4900-B1F0-C0336ACB4D2F}"/>
    <cellStyle name="Percent 9 21 3 4" xfId="49575" xr:uid="{AD4E3CD0-84EF-441E-953A-10D2F08ABED3}"/>
    <cellStyle name="Percent 9 21 4" xfId="13853" xr:uid="{714406EC-49D6-41D9-BC63-C708BDE14475}"/>
    <cellStyle name="Percent 9 21 4 2" xfId="31726" xr:uid="{43126734-35E2-42F7-9639-3A27025A5617}"/>
    <cellStyle name="Percent 9 21 4 3" xfId="49577" xr:uid="{C10C3F78-FD56-4792-8FA5-9D487E34C153}"/>
    <cellStyle name="Percent 9 21 5" xfId="13848" xr:uid="{4464E50D-B29C-437D-A721-F7AED452147C}"/>
    <cellStyle name="Percent 9 21 5 2" xfId="31721" xr:uid="{E2A4185F-560B-4D77-99EC-32EF6FB1FC19}"/>
    <cellStyle name="Percent 9 21 5 3" xfId="49572" xr:uid="{8A7E9791-14F2-42A8-8487-BEBAFDFA5E1C}"/>
    <cellStyle name="Percent 9 21 6" xfId="60031" xr:uid="{5D35B28A-45C2-4BC1-B6CE-11D02987F8E4}"/>
    <cellStyle name="Percent 9 22" xfId="13854" xr:uid="{BFED5AE8-5597-4071-934A-8E591D5982B9}"/>
    <cellStyle name="Percent 9 22 2" xfId="13855" xr:uid="{51A62A49-67A1-42FA-A764-87F992693578}"/>
    <cellStyle name="Percent 9 22 2 2" xfId="13856" xr:uid="{D2C0B861-63F6-463C-B3AC-1F658527F90C}"/>
    <cellStyle name="Percent 9 22 2 2 2" xfId="31729" xr:uid="{D24BF2D6-8C06-4CA9-A833-43B580EB288A}"/>
    <cellStyle name="Percent 9 22 2 2 3" xfId="49580" xr:uid="{901D8722-5CB7-4B24-80DC-7E5F8D39E3AF}"/>
    <cellStyle name="Percent 9 22 2 3" xfId="31728" xr:uid="{3A872976-3966-4D21-8D57-2D14886B9336}"/>
    <cellStyle name="Percent 9 22 2 4" xfId="49579" xr:uid="{B56FB45B-271F-4908-B874-BA7AFCF49515}"/>
    <cellStyle name="Percent 9 22 3" xfId="13857" xr:uid="{BEAE3235-1D58-4E4A-95DC-8AECAC1AD96B}"/>
    <cellStyle name="Percent 9 22 3 2" xfId="13858" xr:uid="{DC3D5046-E6B3-4E39-87A9-8285F0543A18}"/>
    <cellStyle name="Percent 9 22 3 2 2" xfId="31731" xr:uid="{BAC2B5C1-4986-4D69-9A4C-FA4A7A7D8E44}"/>
    <cellStyle name="Percent 9 22 3 2 3" xfId="49582" xr:uid="{3AB2B9CE-C151-4E78-963B-E38A10CED1D5}"/>
    <cellStyle name="Percent 9 22 3 3" xfId="31730" xr:uid="{5ACFD820-727B-4737-8F40-53751886DB42}"/>
    <cellStyle name="Percent 9 22 3 4" xfId="49581" xr:uid="{38AF9F4D-0C30-4D34-8432-F5F93D3FEBE8}"/>
    <cellStyle name="Percent 9 22 4" xfId="13859" xr:uid="{04F70D54-6566-4FD4-B601-54DB8E179285}"/>
    <cellStyle name="Percent 9 22 4 2" xfId="31732" xr:uid="{4460378E-3DE8-423B-AD18-CF1EBC30711F}"/>
    <cellStyle name="Percent 9 22 4 3" xfId="49583" xr:uid="{3D932994-DCBB-4C33-8CE7-2812C67D6158}"/>
    <cellStyle name="Percent 9 22 5" xfId="31727" xr:uid="{3CB68E05-E5D4-4779-9AD7-AEB17BBB982D}"/>
    <cellStyle name="Percent 9 22 6" xfId="49578" xr:uid="{E51FB3AB-FE3D-4B1D-87A1-D6189EA10BD9}"/>
    <cellStyle name="Percent 9 22 7" xfId="60032" xr:uid="{AB6C9727-13DB-4436-A186-9072CEE979FF}"/>
    <cellStyle name="Percent 9 23" xfId="13860" xr:uid="{141FA133-B578-4AE3-BC4C-4F064AEBB57F}"/>
    <cellStyle name="Percent 9 23 2" xfId="13861" xr:uid="{9EEFBD72-7C02-476F-AF86-572D80FAABD2}"/>
    <cellStyle name="Percent 9 23 2 2" xfId="13862" xr:uid="{B38A2096-3E97-4CA0-9232-ACA8DE51C8D4}"/>
    <cellStyle name="Percent 9 23 2 2 2" xfId="31735" xr:uid="{918D0E09-27F2-4185-8B4F-D047F1D15276}"/>
    <cellStyle name="Percent 9 23 2 2 3" xfId="49586" xr:uid="{AFF4D5E0-4715-453E-9917-61EF358EA856}"/>
    <cellStyle name="Percent 9 23 2 3" xfId="31734" xr:uid="{7AF4CE46-CB00-4F21-8CB2-CA8892067E89}"/>
    <cellStyle name="Percent 9 23 2 4" xfId="49585" xr:uid="{A3BAA280-2008-4DBF-A633-B21AACB4690C}"/>
    <cellStyle name="Percent 9 23 3" xfId="13863" xr:uid="{9DE4706E-2135-4746-9900-5D35FF8DC809}"/>
    <cellStyle name="Percent 9 23 3 2" xfId="13864" xr:uid="{F1D07C2F-B00B-4F75-BD48-A5A98AB4BBFE}"/>
    <cellStyle name="Percent 9 23 3 2 2" xfId="31737" xr:uid="{BC60AAD6-3588-436D-B349-085D170676D9}"/>
    <cellStyle name="Percent 9 23 3 2 3" xfId="49588" xr:uid="{AEFE122B-B61D-4369-B77F-35C5A56ACFAD}"/>
    <cellStyle name="Percent 9 23 3 3" xfId="31736" xr:uid="{B425AC1F-8766-4343-B4AC-54B8730EC23F}"/>
    <cellStyle name="Percent 9 23 3 4" xfId="49587" xr:uid="{F01C524E-7E39-434F-B4EE-45A57CD42C95}"/>
    <cellStyle name="Percent 9 23 4" xfId="13865" xr:uid="{DE2B601B-5A60-4B24-9F5B-D64C31336532}"/>
    <cellStyle name="Percent 9 23 4 2" xfId="13866" xr:uid="{A7D48BE8-296B-4DD2-8F9D-6BD767ED14BC}"/>
    <cellStyle name="Percent 9 23 4 2 2" xfId="31739" xr:uid="{13D89AB9-C62A-46DE-8941-321B2658B1EF}"/>
    <cellStyle name="Percent 9 23 4 2 3" xfId="49590" xr:uid="{E7550834-97B7-4A13-B032-15B10A523002}"/>
    <cellStyle name="Percent 9 23 4 3" xfId="31738" xr:uid="{F15B7BF1-B2BB-464E-8E91-FD453BA559D3}"/>
    <cellStyle name="Percent 9 23 4 4" xfId="49589" xr:uid="{CA6099B3-9EC1-4CB3-B09B-A08F1A578C69}"/>
    <cellStyle name="Percent 9 23 5" xfId="13867" xr:uid="{36B13305-B29D-437B-A34F-A033A9B5DA69}"/>
    <cellStyle name="Percent 9 23 5 2" xfId="31740" xr:uid="{AEDCCB38-BBC4-42AA-8FB7-810F2A9ECD18}"/>
    <cellStyle name="Percent 9 23 5 3" xfId="49591" xr:uid="{51E2544F-651A-421C-B797-66C736EF1AD0}"/>
    <cellStyle name="Percent 9 23 6" xfId="31733" xr:uid="{20EA8064-D05A-4E5C-A5C2-A047E46BB503}"/>
    <cellStyle name="Percent 9 23 7" xfId="49584" xr:uid="{DC8F3329-2B32-4750-AD35-3D304019C256}"/>
    <cellStyle name="Percent 9 24" xfId="13868" xr:uid="{D2976A6D-955B-4406-B2CC-6E772B75CC74}"/>
    <cellStyle name="Percent 9 24 2" xfId="13869" xr:uid="{1404CB50-EF57-4D6B-B1C9-15A654EDCD3B}"/>
    <cellStyle name="Percent 9 24 2 2" xfId="13870" xr:uid="{54F87A99-539C-40EE-B834-8374A90C80B5}"/>
    <cellStyle name="Percent 9 24 2 2 2" xfId="31743" xr:uid="{233F206A-E4A3-4506-9950-44ED3EBDD3AB}"/>
    <cellStyle name="Percent 9 24 2 2 3" xfId="49594" xr:uid="{229F940A-843A-4CE5-858E-0A332E8883DD}"/>
    <cellStyle name="Percent 9 24 2 3" xfId="31742" xr:uid="{499B01B5-593A-476D-9E3D-EC63B467D95B}"/>
    <cellStyle name="Percent 9 24 2 4" xfId="49593" xr:uid="{94D87157-1CBF-4DDF-B11A-C784A8A43221}"/>
    <cellStyle name="Percent 9 24 3" xfId="13871" xr:uid="{73E334B2-E36D-44BD-876A-9267F5AF48F9}"/>
    <cellStyle name="Percent 9 24 3 2" xfId="13872" xr:uid="{27290ECB-8218-40B8-9E6D-C5BBF135CAE8}"/>
    <cellStyle name="Percent 9 24 3 2 2" xfId="31745" xr:uid="{E81A9D3B-46FA-4D52-99B6-45E602B7B2C1}"/>
    <cellStyle name="Percent 9 24 3 2 3" xfId="49596" xr:uid="{B1449091-1EF1-421A-BEDC-2D03B4AEA7AA}"/>
    <cellStyle name="Percent 9 24 3 3" xfId="31744" xr:uid="{DFC9A3F6-486F-4F72-8F4C-849780B490B9}"/>
    <cellStyle name="Percent 9 24 3 4" xfId="49595" xr:uid="{1B244D9D-5FD2-465D-BBFD-30009BE25807}"/>
    <cellStyle name="Percent 9 24 4" xfId="13873" xr:uid="{6F92AA50-C830-4C6B-ADB8-7BE0C889EF23}"/>
    <cellStyle name="Percent 9 24 4 2" xfId="31746" xr:uid="{B2834543-90BD-4A8D-ABDA-3D2E64FEC219}"/>
    <cellStyle name="Percent 9 24 4 3" xfId="49597" xr:uid="{472435A1-CC50-44B1-8CC8-210EA81B341F}"/>
    <cellStyle name="Percent 9 24 5" xfId="31741" xr:uid="{59B00BDC-F22F-4074-AC9F-104F38F292EF}"/>
    <cellStyle name="Percent 9 24 6" xfId="49592" xr:uid="{5E14CEE9-7A4E-48BE-91C0-8D6AFBFFF837}"/>
    <cellStyle name="Percent 9 25" xfId="13874" xr:uid="{3D7F3A5E-5189-4914-80D1-9CBF764E19E5}"/>
    <cellStyle name="Percent 9 25 2" xfId="13875" xr:uid="{07A65D88-38FA-4100-9FF6-DFF5146013F9}"/>
    <cellStyle name="Percent 9 25 2 2" xfId="31748" xr:uid="{AFDA4A48-EE1B-4C5E-99A3-E2A2806D290B}"/>
    <cellStyle name="Percent 9 25 2 3" xfId="49599" xr:uid="{0383BF9A-850B-4844-894F-0D4ED8AAAC80}"/>
    <cellStyle name="Percent 9 25 3" xfId="31747" xr:uid="{5581AC89-1DA2-40FB-A6C9-73CAFDD556B5}"/>
    <cellStyle name="Percent 9 25 4" xfId="49598" xr:uid="{88FC6B2B-67FC-4829-8B68-302D5CA1474A}"/>
    <cellStyle name="Percent 9 26" xfId="13876" xr:uid="{48929805-EB62-4537-9035-5AE60FF73DCA}"/>
    <cellStyle name="Percent 9 26 2" xfId="13877" xr:uid="{7EF7A126-1494-4F0A-9F66-4B1960559ACE}"/>
    <cellStyle name="Percent 9 26 2 2" xfId="31750" xr:uid="{03260569-B247-4701-B111-6715AF68D579}"/>
    <cellStyle name="Percent 9 26 2 3" xfId="49601" xr:uid="{5A63B9F3-0C4A-43F9-8B69-47D5C7BF5B8D}"/>
    <cellStyle name="Percent 9 26 3" xfId="31749" xr:uid="{EDB9E9A7-F8B8-4EB7-85A8-BB54CFBE0428}"/>
    <cellStyle name="Percent 9 26 4" xfId="49600" xr:uid="{320FC13C-974B-41D4-80AF-B00A45BC9820}"/>
    <cellStyle name="Percent 9 27" xfId="13878" xr:uid="{F0042058-CE9E-4303-9210-95515889994B}"/>
    <cellStyle name="Percent 9 27 2" xfId="13879" xr:uid="{4E171E87-B4AF-4C0F-82A0-E075F5ADB1F3}"/>
    <cellStyle name="Percent 9 27 2 2" xfId="31752" xr:uid="{A085CC89-4DCB-420E-BBC0-52B65D80F600}"/>
    <cellStyle name="Percent 9 27 2 3" xfId="49603" xr:uid="{39E7EA7D-DE16-4D10-BD38-32A59D56F8DF}"/>
    <cellStyle name="Percent 9 27 3" xfId="31751" xr:uid="{E21804C9-7BEF-4CBA-9C81-C7D926C7ED9E}"/>
    <cellStyle name="Percent 9 27 4" xfId="49602" xr:uid="{0652F582-051A-4043-AD46-87C5A4F979E0}"/>
    <cellStyle name="Percent 9 28" xfId="13880" xr:uid="{91935DDE-1FB1-4FC0-8A7C-0BD9C566CE4B}"/>
    <cellStyle name="Percent 9 28 2" xfId="31753" xr:uid="{B2F9DAF4-D09F-4C84-86C6-6E354D9BC49F}"/>
    <cellStyle name="Percent 9 28 3" xfId="49604" xr:uid="{2D8CDB71-7F9A-4506-A4B9-37F23D6CE33D}"/>
    <cellStyle name="Percent 9 29" xfId="13881" xr:uid="{01F5087D-5BFD-4928-88E8-8C40959DEEAE}"/>
    <cellStyle name="Percent 9 29 2" xfId="31754" xr:uid="{889554AA-C45D-45D2-A812-261E7A259C47}"/>
    <cellStyle name="Percent 9 29 3" xfId="49605" xr:uid="{A3F9FC79-F309-4F31-B2D0-DD320458347D}"/>
    <cellStyle name="Percent 9 3" xfId="3025" xr:uid="{F3C0FDB2-9D46-4974-9099-0C8BC9A8765B}"/>
    <cellStyle name="Percent 9 3 10" xfId="13883" xr:uid="{ECE7E3FE-BDAB-4206-932D-4B37DBD103E7}"/>
    <cellStyle name="Percent 9 3 10 2" xfId="13884" xr:uid="{025DA6AB-3316-400F-8723-A74310962795}"/>
    <cellStyle name="Percent 9 3 10 2 2" xfId="31757" xr:uid="{7DBC3ED0-0769-4175-9D16-94DD88C6B8D9}"/>
    <cellStyle name="Percent 9 3 10 2 3" xfId="49608" xr:uid="{798EF931-1322-4A77-890F-1D4F36E8D4B1}"/>
    <cellStyle name="Percent 9 3 10 3" xfId="31756" xr:uid="{1EEBA81C-56CA-4E19-A9BE-0DAF2DD505C6}"/>
    <cellStyle name="Percent 9 3 10 4" xfId="49607" xr:uid="{D9D783E4-026E-4D68-BB44-1530F0A8A6CE}"/>
    <cellStyle name="Percent 9 3 11" xfId="13885" xr:uid="{9A2D4E7D-617C-45FA-97DB-C4835D29FC61}"/>
    <cellStyle name="Percent 9 3 11 2" xfId="31758" xr:uid="{F178A131-CC74-4D38-87CF-2E95E4CB0AD2}"/>
    <cellStyle name="Percent 9 3 11 3" xfId="49609" xr:uid="{64D64F34-9FA0-4C67-A524-F2437FA376AD}"/>
    <cellStyle name="Percent 9 3 12" xfId="13886" xr:uid="{9EAEB169-B2F0-48FB-B400-902F3A06FB7E}"/>
    <cellStyle name="Percent 9 3 12 2" xfId="31759" xr:uid="{748F2A98-6FAF-4063-8F7C-87E7FAE559DE}"/>
    <cellStyle name="Percent 9 3 12 3" xfId="49610" xr:uid="{1DE6FFFD-36A1-4878-B65A-C59CCEEBC332}"/>
    <cellStyle name="Percent 9 3 13" xfId="13882" xr:uid="{904E16F6-8C97-435E-BAAC-655FBC33270D}"/>
    <cellStyle name="Percent 9 3 13 2" xfId="31755" xr:uid="{A8EC2FD4-2E52-4572-ACA2-E28E7ED86EA7}"/>
    <cellStyle name="Percent 9 3 13 3" xfId="49606" xr:uid="{FC3C9B2A-4DE2-4CE4-A1A0-FF366A27D3F1}"/>
    <cellStyle name="Percent 9 3 14" xfId="60033" xr:uid="{E1222C2C-8F4E-4BB1-B065-6053BDB6074B}"/>
    <cellStyle name="Percent 9 3 2" xfId="4795" xr:uid="{0DA2037F-5BF9-4E07-BE28-A0F75618E944}"/>
    <cellStyle name="Percent 9 3 2 10" xfId="13888" xr:uid="{1B4FCCBB-5C99-48CB-8350-E7E4BE29B0AD}"/>
    <cellStyle name="Percent 9 3 2 10 2" xfId="31761" xr:uid="{F7D0110B-8FBC-4F02-B444-25962E4320F5}"/>
    <cellStyle name="Percent 9 3 2 10 3" xfId="49612" xr:uid="{EB02A972-4379-4B82-9A01-68BB96FCF717}"/>
    <cellStyle name="Percent 9 3 2 11" xfId="13887" xr:uid="{21308C15-53E8-4CBC-BDDA-8A439F677711}"/>
    <cellStyle name="Percent 9 3 2 11 2" xfId="31760" xr:uid="{68820E03-4DE5-4888-A784-6C60D81ED632}"/>
    <cellStyle name="Percent 9 3 2 11 3" xfId="49611" xr:uid="{A9E3CFE9-B274-4DCE-9A7B-788B1E9524B4}"/>
    <cellStyle name="Percent 9 3 2 12" xfId="60034" xr:uid="{81E3F581-7379-43F8-82C2-33F986220762}"/>
    <cellStyle name="Percent 9 3 2 2" xfId="13889" xr:uid="{32F1FC87-4209-486C-9070-A448C74C22F9}"/>
    <cellStyle name="Percent 9 3 2 2 2" xfId="13890" xr:uid="{D0F803A8-446A-4F55-A03F-C38196F88465}"/>
    <cellStyle name="Percent 9 3 2 2 2 2" xfId="13891" xr:uid="{B2917150-C2A5-4AC0-B6EA-64281AD8C109}"/>
    <cellStyle name="Percent 9 3 2 2 2 2 2" xfId="31764" xr:uid="{ABE75132-59FB-498A-85A5-0DDA59B5FFB0}"/>
    <cellStyle name="Percent 9 3 2 2 2 2 3" xfId="49615" xr:uid="{90744257-454E-4F3D-8392-61C85833A1EF}"/>
    <cellStyle name="Percent 9 3 2 2 2 3" xfId="31763" xr:uid="{EFD17D6B-DE0E-4743-8834-67DA1656E397}"/>
    <cellStyle name="Percent 9 3 2 2 2 4" xfId="49614" xr:uid="{40B6C4AC-857D-4000-8791-DB79F97E3411}"/>
    <cellStyle name="Percent 9 3 2 2 3" xfId="13892" xr:uid="{CB83C74E-E0A5-4300-9206-581E240822C2}"/>
    <cellStyle name="Percent 9 3 2 2 3 2" xfId="13893" xr:uid="{FA6C174A-4FB6-415A-90FA-1B6D6B52DDFC}"/>
    <cellStyle name="Percent 9 3 2 2 3 2 2" xfId="31766" xr:uid="{65C3378C-BCE2-4855-ACBB-DC3A0C87E46E}"/>
    <cellStyle name="Percent 9 3 2 2 3 2 3" xfId="49617" xr:uid="{09FD02AC-C3E9-47BA-B98C-3969CB8646A9}"/>
    <cellStyle name="Percent 9 3 2 2 3 3" xfId="31765" xr:uid="{0FCA5C04-C2FD-475E-986A-1D4B4020D3DB}"/>
    <cellStyle name="Percent 9 3 2 2 3 4" xfId="49616" xr:uid="{A46FADA3-F5AB-418C-BF29-67B850BEBE08}"/>
    <cellStyle name="Percent 9 3 2 2 4" xfId="13894" xr:uid="{0D262205-9780-44F6-996C-41C391B428D9}"/>
    <cellStyle name="Percent 9 3 2 2 4 2" xfId="31767" xr:uid="{EDAA12A2-A9EF-44A4-9585-9E84727E8F1B}"/>
    <cellStyle name="Percent 9 3 2 2 4 3" xfId="49618" xr:uid="{61553747-5745-40CA-BB43-312B348FED1C}"/>
    <cellStyle name="Percent 9 3 2 2 5" xfId="31762" xr:uid="{E7A08489-9B63-44B2-8281-9079C9255C7B}"/>
    <cellStyle name="Percent 9 3 2 2 6" xfId="49613" xr:uid="{331866CA-4D5F-49DD-8308-5D4929FBCA91}"/>
    <cellStyle name="Percent 9 3 2 3" xfId="13895" xr:uid="{AFA92650-478D-4338-9696-D31B25B2B313}"/>
    <cellStyle name="Percent 9 3 2 3 2" xfId="13896" xr:uid="{21F1607B-28C0-4955-B5CB-18C750425B24}"/>
    <cellStyle name="Percent 9 3 2 3 2 2" xfId="13897" xr:uid="{EDF4182B-9215-4B17-B587-9F5FE17E2FB5}"/>
    <cellStyle name="Percent 9 3 2 3 2 2 2" xfId="31770" xr:uid="{1BBFD0DB-4F58-4A20-ACBD-E45A97D669D8}"/>
    <cellStyle name="Percent 9 3 2 3 2 2 3" xfId="49621" xr:uid="{A2B55A3F-F8C0-4D9A-8DC7-8740942D13D7}"/>
    <cellStyle name="Percent 9 3 2 3 2 3" xfId="31769" xr:uid="{C7AE7F9E-AD9B-4073-990D-04A822801545}"/>
    <cellStyle name="Percent 9 3 2 3 2 4" xfId="49620" xr:uid="{486BF1F8-E54D-4825-B0E8-27FA163C570E}"/>
    <cellStyle name="Percent 9 3 2 3 3" xfId="13898" xr:uid="{20A87055-63CE-41D3-8B2F-1D67143031BB}"/>
    <cellStyle name="Percent 9 3 2 3 3 2" xfId="13899" xr:uid="{E8656CC7-BC1B-40E3-AAFB-1810D16CD01C}"/>
    <cellStyle name="Percent 9 3 2 3 3 2 2" xfId="31772" xr:uid="{08B81524-BD1B-4C0C-AA2B-A4AE1AD16633}"/>
    <cellStyle name="Percent 9 3 2 3 3 2 3" xfId="49623" xr:uid="{C24695CC-BC39-4C6F-8D0A-B4EF6420FEFF}"/>
    <cellStyle name="Percent 9 3 2 3 3 3" xfId="31771" xr:uid="{4FD05D08-66C0-4C59-9E9F-DBB5F2DFD13B}"/>
    <cellStyle name="Percent 9 3 2 3 3 4" xfId="49622" xr:uid="{A9232221-6CBC-4309-90C9-C3BAC384CD62}"/>
    <cellStyle name="Percent 9 3 2 3 4" xfId="13900" xr:uid="{26E526CB-7BAE-419B-BB83-00EDC4F35460}"/>
    <cellStyle name="Percent 9 3 2 3 4 2" xfId="31773" xr:uid="{EB76C071-5629-4144-B328-53C46F19C911}"/>
    <cellStyle name="Percent 9 3 2 3 4 3" xfId="49624" xr:uid="{59116FB2-8AD3-4599-A7AC-63BBD1AFEC69}"/>
    <cellStyle name="Percent 9 3 2 3 5" xfId="31768" xr:uid="{2AC6CE0B-C8C3-4A79-AF3D-A462C58A3FD2}"/>
    <cellStyle name="Percent 9 3 2 3 6" xfId="49619" xr:uid="{EB368DB1-4045-498D-85B9-88769FDCD11A}"/>
    <cellStyle name="Percent 9 3 2 4" xfId="13901" xr:uid="{43C05A5A-3411-426A-95FF-752409992549}"/>
    <cellStyle name="Percent 9 3 2 4 2" xfId="13902" xr:uid="{BC09FD98-4145-4660-AA2D-E9267EF912AB}"/>
    <cellStyle name="Percent 9 3 2 4 2 2" xfId="13903" xr:uid="{D8FDACA8-18F0-4171-A752-41C394A2F654}"/>
    <cellStyle name="Percent 9 3 2 4 2 2 2" xfId="31776" xr:uid="{A5B4E5A2-78B2-4CE6-AF17-38CE95C8B510}"/>
    <cellStyle name="Percent 9 3 2 4 2 2 3" xfId="49627" xr:uid="{E818158F-6178-43D3-99C7-3CDD53D7ECFA}"/>
    <cellStyle name="Percent 9 3 2 4 2 3" xfId="31775" xr:uid="{17762256-8819-4264-A8AB-AEAB52D1C7B5}"/>
    <cellStyle name="Percent 9 3 2 4 2 4" xfId="49626" xr:uid="{21B73B81-F1B5-4EAF-AA60-69EEF54BF8E1}"/>
    <cellStyle name="Percent 9 3 2 4 3" xfId="13904" xr:uid="{05C64270-9492-4B59-B667-E9395E22692F}"/>
    <cellStyle name="Percent 9 3 2 4 3 2" xfId="13905" xr:uid="{BD0284BF-18EE-471C-9CA5-66D17A599057}"/>
    <cellStyle name="Percent 9 3 2 4 3 2 2" xfId="31778" xr:uid="{05E0F5F0-9EED-43D8-84C6-E30F11B03898}"/>
    <cellStyle name="Percent 9 3 2 4 3 2 3" xfId="49629" xr:uid="{F7BBC68C-9D94-4E96-9EA6-FA72564E6555}"/>
    <cellStyle name="Percent 9 3 2 4 3 3" xfId="31777" xr:uid="{63F2FF1E-94E0-470C-ACD8-A9B3C912FE30}"/>
    <cellStyle name="Percent 9 3 2 4 3 4" xfId="49628" xr:uid="{510CEA9D-8FAB-4BCA-89A5-7FC42C6C5694}"/>
    <cellStyle name="Percent 9 3 2 4 4" xfId="13906" xr:uid="{CE357EA1-0419-4184-8125-0F4AABDC7EB6}"/>
    <cellStyle name="Percent 9 3 2 4 4 2" xfId="13907" xr:uid="{F46EB01C-1DE7-4239-833C-76E5199FBDD5}"/>
    <cellStyle name="Percent 9 3 2 4 4 2 2" xfId="31780" xr:uid="{5C5F8CBD-AE7D-441D-B5C0-AFB7D9DFAD29}"/>
    <cellStyle name="Percent 9 3 2 4 4 2 3" xfId="49631" xr:uid="{34FA2888-8B2B-4899-89C1-F88F5DDE92F1}"/>
    <cellStyle name="Percent 9 3 2 4 4 3" xfId="31779" xr:uid="{1FE6E191-DA7F-413C-A4ED-2D7070581737}"/>
    <cellStyle name="Percent 9 3 2 4 4 4" xfId="49630" xr:uid="{DCEBE393-B3A1-423F-968C-714D30E47ECF}"/>
    <cellStyle name="Percent 9 3 2 4 5" xfId="13908" xr:uid="{47740FF5-B064-4AC6-9F23-2DA32A378A11}"/>
    <cellStyle name="Percent 9 3 2 4 5 2" xfId="31781" xr:uid="{B585E610-B537-477B-9D3B-FF4C8CE08144}"/>
    <cellStyle name="Percent 9 3 2 4 5 3" xfId="49632" xr:uid="{8F05B52A-B9E1-4720-A679-3A6AF9A7A4D0}"/>
    <cellStyle name="Percent 9 3 2 4 6" xfId="31774" xr:uid="{264DB042-5548-4890-8551-F75643F2A9E2}"/>
    <cellStyle name="Percent 9 3 2 4 7" xfId="49625" xr:uid="{7A313C16-FC67-43F0-8BEE-67C278A272F3}"/>
    <cellStyle name="Percent 9 3 2 5" xfId="13909" xr:uid="{A7791FAC-930A-48A4-86B0-9EA6AE5797AB}"/>
    <cellStyle name="Percent 9 3 2 5 2" xfId="13910" xr:uid="{EE9E6E3B-5F86-49B1-914B-88E81A2F66D4}"/>
    <cellStyle name="Percent 9 3 2 5 2 2" xfId="13911" xr:uid="{68EEBB46-B20C-4913-BBB8-36BEA68D9A0B}"/>
    <cellStyle name="Percent 9 3 2 5 2 2 2" xfId="31784" xr:uid="{9A1BA8CC-7A56-449A-8305-71B400315E76}"/>
    <cellStyle name="Percent 9 3 2 5 2 2 3" xfId="49635" xr:uid="{1E5F2468-4332-48C3-9EF6-0174AD57040F}"/>
    <cellStyle name="Percent 9 3 2 5 2 3" xfId="31783" xr:uid="{F92A75FA-FE26-469F-A6DD-DC130BD91482}"/>
    <cellStyle name="Percent 9 3 2 5 2 4" xfId="49634" xr:uid="{DCFB42BE-EBB6-4797-95FA-7B8F2D34175B}"/>
    <cellStyle name="Percent 9 3 2 5 3" xfId="13912" xr:uid="{5F47291E-4E15-4903-8755-79274373F645}"/>
    <cellStyle name="Percent 9 3 2 5 3 2" xfId="13913" xr:uid="{AF382E90-48CD-4F1E-BD90-A8747961FDBC}"/>
    <cellStyle name="Percent 9 3 2 5 3 2 2" xfId="31786" xr:uid="{BE47AC07-25B2-4152-9C69-4935D3646176}"/>
    <cellStyle name="Percent 9 3 2 5 3 2 3" xfId="49637" xr:uid="{B22DFED9-C420-47DF-B69F-E8A2E5AFAABB}"/>
    <cellStyle name="Percent 9 3 2 5 3 3" xfId="31785" xr:uid="{68CE5A3E-26CA-4188-B0A1-9C9A36DCEDF1}"/>
    <cellStyle name="Percent 9 3 2 5 3 4" xfId="49636" xr:uid="{0B15D228-C4F9-4DF2-88A1-A01E8EF41739}"/>
    <cellStyle name="Percent 9 3 2 5 4" xfId="13914" xr:uid="{A8FADA5E-6C3E-4280-BDEA-717F1DBC1259}"/>
    <cellStyle name="Percent 9 3 2 5 4 2" xfId="31787" xr:uid="{DCF99259-2948-42F9-809C-74088A529204}"/>
    <cellStyle name="Percent 9 3 2 5 4 3" xfId="49638" xr:uid="{0DBA5FAB-F84C-4AAC-B93A-66D15206824A}"/>
    <cellStyle name="Percent 9 3 2 5 5" xfId="31782" xr:uid="{6EFB48B2-5C8F-44A8-A75F-6AAF965F6F7C}"/>
    <cellStyle name="Percent 9 3 2 5 6" xfId="49633" xr:uid="{4B2E0C74-6874-431A-89D0-C0299E47130B}"/>
    <cellStyle name="Percent 9 3 2 6" xfId="13915" xr:uid="{6E74F98E-1705-4B82-B486-E7D03D3484B4}"/>
    <cellStyle name="Percent 9 3 2 6 2" xfId="13916" xr:uid="{F13D104C-80A7-46B9-BCE1-3B54A9C8265F}"/>
    <cellStyle name="Percent 9 3 2 6 2 2" xfId="31789" xr:uid="{708730AC-55C3-4F8C-81C1-91CC7AABF5B3}"/>
    <cellStyle name="Percent 9 3 2 6 2 3" xfId="49640" xr:uid="{78561BBE-D127-4ABE-9223-FC4157D7ED85}"/>
    <cellStyle name="Percent 9 3 2 6 3" xfId="31788" xr:uid="{587CF59A-6D7E-4EA1-97CD-2D1614E91A08}"/>
    <cellStyle name="Percent 9 3 2 6 4" xfId="49639" xr:uid="{1BD301DB-9B4E-4BCE-9CEE-89C038562882}"/>
    <cellStyle name="Percent 9 3 2 7" xfId="13917" xr:uid="{00998BBC-F798-4A7F-B06C-B75AA058E561}"/>
    <cellStyle name="Percent 9 3 2 7 2" xfId="13918" xr:uid="{8CE89D5B-AD54-4955-A762-904FD2192982}"/>
    <cellStyle name="Percent 9 3 2 7 2 2" xfId="31791" xr:uid="{CF864025-9CC0-4325-BEFA-E851B371EC26}"/>
    <cellStyle name="Percent 9 3 2 7 2 3" xfId="49642" xr:uid="{EB2FF56A-2AB0-49D7-B73D-B792DD70FD54}"/>
    <cellStyle name="Percent 9 3 2 7 3" xfId="31790" xr:uid="{2921A1CF-E4E7-4BF7-B879-7428A82C7419}"/>
    <cellStyle name="Percent 9 3 2 7 4" xfId="49641" xr:uid="{6A5FBD67-8B8E-40ED-8282-ED3329A12596}"/>
    <cellStyle name="Percent 9 3 2 8" xfId="13919" xr:uid="{98FAA497-29BB-4A3A-9795-9A70B2924C21}"/>
    <cellStyle name="Percent 9 3 2 8 2" xfId="13920" xr:uid="{34243D77-F25D-4349-B1CF-67F6473E8CC0}"/>
    <cellStyle name="Percent 9 3 2 8 2 2" xfId="31793" xr:uid="{A16505D2-4C5B-4449-806D-CE0BD001A674}"/>
    <cellStyle name="Percent 9 3 2 8 2 3" xfId="49644" xr:uid="{289C3142-CAE9-4EEA-B5B7-BC2D9BF941E0}"/>
    <cellStyle name="Percent 9 3 2 8 3" xfId="31792" xr:uid="{897C8FFE-1C35-447B-8773-3448A6B4FE6C}"/>
    <cellStyle name="Percent 9 3 2 8 4" xfId="49643" xr:uid="{5312E288-47B9-4242-B92A-0D9EA3B54528}"/>
    <cellStyle name="Percent 9 3 2 9" xfId="13921" xr:uid="{33017C09-F2CB-436A-9059-D745C02E9AE2}"/>
    <cellStyle name="Percent 9 3 2 9 2" xfId="31794" xr:uid="{8BDED39B-9286-4A77-A4E4-4E93A122F514}"/>
    <cellStyle name="Percent 9 3 2 9 3" xfId="49645" xr:uid="{9150D769-6655-4A96-A589-62EF03C7C1DE}"/>
    <cellStyle name="Percent 9 3 3" xfId="13922" xr:uid="{C1B8E8D2-F0A5-4F9F-B873-80D85B44D633}"/>
    <cellStyle name="Percent 9 3 3 2" xfId="13923" xr:uid="{48E6A899-2026-49B8-88F2-B17FE3DD41DC}"/>
    <cellStyle name="Percent 9 3 3 2 2" xfId="13924" xr:uid="{90C39C4B-D386-4089-960E-EECC8D758551}"/>
    <cellStyle name="Percent 9 3 3 2 2 2" xfId="31797" xr:uid="{E3BD458B-5810-493A-A01C-722CFAD2145A}"/>
    <cellStyle name="Percent 9 3 3 2 2 3" xfId="49648" xr:uid="{69EFCDEF-7661-483D-A158-1E7601962C33}"/>
    <cellStyle name="Percent 9 3 3 2 3" xfId="31796" xr:uid="{749B8616-050D-420E-82A6-CCF9E245C31C}"/>
    <cellStyle name="Percent 9 3 3 2 4" xfId="49647" xr:uid="{40C2CB48-86E0-4F4B-B46B-D628D850624D}"/>
    <cellStyle name="Percent 9 3 3 3" xfId="13925" xr:uid="{1D6A74B2-9C9D-45F7-BAE9-FBF26A522E3A}"/>
    <cellStyle name="Percent 9 3 3 3 2" xfId="13926" xr:uid="{8BB9B504-BA00-458C-8E1D-7B94851188E0}"/>
    <cellStyle name="Percent 9 3 3 3 2 2" xfId="31799" xr:uid="{4FCE6DE9-A092-48CE-B01D-CC68DDCE4174}"/>
    <cellStyle name="Percent 9 3 3 3 2 3" xfId="49650" xr:uid="{7CDAF7AD-05B2-4201-85FD-9EEC99EFDE12}"/>
    <cellStyle name="Percent 9 3 3 3 3" xfId="31798" xr:uid="{C278439A-6203-4957-9C45-44EC0D0C1825}"/>
    <cellStyle name="Percent 9 3 3 3 4" xfId="49649" xr:uid="{227D8A43-5A2E-496C-8A00-E64A70F8AA8D}"/>
    <cellStyle name="Percent 9 3 3 4" xfId="13927" xr:uid="{7AAE0E5F-390A-4F03-8D1D-F425096757F6}"/>
    <cellStyle name="Percent 9 3 3 4 2" xfId="31800" xr:uid="{6A0FC33D-8DF3-4532-BA1A-82A820427D1B}"/>
    <cellStyle name="Percent 9 3 3 4 3" xfId="49651" xr:uid="{456B94B3-1AF2-4AAC-B4FD-3F265B1DF7C2}"/>
    <cellStyle name="Percent 9 3 3 5" xfId="13928" xr:uid="{1BF12C37-8E61-45C8-BC2D-172727EEE6A9}"/>
    <cellStyle name="Percent 9 3 3 5 2" xfId="31801" xr:uid="{C7FF7A59-7198-448C-A2E6-F5E3DE23F0BC}"/>
    <cellStyle name="Percent 9 3 3 5 3" xfId="49652" xr:uid="{E4CD9003-5450-4B17-8201-E79C85B7F4F4}"/>
    <cellStyle name="Percent 9 3 3 6" xfId="31795" xr:uid="{332058A9-6B99-43FF-A062-0995C1A80D8B}"/>
    <cellStyle name="Percent 9 3 3 7" xfId="49646" xr:uid="{5EE529AA-F7E7-42DD-8762-C87533838687}"/>
    <cellStyle name="Percent 9 3 3 8" xfId="60035" xr:uid="{A1DCD2CE-C565-45C6-A7BD-3E271AE6F24C}"/>
    <cellStyle name="Percent 9 3 4" xfId="13929" xr:uid="{EF7F869A-26A3-476A-99ED-46E7E7FCC2FE}"/>
    <cellStyle name="Percent 9 3 4 2" xfId="13930" xr:uid="{E3876D47-1D00-4AA1-A130-93C9BF4735DC}"/>
    <cellStyle name="Percent 9 3 4 2 2" xfId="13931" xr:uid="{0E536B3D-0818-4D15-A148-C7EC1A7EE30D}"/>
    <cellStyle name="Percent 9 3 4 2 2 2" xfId="31804" xr:uid="{33C5F487-CB36-4B27-ABF1-F3CF46E64556}"/>
    <cellStyle name="Percent 9 3 4 2 2 3" xfId="49655" xr:uid="{37F42997-B1E7-49F0-BC4F-B7E256B61F49}"/>
    <cellStyle name="Percent 9 3 4 2 3" xfId="31803" xr:uid="{05D42BA9-2AC8-4212-AEC1-4C84D5597EF4}"/>
    <cellStyle name="Percent 9 3 4 2 4" xfId="49654" xr:uid="{025EB622-9653-433E-BC9F-7CF5688DD894}"/>
    <cellStyle name="Percent 9 3 4 3" xfId="13932" xr:uid="{B593CB06-016B-41E7-A736-1C515170503B}"/>
    <cellStyle name="Percent 9 3 4 3 2" xfId="13933" xr:uid="{C6F61DEF-C75C-4103-AFAA-F71FE1ED3718}"/>
    <cellStyle name="Percent 9 3 4 3 2 2" xfId="31806" xr:uid="{AB3FCD26-8349-48F6-8804-304D0F6894FA}"/>
    <cellStyle name="Percent 9 3 4 3 2 3" xfId="49657" xr:uid="{EBFED834-AF59-4CC9-A73D-3407AFCA99BB}"/>
    <cellStyle name="Percent 9 3 4 3 3" xfId="31805" xr:uid="{9F54CFAD-3E22-4E2C-ABAD-2247BF2777BE}"/>
    <cellStyle name="Percent 9 3 4 3 4" xfId="49656" xr:uid="{4C8CD573-80E4-4982-9E37-2B889A165428}"/>
    <cellStyle name="Percent 9 3 4 4" xfId="13934" xr:uid="{2A3CD7C9-A532-462F-8A76-F9A2298BCB18}"/>
    <cellStyle name="Percent 9 3 4 4 2" xfId="31807" xr:uid="{8571CE17-F329-4C16-A1DB-3C76981EB595}"/>
    <cellStyle name="Percent 9 3 4 4 3" xfId="49658" xr:uid="{60F36352-84B0-49D6-AD17-CECEAA3274A9}"/>
    <cellStyle name="Percent 9 3 4 5" xfId="31802" xr:uid="{D900FD6D-4C7A-47DB-9AE0-820CC6FBE5AA}"/>
    <cellStyle name="Percent 9 3 4 6" xfId="49653" xr:uid="{A7DA201E-FDEE-4AAF-B20D-80FD12AFDAC0}"/>
    <cellStyle name="Percent 9 3 5" xfId="13935" xr:uid="{1626880C-8110-4311-A793-4A01A2AA090B}"/>
    <cellStyle name="Percent 9 3 5 2" xfId="13936" xr:uid="{4D7CFBDA-99FF-4761-B95C-510F2F3A7EED}"/>
    <cellStyle name="Percent 9 3 5 2 2" xfId="13937" xr:uid="{58C3531A-DDF6-47B7-B907-5C1C863A389A}"/>
    <cellStyle name="Percent 9 3 5 2 2 2" xfId="31810" xr:uid="{4FB5DA26-F240-45F0-AD77-5CA1782E20B5}"/>
    <cellStyle name="Percent 9 3 5 2 2 3" xfId="49661" xr:uid="{F2B92F55-5868-477F-91DD-D0F59F5FEB56}"/>
    <cellStyle name="Percent 9 3 5 2 3" xfId="31809" xr:uid="{4FAA84F6-7B48-4947-9FFA-E56E98E28A47}"/>
    <cellStyle name="Percent 9 3 5 2 4" xfId="49660" xr:uid="{BED1F7E1-5A15-4DB7-BEEF-F78FE48BF361}"/>
    <cellStyle name="Percent 9 3 5 3" xfId="13938" xr:uid="{535316CC-6851-48ED-977F-611C3318678B}"/>
    <cellStyle name="Percent 9 3 5 3 2" xfId="13939" xr:uid="{081F8A49-2B04-41BD-ABD7-0F8DEDA1D8D0}"/>
    <cellStyle name="Percent 9 3 5 3 2 2" xfId="31812" xr:uid="{1B27FD8B-B3D3-440B-932C-445E6A6C5509}"/>
    <cellStyle name="Percent 9 3 5 3 2 3" xfId="49663" xr:uid="{4FB85F92-03F7-477D-82B7-0849E977FB37}"/>
    <cellStyle name="Percent 9 3 5 3 3" xfId="31811" xr:uid="{7FB16090-BC25-44A8-9DDE-6AC845390AF5}"/>
    <cellStyle name="Percent 9 3 5 3 4" xfId="49662" xr:uid="{38641F70-56D6-49AD-AE3B-FCEDE59CD164}"/>
    <cellStyle name="Percent 9 3 5 4" xfId="13940" xr:uid="{0C407781-7054-4D19-BE4B-B36DED471B05}"/>
    <cellStyle name="Percent 9 3 5 4 2" xfId="31813" xr:uid="{D105969C-612A-4D70-B32F-FA540340033F}"/>
    <cellStyle name="Percent 9 3 5 4 3" xfId="49664" xr:uid="{17294FE6-E764-47EA-9F87-FF186927346B}"/>
    <cellStyle name="Percent 9 3 5 5" xfId="31808" xr:uid="{23CB8191-C3CD-4754-9A56-5FC2639D5F9A}"/>
    <cellStyle name="Percent 9 3 5 6" xfId="49659" xr:uid="{ACCADCCD-ACDD-4F1C-911E-577BC0B4C065}"/>
    <cellStyle name="Percent 9 3 6" xfId="13941" xr:uid="{E5967C4A-A81A-44FE-B8AC-A898838E0BD4}"/>
    <cellStyle name="Percent 9 3 6 2" xfId="13942" xr:uid="{8112639E-8426-4E8D-8D1C-559B44FF419E}"/>
    <cellStyle name="Percent 9 3 6 2 2" xfId="13943" xr:uid="{C6C844DC-6816-4046-86B8-4842EFA43770}"/>
    <cellStyle name="Percent 9 3 6 2 2 2" xfId="31816" xr:uid="{A5339101-F1CA-4A2D-9612-E3525574950D}"/>
    <cellStyle name="Percent 9 3 6 2 2 3" xfId="49667" xr:uid="{3FD3615F-E37D-4362-BD18-26B29C743132}"/>
    <cellStyle name="Percent 9 3 6 2 3" xfId="31815" xr:uid="{EC164126-F7B5-4C6C-B26D-3934DC37828A}"/>
    <cellStyle name="Percent 9 3 6 2 4" xfId="49666" xr:uid="{0945802E-0FF9-4E37-ACC8-222ED0B84AF8}"/>
    <cellStyle name="Percent 9 3 6 3" xfId="13944" xr:uid="{166212F8-448A-4524-B7FE-2FAAA6DA7741}"/>
    <cellStyle name="Percent 9 3 6 3 2" xfId="13945" xr:uid="{948E0943-4C98-41C9-87A1-44D76F44010A}"/>
    <cellStyle name="Percent 9 3 6 3 2 2" xfId="31818" xr:uid="{BDD11B90-017E-4E66-9604-3247CA2F7AFC}"/>
    <cellStyle name="Percent 9 3 6 3 2 3" xfId="49669" xr:uid="{8B2DE929-496C-447E-9026-51021423BE89}"/>
    <cellStyle name="Percent 9 3 6 3 3" xfId="31817" xr:uid="{0F1C6018-6A4B-4D65-8FDC-3A6D62E70B2A}"/>
    <cellStyle name="Percent 9 3 6 3 4" xfId="49668" xr:uid="{4CCFBE3A-0C9C-410F-A855-D3B98DB53A7C}"/>
    <cellStyle name="Percent 9 3 6 4" xfId="13946" xr:uid="{A2DD92F9-BFC6-463B-A344-8CD5FF9FA2C1}"/>
    <cellStyle name="Percent 9 3 6 4 2" xfId="13947" xr:uid="{5F0172D7-F6B7-4270-B784-F469A89426BB}"/>
    <cellStyle name="Percent 9 3 6 4 2 2" xfId="31820" xr:uid="{66EF6EAF-F81D-4886-8ACA-5CAE71341C22}"/>
    <cellStyle name="Percent 9 3 6 4 2 3" xfId="49671" xr:uid="{49D01DF2-6466-4FFC-A653-DE2C3D995111}"/>
    <cellStyle name="Percent 9 3 6 4 3" xfId="31819" xr:uid="{07B5528C-FAFE-4752-B364-A4D12EBCA391}"/>
    <cellStyle name="Percent 9 3 6 4 4" xfId="49670" xr:uid="{AAB6A4A5-896A-492C-BA89-7C672918F712}"/>
    <cellStyle name="Percent 9 3 6 5" xfId="13948" xr:uid="{58AB3886-1D7E-4DE9-8525-D9E57D6CB18F}"/>
    <cellStyle name="Percent 9 3 6 5 2" xfId="31821" xr:uid="{C69FF3F5-48F8-4119-8999-EFE69DE72E71}"/>
    <cellStyle name="Percent 9 3 6 5 3" xfId="49672" xr:uid="{67957171-BB3C-45AC-B468-6D8E8FFEF004}"/>
    <cellStyle name="Percent 9 3 6 6" xfId="31814" xr:uid="{2BC16DCF-6781-4C77-B40B-8B5D1A9AD880}"/>
    <cellStyle name="Percent 9 3 6 7" xfId="49665" xr:uid="{4FE49751-AF03-472B-B1A2-2D970E97EDA1}"/>
    <cellStyle name="Percent 9 3 7" xfId="13949" xr:uid="{F50EDAF8-B594-41C5-AAA0-9A457AC5BCB8}"/>
    <cellStyle name="Percent 9 3 7 2" xfId="13950" xr:uid="{3CD80543-B60D-40F7-AE75-25F0A7A9583A}"/>
    <cellStyle name="Percent 9 3 7 2 2" xfId="13951" xr:uid="{B8FC8515-C98E-4B59-B2E0-FB67657863DB}"/>
    <cellStyle name="Percent 9 3 7 2 2 2" xfId="31824" xr:uid="{1A628FDA-27F4-4A6D-9C0F-5D4048209986}"/>
    <cellStyle name="Percent 9 3 7 2 2 3" xfId="49675" xr:uid="{D6F6166F-5662-42BA-83C4-7D88DC606099}"/>
    <cellStyle name="Percent 9 3 7 2 3" xfId="31823" xr:uid="{67B4D173-E848-4AE6-A431-17E253E5A921}"/>
    <cellStyle name="Percent 9 3 7 2 4" xfId="49674" xr:uid="{DF958D39-9720-4B81-92D0-5CA02B14815A}"/>
    <cellStyle name="Percent 9 3 7 3" xfId="13952" xr:uid="{9FE89757-E4CC-47F0-B795-033AF01A22DF}"/>
    <cellStyle name="Percent 9 3 7 3 2" xfId="13953" xr:uid="{2D609F6F-5A79-45C9-B3A5-9C89201A4B81}"/>
    <cellStyle name="Percent 9 3 7 3 2 2" xfId="31826" xr:uid="{A0F8BEBE-EFC4-421B-8A42-07F234A8E754}"/>
    <cellStyle name="Percent 9 3 7 3 2 3" xfId="49677" xr:uid="{9AC756F4-2D1B-49E8-817C-04BAC32DE64C}"/>
    <cellStyle name="Percent 9 3 7 3 3" xfId="31825" xr:uid="{DF745579-B251-4A15-BB4A-DA49748D2393}"/>
    <cellStyle name="Percent 9 3 7 3 4" xfId="49676" xr:uid="{3C090ED5-F381-42C4-AD86-78E59605AB45}"/>
    <cellStyle name="Percent 9 3 7 4" xfId="13954" xr:uid="{A793805C-24FF-45D0-AB91-7E5BFEF34F62}"/>
    <cellStyle name="Percent 9 3 7 4 2" xfId="31827" xr:uid="{C9A10B1C-3787-41BC-B559-BF2108470006}"/>
    <cellStyle name="Percent 9 3 7 4 3" xfId="49678" xr:uid="{D1D87358-09B9-47FD-A9F8-533E0A432058}"/>
    <cellStyle name="Percent 9 3 7 5" xfId="31822" xr:uid="{B399AC80-C6B4-4FD5-B916-A3FADA519ED6}"/>
    <cellStyle name="Percent 9 3 7 6" xfId="49673" xr:uid="{B0707C2F-3974-4B6C-B5C9-C16C3C094904}"/>
    <cellStyle name="Percent 9 3 8" xfId="13955" xr:uid="{41585ED4-A9D9-48A0-90B7-83F4EED73596}"/>
    <cellStyle name="Percent 9 3 8 2" xfId="13956" xr:uid="{2CC551BA-BAC3-46F9-812C-1607F5E897C4}"/>
    <cellStyle name="Percent 9 3 8 2 2" xfId="31829" xr:uid="{4219C5E1-4019-43B3-8A05-95993F718B29}"/>
    <cellStyle name="Percent 9 3 8 2 3" xfId="49680" xr:uid="{DE02263E-CF0A-4E73-ABF2-22735BBE08F5}"/>
    <cellStyle name="Percent 9 3 8 3" xfId="31828" xr:uid="{8FA0B2AB-A9C5-448E-9FA4-F862B70D18AE}"/>
    <cellStyle name="Percent 9 3 8 4" xfId="49679" xr:uid="{53389F32-D432-479F-A5C3-718360F31491}"/>
    <cellStyle name="Percent 9 3 9" xfId="13957" xr:uid="{F7248522-CC80-40A0-A6D2-6FBE0F1BCD10}"/>
    <cellStyle name="Percent 9 3 9 2" xfId="13958" xr:uid="{082785A9-8C8D-43A4-A80D-4925AEA5D591}"/>
    <cellStyle name="Percent 9 3 9 2 2" xfId="31831" xr:uid="{0B44A760-ADAC-4C55-ADF1-71BC2ECD5E1D}"/>
    <cellStyle name="Percent 9 3 9 2 3" xfId="49682" xr:uid="{733750F1-0F71-4700-B38E-DA24459714E5}"/>
    <cellStyle name="Percent 9 3 9 3" xfId="31830" xr:uid="{C35C0BAA-AD93-4809-8937-1EBCADF64630}"/>
    <cellStyle name="Percent 9 3 9 4" xfId="49681" xr:uid="{C22C9603-5667-45D2-8E92-5C0AB4E1A040}"/>
    <cellStyle name="Percent 9 30" xfId="13308" xr:uid="{97408B95-21B3-4EF4-AF0E-ACCC54993BC5}"/>
    <cellStyle name="Percent 9 30 2" xfId="31181" xr:uid="{25AEDB9A-E24F-42E3-A7AB-0F636369064D}"/>
    <cellStyle name="Percent 9 30 3" xfId="49032" xr:uid="{C73256CF-962B-49AD-AD9F-186BD9C0AF71}"/>
    <cellStyle name="Percent 9 31" xfId="60016" xr:uid="{8938EA4E-111F-453E-AABC-DA80297409B9}"/>
    <cellStyle name="Percent 9 4" xfId="3026" xr:uid="{81544C13-FC18-41F7-B9D1-8D0C2E83121D}"/>
    <cellStyle name="Percent 9 4 10" xfId="13960" xr:uid="{445D6C83-159A-4DFD-B6CD-FB172A924FA0}"/>
    <cellStyle name="Percent 9 4 10 2" xfId="13961" xr:uid="{2F8545AE-5553-4F62-A951-4B546216C528}"/>
    <cellStyle name="Percent 9 4 10 2 2" xfId="31834" xr:uid="{05AD8253-A8D2-4944-82C6-F6EF72E22B40}"/>
    <cellStyle name="Percent 9 4 10 2 3" xfId="49685" xr:uid="{D17E0D24-629D-405A-BBD4-3AF7B038029E}"/>
    <cellStyle name="Percent 9 4 10 3" xfId="31833" xr:uid="{5725E285-D220-4ACA-BE50-2CFA13E1C47A}"/>
    <cellStyle name="Percent 9 4 10 4" xfId="49684" xr:uid="{FC97B925-9995-4BE9-BC9B-46FE8991DA7F}"/>
    <cellStyle name="Percent 9 4 11" xfId="13962" xr:uid="{7D861336-0744-42E2-9537-C1C30022C4C6}"/>
    <cellStyle name="Percent 9 4 11 2" xfId="31835" xr:uid="{B10C5E77-89E8-47B6-90F2-D1F704312136}"/>
    <cellStyle name="Percent 9 4 11 3" xfId="49686" xr:uid="{3CEA4DA1-965E-4FCB-A670-0A435F9394E3}"/>
    <cellStyle name="Percent 9 4 12" xfId="13963" xr:uid="{5648B7EE-6825-4811-86A8-1FE0D4E19128}"/>
    <cellStyle name="Percent 9 4 12 2" xfId="31836" xr:uid="{FF7735F8-859D-4A4C-8BD4-DD1C2C22FD00}"/>
    <cellStyle name="Percent 9 4 12 3" xfId="49687" xr:uid="{9160D79D-CBF2-445B-A616-632AD6856A5B}"/>
    <cellStyle name="Percent 9 4 13" xfId="13959" xr:uid="{241EB6F5-6A17-41C1-B346-54F95009C804}"/>
    <cellStyle name="Percent 9 4 13 2" xfId="31832" xr:uid="{F10EC139-F990-4FBF-838B-A81991C541B2}"/>
    <cellStyle name="Percent 9 4 13 3" xfId="49683" xr:uid="{AC487499-706A-451C-AD78-F61B6040FA35}"/>
    <cellStyle name="Percent 9 4 14" xfId="60036" xr:uid="{106188FD-7D28-4B16-B9EA-824842395601}"/>
    <cellStyle name="Percent 9 4 2" xfId="4796" xr:uid="{F36FAEBB-220A-4340-9E98-CB6D39213EF4}"/>
    <cellStyle name="Percent 9 4 2 10" xfId="13965" xr:uid="{1785AC49-5BA8-4A1A-9053-C67C91532F4A}"/>
    <cellStyle name="Percent 9 4 2 10 2" xfId="31838" xr:uid="{50E62BBC-6651-4E26-95FE-79AAD73A73D5}"/>
    <cellStyle name="Percent 9 4 2 10 3" xfId="49689" xr:uid="{BED91B98-46E5-46DB-89B5-F05F05981A0A}"/>
    <cellStyle name="Percent 9 4 2 11" xfId="13964" xr:uid="{80D94774-EB34-449A-BF1C-0FB81054E42C}"/>
    <cellStyle name="Percent 9 4 2 11 2" xfId="31837" xr:uid="{3C3A6CC7-3C16-4CD6-BFA7-0A0F54A81C5E}"/>
    <cellStyle name="Percent 9 4 2 11 3" xfId="49688" xr:uid="{CE624238-C95E-43B4-959C-0CCB01ED26E2}"/>
    <cellStyle name="Percent 9 4 2 12" xfId="60037" xr:uid="{F5501944-123E-490B-BF6A-FD7DF458ECE8}"/>
    <cellStyle name="Percent 9 4 2 2" xfId="13966" xr:uid="{BADF45C0-3329-4223-8376-A02731B49C6D}"/>
    <cellStyle name="Percent 9 4 2 2 2" xfId="13967" xr:uid="{5246831D-FA33-43A5-9EC5-59ED8258966D}"/>
    <cellStyle name="Percent 9 4 2 2 2 2" xfId="13968" xr:uid="{E5421C3E-E764-44AF-80FD-E37483E5E4A6}"/>
    <cellStyle name="Percent 9 4 2 2 2 2 2" xfId="31841" xr:uid="{C21115E8-AF48-4589-B175-5423CCAC9B02}"/>
    <cellStyle name="Percent 9 4 2 2 2 2 3" xfId="49692" xr:uid="{8933A24E-5D08-40AC-AA44-51127C7EB986}"/>
    <cellStyle name="Percent 9 4 2 2 2 3" xfId="31840" xr:uid="{CA38B6F3-C9CC-4ABB-95BC-9B61E293A4EF}"/>
    <cellStyle name="Percent 9 4 2 2 2 4" xfId="49691" xr:uid="{02B7C5F2-9C26-4E42-8F11-EC49E62DDBD1}"/>
    <cellStyle name="Percent 9 4 2 2 3" xfId="13969" xr:uid="{CC8E442C-FD26-4DB7-9E15-E2019E987AF3}"/>
    <cellStyle name="Percent 9 4 2 2 3 2" xfId="13970" xr:uid="{69FC2819-73FB-416D-A767-B37BD5B42753}"/>
    <cellStyle name="Percent 9 4 2 2 3 2 2" xfId="31843" xr:uid="{C244BFA0-6A54-4EB6-AA84-7F888BC23351}"/>
    <cellStyle name="Percent 9 4 2 2 3 2 3" xfId="49694" xr:uid="{7441D777-2ABC-4838-8E4E-794B608672B9}"/>
    <cellStyle name="Percent 9 4 2 2 3 3" xfId="31842" xr:uid="{0F14DCE0-6A6A-4409-BBBE-23C8AC0F7B63}"/>
    <cellStyle name="Percent 9 4 2 2 3 4" xfId="49693" xr:uid="{ED300EC5-0587-4E1F-92B0-D4641AB0FA0D}"/>
    <cellStyle name="Percent 9 4 2 2 4" xfId="13971" xr:uid="{819F4633-E41C-4A50-A27A-C682ED95B106}"/>
    <cellStyle name="Percent 9 4 2 2 4 2" xfId="31844" xr:uid="{3C4C0B1F-FC4C-4C85-9286-A231D6E70AF2}"/>
    <cellStyle name="Percent 9 4 2 2 4 3" xfId="49695" xr:uid="{5C96A85D-B8FB-4C3A-8682-B13E7CDD5C90}"/>
    <cellStyle name="Percent 9 4 2 2 5" xfId="31839" xr:uid="{CFCB4F7C-21BD-4404-BEA3-09E26CDC8239}"/>
    <cellStyle name="Percent 9 4 2 2 6" xfId="49690" xr:uid="{DBBCF5C2-BDBE-444B-B9C9-6C67F4CF9688}"/>
    <cellStyle name="Percent 9 4 2 3" xfId="13972" xr:uid="{43738066-4729-4CAF-B15B-A2411A596FBC}"/>
    <cellStyle name="Percent 9 4 2 3 2" xfId="13973" xr:uid="{DDC898A7-EEEC-42CA-9F38-35E247893BC0}"/>
    <cellStyle name="Percent 9 4 2 3 2 2" xfId="13974" xr:uid="{22EA6A00-85BD-4927-8ECB-8C99BC7E171E}"/>
    <cellStyle name="Percent 9 4 2 3 2 2 2" xfId="31847" xr:uid="{CC47BD44-186D-449B-94D9-A44EE80F6DBF}"/>
    <cellStyle name="Percent 9 4 2 3 2 2 3" xfId="49698" xr:uid="{AFAF7F83-2C87-4AE1-BC4C-2E8FC352DF1C}"/>
    <cellStyle name="Percent 9 4 2 3 2 3" xfId="31846" xr:uid="{288497E7-C1B2-4A0C-899D-82CE582E0DFA}"/>
    <cellStyle name="Percent 9 4 2 3 2 4" xfId="49697" xr:uid="{C3DE7898-FFE7-4726-B82A-07B2FADD7E33}"/>
    <cellStyle name="Percent 9 4 2 3 3" xfId="13975" xr:uid="{A394380C-2806-47C6-8727-36438EB6FA52}"/>
    <cellStyle name="Percent 9 4 2 3 3 2" xfId="13976" xr:uid="{EC77B70E-B29F-4736-BF37-18C5666C472E}"/>
    <cellStyle name="Percent 9 4 2 3 3 2 2" xfId="31849" xr:uid="{07009B35-00FB-4A08-9ACF-A0487AB3D1A4}"/>
    <cellStyle name="Percent 9 4 2 3 3 2 3" xfId="49700" xr:uid="{814E60EE-A6EE-4F6F-87EC-48441B98061C}"/>
    <cellStyle name="Percent 9 4 2 3 3 3" xfId="31848" xr:uid="{85E7D491-315E-4D52-87AE-7A134601B4AA}"/>
    <cellStyle name="Percent 9 4 2 3 3 4" xfId="49699" xr:uid="{CAEAF614-E310-404B-87E6-85A069798795}"/>
    <cellStyle name="Percent 9 4 2 3 4" xfId="13977" xr:uid="{3D17DBE7-2AC4-472F-BF70-9DD268DA5954}"/>
    <cellStyle name="Percent 9 4 2 3 4 2" xfId="31850" xr:uid="{31F9C312-B022-44B6-9BE7-50861B00AFBB}"/>
    <cellStyle name="Percent 9 4 2 3 4 3" xfId="49701" xr:uid="{EE003F81-F25F-4C9D-8904-027C22F31F6D}"/>
    <cellStyle name="Percent 9 4 2 3 5" xfId="31845" xr:uid="{5BDA1223-02EE-4217-ABC8-5C12EC49657A}"/>
    <cellStyle name="Percent 9 4 2 3 6" xfId="49696" xr:uid="{D96EB618-D86D-4EDF-AFE8-7FE02A0BEBA1}"/>
    <cellStyle name="Percent 9 4 2 4" xfId="13978" xr:uid="{00662424-ABAD-4565-A109-8EFF98EFE292}"/>
    <cellStyle name="Percent 9 4 2 4 2" xfId="13979" xr:uid="{5CF03BDE-2F60-4DCE-8C69-13AB730FCFA0}"/>
    <cellStyle name="Percent 9 4 2 4 2 2" xfId="13980" xr:uid="{B0BBBF41-9222-46CC-9C8D-61CB0C792536}"/>
    <cellStyle name="Percent 9 4 2 4 2 2 2" xfId="31853" xr:uid="{70E3D5AD-5928-4134-BE0D-CC1D8FB70E60}"/>
    <cellStyle name="Percent 9 4 2 4 2 2 3" xfId="49704" xr:uid="{85489591-A86F-4855-89B0-99B9AA84DB1D}"/>
    <cellStyle name="Percent 9 4 2 4 2 3" xfId="31852" xr:uid="{742A88D4-E014-4A94-822A-5E4011430DBA}"/>
    <cellStyle name="Percent 9 4 2 4 2 4" xfId="49703" xr:uid="{988E5379-CF90-4363-94F4-C4B292A279FB}"/>
    <cellStyle name="Percent 9 4 2 4 3" xfId="13981" xr:uid="{7248DB37-586C-48FE-98EE-9917CCC161E9}"/>
    <cellStyle name="Percent 9 4 2 4 3 2" xfId="13982" xr:uid="{652BC74F-ACB0-46E7-973D-5ABD8CBF4630}"/>
    <cellStyle name="Percent 9 4 2 4 3 2 2" xfId="31855" xr:uid="{11838B15-79B1-448A-BC1B-F05B3AEFCB10}"/>
    <cellStyle name="Percent 9 4 2 4 3 2 3" xfId="49706" xr:uid="{75C75A4C-D7E9-4AE0-8B00-1F21A17C6F39}"/>
    <cellStyle name="Percent 9 4 2 4 3 3" xfId="31854" xr:uid="{FCB4258B-B6A1-4A62-BF43-7913A36E056F}"/>
    <cellStyle name="Percent 9 4 2 4 3 4" xfId="49705" xr:uid="{4E158FD5-F269-422B-B8F5-3FBA6ED4D0E0}"/>
    <cellStyle name="Percent 9 4 2 4 4" xfId="13983" xr:uid="{6F065B1A-5FC2-4219-B11C-0F4FC29C59BD}"/>
    <cellStyle name="Percent 9 4 2 4 4 2" xfId="13984" xr:uid="{B8D06C34-3E78-4EAB-B9EB-D0C21583B643}"/>
    <cellStyle name="Percent 9 4 2 4 4 2 2" xfId="31857" xr:uid="{B75BDA1E-3594-44F7-9BF9-FCB422847251}"/>
    <cellStyle name="Percent 9 4 2 4 4 2 3" xfId="49708" xr:uid="{783387DE-C993-48A0-BBC6-3327095C8CE8}"/>
    <cellStyle name="Percent 9 4 2 4 4 3" xfId="31856" xr:uid="{73E37ABF-D278-4F43-B09B-3292BD72E957}"/>
    <cellStyle name="Percent 9 4 2 4 4 4" xfId="49707" xr:uid="{CC785C5F-2DCD-4EAF-B654-EB3476AAD7E7}"/>
    <cellStyle name="Percent 9 4 2 4 5" xfId="13985" xr:uid="{53C0861D-E9AC-4046-9DD2-E06DC33493D9}"/>
    <cellStyle name="Percent 9 4 2 4 5 2" xfId="31858" xr:uid="{94CA035E-985F-47B3-8D72-1D9A044E60DB}"/>
    <cellStyle name="Percent 9 4 2 4 5 3" xfId="49709" xr:uid="{11C94E7D-EF2A-4EAC-ADA1-3F1F6BF412C7}"/>
    <cellStyle name="Percent 9 4 2 4 6" xfId="31851" xr:uid="{5241B3BC-AE5D-413D-B362-906D8AFA60D8}"/>
    <cellStyle name="Percent 9 4 2 4 7" xfId="49702" xr:uid="{80369F62-61F1-41CA-A603-F5DFCAD3F1C6}"/>
    <cellStyle name="Percent 9 4 2 5" xfId="13986" xr:uid="{CEB4820B-5648-4904-A967-80957C895577}"/>
    <cellStyle name="Percent 9 4 2 5 2" xfId="13987" xr:uid="{AE4A513F-4055-4F93-82DA-90F44AAE603A}"/>
    <cellStyle name="Percent 9 4 2 5 2 2" xfId="13988" xr:uid="{B0E072E0-E48A-4A14-9300-43DC77666330}"/>
    <cellStyle name="Percent 9 4 2 5 2 2 2" xfId="31861" xr:uid="{E53A428B-2A9D-4EF4-8126-D0C643E469B4}"/>
    <cellStyle name="Percent 9 4 2 5 2 2 3" xfId="49712" xr:uid="{4DF0A53D-11C1-4B3C-B7F0-850FE4F1EAE7}"/>
    <cellStyle name="Percent 9 4 2 5 2 3" xfId="31860" xr:uid="{6E2E2000-5490-4807-9297-BF5112FB33BC}"/>
    <cellStyle name="Percent 9 4 2 5 2 4" xfId="49711" xr:uid="{F3797375-8AC6-4043-80C0-DE53D3D89540}"/>
    <cellStyle name="Percent 9 4 2 5 3" xfId="13989" xr:uid="{0CA63EF7-D770-4442-B30C-874EC8952A9B}"/>
    <cellStyle name="Percent 9 4 2 5 3 2" xfId="13990" xr:uid="{4022C26F-8D5F-4A27-AA18-4B52B699EFED}"/>
    <cellStyle name="Percent 9 4 2 5 3 2 2" xfId="31863" xr:uid="{52325ABF-62CC-48C8-8F2B-F2CCB673A51B}"/>
    <cellStyle name="Percent 9 4 2 5 3 2 3" xfId="49714" xr:uid="{74E533A8-6757-4428-9E80-5D9E26FB35BB}"/>
    <cellStyle name="Percent 9 4 2 5 3 3" xfId="31862" xr:uid="{72A0A9B7-A58E-4A74-A129-8988E299129F}"/>
    <cellStyle name="Percent 9 4 2 5 3 4" xfId="49713" xr:uid="{6F89CCAC-5FE1-412D-8C53-2E120008DBA6}"/>
    <cellStyle name="Percent 9 4 2 5 4" xfId="13991" xr:uid="{9EB53BFF-912D-4118-B518-DE36B536FD20}"/>
    <cellStyle name="Percent 9 4 2 5 4 2" xfId="31864" xr:uid="{A685DAFF-EDA5-410D-937B-2CF25E339D3B}"/>
    <cellStyle name="Percent 9 4 2 5 4 3" xfId="49715" xr:uid="{3F34B233-C1CB-4183-9D1C-E24A82EBC9CC}"/>
    <cellStyle name="Percent 9 4 2 5 5" xfId="31859" xr:uid="{2B791370-E3D7-46C7-9DD1-899D7B71F0D1}"/>
    <cellStyle name="Percent 9 4 2 5 6" xfId="49710" xr:uid="{F1889E28-1799-49F6-99D1-FF0D3E7E0164}"/>
    <cellStyle name="Percent 9 4 2 6" xfId="13992" xr:uid="{7DCA3D75-650F-4618-868A-79EBF313A35C}"/>
    <cellStyle name="Percent 9 4 2 6 2" xfId="13993" xr:uid="{49B62E7D-EBC4-4D52-8F78-2146EAF35CD6}"/>
    <cellStyle name="Percent 9 4 2 6 2 2" xfId="31866" xr:uid="{06DBAEE7-BFA2-478F-A424-4D075382CE82}"/>
    <cellStyle name="Percent 9 4 2 6 2 3" xfId="49717" xr:uid="{2B01311D-0EE8-49B4-8306-BAE31AB299FE}"/>
    <cellStyle name="Percent 9 4 2 6 3" xfId="31865" xr:uid="{31746671-05EF-4CA8-985A-AC8151FEA4B3}"/>
    <cellStyle name="Percent 9 4 2 6 4" xfId="49716" xr:uid="{48B2E91F-33FE-412C-8C2E-F70BF35ABFC9}"/>
    <cellStyle name="Percent 9 4 2 7" xfId="13994" xr:uid="{F155894F-CD44-443B-A929-B115A7258B56}"/>
    <cellStyle name="Percent 9 4 2 7 2" xfId="13995" xr:uid="{626354CE-2F89-4865-A2D6-CF1A55196E6A}"/>
    <cellStyle name="Percent 9 4 2 7 2 2" xfId="31868" xr:uid="{86ED8D9A-ECED-4B40-A9C3-4E3C4CA1B272}"/>
    <cellStyle name="Percent 9 4 2 7 2 3" xfId="49719" xr:uid="{425371D8-FB82-4B5A-A2C2-C2375CA6E718}"/>
    <cellStyle name="Percent 9 4 2 7 3" xfId="31867" xr:uid="{EC0A5A27-F54B-4BD2-83A1-95F614F7AB44}"/>
    <cellStyle name="Percent 9 4 2 7 4" xfId="49718" xr:uid="{A7DC2AF1-6D45-44EF-AC53-C7A30068E1CD}"/>
    <cellStyle name="Percent 9 4 2 8" xfId="13996" xr:uid="{50AB2A40-C31B-43EF-83A2-D8AAFEC5A3A0}"/>
    <cellStyle name="Percent 9 4 2 8 2" xfId="13997" xr:uid="{A549613F-794E-496B-B45F-20420A7A2126}"/>
    <cellStyle name="Percent 9 4 2 8 2 2" xfId="31870" xr:uid="{8C195A6B-CD19-4ED2-B5C5-B4F0D28E69FC}"/>
    <cellStyle name="Percent 9 4 2 8 2 3" xfId="49721" xr:uid="{E84A06CF-0F65-4CF0-A299-05AD619C47C2}"/>
    <cellStyle name="Percent 9 4 2 8 3" xfId="31869" xr:uid="{30FAE1DC-05EA-4722-95E5-258C677273F6}"/>
    <cellStyle name="Percent 9 4 2 8 4" xfId="49720" xr:uid="{D3A331B8-0850-4113-8655-597CA39259C3}"/>
    <cellStyle name="Percent 9 4 2 9" xfId="13998" xr:uid="{E94A4A8C-4836-4451-9676-EB484AB35900}"/>
    <cellStyle name="Percent 9 4 2 9 2" xfId="31871" xr:uid="{F39242B2-4D44-427C-9ADA-FD0CB923C7AF}"/>
    <cellStyle name="Percent 9 4 2 9 3" xfId="49722" xr:uid="{C070941E-14A4-459F-A3EE-71E5128333ED}"/>
    <cellStyle name="Percent 9 4 3" xfId="13999" xr:uid="{66E23251-6408-4745-AAA1-1A87C8DD0E68}"/>
    <cellStyle name="Percent 9 4 3 2" xfId="14000" xr:uid="{47653643-EB63-41DA-8F1C-E54280CD55C3}"/>
    <cellStyle name="Percent 9 4 3 2 2" xfId="14001" xr:uid="{BB3BEE9A-9E92-4E6E-8878-64DA141AD7BA}"/>
    <cellStyle name="Percent 9 4 3 2 2 2" xfId="31874" xr:uid="{3BE9BC01-749B-467D-8940-001A4388C117}"/>
    <cellStyle name="Percent 9 4 3 2 2 3" xfId="49725" xr:uid="{844F3C71-5E96-43E1-A93E-EA3A4ADE0108}"/>
    <cellStyle name="Percent 9 4 3 2 3" xfId="31873" xr:uid="{EFB92EA5-B861-43A4-BF4B-80E91DACC2F5}"/>
    <cellStyle name="Percent 9 4 3 2 4" xfId="49724" xr:uid="{91B93D7C-7D0B-40FD-9651-0C6B5BAB9171}"/>
    <cellStyle name="Percent 9 4 3 3" xfId="14002" xr:uid="{82B1E784-CA50-4808-8F5E-77A7A82DC928}"/>
    <cellStyle name="Percent 9 4 3 3 2" xfId="14003" xr:uid="{365B488B-5C99-4965-B608-684B602DEB7B}"/>
    <cellStyle name="Percent 9 4 3 3 2 2" xfId="31876" xr:uid="{ABE6D8BE-89A3-4BE2-8997-7A7BEF1F3F9B}"/>
    <cellStyle name="Percent 9 4 3 3 2 3" xfId="49727" xr:uid="{3543ED9D-ED63-4CDB-8B37-0908C2A5290D}"/>
    <cellStyle name="Percent 9 4 3 3 3" xfId="31875" xr:uid="{53942281-FB0C-4711-9AEE-15C71D0CA836}"/>
    <cellStyle name="Percent 9 4 3 3 4" xfId="49726" xr:uid="{907B0263-70D4-4392-8941-F28F05CC6F67}"/>
    <cellStyle name="Percent 9 4 3 4" xfId="14004" xr:uid="{B46DD5C3-34DC-4032-9AC5-7A2CD95A77A2}"/>
    <cellStyle name="Percent 9 4 3 4 2" xfId="31877" xr:uid="{64062421-BFD6-4CDA-99BA-0080E09C516D}"/>
    <cellStyle name="Percent 9 4 3 4 3" xfId="49728" xr:uid="{BD3CD486-8830-422F-A736-56371173303D}"/>
    <cellStyle name="Percent 9 4 3 5" xfId="14005" xr:uid="{DC152D9A-4B51-4615-B343-E3650347AF77}"/>
    <cellStyle name="Percent 9 4 3 5 2" xfId="31878" xr:uid="{A82C3987-9D1F-4CB4-81F2-E714F1A0A654}"/>
    <cellStyle name="Percent 9 4 3 5 3" xfId="49729" xr:uid="{13DC06E3-320F-4C1C-9BD1-9D59D5D63E52}"/>
    <cellStyle name="Percent 9 4 3 6" xfId="31872" xr:uid="{50291C95-F160-44DA-9134-7A82B89693C6}"/>
    <cellStyle name="Percent 9 4 3 7" xfId="49723" xr:uid="{21274683-8B02-489A-A4AF-7D51F1A61596}"/>
    <cellStyle name="Percent 9 4 3 8" xfId="60038" xr:uid="{828B5ACB-7DBF-4359-94B5-2AA30B5B85FB}"/>
    <cellStyle name="Percent 9 4 4" xfId="14006" xr:uid="{96D5E73B-AD63-4985-AB50-599E34572444}"/>
    <cellStyle name="Percent 9 4 4 2" xfId="14007" xr:uid="{99EA6D33-C5FE-41F9-A350-0310472E5092}"/>
    <cellStyle name="Percent 9 4 4 2 2" xfId="14008" xr:uid="{F3356451-4FFE-4200-BE4F-D9C37303EE4A}"/>
    <cellStyle name="Percent 9 4 4 2 2 2" xfId="31881" xr:uid="{D39D5E9F-3118-466D-8C28-BB66C59DF35B}"/>
    <cellStyle name="Percent 9 4 4 2 2 3" xfId="49732" xr:uid="{4F97A21F-5718-4C65-AC7D-B9709F8A9958}"/>
    <cellStyle name="Percent 9 4 4 2 3" xfId="31880" xr:uid="{69CA0D62-F347-4D2D-B194-7B0D2D6F11C6}"/>
    <cellStyle name="Percent 9 4 4 2 4" xfId="49731" xr:uid="{11B625C0-09BB-4BBB-88C2-053753750C4D}"/>
    <cellStyle name="Percent 9 4 4 3" xfId="14009" xr:uid="{DE9F0CA3-5CF0-445F-927D-ACEE764A4376}"/>
    <cellStyle name="Percent 9 4 4 3 2" xfId="14010" xr:uid="{1794EB63-1543-4A38-82E4-EE50D3C97C60}"/>
    <cellStyle name="Percent 9 4 4 3 2 2" xfId="31883" xr:uid="{EBD6B1D0-141D-4C22-B37F-DADAFA6E3166}"/>
    <cellStyle name="Percent 9 4 4 3 2 3" xfId="49734" xr:uid="{973A53F5-1411-4D00-8B1D-4B02C6C7C484}"/>
    <cellStyle name="Percent 9 4 4 3 3" xfId="31882" xr:uid="{7A6F63E2-7003-4CB4-987C-00B8CCFD4A00}"/>
    <cellStyle name="Percent 9 4 4 3 4" xfId="49733" xr:uid="{1FF40067-6206-40D5-8176-45AA1514BB5F}"/>
    <cellStyle name="Percent 9 4 4 4" xfId="14011" xr:uid="{8C0B2957-2676-4F1C-A2FA-7CA476E5BEFD}"/>
    <cellStyle name="Percent 9 4 4 4 2" xfId="31884" xr:uid="{FB12532F-F76C-4BD4-8657-D83614466189}"/>
    <cellStyle name="Percent 9 4 4 4 3" xfId="49735" xr:uid="{0E872B8F-0DC4-4655-93C0-2266D3983D00}"/>
    <cellStyle name="Percent 9 4 4 5" xfId="31879" xr:uid="{7DC4C6C4-03AE-42C0-A0E5-968C29ABD838}"/>
    <cellStyle name="Percent 9 4 4 6" xfId="49730" xr:uid="{AB9718B7-4012-475B-ABFB-2B204C0A64A0}"/>
    <cellStyle name="Percent 9 4 5" xfId="14012" xr:uid="{D6C2243B-47A3-42E1-882C-01A57BEC463D}"/>
    <cellStyle name="Percent 9 4 5 2" xfId="14013" xr:uid="{EF5727AD-C684-451D-80D9-DDB244504471}"/>
    <cellStyle name="Percent 9 4 5 2 2" xfId="14014" xr:uid="{EB9D2328-43E1-4933-818D-C129194BA5DE}"/>
    <cellStyle name="Percent 9 4 5 2 2 2" xfId="31887" xr:uid="{326ED4DF-C2A9-4BBF-81BA-03039AA85C76}"/>
    <cellStyle name="Percent 9 4 5 2 2 3" xfId="49738" xr:uid="{0B969041-3C2C-4E95-B500-2C3BE027ED3D}"/>
    <cellStyle name="Percent 9 4 5 2 3" xfId="31886" xr:uid="{CC00F940-72E1-4B90-B9E0-66D2860073E1}"/>
    <cellStyle name="Percent 9 4 5 2 4" xfId="49737" xr:uid="{F74BDDC0-9426-47F9-A96A-688D72AFC7F6}"/>
    <cellStyle name="Percent 9 4 5 3" xfId="14015" xr:uid="{F91A1293-C303-4224-B765-25B19CFDFBA8}"/>
    <cellStyle name="Percent 9 4 5 3 2" xfId="14016" xr:uid="{572E1CAD-6E3F-41CC-B525-1757295A93F1}"/>
    <cellStyle name="Percent 9 4 5 3 2 2" xfId="31889" xr:uid="{35DAC452-1BD4-43DD-8B49-EC48A23C1BF8}"/>
    <cellStyle name="Percent 9 4 5 3 2 3" xfId="49740" xr:uid="{762E2E03-037D-4984-A62A-20225652103B}"/>
    <cellStyle name="Percent 9 4 5 3 3" xfId="31888" xr:uid="{573F7909-8C05-4B87-8D1E-38E8DC5C0065}"/>
    <cellStyle name="Percent 9 4 5 3 4" xfId="49739" xr:uid="{91815522-1CDA-4533-95FC-9E942CF24ABD}"/>
    <cellStyle name="Percent 9 4 5 4" xfId="14017" xr:uid="{623DF57F-CE1F-4908-B282-1CC0B7B387F3}"/>
    <cellStyle name="Percent 9 4 5 4 2" xfId="31890" xr:uid="{72D30375-B8D7-4FD7-9DE2-EDBA93263E41}"/>
    <cellStyle name="Percent 9 4 5 4 3" xfId="49741" xr:uid="{108604DA-E2C0-4B36-B5F1-1ED80F240B3B}"/>
    <cellStyle name="Percent 9 4 5 5" xfId="31885" xr:uid="{8EC0BFDD-2AC1-428E-B658-EC054B0BE986}"/>
    <cellStyle name="Percent 9 4 5 6" xfId="49736" xr:uid="{DC2181AF-D452-433D-8F74-A12DC378E395}"/>
    <cellStyle name="Percent 9 4 6" xfId="14018" xr:uid="{9B66F072-A452-4885-9CF1-593B08A0C489}"/>
    <cellStyle name="Percent 9 4 6 2" xfId="14019" xr:uid="{B83F337E-B029-46A9-879D-54B0AD46C8CE}"/>
    <cellStyle name="Percent 9 4 6 2 2" xfId="14020" xr:uid="{D8F0E4D6-042E-490B-BB74-D7758A459EC5}"/>
    <cellStyle name="Percent 9 4 6 2 2 2" xfId="31893" xr:uid="{0B0410BC-C47E-46F2-AF5F-41D155A75C1A}"/>
    <cellStyle name="Percent 9 4 6 2 2 3" xfId="49744" xr:uid="{FED0E6FA-0D81-4888-A344-C06C4013C0F8}"/>
    <cellStyle name="Percent 9 4 6 2 3" xfId="31892" xr:uid="{D31EA7FB-EC71-4382-8134-B516F44E7046}"/>
    <cellStyle name="Percent 9 4 6 2 4" xfId="49743" xr:uid="{F89C27B0-C876-47B4-8F2A-CD64C4A6C5DF}"/>
    <cellStyle name="Percent 9 4 6 3" xfId="14021" xr:uid="{7CF7F326-FEB4-43DE-B600-65A9225A28E0}"/>
    <cellStyle name="Percent 9 4 6 3 2" xfId="14022" xr:uid="{6F0BF0D6-9969-43F2-80FF-CA4EF3336D4A}"/>
    <cellStyle name="Percent 9 4 6 3 2 2" xfId="31895" xr:uid="{6EC42A9C-2D39-4FAC-A1F2-464D15F950E2}"/>
    <cellStyle name="Percent 9 4 6 3 2 3" xfId="49746" xr:uid="{5DBC2853-BA89-4498-92E4-1A6A7AB107CD}"/>
    <cellStyle name="Percent 9 4 6 3 3" xfId="31894" xr:uid="{1D994F85-268E-4007-AA55-A45E411E355E}"/>
    <cellStyle name="Percent 9 4 6 3 4" xfId="49745" xr:uid="{B7F13951-8E35-44BD-B33C-4B56D50709AD}"/>
    <cellStyle name="Percent 9 4 6 4" xfId="14023" xr:uid="{BA444CC1-4329-414F-A1B7-BA1EB3821894}"/>
    <cellStyle name="Percent 9 4 6 4 2" xfId="14024" xr:uid="{09672F7B-05A1-4B3B-9051-149F9DFF3F1F}"/>
    <cellStyle name="Percent 9 4 6 4 2 2" xfId="31897" xr:uid="{20E4D760-838B-41AA-B26C-9DB67DA1B374}"/>
    <cellStyle name="Percent 9 4 6 4 2 3" xfId="49748" xr:uid="{0A7FD0B5-70D4-4AAA-ABDB-716E46FBCA4D}"/>
    <cellStyle name="Percent 9 4 6 4 3" xfId="31896" xr:uid="{A0C84061-A841-4CB1-B4DA-C8CA396D77DE}"/>
    <cellStyle name="Percent 9 4 6 4 4" xfId="49747" xr:uid="{552CA893-ABA9-4D8F-B047-172C5728A8A5}"/>
    <cellStyle name="Percent 9 4 6 5" xfId="14025" xr:uid="{B72E46E0-B26A-4D59-BAF1-2015BFA4570E}"/>
    <cellStyle name="Percent 9 4 6 5 2" xfId="31898" xr:uid="{8E170806-A9BF-475A-B103-FC7A88271C4A}"/>
    <cellStyle name="Percent 9 4 6 5 3" xfId="49749" xr:uid="{2183B67C-591E-4C51-B3FF-4306C739C13F}"/>
    <cellStyle name="Percent 9 4 6 6" xfId="31891" xr:uid="{549631A4-61C9-47DE-A80B-0F5893A2FF28}"/>
    <cellStyle name="Percent 9 4 6 7" xfId="49742" xr:uid="{FAC6EF1E-021B-46F7-B7CB-060EF5998BAE}"/>
    <cellStyle name="Percent 9 4 7" xfId="14026" xr:uid="{57BA4D94-B880-462E-BD58-143D50070CDC}"/>
    <cellStyle name="Percent 9 4 7 2" xfId="14027" xr:uid="{55AE08C3-3060-4DC0-888F-19D0C8739F84}"/>
    <cellStyle name="Percent 9 4 7 2 2" xfId="14028" xr:uid="{A664E5D2-43B2-45B1-ACAD-1E436D7C6823}"/>
    <cellStyle name="Percent 9 4 7 2 2 2" xfId="31901" xr:uid="{4D7E10EC-AE3F-451E-A3B8-2B3CE3BF958B}"/>
    <cellStyle name="Percent 9 4 7 2 2 3" xfId="49752" xr:uid="{F3F6CA70-7151-48C8-9621-517BCCA93967}"/>
    <cellStyle name="Percent 9 4 7 2 3" xfId="31900" xr:uid="{2B449A1E-CB50-4A0C-AB82-D406E824AB34}"/>
    <cellStyle name="Percent 9 4 7 2 4" xfId="49751" xr:uid="{26DC3A35-4F58-4078-A2E3-E68B5AABFF26}"/>
    <cellStyle name="Percent 9 4 7 3" xfId="14029" xr:uid="{38FC5F32-8DBA-44D8-B034-250ACB0B2529}"/>
    <cellStyle name="Percent 9 4 7 3 2" xfId="14030" xr:uid="{E7574DBA-0641-4E07-8603-74733E6FB9B5}"/>
    <cellStyle name="Percent 9 4 7 3 2 2" xfId="31903" xr:uid="{4471215D-7F5A-4DD9-AD06-F3E33A360AB2}"/>
    <cellStyle name="Percent 9 4 7 3 2 3" xfId="49754" xr:uid="{ECCDEFD2-157D-48A1-9D14-BB613F068D60}"/>
    <cellStyle name="Percent 9 4 7 3 3" xfId="31902" xr:uid="{F549288A-C11D-4F19-A006-101F17157C14}"/>
    <cellStyle name="Percent 9 4 7 3 4" xfId="49753" xr:uid="{3730AFF6-3B97-4999-8324-D15F963040DA}"/>
    <cellStyle name="Percent 9 4 7 4" xfId="14031" xr:uid="{781765BD-F0DF-4297-BD7F-764D9F584B4C}"/>
    <cellStyle name="Percent 9 4 7 4 2" xfId="31904" xr:uid="{51C21680-1DD5-466D-A760-8D8B716F059D}"/>
    <cellStyle name="Percent 9 4 7 4 3" xfId="49755" xr:uid="{59DBBD95-EF02-4E0D-9EA4-97D4DBA8FEAC}"/>
    <cellStyle name="Percent 9 4 7 5" xfId="31899" xr:uid="{C2621BD3-5D8D-4C9B-AF98-C4D98DC269EA}"/>
    <cellStyle name="Percent 9 4 7 6" xfId="49750" xr:uid="{FF6B727E-4AE8-4B63-A033-DFA72A3036CF}"/>
    <cellStyle name="Percent 9 4 8" xfId="14032" xr:uid="{C7E9AEF9-C618-467A-9138-4500DB721D92}"/>
    <cellStyle name="Percent 9 4 8 2" xfId="14033" xr:uid="{341C7141-28CD-49FB-A898-9C690C1A99A2}"/>
    <cellStyle name="Percent 9 4 8 2 2" xfId="31906" xr:uid="{D971CA8E-4B7E-42F7-89AA-0859E467A51C}"/>
    <cellStyle name="Percent 9 4 8 2 3" xfId="49757" xr:uid="{7AD52BB9-1E0D-4734-B3FF-B72205039194}"/>
    <cellStyle name="Percent 9 4 8 3" xfId="31905" xr:uid="{C555C607-59DF-43F4-9D27-0A0F94D84FAD}"/>
    <cellStyle name="Percent 9 4 8 4" xfId="49756" xr:uid="{9E401CB1-6716-492C-931A-92A15F2BFA17}"/>
    <cellStyle name="Percent 9 4 9" xfId="14034" xr:uid="{9BBB35F7-76D2-4C16-ACA0-16AE21EFCADD}"/>
    <cellStyle name="Percent 9 4 9 2" xfId="14035" xr:uid="{73D653D4-1E49-42F4-8B07-1E48A2DB0F33}"/>
    <cellStyle name="Percent 9 4 9 2 2" xfId="31908" xr:uid="{F46C4F7D-4660-4AB9-8525-3D9FC1790466}"/>
    <cellStyle name="Percent 9 4 9 2 3" xfId="49759" xr:uid="{314E964F-D24A-4B3C-9F10-792367F827BB}"/>
    <cellStyle name="Percent 9 4 9 3" xfId="31907" xr:uid="{830969CB-4654-4058-AD95-D6376C53935F}"/>
    <cellStyle name="Percent 9 4 9 4" xfId="49758" xr:uid="{8F2D7D7B-7A53-4567-A3F2-011F2A26722F}"/>
    <cellStyle name="Percent 9 5" xfId="3027" xr:uid="{CF96C42B-BA19-4A11-A0A6-B098727BDFA9}"/>
    <cellStyle name="Percent 9 5 10" xfId="14037" xr:uid="{3D7E954A-84CB-4C92-876C-5143C0718A37}"/>
    <cellStyle name="Percent 9 5 10 2" xfId="14038" xr:uid="{C8217AAC-A05F-4813-B948-5537055138F8}"/>
    <cellStyle name="Percent 9 5 10 2 2" xfId="31911" xr:uid="{422118F9-586F-4240-A675-06497DB011ED}"/>
    <cellStyle name="Percent 9 5 10 2 3" xfId="49762" xr:uid="{8A7EE4CC-0C99-476A-BF50-944B4FA987A7}"/>
    <cellStyle name="Percent 9 5 10 3" xfId="31910" xr:uid="{62B3F2E9-89B0-421C-9EAE-00D8661F1CB2}"/>
    <cellStyle name="Percent 9 5 10 4" xfId="49761" xr:uid="{DE89AD51-9CC4-498D-9812-5CAFF42ED5B9}"/>
    <cellStyle name="Percent 9 5 11" xfId="14039" xr:uid="{C0E03A37-122A-434F-A2F1-C8BB1ACF5394}"/>
    <cellStyle name="Percent 9 5 11 2" xfId="31912" xr:uid="{88350424-F338-49BE-BD22-DE725E6C36D3}"/>
    <cellStyle name="Percent 9 5 11 3" xfId="49763" xr:uid="{FF94BCB3-4176-436A-9B19-DB5379774D2C}"/>
    <cellStyle name="Percent 9 5 12" xfId="14040" xr:uid="{EC3F9F92-2BCD-442F-98C3-240BB4104AF8}"/>
    <cellStyle name="Percent 9 5 12 2" xfId="31913" xr:uid="{8C87F5D0-DCC9-48B6-913D-BC9E5295393D}"/>
    <cellStyle name="Percent 9 5 12 3" xfId="49764" xr:uid="{4C8DB232-45B2-4A60-912A-27269FDB671B}"/>
    <cellStyle name="Percent 9 5 13" xfId="14036" xr:uid="{80FBAEAC-864E-45BF-852C-E66B93D6C7DE}"/>
    <cellStyle name="Percent 9 5 13 2" xfId="31909" xr:uid="{DA2809FF-09C6-4BB7-ACEF-7D3DAF6EFD08}"/>
    <cellStyle name="Percent 9 5 13 3" xfId="49760" xr:uid="{5C1627BC-A548-4BF8-8FE0-E8BAF3C4E7B9}"/>
    <cellStyle name="Percent 9 5 14" xfId="60039" xr:uid="{304AA393-7D77-4291-A00A-3AB5290A04A5}"/>
    <cellStyle name="Percent 9 5 2" xfId="4797" xr:uid="{421DB4DB-B7D6-4CF8-A120-D89EF492C3AF}"/>
    <cellStyle name="Percent 9 5 2 10" xfId="14042" xr:uid="{540957B8-0099-4046-8221-A9FD118430EA}"/>
    <cellStyle name="Percent 9 5 2 10 2" xfId="31915" xr:uid="{C209E0DF-09DB-4A8F-8F97-2C409DF98632}"/>
    <cellStyle name="Percent 9 5 2 10 3" xfId="49766" xr:uid="{0190BEDA-884F-4ECC-82B4-AEC90CAB0774}"/>
    <cellStyle name="Percent 9 5 2 11" xfId="14041" xr:uid="{A2FD26A0-715B-4A6F-9D86-DC38F7035532}"/>
    <cellStyle name="Percent 9 5 2 11 2" xfId="31914" xr:uid="{09A2A12F-9643-4BC5-977E-D246940759C6}"/>
    <cellStyle name="Percent 9 5 2 11 3" xfId="49765" xr:uid="{3633F966-C498-4DB4-89C1-1A4E2678F9E2}"/>
    <cellStyle name="Percent 9 5 2 12" xfId="60040" xr:uid="{F407C26C-4CDA-484D-AC41-981CDFB09E21}"/>
    <cellStyle name="Percent 9 5 2 2" xfId="14043" xr:uid="{00DFC963-C358-4B44-9440-6318E3C56D00}"/>
    <cellStyle name="Percent 9 5 2 2 2" xfId="14044" xr:uid="{CA3101BD-3741-4DFB-A48C-7C6CF92C5616}"/>
    <cellStyle name="Percent 9 5 2 2 2 2" xfId="14045" xr:uid="{7CF8C485-CB14-493F-A7B1-F964387BA088}"/>
    <cellStyle name="Percent 9 5 2 2 2 2 2" xfId="31918" xr:uid="{3FC1EBBB-F1BD-419C-A5A3-ED49A19077F0}"/>
    <cellStyle name="Percent 9 5 2 2 2 2 3" xfId="49769" xr:uid="{3FC2F05D-7120-494D-85C3-D3E522C0740D}"/>
    <cellStyle name="Percent 9 5 2 2 2 3" xfId="31917" xr:uid="{33F9EBE1-A847-4D10-899D-83304F4B8F77}"/>
    <cellStyle name="Percent 9 5 2 2 2 4" xfId="49768" xr:uid="{0865DE53-94AF-40ED-828C-C1C098FD77AB}"/>
    <cellStyle name="Percent 9 5 2 2 3" xfId="14046" xr:uid="{12F6A5EB-7A74-4872-86B7-49530F617B21}"/>
    <cellStyle name="Percent 9 5 2 2 3 2" xfId="14047" xr:uid="{1C47C4D3-2EBC-471A-BBE9-3415DD1E31D6}"/>
    <cellStyle name="Percent 9 5 2 2 3 2 2" xfId="31920" xr:uid="{34EA1DE4-98DB-4F48-A667-5D0632C47CD5}"/>
    <cellStyle name="Percent 9 5 2 2 3 2 3" xfId="49771" xr:uid="{20C3A658-162A-4484-88F0-1E9E8278A518}"/>
    <cellStyle name="Percent 9 5 2 2 3 3" xfId="31919" xr:uid="{8C3B18EE-6657-4416-A395-2143E48B1699}"/>
    <cellStyle name="Percent 9 5 2 2 3 4" xfId="49770" xr:uid="{15CF6B20-D1C0-4965-A0EE-A27D99F776C9}"/>
    <cellStyle name="Percent 9 5 2 2 4" xfId="14048" xr:uid="{059D06F7-3DFA-429C-93F7-4E744B7ED7BD}"/>
    <cellStyle name="Percent 9 5 2 2 4 2" xfId="31921" xr:uid="{52DFB708-7812-4B34-8A0B-0EE6DAB75C34}"/>
    <cellStyle name="Percent 9 5 2 2 4 3" xfId="49772" xr:uid="{CB1772EA-5885-4B97-96C3-06CCB7F3BBD0}"/>
    <cellStyle name="Percent 9 5 2 2 5" xfId="31916" xr:uid="{4B82FBD0-EEFE-4518-B9AC-AB43D4332007}"/>
    <cellStyle name="Percent 9 5 2 2 6" xfId="49767" xr:uid="{358F3110-9A59-4DC6-B814-D90A6741886C}"/>
    <cellStyle name="Percent 9 5 2 3" xfId="14049" xr:uid="{57C105D9-19E8-432A-84EE-070E77EB3A3D}"/>
    <cellStyle name="Percent 9 5 2 3 2" xfId="14050" xr:uid="{902DF67D-708B-4F8D-BA85-9FFE5549DEF7}"/>
    <cellStyle name="Percent 9 5 2 3 2 2" xfId="14051" xr:uid="{0084BC6D-6955-400D-9A09-B2FB20649159}"/>
    <cellStyle name="Percent 9 5 2 3 2 2 2" xfId="31924" xr:uid="{8CE64947-539E-4ACB-9F11-318E830E7D91}"/>
    <cellStyle name="Percent 9 5 2 3 2 2 3" xfId="49775" xr:uid="{6EF3D0DD-B134-45EA-8BE0-CEC80F809580}"/>
    <cellStyle name="Percent 9 5 2 3 2 3" xfId="31923" xr:uid="{F8867A60-C99A-4C05-A8A6-055D87DE0238}"/>
    <cellStyle name="Percent 9 5 2 3 2 4" xfId="49774" xr:uid="{6228F83F-A6F5-485D-A391-43AD85749436}"/>
    <cellStyle name="Percent 9 5 2 3 3" xfId="14052" xr:uid="{FE92A31E-A544-4220-BDD4-460BD8B1F6AE}"/>
    <cellStyle name="Percent 9 5 2 3 3 2" xfId="14053" xr:uid="{82A1F7D5-5878-4C2B-A20F-98C41E49C8C1}"/>
    <cellStyle name="Percent 9 5 2 3 3 2 2" xfId="31926" xr:uid="{C3F8071D-90F6-4C51-80AE-127438044EFC}"/>
    <cellStyle name="Percent 9 5 2 3 3 2 3" xfId="49777" xr:uid="{C69ED342-697F-4E74-AB07-F6E3F6313B63}"/>
    <cellStyle name="Percent 9 5 2 3 3 3" xfId="31925" xr:uid="{A57A9E59-A3FD-4A53-84B4-8EF50B9266BA}"/>
    <cellStyle name="Percent 9 5 2 3 3 4" xfId="49776" xr:uid="{453EE382-8313-4161-AB4B-EAA553CF60BE}"/>
    <cellStyle name="Percent 9 5 2 3 4" xfId="14054" xr:uid="{896FD8E4-2975-4715-B778-70AFD00CD8F2}"/>
    <cellStyle name="Percent 9 5 2 3 4 2" xfId="31927" xr:uid="{7711C7DB-FC4A-4C45-99D4-443682167D20}"/>
    <cellStyle name="Percent 9 5 2 3 4 3" xfId="49778" xr:uid="{E4A2D38F-D4F9-4D92-9881-F2C5BE818FFE}"/>
    <cellStyle name="Percent 9 5 2 3 5" xfId="31922" xr:uid="{1985182B-B634-418C-A8DB-85B794D79658}"/>
    <cellStyle name="Percent 9 5 2 3 6" xfId="49773" xr:uid="{F64A7132-1737-47C6-9DDD-C69D867BBCE6}"/>
    <cellStyle name="Percent 9 5 2 4" xfId="14055" xr:uid="{DCB687EE-03B2-49A0-BB06-04BCC51B2119}"/>
    <cellStyle name="Percent 9 5 2 4 2" xfId="14056" xr:uid="{CA556665-EA14-4AA8-8999-F74F878AEB60}"/>
    <cellStyle name="Percent 9 5 2 4 2 2" xfId="14057" xr:uid="{F0E2B999-F066-4AB9-A9BD-DA65A7145A2F}"/>
    <cellStyle name="Percent 9 5 2 4 2 2 2" xfId="31930" xr:uid="{7EFC3832-9194-48B7-A72C-A7C2BAEC702B}"/>
    <cellStyle name="Percent 9 5 2 4 2 2 3" xfId="49781" xr:uid="{6958974A-CAC8-40F2-A0E4-26EFC4D5EE9C}"/>
    <cellStyle name="Percent 9 5 2 4 2 3" xfId="31929" xr:uid="{0FDF65BE-7DE7-4BB4-A384-30FDD3A20CE8}"/>
    <cellStyle name="Percent 9 5 2 4 2 4" xfId="49780" xr:uid="{247090CE-9AD8-4924-A000-84BB48B3F2AC}"/>
    <cellStyle name="Percent 9 5 2 4 3" xfId="14058" xr:uid="{DE7E958F-ADA5-4D26-BA5C-1324658A870E}"/>
    <cellStyle name="Percent 9 5 2 4 3 2" xfId="14059" xr:uid="{965C5986-F477-47B6-829E-6C27511FA704}"/>
    <cellStyle name="Percent 9 5 2 4 3 2 2" xfId="31932" xr:uid="{B3DD2F81-E48B-4106-A5A3-4F31F1A8E4C8}"/>
    <cellStyle name="Percent 9 5 2 4 3 2 3" xfId="49783" xr:uid="{3FF09BC2-336F-4D19-8B82-DEF4E543C6EE}"/>
    <cellStyle name="Percent 9 5 2 4 3 3" xfId="31931" xr:uid="{4FFD9912-8731-4F29-86FB-915C5D6DDC53}"/>
    <cellStyle name="Percent 9 5 2 4 3 4" xfId="49782" xr:uid="{1566F822-50F0-48A8-86C1-9433C5860F86}"/>
    <cellStyle name="Percent 9 5 2 4 4" xfId="14060" xr:uid="{2BE6F55E-06A3-417F-BAF1-C8A552C8D0E6}"/>
    <cellStyle name="Percent 9 5 2 4 4 2" xfId="14061" xr:uid="{6D533A8C-4927-4E7B-871A-F6948E980E14}"/>
    <cellStyle name="Percent 9 5 2 4 4 2 2" xfId="31934" xr:uid="{7A91AD22-8D0E-4C9E-85B3-8D797883F0F4}"/>
    <cellStyle name="Percent 9 5 2 4 4 2 3" xfId="49785" xr:uid="{0E3EAFE8-B1A9-4609-91E8-55DBA649273B}"/>
    <cellStyle name="Percent 9 5 2 4 4 3" xfId="31933" xr:uid="{0390048E-F47E-41F3-95B3-9A9AA20D7E2B}"/>
    <cellStyle name="Percent 9 5 2 4 4 4" xfId="49784" xr:uid="{D77A6C74-87BC-4201-A476-9FF1509361A8}"/>
    <cellStyle name="Percent 9 5 2 4 5" xfId="14062" xr:uid="{6AB33CD9-9592-4D78-B541-C143662F12D0}"/>
    <cellStyle name="Percent 9 5 2 4 5 2" xfId="31935" xr:uid="{B34D6D80-CD06-4AF2-B828-0F782E062EFB}"/>
    <cellStyle name="Percent 9 5 2 4 5 3" xfId="49786" xr:uid="{2310A98C-1A06-43E8-9C06-CF7A51A90E7C}"/>
    <cellStyle name="Percent 9 5 2 4 6" xfId="31928" xr:uid="{0EF6D777-5DAB-4695-8994-0298FAD1D878}"/>
    <cellStyle name="Percent 9 5 2 4 7" xfId="49779" xr:uid="{7884E500-AD0F-4B46-943B-A32C933ED3DE}"/>
    <cellStyle name="Percent 9 5 2 5" xfId="14063" xr:uid="{AF12F2E0-1CFA-48C5-98C5-6199E1087F15}"/>
    <cellStyle name="Percent 9 5 2 5 2" xfId="14064" xr:uid="{9F16CE9A-C8F6-458B-88EC-60B8FDA761E4}"/>
    <cellStyle name="Percent 9 5 2 5 2 2" xfId="14065" xr:uid="{A1433B4F-617F-4706-8442-22D1101C18AA}"/>
    <cellStyle name="Percent 9 5 2 5 2 2 2" xfId="31938" xr:uid="{F3C98795-658E-4AD3-B01F-446603B854AF}"/>
    <cellStyle name="Percent 9 5 2 5 2 2 3" xfId="49789" xr:uid="{337F198C-67A1-4D16-A15B-F1C23956C27F}"/>
    <cellStyle name="Percent 9 5 2 5 2 3" xfId="31937" xr:uid="{5D1A4FB4-919E-4685-9685-55DBD11EBE87}"/>
    <cellStyle name="Percent 9 5 2 5 2 4" xfId="49788" xr:uid="{7B9589B9-3A16-4ACF-8533-16F86ACC75F4}"/>
    <cellStyle name="Percent 9 5 2 5 3" xfId="14066" xr:uid="{78C2B38B-EEAF-4649-B172-758B256144A6}"/>
    <cellStyle name="Percent 9 5 2 5 3 2" xfId="14067" xr:uid="{E06F974F-500F-4EDC-9104-ECFD82FD7587}"/>
    <cellStyle name="Percent 9 5 2 5 3 2 2" xfId="31940" xr:uid="{46F63A49-FC8F-4042-A46F-963DF11F79B4}"/>
    <cellStyle name="Percent 9 5 2 5 3 2 3" xfId="49791" xr:uid="{6A93E421-9111-495F-89AA-C673E8E86277}"/>
    <cellStyle name="Percent 9 5 2 5 3 3" xfId="31939" xr:uid="{BA76844E-1C01-43CB-B196-E11068C25680}"/>
    <cellStyle name="Percent 9 5 2 5 3 4" xfId="49790" xr:uid="{FB6D93F1-363D-43A0-AAF2-0B3E30F1E007}"/>
    <cellStyle name="Percent 9 5 2 5 4" xfId="14068" xr:uid="{2C54B2E3-00A7-40DE-AA49-2BC2E9086079}"/>
    <cellStyle name="Percent 9 5 2 5 4 2" xfId="31941" xr:uid="{1698673C-9C52-4A78-9F3B-1B4324504AF0}"/>
    <cellStyle name="Percent 9 5 2 5 4 3" xfId="49792" xr:uid="{97356590-679F-4367-9494-A1344E760F6C}"/>
    <cellStyle name="Percent 9 5 2 5 5" xfId="31936" xr:uid="{338AA800-9230-4DC5-9FB4-D6280E2CCE52}"/>
    <cellStyle name="Percent 9 5 2 5 6" xfId="49787" xr:uid="{03659E8D-5658-46B7-8655-566AC24B841B}"/>
    <cellStyle name="Percent 9 5 2 6" xfId="14069" xr:uid="{07D5C1E2-4359-4D47-920D-9EB13AFEE2DB}"/>
    <cellStyle name="Percent 9 5 2 6 2" xfId="14070" xr:uid="{D20B6847-1E59-421D-A740-05BB132E9364}"/>
    <cellStyle name="Percent 9 5 2 6 2 2" xfId="31943" xr:uid="{CA557AD9-5D14-46FC-8070-59AB77C8E827}"/>
    <cellStyle name="Percent 9 5 2 6 2 3" xfId="49794" xr:uid="{7479A8C5-AD1F-41B8-9721-F3F144955033}"/>
    <cellStyle name="Percent 9 5 2 6 3" xfId="31942" xr:uid="{F0B29265-BC22-471D-98A7-EA91BA769753}"/>
    <cellStyle name="Percent 9 5 2 6 4" xfId="49793" xr:uid="{D1F1E424-8E24-4616-8ACD-A07BC0F62D79}"/>
    <cellStyle name="Percent 9 5 2 7" xfId="14071" xr:uid="{95ABC7E2-254F-43B6-83A1-E95AD8BE6B9F}"/>
    <cellStyle name="Percent 9 5 2 7 2" xfId="14072" xr:uid="{61FE4409-0093-493E-80D7-E21C104EA242}"/>
    <cellStyle name="Percent 9 5 2 7 2 2" xfId="31945" xr:uid="{E2182074-66A4-4FB0-9714-0F537AE86252}"/>
    <cellStyle name="Percent 9 5 2 7 2 3" xfId="49796" xr:uid="{7486472A-9AFC-4904-B7FC-7EFDA3627252}"/>
    <cellStyle name="Percent 9 5 2 7 3" xfId="31944" xr:uid="{54566A84-D959-4B74-B1B1-E457614E0556}"/>
    <cellStyle name="Percent 9 5 2 7 4" xfId="49795" xr:uid="{40F0B3F4-D6BC-45E2-AFB1-3E814ED25F9B}"/>
    <cellStyle name="Percent 9 5 2 8" xfId="14073" xr:uid="{76F76C37-712F-43CD-BD7D-892CE9AD4D17}"/>
    <cellStyle name="Percent 9 5 2 8 2" xfId="14074" xr:uid="{6925EC1F-3CAB-4B4A-803B-6437D70C78D7}"/>
    <cellStyle name="Percent 9 5 2 8 2 2" xfId="31947" xr:uid="{3E0CD01B-E5DA-4ED7-BA2C-E4A2C5D5ABD6}"/>
    <cellStyle name="Percent 9 5 2 8 2 3" xfId="49798" xr:uid="{394E75AA-781E-4B53-B39B-613473D60739}"/>
    <cellStyle name="Percent 9 5 2 8 3" xfId="31946" xr:uid="{D742F590-4633-4876-B41E-B3D9070908D3}"/>
    <cellStyle name="Percent 9 5 2 8 4" xfId="49797" xr:uid="{A843B9EF-8708-4017-B5FD-47B57A1F3295}"/>
    <cellStyle name="Percent 9 5 2 9" xfId="14075" xr:uid="{4FDE3612-AD7B-41FE-94E7-10DCF371E3CF}"/>
    <cellStyle name="Percent 9 5 2 9 2" xfId="31948" xr:uid="{78C52F6E-E436-4E92-A241-1EB0F320888F}"/>
    <cellStyle name="Percent 9 5 2 9 3" xfId="49799" xr:uid="{565C644F-7709-4DA0-8443-655877A4529C}"/>
    <cellStyle name="Percent 9 5 3" xfId="14076" xr:uid="{CB0FF749-6F70-4389-A29C-0E3B39B07194}"/>
    <cellStyle name="Percent 9 5 3 2" xfId="14077" xr:uid="{DA2D9997-967B-4322-80E1-108F367785D7}"/>
    <cellStyle name="Percent 9 5 3 2 2" xfId="14078" xr:uid="{ABCD6A41-A560-4534-B237-7C855306268B}"/>
    <cellStyle name="Percent 9 5 3 2 2 2" xfId="31951" xr:uid="{AF6D5579-ED58-4E5F-9224-68CA9530D98E}"/>
    <cellStyle name="Percent 9 5 3 2 2 3" xfId="49802" xr:uid="{D7856F04-B3EE-4053-8D7D-50D2D45DA353}"/>
    <cellStyle name="Percent 9 5 3 2 3" xfId="31950" xr:uid="{76DBBEF2-0D60-4FC6-AC38-7390BF35B701}"/>
    <cellStyle name="Percent 9 5 3 2 4" xfId="49801" xr:uid="{0749A66A-8EAC-4305-9488-B29CB5C5C956}"/>
    <cellStyle name="Percent 9 5 3 3" xfId="14079" xr:uid="{9A71409D-959B-4616-80AA-97062023D8BD}"/>
    <cellStyle name="Percent 9 5 3 3 2" xfId="14080" xr:uid="{53CE3BB5-0282-4DFE-9E52-81BD01F0BB6C}"/>
    <cellStyle name="Percent 9 5 3 3 2 2" xfId="31953" xr:uid="{C8411E37-539C-4AF3-BD11-FA2072ABE6D3}"/>
    <cellStyle name="Percent 9 5 3 3 2 3" xfId="49804" xr:uid="{15A3A749-03F4-43C8-AF58-B0C41A951B81}"/>
    <cellStyle name="Percent 9 5 3 3 3" xfId="31952" xr:uid="{B158CBF7-7265-4250-9765-8206C5D282CF}"/>
    <cellStyle name="Percent 9 5 3 3 4" xfId="49803" xr:uid="{680756C2-F9B9-4ED5-9D61-1E2E9D98B1C4}"/>
    <cellStyle name="Percent 9 5 3 4" xfId="14081" xr:uid="{8808F8D9-6828-410A-8F8A-F72086E85ACB}"/>
    <cellStyle name="Percent 9 5 3 4 2" xfId="31954" xr:uid="{D8C0249B-540D-4754-83E7-85430C488CA8}"/>
    <cellStyle name="Percent 9 5 3 4 3" xfId="49805" xr:uid="{B79A6F41-579B-49B3-B125-81352EDC8209}"/>
    <cellStyle name="Percent 9 5 3 5" xfId="14082" xr:uid="{F6F6EEC4-8C44-46AE-BD30-39FE9250B5DF}"/>
    <cellStyle name="Percent 9 5 3 5 2" xfId="31955" xr:uid="{BBDEEE90-0C4E-425E-B0DC-D9FF44045B0B}"/>
    <cellStyle name="Percent 9 5 3 5 3" xfId="49806" xr:uid="{B34CCA95-4DC2-4AE5-8B40-AF46E1A12913}"/>
    <cellStyle name="Percent 9 5 3 6" xfId="31949" xr:uid="{9E63DA04-13E0-455F-A2BC-D866D2779E4D}"/>
    <cellStyle name="Percent 9 5 3 7" xfId="49800" xr:uid="{A211FC0C-3556-404F-B05A-2885ABA4C435}"/>
    <cellStyle name="Percent 9 5 3 8" xfId="60041" xr:uid="{F6559234-72B2-4BC1-9FAF-FE2C5D5E5C66}"/>
    <cellStyle name="Percent 9 5 4" xfId="14083" xr:uid="{BD59EDA0-36AC-4DCC-8E28-440697B22A46}"/>
    <cellStyle name="Percent 9 5 4 2" xfId="14084" xr:uid="{FE813A8D-5627-4D36-821F-52DE08D87293}"/>
    <cellStyle name="Percent 9 5 4 2 2" xfId="14085" xr:uid="{F74F60D4-3D60-4A31-9970-CE6BEB84832E}"/>
    <cellStyle name="Percent 9 5 4 2 2 2" xfId="31958" xr:uid="{B59656AF-B511-4393-8E0B-88E4C670F531}"/>
    <cellStyle name="Percent 9 5 4 2 2 3" xfId="49809" xr:uid="{C468B905-FB5F-4B39-8F18-EB617461737D}"/>
    <cellStyle name="Percent 9 5 4 2 3" xfId="31957" xr:uid="{A3DE8E89-38DC-43A1-A21A-3A4F7A7B3090}"/>
    <cellStyle name="Percent 9 5 4 2 4" xfId="49808" xr:uid="{84E23028-4E5D-4D05-A6F3-AC62A44D67AA}"/>
    <cellStyle name="Percent 9 5 4 3" xfId="14086" xr:uid="{C59BE39F-DCA5-4E47-BEC6-EB118EA22BA9}"/>
    <cellStyle name="Percent 9 5 4 3 2" xfId="14087" xr:uid="{40D4242E-133A-4B2C-B8AC-C6774F4A42D8}"/>
    <cellStyle name="Percent 9 5 4 3 2 2" xfId="31960" xr:uid="{1E5C2184-E15D-49E2-8DA9-F6CDE91A6E83}"/>
    <cellStyle name="Percent 9 5 4 3 2 3" xfId="49811" xr:uid="{2E080928-AF68-40E6-97D6-A1945EDEA5B9}"/>
    <cellStyle name="Percent 9 5 4 3 3" xfId="31959" xr:uid="{7DBDCD9F-E8DD-411C-94AC-E3D7CC327855}"/>
    <cellStyle name="Percent 9 5 4 3 4" xfId="49810" xr:uid="{4D1553E9-1693-4F38-A587-54A9049D8CF1}"/>
    <cellStyle name="Percent 9 5 4 4" xfId="14088" xr:uid="{E4F47DD6-95B3-461E-8BB7-14393390BE07}"/>
    <cellStyle name="Percent 9 5 4 4 2" xfId="31961" xr:uid="{B53B710E-BAE2-460F-BAAE-40D5DFA56F33}"/>
    <cellStyle name="Percent 9 5 4 4 3" xfId="49812" xr:uid="{22459650-AFB5-4914-B96D-6A16DB1C56A9}"/>
    <cellStyle name="Percent 9 5 4 5" xfId="31956" xr:uid="{D79A17DB-73B8-434B-A738-31AA8F12A597}"/>
    <cellStyle name="Percent 9 5 4 6" xfId="49807" xr:uid="{FE4CB1B6-0A4A-4414-91BA-4CADC3D073A2}"/>
    <cellStyle name="Percent 9 5 5" xfId="14089" xr:uid="{33BFF549-8415-49F8-8E38-5D735B5206BE}"/>
    <cellStyle name="Percent 9 5 5 2" xfId="14090" xr:uid="{496FFC61-F44B-4CE6-806A-2B4A7300EFDB}"/>
    <cellStyle name="Percent 9 5 5 2 2" xfId="14091" xr:uid="{9E5364BA-90DE-4DC5-8F17-7670E7DA0E75}"/>
    <cellStyle name="Percent 9 5 5 2 2 2" xfId="31964" xr:uid="{5F297DD7-D875-4CBD-B758-2F2AE31F2453}"/>
    <cellStyle name="Percent 9 5 5 2 2 3" xfId="49815" xr:uid="{4A746669-E31B-4172-99AE-CD7F8EA82E0E}"/>
    <cellStyle name="Percent 9 5 5 2 3" xfId="31963" xr:uid="{1F0E4A41-BD4D-4084-80C0-1F1A153DA433}"/>
    <cellStyle name="Percent 9 5 5 2 4" xfId="49814" xr:uid="{F09AC7CB-AD18-41E5-AA67-48434EAAC83D}"/>
    <cellStyle name="Percent 9 5 5 3" xfId="14092" xr:uid="{74980AC3-B978-4A9D-B082-DDCD0A506DBA}"/>
    <cellStyle name="Percent 9 5 5 3 2" xfId="14093" xr:uid="{6FC903E2-3921-46B5-A1A4-6FCB3CD34151}"/>
    <cellStyle name="Percent 9 5 5 3 2 2" xfId="31966" xr:uid="{CF390956-BB8E-4B5C-BBDD-5ADAC7659124}"/>
    <cellStyle name="Percent 9 5 5 3 2 3" xfId="49817" xr:uid="{F254F196-E7F7-4A3B-83AD-D631E8957426}"/>
    <cellStyle name="Percent 9 5 5 3 3" xfId="31965" xr:uid="{0FA84A92-49A9-405E-8876-462401E75E9B}"/>
    <cellStyle name="Percent 9 5 5 3 4" xfId="49816" xr:uid="{52BDFB45-2D02-4018-98D3-6CC5A63A3A95}"/>
    <cellStyle name="Percent 9 5 5 4" xfId="14094" xr:uid="{A456720C-9B4D-48DF-8F90-A9C61E8A5520}"/>
    <cellStyle name="Percent 9 5 5 4 2" xfId="31967" xr:uid="{19B30FF1-374C-4EE9-9405-D2DDCB5A249F}"/>
    <cellStyle name="Percent 9 5 5 4 3" xfId="49818" xr:uid="{6AAA0D9C-1CAA-4976-A434-99D08CB65E0F}"/>
    <cellStyle name="Percent 9 5 5 5" xfId="31962" xr:uid="{E980FF73-7567-45A0-86EC-460B418635F1}"/>
    <cellStyle name="Percent 9 5 5 6" xfId="49813" xr:uid="{11638DE9-1C9D-4DDB-A7D5-3CA256A09794}"/>
    <cellStyle name="Percent 9 5 6" xfId="14095" xr:uid="{9DA8D15F-5357-48A8-8B37-76ED94D103DE}"/>
    <cellStyle name="Percent 9 5 6 2" xfId="14096" xr:uid="{FA2ED64C-BDF0-4168-8613-9D5358341E11}"/>
    <cellStyle name="Percent 9 5 6 2 2" xfId="14097" xr:uid="{8194A45E-6FBD-4437-BCC5-29693F32687C}"/>
    <cellStyle name="Percent 9 5 6 2 2 2" xfId="31970" xr:uid="{DA4E162C-C11D-4614-9C28-78EAB77D8D7B}"/>
    <cellStyle name="Percent 9 5 6 2 2 3" xfId="49821" xr:uid="{053E2265-6BED-43C3-8B3F-41CDCD493C6F}"/>
    <cellStyle name="Percent 9 5 6 2 3" xfId="31969" xr:uid="{CA59F2EB-CCF8-4620-B38B-98312798CF7E}"/>
    <cellStyle name="Percent 9 5 6 2 4" xfId="49820" xr:uid="{00E1E2A2-BB51-42A1-A877-26A9DC368C6B}"/>
    <cellStyle name="Percent 9 5 6 3" xfId="14098" xr:uid="{1AC5F4BF-72F3-441F-A654-7ECDCE805DAC}"/>
    <cellStyle name="Percent 9 5 6 3 2" xfId="14099" xr:uid="{B4BFB1D9-576E-4A02-A928-8A2D321A7DE1}"/>
    <cellStyle name="Percent 9 5 6 3 2 2" xfId="31972" xr:uid="{CF53EF18-3744-4908-B790-03B4648EB7D4}"/>
    <cellStyle name="Percent 9 5 6 3 2 3" xfId="49823" xr:uid="{57291A3B-2784-4DDF-9AE7-314BEC356BEE}"/>
    <cellStyle name="Percent 9 5 6 3 3" xfId="31971" xr:uid="{1D076378-6381-4505-8817-8EF57BEB261F}"/>
    <cellStyle name="Percent 9 5 6 3 4" xfId="49822" xr:uid="{0E84FB4E-569B-40E1-9B4E-0F6EE668C8B1}"/>
    <cellStyle name="Percent 9 5 6 4" xfId="14100" xr:uid="{7ABE1016-C0CD-4286-ABE3-B1EC3084FA3F}"/>
    <cellStyle name="Percent 9 5 6 4 2" xfId="14101" xr:uid="{3A2A0905-0267-40BB-936B-442A211E4D18}"/>
    <cellStyle name="Percent 9 5 6 4 2 2" xfId="31974" xr:uid="{D04157B7-3BCA-434F-B2B7-1F9CA508535F}"/>
    <cellStyle name="Percent 9 5 6 4 2 3" xfId="49825" xr:uid="{C6A01ADF-2C24-4C53-A1C6-D860E7FE9BC7}"/>
    <cellStyle name="Percent 9 5 6 4 3" xfId="31973" xr:uid="{A66AE4C1-9980-44CC-AE6F-D0190CF791B0}"/>
    <cellStyle name="Percent 9 5 6 4 4" xfId="49824" xr:uid="{061E853F-7EDD-4C99-BD1C-A594A7F4F66D}"/>
    <cellStyle name="Percent 9 5 6 5" xfId="14102" xr:uid="{ACEC86D9-CC72-4143-9A3D-6CE313A71A27}"/>
    <cellStyle name="Percent 9 5 6 5 2" xfId="31975" xr:uid="{3BE9103A-C681-4350-848C-43B096D8950B}"/>
    <cellStyle name="Percent 9 5 6 5 3" xfId="49826" xr:uid="{E1468EEA-68DF-4C93-9043-92CBBF5614F8}"/>
    <cellStyle name="Percent 9 5 6 6" xfId="31968" xr:uid="{66D4E846-2DB1-4322-88F1-8CE6C9569ED3}"/>
    <cellStyle name="Percent 9 5 6 7" xfId="49819" xr:uid="{B6B73443-4209-4E91-92A9-E895B1A5A769}"/>
    <cellStyle name="Percent 9 5 7" xfId="14103" xr:uid="{F409E65C-345F-4C71-8A62-62E497F021BD}"/>
    <cellStyle name="Percent 9 5 7 2" xfId="14104" xr:uid="{0D977546-72C6-4695-A4F0-8FC5FB07F867}"/>
    <cellStyle name="Percent 9 5 7 2 2" xfId="14105" xr:uid="{ABA479E5-9F7B-4FEF-8CE2-7273E09845E9}"/>
    <cellStyle name="Percent 9 5 7 2 2 2" xfId="31978" xr:uid="{C3EAF958-D266-4579-B074-804FD9A28541}"/>
    <cellStyle name="Percent 9 5 7 2 2 3" xfId="49829" xr:uid="{959AA9CD-6DA4-4BEA-83B2-00D9A8D99EC4}"/>
    <cellStyle name="Percent 9 5 7 2 3" xfId="31977" xr:uid="{A3C5A962-A269-475F-8D46-042FEDF7965B}"/>
    <cellStyle name="Percent 9 5 7 2 4" xfId="49828" xr:uid="{15B78F70-EC2B-42DC-AA0A-4AE08AE1DB3D}"/>
    <cellStyle name="Percent 9 5 7 3" xfId="14106" xr:uid="{4756FFCC-A982-4F1F-9067-A21E0B856A66}"/>
    <cellStyle name="Percent 9 5 7 3 2" xfId="14107" xr:uid="{CF2D0A9D-7F7F-4769-82F7-5319AAB0BFC8}"/>
    <cellStyle name="Percent 9 5 7 3 2 2" xfId="31980" xr:uid="{0B68FECF-0218-4373-8C5F-2BEDDA754046}"/>
    <cellStyle name="Percent 9 5 7 3 2 3" xfId="49831" xr:uid="{0052F92A-B997-40CE-A8B9-157F5D9F375C}"/>
    <cellStyle name="Percent 9 5 7 3 3" xfId="31979" xr:uid="{8FB865C2-48C2-4C53-BD22-FE39E50181DE}"/>
    <cellStyle name="Percent 9 5 7 3 4" xfId="49830" xr:uid="{AC214A4C-78FF-45EA-AFC8-BFE667BCF4EB}"/>
    <cellStyle name="Percent 9 5 7 4" xfId="14108" xr:uid="{2ACA2880-C40A-4E30-8ADD-78EE698FF6D2}"/>
    <cellStyle name="Percent 9 5 7 4 2" xfId="31981" xr:uid="{957270F2-6D09-4EBF-86F0-62EF4FACE6B3}"/>
    <cellStyle name="Percent 9 5 7 4 3" xfId="49832" xr:uid="{9EEF2CDE-7B1C-46BF-ABFB-A13529DC4954}"/>
    <cellStyle name="Percent 9 5 7 5" xfId="31976" xr:uid="{2C972BA1-136A-4980-80E1-5FB2730CCEDD}"/>
    <cellStyle name="Percent 9 5 7 6" xfId="49827" xr:uid="{05E83617-881C-4DF7-817A-DE3BEAE10C92}"/>
    <cellStyle name="Percent 9 5 8" xfId="14109" xr:uid="{AC442D4F-4718-47AD-8241-5016D49591F5}"/>
    <cellStyle name="Percent 9 5 8 2" xfId="14110" xr:uid="{C9F16B16-A664-40C6-83CB-CEE9B8CD98B1}"/>
    <cellStyle name="Percent 9 5 8 2 2" xfId="31983" xr:uid="{1F532440-41CC-418C-B766-41A13C922D25}"/>
    <cellStyle name="Percent 9 5 8 2 3" xfId="49834" xr:uid="{D32224CE-2ABF-441B-98CE-774EDFC07DF5}"/>
    <cellStyle name="Percent 9 5 8 3" xfId="31982" xr:uid="{8F422C8B-BC6E-4F34-B045-C2095CBEBC05}"/>
    <cellStyle name="Percent 9 5 8 4" xfId="49833" xr:uid="{1B71AFE2-8C9A-4FDE-ADBA-2CC73221713B}"/>
    <cellStyle name="Percent 9 5 9" xfId="14111" xr:uid="{B02597A3-F6FC-4F86-9415-8511C80D530D}"/>
    <cellStyle name="Percent 9 5 9 2" xfId="14112" xr:uid="{EC6EE95D-8E7A-46DD-8EB8-C168BF90B5E8}"/>
    <cellStyle name="Percent 9 5 9 2 2" xfId="31985" xr:uid="{18D5900A-23EA-4942-99B9-4C18868C755E}"/>
    <cellStyle name="Percent 9 5 9 2 3" xfId="49836" xr:uid="{727EE7E8-D1D1-4159-A9E4-831548B67909}"/>
    <cellStyle name="Percent 9 5 9 3" xfId="31984" xr:uid="{B8CAE009-50D6-4435-B7A8-68F8587FBB80}"/>
    <cellStyle name="Percent 9 5 9 4" xfId="49835" xr:uid="{127C97FA-2B19-4D4A-8943-C5CEC93B10D3}"/>
    <cellStyle name="Percent 9 6" xfId="3028" xr:uid="{4E126725-3201-482E-9447-141A4E6DB661}"/>
    <cellStyle name="Percent 9 6 10" xfId="14114" xr:uid="{02A01ECD-C906-4AC5-9F20-F16926F15B78}"/>
    <cellStyle name="Percent 9 6 10 2" xfId="14115" xr:uid="{5476BF24-0915-480B-8A14-1DE10518C6FA}"/>
    <cellStyle name="Percent 9 6 10 2 2" xfId="31988" xr:uid="{78569917-D352-4230-897B-D7B80E0C0D49}"/>
    <cellStyle name="Percent 9 6 10 2 3" xfId="49839" xr:uid="{21130302-A1CE-4824-9082-19B1E48A952B}"/>
    <cellStyle name="Percent 9 6 10 3" xfId="31987" xr:uid="{5B81C7E7-CAAF-4B64-931B-C7045AC88087}"/>
    <cellStyle name="Percent 9 6 10 4" xfId="49838" xr:uid="{E254E13A-58F3-462E-A886-420A2B0BC057}"/>
    <cellStyle name="Percent 9 6 11" xfId="14116" xr:uid="{BD1D7655-6C78-4677-AAA4-335DA6396D3F}"/>
    <cellStyle name="Percent 9 6 11 2" xfId="31989" xr:uid="{7595EAE8-45ED-463F-9D23-120987C99373}"/>
    <cellStyle name="Percent 9 6 11 3" xfId="49840" xr:uid="{71BB7F41-CF31-44DB-9E13-A6FAB0E4CAAB}"/>
    <cellStyle name="Percent 9 6 12" xfId="14117" xr:uid="{50F72EDC-EF80-4BAF-847A-1A869B52CCA7}"/>
    <cellStyle name="Percent 9 6 12 2" xfId="31990" xr:uid="{63A6BD61-F51F-44C6-AA2C-2080FBFB7023}"/>
    <cellStyle name="Percent 9 6 12 3" xfId="49841" xr:uid="{4FF11230-EE32-43FF-9B91-04488B9EFD33}"/>
    <cellStyle name="Percent 9 6 13" xfId="14113" xr:uid="{AE435306-E722-44FE-8D7C-50A90566A2FF}"/>
    <cellStyle name="Percent 9 6 13 2" xfId="31986" xr:uid="{5BF2A267-B0C9-42A9-B7CE-DAFC826685DA}"/>
    <cellStyle name="Percent 9 6 13 3" xfId="49837" xr:uid="{DF3E6979-E59A-4136-A54A-87C713432D6B}"/>
    <cellStyle name="Percent 9 6 14" xfId="60042" xr:uid="{83F08F45-995E-4CD4-B493-85C0E3141096}"/>
    <cellStyle name="Percent 9 6 2" xfId="4798" xr:uid="{7C1A1D2C-338A-44C5-9C58-7D88553206E8}"/>
    <cellStyle name="Percent 9 6 2 10" xfId="14119" xr:uid="{E2846A06-59CB-438B-8AF3-509D4765A541}"/>
    <cellStyle name="Percent 9 6 2 10 2" xfId="31992" xr:uid="{DA41BA03-0153-41B1-9278-D31F305A0F97}"/>
    <cellStyle name="Percent 9 6 2 10 3" xfId="49843" xr:uid="{1E457351-6F05-41C2-8F09-03E440566092}"/>
    <cellStyle name="Percent 9 6 2 11" xfId="14118" xr:uid="{DFC19AD9-8A49-4533-AFF0-CC018CF226DB}"/>
    <cellStyle name="Percent 9 6 2 11 2" xfId="31991" xr:uid="{8D04F2A1-A555-4A89-AF3A-EA29AE68D07C}"/>
    <cellStyle name="Percent 9 6 2 11 3" xfId="49842" xr:uid="{3B127D41-DAD0-4710-AAD6-06153BC0DCB4}"/>
    <cellStyle name="Percent 9 6 2 12" xfId="60043" xr:uid="{EB3FCFC2-DB37-4EE9-8AAD-E0BA677A341A}"/>
    <cellStyle name="Percent 9 6 2 2" xfId="14120" xr:uid="{52377F82-9F3D-4D04-A32C-A9D3FBE8E051}"/>
    <cellStyle name="Percent 9 6 2 2 2" xfId="14121" xr:uid="{A63FB67A-A60D-4B1C-9E34-C12DC35A1F83}"/>
    <cellStyle name="Percent 9 6 2 2 2 2" xfId="14122" xr:uid="{4FE3F46D-EE68-4807-A4DB-390742EFAD17}"/>
    <cellStyle name="Percent 9 6 2 2 2 2 2" xfId="31995" xr:uid="{7FA0B661-E3EE-4FCE-ACBD-DF6D4FE52777}"/>
    <cellStyle name="Percent 9 6 2 2 2 2 3" xfId="49846" xr:uid="{3E80A658-3906-4B65-BA7A-66D6EB80ED4C}"/>
    <cellStyle name="Percent 9 6 2 2 2 3" xfId="31994" xr:uid="{C9273421-A0CF-413A-8B65-AA93CAC70EED}"/>
    <cellStyle name="Percent 9 6 2 2 2 4" xfId="49845" xr:uid="{B5D891F2-CA11-41AF-9A8B-E4B6CE680B48}"/>
    <cellStyle name="Percent 9 6 2 2 3" xfId="14123" xr:uid="{14A6CFB5-827F-477C-A005-EA07D1339159}"/>
    <cellStyle name="Percent 9 6 2 2 3 2" xfId="14124" xr:uid="{71410107-6BAF-4DD8-B0CD-4D8DE75B8CED}"/>
    <cellStyle name="Percent 9 6 2 2 3 2 2" xfId="31997" xr:uid="{8FE34CC8-A6DD-407F-A6DE-63C47C4B1150}"/>
    <cellStyle name="Percent 9 6 2 2 3 2 3" xfId="49848" xr:uid="{2F690E20-CB64-4F32-A999-2070F6BE175B}"/>
    <cellStyle name="Percent 9 6 2 2 3 3" xfId="31996" xr:uid="{18181A08-D769-4894-A8CD-3541BB424BCF}"/>
    <cellStyle name="Percent 9 6 2 2 3 4" xfId="49847" xr:uid="{876E06A9-54E1-4311-9F25-66447F15DD5D}"/>
    <cellStyle name="Percent 9 6 2 2 4" xfId="14125" xr:uid="{B80EEFBC-0AC3-4B9C-9C56-6C58310BDEC8}"/>
    <cellStyle name="Percent 9 6 2 2 4 2" xfId="31998" xr:uid="{9732BB9D-824E-4E1D-B846-8BA563B959E3}"/>
    <cellStyle name="Percent 9 6 2 2 4 3" xfId="49849" xr:uid="{13344728-63A1-4AF1-8A3E-8B25CFA48622}"/>
    <cellStyle name="Percent 9 6 2 2 5" xfId="31993" xr:uid="{5105D499-3EE7-437A-B972-769740FDFC0F}"/>
    <cellStyle name="Percent 9 6 2 2 6" xfId="49844" xr:uid="{BCA9BB71-798C-4CED-A6D0-F5DECC4AF9E7}"/>
    <cellStyle name="Percent 9 6 2 3" xfId="14126" xr:uid="{BC285BDB-7E49-440B-B4F7-B1D7DEC7EA3E}"/>
    <cellStyle name="Percent 9 6 2 3 2" xfId="14127" xr:uid="{6D7061EE-0BF4-472C-84A6-D293D87E9D4F}"/>
    <cellStyle name="Percent 9 6 2 3 2 2" xfId="14128" xr:uid="{FFD37B60-FDA4-456C-BD97-443E7552DF72}"/>
    <cellStyle name="Percent 9 6 2 3 2 2 2" xfId="32001" xr:uid="{0DD9B7DC-62AB-4F2E-8E9D-0960D24050BE}"/>
    <cellStyle name="Percent 9 6 2 3 2 2 3" xfId="49852" xr:uid="{B0F91AF3-8E24-4F48-AE3F-99C5A8A72211}"/>
    <cellStyle name="Percent 9 6 2 3 2 3" xfId="32000" xr:uid="{AC2143F5-E16B-4E0B-AF84-9C556A3562E3}"/>
    <cellStyle name="Percent 9 6 2 3 2 4" xfId="49851" xr:uid="{B566482A-1021-4534-843E-676B96256D03}"/>
    <cellStyle name="Percent 9 6 2 3 3" xfId="14129" xr:uid="{133DE02D-8C0B-4E64-ABA8-189C8283E2CF}"/>
    <cellStyle name="Percent 9 6 2 3 3 2" xfId="14130" xr:uid="{667978C5-CCE0-4247-9DBD-AFA5698A7122}"/>
    <cellStyle name="Percent 9 6 2 3 3 2 2" xfId="32003" xr:uid="{0BA2675F-FB50-4122-804F-BCF659F1DB96}"/>
    <cellStyle name="Percent 9 6 2 3 3 2 3" xfId="49854" xr:uid="{54712094-C36D-451E-BD7C-55F9A50EC5F6}"/>
    <cellStyle name="Percent 9 6 2 3 3 3" xfId="32002" xr:uid="{DCD95168-DEBE-4245-B136-7AD991ACFD34}"/>
    <cellStyle name="Percent 9 6 2 3 3 4" xfId="49853" xr:uid="{901D8673-47FA-444C-BA11-1726FE0A28CA}"/>
    <cellStyle name="Percent 9 6 2 3 4" xfId="14131" xr:uid="{0AFAE4E7-9A8C-469C-8266-3730FA21C0C1}"/>
    <cellStyle name="Percent 9 6 2 3 4 2" xfId="32004" xr:uid="{2B01312F-94BB-48F6-8CF3-7507C393FF70}"/>
    <cellStyle name="Percent 9 6 2 3 4 3" xfId="49855" xr:uid="{C85FDEF1-93D9-4701-8496-9C262947142E}"/>
    <cellStyle name="Percent 9 6 2 3 5" xfId="31999" xr:uid="{DEBAF6C9-3360-42C9-9411-30EA0D9AEC7E}"/>
    <cellStyle name="Percent 9 6 2 3 6" xfId="49850" xr:uid="{9C9C161B-D258-487D-A7A2-F17B062630E0}"/>
    <cellStyle name="Percent 9 6 2 4" xfId="14132" xr:uid="{ED41C84F-10E2-4898-8FE2-15D4ADA6B2F8}"/>
    <cellStyle name="Percent 9 6 2 4 2" xfId="14133" xr:uid="{E5908BEB-316F-4170-B4AD-56579EF400AA}"/>
    <cellStyle name="Percent 9 6 2 4 2 2" xfId="14134" xr:uid="{B3C5861F-5D23-444D-A13C-1955E530E1CE}"/>
    <cellStyle name="Percent 9 6 2 4 2 2 2" xfId="32007" xr:uid="{61F095B2-22B8-45B5-9C40-40F0D8C916DA}"/>
    <cellStyle name="Percent 9 6 2 4 2 2 3" xfId="49858" xr:uid="{5A0FA0F8-4544-4646-8D0C-2EB89A37E845}"/>
    <cellStyle name="Percent 9 6 2 4 2 3" xfId="32006" xr:uid="{B96020CA-21B2-42C3-A062-5233E89F1ACE}"/>
    <cellStyle name="Percent 9 6 2 4 2 4" xfId="49857" xr:uid="{1CB5FD7E-3321-4AAC-922F-1E4313F74D72}"/>
    <cellStyle name="Percent 9 6 2 4 3" xfId="14135" xr:uid="{A69E025D-6470-4A79-9387-832DBD1530D1}"/>
    <cellStyle name="Percent 9 6 2 4 3 2" xfId="14136" xr:uid="{BE9EC8D9-BDED-4F6E-8ECD-BB8584E30BA4}"/>
    <cellStyle name="Percent 9 6 2 4 3 2 2" xfId="32009" xr:uid="{0A876269-1C7D-4BC5-8774-84E62E6BE2A4}"/>
    <cellStyle name="Percent 9 6 2 4 3 2 3" xfId="49860" xr:uid="{D8B65FE8-726C-4F8E-AC0E-A099800D1D36}"/>
    <cellStyle name="Percent 9 6 2 4 3 3" xfId="32008" xr:uid="{2E321661-97CF-4794-8E18-6E7F1EEF250A}"/>
    <cellStyle name="Percent 9 6 2 4 3 4" xfId="49859" xr:uid="{444F8E91-4B4F-46AC-8997-6435D9FF187E}"/>
    <cellStyle name="Percent 9 6 2 4 4" xfId="14137" xr:uid="{B4B20170-0329-41C3-A3B7-D71B19CC8BB5}"/>
    <cellStyle name="Percent 9 6 2 4 4 2" xfId="14138" xr:uid="{C41BB5C8-F1BD-426B-9D5A-A90F02DF8CFA}"/>
    <cellStyle name="Percent 9 6 2 4 4 2 2" xfId="32011" xr:uid="{33E21E9A-479A-404D-94E2-B2850445BC12}"/>
    <cellStyle name="Percent 9 6 2 4 4 2 3" xfId="49862" xr:uid="{287E9B0D-9A5B-48A3-9ECA-034F6143D17A}"/>
    <cellStyle name="Percent 9 6 2 4 4 3" xfId="32010" xr:uid="{F875E9B2-1FCE-4E86-906C-F7BE877ABF87}"/>
    <cellStyle name="Percent 9 6 2 4 4 4" xfId="49861" xr:uid="{FFAFE7F3-6F5C-49C0-846E-A166E616DAC6}"/>
    <cellStyle name="Percent 9 6 2 4 5" xfId="14139" xr:uid="{7C45099F-952E-493D-8CC2-340C5C721EB1}"/>
    <cellStyle name="Percent 9 6 2 4 5 2" xfId="32012" xr:uid="{6CF42AE1-BAE3-492C-A7CE-4B6A5EE6AA24}"/>
    <cellStyle name="Percent 9 6 2 4 5 3" xfId="49863" xr:uid="{1C9C01CF-1A4D-4DC5-AA4B-E81A405AC2EF}"/>
    <cellStyle name="Percent 9 6 2 4 6" xfId="32005" xr:uid="{3AAAAB1C-CA87-44EE-AE64-4FD8CC868CA5}"/>
    <cellStyle name="Percent 9 6 2 4 7" xfId="49856" xr:uid="{C21B4EE4-75E7-4A43-AFC6-5EDBAC9CD0B0}"/>
    <cellStyle name="Percent 9 6 2 5" xfId="14140" xr:uid="{2C65EEC9-4D83-45A3-8888-2F900999D948}"/>
    <cellStyle name="Percent 9 6 2 5 2" xfId="14141" xr:uid="{BFA02E3C-B9C9-4427-8190-F4023BB7F65A}"/>
    <cellStyle name="Percent 9 6 2 5 2 2" xfId="14142" xr:uid="{554A9DCE-1593-4FBA-9D4E-D98CD8D5F266}"/>
    <cellStyle name="Percent 9 6 2 5 2 2 2" xfId="32015" xr:uid="{391AB4E5-9AC2-4C25-8724-50C79E13B8FE}"/>
    <cellStyle name="Percent 9 6 2 5 2 2 3" xfId="49866" xr:uid="{81E68C33-DBC2-4AF1-9B01-EB9FDB44D8EC}"/>
    <cellStyle name="Percent 9 6 2 5 2 3" xfId="32014" xr:uid="{E64E35E1-8E49-4700-BA32-F9A6D3B6620B}"/>
    <cellStyle name="Percent 9 6 2 5 2 4" xfId="49865" xr:uid="{B7538B30-3B1B-49FB-BCDE-D8EDBA369F8F}"/>
    <cellStyle name="Percent 9 6 2 5 3" xfId="14143" xr:uid="{622CD7D2-FF05-4FFB-952E-16BBD471C844}"/>
    <cellStyle name="Percent 9 6 2 5 3 2" xfId="14144" xr:uid="{55B1EF67-D1E4-4498-9EEC-7AD189B1672B}"/>
    <cellStyle name="Percent 9 6 2 5 3 2 2" xfId="32017" xr:uid="{FA69A0E6-A777-4452-85BD-A47B6F888719}"/>
    <cellStyle name="Percent 9 6 2 5 3 2 3" xfId="49868" xr:uid="{95484790-5C86-463E-826B-284ACA0518B2}"/>
    <cellStyle name="Percent 9 6 2 5 3 3" xfId="32016" xr:uid="{A1B19C01-E5AF-44E0-8DEC-95B452C73FB9}"/>
    <cellStyle name="Percent 9 6 2 5 3 4" xfId="49867" xr:uid="{57304EF1-84B8-43EA-8FE3-EA7FF49A9AB7}"/>
    <cellStyle name="Percent 9 6 2 5 4" xfId="14145" xr:uid="{A4934C93-2045-45E4-ADDB-24E3BFCCBEA7}"/>
    <cellStyle name="Percent 9 6 2 5 4 2" xfId="32018" xr:uid="{EDBD74E8-4D79-4A68-A93B-F81003A51B9F}"/>
    <cellStyle name="Percent 9 6 2 5 4 3" xfId="49869" xr:uid="{791156AE-95D5-437B-ABDD-ADDFB78C837A}"/>
    <cellStyle name="Percent 9 6 2 5 5" xfId="32013" xr:uid="{CCC272FE-CC6B-4AFA-B078-AF4674DE051A}"/>
    <cellStyle name="Percent 9 6 2 5 6" xfId="49864" xr:uid="{4F58BC9F-0AAC-4322-93BA-F3674FAC1DBC}"/>
    <cellStyle name="Percent 9 6 2 6" xfId="14146" xr:uid="{2F358D7E-2BE0-45F1-BFAA-5424F739AFE8}"/>
    <cellStyle name="Percent 9 6 2 6 2" xfId="14147" xr:uid="{A3029A06-3B89-47DB-B0A6-7DAE701D482A}"/>
    <cellStyle name="Percent 9 6 2 6 2 2" xfId="32020" xr:uid="{EF40D058-785F-4B16-AB78-394F8D210A8B}"/>
    <cellStyle name="Percent 9 6 2 6 2 3" xfId="49871" xr:uid="{EA564298-23E9-4697-9ED3-8E2F4E8F472C}"/>
    <cellStyle name="Percent 9 6 2 6 3" xfId="32019" xr:uid="{E9C57CB8-360E-4A8D-98E9-0A7115995874}"/>
    <cellStyle name="Percent 9 6 2 6 4" xfId="49870" xr:uid="{33A59690-7DB8-464D-8756-6EED74653BB0}"/>
    <cellStyle name="Percent 9 6 2 7" xfId="14148" xr:uid="{09B4E7F5-0E56-483C-AC2B-472F974A2581}"/>
    <cellStyle name="Percent 9 6 2 7 2" xfId="14149" xr:uid="{B4B8C3BB-4227-41B8-BBD3-D98BB9EB575E}"/>
    <cellStyle name="Percent 9 6 2 7 2 2" xfId="32022" xr:uid="{579DCE48-7BE6-4B14-BB10-5BF37C8512BC}"/>
    <cellStyle name="Percent 9 6 2 7 2 3" xfId="49873" xr:uid="{ED498571-08EF-4DC4-B49E-0697B9D4F360}"/>
    <cellStyle name="Percent 9 6 2 7 3" xfId="32021" xr:uid="{989D63A6-0E9D-4FE0-BFEE-B4F40E15D1A5}"/>
    <cellStyle name="Percent 9 6 2 7 4" xfId="49872" xr:uid="{F4CD02E1-0004-40B5-8E0E-856DB0BB51AA}"/>
    <cellStyle name="Percent 9 6 2 8" xfId="14150" xr:uid="{6BCD4443-3DA7-43DD-86F3-3B3AAB740635}"/>
    <cellStyle name="Percent 9 6 2 8 2" xfId="14151" xr:uid="{E16CFA12-4011-4880-8762-B327A3175988}"/>
    <cellStyle name="Percent 9 6 2 8 2 2" xfId="32024" xr:uid="{E890C680-C145-41B2-A27B-13EFA4181D21}"/>
    <cellStyle name="Percent 9 6 2 8 2 3" xfId="49875" xr:uid="{DA2B8A5A-6082-401F-8144-9B19F69424D9}"/>
    <cellStyle name="Percent 9 6 2 8 3" xfId="32023" xr:uid="{DFE537F1-8F6C-4423-BA51-0F42FF67E8E7}"/>
    <cellStyle name="Percent 9 6 2 8 4" xfId="49874" xr:uid="{858BB8A2-07DD-4E04-ACCF-7649B8A7050C}"/>
    <cellStyle name="Percent 9 6 2 9" xfId="14152" xr:uid="{2940BD46-2B99-40F7-9BFD-463B639B2246}"/>
    <cellStyle name="Percent 9 6 2 9 2" xfId="32025" xr:uid="{2913CE60-A743-4DFA-8327-6625CFE9B92B}"/>
    <cellStyle name="Percent 9 6 2 9 3" xfId="49876" xr:uid="{50724BA6-803F-42FE-ABFE-486D1CC92741}"/>
    <cellStyle name="Percent 9 6 3" xfId="14153" xr:uid="{3EC1FB7E-F162-49BB-90AF-701D6EACE7C9}"/>
    <cellStyle name="Percent 9 6 3 2" xfId="14154" xr:uid="{D3A6D9DA-83B1-488D-ACC4-A435D192BF86}"/>
    <cellStyle name="Percent 9 6 3 2 2" xfId="14155" xr:uid="{9344C51F-9878-4302-8E72-C9C3C7A16E03}"/>
    <cellStyle name="Percent 9 6 3 2 2 2" xfId="32028" xr:uid="{1206B0C8-5D01-4FB0-90F7-65438897138A}"/>
    <cellStyle name="Percent 9 6 3 2 2 3" xfId="49879" xr:uid="{535A77F4-7CDB-4C91-9893-6FFA69435318}"/>
    <cellStyle name="Percent 9 6 3 2 3" xfId="32027" xr:uid="{A6D9198A-C74E-48AA-8BCD-FF7ABB338C25}"/>
    <cellStyle name="Percent 9 6 3 2 4" xfId="49878" xr:uid="{2AC354C6-E056-4FBB-A01D-7047E88EB4F8}"/>
    <cellStyle name="Percent 9 6 3 3" xfId="14156" xr:uid="{64D51799-8526-43F2-8DF3-384041948BF7}"/>
    <cellStyle name="Percent 9 6 3 3 2" xfId="14157" xr:uid="{5D12A781-A561-47B9-9CBA-D4B678FF5EEE}"/>
    <cellStyle name="Percent 9 6 3 3 2 2" xfId="32030" xr:uid="{F8496273-3F0F-4BAF-8985-8F88BB2EE94F}"/>
    <cellStyle name="Percent 9 6 3 3 2 3" xfId="49881" xr:uid="{A52797E5-0E18-4F3B-9C20-E9358C7DFAC6}"/>
    <cellStyle name="Percent 9 6 3 3 3" xfId="32029" xr:uid="{6870CFB1-48B1-446E-8CD1-2F27CB7A703E}"/>
    <cellStyle name="Percent 9 6 3 3 4" xfId="49880" xr:uid="{6329B62A-876A-4359-8BA5-8D460DABF7AE}"/>
    <cellStyle name="Percent 9 6 3 4" xfId="14158" xr:uid="{51B568F3-57F4-4A94-B9BD-62A2B59DFDF1}"/>
    <cellStyle name="Percent 9 6 3 4 2" xfId="32031" xr:uid="{B477BC96-1968-48D5-B551-0747BE04D0EA}"/>
    <cellStyle name="Percent 9 6 3 4 3" xfId="49882" xr:uid="{8BFDE701-A423-4CBA-A3BA-8073B5802AD0}"/>
    <cellStyle name="Percent 9 6 3 5" xfId="14159" xr:uid="{AB010572-0975-432E-8F76-27AA423E9E28}"/>
    <cellStyle name="Percent 9 6 3 5 2" xfId="32032" xr:uid="{49E1754B-87DF-4018-9BB8-84184DC7C849}"/>
    <cellStyle name="Percent 9 6 3 5 3" xfId="49883" xr:uid="{429BFD93-73B1-4318-84C9-9B9954D103DD}"/>
    <cellStyle name="Percent 9 6 3 6" xfId="32026" xr:uid="{AD711BC3-685B-4C0D-815A-5BC9252B1339}"/>
    <cellStyle name="Percent 9 6 3 7" xfId="49877" xr:uid="{E7D51A5A-E603-4A24-B8F0-F31657E02283}"/>
    <cellStyle name="Percent 9 6 3 8" xfId="60044" xr:uid="{C5DDD530-9F19-41BC-BBDA-9549650775C3}"/>
    <cellStyle name="Percent 9 6 4" xfId="14160" xr:uid="{DDCC3DEB-53C7-4239-873A-F6B898F24E47}"/>
    <cellStyle name="Percent 9 6 4 2" xfId="14161" xr:uid="{A74339E2-E64F-4744-BA61-8C1DEF6FF3A0}"/>
    <cellStyle name="Percent 9 6 4 2 2" xfId="14162" xr:uid="{9AC588B4-D968-4A57-9DD1-E74F9DD47193}"/>
    <cellStyle name="Percent 9 6 4 2 2 2" xfId="32035" xr:uid="{EE831F3E-DDF9-4039-A751-B21524FB2A72}"/>
    <cellStyle name="Percent 9 6 4 2 2 3" xfId="49886" xr:uid="{A7487EB1-FCED-4F35-AD07-A17B7B23E661}"/>
    <cellStyle name="Percent 9 6 4 2 3" xfId="32034" xr:uid="{630D88C3-567D-420D-9234-D13F48F8B5C5}"/>
    <cellStyle name="Percent 9 6 4 2 4" xfId="49885" xr:uid="{AB18E124-C159-4538-BE18-2D036E76E161}"/>
    <cellStyle name="Percent 9 6 4 3" xfId="14163" xr:uid="{2E670004-CC4B-47A5-B1D5-5AD016831D54}"/>
    <cellStyle name="Percent 9 6 4 3 2" xfId="14164" xr:uid="{FAB93EC8-149B-49EC-B1F6-A506789409C0}"/>
    <cellStyle name="Percent 9 6 4 3 2 2" xfId="32037" xr:uid="{1C0D2BD8-2F22-41EE-BEED-3AA5DB442FE6}"/>
    <cellStyle name="Percent 9 6 4 3 2 3" xfId="49888" xr:uid="{262079F4-66F6-4903-953D-E1BD2F422EB2}"/>
    <cellStyle name="Percent 9 6 4 3 3" xfId="32036" xr:uid="{91C926E6-F603-4DE6-B1F4-EAFD69D5EDA6}"/>
    <cellStyle name="Percent 9 6 4 3 4" xfId="49887" xr:uid="{86D3604B-5AAF-40A9-B072-7AD37CBA2016}"/>
    <cellStyle name="Percent 9 6 4 4" xfId="14165" xr:uid="{C63357FC-5D78-4B7E-BD04-D9D58F727F4A}"/>
    <cellStyle name="Percent 9 6 4 4 2" xfId="32038" xr:uid="{1AF6F916-58BB-4BC1-8F0D-105F1C5F9EA3}"/>
    <cellStyle name="Percent 9 6 4 4 3" xfId="49889" xr:uid="{AED32EE5-B47E-474C-88C7-14CEE8E89E27}"/>
    <cellStyle name="Percent 9 6 4 5" xfId="32033" xr:uid="{BDC7EF9E-0045-4EF9-959F-57B658D17FDF}"/>
    <cellStyle name="Percent 9 6 4 6" xfId="49884" xr:uid="{960C9B0E-4622-4BBF-BA77-10B6BFC02544}"/>
    <cellStyle name="Percent 9 6 5" xfId="14166" xr:uid="{F201BD15-F153-4E2E-B120-9E31C5F2880E}"/>
    <cellStyle name="Percent 9 6 5 2" xfId="14167" xr:uid="{C8E60486-C6B6-469E-A8C9-40C89ECE7C46}"/>
    <cellStyle name="Percent 9 6 5 2 2" xfId="14168" xr:uid="{ADFD7CEC-6C4F-467A-96E2-EDA861A022E4}"/>
    <cellStyle name="Percent 9 6 5 2 2 2" xfId="32041" xr:uid="{CB4DA0B8-2AAD-4C85-BD4E-13E060A13A6C}"/>
    <cellStyle name="Percent 9 6 5 2 2 3" xfId="49892" xr:uid="{AB6B4E3B-1498-4630-A553-2439DBE7B413}"/>
    <cellStyle name="Percent 9 6 5 2 3" xfId="32040" xr:uid="{9B429655-0060-4607-907E-C12B96B7ABCE}"/>
    <cellStyle name="Percent 9 6 5 2 4" xfId="49891" xr:uid="{BB6BDC92-B25A-48B8-83C2-EF554EF01A0B}"/>
    <cellStyle name="Percent 9 6 5 3" xfId="14169" xr:uid="{5293B099-C7D6-4D36-9946-C28B39EE8B92}"/>
    <cellStyle name="Percent 9 6 5 3 2" xfId="14170" xr:uid="{CF8F2B66-9F4A-4E1B-B47E-2F0537B13388}"/>
    <cellStyle name="Percent 9 6 5 3 2 2" xfId="32043" xr:uid="{2B19B8FB-7DF5-4BC3-B7B1-40EE58446395}"/>
    <cellStyle name="Percent 9 6 5 3 2 3" xfId="49894" xr:uid="{52BE1B4E-0943-46DF-8D16-209A6DD32880}"/>
    <cellStyle name="Percent 9 6 5 3 3" xfId="32042" xr:uid="{0D1FA3FD-CD5C-406F-9975-5E3E40D50E90}"/>
    <cellStyle name="Percent 9 6 5 3 4" xfId="49893" xr:uid="{AA40CA5A-D660-486C-BF46-A27037EF9316}"/>
    <cellStyle name="Percent 9 6 5 4" xfId="14171" xr:uid="{E7FD84D1-8D01-4038-9913-ADF12960012A}"/>
    <cellStyle name="Percent 9 6 5 4 2" xfId="32044" xr:uid="{AD4B8453-4FE4-4E6E-B61C-CD9FCBD69DA9}"/>
    <cellStyle name="Percent 9 6 5 4 3" xfId="49895" xr:uid="{73CD1441-C96C-4693-98B7-8925B60E2AB1}"/>
    <cellStyle name="Percent 9 6 5 5" xfId="32039" xr:uid="{FB0FDAED-06F4-41D6-8F06-DAA5EF586E74}"/>
    <cellStyle name="Percent 9 6 5 6" xfId="49890" xr:uid="{A35A8EA6-42B5-420E-9856-3BFD72928681}"/>
    <cellStyle name="Percent 9 6 6" xfId="14172" xr:uid="{41D7AA52-0C58-48BB-A365-8BD233034D07}"/>
    <cellStyle name="Percent 9 6 6 2" xfId="14173" xr:uid="{E086791B-224D-4883-9606-AC44D9B15AE2}"/>
    <cellStyle name="Percent 9 6 6 2 2" xfId="14174" xr:uid="{3786F8DC-D17C-4D11-9C02-B4D6935DFD18}"/>
    <cellStyle name="Percent 9 6 6 2 2 2" xfId="32047" xr:uid="{79E6172A-3685-470D-9A9F-5B816AB72E3E}"/>
    <cellStyle name="Percent 9 6 6 2 2 3" xfId="49898" xr:uid="{B159A1E6-05C9-4C80-B2D4-6E1B88B1249B}"/>
    <cellStyle name="Percent 9 6 6 2 3" xfId="32046" xr:uid="{37D0BB5A-D3B6-4F9A-A5EA-3EA399FEED02}"/>
    <cellStyle name="Percent 9 6 6 2 4" xfId="49897" xr:uid="{941AA7E8-B700-4A54-810C-63547B52B8F1}"/>
    <cellStyle name="Percent 9 6 6 3" xfId="14175" xr:uid="{4814691A-F236-4FFC-9F38-D8583CBD47D9}"/>
    <cellStyle name="Percent 9 6 6 3 2" xfId="14176" xr:uid="{D646D603-087C-40D7-A3D3-10ABE23DC960}"/>
    <cellStyle name="Percent 9 6 6 3 2 2" xfId="32049" xr:uid="{CC77C35C-767F-45A5-9472-92E02D7F6E5D}"/>
    <cellStyle name="Percent 9 6 6 3 2 3" xfId="49900" xr:uid="{EA0F60A7-AD31-4936-8138-E83349B9B7F4}"/>
    <cellStyle name="Percent 9 6 6 3 3" xfId="32048" xr:uid="{C888FAF8-6BE9-4C3D-95BA-1178CA474F95}"/>
    <cellStyle name="Percent 9 6 6 3 4" xfId="49899" xr:uid="{B1CB1FDD-2692-4388-93BE-3EF95BADECFA}"/>
    <cellStyle name="Percent 9 6 6 4" xfId="14177" xr:uid="{91EBED99-35D5-43A5-9E0D-3040784C5301}"/>
    <cellStyle name="Percent 9 6 6 4 2" xfId="14178" xr:uid="{B6A1EE4E-1D92-4E16-A2F8-DFB1B87B1516}"/>
    <cellStyle name="Percent 9 6 6 4 2 2" xfId="32051" xr:uid="{617D8421-7AC9-448D-95BD-E0C12A23C868}"/>
    <cellStyle name="Percent 9 6 6 4 2 3" xfId="49902" xr:uid="{9CBA620F-17C2-4B97-BF6B-4D619D87B2E6}"/>
    <cellStyle name="Percent 9 6 6 4 3" xfId="32050" xr:uid="{70CEA11A-5A8B-4B33-BFD9-3ED06E08E9E6}"/>
    <cellStyle name="Percent 9 6 6 4 4" xfId="49901" xr:uid="{A88A5899-7D56-4AD3-90A1-2A46A6002FF1}"/>
    <cellStyle name="Percent 9 6 6 5" xfId="14179" xr:uid="{89A59EC9-950E-473D-9487-39DC326CB36B}"/>
    <cellStyle name="Percent 9 6 6 5 2" xfId="32052" xr:uid="{AACC649F-45C1-4EB9-B264-D53956B3402A}"/>
    <cellStyle name="Percent 9 6 6 5 3" xfId="49903" xr:uid="{FCD2385F-F163-44E0-90FD-6B4A510C1A30}"/>
    <cellStyle name="Percent 9 6 6 6" xfId="32045" xr:uid="{59AB8FA3-6922-4A56-8353-803BC6740DD0}"/>
    <cellStyle name="Percent 9 6 6 7" xfId="49896" xr:uid="{3DB9EE47-F3D9-4062-AACA-1B2540B53AAB}"/>
    <cellStyle name="Percent 9 6 7" xfId="14180" xr:uid="{BEC3FD09-5E5F-4EE1-BB21-B48C514D1283}"/>
    <cellStyle name="Percent 9 6 7 2" xfId="14181" xr:uid="{FE6B356D-A549-405B-8B0A-E64A728727B6}"/>
    <cellStyle name="Percent 9 6 7 2 2" xfId="14182" xr:uid="{8A7DB390-B3A6-40E9-8F9F-29AE874E85CA}"/>
    <cellStyle name="Percent 9 6 7 2 2 2" xfId="32055" xr:uid="{62F68976-CA78-4277-9C9B-CBCB4B0DC393}"/>
    <cellStyle name="Percent 9 6 7 2 2 3" xfId="49906" xr:uid="{2C4814DF-5671-496F-9075-C6B886080E15}"/>
    <cellStyle name="Percent 9 6 7 2 3" xfId="32054" xr:uid="{7C9ACEF4-BE9F-49D1-8AA2-4A5B12314CC1}"/>
    <cellStyle name="Percent 9 6 7 2 4" xfId="49905" xr:uid="{997C64CB-F8B7-4F2A-8B8E-D788A3DE425F}"/>
    <cellStyle name="Percent 9 6 7 3" xfId="14183" xr:uid="{2A6A2939-0948-413A-82FA-6DCA27EB81E3}"/>
    <cellStyle name="Percent 9 6 7 3 2" xfId="14184" xr:uid="{5CA6FC76-13AA-49AB-9D83-7CF820F802B8}"/>
    <cellStyle name="Percent 9 6 7 3 2 2" xfId="32057" xr:uid="{C3302CA9-0F07-4158-8F81-87CA94E1CE76}"/>
    <cellStyle name="Percent 9 6 7 3 2 3" xfId="49908" xr:uid="{62C22CC5-6F7B-4F3B-BE5A-813CE95101E4}"/>
    <cellStyle name="Percent 9 6 7 3 3" xfId="32056" xr:uid="{7A78F0F4-1CD6-495A-A417-17B807F4AB36}"/>
    <cellStyle name="Percent 9 6 7 3 4" xfId="49907" xr:uid="{7FE011E1-DEF6-4440-9CB6-A99F1C82E26F}"/>
    <cellStyle name="Percent 9 6 7 4" xfId="14185" xr:uid="{0DB9D8DF-D1A1-434F-BD2F-A4039842190D}"/>
    <cellStyle name="Percent 9 6 7 4 2" xfId="32058" xr:uid="{504C36D4-52B8-42C0-BB17-DCB91FEA5C04}"/>
    <cellStyle name="Percent 9 6 7 4 3" xfId="49909" xr:uid="{D0B32F02-83A4-43FF-BBE8-1FC62F568B0C}"/>
    <cellStyle name="Percent 9 6 7 5" xfId="32053" xr:uid="{061B5829-82E2-42EE-AC3F-C2C542EB6EAB}"/>
    <cellStyle name="Percent 9 6 7 6" xfId="49904" xr:uid="{78EF6EBB-E930-43C1-8E4B-7097C2222EB0}"/>
    <cellStyle name="Percent 9 6 8" xfId="14186" xr:uid="{0249ED5F-E69E-4871-8F5B-C1729E977F3E}"/>
    <cellStyle name="Percent 9 6 8 2" xfId="14187" xr:uid="{B8860ECE-D0D0-48B7-BA5D-7ED6D581568B}"/>
    <cellStyle name="Percent 9 6 8 2 2" xfId="32060" xr:uid="{1B0C1ADD-1F1A-444D-A01B-AA494FBF12B6}"/>
    <cellStyle name="Percent 9 6 8 2 3" xfId="49911" xr:uid="{3AF782D1-A35E-454E-82EA-6CDD6553A7ED}"/>
    <cellStyle name="Percent 9 6 8 3" xfId="32059" xr:uid="{DA42D8B7-76AC-44AD-875B-8FD38F916CDA}"/>
    <cellStyle name="Percent 9 6 8 4" xfId="49910" xr:uid="{4DA854BF-4D11-44B1-AD8E-E46EFD81FE93}"/>
    <cellStyle name="Percent 9 6 9" xfId="14188" xr:uid="{B8B31E19-A857-4A15-95EB-D503F2F57D7E}"/>
    <cellStyle name="Percent 9 6 9 2" xfId="14189" xr:uid="{718B8C51-EC5C-4B9B-AEE2-C0F8C9CF8F02}"/>
    <cellStyle name="Percent 9 6 9 2 2" xfId="32062" xr:uid="{7A2DA55B-6C8C-44DE-A929-673D4F884FFD}"/>
    <cellStyle name="Percent 9 6 9 2 3" xfId="49913" xr:uid="{D0F27E5E-708F-4CF0-9AC8-F45F914D8793}"/>
    <cellStyle name="Percent 9 6 9 3" xfId="32061" xr:uid="{6341A379-B160-4839-985E-C341FDC4D1A4}"/>
    <cellStyle name="Percent 9 6 9 4" xfId="49912" xr:uid="{001DCA26-B6A0-4E2E-8C78-6070B1722239}"/>
    <cellStyle name="Percent 9 7" xfId="3029" xr:uid="{F9E0991E-757E-47F9-9155-598DFCFE4370}"/>
    <cellStyle name="Percent 9 7 10" xfId="14191" xr:uid="{CDCFFA5D-8A41-4B27-81F0-C4C89ECA6255}"/>
    <cellStyle name="Percent 9 7 10 2" xfId="14192" xr:uid="{ECA082E9-4600-4544-A8B4-10BFC40A5EA1}"/>
    <cellStyle name="Percent 9 7 10 2 2" xfId="32065" xr:uid="{E07081A1-0389-40A4-BAC2-F7ACD38B357B}"/>
    <cellStyle name="Percent 9 7 10 2 3" xfId="49916" xr:uid="{D66E8898-09AE-4756-907A-C830F5A17BE3}"/>
    <cellStyle name="Percent 9 7 10 3" xfId="32064" xr:uid="{4FB06A42-0D35-4ACD-A0E2-7C8B8AAA930B}"/>
    <cellStyle name="Percent 9 7 10 4" xfId="49915" xr:uid="{63114DBC-8298-4FA2-9F13-684C86BADB3F}"/>
    <cellStyle name="Percent 9 7 11" xfId="14193" xr:uid="{0B46B54D-A85B-417B-AB79-3593833E17AE}"/>
    <cellStyle name="Percent 9 7 11 2" xfId="14194" xr:uid="{2F3B1A94-6DEC-4EE3-9D53-37AA8AE61652}"/>
    <cellStyle name="Percent 9 7 11 2 2" xfId="32067" xr:uid="{6F9106FC-6F73-4581-806E-1C90A538DC2D}"/>
    <cellStyle name="Percent 9 7 11 2 3" xfId="49918" xr:uid="{C3E726A3-30E7-472D-A7A7-A0B6AE256F54}"/>
    <cellStyle name="Percent 9 7 11 3" xfId="32066" xr:uid="{0CDB0A24-BAFF-4BC0-886E-9FBDDD34633B}"/>
    <cellStyle name="Percent 9 7 11 4" xfId="49917" xr:uid="{DE0C2CCF-AFBD-4343-B075-C5661B3319EB}"/>
    <cellStyle name="Percent 9 7 12" xfId="14195" xr:uid="{2BE514CA-040A-43A4-BF23-42782F3B3C61}"/>
    <cellStyle name="Percent 9 7 12 2" xfId="14196" xr:uid="{0DCFE25B-6DA4-4540-BE89-E95A94F9FE00}"/>
    <cellStyle name="Percent 9 7 12 2 2" xfId="32069" xr:uid="{69041080-5884-4D1D-800B-163282F36860}"/>
    <cellStyle name="Percent 9 7 12 2 3" xfId="49920" xr:uid="{27DF201C-8364-4640-AC6D-230B612D21D2}"/>
    <cellStyle name="Percent 9 7 12 3" xfId="32068" xr:uid="{E6DE37B8-346C-4D8E-A13E-C15BF4412738}"/>
    <cellStyle name="Percent 9 7 12 4" xfId="49919" xr:uid="{B8151B25-98A2-4280-9816-C6E2D4DB5378}"/>
    <cellStyle name="Percent 9 7 13" xfId="14197" xr:uid="{FE194FD5-9296-41D0-AFD8-D5A2BD46A469}"/>
    <cellStyle name="Percent 9 7 13 2" xfId="32070" xr:uid="{DB648CAA-25CD-4127-91A4-57080D694635}"/>
    <cellStyle name="Percent 9 7 13 3" xfId="49921" xr:uid="{17A543DB-4C38-4043-B9AD-CD4DE98DDB84}"/>
    <cellStyle name="Percent 9 7 14" xfId="14198" xr:uid="{ADF354ED-18EA-42A8-B2AF-B3FB16BBAAEC}"/>
    <cellStyle name="Percent 9 7 14 2" xfId="32071" xr:uid="{9D90458D-A20C-4E41-80FF-6B2C18E253A4}"/>
    <cellStyle name="Percent 9 7 14 3" xfId="49922" xr:uid="{121ABE54-E7B3-4725-91F9-8CA5547FA0B2}"/>
    <cellStyle name="Percent 9 7 15" xfId="14190" xr:uid="{D8B0F9FE-45B2-4812-A035-21AD1A884B0F}"/>
    <cellStyle name="Percent 9 7 15 2" xfId="32063" xr:uid="{11AC1BD5-F4CE-4703-BF00-6EAFAD1397AE}"/>
    <cellStyle name="Percent 9 7 15 3" xfId="49914" xr:uid="{696D35E4-3E43-491A-878D-D6A45DBC0207}"/>
    <cellStyle name="Percent 9 7 16" xfId="60045" xr:uid="{FCBFA2FE-5BC9-400D-AD3E-755B6C4BE75F}"/>
    <cellStyle name="Percent 9 7 2" xfId="3030" xr:uid="{DA8DA589-A2DE-4022-B3B3-1BC9B20344DC}"/>
    <cellStyle name="Percent 9 7 2 10" xfId="14200" xr:uid="{230B7DF1-722C-41D4-9CB9-128E7BA67E22}"/>
    <cellStyle name="Percent 9 7 2 10 2" xfId="32073" xr:uid="{CAE6FEBD-859A-4FC5-ADD3-68C7EDB9CABE}"/>
    <cellStyle name="Percent 9 7 2 10 3" xfId="49924" xr:uid="{9056040F-04D0-457F-9BCC-3811E72E371D}"/>
    <cellStyle name="Percent 9 7 2 11" xfId="14201" xr:uid="{CF40FC53-9463-4A46-9091-7B0DC8371E50}"/>
    <cellStyle name="Percent 9 7 2 11 2" xfId="32074" xr:uid="{0A22E62C-3C7B-48FA-86B1-D8D94C6C51D4}"/>
    <cellStyle name="Percent 9 7 2 11 3" xfId="49925" xr:uid="{7E5890FD-A154-4000-8AE3-5A5AD789C6B6}"/>
    <cellStyle name="Percent 9 7 2 12" xfId="14199" xr:uid="{428DD798-357B-4B38-B3F9-BEDC93748472}"/>
    <cellStyle name="Percent 9 7 2 12 2" xfId="32072" xr:uid="{ED7DDD95-F930-460E-AD5F-085DDC8E31A6}"/>
    <cellStyle name="Percent 9 7 2 12 3" xfId="49923" xr:uid="{4D559041-AD30-47FF-BAC4-3746415E0188}"/>
    <cellStyle name="Percent 9 7 2 13" xfId="60046" xr:uid="{05446C16-F483-465B-9829-E234B54AC920}"/>
    <cellStyle name="Percent 9 7 2 2" xfId="14202" xr:uid="{8DD1A4FA-556E-4516-8BE0-088C6E89D62D}"/>
    <cellStyle name="Percent 9 7 2 2 2" xfId="14203" xr:uid="{BBA2AD56-03A4-4AFB-9DB8-9FFCFA8094ED}"/>
    <cellStyle name="Percent 9 7 2 2 2 2" xfId="14204" xr:uid="{62B5EA91-EE25-4BB3-B92C-735B5F57DFF4}"/>
    <cellStyle name="Percent 9 7 2 2 2 2 2" xfId="32077" xr:uid="{B3749B62-CCDD-414C-90F6-ECF7A9B6D9F2}"/>
    <cellStyle name="Percent 9 7 2 2 2 2 3" xfId="49928" xr:uid="{9141C2F5-D057-4251-943B-4A4BC1459A77}"/>
    <cellStyle name="Percent 9 7 2 2 2 3" xfId="32076" xr:uid="{AEC4FE47-1749-40B0-85C0-2DEF1630B82A}"/>
    <cellStyle name="Percent 9 7 2 2 2 4" xfId="49927" xr:uid="{92FA566E-266F-4EB6-8064-C741E910D77B}"/>
    <cellStyle name="Percent 9 7 2 2 3" xfId="14205" xr:uid="{E1098A4B-B937-40F9-850C-FED917FA33BA}"/>
    <cellStyle name="Percent 9 7 2 2 3 2" xfId="14206" xr:uid="{7C73AE60-D39D-4A3A-9135-531F76412084}"/>
    <cellStyle name="Percent 9 7 2 2 3 2 2" xfId="32079" xr:uid="{E382A9EE-BFB5-4A82-A619-0EEEC172135E}"/>
    <cellStyle name="Percent 9 7 2 2 3 2 3" xfId="49930" xr:uid="{EB91F43F-62C6-4FDD-B3E8-67FB1E88BFFC}"/>
    <cellStyle name="Percent 9 7 2 2 3 3" xfId="32078" xr:uid="{B218025D-DA69-4F35-BF6F-E6115AEE681D}"/>
    <cellStyle name="Percent 9 7 2 2 3 4" xfId="49929" xr:uid="{83BFDE5D-39D6-4F3B-ACA0-AE48BA6208BD}"/>
    <cellStyle name="Percent 9 7 2 2 4" xfId="14207" xr:uid="{2F914DEB-CDD5-4B06-A224-3F0E89CDEA0A}"/>
    <cellStyle name="Percent 9 7 2 2 4 2" xfId="32080" xr:uid="{BA3C3CF0-FBD9-48D4-955B-7C94863D6802}"/>
    <cellStyle name="Percent 9 7 2 2 4 3" xfId="49931" xr:uid="{822683EA-3ADC-4BAE-8A34-7E45CADA139F}"/>
    <cellStyle name="Percent 9 7 2 2 5" xfId="14208" xr:uid="{A1A03E57-22DE-42AA-A4B4-984FB7AAD408}"/>
    <cellStyle name="Percent 9 7 2 2 5 2" xfId="32081" xr:uid="{65EE3399-D940-4102-B865-BD78B96613FA}"/>
    <cellStyle name="Percent 9 7 2 2 5 3" xfId="49932" xr:uid="{5A45D8C7-EB44-45F9-8FD6-CBFCC2687054}"/>
    <cellStyle name="Percent 9 7 2 2 6" xfId="32075" xr:uid="{F537D654-478B-4A93-9385-FEE30DFA6485}"/>
    <cellStyle name="Percent 9 7 2 2 7" xfId="49926" xr:uid="{8446547A-FDC9-4EAB-8516-AB0DF481D583}"/>
    <cellStyle name="Percent 9 7 2 3" xfId="14209" xr:uid="{012CDC72-2F59-4263-9930-46F3240A8A2F}"/>
    <cellStyle name="Percent 9 7 2 3 2" xfId="14210" xr:uid="{8C089C0C-7122-4008-97CF-6FD7152062DB}"/>
    <cellStyle name="Percent 9 7 2 3 2 2" xfId="14211" xr:uid="{BD6A566B-089C-4AF3-9186-11E6D118194C}"/>
    <cellStyle name="Percent 9 7 2 3 2 2 2" xfId="32084" xr:uid="{CFCEA30D-FD49-48D9-920D-74F0E7A65290}"/>
    <cellStyle name="Percent 9 7 2 3 2 2 3" xfId="49935" xr:uid="{8EC23465-3894-4DA3-B238-35DFCA87139B}"/>
    <cellStyle name="Percent 9 7 2 3 2 3" xfId="32083" xr:uid="{3C121C77-B308-4D38-88AD-9F31D6F9D11B}"/>
    <cellStyle name="Percent 9 7 2 3 2 4" xfId="49934" xr:uid="{99B2FC9A-D6CE-4EB1-8D82-2035DA2B40B8}"/>
    <cellStyle name="Percent 9 7 2 3 3" xfId="14212" xr:uid="{7844F3F5-F4A1-4096-8D58-EA791F0C3DE2}"/>
    <cellStyle name="Percent 9 7 2 3 3 2" xfId="14213" xr:uid="{D90DB096-812F-4827-80A0-B03016CFA418}"/>
    <cellStyle name="Percent 9 7 2 3 3 2 2" xfId="32086" xr:uid="{92CD6C2E-C1E6-4794-A6BF-FC9B68A1E6DA}"/>
    <cellStyle name="Percent 9 7 2 3 3 2 3" xfId="49937" xr:uid="{BA0071DA-09DD-4248-B05A-ABC16BE8EBCF}"/>
    <cellStyle name="Percent 9 7 2 3 3 3" xfId="32085" xr:uid="{E6CB1988-ACEE-4919-B6C0-A6A4F27E7511}"/>
    <cellStyle name="Percent 9 7 2 3 3 4" xfId="49936" xr:uid="{1E74373F-6F23-4229-BF2E-CF219E7AB943}"/>
    <cellStyle name="Percent 9 7 2 3 4" xfId="14214" xr:uid="{A366E759-8C45-428E-8491-83DC5DD0FCF0}"/>
    <cellStyle name="Percent 9 7 2 3 4 2" xfId="32087" xr:uid="{3B780356-DECA-4147-810B-5736C98F91F3}"/>
    <cellStyle name="Percent 9 7 2 3 4 3" xfId="49938" xr:uid="{5A879364-0EDF-474A-B52E-643333038080}"/>
    <cellStyle name="Percent 9 7 2 3 5" xfId="32082" xr:uid="{901250E8-FC87-4BF7-AB2C-09C8954DA94B}"/>
    <cellStyle name="Percent 9 7 2 3 6" xfId="49933" xr:uid="{F420B8A6-C255-4BFB-956E-FE547D153248}"/>
    <cellStyle name="Percent 9 7 2 4" xfId="14215" xr:uid="{E667F69A-3680-4561-9C4B-E75A79741971}"/>
    <cellStyle name="Percent 9 7 2 4 2" xfId="14216" xr:uid="{D1768928-A4B2-4A4D-A575-3215FB2FFC66}"/>
    <cellStyle name="Percent 9 7 2 4 2 2" xfId="14217" xr:uid="{9FC37B8A-3B91-4DD7-BACC-654763A55F7A}"/>
    <cellStyle name="Percent 9 7 2 4 2 2 2" xfId="32090" xr:uid="{E6616C61-7879-4027-B271-02C6C4BAB490}"/>
    <cellStyle name="Percent 9 7 2 4 2 2 3" xfId="49941" xr:uid="{BFCAF79F-A76D-47C7-A979-A1FA4B3224BF}"/>
    <cellStyle name="Percent 9 7 2 4 2 3" xfId="32089" xr:uid="{97DF458C-E910-4940-8E52-DA4BFA797B28}"/>
    <cellStyle name="Percent 9 7 2 4 2 4" xfId="49940" xr:uid="{22762E90-738B-46F7-9074-DCEF51EC2453}"/>
    <cellStyle name="Percent 9 7 2 4 3" xfId="14218" xr:uid="{0C518FA9-2A3A-44E9-9DCB-F74C58B381A5}"/>
    <cellStyle name="Percent 9 7 2 4 3 2" xfId="14219" xr:uid="{4623CA13-3540-49E5-B957-3E683675FD00}"/>
    <cellStyle name="Percent 9 7 2 4 3 2 2" xfId="32092" xr:uid="{AC4E389E-D550-4D76-BE92-F97038F2B7B2}"/>
    <cellStyle name="Percent 9 7 2 4 3 2 3" xfId="49943" xr:uid="{00708406-A990-4282-AEB9-718259259115}"/>
    <cellStyle name="Percent 9 7 2 4 3 3" xfId="32091" xr:uid="{A0A131D5-7EB1-428C-989B-7450AEBAE0AA}"/>
    <cellStyle name="Percent 9 7 2 4 3 4" xfId="49942" xr:uid="{B2642264-16D9-4AB8-87B7-38E00AAE24BF}"/>
    <cellStyle name="Percent 9 7 2 4 4" xfId="14220" xr:uid="{B5853E8D-3599-4312-B2D9-3B01BA985CCE}"/>
    <cellStyle name="Percent 9 7 2 4 4 2" xfId="32093" xr:uid="{5444CFFA-7A9D-4100-BC67-ABD25BF0EB54}"/>
    <cellStyle name="Percent 9 7 2 4 4 3" xfId="49944" xr:uid="{E3AF135D-45ED-4605-A3B7-A42EE245CBCB}"/>
    <cellStyle name="Percent 9 7 2 4 5" xfId="32088" xr:uid="{593C2067-00A7-4442-9CB4-923A7CAEAAD6}"/>
    <cellStyle name="Percent 9 7 2 4 6" xfId="49939" xr:uid="{70067B38-363C-4FEC-815E-5BA4643FA93B}"/>
    <cellStyle name="Percent 9 7 2 5" xfId="14221" xr:uid="{87230283-84B1-40A1-9119-54AAB3F46AC8}"/>
    <cellStyle name="Percent 9 7 2 5 2" xfId="14222" xr:uid="{77A633FB-D4F5-446C-9ED5-443AD98F59DC}"/>
    <cellStyle name="Percent 9 7 2 5 2 2" xfId="14223" xr:uid="{709AD7C4-2BC5-4035-A27A-8C892B11E612}"/>
    <cellStyle name="Percent 9 7 2 5 2 2 2" xfId="32096" xr:uid="{60D5C909-888A-4638-8FA9-D62F6FFB5951}"/>
    <cellStyle name="Percent 9 7 2 5 2 2 3" xfId="49947" xr:uid="{940989EA-9339-4F73-A427-BE04F3C9E266}"/>
    <cellStyle name="Percent 9 7 2 5 2 3" xfId="32095" xr:uid="{8772F059-3AB5-4891-9506-AB11227459DE}"/>
    <cellStyle name="Percent 9 7 2 5 2 4" xfId="49946" xr:uid="{A4578DF6-EEC1-411C-B4F0-0CAE5424BE92}"/>
    <cellStyle name="Percent 9 7 2 5 3" xfId="14224" xr:uid="{7A5ED380-3A20-46EB-B1F0-A917069E25B9}"/>
    <cellStyle name="Percent 9 7 2 5 3 2" xfId="14225" xr:uid="{409F934E-9606-4B54-BDEC-438C5F0368CC}"/>
    <cellStyle name="Percent 9 7 2 5 3 2 2" xfId="32098" xr:uid="{8EABEF57-ED33-4602-8F77-6D926F922D11}"/>
    <cellStyle name="Percent 9 7 2 5 3 2 3" xfId="49949" xr:uid="{71D50DE9-6FDA-41F2-85EC-D18E7F188B2C}"/>
    <cellStyle name="Percent 9 7 2 5 3 3" xfId="32097" xr:uid="{07859EBF-A773-4445-91DB-73B6724E0714}"/>
    <cellStyle name="Percent 9 7 2 5 3 4" xfId="49948" xr:uid="{12418243-90EE-4595-A16B-EDF6D9350498}"/>
    <cellStyle name="Percent 9 7 2 5 4" xfId="14226" xr:uid="{195E9863-0DE7-4151-AA00-D72581F4B2CF}"/>
    <cellStyle name="Percent 9 7 2 5 4 2" xfId="14227" xr:uid="{4908867E-97DE-4EEA-B156-C29D4F2D57DF}"/>
    <cellStyle name="Percent 9 7 2 5 4 2 2" xfId="32100" xr:uid="{93DE1B2A-E933-4F40-A1D9-70F6D8DC4A67}"/>
    <cellStyle name="Percent 9 7 2 5 4 2 3" xfId="49951" xr:uid="{1057D8B4-95AB-48A1-8B44-49CB7AED4FD0}"/>
    <cellStyle name="Percent 9 7 2 5 4 3" xfId="32099" xr:uid="{CD86CEF9-A90F-4F1D-87D0-481F668BD492}"/>
    <cellStyle name="Percent 9 7 2 5 4 4" xfId="49950" xr:uid="{160D56DD-1987-4BB9-9F20-1011A379BB39}"/>
    <cellStyle name="Percent 9 7 2 5 5" xfId="14228" xr:uid="{8DB4B1D4-A2E3-470A-B840-E1402536E549}"/>
    <cellStyle name="Percent 9 7 2 5 5 2" xfId="32101" xr:uid="{78D824E4-5FF9-4F8F-862D-4005E982EC49}"/>
    <cellStyle name="Percent 9 7 2 5 5 3" xfId="49952" xr:uid="{B397EFFA-31DF-4D3B-8AA6-523038D9C6ED}"/>
    <cellStyle name="Percent 9 7 2 5 6" xfId="32094" xr:uid="{47955685-570D-4E42-AA07-2D09F58CA3DA}"/>
    <cellStyle name="Percent 9 7 2 5 7" xfId="49945" xr:uid="{E18940B2-8D0B-4429-BC53-11AFE17B007B}"/>
    <cellStyle name="Percent 9 7 2 6" xfId="14229" xr:uid="{CBB2E2E1-8D6A-480D-AA29-5F767CD5EAA1}"/>
    <cellStyle name="Percent 9 7 2 6 2" xfId="14230" xr:uid="{94214330-2E9D-4F56-BD57-8495F0DE88E4}"/>
    <cellStyle name="Percent 9 7 2 6 2 2" xfId="14231" xr:uid="{BDEAFEEB-B205-47B6-8959-E351BC6C2A68}"/>
    <cellStyle name="Percent 9 7 2 6 2 2 2" xfId="32104" xr:uid="{0B70CF39-457F-437F-85E1-266643383E0E}"/>
    <cellStyle name="Percent 9 7 2 6 2 2 3" xfId="49955" xr:uid="{3D37F306-8E2D-4F52-BEDE-487D95F70206}"/>
    <cellStyle name="Percent 9 7 2 6 2 3" xfId="32103" xr:uid="{3269BA79-0A14-461C-A5A4-A5874E3613F5}"/>
    <cellStyle name="Percent 9 7 2 6 2 4" xfId="49954" xr:uid="{262CA7C0-4035-4843-9AA9-35E72B85EDA4}"/>
    <cellStyle name="Percent 9 7 2 6 3" xfId="14232" xr:uid="{3C680A5E-6DB1-42F1-8D0F-B8129AA2F30C}"/>
    <cellStyle name="Percent 9 7 2 6 3 2" xfId="14233" xr:uid="{F8ABB25A-C678-42F0-92CB-2FE8E139ED44}"/>
    <cellStyle name="Percent 9 7 2 6 3 2 2" xfId="32106" xr:uid="{72CA46CE-D729-4581-903E-D02C48DE197B}"/>
    <cellStyle name="Percent 9 7 2 6 3 2 3" xfId="49957" xr:uid="{A2284D73-5DDE-4E51-B0F5-73A3391B0833}"/>
    <cellStyle name="Percent 9 7 2 6 3 3" xfId="32105" xr:uid="{AF95B6D2-4077-4F0B-8C05-0E9C374BC6BD}"/>
    <cellStyle name="Percent 9 7 2 6 3 4" xfId="49956" xr:uid="{5A1D25DD-E2FB-428D-91E4-3E56A1019A19}"/>
    <cellStyle name="Percent 9 7 2 6 4" xfId="14234" xr:uid="{B97BB72E-3DC9-4BEF-94A7-74045504AF0F}"/>
    <cellStyle name="Percent 9 7 2 6 4 2" xfId="32107" xr:uid="{1D5A97C4-8876-4C14-86A6-E0DCF6FFBD57}"/>
    <cellStyle name="Percent 9 7 2 6 4 3" xfId="49958" xr:uid="{C2990A71-A035-46EF-A455-1634D365FF3C}"/>
    <cellStyle name="Percent 9 7 2 6 5" xfId="32102" xr:uid="{0CCB5D0D-6348-4DFA-B3CD-DC263442CE77}"/>
    <cellStyle name="Percent 9 7 2 6 6" xfId="49953" xr:uid="{AE59767D-D9C2-471E-AED0-7F7BA10972C7}"/>
    <cellStyle name="Percent 9 7 2 7" xfId="14235" xr:uid="{EDD01616-2618-46E2-A12B-6A439315F181}"/>
    <cellStyle name="Percent 9 7 2 7 2" xfId="14236" xr:uid="{64B4C459-0BEF-461A-8AF2-46702FE0989C}"/>
    <cellStyle name="Percent 9 7 2 7 2 2" xfId="32109" xr:uid="{1D83DB54-BC4C-42FF-B5EB-E07EFDC8FB5B}"/>
    <cellStyle name="Percent 9 7 2 7 2 3" xfId="49960" xr:uid="{6F4F82BD-9BD9-4AE9-8F6B-1E90465DEAAA}"/>
    <cellStyle name="Percent 9 7 2 7 3" xfId="32108" xr:uid="{92B6CF70-1EE7-4C8E-BEAD-433213DDACBC}"/>
    <cellStyle name="Percent 9 7 2 7 4" xfId="49959" xr:uid="{58281F67-247D-4E46-8D39-94F992D51089}"/>
    <cellStyle name="Percent 9 7 2 8" xfId="14237" xr:uid="{EFBFDF21-5D5B-4EFA-9163-44FF8B60E2FB}"/>
    <cellStyle name="Percent 9 7 2 8 2" xfId="14238" xr:uid="{26858144-EBD4-454B-9A25-C855B64706D5}"/>
    <cellStyle name="Percent 9 7 2 8 2 2" xfId="32111" xr:uid="{E043C67E-91E9-4282-B8F6-CC3FF9896967}"/>
    <cellStyle name="Percent 9 7 2 8 2 3" xfId="49962" xr:uid="{837CC94B-4103-4658-B61A-B03CC179B809}"/>
    <cellStyle name="Percent 9 7 2 8 3" xfId="32110" xr:uid="{971BF94B-6236-4F07-A6E2-0C18F1DE67C3}"/>
    <cellStyle name="Percent 9 7 2 8 4" xfId="49961" xr:uid="{22E746BF-6134-4C1D-816F-28EB0142362C}"/>
    <cellStyle name="Percent 9 7 2 9" xfId="14239" xr:uid="{550ED70F-ED62-4B79-B9C3-A380E1262836}"/>
    <cellStyle name="Percent 9 7 2 9 2" xfId="14240" xr:uid="{376AFE78-8359-4133-BC4E-D06D469C8A58}"/>
    <cellStyle name="Percent 9 7 2 9 2 2" xfId="32113" xr:uid="{3819B7F5-56DB-4C7B-B182-42F5AA28D3B8}"/>
    <cellStyle name="Percent 9 7 2 9 2 3" xfId="49964" xr:uid="{C3FC77F8-7CD6-4BDE-BC33-E0BDB0DA6F0B}"/>
    <cellStyle name="Percent 9 7 2 9 3" xfId="32112" xr:uid="{2EA3FFC4-968D-4650-B7D1-EDFF2644465B}"/>
    <cellStyle name="Percent 9 7 2 9 4" xfId="49963" xr:uid="{ADC1AA79-F3E6-4886-B52B-6931C2483B08}"/>
    <cellStyle name="Percent 9 7 3" xfId="3031" xr:uid="{634677EF-49AA-4827-8725-FFCE58020E00}"/>
    <cellStyle name="Percent 9 7 3 10" xfId="14242" xr:uid="{E26ECDF7-AC62-47E7-B0DE-1BC5036384A9}"/>
    <cellStyle name="Percent 9 7 3 10 2" xfId="32115" xr:uid="{E118F33F-5151-46B8-92D7-11B093A0BAA2}"/>
    <cellStyle name="Percent 9 7 3 10 3" xfId="49966" xr:uid="{234EFF01-F25F-4FB2-850B-703EA0FFAE49}"/>
    <cellStyle name="Percent 9 7 3 11" xfId="14243" xr:uid="{08A02579-604E-4A3F-B4A3-3F139B98E7DE}"/>
    <cellStyle name="Percent 9 7 3 11 2" xfId="32116" xr:uid="{AD827FCF-589B-4DC7-B361-1521A979AC7B}"/>
    <cellStyle name="Percent 9 7 3 11 3" xfId="49967" xr:uid="{1DFEFFE9-BE3D-4BE3-AF73-0522BDE24F5C}"/>
    <cellStyle name="Percent 9 7 3 12" xfId="14241" xr:uid="{D92E4A59-9136-4841-A34B-440EFBE2EFA7}"/>
    <cellStyle name="Percent 9 7 3 12 2" xfId="32114" xr:uid="{8CC63478-0174-46A5-A5FC-002F81B43294}"/>
    <cellStyle name="Percent 9 7 3 12 3" xfId="49965" xr:uid="{B78630C8-8223-4C99-9C0B-AB60916A2517}"/>
    <cellStyle name="Percent 9 7 3 13" xfId="60047" xr:uid="{45FE7F06-6971-4850-B42C-2F132334B890}"/>
    <cellStyle name="Percent 9 7 3 2" xfId="14244" xr:uid="{B0E348EE-B0B0-41AD-A3D9-4CE1286A2F2D}"/>
    <cellStyle name="Percent 9 7 3 2 2" xfId="14245" xr:uid="{D3DC212F-D73E-429D-AE2C-2E9F9A712894}"/>
    <cellStyle name="Percent 9 7 3 2 2 2" xfId="14246" xr:uid="{9EBD618F-CD41-4F8A-B501-E047BE10A591}"/>
    <cellStyle name="Percent 9 7 3 2 2 2 2" xfId="32119" xr:uid="{9C866E2E-8CB2-43E5-8A15-BF077B5EB877}"/>
    <cellStyle name="Percent 9 7 3 2 2 2 3" xfId="49970" xr:uid="{D80C88E0-9491-4C96-AAF6-B16742037455}"/>
    <cellStyle name="Percent 9 7 3 2 2 3" xfId="32118" xr:uid="{66CAC566-CF42-46D3-882A-08A7F52277CF}"/>
    <cellStyle name="Percent 9 7 3 2 2 4" xfId="49969" xr:uid="{D4F8A7E4-C12F-43D7-99A3-BD508C565046}"/>
    <cellStyle name="Percent 9 7 3 2 3" xfId="14247" xr:uid="{19A14BC1-7292-4175-98AA-134DD4886905}"/>
    <cellStyle name="Percent 9 7 3 2 3 2" xfId="14248" xr:uid="{50E95394-D4F7-4BB0-ADB4-46CFAA605C24}"/>
    <cellStyle name="Percent 9 7 3 2 3 2 2" xfId="32121" xr:uid="{675EDA31-F234-40B8-8FB5-41521786AC32}"/>
    <cellStyle name="Percent 9 7 3 2 3 2 3" xfId="49972" xr:uid="{66710CC3-DB3A-4B5E-82E4-E9307476FD81}"/>
    <cellStyle name="Percent 9 7 3 2 3 3" xfId="32120" xr:uid="{A9E80AFE-9FE2-4F6B-A540-77CC196DD725}"/>
    <cellStyle name="Percent 9 7 3 2 3 4" xfId="49971" xr:uid="{E2DA2AD5-A62D-4134-B121-28274E969E7E}"/>
    <cellStyle name="Percent 9 7 3 2 4" xfId="14249" xr:uid="{3D5E3A00-298E-4CC2-89D7-8D8F4795AC06}"/>
    <cellStyle name="Percent 9 7 3 2 4 2" xfId="32122" xr:uid="{31817773-1691-48E4-87DF-38A42307FC90}"/>
    <cellStyle name="Percent 9 7 3 2 4 3" xfId="49973" xr:uid="{F1236673-EF6D-4149-97CC-4A139DE5CD2D}"/>
    <cellStyle name="Percent 9 7 3 2 5" xfId="14250" xr:uid="{8F7FAEFE-B875-4034-B00D-02579FD7AB8A}"/>
    <cellStyle name="Percent 9 7 3 2 5 2" xfId="32123" xr:uid="{E2616B1A-C345-458E-B44B-0D845799DE62}"/>
    <cellStyle name="Percent 9 7 3 2 5 3" xfId="49974" xr:uid="{7B74D6BB-9E2A-4E93-A1F9-1877226DE315}"/>
    <cellStyle name="Percent 9 7 3 2 6" xfId="32117" xr:uid="{480C2328-BC30-4CBA-A313-21B4EC7FBE19}"/>
    <cellStyle name="Percent 9 7 3 2 7" xfId="49968" xr:uid="{FAA64446-F3A0-455A-B329-02893C298FCC}"/>
    <cellStyle name="Percent 9 7 3 3" xfId="14251" xr:uid="{ED94EA60-A5CD-4273-AEFA-F55EA97EEECF}"/>
    <cellStyle name="Percent 9 7 3 3 2" xfId="14252" xr:uid="{B9E4BF00-1A59-4FA2-91B1-3C62E6AD29B7}"/>
    <cellStyle name="Percent 9 7 3 3 2 2" xfId="14253" xr:uid="{CB77E1D8-2B19-440B-8B92-25BC16A6D400}"/>
    <cellStyle name="Percent 9 7 3 3 2 2 2" xfId="32126" xr:uid="{D386CA04-1517-466F-95CB-B62F76179866}"/>
    <cellStyle name="Percent 9 7 3 3 2 2 3" xfId="49977" xr:uid="{FB72E896-6580-440C-B39A-B621C7F485C4}"/>
    <cellStyle name="Percent 9 7 3 3 2 3" xfId="32125" xr:uid="{F1345902-A3E3-4056-9E1D-D4F2149AE047}"/>
    <cellStyle name="Percent 9 7 3 3 2 4" xfId="49976" xr:uid="{252B7EAC-FB62-4C05-A9C8-B682502F0332}"/>
    <cellStyle name="Percent 9 7 3 3 3" xfId="14254" xr:uid="{C7A0E6E1-8CEB-4ACB-963A-E088084FD2EE}"/>
    <cellStyle name="Percent 9 7 3 3 3 2" xfId="14255" xr:uid="{87D4C023-335B-449D-A4C0-A4C958B26DF5}"/>
    <cellStyle name="Percent 9 7 3 3 3 2 2" xfId="32128" xr:uid="{931E7CCE-6C7F-492D-85BE-BA1223D26B08}"/>
    <cellStyle name="Percent 9 7 3 3 3 2 3" xfId="49979" xr:uid="{D58E7B2F-C9F4-47AF-9A69-7412F2DE04E0}"/>
    <cellStyle name="Percent 9 7 3 3 3 3" xfId="32127" xr:uid="{47F5613C-7744-405F-B81B-4538E2C23240}"/>
    <cellStyle name="Percent 9 7 3 3 3 4" xfId="49978" xr:uid="{57063987-80A9-41F2-B4AD-7912898C4F13}"/>
    <cellStyle name="Percent 9 7 3 3 4" xfId="14256" xr:uid="{22061B9A-69C8-4808-BB41-13FEEE8967D5}"/>
    <cellStyle name="Percent 9 7 3 3 4 2" xfId="32129" xr:uid="{9ED19A71-9897-47F1-8F41-8D061980E12A}"/>
    <cellStyle name="Percent 9 7 3 3 4 3" xfId="49980" xr:uid="{62B22455-6984-4539-A101-936AEA329DB9}"/>
    <cellStyle name="Percent 9 7 3 3 5" xfId="32124" xr:uid="{D2AE4CE1-6A29-4DC4-97A7-B5FAB3D24E53}"/>
    <cellStyle name="Percent 9 7 3 3 6" xfId="49975" xr:uid="{65988A9D-597B-461C-B2D1-00CAC48621BF}"/>
    <cellStyle name="Percent 9 7 3 4" xfId="14257" xr:uid="{18E2B514-5AAC-487D-8425-8181641E22AF}"/>
    <cellStyle name="Percent 9 7 3 4 2" xfId="14258" xr:uid="{2F28E0B5-0737-4BC2-B999-16BF5C695F9B}"/>
    <cellStyle name="Percent 9 7 3 4 2 2" xfId="14259" xr:uid="{6EEA0C87-9298-44CF-8791-B27758B9DEC1}"/>
    <cellStyle name="Percent 9 7 3 4 2 2 2" xfId="32132" xr:uid="{882AB000-D837-4C06-8352-40C96C44F786}"/>
    <cellStyle name="Percent 9 7 3 4 2 2 3" xfId="49983" xr:uid="{990AF558-944E-44A9-BEAB-72081FA61A80}"/>
    <cellStyle name="Percent 9 7 3 4 2 3" xfId="32131" xr:uid="{A3BC7AA4-3188-4DCB-8908-F3F718CF2A5A}"/>
    <cellStyle name="Percent 9 7 3 4 2 4" xfId="49982" xr:uid="{47658495-803C-4F61-BC0E-DD7E02D5345A}"/>
    <cellStyle name="Percent 9 7 3 4 3" xfId="14260" xr:uid="{43886BAD-F454-48E8-BC76-0EF0C1284D27}"/>
    <cellStyle name="Percent 9 7 3 4 3 2" xfId="14261" xr:uid="{D42C779B-E5C8-4F11-BC0E-48B147575A12}"/>
    <cellStyle name="Percent 9 7 3 4 3 2 2" xfId="32134" xr:uid="{C2022125-0488-4A5F-9BDD-FD025957782D}"/>
    <cellStyle name="Percent 9 7 3 4 3 2 3" xfId="49985" xr:uid="{059169AF-FA6D-4FED-BD7A-5EC4868290E4}"/>
    <cellStyle name="Percent 9 7 3 4 3 3" xfId="32133" xr:uid="{AC16EA4E-E352-4137-A373-144DF70C8F43}"/>
    <cellStyle name="Percent 9 7 3 4 3 4" xfId="49984" xr:uid="{FA1D3B47-CDA0-4575-8079-D7A99A3A56D4}"/>
    <cellStyle name="Percent 9 7 3 4 4" xfId="14262" xr:uid="{CC9A6232-2CEF-46EF-856F-DA0AAB96E496}"/>
    <cellStyle name="Percent 9 7 3 4 4 2" xfId="32135" xr:uid="{34B4CD91-86B8-4C82-814D-6C7CEEB10410}"/>
    <cellStyle name="Percent 9 7 3 4 4 3" xfId="49986" xr:uid="{9E431F39-6F20-40F0-A58D-BB8F1161EBC9}"/>
    <cellStyle name="Percent 9 7 3 4 5" xfId="32130" xr:uid="{1204EBA2-0991-4BE6-AEEF-65500F5B7E5C}"/>
    <cellStyle name="Percent 9 7 3 4 6" xfId="49981" xr:uid="{8968FB44-0293-4F56-A608-23E0A0B6A823}"/>
    <cellStyle name="Percent 9 7 3 5" xfId="14263" xr:uid="{05834181-D5C0-4A3F-B2FE-6CC51DD1B323}"/>
    <cellStyle name="Percent 9 7 3 5 2" xfId="14264" xr:uid="{B3331488-1B41-4BE8-A0E0-E8A456578CB2}"/>
    <cellStyle name="Percent 9 7 3 5 2 2" xfId="14265" xr:uid="{8B8AFDB3-15A5-4B9F-87C4-74E97A88DC48}"/>
    <cellStyle name="Percent 9 7 3 5 2 2 2" xfId="32138" xr:uid="{A79831C8-E6AA-4F92-B0AC-0EAD88D78891}"/>
    <cellStyle name="Percent 9 7 3 5 2 2 3" xfId="49989" xr:uid="{BEEACB06-9268-49E2-B95C-A1966400D220}"/>
    <cellStyle name="Percent 9 7 3 5 2 3" xfId="32137" xr:uid="{0761F2C3-F203-44EF-AE0A-C2D7F8E6E4AC}"/>
    <cellStyle name="Percent 9 7 3 5 2 4" xfId="49988" xr:uid="{7982DED7-3474-4FBD-918A-1AFAA1763F70}"/>
    <cellStyle name="Percent 9 7 3 5 3" xfId="14266" xr:uid="{07546974-B0A0-4002-9D70-E35D7ECB0522}"/>
    <cellStyle name="Percent 9 7 3 5 3 2" xfId="14267" xr:uid="{D6018D6A-D6A5-448D-901A-AB48DA356470}"/>
    <cellStyle name="Percent 9 7 3 5 3 2 2" xfId="32140" xr:uid="{7A9F9C0D-C23B-4338-84C2-F6D0E18C38CD}"/>
    <cellStyle name="Percent 9 7 3 5 3 2 3" xfId="49991" xr:uid="{C14F5DE1-F075-4271-B8F7-4232150CAF2C}"/>
    <cellStyle name="Percent 9 7 3 5 3 3" xfId="32139" xr:uid="{4BE6AB7B-654F-42E7-815D-49A665698F92}"/>
    <cellStyle name="Percent 9 7 3 5 3 4" xfId="49990" xr:uid="{7D1386E4-E09E-4A9A-99C4-D66889396835}"/>
    <cellStyle name="Percent 9 7 3 5 4" xfId="14268" xr:uid="{B6F66530-4283-4BE2-8443-18F39F8D4E5D}"/>
    <cellStyle name="Percent 9 7 3 5 4 2" xfId="14269" xr:uid="{0B79638E-84CB-47DA-9DEA-980F860611CB}"/>
    <cellStyle name="Percent 9 7 3 5 4 2 2" xfId="32142" xr:uid="{1C7AA771-0C9D-4FF3-B55F-FC22BD923716}"/>
    <cellStyle name="Percent 9 7 3 5 4 2 3" xfId="49993" xr:uid="{90493F11-11EF-44F4-8CDA-0D29FDCBFB7D}"/>
    <cellStyle name="Percent 9 7 3 5 4 3" xfId="32141" xr:uid="{922EA836-9AFF-41C8-BE74-27D2631AE669}"/>
    <cellStyle name="Percent 9 7 3 5 4 4" xfId="49992" xr:uid="{8F1228DD-54F3-48A6-8BE7-BE6EB59A8391}"/>
    <cellStyle name="Percent 9 7 3 5 5" xfId="14270" xr:uid="{5F09D12B-2D04-427D-8FBB-7F412E9BF0C7}"/>
    <cellStyle name="Percent 9 7 3 5 5 2" xfId="32143" xr:uid="{BB46FFB0-E37B-4052-A9A1-F386797E6839}"/>
    <cellStyle name="Percent 9 7 3 5 5 3" xfId="49994" xr:uid="{C2DE8E18-604A-40CB-8362-953A4A8DB6A0}"/>
    <cellStyle name="Percent 9 7 3 5 6" xfId="32136" xr:uid="{E4FD0142-9EDE-4E7B-A6AD-5916AB427F1F}"/>
    <cellStyle name="Percent 9 7 3 5 7" xfId="49987" xr:uid="{09EC61EA-5763-4F6B-A416-1CE8849C8F37}"/>
    <cellStyle name="Percent 9 7 3 6" xfId="14271" xr:uid="{8B9A1574-EDF8-4950-B765-4AC482D9986F}"/>
    <cellStyle name="Percent 9 7 3 6 2" xfId="14272" xr:uid="{9AA4D851-BB3F-4D5D-A446-7BF1487A964D}"/>
    <cellStyle name="Percent 9 7 3 6 2 2" xfId="14273" xr:uid="{4C76397D-1499-4D4D-9346-1DE1EE7B4AAD}"/>
    <cellStyle name="Percent 9 7 3 6 2 2 2" xfId="32146" xr:uid="{BA1AEC37-A936-42A1-BA8F-34D2C0C40CF6}"/>
    <cellStyle name="Percent 9 7 3 6 2 2 3" xfId="49997" xr:uid="{46DB37F4-0D75-41CD-A561-5327F1F7E4E2}"/>
    <cellStyle name="Percent 9 7 3 6 2 3" xfId="32145" xr:uid="{F4EA7F19-F0F0-4088-AEEB-B23C28840B09}"/>
    <cellStyle name="Percent 9 7 3 6 2 4" xfId="49996" xr:uid="{0DD4C570-2C5C-4B8B-8971-895AA275AB78}"/>
    <cellStyle name="Percent 9 7 3 6 3" xfId="14274" xr:uid="{CBE28068-A7D4-4328-9FE5-0BD57B4BCC67}"/>
    <cellStyle name="Percent 9 7 3 6 3 2" xfId="14275" xr:uid="{19A51D2A-B09E-49C6-9455-85313510EBB1}"/>
    <cellStyle name="Percent 9 7 3 6 3 2 2" xfId="32148" xr:uid="{A8625BE0-0815-46F9-97CF-2BA7D937B91F}"/>
    <cellStyle name="Percent 9 7 3 6 3 2 3" xfId="49999" xr:uid="{08BFF06C-A75D-46CB-A57F-54686CF340DD}"/>
    <cellStyle name="Percent 9 7 3 6 3 3" xfId="32147" xr:uid="{B1AC79D2-2CF0-49C2-B2BF-7CDA5BA7BC13}"/>
    <cellStyle name="Percent 9 7 3 6 3 4" xfId="49998" xr:uid="{0DAE3F22-B3EF-4710-AA09-A9319EBC41B0}"/>
    <cellStyle name="Percent 9 7 3 6 4" xfId="14276" xr:uid="{BAFB04CB-B604-4103-9B3E-50FB8BE2FC3B}"/>
    <cellStyle name="Percent 9 7 3 6 4 2" xfId="32149" xr:uid="{7ACECB96-CB41-433A-B980-5ECF875CD5E7}"/>
    <cellStyle name="Percent 9 7 3 6 4 3" xfId="50000" xr:uid="{89097B95-AF44-42E4-957F-D5F73A9D2356}"/>
    <cellStyle name="Percent 9 7 3 6 5" xfId="32144" xr:uid="{9BF34A45-C779-4D3A-8C7B-D574C887054C}"/>
    <cellStyle name="Percent 9 7 3 6 6" xfId="49995" xr:uid="{513B3821-D6A9-4557-95ED-7DE04367C922}"/>
    <cellStyle name="Percent 9 7 3 7" xfId="14277" xr:uid="{13DA9308-6722-4F47-921B-4DDDB0A633C7}"/>
    <cellStyle name="Percent 9 7 3 7 2" xfId="14278" xr:uid="{3B6DCE3E-068A-41C7-A26D-12F9938E96FE}"/>
    <cellStyle name="Percent 9 7 3 7 2 2" xfId="32151" xr:uid="{C4F87D2B-F57D-43A4-A267-D09DB407B908}"/>
    <cellStyle name="Percent 9 7 3 7 2 3" xfId="50002" xr:uid="{5486C2A7-A28F-4F4F-98B3-FF57E0942FDB}"/>
    <cellStyle name="Percent 9 7 3 7 3" xfId="32150" xr:uid="{3C8FDB4F-25A8-4ECA-92E4-A3A55C090E4C}"/>
    <cellStyle name="Percent 9 7 3 7 4" xfId="50001" xr:uid="{C9777D27-7EF5-4984-990F-8071FA84C7D8}"/>
    <cellStyle name="Percent 9 7 3 8" xfId="14279" xr:uid="{C37ED4D7-B2A3-4730-9A70-D1741725D29C}"/>
    <cellStyle name="Percent 9 7 3 8 2" xfId="14280" xr:uid="{7808382F-9175-4F73-BB52-22F01CBD96F2}"/>
    <cellStyle name="Percent 9 7 3 8 2 2" xfId="32153" xr:uid="{3E7718BD-191A-4B7D-94E1-16ECCAFDE740}"/>
    <cellStyle name="Percent 9 7 3 8 2 3" xfId="50004" xr:uid="{A50A0093-35CF-4921-875F-341A06A3B796}"/>
    <cellStyle name="Percent 9 7 3 8 3" xfId="32152" xr:uid="{84E0019F-B4CF-4404-9981-3498F41B87CD}"/>
    <cellStyle name="Percent 9 7 3 8 4" xfId="50003" xr:uid="{4023D00E-5D2C-45FD-B2D4-F37C9FBC647E}"/>
    <cellStyle name="Percent 9 7 3 9" xfId="14281" xr:uid="{7443B76B-73F5-4BC6-8A3B-24B48C534D16}"/>
    <cellStyle name="Percent 9 7 3 9 2" xfId="14282" xr:uid="{514EA67A-B5F1-4E2D-BE15-3BDAF2650560}"/>
    <cellStyle name="Percent 9 7 3 9 2 2" xfId="32155" xr:uid="{CD0DA83D-5A66-42C5-A621-0304D7738268}"/>
    <cellStyle name="Percent 9 7 3 9 2 3" xfId="50006" xr:uid="{F53F6A73-6381-4814-A31B-4AB1EABE13DA}"/>
    <cellStyle name="Percent 9 7 3 9 3" xfId="32154" xr:uid="{52AFBABC-8B36-4542-AB04-957FC10B6725}"/>
    <cellStyle name="Percent 9 7 3 9 4" xfId="50005" xr:uid="{C6A1DD73-A609-4A16-A5B7-7CB222961EA7}"/>
    <cellStyle name="Percent 9 7 4" xfId="4799" xr:uid="{7A1B7FC4-4661-48B9-B7CD-7DBBDA5E9C07}"/>
    <cellStyle name="Percent 9 7 4 10" xfId="14284" xr:uid="{52F3FFD5-710A-4631-B4D0-82B0D8C90067}"/>
    <cellStyle name="Percent 9 7 4 10 2" xfId="32157" xr:uid="{6C439CFD-224A-4D4D-83DC-BC3B8863ABB3}"/>
    <cellStyle name="Percent 9 7 4 10 3" xfId="50008" xr:uid="{B4789E25-81E6-4F86-878C-5421BB1C2E45}"/>
    <cellStyle name="Percent 9 7 4 11" xfId="14283" xr:uid="{0E77622A-6EF9-493A-AF82-986C2F2AB5A9}"/>
    <cellStyle name="Percent 9 7 4 11 2" xfId="32156" xr:uid="{18D8033E-6B6C-4DA8-BCC6-E1814FC7E360}"/>
    <cellStyle name="Percent 9 7 4 11 3" xfId="50007" xr:uid="{6FB23D7D-4624-462D-B939-2588015F6BF1}"/>
    <cellStyle name="Percent 9 7 4 12" xfId="60048" xr:uid="{5BA54D88-EC0A-4012-8ADA-02768FCBBE9F}"/>
    <cellStyle name="Percent 9 7 4 2" xfId="14285" xr:uid="{692F2EFB-6E31-4587-AF1C-AC67A2BEAB33}"/>
    <cellStyle name="Percent 9 7 4 2 2" xfId="14286" xr:uid="{82DADC28-F2D4-44C9-A876-9F60EE5AC19D}"/>
    <cellStyle name="Percent 9 7 4 2 2 2" xfId="14287" xr:uid="{5D2A3B06-8308-47A0-A6EA-5476330EB02B}"/>
    <cellStyle name="Percent 9 7 4 2 2 2 2" xfId="32160" xr:uid="{EB4BC015-A1D6-4B72-83DF-FA34C79F6589}"/>
    <cellStyle name="Percent 9 7 4 2 2 2 3" xfId="50011" xr:uid="{B5BD40C0-3434-4446-B2B5-B2B9E2D4669D}"/>
    <cellStyle name="Percent 9 7 4 2 2 3" xfId="32159" xr:uid="{809B7907-7E83-4FDF-84EE-F1A4AA342BF9}"/>
    <cellStyle name="Percent 9 7 4 2 2 4" xfId="50010" xr:uid="{455DF4AA-6A5A-4D9E-9B88-0C8D23C71874}"/>
    <cellStyle name="Percent 9 7 4 2 3" xfId="14288" xr:uid="{5A3F2AC9-2C32-4AD7-BFCE-3E7A7894961B}"/>
    <cellStyle name="Percent 9 7 4 2 3 2" xfId="14289" xr:uid="{258DCDC2-BEC4-447F-B032-49A31F784841}"/>
    <cellStyle name="Percent 9 7 4 2 3 2 2" xfId="32162" xr:uid="{24E28D21-C38B-471A-98B7-0F7A7A302712}"/>
    <cellStyle name="Percent 9 7 4 2 3 2 3" xfId="50013" xr:uid="{5C7AD5E5-F080-47EA-B25F-AA6404326222}"/>
    <cellStyle name="Percent 9 7 4 2 3 3" xfId="32161" xr:uid="{1A2948F9-27AB-4AC1-A12E-ED9976B2CE43}"/>
    <cellStyle name="Percent 9 7 4 2 3 4" xfId="50012" xr:uid="{073C27B6-F68B-4201-99C2-9C02BABFD050}"/>
    <cellStyle name="Percent 9 7 4 2 4" xfId="14290" xr:uid="{73C9FA90-802B-4393-B2AB-C3C725C8C6C4}"/>
    <cellStyle name="Percent 9 7 4 2 4 2" xfId="32163" xr:uid="{236779C4-4D1F-4E5A-AA0F-3654F16D8940}"/>
    <cellStyle name="Percent 9 7 4 2 4 3" xfId="50014" xr:uid="{C55A7C14-BEB1-47D5-B8D9-E2F059B459DF}"/>
    <cellStyle name="Percent 9 7 4 2 5" xfId="32158" xr:uid="{60A60206-4BA1-407D-81C5-85310BD86DD7}"/>
    <cellStyle name="Percent 9 7 4 2 6" xfId="50009" xr:uid="{8F319B34-4B1A-4919-81C8-76CDDECEF476}"/>
    <cellStyle name="Percent 9 7 4 3" xfId="14291" xr:uid="{EC6CA081-2445-4487-8743-537A023146B6}"/>
    <cellStyle name="Percent 9 7 4 3 2" xfId="14292" xr:uid="{340B1538-7862-41F9-856C-8FB2EAA92B3E}"/>
    <cellStyle name="Percent 9 7 4 3 2 2" xfId="14293" xr:uid="{9D1F024B-85EB-4746-AE4E-0AF27C6DFA1D}"/>
    <cellStyle name="Percent 9 7 4 3 2 2 2" xfId="32166" xr:uid="{434D1519-4934-4ACD-8D6E-0C335A839DB4}"/>
    <cellStyle name="Percent 9 7 4 3 2 2 3" xfId="50017" xr:uid="{033C28BA-3035-4D49-990E-25890521F42B}"/>
    <cellStyle name="Percent 9 7 4 3 2 3" xfId="32165" xr:uid="{63C9D26D-CBB1-4E5C-8847-F9FB547B27E0}"/>
    <cellStyle name="Percent 9 7 4 3 2 4" xfId="50016" xr:uid="{F6980804-5A56-452F-8B86-5A5D60FDA6C4}"/>
    <cellStyle name="Percent 9 7 4 3 3" xfId="14294" xr:uid="{F85EF808-36C6-46C6-A685-B83652ECD610}"/>
    <cellStyle name="Percent 9 7 4 3 3 2" xfId="14295" xr:uid="{785306E3-2FDB-4866-A62F-2F4F0204C11D}"/>
    <cellStyle name="Percent 9 7 4 3 3 2 2" xfId="32168" xr:uid="{5C2F7A17-84DD-409F-B8DA-7D9E6D55DD3E}"/>
    <cellStyle name="Percent 9 7 4 3 3 2 3" xfId="50019" xr:uid="{1B18E02B-5386-4702-ADA2-0EEB85650865}"/>
    <cellStyle name="Percent 9 7 4 3 3 3" xfId="32167" xr:uid="{48BFC9AC-BD3D-4E0D-B3EE-F2E5C3A875B5}"/>
    <cellStyle name="Percent 9 7 4 3 3 4" xfId="50018" xr:uid="{16D0E09A-D92D-44A2-8FF6-7B4553746F8E}"/>
    <cellStyle name="Percent 9 7 4 3 4" xfId="14296" xr:uid="{DB7E41A4-710D-4B49-AFB6-4CB64726BD2D}"/>
    <cellStyle name="Percent 9 7 4 3 4 2" xfId="32169" xr:uid="{79EB2814-A4ED-434D-8304-F8C4EE27E60B}"/>
    <cellStyle name="Percent 9 7 4 3 4 3" xfId="50020" xr:uid="{A3431905-3124-49A1-8D8C-ECDCE63C735F}"/>
    <cellStyle name="Percent 9 7 4 3 5" xfId="32164" xr:uid="{9E8C1BF1-AD83-41F5-8E7D-E9C2CED0B71F}"/>
    <cellStyle name="Percent 9 7 4 3 6" xfId="50015" xr:uid="{B7B57AF3-7741-497B-9736-76803732E733}"/>
    <cellStyle name="Percent 9 7 4 4" xfId="14297" xr:uid="{F6769BFD-9D87-4346-82C8-B599BC93757B}"/>
    <cellStyle name="Percent 9 7 4 4 2" xfId="14298" xr:uid="{976F06D0-3852-4781-A7F3-6DC4C8CB4D83}"/>
    <cellStyle name="Percent 9 7 4 4 2 2" xfId="14299" xr:uid="{F02921AD-F9EA-4037-A053-ED1FD6339AA4}"/>
    <cellStyle name="Percent 9 7 4 4 2 2 2" xfId="32172" xr:uid="{00A1FC54-D202-4906-B40B-0EE1DD0FC559}"/>
    <cellStyle name="Percent 9 7 4 4 2 2 3" xfId="50023" xr:uid="{9644CF0D-0B99-4D33-8DF4-E7AAFF77B9B4}"/>
    <cellStyle name="Percent 9 7 4 4 2 3" xfId="32171" xr:uid="{2B7FC827-3326-468B-91F9-E07DC7378FD8}"/>
    <cellStyle name="Percent 9 7 4 4 2 4" xfId="50022" xr:uid="{25ED8D09-6A6A-4D54-8646-6B62ACADD0F0}"/>
    <cellStyle name="Percent 9 7 4 4 3" xfId="14300" xr:uid="{CDACCCF2-FCBE-4552-9FBE-68F04D0CA19D}"/>
    <cellStyle name="Percent 9 7 4 4 3 2" xfId="14301" xr:uid="{61B40325-6E21-4ADD-8B99-7805C7770973}"/>
    <cellStyle name="Percent 9 7 4 4 3 2 2" xfId="32174" xr:uid="{99439C94-37DA-43FA-A4A5-8963A1CB04DF}"/>
    <cellStyle name="Percent 9 7 4 4 3 2 3" xfId="50025" xr:uid="{75AF8C87-234F-4B68-BB2E-2D911D8BEBD2}"/>
    <cellStyle name="Percent 9 7 4 4 3 3" xfId="32173" xr:uid="{9DC91ABA-98CE-452E-A163-0AF640E1ED5F}"/>
    <cellStyle name="Percent 9 7 4 4 3 4" xfId="50024" xr:uid="{29B7B87D-A783-43A0-B08C-78AB8A241632}"/>
    <cellStyle name="Percent 9 7 4 4 4" xfId="14302" xr:uid="{6A93A390-7CD7-4A99-9A88-A4C7A8B605E3}"/>
    <cellStyle name="Percent 9 7 4 4 4 2" xfId="14303" xr:uid="{3C76F1C2-01E5-4C54-8178-82682B0D3D66}"/>
    <cellStyle name="Percent 9 7 4 4 4 2 2" xfId="32176" xr:uid="{B3F97586-A376-4FF3-8BAE-8B778E849B66}"/>
    <cellStyle name="Percent 9 7 4 4 4 2 3" xfId="50027" xr:uid="{12C3AEBF-9023-46F8-AC29-1D9BD4B4DC6D}"/>
    <cellStyle name="Percent 9 7 4 4 4 3" xfId="32175" xr:uid="{DEB9D126-1FBF-4C0F-9762-97FBCD70A69C}"/>
    <cellStyle name="Percent 9 7 4 4 4 4" xfId="50026" xr:uid="{A02B6804-8D5A-4CB9-B0F1-D0EDD9C66010}"/>
    <cellStyle name="Percent 9 7 4 4 5" xfId="14304" xr:uid="{2BB9A00E-7D87-4B76-9561-2ABF35B4CD8A}"/>
    <cellStyle name="Percent 9 7 4 4 5 2" xfId="32177" xr:uid="{EE146709-FE6D-4500-B742-C677F94879A9}"/>
    <cellStyle name="Percent 9 7 4 4 5 3" xfId="50028" xr:uid="{3FAF1F28-1CDD-429F-BFBA-1881F7727BEE}"/>
    <cellStyle name="Percent 9 7 4 4 6" xfId="32170" xr:uid="{B05A8FE6-0519-4D25-A3C4-C7FA5D64E6CA}"/>
    <cellStyle name="Percent 9 7 4 4 7" xfId="50021" xr:uid="{B9CA2383-C100-4A83-AEDB-63136A277088}"/>
    <cellStyle name="Percent 9 7 4 5" xfId="14305" xr:uid="{D9C49A0D-1BA6-434B-8BEF-5BF19DF03129}"/>
    <cellStyle name="Percent 9 7 4 5 2" xfId="14306" xr:uid="{1AEBFF3A-2C6A-4E91-8314-75946DE589E2}"/>
    <cellStyle name="Percent 9 7 4 5 2 2" xfId="14307" xr:uid="{8D98E195-6C30-485F-8DAC-50C886F0C805}"/>
    <cellStyle name="Percent 9 7 4 5 2 2 2" xfId="32180" xr:uid="{86F6010B-CDED-44C7-98A2-7B9875FBF84C}"/>
    <cellStyle name="Percent 9 7 4 5 2 2 3" xfId="50031" xr:uid="{B2867117-A7BC-475C-8197-EA898CB7C846}"/>
    <cellStyle name="Percent 9 7 4 5 2 3" xfId="32179" xr:uid="{CD7A3AD0-BD66-4CDF-9240-C144C52C01E9}"/>
    <cellStyle name="Percent 9 7 4 5 2 4" xfId="50030" xr:uid="{27D5D0C0-D0CD-4AC9-9322-6354A0A4D3D5}"/>
    <cellStyle name="Percent 9 7 4 5 3" xfId="14308" xr:uid="{D605B17D-68C1-437E-9776-8D12827F1DDC}"/>
    <cellStyle name="Percent 9 7 4 5 3 2" xfId="14309" xr:uid="{4B3335D9-E506-4B42-8058-4DBFB0B241B8}"/>
    <cellStyle name="Percent 9 7 4 5 3 2 2" xfId="32182" xr:uid="{362AB98C-FDD1-4C55-B19D-D5B742B0AA17}"/>
    <cellStyle name="Percent 9 7 4 5 3 2 3" xfId="50033" xr:uid="{39350C2C-9156-4032-BCB7-0766A6F4BB3D}"/>
    <cellStyle name="Percent 9 7 4 5 3 3" xfId="32181" xr:uid="{5CD79DEF-A82F-4BE8-9406-631F61E57B61}"/>
    <cellStyle name="Percent 9 7 4 5 3 4" xfId="50032" xr:uid="{5518DD23-D23E-491F-8388-90EA65998E57}"/>
    <cellStyle name="Percent 9 7 4 5 4" xfId="14310" xr:uid="{BA81F0EE-B883-4FAA-99BF-0949F239673D}"/>
    <cellStyle name="Percent 9 7 4 5 4 2" xfId="32183" xr:uid="{25B0CB5E-E933-475B-B9A2-2EFF0BBDEE32}"/>
    <cellStyle name="Percent 9 7 4 5 4 3" xfId="50034" xr:uid="{2A4F44BE-D3A4-44D9-A432-5E2560B7090B}"/>
    <cellStyle name="Percent 9 7 4 5 5" xfId="32178" xr:uid="{35DBE379-2CC2-4953-BA1B-D57AEDE4DE63}"/>
    <cellStyle name="Percent 9 7 4 5 6" xfId="50029" xr:uid="{9A6D7127-2D5E-4B3D-8AD6-51223AFF4EBF}"/>
    <cellStyle name="Percent 9 7 4 6" xfId="14311" xr:uid="{7C7B9FAD-AFD7-4FD2-BE4C-693B5821C145}"/>
    <cellStyle name="Percent 9 7 4 6 2" xfId="14312" xr:uid="{2CA43E09-9B37-4EA6-8C3E-0C9506C51F9F}"/>
    <cellStyle name="Percent 9 7 4 6 2 2" xfId="32185" xr:uid="{DB0CF590-D9D8-4460-83E9-351E5653D27A}"/>
    <cellStyle name="Percent 9 7 4 6 2 3" xfId="50036" xr:uid="{A6A06E0A-A22B-41AD-A665-5A16F18F07FB}"/>
    <cellStyle name="Percent 9 7 4 6 3" xfId="32184" xr:uid="{3EE5AB95-FA0F-4A5E-8196-FA879F18B0CF}"/>
    <cellStyle name="Percent 9 7 4 6 4" xfId="50035" xr:uid="{027A25FC-C733-4C69-8F3A-67A0B6A768F7}"/>
    <cellStyle name="Percent 9 7 4 7" xfId="14313" xr:uid="{6F95E3C3-344B-4D04-9E88-4A73441BE890}"/>
    <cellStyle name="Percent 9 7 4 7 2" xfId="14314" xr:uid="{1E0E7EF5-1690-4EC7-8C8A-7242299D024E}"/>
    <cellStyle name="Percent 9 7 4 7 2 2" xfId="32187" xr:uid="{0A8F5CCB-871B-4C5B-A68F-7395E2B8DF45}"/>
    <cellStyle name="Percent 9 7 4 7 2 3" xfId="50038" xr:uid="{B72956B7-A71E-45A9-B7C5-827904FCFB3B}"/>
    <cellStyle name="Percent 9 7 4 7 3" xfId="32186" xr:uid="{90AE0914-5D38-4877-B643-F764A2E3EF16}"/>
    <cellStyle name="Percent 9 7 4 7 4" xfId="50037" xr:uid="{5FB23397-CD14-4C09-B7F2-77B6CB37713D}"/>
    <cellStyle name="Percent 9 7 4 8" xfId="14315" xr:uid="{D14DB848-4F32-4CEA-ACE0-962F603846FF}"/>
    <cellStyle name="Percent 9 7 4 8 2" xfId="14316" xr:uid="{9BF1E09B-0C3C-452B-BE2A-6BEE8787196B}"/>
    <cellStyle name="Percent 9 7 4 8 2 2" xfId="32189" xr:uid="{2CB5C7AC-A3D1-49C8-B778-31185ADB4B71}"/>
    <cellStyle name="Percent 9 7 4 8 2 3" xfId="50040" xr:uid="{0EE12A42-1D46-41EA-B615-86B8EC398CE9}"/>
    <cellStyle name="Percent 9 7 4 8 3" xfId="32188" xr:uid="{8EF76B7F-2AB5-4B2E-AF71-5F4B8FEED373}"/>
    <cellStyle name="Percent 9 7 4 8 4" xfId="50039" xr:uid="{29D489A2-7ECE-4523-B29D-7513A0380D9A}"/>
    <cellStyle name="Percent 9 7 4 9" xfId="14317" xr:uid="{2E261B59-4E31-45E2-9779-0235E6487068}"/>
    <cellStyle name="Percent 9 7 4 9 2" xfId="32190" xr:uid="{17FFEB8F-AC74-4394-8DE3-E83644F559E8}"/>
    <cellStyle name="Percent 9 7 4 9 3" xfId="50041" xr:uid="{A66E6F91-7BC9-4AF0-8120-7774A3709366}"/>
    <cellStyle name="Percent 9 7 5" xfId="14318" xr:uid="{D2D532AD-B125-4CA3-B6AD-7866FB88AC3A}"/>
    <cellStyle name="Percent 9 7 5 2" xfId="14319" xr:uid="{5485C79F-B352-412B-86A8-9B63E55DDCFA}"/>
    <cellStyle name="Percent 9 7 5 2 2" xfId="14320" xr:uid="{EB58B7E5-6709-433C-B48F-AB6ADB6D8687}"/>
    <cellStyle name="Percent 9 7 5 2 2 2" xfId="32193" xr:uid="{4F9BC0B2-AA79-4C04-BBAC-F92203768A68}"/>
    <cellStyle name="Percent 9 7 5 2 2 3" xfId="50044" xr:uid="{50874C6F-8726-4310-B4BA-2749B1440610}"/>
    <cellStyle name="Percent 9 7 5 2 3" xfId="32192" xr:uid="{F6360823-4D6E-4640-BCBC-D2F5829D1DEA}"/>
    <cellStyle name="Percent 9 7 5 2 4" xfId="50043" xr:uid="{0DB1BE17-C45C-45DC-9B75-991E8E8CB23E}"/>
    <cellStyle name="Percent 9 7 5 3" xfId="14321" xr:uid="{F14E4E7D-02E0-435C-9521-3F4D0D7D514C}"/>
    <cellStyle name="Percent 9 7 5 3 2" xfId="14322" xr:uid="{5C2D02AA-E4B9-4EDC-9AC8-7AA599124D9F}"/>
    <cellStyle name="Percent 9 7 5 3 2 2" xfId="32195" xr:uid="{751D2C85-03DC-45B6-BB62-FE8A3431C932}"/>
    <cellStyle name="Percent 9 7 5 3 2 3" xfId="50046" xr:uid="{28DDB469-3910-4C79-86F3-D6087EE71DCB}"/>
    <cellStyle name="Percent 9 7 5 3 3" xfId="32194" xr:uid="{AA73E4E4-2391-43E5-91B6-595BAA8065BE}"/>
    <cellStyle name="Percent 9 7 5 3 4" xfId="50045" xr:uid="{C9DF5214-C1A1-4FB0-8A1F-DF4BE79790F2}"/>
    <cellStyle name="Percent 9 7 5 4" xfId="14323" xr:uid="{225B7063-502C-4127-B472-CC8DE96FAE41}"/>
    <cellStyle name="Percent 9 7 5 4 2" xfId="32196" xr:uid="{752AE583-60B7-459A-929F-0CC61F7D7EC2}"/>
    <cellStyle name="Percent 9 7 5 4 3" xfId="50047" xr:uid="{FFBBED0B-21F9-4D98-9A9C-578A83DFC9EC}"/>
    <cellStyle name="Percent 9 7 5 5" xfId="14324" xr:uid="{F8DCC77F-71BC-48F3-A6FE-020C41214506}"/>
    <cellStyle name="Percent 9 7 5 5 2" xfId="32197" xr:uid="{E39F0216-77AC-4705-BE9B-B7C920965575}"/>
    <cellStyle name="Percent 9 7 5 5 3" xfId="50048" xr:uid="{86312FF4-9006-4315-A39D-F3A19F0178C8}"/>
    <cellStyle name="Percent 9 7 5 6" xfId="32191" xr:uid="{B655DF6D-0F3A-4F92-822C-CEF2209D2E0B}"/>
    <cellStyle name="Percent 9 7 5 7" xfId="50042" xr:uid="{923DCCA3-C502-4D6E-A0E4-0CE593F92632}"/>
    <cellStyle name="Percent 9 7 5 8" xfId="60049" xr:uid="{DAB4168A-6292-42E1-98A4-5BA78376478C}"/>
    <cellStyle name="Percent 9 7 6" xfId="14325" xr:uid="{2B0AE8BF-C3D4-4450-8B2D-22BCC5576C30}"/>
    <cellStyle name="Percent 9 7 6 2" xfId="14326" xr:uid="{43705DA3-5CC0-448B-9B2E-4FCDFFB1C1C7}"/>
    <cellStyle name="Percent 9 7 6 2 2" xfId="14327" xr:uid="{C9818353-9EA2-4C0C-8B38-7AE0BE25BFF7}"/>
    <cellStyle name="Percent 9 7 6 2 2 2" xfId="32200" xr:uid="{7656E5E7-0410-4BAF-A27F-A9CAD8F49DA1}"/>
    <cellStyle name="Percent 9 7 6 2 2 3" xfId="50051" xr:uid="{EEA2CF4F-4325-49EC-927D-DB597E6643D3}"/>
    <cellStyle name="Percent 9 7 6 2 3" xfId="32199" xr:uid="{68BF8A15-BF43-435D-A3AD-623E15BD676F}"/>
    <cellStyle name="Percent 9 7 6 2 4" xfId="50050" xr:uid="{7742C421-6806-4724-A978-E132178CD8D5}"/>
    <cellStyle name="Percent 9 7 6 3" xfId="14328" xr:uid="{1724C9D9-5332-4EC2-BD1E-6D2AF18D620F}"/>
    <cellStyle name="Percent 9 7 6 3 2" xfId="14329" xr:uid="{1C1CA634-E600-4BE9-88CE-5ABB8BCA999A}"/>
    <cellStyle name="Percent 9 7 6 3 2 2" xfId="32202" xr:uid="{ED6369BE-2DF8-4765-8E98-E465074AF784}"/>
    <cellStyle name="Percent 9 7 6 3 2 3" xfId="50053" xr:uid="{B0150960-3EB5-4B04-96E0-EEE32610AED3}"/>
    <cellStyle name="Percent 9 7 6 3 3" xfId="32201" xr:uid="{0EF5CF68-65F7-4174-83D1-9F70EFE4A8E5}"/>
    <cellStyle name="Percent 9 7 6 3 4" xfId="50052" xr:uid="{2AC775B6-3935-4EEA-BD5B-428188132984}"/>
    <cellStyle name="Percent 9 7 6 4" xfId="14330" xr:uid="{CD65D449-B2AC-4596-8305-C2ECD2AC67B2}"/>
    <cellStyle name="Percent 9 7 6 4 2" xfId="32203" xr:uid="{B3FF61D4-B5A4-49CD-AE2B-0F9CE9DDFCDE}"/>
    <cellStyle name="Percent 9 7 6 4 3" xfId="50054" xr:uid="{73D8C132-5E87-409B-AE4A-88F69E6EA3B1}"/>
    <cellStyle name="Percent 9 7 6 5" xfId="32198" xr:uid="{3F7AB7DC-D03A-4B67-83E0-EA1FE5A6709D}"/>
    <cellStyle name="Percent 9 7 6 6" xfId="50049" xr:uid="{A3FFC5F1-D2F5-412A-9727-904A90796FB2}"/>
    <cellStyle name="Percent 9 7 7" xfId="14331" xr:uid="{043B29F7-EEE9-46FB-89E8-E919AF7EA8A7}"/>
    <cellStyle name="Percent 9 7 7 2" xfId="14332" xr:uid="{A6D2D9ED-F3AB-4D4C-B149-C91017379CBA}"/>
    <cellStyle name="Percent 9 7 7 2 2" xfId="14333" xr:uid="{C2FD5DB3-57D4-4A70-AA4B-222DCCD0230F}"/>
    <cellStyle name="Percent 9 7 7 2 2 2" xfId="32206" xr:uid="{D0F114C3-BD70-47B8-911E-AE618892629F}"/>
    <cellStyle name="Percent 9 7 7 2 2 3" xfId="50057" xr:uid="{565D2009-6960-4785-9BCC-4E9EF830EB2D}"/>
    <cellStyle name="Percent 9 7 7 2 3" xfId="32205" xr:uid="{18AF272F-F4E6-49FD-931E-A1932BE4A62F}"/>
    <cellStyle name="Percent 9 7 7 2 4" xfId="50056" xr:uid="{B38D40FF-E19E-49DC-9E94-C186FA220C5C}"/>
    <cellStyle name="Percent 9 7 7 3" xfId="14334" xr:uid="{0DD4136B-D630-4B82-B167-D3299C3567A3}"/>
    <cellStyle name="Percent 9 7 7 3 2" xfId="14335" xr:uid="{F4DA99C9-F8DF-4ED6-856B-716746FA4723}"/>
    <cellStyle name="Percent 9 7 7 3 2 2" xfId="32208" xr:uid="{8108769F-7E1E-4AE9-A893-0A55FE5E80C4}"/>
    <cellStyle name="Percent 9 7 7 3 2 3" xfId="50059" xr:uid="{32DE2BD2-93DB-493D-AA97-2E094E5D5AA9}"/>
    <cellStyle name="Percent 9 7 7 3 3" xfId="32207" xr:uid="{3BA723BF-BA6B-46C7-9814-D031A4D17D2F}"/>
    <cellStyle name="Percent 9 7 7 3 4" xfId="50058" xr:uid="{6A944E8C-8028-44E8-925B-DA43241D002B}"/>
    <cellStyle name="Percent 9 7 7 4" xfId="14336" xr:uid="{F6B4C159-C104-4325-B47E-11005DCB4F8F}"/>
    <cellStyle name="Percent 9 7 7 4 2" xfId="32209" xr:uid="{D8D64A6C-080A-4363-9698-8D4A46D052DA}"/>
    <cellStyle name="Percent 9 7 7 4 3" xfId="50060" xr:uid="{3FB87F41-BFB2-494B-A66E-0DE493B33F7C}"/>
    <cellStyle name="Percent 9 7 7 5" xfId="32204" xr:uid="{647D4CE4-A9C6-4C42-9F50-94135692712E}"/>
    <cellStyle name="Percent 9 7 7 6" xfId="50055" xr:uid="{29538E89-F4A4-454A-9DE4-35F7128E8F02}"/>
    <cellStyle name="Percent 9 7 8" xfId="14337" xr:uid="{522C4E50-E55C-461E-B437-51FA6B778F1A}"/>
    <cellStyle name="Percent 9 7 8 2" xfId="14338" xr:uid="{972E371F-91BE-4EB4-A2F6-C9FE20F282F8}"/>
    <cellStyle name="Percent 9 7 8 2 2" xfId="14339" xr:uid="{DD649F5A-EBA6-4896-BBCF-44798E6061DC}"/>
    <cellStyle name="Percent 9 7 8 2 2 2" xfId="32212" xr:uid="{5811CECF-1A59-4687-BB2E-DFA01CA56BAD}"/>
    <cellStyle name="Percent 9 7 8 2 2 3" xfId="50063" xr:uid="{C160C141-40AF-42A9-819A-8717D3E87793}"/>
    <cellStyle name="Percent 9 7 8 2 3" xfId="32211" xr:uid="{6391FB92-482D-4C1D-8830-87E51C945868}"/>
    <cellStyle name="Percent 9 7 8 2 4" xfId="50062" xr:uid="{00BE665C-A320-4B2C-804B-EC4D80759D4C}"/>
    <cellStyle name="Percent 9 7 8 3" xfId="14340" xr:uid="{7CA6B3AE-AEA7-4794-89E4-29485EB19F5F}"/>
    <cellStyle name="Percent 9 7 8 3 2" xfId="14341" xr:uid="{7042F50C-44AE-4C9E-B842-E25CC6C4FC74}"/>
    <cellStyle name="Percent 9 7 8 3 2 2" xfId="32214" xr:uid="{6378C1C5-DDD7-466E-8BB0-84FBC806A3C5}"/>
    <cellStyle name="Percent 9 7 8 3 2 3" xfId="50065" xr:uid="{E17BA376-19F0-41EB-BB71-78FFE3E6409C}"/>
    <cellStyle name="Percent 9 7 8 3 3" xfId="32213" xr:uid="{BA69216F-D63F-40BD-A42D-C1202DE41FD5}"/>
    <cellStyle name="Percent 9 7 8 3 4" xfId="50064" xr:uid="{5FB133DE-A209-4721-8353-1EBF29FFDDD3}"/>
    <cellStyle name="Percent 9 7 8 4" xfId="14342" xr:uid="{7BB8183B-7C1A-4B4C-A7E4-9283F7462FB8}"/>
    <cellStyle name="Percent 9 7 8 4 2" xfId="14343" xr:uid="{7EDB0ED7-5121-4025-885D-70CFF900F1DF}"/>
    <cellStyle name="Percent 9 7 8 4 2 2" xfId="32216" xr:uid="{F3F1EEBA-2BCA-48DA-95A3-C475DCE47B1B}"/>
    <cellStyle name="Percent 9 7 8 4 2 3" xfId="50067" xr:uid="{2FE42B19-BA48-4600-AF0B-DBC45A9E47BE}"/>
    <cellStyle name="Percent 9 7 8 4 3" xfId="32215" xr:uid="{157CDD4F-FB1D-4C4C-987F-B082E3F03424}"/>
    <cellStyle name="Percent 9 7 8 4 4" xfId="50066" xr:uid="{0609F3BE-CE01-4043-BB39-F6FABAC664AF}"/>
    <cellStyle name="Percent 9 7 8 5" xfId="14344" xr:uid="{CA17E2C6-7D8B-46B4-8DF6-36DEE2CF1E7E}"/>
    <cellStyle name="Percent 9 7 8 5 2" xfId="32217" xr:uid="{1AE9D367-F358-4CC4-BE13-E98B5D5924A1}"/>
    <cellStyle name="Percent 9 7 8 5 3" xfId="50068" xr:uid="{0EC05047-8373-4910-99FD-2335568F1A47}"/>
    <cellStyle name="Percent 9 7 8 6" xfId="32210" xr:uid="{539EA9EF-C0BE-4041-87FE-65130E517A25}"/>
    <cellStyle name="Percent 9 7 8 7" xfId="50061" xr:uid="{3DBA38C1-7888-4D68-8580-93A434EC79CE}"/>
    <cellStyle name="Percent 9 7 9" xfId="14345" xr:uid="{44443DDF-97B8-4A01-AE8E-D31589EFE138}"/>
    <cellStyle name="Percent 9 7 9 2" xfId="14346" xr:uid="{CDCF0226-D6D6-4D43-99EA-494CFB1D00A7}"/>
    <cellStyle name="Percent 9 7 9 2 2" xfId="14347" xr:uid="{93324687-A619-478D-8016-34718BD599AE}"/>
    <cellStyle name="Percent 9 7 9 2 2 2" xfId="32220" xr:uid="{4D94C5B1-CEA0-4E4E-904E-04A5D7150A64}"/>
    <cellStyle name="Percent 9 7 9 2 2 3" xfId="50071" xr:uid="{D7BCEF92-8B08-42DD-86A5-96DA822A1DEA}"/>
    <cellStyle name="Percent 9 7 9 2 3" xfId="32219" xr:uid="{89DF3DF8-27CA-4F1C-80EA-88BC689E224C}"/>
    <cellStyle name="Percent 9 7 9 2 4" xfId="50070" xr:uid="{99BEE9E5-1AF2-4D70-A118-B8905507D6AD}"/>
    <cellStyle name="Percent 9 7 9 3" xfId="14348" xr:uid="{0B709CB6-D59F-4BB9-A522-59F82A2CBCE5}"/>
    <cellStyle name="Percent 9 7 9 3 2" xfId="14349" xr:uid="{CB4636E0-22E9-45F1-8DAA-BF636CC829A5}"/>
    <cellStyle name="Percent 9 7 9 3 2 2" xfId="32222" xr:uid="{E56A1A4E-9A9C-4D06-A383-F170F8CF8774}"/>
    <cellStyle name="Percent 9 7 9 3 2 3" xfId="50073" xr:uid="{09ECA060-1CF2-4AA4-95CB-13674AC28F9C}"/>
    <cellStyle name="Percent 9 7 9 3 3" xfId="32221" xr:uid="{F7325EE1-4391-45C5-90B0-91043134E527}"/>
    <cellStyle name="Percent 9 7 9 3 4" xfId="50072" xr:uid="{4A9CA22A-501F-4FF2-8475-B61A9885EAEC}"/>
    <cellStyle name="Percent 9 7 9 4" xfId="14350" xr:uid="{730A437D-E77C-4EFF-84AC-F280B4D1F74D}"/>
    <cellStyle name="Percent 9 7 9 4 2" xfId="32223" xr:uid="{22924423-3E21-47C9-A254-DFD1445DEFDE}"/>
    <cellStyle name="Percent 9 7 9 4 3" xfId="50074" xr:uid="{5C5260E0-D4C2-4D6D-A24E-7C4E6B23257E}"/>
    <cellStyle name="Percent 9 7 9 5" xfId="32218" xr:uid="{CAB03426-67C2-4282-B34E-8C662E612213}"/>
    <cellStyle name="Percent 9 7 9 6" xfId="50069" xr:uid="{FE027583-A9B1-4C69-8EFE-3C4C456608AC}"/>
    <cellStyle name="Percent 9 8" xfId="3032" xr:uid="{5754052C-83C2-4DC4-8B04-6DD7294F8920}"/>
    <cellStyle name="Percent 9 8 10" xfId="14352" xr:uid="{5007D314-EA91-4C04-B890-8EB8AB0B7E87}"/>
    <cellStyle name="Percent 9 8 10 2" xfId="14353" xr:uid="{7E2CDAEB-32C8-43EF-A3C5-6C6D8B7ACE66}"/>
    <cellStyle name="Percent 9 8 10 2 2" xfId="32226" xr:uid="{BE7DFA23-7A00-4567-B46F-8E96239EA206}"/>
    <cellStyle name="Percent 9 8 10 2 3" xfId="50077" xr:uid="{6D48E367-CAD5-41EF-BCAC-97CF2A30E1DF}"/>
    <cellStyle name="Percent 9 8 10 3" xfId="32225" xr:uid="{DF813D6F-564C-44EF-8945-B639B06282EB}"/>
    <cellStyle name="Percent 9 8 10 4" xfId="50076" xr:uid="{4B4EB8CE-F541-4C1E-B504-316A28A3BEB4}"/>
    <cellStyle name="Percent 9 8 11" xfId="14354" xr:uid="{5612EDF7-9B77-45E5-8A9F-A6BB84214051}"/>
    <cellStyle name="Percent 9 8 11 2" xfId="32227" xr:uid="{6DF383F8-EE2D-4B45-AAD2-352637FBD7A6}"/>
    <cellStyle name="Percent 9 8 11 3" xfId="50078" xr:uid="{EFEB03B6-8F8E-49BA-AC54-25A487536BC2}"/>
    <cellStyle name="Percent 9 8 12" xfId="14355" xr:uid="{A11CEACF-7339-4D1D-AA1B-5041484450D8}"/>
    <cellStyle name="Percent 9 8 12 2" xfId="32228" xr:uid="{7B4B0123-9C35-4FEF-9295-E1966343433C}"/>
    <cellStyle name="Percent 9 8 12 3" xfId="50079" xr:uid="{3CD07759-7CB3-4774-A14C-60F7CB344B34}"/>
    <cellStyle name="Percent 9 8 13" xfId="14351" xr:uid="{57BAD268-2B67-4931-AAEE-20E183F986D2}"/>
    <cellStyle name="Percent 9 8 13 2" xfId="32224" xr:uid="{7C043DEE-E7E5-4676-8D5E-11C94B64EA0A}"/>
    <cellStyle name="Percent 9 8 13 3" xfId="50075" xr:uid="{23690E79-9164-4BCB-8A1F-B8793CA69F3E}"/>
    <cellStyle name="Percent 9 8 14" xfId="60050" xr:uid="{26722070-0008-42E6-90B1-8294F972E526}"/>
    <cellStyle name="Percent 9 8 2" xfId="4800" xr:uid="{0292DA8F-1301-45D4-B74A-C511185A8743}"/>
    <cellStyle name="Percent 9 8 2 10" xfId="14357" xr:uid="{A1E564B5-169D-45D4-8920-EEBD6667C767}"/>
    <cellStyle name="Percent 9 8 2 10 2" xfId="32230" xr:uid="{F1016BEF-24D4-4700-94EF-637F5612516A}"/>
    <cellStyle name="Percent 9 8 2 10 3" xfId="50081" xr:uid="{E2DCEFD0-6B19-4588-A800-9515C16D778A}"/>
    <cellStyle name="Percent 9 8 2 11" xfId="14356" xr:uid="{1A6C6404-CF51-413D-9155-A0A3D4B6C6D9}"/>
    <cellStyle name="Percent 9 8 2 11 2" xfId="32229" xr:uid="{BE12220A-74F2-4F24-A4C3-5E5B154169A3}"/>
    <cellStyle name="Percent 9 8 2 11 3" xfId="50080" xr:uid="{AB45644E-5F27-47B1-B56A-009050BC1DE1}"/>
    <cellStyle name="Percent 9 8 2 12" xfId="60051" xr:uid="{38A5E805-F36E-4CC8-A058-16EAA6211FD5}"/>
    <cellStyle name="Percent 9 8 2 2" xfId="14358" xr:uid="{F1238BD8-C3F3-41E9-85A2-750E501D2E70}"/>
    <cellStyle name="Percent 9 8 2 2 2" xfId="14359" xr:uid="{313DC424-9367-4B21-91FF-0356B6442477}"/>
    <cellStyle name="Percent 9 8 2 2 2 2" xfId="14360" xr:uid="{5DCC3810-A8A2-4D68-B531-13DE2312873D}"/>
    <cellStyle name="Percent 9 8 2 2 2 2 2" xfId="32233" xr:uid="{16251923-8E76-4B47-86B3-F26528804128}"/>
    <cellStyle name="Percent 9 8 2 2 2 2 3" xfId="50084" xr:uid="{26EA26BD-B928-4472-BD1B-359FBF644ACF}"/>
    <cellStyle name="Percent 9 8 2 2 2 3" xfId="32232" xr:uid="{DF81877C-5FA8-432F-9108-2E29A2512670}"/>
    <cellStyle name="Percent 9 8 2 2 2 4" xfId="50083" xr:uid="{308A70D0-B862-4E99-AE11-F0CCE3E1E474}"/>
    <cellStyle name="Percent 9 8 2 2 3" xfId="14361" xr:uid="{2DBA4F95-5C22-41E5-8F1A-78A231374232}"/>
    <cellStyle name="Percent 9 8 2 2 3 2" xfId="14362" xr:uid="{0FA5FBED-848B-4C77-9ED5-84A5673342E1}"/>
    <cellStyle name="Percent 9 8 2 2 3 2 2" xfId="32235" xr:uid="{66AD2670-04AF-4E50-BC9F-4E91B1550300}"/>
    <cellStyle name="Percent 9 8 2 2 3 2 3" xfId="50086" xr:uid="{F708CBAF-C6DA-4426-B6B0-1ABAB940DFA8}"/>
    <cellStyle name="Percent 9 8 2 2 3 3" xfId="32234" xr:uid="{F3F1A69E-58B2-4AEF-BB83-FA58A4E1FAFD}"/>
    <cellStyle name="Percent 9 8 2 2 3 4" xfId="50085" xr:uid="{4FF2682A-BAF1-44EE-AD44-999F24779D08}"/>
    <cellStyle name="Percent 9 8 2 2 4" xfId="14363" xr:uid="{8C40180E-464A-467A-80E3-A997AA54271C}"/>
    <cellStyle name="Percent 9 8 2 2 4 2" xfId="32236" xr:uid="{F34A605F-9B55-45FC-A7D8-69196F835361}"/>
    <cellStyle name="Percent 9 8 2 2 4 3" xfId="50087" xr:uid="{890A3574-83A6-422C-B126-D210C9B76C3F}"/>
    <cellStyle name="Percent 9 8 2 2 5" xfId="32231" xr:uid="{25C193B1-F63A-4262-A27A-35BB1910B2A1}"/>
    <cellStyle name="Percent 9 8 2 2 6" xfId="50082" xr:uid="{BFEDE3BE-F9A6-42BF-BA8B-260E7E828D66}"/>
    <cellStyle name="Percent 9 8 2 3" xfId="14364" xr:uid="{AE21B19B-E743-4604-9B13-D1281A409C3B}"/>
    <cellStyle name="Percent 9 8 2 3 2" xfId="14365" xr:uid="{0E4ED182-A904-4EC4-ADDD-89EE378DF512}"/>
    <cellStyle name="Percent 9 8 2 3 2 2" xfId="14366" xr:uid="{8B823D01-82E3-4998-B48C-5FB626825366}"/>
    <cellStyle name="Percent 9 8 2 3 2 2 2" xfId="32239" xr:uid="{CE70DD2D-48ED-4D29-8616-89E01FDD9131}"/>
    <cellStyle name="Percent 9 8 2 3 2 2 3" xfId="50090" xr:uid="{D8087497-F5E5-43B9-9B55-FD9102ECF883}"/>
    <cellStyle name="Percent 9 8 2 3 2 3" xfId="32238" xr:uid="{CC3701FC-BA67-43E6-81CD-BE604C39007E}"/>
    <cellStyle name="Percent 9 8 2 3 2 4" xfId="50089" xr:uid="{7DCEC2AF-2E93-495B-8D5A-0A3A43D639EE}"/>
    <cellStyle name="Percent 9 8 2 3 3" xfId="14367" xr:uid="{ACBFECD1-E29D-489F-A405-92DA6322D755}"/>
    <cellStyle name="Percent 9 8 2 3 3 2" xfId="14368" xr:uid="{B7C230DA-2218-483E-88AB-B81909640511}"/>
    <cellStyle name="Percent 9 8 2 3 3 2 2" xfId="32241" xr:uid="{153D3254-993C-481E-8AF2-51A4171E886B}"/>
    <cellStyle name="Percent 9 8 2 3 3 2 3" xfId="50092" xr:uid="{C9400D90-A493-4AC9-9C56-06E0745E9170}"/>
    <cellStyle name="Percent 9 8 2 3 3 3" xfId="32240" xr:uid="{9BBD1C76-DA08-4E63-99F1-D89EDEBFBDDE}"/>
    <cellStyle name="Percent 9 8 2 3 3 4" xfId="50091" xr:uid="{297E8FB9-34D8-44DC-9FC1-A9FF40846ACC}"/>
    <cellStyle name="Percent 9 8 2 3 4" xfId="14369" xr:uid="{9D46F186-4C4E-4D92-B8EB-3280B21FFD0F}"/>
    <cellStyle name="Percent 9 8 2 3 4 2" xfId="32242" xr:uid="{EE1FAFDA-B475-4F11-90BA-C498AFCEB10A}"/>
    <cellStyle name="Percent 9 8 2 3 4 3" xfId="50093" xr:uid="{039CCCDE-8E39-4310-9FE4-C217AA8ECA83}"/>
    <cellStyle name="Percent 9 8 2 3 5" xfId="32237" xr:uid="{120BE633-B135-4A41-9922-E070D90D3085}"/>
    <cellStyle name="Percent 9 8 2 3 6" xfId="50088" xr:uid="{7287ADDA-5B9E-4C12-931D-3820307DCD99}"/>
    <cellStyle name="Percent 9 8 2 4" xfId="14370" xr:uid="{9407CF18-5656-407A-B97A-EDE19D1855D5}"/>
    <cellStyle name="Percent 9 8 2 4 2" xfId="14371" xr:uid="{94E639D8-E7EE-44A4-BE40-9EF7A06A3C9E}"/>
    <cellStyle name="Percent 9 8 2 4 2 2" xfId="14372" xr:uid="{16259890-8ABF-4C3F-95A0-58E16D71030F}"/>
    <cellStyle name="Percent 9 8 2 4 2 2 2" xfId="32245" xr:uid="{8F563D0E-DDD6-4A6C-BB14-CACED8982294}"/>
    <cellStyle name="Percent 9 8 2 4 2 2 3" xfId="50096" xr:uid="{46D03EF9-1E45-4F92-B277-A04B973580A2}"/>
    <cellStyle name="Percent 9 8 2 4 2 3" xfId="32244" xr:uid="{EDF49570-3476-445A-9EB9-E07C4E569A69}"/>
    <cellStyle name="Percent 9 8 2 4 2 4" xfId="50095" xr:uid="{04FD22AC-0CA6-474B-8BB5-A501ABB3B94F}"/>
    <cellStyle name="Percent 9 8 2 4 3" xfId="14373" xr:uid="{ECBD77C8-A860-484A-9848-0814464081B4}"/>
    <cellStyle name="Percent 9 8 2 4 3 2" xfId="14374" xr:uid="{0030646B-F69F-480F-9385-96ECC86CE1A8}"/>
    <cellStyle name="Percent 9 8 2 4 3 2 2" xfId="32247" xr:uid="{68BAAA92-07FE-4383-AF06-BBF779980241}"/>
    <cellStyle name="Percent 9 8 2 4 3 2 3" xfId="50098" xr:uid="{AC7DAA06-F056-49F9-858D-1E565AD32934}"/>
    <cellStyle name="Percent 9 8 2 4 3 3" xfId="32246" xr:uid="{D1F53F59-CB3E-4E06-A967-00263C283358}"/>
    <cellStyle name="Percent 9 8 2 4 3 4" xfId="50097" xr:uid="{9FA9F58A-6F0B-475F-9434-644BD123B0B1}"/>
    <cellStyle name="Percent 9 8 2 4 4" xfId="14375" xr:uid="{E32ADAF3-F127-498C-9135-EF50A896FDA2}"/>
    <cellStyle name="Percent 9 8 2 4 4 2" xfId="14376" xr:uid="{B9D50903-3EE3-48D4-9205-BC009FD9EF72}"/>
    <cellStyle name="Percent 9 8 2 4 4 2 2" xfId="32249" xr:uid="{F41DB6D0-7BF0-4A47-8507-C304E5F6AFBD}"/>
    <cellStyle name="Percent 9 8 2 4 4 2 3" xfId="50100" xr:uid="{75AEF902-145F-428D-BB79-CC256EFD24E6}"/>
    <cellStyle name="Percent 9 8 2 4 4 3" xfId="32248" xr:uid="{3EE1A151-0EB0-49B2-8CE1-90AD5B63F8D6}"/>
    <cellStyle name="Percent 9 8 2 4 4 4" xfId="50099" xr:uid="{70DAF502-0416-499F-8ADC-E140EC7F46C9}"/>
    <cellStyle name="Percent 9 8 2 4 5" xfId="14377" xr:uid="{3A31DE76-7472-4C27-9181-7134466AEE8D}"/>
    <cellStyle name="Percent 9 8 2 4 5 2" xfId="32250" xr:uid="{11D227DF-32AE-4211-896B-66F036936649}"/>
    <cellStyle name="Percent 9 8 2 4 5 3" xfId="50101" xr:uid="{543F48E6-9A24-4430-97AB-AAEE7FC25929}"/>
    <cellStyle name="Percent 9 8 2 4 6" xfId="32243" xr:uid="{F83BD5E3-B4CA-437C-A7BB-45C4252FC860}"/>
    <cellStyle name="Percent 9 8 2 4 7" xfId="50094" xr:uid="{3E43B6F7-0021-4211-AD9D-AAE8C8EF9916}"/>
    <cellStyle name="Percent 9 8 2 5" xfId="14378" xr:uid="{B074296E-FA10-4C04-A693-62707483AD49}"/>
    <cellStyle name="Percent 9 8 2 5 2" xfId="14379" xr:uid="{3D5049ED-FDE4-4833-89EF-9E877B204919}"/>
    <cellStyle name="Percent 9 8 2 5 2 2" xfId="14380" xr:uid="{015E64EC-A798-4951-AF7B-9728C88A95A5}"/>
    <cellStyle name="Percent 9 8 2 5 2 2 2" xfId="32253" xr:uid="{37B5EAA3-11C0-469E-84C0-9C00155E3250}"/>
    <cellStyle name="Percent 9 8 2 5 2 2 3" xfId="50104" xr:uid="{174D435D-F433-43DC-9605-15904F8B9ABA}"/>
    <cellStyle name="Percent 9 8 2 5 2 3" xfId="32252" xr:uid="{EB26A23C-CAEF-4B12-8914-4F7C55C89BDD}"/>
    <cellStyle name="Percent 9 8 2 5 2 4" xfId="50103" xr:uid="{D18AA34B-C80D-4F70-B919-A155D9E5ED36}"/>
    <cellStyle name="Percent 9 8 2 5 3" xfId="14381" xr:uid="{E1E72995-6E12-44A2-9EF3-B6F379A3B7BF}"/>
    <cellStyle name="Percent 9 8 2 5 3 2" xfId="14382" xr:uid="{62C6D50B-DDDA-4D24-838F-0F5D9DD5EA1A}"/>
    <cellStyle name="Percent 9 8 2 5 3 2 2" xfId="32255" xr:uid="{F737D01E-6CD5-42BF-A454-81EB8E7DA94B}"/>
    <cellStyle name="Percent 9 8 2 5 3 2 3" xfId="50106" xr:uid="{64DD7727-5BE4-40D2-90FE-8768932CD596}"/>
    <cellStyle name="Percent 9 8 2 5 3 3" xfId="32254" xr:uid="{78A259AA-E27E-4F34-8444-CBFB3A43FE33}"/>
    <cellStyle name="Percent 9 8 2 5 3 4" xfId="50105" xr:uid="{B3AF0B9A-85D2-4CE0-98BC-3BCC3CC14D9D}"/>
    <cellStyle name="Percent 9 8 2 5 4" xfId="14383" xr:uid="{3CB9BE7E-D06D-4910-90A2-57DE04D67BF1}"/>
    <cellStyle name="Percent 9 8 2 5 4 2" xfId="32256" xr:uid="{D823F8E1-A142-4BB9-893F-E9BFE9E4BDA8}"/>
    <cellStyle name="Percent 9 8 2 5 4 3" xfId="50107" xr:uid="{D0273FEB-E6B1-49B2-9196-F43BF063091A}"/>
    <cellStyle name="Percent 9 8 2 5 5" xfId="32251" xr:uid="{C8B15FDA-BDB9-4AC0-A4C5-5C89115599F4}"/>
    <cellStyle name="Percent 9 8 2 5 6" xfId="50102" xr:uid="{4400BDB3-FD19-4460-BEB9-9FC4D287A0E8}"/>
    <cellStyle name="Percent 9 8 2 6" xfId="14384" xr:uid="{E6E3160A-CBB2-4C8B-B262-09129B56DB36}"/>
    <cellStyle name="Percent 9 8 2 6 2" xfId="14385" xr:uid="{91469644-D61A-4A1B-B9EA-21B05C0EEE04}"/>
    <cellStyle name="Percent 9 8 2 6 2 2" xfId="32258" xr:uid="{B354819C-3CAC-435C-8E38-C1C571A59038}"/>
    <cellStyle name="Percent 9 8 2 6 2 3" xfId="50109" xr:uid="{94AB5609-9B7A-47C2-BE9B-9DFABD640967}"/>
    <cellStyle name="Percent 9 8 2 6 3" xfId="32257" xr:uid="{CB419A72-4E0A-4BCF-A5CA-A423803EFBA3}"/>
    <cellStyle name="Percent 9 8 2 6 4" xfId="50108" xr:uid="{503568A1-6FD7-4DC6-BDF5-DEECEFE5897A}"/>
    <cellStyle name="Percent 9 8 2 7" xfId="14386" xr:uid="{F3FEEACF-F9A0-4A47-A808-A13D25A17522}"/>
    <cellStyle name="Percent 9 8 2 7 2" xfId="14387" xr:uid="{3D5A6B36-B3F6-42F3-9294-ED7427DB75FA}"/>
    <cellStyle name="Percent 9 8 2 7 2 2" xfId="32260" xr:uid="{431E5652-0D86-4D03-BED0-8CC624390120}"/>
    <cellStyle name="Percent 9 8 2 7 2 3" xfId="50111" xr:uid="{8399BBA2-CE28-44D7-9ECD-06EB510425B0}"/>
    <cellStyle name="Percent 9 8 2 7 3" xfId="32259" xr:uid="{59BD9BF0-69A9-46D2-A920-3E938438E701}"/>
    <cellStyle name="Percent 9 8 2 7 4" xfId="50110" xr:uid="{4D69A2AB-EE37-4651-BAAF-7606B432C539}"/>
    <cellStyle name="Percent 9 8 2 8" xfId="14388" xr:uid="{1A4326DC-818E-4A00-A632-340357BDC827}"/>
    <cellStyle name="Percent 9 8 2 8 2" xfId="14389" xr:uid="{73D1481B-C737-4A0D-8292-E610B40C41F2}"/>
    <cellStyle name="Percent 9 8 2 8 2 2" xfId="32262" xr:uid="{26F989BE-6662-4123-8383-2E06F88A6EAC}"/>
    <cellStyle name="Percent 9 8 2 8 2 3" xfId="50113" xr:uid="{F635D146-9DE3-44D9-B5F3-27D50A5D7E77}"/>
    <cellStyle name="Percent 9 8 2 8 3" xfId="32261" xr:uid="{23B5D784-2A9D-4FBB-A47C-CA74D41808FF}"/>
    <cellStyle name="Percent 9 8 2 8 4" xfId="50112" xr:uid="{4D52B9BA-4563-4E4A-95F8-D41C1EA1C1AC}"/>
    <cellStyle name="Percent 9 8 2 9" xfId="14390" xr:uid="{4650094A-92BE-4CA5-9C05-E6E4DC60E70F}"/>
    <cellStyle name="Percent 9 8 2 9 2" xfId="32263" xr:uid="{A35219D3-810A-4D0B-80C9-4D982224ABA7}"/>
    <cellStyle name="Percent 9 8 2 9 3" xfId="50114" xr:uid="{5262F984-3165-459B-AB3B-FB6C0EFEEC3A}"/>
    <cellStyle name="Percent 9 8 3" xfId="14391" xr:uid="{F2ACB955-95D3-4CC6-94C3-B456B390C214}"/>
    <cellStyle name="Percent 9 8 3 2" xfId="14392" xr:uid="{D5B9E660-2CFE-40FD-99CA-56430A0BE545}"/>
    <cellStyle name="Percent 9 8 3 2 2" xfId="14393" xr:uid="{174743C3-B705-4679-B288-416F96AE6195}"/>
    <cellStyle name="Percent 9 8 3 2 2 2" xfId="32266" xr:uid="{04E64EFF-0361-47BE-8724-03703009821C}"/>
    <cellStyle name="Percent 9 8 3 2 2 3" xfId="50117" xr:uid="{EA5516E7-A44F-4506-9A97-332E6A0593DB}"/>
    <cellStyle name="Percent 9 8 3 2 3" xfId="32265" xr:uid="{03F01337-FF12-4FF7-92BE-34E407FBAFB4}"/>
    <cellStyle name="Percent 9 8 3 2 4" xfId="50116" xr:uid="{4E30678F-6A86-4AE5-A4A2-3EA3AE014252}"/>
    <cellStyle name="Percent 9 8 3 3" xfId="14394" xr:uid="{21406E1F-E8BA-46EF-957E-CF2EB1F7D4FB}"/>
    <cellStyle name="Percent 9 8 3 3 2" xfId="14395" xr:uid="{52CAE6FD-BCA2-47D4-B909-E7CD97B6BCF5}"/>
    <cellStyle name="Percent 9 8 3 3 2 2" xfId="32268" xr:uid="{413A86DA-103C-46B5-BBA1-FEEC0CF93103}"/>
    <cellStyle name="Percent 9 8 3 3 2 3" xfId="50119" xr:uid="{BFDD4C91-C0ED-48A0-B6AC-458B53E71FE5}"/>
    <cellStyle name="Percent 9 8 3 3 3" xfId="32267" xr:uid="{111047F3-47B2-42AF-9691-BD2E7D81865C}"/>
    <cellStyle name="Percent 9 8 3 3 4" xfId="50118" xr:uid="{795A5B28-8900-46A7-855F-DAA2941E86F5}"/>
    <cellStyle name="Percent 9 8 3 4" xfId="14396" xr:uid="{5632138B-B3F2-4B70-A192-F4044ADEED45}"/>
    <cellStyle name="Percent 9 8 3 4 2" xfId="32269" xr:uid="{B5D68349-1E0F-4589-81CF-3D8D3F98DDF4}"/>
    <cellStyle name="Percent 9 8 3 4 3" xfId="50120" xr:uid="{AEACF6C2-7C2E-4D8F-90D3-5C99FC08176B}"/>
    <cellStyle name="Percent 9 8 3 5" xfId="14397" xr:uid="{B145E8EA-FB9A-4C6E-97AC-D872520D0276}"/>
    <cellStyle name="Percent 9 8 3 5 2" xfId="32270" xr:uid="{65B3FAFF-84BE-46F0-ADA2-66F5C78826EA}"/>
    <cellStyle name="Percent 9 8 3 5 3" xfId="50121" xr:uid="{4E3FA0FF-60E0-47FD-87CE-4E2453F47B0C}"/>
    <cellStyle name="Percent 9 8 3 6" xfId="32264" xr:uid="{249AB35D-0E16-4506-A157-76040A6656DC}"/>
    <cellStyle name="Percent 9 8 3 7" xfId="50115" xr:uid="{ADE0AC83-907E-4D31-9107-EF4CE9AA5B60}"/>
    <cellStyle name="Percent 9 8 3 8" xfId="60052" xr:uid="{48B0F81A-E508-4E5F-B0DE-103FA928D604}"/>
    <cellStyle name="Percent 9 8 4" xfId="14398" xr:uid="{EB18C8CA-1D8B-4C89-A8A6-7DF511CC856F}"/>
    <cellStyle name="Percent 9 8 4 2" xfId="14399" xr:uid="{6250AB33-4C0C-441B-87DE-35CC317E8BC7}"/>
    <cellStyle name="Percent 9 8 4 2 2" xfId="14400" xr:uid="{D6801F28-6595-4A9E-A755-A6150228B306}"/>
    <cellStyle name="Percent 9 8 4 2 2 2" xfId="32273" xr:uid="{ADC7E9C0-16F1-4712-9A0E-E9700CDFBA9D}"/>
    <cellStyle name="Percent 9 8 4 2 2 3" xfId="50124" xr:uid="{2987A638-0A67-4906-A716-2967B5D4E209}"/>
    <cellStyle name="Percent 9 8 4 2 3" xfId="32272" xr:uid="{7231F954-255D-441C-A768-D8A13A64F27C}"/>
    <cellStyle name="Percent 9 8 4 2 4" xfId="50123" xr:uid="{4B0FC7B3-E8D0-454F-83D3-FC463CBD71AB}"/>
    <cellStyle name="Percent 9 8 4 3" xfId="14401" xr:uid="{2B553819-A584-40B8-B29F-2AD170A22438}"/>
    <cellStyle name="Percent 9 8 4 3 2" xfId="14402" xr:uid="{A99F4055-E67E-4283-86F6-D23AACE314CD}"/>
    <cellStyle name="Percent 9 8 4 3 2 2" xfId="32275" xr:uid="{9785E343-6C3A-4666-BB49-1DD11DD97C97}"/>
    <cellStyle name="Percent 9 8 4 3 2 3" xfId="50126" xr:uid="{8993A9C0-68C7-4C1F-B52F-2F9FFFF4E01E}"/>
    <cellStyle name="Percent 9 8 4 3 3" xfId="32274" xr:uid="{BCA6517C-3D32-441A-8FF9-CF47EEF50F1D}"/>
    <cellStyle name="Percent 9 8 4 3 4" xfId="50125" xr:uid="{BEAA175D-F72E-4181-B1A1-2EA3D67D29B2}"/>
    <cellStyle name="Percent 9 8 4 4" xfId="14403" xr:uid="{C8F944C2-9624-4AA9-927C-6CA910647826}"/>
    <cellStyle name="Percent 9 8 4 4 2" xfId="32276" xr:uid="{0EE41E8A-CF91-4FD3-84D8-DDCCDA0E5B6A}"/>
    <cellStyle name="Percent 9 8 4 4 3" xfId="50127" xr:uid="{62C64F4A-5B89-418B-85B3-C9D5AF682D8F}"/>
    <cellStyle name="Percent 9 8 4 5" xfId="32271" xr:uid="{D077A874-6BED-4042-B004-B3D01918F654}"/>
    <cellStyle name="Percent 9 8 4 6" xfId="50122" xr:uid="{21E41878-2AE4-476B-8F14-4E9DD22B962B}"/>
    <cellStyle name="Percent 9 8 5" xfId="14404" xr:uid="{9557FD01-09D2-43C7-A87C-CE5090DFAD74}"/>
    <cellStyle name="Percent 9 8 5 2" xfId="14405" xr:uid="{E41ED683-5471-4A39-8E1E-EA9DDA0BA736}"/>
    <cellStyle name="Percent 9 8 5 2 2" xfId="14406" xr:uid="{7761893B-7B47-46CF-9F51-626EB22AE9FC}"/>
    <cellStyle name="Percent 9 8 5 2 2 2" xfId="32279" xr:uid="{CF378366-EE45-41B8-A1C6-0545DE055AAB}"/>
    <cellStyle name="Percent 9 8 5 2 2 3" xfId="50130" xr:uid="{F5CF3F3F-1347-4F28-95A0-4EAF01A7088D}"/>
    <cellStyle name="Percent 9 8 5 2 3" xfId="32278" xr:uid="{26D395BC-D138-45A5-9563-404D0CD49359}"/>
    <cellStyle name="Percent 9 8 5 2 4" xfId="50129" xr:uid="{4C536E48-7CA7-41F8-97E4-EEA68C4FC575}"/>
    <cellStyle name="Percent 9 8 5 3" xfId="14407" xr:uid="{7F55A86E-30AF-4D24-AC98-310E88DEB38D}"/>
    <cellStyle name="Percent 9 8 5 3 2" xfId="14408" xr:uid="{8B911563-D16F-4667-AF0B-D7135818BF6D}"/>
    <cellStyle name="Percent 9 8 5 3 2 2" xfId="32281" xr:uid="{C49D19B7-08A9-4CEB-8722-7809741BAEC0}"/>
    <cellStyle name="Percent 9 8 5 3 2 3" xfId="50132" xr:uid="{BC00734A-2113-4B45-BD28-C07B4851A1AD}"/>
    <cellStyle name="Percent 9 8 5 3 3" xfId="32280" xr:uid="{1D1AB8B1-923E-4B29-A79C-B3DA1A25DB6A}"/>
    <cellStyle name="Percent 9 8 5 3 4" xfId="50131" xr:uid="{41AB3264-459E-4BB4-A60E-A98B34D69CF5}"/>
    <cellStyle name="Percent 9 8 5 4" xfId="14409" xr:uid="{CA127010-FF71-4016-A4ED-4A4BC65EED17}"/>
    <cellStyle name="Percent 9 8 5 4 2" xfId="32282" xr:uid="{D6F05B52-F1FD-4E7D-836B-947DDD322B7A}"/>
    <cellStyle name="Percent 9 8 5 4 3" xfId="50133" xr:uid="{430139E5-DFBA-426A-A6C9-777DD813AEE9}"/>
    <cellStyle name="Percent 9 8 5 5" xfId="32277" xr:uid="{D4BFF3B2-F3B1-4A12-A208-5C9443E0278C}"/>
    <cellStyle name="Percent 9 8 5 6" xfId="50128" xr:uid="{D1B7D898-44E5-406F-AC92-0A07337E5CCE}"/>
    <cellStyle name="Percent 9 8 6" xfId="14410" xr:uid="{B35728BF-9132-4AB2-90DD-03F5D9B04AB0}"/>
    <cellStyle name="Percent 9 8 6 2" xfId="14411" xr:uid="{3AD91907-6D5A-4F06-AB0A-F5BF6A8AA825}"/>
    <cellStyle name="Percent 9 8 6 2 2" xfId="14412" xr:uid="{3431809A-D478-4922-96BE-ED98746758FC}"/>
    <cellStyle name="Percent 9 8 6 2 2 2" xfId="32285" xr:uid="{4C5B9EEE-1906-4988-9357-63FF5E89F651}"/>
    <cellStyle name="Percent 9 8 6 2 2 3" xfId="50136" xr:uid="{A0E8334B-7447-490D-8E73-D28934546163}"/>
    <cellStyle name="Percent 9 8 6 2 3" xfId="32284" xr:uid="{4D73B039-6664-4BF4-BE72-49BE760628C6}"/>
    <cellStyle name="Percent 9 8 6 2 4" xfId="50135" xr:uid="{F7D165C8-639C-4AF4-A9E5-17DE2DE1B9E6}"/>
    <cellStyle name="Percent 9 8 6 3" xfId="14413" xr:uid="{1D4B2A47-F357-4CF8-B952-B59AD7493F8A}"/>
    <cellStyle name="Percent 9 8 6 3 2" xfId="14414" xr:uid="{34FEBBCD-7850-4A2A-A6E6-5E06E6B42AA8}"/>
    <cellStyle name="Percent 9 8 6 3 2 2" xfId="32287" xr:uid="{8D88FB8C-3A48-4F6C-B799-DFEB72507C83}"/>
    <cellStyle name="Percent 9 8 6 3 2 3" xfId="50138" xr:uid="{72EBE7E8-E717-4BE8-BE6E-B96C122D644A}"/>
    <cellStyle name="Percent 9 8 6 3 3" xfId="32286" xr:uid="{4570FC80-BF58-446D-8816-8DD16BA6C7BB}"/>
    <cellStyle name="Percent 9 8 6 3 4" xfId="50137" xr:uid="{929BAEF0-B32B-49DE-9C97-71914175D384}"/>
    <cellStyle name="Percent 9 8 6 4" xfId="14415" xr:uid="{E8E2AC02-A50F-461A-B4ED-E47CB19CA324}"/>
    <cellStyle name="Percent 9 8 6 4 2" xfId="14416" xr:uid="{89247B8E-403A-49A8-9A48-3664A3C24C88}"/>
    <cellStyle name="Percent 9 8 6 4 2 2" xfId="32289" xr:uid="{E924FDCC-26B0-47B0-A7FA-FD0D623FA047}"/>
    <cellStyle name="Percent 9 8 6 4 2 3" xfId="50140" xr:uid="{A75293DC-F7A9-458A-B343-B929A96E8394}"/>
    <cellStyle name="Percent 9 8 6 4 3" xfId="32288" xr:uid="{789F4D18-1C1C-4E01-AA1B-F7173B87DEBE}"/>
    <cellStyle name="Percent 9 8 6 4 4" xfId="50139" xr:uid="{56032FBA-25BE-44F8-BA15-8742495AAD9E}"/>
    <cellStyle name="Percent 9 8 6 5" xfId="14417" xr:uid="{E8D37267-C072-41D9-A5E1-0AEC7088F66C}"/>
    <cellStyle name="Percent 9 8 6 5 2" xfId="32290" xr:uid="{F8ABAB86-EA4C-4541-8883-4A073030E37E}"/>
    <cellStyle name="Percent 9 8 6 5 3" xfId="50141" xr:uid="{08149F80-DB14-4CC1-8903-EA16D60E69F8}"/>
    <cellStyle name="Percent 9 8 6 6" xfId="32283" xr:uid="{7DAF20B0-78AD-4260-ACFE-D3E864EE18D8}"/>
    <cellStyle name="Percent 9 8 6 7" xfId="50134" xr:uid="{7D701717-A1A8-42A9-9D5F-0FBB07ECF358}"/>
    <cellStyle name="Percent 9 8 7" xfId="14418" xr:uid="{843008AE-6150-4B5B-86CD-64CD988B612B}"/>
    <cellStyle name="Percent 9 8 7 2" xfId="14419" xr:uid="{C607F5B2-E362-474D-804E-F8226A1EF617}"/>
    <cellStyle name="Percent 9 8 7 2 2" xfId="14420" xr:uid="{84861758-9FEB-4C4F-8C3F-DC7C58B836BD}"/>
    <cellStyle name="Percent 9 8 7 2 2 2" xfId="32293" xr:uid="{E5D7B992-FE0B-406E-AECD-C13E93BD603E}"/>
    <cellStyle name="Percent 9 8 7 2 2 3" xfId="50144" xr:uid="{75338DD7-8840-49DC-A5F3-D53E5222C82D}"/>
    <cellStyle name="Percent 9 8 7 2 3" xfId="32292" xr:uid="{00F66F49-4F5E-4317-AE61-F9DC4277ADC6}"/>
    <cellStyle name="Percent 9 8 7 2 4" xfId="50143" xr:uid="{B5F8B48C-CBED-475D-88E5-AF6EB463E67F}"/>
    <cellStyle name="Percent 9 8 7 3" xfId="14421" xr:uid="{F443B5DD-2C17-463C-A1FA-AE3FD1FC24A6}"/>
    <cellStyle name="Percent 9 8 7 3 2" xfId="14422" xr:uid="{546A09E5-76F4-4DF3-A69A-C3FD9C1CF6BD}"/>
    <cellStyle name="Percent 9 8 7 3 2 2" xfId="32295" xr:uid="{53FD8522-8A49-47E4-8A45-040AC8DB75EB}"/>
    <cellStyle name="Percent 9 8 7 3 2 3" xfId="50146" xr:uid="{7A598F96-1FC3-4F2C-BE4D-E875B40A0EE8}"/>
    <cellStyle name="Percent 9 8 7 3 3" xfId="32294" xr:uid="{8161E5F6-5D46-4CF9-B6B1-B686BDE3A54C}"/>
    <cellStyle name="Percent 9 8 7 3 4" xfId="50145" xr:uid="{0D2E1BB1-518A-4CA7-AFC6-A15CE0B0AA34}"/>
    <cellStyle name="Percent 9 8 7 4" xfId="14423" xr:uid="{80CDCD8F-F4D2-4B45-90D5-828CA3401BE4}"/>
    <cellStyle name="Percent 9 8 7 4 2" xfId="32296" xr:uid="{021F12D2-129C-47E9-AA02-0AB43243FDE1}"/>
    <cellStyle name="Percent 9 8 7 4 3" xfId="50147" xr:uid="{A5E1D2DB-E47B-4CC3-9797-B906B426869F}"/>
    <cellStyle name="Percent 9 8 7 5" xfId="32291" xr:uid="{4344EECC-F38C-4086-97F2-2A660D4CE9C3}"/>
    <cellStyle name="Percent 9 8 7 6" xfId="50142" xr:uid="{60EB5DCD-6AA4-4177-999D-CE2CCF24BDE7}"/>
    <cellStyle name="Percent 9 8 8" xfId="14424" xr:uid="{BC14081A-0610-4F21-AD1B-62C9B52A1807}"/>
    <cellStyle name="Percent 9 8 8 2" xfId="14425" xr:uid="{A4BF45E8-0712-42FD-9143-3C822EDAB71B}"/>
    <cellStyle name="Percent 9 8 8 2 2" xfId="32298" xr:uid="{9599BEE9-E7EA-4447-9ABF-A0E74D25592C}"/>
    <cellStyle name="Percent 9 8 8 2 3" xfId="50149" xr:uid="{F8A7D62D-57A7-4118-9775-18FEE21D3D27}"/>
    <cellStyle name="Percent 9 8 8 3" xfId="32297" xr:uid="{32E9CD8B-A810-4B0F-A881-F36D0B921BE8}"/>
    <cellStyle name="Percent 9 8 8 4" xfId="50148" xr:uid="{DFA2BF81-E2B8-4649-9904-EE3321ADF576}"/>
    <cellStyle name="Percent 9 8 9" xfId="14426" xr:uid="{6DAF8602-C608-4B24-B593-C3C89FE21342}"/>
    <cellStyle name="Percent 9 8 9 2" xfId="14427" xr:uid="{2DE54EE4-5400-4904-B89A-74D448DC1DDF}"/>
    <cellStyle name="Percent 9 8 9 2 2" xfId="32300" xr:uid="{7FF4DF85-0EC6-4C83-BC30-EC3943A385FE}"/>
    <cellStyle name="Percent 9 8 9 2 3" xfId="50151" xr:uid="{31409F63-73A5-4A65-A000-D7E12E44EE07}"/>
    <cellStyle name="Percent 9 8 9 3" xfId="32299" xr:uid="{1BC0AC6E-56D9-4B38-AD67-06B20A7D2251}"/>
    <cellStyle name="Percent 9 8 9 4" xfId="50150" xr:uid="{27C52685-E021-4014-88B3-CE66F404B920}"/>
    <cellStyle name="Percent 9 9" xfId="3033" xr:uid="{CE468BD2-086B-4310-BC86-DF18E3151B24}"/>
    <cellStyle name="Percent 9 9 10" xfId="14429" xr:uid="{C06F61B8-4E63-4E20-B4D3-3AA8A1EA9A59}"/>
    <cellStyle name="Percent 9 9 10 2" xfId="32302" xr:uid="{277E1E95-B3EB-4CB1-A27E-910F65CC4D18}"/>
    <cellStyle name="Percent 9 9 10 3" xfId="50153" xr:uid="{7FDF11BF-2C93-410F-855F-7289721B6938}"/>
    <cellStyle name="Percent 9 9 11" xfId="14430" xr:uid="{1034E08A-DDF3-44EA-9DFC-25F44B9C1056}"/>
    <cellStyle name="Percent 9 9 11 2" xfId="32303" xr:uid="{29E57445-756C-4209-8E26-C92D5AB3F048}"/>
    <cellStyle name="Percent 9 9 11 3" xfId="50154" xr:uid="{A502A70E-3E4F-4665-B057-8195542F8596}"/>
    <cellStyle name="Percent 9 9 12" xfId="14428" xr:uid="{4A3D81DF-0752-4FD7-8BC6-45770AD7C289}"/>
    <cellStyle name="Percent 9 9 12 2" xfId="32301" xr:uid="{32813F0C-C5E7-4CAF-B8CE-359E32C98B9D}"/>
    <cellStyle name="Percent 9 9 12 3" xfId="50152" xr:uid="{634F8579-BB82-4C56-844A-96D042E4E01C}"/>
    <cellStyle name="Percent 9 9 13" xfId="60053" xr:uid="{5037346D-3201-4556-84D7-79C20D18AEC7}"/>
    <cellStyle name="Percent 9 9 2" xfId="14431" xr:uid="{0F93F287-45F7-451F-B675-ABD0C6F68BE9}"/>
    <cellStyle name="Percent 9 9 2 2" xfId="14432" xr:uid="{0059AA37-0F2A-4BE9-91E7-887DC0FCFE95}"/>
    <cellStyle name="Percent 9 9 2 2 2" xfId="14433" xr:uid="{3C30A59C-2A29-4EBA-9EDD-83E5A594FE58}"/>
    <cellStyle name="Percent 9 9 2 2 2 2" xfId="32306" xr:uid="{83704206-2C16-4658-BB08-0C64509F0968}"/>
    <cellStyle name="Percent 9 9 2 2 2 3" xfId="50157" xr:uid="{D860CA6A-9D9C-4CE7-9591-BDD57374937B}"/>
    <cellStyle name="Percent 9 9 2 2 3" xfId="32305" xr:uid="{8030227A-EDC4-47D2-9612-CE00A7D59D1E}"/>
    <cellStyle name="Percent 9 9 2 2 4" xfId="50156" xr:uid="{88FA5273-BEC8-4B02-844A-CDBB7B7FC1D7}"/>
    <cellStyle name="Percent 9 9 2 3" xfId="14434" xr:uid="{08BB0731-23D9-4894-81C3-46E9C1A90280}"/>
    <cellStyle name="Percent 9 9 2 3 2" xfId="14435" xr:uid="{7C899832-0216-4EDB-996F-FD2409042F7B}"/>
    <cellStyle name="Percent 9 9 2 3 2 2" xfId="32308" xr:uid="{9BA80F9F-F0E6-459A-A086-1DC40D40DD09}"/>
    <cellStyle name="Percent 9 9 2 3 2 3" xfId="50159" xr:uid="{74C73538-3FD2-4B58-955F-5D961E5EE927}"/>
    <cellStyle name="Percent 9 9 2 3 3" xfId="32307" xr:uid="{981A012E-AF96-4B80-AFFC-9AAE26A3DC38}"/>
    <cellStyle name="Percent 9 9 2 3 4" xfId="50158" xr:uid="{8A0180F2-015E-4EA2-9627-410770D0C80E}"/>
    <cellStyle name="Percent 9 9 2 4" xfId="14436" xr:uid="{E8AE8321-963B-4F73-84B4-C6055A3A8282}"/>
    <cellStyle name="Percent 9 9 2 4 2" xfId="32309" xr:uid="{50D916C3-A282-4D3E-ACB2-D112DD57A44C}"/>
    <cellStyle name="Percent 9 9 2 4 3" xfId="50160" xr:uid="{08FF101A-A2BB-4E50-8E85-38D8414497FD}"/>
    <cellStyle name="Percent 9 9 2 5" xfId="14437" xr:uid="{49B4FEE6-BD67-4BD0-9954-691D0DD66CC8}"/>
    <cellStyle name="Percent 9 9 2 5 2" xfId="32310" xr:uid="{B645541A-1958-4262-AEA3-F715DE009ED2}"/>
    <cellStyle name="Percent 9 9 2 5 3" xfId="50161" xr:uid="{CA12EADE-CDA8-4B1C-B603-BB2A63C678B9}"/>
    <cellStyle name="Percent 9 9 2 6" xfId="32304" xr:uid="{85CDA54F-C557-4C37-9E61-0A921D30C23B}"/>
    <cellStyle name="Percent 9 9 2 7" xfId="50155" xr:uid="{3DC0B99F-C627-4E00-B051-277B3CDDE44F}"/>
    <cellStyle name="Percent 9 9 3" xfId="14438" xr:uid="{A5C433B3-A0AB-4C29-9625-47FFD3C6C39C}"/>
    <cellStyle name="Percent 9 9 3 2" xfId="14439" xr:uid="{620A3551-2E01-4758-BF66-BDA4285F713C}"/>
    <cellStyle name="Percent 9 9 3 2 2" xfId="14440" xr:uid="{2E508CE0-AA2C-4F0F-8B40-D346D62028C0}"/>
    <cellStyle name="Percent 9 9 3 2 2 2" xfId="32313" xr:uid="{2C33F218-0CE6-4A40-BA32-6EFD8F19DFEB}"/>
    <cellStyle name="Percent 9 9 3 2 2 3" xfId="50164" xr:uid="{DCA1044E-30C4-4673-B9AA-60D6EC48C98A}"/>
    <cellStyle name="Percent 9 9 3 2 3" xfId="32312" xr:uid="{5CB7540D-B418-47F4-97F4-B60208760330}"/>
    <cellStyle name="Percent 9 9 3 2 4" xfId="50163" xr:uid="{7AD5B70F-22BB-422F-B465-726C342650A6}"/>
    <cellStyle name="Percent 9 9 3 3" xfId="14441" xr:uid="{F00BB242-A0D0-4B7D-9739-2D30508BD4B7}"/>
    <cellStyle name="Percent 9 9 3 3 2" xfId="14442" xr:uid="{EE679271-A49A-4C45-B923-7C40C35834A7}"/>
    <cellStyle name="Percent 9 9 3 3 2 2" xfId="32315" xr:uid="{C21B6D02-BDB1-42DA-9AB2-CA9CDC8E3744}"/>
    <cellStyle name="Percent 9 9 3 3 2 3" xfId="50166" xr:uid="{0CA34697-0C8A-4579-933D-7C845C67FAE7}"/>
    <cellStyle name="Percent 9 9 3 3 3" xfId="32314" xr:uid="{7A385E54-3AD1-4E2E-9551-C1846119D2B5}"/>
    <cellStyle name="Percent 9 9 3 3 4" xfId="50165" xr:uid="{627ED0C3-01C1-4A55-A0F2-1F28FCEF6FD2}"/>
    <cellStyle name="Percent 9 9 3 4" xfId="14443" xr:uid="{D6049045-4DAF-4870-8F83-34BABE70CB6F}"/>
    <cellStyle name="Percent 9 9 3 4 2" xfId="32316" xr:uid="{434A00FF-7620-4E94-B065-B04430B5BF15}"/>
    <cellStyle name="Percent 9 9 3 4 3" xfId="50167" xr:uid="{1F1CEFA2-6F9F-4B1D-A29F-18BC7C1C011D}"/>
    <cellStyle name="Percent 9 9 3 5" xfId="32311" xr:uid="{089C7B3D-A042-4F27-BF40-D9B7A7DFAEA8}"/>
    <cellStyle name="Percent 9 9 3 6" xfId="50162" xr:uid="{B5F01FB4-9A84-4232-83D1-645577FAC248}"/>
    <cellStyle name="Percent 9 9 4" xfId="14444" xr:uid="{658D1AAB-76AF-467A-B45A-66F8A850B949}"/>
    <cellStyle name="Percent 9 9 4 2" xfId="14445" xr:uid="{BE182DAD-B81C-4C55-B36F-829A72D97F80}"/>
    <cellStyle name="Percent 9 9 4 2 2" xfId="14446" xr:uid="{89F7ACE6-2372-40BE-812A-09D67E47E52B}"/>
    <cellStyle name="Percent 9 9 4 2 2 2" xfId="32319" xr:uid="{D1718FD2-B3B0-45E2-BF2C-A7DB8CCFF453}"/>
    <cellStyle name="Percent 9 9 4 2 2 3" xfId="50170" xr:uid="{CE70E7CC-142A-4A5D-B66C-325F2C1794AB}"/>
    <cellStyle name="Percent 9 9 4 2 3" xfId="32318" xr:uid="{10AC2847-E82E-42A4-9A35-C1DEC118723C}"/>
    <cellStyle name="Percent 9 9 4 2 4" xfId="50169" xr:uid="{5853339A-82F0-485E-916E-75083E904F16}"/>
    <cellStyle name="Percent 9 9 4 3" xfId="14447" xr:uid="{CA162FED-7EAA-4982-A043-E253FA73A320}"/>
    <cellStyle name="Percent 9 9 4 3 2" xfId="14448" xr:uid="{1936B26C-CC27-46C7-BF6C-CAF0B8DAA1D8}"/>
    <cellStyle name="Percent 9 9 4 3 2 2" xfId="32321" xr:uid="{23D3C703-DC58-43B0-8989-7CF0A3DAC226}"/>
    <cellStyle name="Percent 9 9 4 3 2 3" xfId="50172" xr:uid="{38A67CC9-DCA9-4914-BA32-4999F2DD015C}"/>
    <cellStyle name="Percent 9 9 4 3 3" xfId="32320" xr:uid="{C60F3DA8-19F4-4D62-A2C0-B5F19B7DF3AA}"/>
    <cellStyle name="Percent 9 9 4 3 4" xfId="50171" xr:uid="{F437E469-3FFD-4201-B5B8-33FE63855FF2}"/>
    <cellStyle name="Percent 9 9 4 4" xfId="14449" xr:uid="{C42CD6E7-E7E5-405C-85F2-8E7A1D69986D}"/>
    <cellStyle name="Percent 9 9 4 4 2" xfId="32322" xr:uid="{D0A41951-4D5C-469E-AD2A-529BE631BB9D}"/>
    <cellStyle name="Percent 9 9 4 4 3" xfId="50173" xr:uid="{06E228CC-3A9A-45E7-B5AF-E5067D2EE23A}"/>
    <cellStyle name="Percent 9 9 4 5" xfId="32317" xr:uid="{6AA819C6-7057-43B1-8D49-3677F614A31F}"/>
    <cellStyle name="Percent 9 9 4 6" xfId="50168" xr:uid="{30F1F144-3753-4956-9DF0-08913DD248BA}"/>
    <cellStyle name="Percent 9 9 5" xfId="14450" xr:uid="{72A9AC56-72B0-434D-A233-B5888807D44A}"/>
    <cellStyle name="Percent 9 9 5 2" xfId="14451" xr:uid="{767F544C-7227-495B-BB8B-3E3E01E4E74E}"/>
    <cellStyle name="Percent 9 9 5 2 2" xfId="14452" xr:uid="{A3A8F85F-F70F-47F9-A267-0E232FF4BAC8}"/>
    <cellStyle name="Percent 9 9 5 2 2 2" xfId="32325" xr:uid="{ADC7DCD4-9D6F-4CB5-B879-1FE1C9D3D6CD}"/>
    <cellStyle name="Percent 9 9 5 2 2 3" xfId="50176" xr:uid="{304885B4-CB17-4113-8044-45A8F7A0FD83}"/>
    <cellStyle name="Percent 9 9 5 2 3" xfId="32324" xr:uid="{04D559D3-2771-4CEA-BD83-C831B7305A7D}"/>
    <cellStyle name="Percent 9 9 5 2 4" xfId="50175" xr:uid="{981EB34A-752E-44D6-A3CA-9243A04073FD}"/>
    <cellStyle name="Percent 9 9 5 3" xfId="14453" xr:uid="{4D167739-BE2E-4B36-A4C1-7A27C28BB8E6}"/>
    <cellStyle name="Percent 9 9 5 3 2" xfId="14454" xr:uid="{E3E5578C-4BDE-4B74-8B8B-4B6DA3015885}"/>
    <cellStyle name="Percent 9 9 5 3 2 2" xfId="32327" xr:uid="{B58E5BB0-73D3-4D6D-94E0-D7459DD1230D}"/>
    <cellStyle name="Percent 9 9 5 3 2 3" xfId="50178" xr:uid="{5B29D3F8-CE61-47C7-8FC1-0C46ADB64339}"/>
    <cellStyle name="Percent 9 9 5 3 3" xfId="32326" xr:uid="{86A50E15-66F9-4301-A346-AE7BA2188B1B}"/>
    <cellStyle name="Percent 9 9 5 3 4" xfId="50177" xr:uid="{62D1B0A5-924F-47A3-BDAC-696EB01E6D00}"/>
    <cellStyle name="Percent 9 9 5 4" xfId="14455" xr:uid="{02F16CD9-E991-4125-B6A9-D0D4D8693406}"/>
    <cellStyle name="Percent 9 9 5 4 2" xfId="14456" xr:uid="{F9BC3169-6463-45A6-9B3E-FDAFFFC3EFAC}"/>
    <cellStyle name="Percent 9 9 5 4 2 2" xfId="32329" xr:uid="{B84B9DFC-D926-45C0-869D-4461A9CDD185}"/>
    <cellStyle name="Percent 9 9 5 4 2 3" xfId="50180" xr:uid="{0EE53CA7-4221-458B-B0CF-68280002C899}"/>
    <cellStyle name="Percent 9 9 5 4 3" xfId="32328" xr:uid="{515E3E36-C3C9-4D00-83F3-52061EE75DC8}"/>
    <cellStyle name="Percent 9 9 5 4 4" xfId="50179" xr:uid="{5F18FF9F-3891-4155-B235-FDCF54220439}"/>
    <cellStyle name="Percent 9 9 5 5" xfId="14457" xr:uid="{F3D383DA-D283-444C-A49F-45D8261C8056}"/>
    <cellStyle name="Percent 9 9 5 5 2" xfId="32330" xr:uid="{90B373B0-39C0-463B-BB07-DA15B1448394}"/>
    <cellStyle name="Percent 9 9 5 5 3" xfId="50181" xr:uid="{4FA9EC8F-B8EA-479A-BC6B-B7D547CF6EC5}"/>
    <cellStyle name="Percent 9 9 5 6" xfId="32323" xr:uid="{18AA2A0C-7E26-4235-A0C3-2F21F97A6128}"/>
    <cellStyle name="Percent 9 9 5 7" xfId="50174" xr:uid="{039CA267-32EB-40A6-A119-024478E8F98B}"/>
    <cellStyle name="Percent 9 9 6" xfId="14458" xr:uid="{4C8E2487-63EF-413C-9395-029672A99A12}"/>
    <cellStyle name="Percent 9 9 6 2" xfId="14459" xr:uid="{D1982460-C7DB-4419-AB79-E03DC4F02BEC}"/>
    <cellStyle name="Percent 9 9 6 2 2" xfId="14460" xr:uid="{759B2A29-36B0-4C2B-89C8-84866D9D5F1F}"/>
    <cellStyle name="Percent 9 9 6 2 2 2" xfId="32333" xr:uid="{CBBE3D1D-CD47-41D4-A56B-E2868E22FD73}"/>
    <cellStyle name="Percent 9 9 6 2 2 3" xfId="50184" xr:uid="{149743A0-7862-4EF2-8A42-D1BAD7C698AE}"/>
    <cellStyle name="Percent 9 9 6 2 3" xfId="32332" xr:uid="{54F12FA2-11AF-441E-B452-8AE047BDCA82}"/>
    <cellStyle name="Percent 9 9 6 2 4" xfId="50183" xr:uid="{3EF8C581-F567-47B3-BD5A-BD784520001B}"/>
    <cellStyle name="Percent 9 9 6 3" xfId="14461" xr:uid="{A096B25B-7B3D-4072-8B53-B703C8BB6873}"/>
    <cellStyle name="Percent 9 9 6 3 2" xfId="14462" xr:uid="{85DA3AD2-7165-4333-8A9D-5FBA85616651}"/>
    <cellStyle name="Percent 9 9 6 3 2 2" xfId="32335" xr:uid="{0A2EBB6D-4A34-40BD-A4E2-62E1AE1DEED1}"/>
    <cellStyle name="Percent 9 9 6 3 2 3" xfId="50186" xr:uid="{CABE3FAF-FFED-4C42-BBE4-2DC125EC4684}"/>
    <cellStyle name="Percent 9 9 6 3 3" xfId="32334" xr:uid="{9F934D1B-5879-4183-B1DE-C5A69EB00546}"/>
    <cellStyle name="Percent 9 9 6 3 4" xfId="50185" xr:uid="{969994B0-42D6-4B1E-8B0D-F4CB515BC047}"/>
    <cellStyle name="Percent 9 9 6 4" xfId="14463" xr:uid="{38CE4B14-17F5-489C-BCFC-B604463DE8D9}"/>
    <cellStyle name="Percent 9 9 6 4 2" xfId="32336" xr:uid="{E101FCF8-347D-45C6-8B35-8ACE2BB616D2}"/>
    <cellStyle name="Percent 9 9 6 4 3" xfId="50187" xr:uid="{814D94AE-DAD0-4036-8096-B64F00E0BEBE}"/>
    <cellStyle name="Percent 9 9 6 5" xfId="32331" xr:uid="{7A3FD8FB-C3FA-4840-A3F1-058B054007D1}"/>
    <cellStyle name="Percent 9 9 6 6" xfId="50182" xr:uid="{C7245513-B1AC-4CBA-B60A-2DE76BA2E20E}"/>
    <cellStyle name="Percent 9 9 7" xfId="14464" xr:uid="{9F2C09E7-C6D3-45A8-A161-84CDA0F03C8C}"/>
    <cellStyle name="Percent 9 9 7 2" xfId="14465" xr:uid="{886CACE0-F3A9-4CA4-905A-3E52881455CF}"/>
    <cellStyle name="Percent 9 9 7 2 2" xfId="32338" xr:uid="{9EEBEA34-1DC0-4A07-9E40-6FA9FF639EAE}"/>
    <cellStyle name="Percent 9 9 7 2 3" xfId="50189" xr:uid="{C0F5FD9B-C4C8-4042-A5A8-815777146389}"/>
    <cellStyle name="Percent 9 9 7 3" xfId="32337" xr:uid="{81A8AB74-623A-457D-9F8B-79B520F2DB9D}"/>
    <cellStyle name="Percent 9 9 7 4" xfId="50188" xr:uid="{D465B88E-B163-4651-B610-75B23FB942D9}"/>
    <cellStyle name="Percent 9 9 8" xfId="14466" xr:uid="{9DB3DFD5-02F8-4D73-A591-6F79785B9B30}"/>
    <cellStyle name="Percent 9 9 8 2" xfId="14467" xr:uid="{822597BD-4FC7-4C2F-ADEB-E4417E089A02}"/>
    <cellStyle name="Percent 9 9 8 2 2" xfId="32340" xr:uid="{64B73292-FA78-4250-BE4C-096CADC87F9F}"/>
    <cellStyle name="Percent 9 9 8 2 3" xfId="50191" xr:uid="{08A8E413-EBCB-4E36-AB19-C43FBD5B958A}"/>
    <cellStyle name="Percent 9 9 8 3" xfId="32339" xr:uid="{235202FD-7741-4323-9733-838CC6F09B34}"/>
    <cellStyle name="Percent 9 9 8 4" xfId="50190" xr:uid="{CF34E784-D3EB-40D5-9E56-95266F5811AF}"/>
    <cellStyle name="Percent 9 9 9" xfId="14468" xr:uid="{2BE1662E-072A-4958-8357-D783157EBEA2}"/>
    <cellStyle name="Percent 9 9 9 2" xfId="14469" xr:uid="{2DE2F92E-F7F3-4762-BE7D-E45D0752DF30}"/>
    <cellStyle name="Percent 9 9 9 2 2" xfId="32342" xr:uid="{8287FEED-3D4F-42C4-BDE7-30A5CD2309BD}"/>
    <cellStyle name="Percent 9 9 9 2 3" xfId="50193" xr:uid="{16484869-86C5-4D58-B898-0C3CD5E3F6A8}"/>
    <cellStyle name="Percent 9 9 9 3" xfId="32341" xr:uid="{42C78101-6115-4DB5-AB2A-43D31845D273}"/>
    <cellStyle name="Percent 9 9 9 4" xfId="50192" xr:uid="{A9B236B0-FCEF-4AAB-809D-532A57BD953A}"/>
    <cellStyle name="Percentagem 2 2" xfId="3034" xr:uid="{DB7B5AD5-4757-4967-A6F4-3938B2096FD4}"/>
    <cellStyle name="Percentagem 2 2 10" xfId="14471" xr:uid="{40F41DF3-0084-4F5D-B844-E274B23DD9BD}"/>
    <cellStyle name="Percentagem 2 2 10 2" xfId="32344" xr:uid="{5DD3D4B7-910D-4732-84CB-B3B4AC02B7D4}"/>
    <cellStyle name="Percentagem 2 2 10 3" xfId="50195" xr:uid="{72811696-A4EF-4096-9CD7-5FBB52FA289E}"/>
    <cellStyle name="Percentagem 2 2 11" xfId="14472" xr:uid="{7DE37B77-002F-4809-98E4-CBB021773CC5}"/>
    <cellStyle name="Percentagem 2 2 11 2" xfId="32345" xr:uid="{236B4CFD-E802-4338-9A22-0A248FDBAEDD}"/>
    <cellStyle name="Percentagem 2 2 11 3" xfId="50196" xr:uid="{24CA8354-2B9A-4690-9F9D-35D70D50738A}"/>
    <cellStyle name="Percentagem 2 2 12" xfId="14470" xr:uid="{7D432237-A35B-4F01-B344-3910CFD9CBD4}"/>
    <cellStyle name="Percentagem 2 2 12 2" xfId="32343" xr:uid="{081924AC-B3BD-4C4A-8671-14542965688B}"/>
    <cellStyle name="Percentagem 2 2 12 3" xfId="50194" xr:uid="{22DD6A0B-C509-402C-9977-DF2DDFA4D9D1}"/>
    <cellStyle name="Percentagem 2 2 13" xfId="60054" xr:uid="{D5B16015-FB84-4428-8ABF-0955598EB49C}"/>
    <cellStyle name="Percentagem 2 2 2" xfId="14473" xr:uid="{1DC2C62D-CDD5-4E2A-A6C5-C7E0B18474EC}"/>
    <cellStyle name="Percentagem 2 2 2 2" xfId="14474" xr:uid="{605655B4-82A5-4013-9ECC-8FF648F10594}"/>
    <cellStyle name="Percentagem 2 2 2 2 2" xfId="14475" xr:uid="{3E2D0885-110C-471F-A1D0-ADD50E2ACB3F}"/>
    <cellStyle name="Percentagem 2 2 2 2 2 2" xfId="32348" xr:uid="{A054EBCB-EF19-4215-8047-B75052EF5054}"/>
    <cellStyle name="Percentagem 2 2 2 2 2 3" xfId="50199" xr:uid="{258E07CF-C6E8-4F66-A4E8-72BC125F111E}"/>
    <cellStyle name="Percentagem 2 2 2 2 3" xfId="32347" xr:uid="{6C0256D1-D8F0-4027-A110-F4D57682ABA0}"/>
    <cellStyle name="Percentagem 2 2 2 2 4" xfId="50198" xr:uid="{2C9D5FE9-5BB0-431E-B868-0C8108330FDC}"/>
    <cellStyle name="Percentagem 2 2 2 3" xfId="14476" xr:uid="{E47CA45F-C2FD-4974-8BAB-0FE1C8D0A883}"/>
    <cellStyle name="Percentagem 2 2 2 3 2" xfId="14477" xr:uid="{B817067E-3E74-4273-9F50-7CD88DBECBCC}"/>
    <cellStyle name="Percentagem 2 2 2 3 2 2" xfId="32350" xr:uid="{579399DE-2D6E-4CBE-920A-CC342D1ED16A}"/>
    <cellStyle name="Percentagem 2 2 2 3 2 3" xfId="50201" xr:uid="{8DC5A921-A017-4CF8-A674-A4B0BD812A6D}"/>
    <cellStyle name="Percentagem 2 2 2 3 3" xfId="32349" xr:uid="{B59A60FE-5350-435B-AC34-C001A29FCE79}"/>
    <cellStyle name="Percentagem 2 2 2 3 4" xfId="50200" xr:uid="{E9491589-CA73-44B7-AF27-88595783D22E}"/>
    <cellStyle name="Percentagem 2 2 2 4" xfId="14478" xr:uid="{27BEFFA5-79E2-41DB-B524-5B9EFAC353A0}"/>
    <cellStyle name="Percentagem 2 2 2 4 2" xfId="32351" xr:uid="{53674D2A-2C0F-42B6-AF2D-F2C03C4D046B}"/>
    <cellStyle name="Percentagem 2 2 2 4 3" xfId="50202" xr:uid="{EA94026F-FC3C-4E4A-825C-442A7B583BE0}"/>
    <cellStyle name="Percentagem 2 2 2 5" xfId="14479" xr:uid="{121A30D2-304F-4DF3-979D-BC23845D020E}"/>
    <cellStyle name="Percentagem 2 2 2 5 2" xfId="32352" xr:uid="{28846F10-D90C-458C-B7D3-1233654F49B3}"/>
    <cellStyle name="Percentagem 2 2 2 5 3" xfId="50203" xr:uid="{6DB10428-F8C1-4C1F-997B-0A8CCB5478B8}"/>
    <cellStyle name="Percentagem 2 2 2 6" xfId="32346" xr:uid="{4182DA90-D484-49A2-8E55-62C5BCAB0B0A}"/>
    <cellStyle name="Percentagem 2 2 2 7" xfId="50197" xr:uid="{C3C01828-528D-4FDE-83BF-B2C67C755462}"/>
    <cellStyle name="Percentagem 2 2 3" xfId="14480" xr:uid="{C57E9773-2952-4606-B39D-9490DBAA8162}"/>
    <cellStyle name="Percentagem 2 2 3 2" xfId="14481" xr:uid="{E117116E-123B-425D-9065-6ABD7B8DF9E7}"/>
    <cellStyle name="Percentagem 2 2 3 2 2" xfId="14482" xr:uid="{ECEDAF6B-FCF5-43F4-9DB3-25451CEC099E}"/>
    <cellStyle name="Percentagem 2 2 3 2 2 2" xfId="32355" xr:uid="{432CD9BD-9CA8-4146-A904-6BB842A79FFA}"/>
    <cellStyle name="Percentagem 2 2 3 2 2 3" xfId="50206" xr:uid="{8FE4D0EF-98AC-4D54-B02B-1EA238D29E0A}"/>
    <cellStyle name="Percentagem 2 2 3 2 3" xfId="32354" xr:uid="{BC7B7D9C-32E9-42F0-98B3-1F14C30C5733}"/>
    <cellStyle name="Percentagem 2 2 3 2 4" xfId="50205" xr:uid="{9A7095C2-5202-4E20-87C6-A80BA5B07179}"/>
    <cellStyle name="Percentagem 2 2 3 3" xfId="14483" xr:uid="{E53330CA-6C61-47F2-BEA6-13295F8C7366}"/>
    <cellStyle name="Percentagem 2 2 3 3 2" xfId="14484" xr:uid="{6851C8AC-4864-491F-9067-56EBE1C70389}"/>
    <cellStyle name="Percentagem 2 2 3 3 2 2" xfId="32357" xr:uid="{2DCF6CCD-B5E9-46FB-85DA-9A74B4A8B2A5}"/>
    <cellStyle name="Percentagem 2 2 3 3 2 3" xfId="50208" xr:uid="{03DF69CC-CD69-4D98-8BBF-3A2812F24169}"/>
    <cellStyle name="Percentagem 2 2 3 3 3" xfId="32356" xr:uid="{43A116A6-71BB-4F3F-B714-D7C804EF3BA7}"/>
    <cellStyle name="Percentagem 2 2 3 3 4" xfId="50207" xr:uid="{7557E928-4B71-4F62-8DD3-9C187EF18A9D}"/>
    <cellStyle name="Percentagem 2 2 3 4" xfId="14485" xr:uid="{EA2080DD-3306-4D88-90E6-930F5D9160CE}"/>
    <cellStyle name="Percentagem 2 2 3 4 2" xfId="32358" xr:uid="{5CC0069B-AEF6-4430-AEA1-BDAFD81F71C8}"/>
    <cellStyle name="Percentagem 2 2 3 4 3" xfId="50209" xr:uid="{DAA7D651-4D34-489F-85F2-0B67336745D8}"/>
    <cellStyle name="Percentagem 2 2 3 5" xfId="32353" xr:uid="{73E284CF-70A0-46E1-A70E-5A3E70412AFB}"/>
    <cellStyle name="Percentagem 2 2 3 6" xfId="50204" xr:uid="{A0B851EE-EBF5-4677-81EC-A521DE2C6BD9}"/>
    <cellStyle name="Percentagem 2 2 4" xfId="14486" xr:uid="{8C423782-FA5E-4B2B-8922-69CFAD8385AF}"/>
    <cellStyle name="Percentagem 2 2 4 2" xfId="14487" xr:uid="{32EB5DC2-9118-4DAF-A84D-E7E3F38E3867}"/>
    <cellStyle name="Percentagem 2 2 4 2 2" xfId="14488" xr:uid="{03E5BBB7-3BFC-4404-A954-22B44A83D8AB}"/>
    <cellStyle name="Percentagem 2 2 4 2 2 2" xfId="32361" xr:uid="{143783A6-FBAE-4400-998A-C0B805F4677F}"/>
    <cellStyle name="Percentagem 2 2 4 2 2 3" xfId="50212" xr:uid="{CC2481A7-5DBF-4240-A1AC-82A4251A9204}"/>
    <cellStyle name="Percentagem 2 2 4 2 3" xfId="32360" xr:uid="{72269E14-212E-4612-B693-BE364BE3B2A2}"/>
    <cellStyle name="Percentagem 2 2 4 2 4" xfId="50211" xr:uid="{ECF981CA-00D5-475C-8B7D-0471DC4EDC0C}"/>
    <cellStyle name="Percentagem 2 2 4 3" xfId="14489" xr:uid="{8AF12F2C-2874-4AA7-A61E-22C5F6D17C30}"/>
    <cellStyle name="Percentagem 2 2 4 3 2" xfId="14490" xr:uid="{9F9E8E60-0D1F-47A1-A098-50E69136EBBD}"/>
    <cellStyle name="Percentagem 2 2 4 3 2 2" xfId="32363" xr:uid="{C23F1D84-E418-4BF5-B98C-9EEA292A62C4}"/>
    <cellStyle name="Percentagem 2 2 4 3 2 3" xfId="50214" xr:uid="{4C6B2F8D-D759-41B1-A383-01487242F065}"/>
    <cellStyle name="Percentagem 2 2 4 3 3" xfId="32362" xr:uid="{EC3C3EC9-C9E9-4272-83DE-78E61F364AE0}"/>
    <cellStyle name="Percentagem 2 2 4 3 4" xfId="50213" xr:uid="{52A12437-C912-4964-9E4E-11A48F06EC9F}"/>
    <cellStyle name="Percentagem 2 2 4 4" xfId="14491" xr:uid="{5F255126-60B2-468F-B69B-7A9152D68445}"/>
    <cellStyle name="Percentagem 2 2 4 4 2" xfId="32364" xr:uid="{365A25F9-72BC-428D-97A4-44AE778D8148}"/>
    <cellStyle name="Percentagem 2 2 4 4 3" xfId="50215" xr:uid="{1FB19B5A-BBFC-4175-B507-A55A4745B140}"/>
    <cellStyle name="Percentagem 2 2 4 5" xfId="32359" xr:uid="{5C94EB74-B3A8-4D02-8DAD-53FEF2FE1FAC}"/>
    <cellStyle name="Percentagem 2 2 4 6" xfId="50210" xr:uid="{CC77CA10-2F15-4A4D-8F55-6287A2D9DBA8}"/>
    <cellStyle name="Percentagem 2 2 5" xfId="14492" xr:uid="{E3374916-906B-49BE-9ED2-4137DE734C90}"/>
    <cellStyle name="Percentagem 2 2 5 2" xfId="14493" xr:uid="{8B16BF7F-4A28-4E0D-B96E-7560A59D5C2B}"/>
    <cellStyle name="Percentagem 2 2 5 2 2" xfId="14494" xr:uid="{78DEAA5F-D4AF-4705-BDAE-E0D2E222A64E}"/>
    <cellStyle name="Percentagem 2 2 5 2 2 2" xfId="32367" xr:uid="{D0FCF53E-3E2D-4F08-9F85-C704AF385A74}"/>
    <cellStyle name="Percentagem 2 2 5 2 2 3" xfId="50218" xr:uid="{144047FD-1946-496C-B031-AE9D69919D85}"/>
    <cellStyle name="Percentagem 2 2 5 2 3" xfId="32366" xr:uid="{1F3A9681-CDBA-4BFC-9BAC-3111E3A3D278}"/>
    <cellStyle name="Percentagem 2 2 5 2 4" xfId="50217" xr:uid="{A94DE750-BE9E-44BC-A6D4-A59032D7313D}"/>
    <cellStyle name="Percentagem 2 2 5 3" xfId="14495" xr:uid="{7A15273F-4A3E-4900-A91F-86B70BAD86B9}"/>
    <cellStyle name="Percentagem 2 2 5 3 2" xfId="14496" xr:uid="{74C280BC-2B64-403C-BC89-37E5A3090441}"/>
    <cellStyle name="Percentagem 2 2 5 3 2 2" xfId="32369" xr:uid="{A9607F0A-2D9A-4757-A4C4-B17F974397B9}"/>
    <cellStyle name="Percentagem 2 2 5 3 2 3" xfId="50220" xr:uid="{50FB9DE1-8770-467E-8BB2-B33F996CBC93}"/>
    <cellStyle name="Percentagem 2 2 5 3 3" xfId="32368" xr:uid="{9C969F0A-23AB-4F2D-8E24-8B25B28FF11C}"/>
    <cellStyle name="Percentagem 2 2 5 3 4" xfId="50219" xr:uid="{8F8D68F9-5BC3-48DC-984D-0A59A6E408EE}"/>
    <cellStyle name="Percentagem 2 2 5 4" xfId="14497" xr:uid="{3743A14C-4AD5-44A9-98EB-A39C85EDC16B}"/>
    <cellStyle name="Percentagem 2 2 5 4 2" xfId="14498" xr:uid="{A9E39DA6-1E28-4534-AD9E-5BAECE7FD061}"/>
    <cellStyle name="Percentagem 2 2 5 4 2 2" xfId="32371" xr:uid="{2B89002B-0EE2-4922-9A2D-2EB317E8F931}"/>
    <cellStyle name="Percentagem 2 2 5 4 2 3" xfId="50222" xr:uid="{F8CAB1ED-81C2-4E9B-A339-42E1522193BD}"/>
    <cellStyle name="Percentagem 2 2 5 4 3" xfId="32370" xr:uid="{6515B236-7347-4C6C-97AC-F1EF3BCD3324}"/>
    <cellStyle name="Percentagem 2 2 5 4 4" xfId="50221" xr:uid="{ADD683E1-618F-424A-88D8-39FB3A844DA0}"/>
    <cellStyle name="Percentagem 2 2 5 5" xfId="14499" xr:uid="{26AC12C2-1ABD-4D5E-9ED9-D854D5B6FF62}"/>
    <cellStyle name="Percentagem 2 2 5 5 2" xfId="32372" xr:uid="{60736D6D-EA23-474E-A086-B559C39E9CF5}"/>
    <cellStyle name="Percentagem 2 2 5 5 3" xfId="50223" xr:uid="{3CCBFC91-7874-4B9B-BB54-BDC4A757AED6}"/>
    <cellStyle name="Percentagem 2 2 5 6" xfId="32365" xr:uid="{1C8345CC-0B7B-4D34-A5B4-1496AD546751}"/>
    <cellStyle name="Percentagem 2 2 5 7" xfId="50216" xr:uid="{D46D2B48-6035-43AB-8DA1-74593F51BCE5}"/>
    <cellStyle name="Percentagem 2 2 6" xfId="14500" xr:uid="{6215C0E5-1406-4A0F-8447-22C261234E26}"/>
    <cellStyle name="Percentagem 2 2 6 2" xfId="14501" xr:uid="{913486AA-03DB-4CB9-B79B-1093529E5BC3}"/>
    <cellStyle name="Percentagem 2 2 6 2 2" xfId="14502" xr:uid="{A0B82030-C0EF-45D4-B68E-6784F5704FD1}"/>
    <cellStyle name="Percentagem 2 2 6 2 2 2" xfId="32375" xr:uid="{93271BBE-5182-4E81-B329-7B5A02BDAD1B}"/>
    <cellStyle name="Percentagem 2 2 6 2 2 3" xfId="50226" xr:uid="{7F952596-4A85-4014-A48F-EB93EF2AD035}"/>
    <cellStyle name="Percentagem 2 2 6 2 3" xfId="32374" xr:uid="{A67DEAD7-57E0-4DEA-8D44-B8CB50E47410}"/>
    <cellStyle name="Percentagem 2 2 6 2 4" xfId="50225" xr:uid="{9317AFD1-0763-4011-AE0D-1527C99AA4A8}"/>
    <cellStyle name="Percentagem 2 2 6 3" xfId="14503" xr:uid="{9C743AF3-2D8A-4C0B-9A64-1461C57E4FAA}"/>
    <cellStyle name="Percentagem 2 2 6 3 2" xfId="14504" xr:uid="{B1FEC33F-D864-4915-B5E5-111C3699E819}"/>
    <cellStyle name="Percentagem 2 2 6 3 2 2" xfId="32377" xr:uid="{AE52E52C-B27F-4615-BB17-85D4F501480F}"/>
    <cellStyle name="Percentagem 2 2 6 3 2 3" xfId="50228" xr:uid="{4FCDC305-278A-4A34-B279-3288DA02727A}"/>
    <cellStyle name="Percentagem 2 2 6 3 3" xfId="32376" xr:uid="{75FF514D-4D05-48DC-9BC3-ECA510C6524C}"/>
    <cellStyle name="Percentagem 2 2 6 3 4" xfId="50227" xr:uid="{7EEDF9C4-3EA5-4996-89C4-10A90583AE95}"/>
    <cellStyle name="Percentagem 2 2 6 4" xfId="14505" xr:uid="{055BE4C3-F7F8-45D1-A168-20402A4C3D6C}"/>
    <cellStyle name="Percentagem 2 2 6 4 2" xfId="32378" xr:uid="{68A6FC8E-8852-47A5-9160-0FF0322CA17E}"/>
    <cellStyle name="Percentagem 2 2 6 4 3" xfId="50229" xr:uid="{F773F616-787F-4042-9DCE-29CB432A471C}"/>
    <cellStyle name="Percentagem 2 2 6 5" xfId="32373" xr:uid="{ABB7CCB1-2F50-4EDC-B678-3ECEE9969800}"/>
    <cellStyle name="Percentagem 2 2 6 6" xfId="50224" xr:uid="{6B23CC98-F1F2-4F6D-BCEA-C82959F34E1B}"/>
    <cellStyle name="Percentagem 2 2 7" xfId="14506" xr:uid="{B6F82CC3-55F3-4FF2-9D8E-8A1C34DEB065}"/>
    <cellStyle name="Percentagem 2 2 7 2" xfId="14507" xr:uid="{C0B0EFE8-22C5-42B3-865A-A27CFF497055}"/>
    <cellStyle name="Percentagem 2 2 7 2 2" xfId="32380" xr:uid="{9AABD801-E8AC-4A11-96F1-B61C30858C20}"/>
    <cellStyle name="Percentagem 2 2 7 2 3" xfId="50231" xr:uid="{27E0D340-C82E-4CB1-9F19-448D30424D5D}"/>
    <cellStyle name="Percentagem 2 2 7 3" xfId="32379" xr:uid="{E911AA5F-1BC5-4247-92E2-88BE68F9E3E3}"/>
    <cellStyle name="Percentagem 2 2 7 4" xfId="50230" xr:uid="{D43CB989-8B3E-41DA-8059-D14243F767A8}"/>
    <cellStyle name="Percentagem 2 2 8" xfId="14508" xr:uid="{8B7545A8-1F76-4406-B653-A2C6950108FD}"/>
    <cellStyle name="Percentagem 2 2 8 2" xfId="14509" xr:uid="{8889E08B-8D3D-4119-8332-44925C847469}"/>
    <cellStyle name="Percentagem 2 2 8 2 2" xfId="32382" xr:uid="{1A932E03-9E60-47FB-AA80-6A0031FFF2B1}"/>
    <cellStyle name="Percentagem 2 2 8 2 3" xfId="50233" xr:uid="{509C6B26-F249-49C7-A1F5-F4E41E00CA2A}"/>
    <cellStyle name="Percentagem 2 2 8 3" xfId="32381" xr:uid="{E58CBFE3-0727-4C62-A11F-F422FC787E12}"/>
    <cellStyle name="Percentagem 2 2 8 4" xfId="50232" xr:uid="{CDDAC44C-69EC-44E6-8E23-0508F48A4B1C}"/>
    <cellStyle name="Percentagem 2 2 9" xfId="14510" xr:uid="{444AD5CC-722E-479A-8F06-CA7960732764}"/>
    <cellStyle name="Percentagem 2 2 9 2" xfId="14511" xr:uid="{A5DCF2FB-A831-4C26-8B00-38DA8A5F0012}"/>
    <cellStyle name="Percentagem 2 2 9 2 2" xfId="32384" xr:uid="{60EACBB9-7027-481B-89B2-8D3E8E16EE1A}"/>
    <cellStyle name="Percentagem 2 2 9 2 3" xfId="50235" xr:uid="{13ECB845-DE9A-409C-86B1-6F6A94D12557}"/>
    <cellStyle name="Percentagem 2 2 9 3" xfId="32383" xr:uid="{EE6E49EF-9B65-4A60-9489-23D1848AC927}"/>
    <cellStyle name="Percentagem 2 2 9 4" xfId="50234" xr:uid="{245D05A4-66CF-438D-A364-A515E8F4DAEC}"/>
    <cellStyle name="Percentagem 2 3" xfId="3035" xr:uid="{8B149300-C4E2-4CE5-BDF6-F15ADEEF9B7A}"/>
    <cellStyle name="Percentagem 2 3 10" xfId="14513" xr:uid="{8B93598F-4890-4F98-A029-C5333EC23749}"/>
    <cellStyle name="Percentagem 2 3 10 2" xfId="32386" xr:uid="{A7218F71-456B-4807-81F5-CEF4CAF7F25E}"/>
    <cellStyle name="Percentagem 2 3 10 3" xfId="50237" xr:uid="{0C57447E-0D83-446B-9906-2C6C633F8DE7}"/>
    <cellStyle name="Percentagem 2 3 11" xfId="14514" xr:uid="{64B1BEEC-F190-4114-87DF-9AFDC13864BF}"/>
    <cellStyle name="Percentagem 2 3 11 2" xfId="32387" xr:uid="{80CA5CCB-653A-4B78-B3DF-7E7139D4AA38}"/>
    <cellStyle name="Percentagem 2 3 11 3" xfId="50238" xr:uid="{F03717C5-3388-45A8-B7E1-73CEAB329FAD}"/>
    <cellStyle name="Percentagem 2 3 12" xfId="14512" xr:uid="{5603B1E8-B7E0-4E64-9D92-3DCADC6EAB06}"/>
    <cellStyle name="Percentagem 2 3 12 2" xfId="32385" xr:uid="{073A8134-4F97-4CBE-8B75-E3174871B836}"/>
    <cellStyle name="Percentagem 2 3 12 3" xfId="50236" xr:uid="{F86C08FD-B1E3-41A9-B777-4A84AD5D1A54}"/>
    <cellStyle name="Percentagem 2 3 13" xfId="60055" xr:uid="{255113BC-4B5B-44E8-9503-AF96FD3AFF3D}"/>
    <cellStyle name="Percentagem 2 3 2" xfId="14515" xr:uid="{C4E75DD9-7BCE-4BF4-9343-5A1F22527BC5}"/>
    <cellStyle name="Percentagem 2 3 2 2" xfId="14516" xr:uid="{9D33AAEE-EE5F-4848-891F-F014C8517ED6}"/>
    <cellStyle name="Percentagem 2 3 2 2 2" xfId="14517" xr:uid="{85C56418-8FD8-4936-85A7-FBF29B97BCA4}"/>
    <cellStyle name="Percentagem 2 3 2 2 2 2" xfId="32390" xr:uid="{2849B6D3-4057-4090-A769-45C9C5FB8BC3}"/>
    <cellStyle name="Percentagem 2 3 2 2 2 3" xfId="50241" xr:uid="{ECE3561D-2554-46A8-B760-A6033E9C2CC1}"/>
    <cellStyle name="Percentagem 2 3 2 2 3" xfId="32389" xr:uid="{66D711A8-3F1F-42A5-B954-49719B083C15}"/>
    <cellStyle name="Percentagem 2 3 2 2 4" xfId="50240" xr:uid="{83B45535-EFB1-4F7C-A5E2-E53033ED9A5B}"/>
    <cellStyle name="Percentagem 2 3 2 3" xfId="14518" xr:uid="{F5C0E22E-B1DC-425C-9064-FF879C41E6C9}"/>
    <cellStyle name="Percentagem 2 3 2 3 2" xfId="14519" xr:uid="{B8764360-C306-4001-8B68-03386EF7A4B6}"/>
    <cellStyle name="Percentagem 2 3 2 3 2 2" xfId="32392" xr:uid="{1E4CDA5A-7396-4077-9E0B-A5BBA73D55CE}"/>
    <cellStyle name="Percentagem 2 3 2 3 2 3" xfId="50243" xr:uid="{CB096B83-8E78-4D06-B72C-23142E113F80}"/>
    <cellStyle name="Percentagem 2 3 2 3 3" xfId="32391" xr:uid="{D7D1FB51-D69B-413B-9BD4-427E377DD540}"/>
    <cellStyle name="Percentagem 2 3 2 3 4" xfId="50242" xr:uid="{82FDAF8F-5730-494C-B3D7-B2B23E1E37FD}"/>
    <cellStyle name="Percentagem 2 3 2 4" xfId="14520" xr:uid="{0F0EA00E-CFA3-473D-8DBD-9291BA8D0E47}"/>
    <cellStyle name="Percentagem 2 3 2 4 2" xfId="32393" xr:uid="{BE2155F8-C5DE-4E23-94D9-C1CD9833E50E}"/>
    <cellStyle name="Percentagem 2 3 2 4 3" xfId="50244" xr:uid="{6C2C5CCA-5F2F-44DB-98FE-72F4B09D9E4F}"/>
    <cellStyle name="Percentagem 2 3 2 5" xfId="14521" xr:uid="{50819A03-5B99-4AE8-BDF2-384B89BC6CE1}"/>
    <cellStyle name="Percentagem 2 3 2 5 2" xfId="32394" xr:uid="{C217D285-0F4C-4753-8B11-D67587594480}"/>
    <cellStyle name="Percentagem 2 3 2 5 3" xfId="50245" xr:uid="{2DA17159-C5E8-4943-9C0C-16A6237214F7}"/>
    <cellStyle name="Percentagem 2 3 2 6" xfId="32388" xr:uid="{43767C9E-672E-4676-9540-DFB5056756B6}"/>
    <cellStyle name="Percentagem 2 3 2 7" xfId="50239" xr:uid="{976EC938-302A-4F98-ABAF-8912E50A62F3}"/>
    <cellStyle name="Percentagem 2 3 3" xfId="14522" xr:uid="{464E5199-D16D-4338-97B0-82F9F3253FA6}"/>
    <cellStyle name="Percentagem 2 3 3 2" xfId="14523" xr:uid="{EE87C075-7B5D-4997-887F-3A0C7672297C}"/>
    <cellStyle name="Percentagem 2 3 3 2 2" xfId="14524" xr:uid="{CC99A863-4C38-4C6F-9B0B-627B02B860AA}"/>
    <cellStyle name="Percentagem 2 3 3 2 2 2" xfId="32397" xr:uid="{BD9F8941-5A48-4B37-9FE2-D55990484C80}"/>
    <cellStyle name="Percentagem 2 3 3 2 2 3" xfId="50248" xr:uid="{0EF10FD5-9E9C-46EC-BB33-1699EE07030E}"/>
    <cellStyle name="Percentagem 2 3 3 2 3" xfId="32396" xr:uid="{57E663CE-0420-4348-B2C2-8116B688A4D5}"/>
    <cellStyle name="Percentagem 2 3 3 2 4" xfId="50247" xr:uid="{5765D63A-4F55-4BC2-86AE-87476C87D680}"/>
    <cellStyle name="Percentagem 2 3 3 3" xfId="14525" xr:uid="{F6AC1400-9550-4476-8215-372876A7181B}"/>
    <cellStyle name="Percentagem 2 3 3 3 2" xfId="14526" xr:uid="{6931B94D-237B-4245-80D4-BDD933DDAB0E}"/>
    <cellStyle name="Percentagem 2 3 3 3 2 2" xfId="32399" xr:uid="{EEC596DC-FB88-4543-A497-8455B8A33FD2}"/>
    <cellStyle name="Percentagem 2 3 3 3 2 3" xfId="50250" xr:uid="{00A44383-D99F-4E48-8774-99F5E78724E1}"/>
    <cellStyle name="Percentagem 2 3 3 3 3" xfId="32398" xr:uid="{4F2E0867-5E80-4907-9EC0-441C8E15F6C8}"/>
    <cellStyle name="Percentagem 2 3 3 3 4" xfId="50249" xr:uid="{D8760CB3-0F2A-41B6-B1A8-6FCDE0807D34}"/>
    <cellStyle name="Percentagem 2 3 3 4" xfId="14527" xr:uid="{AA47CFB1-0CD1-4840-AF1D-078510C51CFE}"/>
    <cellStyle name="Percentagem 2 3 3 4 2" xfId="32400" xr:uid="{704AB37C-D4AE-4FF1-BE46-1D314D6D9559}"/>
    <cellStyle name="Percentagem 2 3 3 4 3" xfId="50251" xr:uid="{9E9CC429-538F-4F94-9818-9C1FABAF6F83}"/>
    <cellStyle name="Percentagem 2 3 3 5" xfId="32395" xr:uid="{AE78A30F-B66B-4529-B1E9-8902F286D63F}"/>
    <cellStyle name="Percentagem 2 3 3 6" xfId="50246" xr:uid="{4E942DB7-CAF1-4547-8535-CB80D9EEAAE0}"/>
    <cellStyle name="Percentagem 2 3 4" xfId="14528" xr:uid="{FDCC5ED2-2EFA-4892-A2C5-25D69DCC9E6C}"/>
    <cellStyle name="Percentagem 2 3 4 2" xfId="14529" xr:uid="{FC51956C-5BB4-46EB-9D88-01318067EC38}"/>
    <cellStyle name="Percentagem 2 3 4 2 2" xfId="14530" xr:uid="{E95A52CD-47A7-45B7-9FDE-CBB366AE207E}"/>
    <cellStyle name="Percentagem 2 3 4 2 2 2" xfId="32403" xr:uid="{9E80F89E-AADA-444F-AAD1-3E9C978ADF58}"/>
    <cellStyle name="Percentagem 2 3 4 2 2 3" xfId="50254" xr:uid="{EA9587FD-74E7-47B9-A30A-9A703F085761}"/>
    <cellStyle name="Percentagem 2 3 4 2 3" xfId="32402" xr:uid="{B0C0986B-83A9-4F00-B6AD-C5A2F27E1FD3}"/>
    <cellStyle name="Percentagem 2 3 4 2 4" xfId="50253" xr:uid="{BC420F03-28D2-4C6E-BA44-4E8AE99737BC}"/>
    <cellStyle name="Percentagem 2 3 4 3" xfId="14531" xr:uid="{5C333474-BD96-4ABC-9AA5-821B8B0D6C99}"/>
    <cellStyle name="Percentagem 2 3 4 3 2" xfId="14532" xr:uid="{860A9C33-EA40-48B5-8D93-A2CA27A47D34}"/>
    <cellStyle name="Percentagem 2 3 4 3 2 2" xfId="32405" xr:uid="{93420731-F38F-40AC-B03A-E5401885A530}"/>
    <cellStyle name="Percentagem 2 3 4 3 2 3" xfId="50256" xr:uid="{FB0F14FA-51D4-4605-A20A-5FD4490B9EAC}"/>
    <cellStyle name="Percentagem 2 3 4 3 3" xfId="32404" xr:uid="{7181EC9B-86D2-4488-AC70-F0B987BD00AE}"/>
    <cellStyle name="Percentagem 2 3 4 3 4" xfId="50255" xr:uid="{09C018E9-9D3F-443A-8E23-BE71A95F8B8C}"/>
    <cellStyle name="Percentagem 2 3 4 4" xfId="14533" xr:uid="{E108388E-6A07-4945-8FE7-9E0EF626772A}"/>
    <cellStyle name="Percentagem 2 3 4 4 2" xfId="32406" xr:uid="{31AE28AE-9E9C-4F26-A5EE-AF7DFEAD2E17}"/>
    <cellStyle name="Percentagem 2 3 4 4 3" xfId="50257" xr:uid="{E6BD7253-A86A-45B2-AEAD-CB3E52D69F96}"/>
    <cellStyle name="Percentagem 2 3 4 5" xfId="32401" xr:uid="{173618CA-D5C9-4B7E-B23C-B9ED5648A8B9}"/>
    <cellStyle name="Percentagem 2 3 4 6" xfId="50252" xr:uid="{6694F55B-F13B-41B8-A4D7-6B7B4C7FEB1C}"/>
    <cellStyle name="Percentagem 2 3 5" xfId="14534" xr:uid="{89ABF397-33F9-47C4-9701-655396B4EEA3}"/>
    <cellStyle name="Percentagem 2 3 5 2" xfId="14535" xr:uid="{65B5501B-471A-4DF7-BB17-629C978158E7}"/>
    <cellStyle name="Percentagem 2 3 5 2 2" xfId="14536" xr:uid="{F62CC20F-6064-41D3-BE4E-3B5970E1AC43}"/>
    <cellStyle name="Percentagem 2 3 5 2 2 2" xfId="32409" xr:uid="{42AA84FD-B875-4512-902F-7E65075CCC0E}"/>
    <cellStyle name="Percentagem 2 3 5 2 2 3" xfId="50260" xr:uid="{30459E9E-E9F4-4030-925A-273476335DD0}"/>
    <cellStyle name="Percentagem 2 3 5 2 3" xfId="32408" xr:uid="{AF584B65-5D12-4AB0-85D0-F96F5C5F446E}"/>
    <cellStyle name="Percentagem 2 3 5 2 4" xfId="50259" xr:uid="{C8A0A4D9-0152-4985-BA35-28E957B461B3}"/>
    <cellStyle name="Percentagem 2 3 5 3" xfId="14537" xr:uid="{003C423B-BB21-409C-85D6-21942F84E9D2}"/>
    <cellStyle name="Percentagem 2 3 5 3 2" xfId="14538" xr:uid="{88654C8F-0BF8-412F-85AF-0099B87B8F08}"/>
    <cellStyle name="Percentagem 2 3 5 3 2 2" xfId="32411" xr:uid="{1D0E99B2-85C5-4929-9544-36856981F04A}"/>
    <cellStyle name="Percentagem 2 3 5 3 2 3" xfId="50262" xr:uid="{9C9F91C1-85DE-451C-B609-F945B7B15754}"/>
    <cellStyle name="Percentagem 2 3 5 3 3" xfId="32410" xr:uid="{10D56ED2-136B-4940-84C7-93E9B6965203}"/>
    <cellStyle name="Percentagem 2 3 5 3 4" xfId="50261" xr:uid="{8E48BB19-EEE7-4539-81DB-964D488D2E01}"/>
    <cellStyle name="Percentagem 2 3 5 4" xfId="14539" xr:uid="{7713D012-35A2-4A90-8D86-0848A2F0B654}"/>
    <cellStyle name="Percentagem 2 3 5 4 2" xfId="14540" xr:uid="{51B06072-F2DD-4C91-A55D-720C414506A3}"/>
    <cellStyle name="Percentagem 2 3 5 4 2 2" xfId="32413" xr:uid="{2C52B524-959C-4EE0-A39C-00F4A2020304}"/>
    <cellStyle name="Percentagem 2 3 5 4 2 3" xfId="50264" xr:uid="{966470D9-03B1-43D9-B1EA-909C92A06654}"/>
    <cellStyle name="Percentagem 2 3 5 4 3" xfId="32412" xr:uid="{A976FD2D-EC1B-43C7-AB35-3FF813207D61}"/>
    <cellStyle name="Percentagem 2 3 5 4 4" xfId="50263" xr:uid="{2D25F9DB-941C-44F3-A2E4-2C362DAB5354}"/>
    <cellStyle name="Percentagem 2 3 5 5" xfId="14541" xr:uid="{B3280E9D-47B5-41AA-8D10-9DD3C64C330C}"/>
    <cellStyle name="Percentagem 2 3 5 5 2" xfId="32414" xr:uid="{35385BEE-822C-4C22-8E6A-F5580235948E}"/>
    <cellStyle name="Percentagem 2 3 5 5 3" xfId="50265" xr:uid="{BC6C2CED-30C4-4AC3-823A-9D39163094A2}"/>
    <cellStyle name="Percentagem 2 3 5 6" xfId="32407" xr:uid="{7F7F2DE3-1079-4AF9-8747-5A7B69D96BF0}"/>
    <cellStyle name="Percentagem 2 3 5 7" xfId="50258" xr:uid="{DCBD7912-9913-4554-BE3D-59CC008D64CE}"/>
    <cellStyle name="Percentagem 2 3 6" xfId="14542" xr:uid="{5060FB1B-819E-4F93-B9FD-8AAFF287B0E3}"/>
    <cellStyle name="Percentagem 2 3 6 2" xfId="14543" xr:uid="{20F3324E-8DB7-4252-A40A-0740D4291089}"/>
    <cellStyle name="Percentagem 2 3 6 2 2" xfId="14544" xr:uid="{A04A4857-5D6C-458A-98E0-8445BD0A7103}"/>
    <cellStyle name="Percentagem 2 3 6 2 2 2" xfId="32417" xr:uid="{02804FCD-5094-4C53-A3B6-E42B4BE5FFB7}"/>
    <cellStyle name="Percentagem 2 3 6 2 2 3" xfId="50268" xr:uid="{7FE4FC15-9D6A-4492-A260-EA41FB806397}"/>
    <cellStyle name="Percentagem 2 3 6 2 3" xfId="32416" xr:uid="{7F7ED167-DD99-4890-8996-0A19DE813F2A}"/>
    <cellStyle name="Percentagem 2 3 6 2 4" xfId="50267" xr:uid="{2C7A0C2E-FED0-463F-9419-2CE7FFAA7872}"/>
    <cellStyle name="Percentagem 2 3 6 3" xfId="14545" xr:uid="{5F75C5C5-3090-4632-ADAD-5D3B528EAE28}"/>
    <cellStyle name="Percentagem 2 3 6 3 2" xfId="14546" xr:uid="{94203FC7-E508-457E-A99F-DF49E753B5BA}"/>
    <cellStyle name="Percentagem 2 3 6 3 2 2" xfId="32419" xr:uid="{B4D5D5C7-B657-4024-A6C3-D95FC8DF4F99}"/>
    <cellStyle name="Percentagem 2 3 6 3 2 3" xfId="50270" xr:uid="{4A4B1FE2-4DE2-4F79-BA74-1EB2296E73F4}"/>
    <cellStyle name="Percentagem 2 3 6 3 3" xfId="32418" xr:uid="{1AE298CC-6604-4794-BA1F-6747EF5E689C}"/>
    <cellStyle name="Percentagem 2 3 6 3 4" xfId="50269" xr:uid="{2B815FA8-9BC1-48C0-AC55-E5F3108E9121}"/>
    <cellStyle name="Percentagem 2 3 6 4" xfId="14547" xr:uid="{3E91FCDC-28D3-49AA-BE76-AC3254851FBC}"/>
    <cellStyle name="Percentagem 2 3 6 4 2" xfId="32420" xr:uid="{CF5A8317-498A-4F86-8751-9D0CCD9AB8A7}"/>
    <cellStyle name="Percentagem 2 3 6 4 3" xfId="50271" xr:uid="{F464FBEA-A8C5-43B9-A597-709126E54A13}"/>
    <cellStyle name="Percentagem 2 3 6 5" xfId="32415" xr:uid="{B29CF179-E6E8-412E-B7CC-2E725920E1BF}"/>
    <cellStyle name="Percentagem 2 3 6 6" xfId="50266" xr:uid="{17F1146D-9371-4707-A6FD-F276D8630CCC}"/>
    <cellStyle name="Percentagem 2 3 7" xfId="14548" xr:uid="{9327C170-9763-4C18-86A1-7A0191DDD88C}"/>
    <cellStyle name="Percentagem 2 3 7 2" xfId="14549" xr:uid="{8464D4A8-57BB-4D17-8853-E0FD55BDFD74}"/>
    <cellStyle name="Percentagem 2 3 7 2 2" xfId="32422" xr:uid="{18CD3694-C805-4A77-B9CF-3B90BC7291B1}"/>
    <cellStyle name="Percentagem 2 3 7 2 3" xfId="50273" xr:uid="{CBDAE3D5-E4C7-4AF6-A0B1-8B545B693A71}"/>
    <cellStyle name="Percentagem 2 3 7 3" xfId="32421" xr:uid="{AFD4DCC6-AF8C-43B3-BB9D-F4546F870FE8}"/>
    <cellStyle name="Percentagem 2 3 7 4" xfId="50272" xr:uid="{8B9CEB59-2093-4906-B7AD-A044539A39E3}"/>
    <cellStyle name="Percentagem 2 3 8" xfId="14550" xr:uid="{6166472B-932C-4069-8FE3-5FA3BF837C31}"/>
    <cellStyle name="Percentagem 2 3 8 2" xfId="14551" xr:uid="{06D4AB0E-FA7E-45A7-A8EE-EAAEEC748CFC}"/>
    <cellStyle name="Percentagem 2 3 8 2 2" xfId="32424" xr:uid="{4C008754-785A-4D9B-BB0D-32F24CDAA66A}"/>
    <cellStyle name="Percentagem 2 3 8 2 3" xfId="50275" xr:uid="{CC04D922-3F4F-4952-B15B-4C90B23D308E}"/>
    <cellStyle name="Percentagem 2 3 8 3" xfId="32423" xr:uid="{9F6FE5AA-7CEE-4DF9-9D28-8D9814F2686C}"/>
    <cellStyle name="Percentagem 2 3 8 4" xfId="50274" xr:uid="{E038ED80-F773-4EDB-ACE0-93628E8CBA42}"/>
    <cellStyle name="Percentagem 2 3 9" xfId="14552" xr:uid="{31F0592C-831D-409B-9774-05ACDFFA41BD}"/>
    <cellStyle name="Percentagem 2 3 9 2" xfId="14553" xr:uid="{A377535E-0CC8-49AE-B840-7DB29E5EDD4A}"/>
    <cellStyle name="Percentagem 2 3 9 2 2" xfId="32426" xr:uid="{51855F8F-6339-412D-9945-7AB7ED3D49B3}"/>
    <cellStyle name="Percentagem 2 3 9 2 3" xfId="50277" xr:uid="{D6C07AC9-9DE2-434E-BF92-CC939905C609}"/>
    <cellStyle name="Percentagem 2 3 9 3" xfId="32425" xr:uid="{A418F795-DFFE-4934-A4D1-7F06AB7EB7D3}"/>
    <cellStyle name="Percentagem 2 3 9 4" xfId="50276" xr:uid="{761C2884-DF08-476B-9780-AE363C9EDEF2}"/>
    <cellStyle name="Pilkku_Layo9704" xfId="300" xr:uid="{47FB2701-977E-4E1D-913C-BD39C216D933}"/>
    <cellStyle name="Pyör. luku_Layo9704" xfId="301" xr:uid="{2D034A70-BF9F-4775-A6B3-41FDC9894493}"/>
    <cellStyle name="Pyör. valuutta_Layo9704" xfId="302" xr:uid="{05A29A95-10BB-4731-B26B-365089249EF5}"/>
    <cellStyle name="Schlecht" xfId="3036" xr:uid="{AD07A270-6D2C-4344-90FA-2188C70F3D11}"/>
    <cellStyle name="Schlecht 10" xfId="14555" xr:uid="{2459C6B8-6DB5-4DE4-A4C3-8C84B92794C9}"/>
    <cellStyle name="Schlecht 10 2" xfId="32428" xr:uid="{6FAE468C-1466-4A6C-929E-6F53FEC974D4}"/>
    <cellStyle name="Schlecht 10 3" xfId="50279" xr:uid="{D5051C24-A51C-4DE8-B263-5270BB4C00E3}"/>
    <cellStyle name="Schlecht 11" xfId="14556" xr:uid="{D17B074B-EA8B-434A-9157-E07776EF061E}"/>
    <cellStyle name="Schlecht 11 2" xfId="32429" xr:uid="{8F8F5678-1337-4399-8EE0-2B3B1F2EEF0C}"/>
    <cellStyle name="Schlecht 11 3" xfId="50280" xr:uid="{3DCF0EE3-79CC-4AF2-99E8-C64E0B1170AC}"/>
    <cellStyle name="Schlecht 12" xfId="14554" xr:uid="{59C212A2-3026-46D1-A65E-10D411F68EAA}"/>
    <cellStyle name="Schlecht 12 2" xfId="32427" xr:uid="{EC1902B1-2F76-4497-B3AB-EDB74C433CDA}"/>
    <cellStyle name="Schlecht 12 3" xfId="50278" xr:uid="{0FFB3AB2-9C1F-4B6A-969F-20A64C1E2CA8}"/>
    <cellStyle name="Schlecht 13" xfId="60056" xr:uid="{68860D4C-5EE6-4691-B04F-14837409C85A}"/>
    <cellStyle name="Schlecht 2" xfId="14557" xr:uid="{10D2A102-C3B2-4835-9F19-AAB85052B831}"/>
    <cellStyle name="Schlecht 2 2" xfId="14558" xr:uid="{B99AF66A-FDDB-4139-AAC1-E137DCD5A3E2}"/>
    <cellStyle name="Schlecht 2 2 2" xfId="14559" xr:uid="{607DEEFC-8692-4CD4-B1F4-60DCEDDA7548}"/>
    <cellStyle name="Schlecht 2 2 2 2" xfId="32432" xr:uid="{D3549DA8-81A7-49C6-BB70-F3140FCAC661}"/>
    <cellStyle name="Schlecht 2 2 2 3" xfId="50283" xr:uid="{A1A2FEB1-2B39-4DFF-9BA6-027E2986729D}"/>
    <cellStyle name="Schlecht 2 2 3" xfId="32431" xr:uid="{31F6A8EA-D8E9-4202-9FDA-8AC5A818DA7F}"/>
    <cellStyle name="Schlecht 2 2 4" xfId="50282" xr:uid="{4B99CFDE-6283-4090-BF2B-2AC016BAD6FB}"/>
    <cellStyle name="Schlecht 2 3" xfId="14560" xr:uid="{A17DC5E8-9C46-4118-91BD-713E7F78E403}"/>
    <cellStyle name="Schlecht 2 3 2" xfId="14561" xr:uid="{079056C7-1895-424F-93FD-625AAFA3BC20}"/>
    <cellStyle name="Schlecht 2 3 2 2" xfId="32434" xr:uid="{46F8C234-9455-4590-AFEF-3AF1454AA75B}"/>
    <cellStyle name="Schlecht 2 3 2 3" xfId="50285" xr:uid="{F634E106-088E-4001-8760-E7FC8FEC8434}"/>
    <cellStyle name="Schlecht 2 3 3" xfId="32433" xr:uid="{68342342-20CA-44A1-BF49-E4B192F15A4D}"/>
    <cellStyle name="Schlecht 2 3 4" xfId="50284" xr:uid="{8277D49E-BF3D-44B0-BF50-AAE0777730F7}"/>
    <cellStyle name="Schlecht 2 4" xfId="14562" xr:uid="{15A9C35C-83DB-4F24-A780-BC65F349375A}"/>
    <cellStyle name="Schlecht 2 4 2" xfId="32435" xr:uid="{4F768A37-33C8-4585-B098-48CBF68E266B}"/>
    <cellStyle name="Schlecht 2 4 3" xfId="50286" xr:uid="{C900D16A-0EA7-47F5-80F5-35C304E1472E}"/>
    <cellStyle name="Schlecht 2 5" xfId="14563" xr:uid="{E47E110A-F9F1-4081-999C-D7A4BD99DD4B}"/>
    <cellStyle name="Schlecht 2 5 2" xfId="32436" xr:uid="{7CFF55AD-34E3-432F-A895-5B8C5B5C256E}"/>
    <cellStyle name="Schlecht 2 5 3" xfId="50287" xr:uid="{07DFBA77-126B-496E-BAEC-F2F7A3D85D6C}"/>
    <cellStyle name="Schlecht 2 6" xfId="32430" xr:uid="{3EF17ECE-7BA9-497A-A66D-9A86E827FB17}"/>
    <cellStyle name="Schlecht 2 7" xfId="50281" xr:uid="{358B178B-7CE7-486B-BCC3-99D8005C107A}"/>
    <cellStyle name="Schlecht 3" xfId="14564" xr:uid="{FEEB6F61-F8B5-4596-B1EF-454E2CC7BCC1}"/>
    <cellStyle name="Schlecht 3 2" xfId="14565" xr:uid="{82446638-D4CA-4AFD-8496-9172AE0348B5}"/>
    <cellStyle name="Schlecht 3 2 2" xfId="14566" xr:uid="{636DAC91-2F8D-4B3D-9E69-2669228E23E0}"/>
    <cellStyle name="Schlecht 3 2 2 2" xfId="32439" xr:uid="{DE0A3970-B268-473A-9EC6-69ABA7963D23}"/>
    <cellStyle name="Schlecht 3 2 2 3" xfId="50290" xr:uid="{D7EDDD96-B59D-4AB1-8D0C-0EE18482EB23}"/>
    <cellStyle name="Schlecht 3 2 3" xfId="32438" xr:uid="{1507C1B1-355B-49C0-929A-A45682DF83A0}"/>
    <cellStyle name="Schlecht 3 2 4" xfId="50289" xr:uid="{54349466-4E9D-4716-BCE1-E0C9057BD964}"/>
    <cellStyle name="Schlecht 3 3" xfId="14567" xr:uid="{1E3D419F-D46D-48F0-A7F4-80C2A8D852AD}"/>
    <cellStyle name="Schlecht 3 3 2" xfId="14568" xr:uid="{2AFA59F1-D69E-4571-9AAF-75A622C736AB}"/>
    <cellStyle name="Schlecht 3 3 2 2" xfId="32441" xr:uid="{5161E843-AEF4-48DA-AFDF-94B23D116C02}"/>
    <cellStyle name="Schlecht 3 3 2 3" xfId="50292" xr:uid="{2617FE20-3B51-4B62-8694-2B0391BB54F1}"/>
    <cellStyle name="Schlecht 3 3 3" xfId="32440" xr:uid="{E234E1B0-04F4-4FAC-9C91-7AA651DEBE10}"/>
    <cellStyle name="Schlecht 3 3 4" xfId="50291" xr:uid="{4A615A0F-E9C9-4C93-9033-62FA0DFD36EA}"/>
    <cellStyle name="Schlecht 3 4" xfId="14569" xr:uid="{427EAF17-5A91-4E71-973E-FA8F85CE497F}"/>
    <cellStyle name="Schlecht 3 4 2" xfId="32442" xr:uid="{4F939A72-4407-4847-A37D-FAFD7C99B59A}"/>
    <cellStyle name="Schlecht 3 4 3" xfId="50293" xr:uid="{BEA84FB8-4A0E-4E12-8640-8A5821B4A09F}"/>
    <cellStyle name="Schlecht 3 5" xfId="32437" xr:uid="{4CA4E1E9-0034-45F3-91E5-4ED7C8D57103}"/>
    <cellStyle name="Schlecht 3 6" xfId="50288" xr:uid="{4452F396-2714-4F41-B39B-C1C01B273D4E}"/>
    <cellStyle name="Schlecht 4" xfId="14570" xr:uid="{DD0163B4-5D8B-4C7C-9E49-2AFD4E2D3BED}"/>
    <cellStyle name="Schlecht 4 2" xfId="14571" xr:uid="{D386C423-6F6A-47C8-8F56-86836B751CC5}"/>
    <cellStyle name="Schlecht 4 2 2" xfId="14572" xr:uid="{52F28150-B6C6-482D-A605-2B0A95B134C4}"/>
    <cellStyle name="Schlecht 4 2 2 2" xfId="32445" xr:uid="{206E222D-9A50-4118-AA06-0F82F267A37B}"/>
    <cellStyle name="Schlecht 4 2 2 3" xfId="50296" xr:uid="{29F0B081-3BD9-4248-AD03-C86543B17E2B}"/>
    <cellStyle name="Schlecht 4 2 3" xfId="32444" xr:uid="{B873FFF2-D615-47C8-845D-5171C0645BCD}"/>
    <cellStyle name="Schlecht 4 2 4" xfId="50295" xr:uid="{62C137F7-D166-403A-A6E0-6DB46BB35695}"/>
    <cellStyle name="Schlecht 4 3" xfId="14573" xr:uid="{C1F862AD-73CE-45BF-A396-BA3EABF5E0BE}"/>
    <cellStyle name="Schlecht 4 3 2" xfId="14574" xr:uid="{940F2677-65E7-428C-A6AC-1C847B5ABE5C}"/>
    <cellStyle name="Schlecht 4 3 2 2" xfId="32447" xr:uid="{41C948CF-8970-41C5-B7E8-CC83B90FE39D}"/>
    <cellStyle name="Schlecht 4 3 2 3" xfId="50298" xr:uid="{BC4C0D3C-97B9-46E6-9C25-E3DEF2AD70D4}"/>
    <cellStyle name="Schlecht 4 3 3" xfId="32446" xr:uid="{91CD9366-F687-411D-996D-15D7C1BBDA16}"/>
    <cellStyle name="Schlecht 4 3 4" xfId="50297" xr:uid="{0C62FF99-6D09-4C4A-BFE9-E39B5CEBF29F}"/>
    <cellStyle name="Schlecht 4 4" xfId="14575" xr:uid="{ABC691FD-3629-4774-8332-F91002E87A00}"/>
    <cellStyle name="Schlecht 4 4 2" xfId="32448" xr:uid="{5A82C26A-3567-4BBF-B3D8-003AB70FA36E}"/>
    <cellStyle name="Schlecht 4 4 3" xfId="50299" xr:uid="{7A1DCC8B-8420-4A24-ADAC-B75063AEDB3F}"/>
    <cellStyle name="Schlecht 4 5" xfId="32443" xr:uid="{2E247CBB-22C3-477F-AEEA-D8A9E62A8330}"/>
    <cellStyle name="Schlecht 4 6" xfId="50294" xr:uid="{AB744AD0-B082-4B32-9CC5-A1A8773B1899}"/>
    <cellStyle name="Schlecht 5" xfId="14576" xr:uid="{ACFEAEAE-E61F-4A3A-9BBB-6521C597CC2C}"/>
    <cellStyle name="Schlecht 5 2" xfId="14577" xr:uid="{2B215500-5550-4198-A880-592655F97244}"/>
    <cellStyle name="Schlecht 5 2 2" xfId="14578" xr:uid="{B52E0C27-C713-4330-921F-404284E810BD}"/>
    <cellStyle name="Schlecht 5 2 2 2" xfId="32451" xr:uid="{D268B8F1-BB42-4A59-BDA2-8B2167BA741E}"/>
    <cellStyle name="Schlecht 5 2 2 3" xfId="50302" xr:uid="{1F8ED516-0EAE-445B-A319-CFA2625BFB86}"/>
    <cellStyle name="Schlecht 5 2 3" xfId="32450" xr:uid="{EB1350B7-ED28-4E5F-A9A6-5E359E64EB0C}"/>
    <cellStyle name="Schlecht 5 2 4" xfId="50301" xr:uid="{39071197-BE18-4941-89DF-2DDCEDC78945}"/>
    <cellStyle name="Schlecht 5 3" xfId="14579" xr:uid="{076E77A3-29FD-4232-844C-FE98D1CBC7D9}"/>
    <cellStyle name="Schlecht 5 3 2" xfId="14580" xr:uid="{2D32F427-DF01-42E2-942B-B58E59E36DD5}"/>
    <cellStyle name="Schlecht 5 3 2 2" xfId="32453" xr:uid="{FB1E53B3-38BF-419D-974A-E29A80F51E7C}"/>
    <cellStyle name="Schlecht 5 3 2 3" xfId="50304" xr:uid="{DB28B8E4-6616-440F-81FE-3BE419616A42}"/>
    <cellStyle name="Schlecht 5 3 3" xfId="32452" xr:uid="{35CFB82A-BF8F-4161-A067-1F69CB9BF640}"/>
    <cellStyle name="Schlecht 5 3 4" xfId="50303" xr:uid="{DCC029DE-22FE-42E2-8BE7-644D2A636DF1}"/>
    <cellStyle name="Schlecht 5 4" xfId="14581" xr:uid="{D9F4101C-01D6-405F-951D-CC013B716F33}"/>
    <cellStyle name="Schlecht 5 4 2" xfId="14582" xr:uid="{8CF42CF7-5DB0-4140-A742-099CB3420F08}"/>
    <cellStyle name="Schlecht 5 4 2 2" xfId="32455" xr:uid="{FA38A82B-CED6-47C7-AB79-662BDD57AF0A}"/>
    <cellStyle name="Schlecht 5 4 2 3" xfId="50306" xr:uid="{0FFABDB0-9024-429E-A977-45FD1FDE6C16}"/>
    <cellStyle name="Schlecht 5 4 3" xfId="32454" xr:uid="{2C5A1F6B-0F71-433E-8FA5-9BD723DFD7C5}"/>
    <cellStyle name="Schlecht 5 4 4" xfId="50305" xr:uid="{60AA1C7C-7E02-43E9-8466-969758DA1A93}"/>
    <cellStyle name="Schlecht 5 5" xfId="14583" xr:uid="{F6F5FD83-D49C-4988-AFAE-F2282467B53A}"/>
    <cellStyle name="Schlecht 5 5 2" xfId="32456" xr:uid="{FF9838AA-FD56-498D-9B0F-3A3532B974C8}"/>
    <cellStyle name="Schlecht 5 5 3" xfId="50307" xr:uid="{DDD7EE74-450E-48BF-B5BA-7151F64C568F}"/>
    <cellStyle name="Schlecht 5 6" xfId="32449" xr:uid="{4D9DE87A-1C83-4267-8B7D-78A5334B2985}"/>
    <cellStyle name="Schlecht 5 7" xfId="50300" xr:uid="{4B9DA0DF-3F57-47DA-9EB4-88CF36DB842E}"/>
    <cellStyle name="Schlecht 6" xfId="14584" xr:uid="{C4D7EB4D-3698-492E-B6EF-C5491E1939EE}"/>
    <cellStyle name="Schlecht 6 2" xfId="14585" xr:uid="{E7E32E95-BC0F-4487-860E-FA3AB366C7C3}"/>
    <cellStyle name="Schlecht 6 2 2" xfId="14586" xr:uid="{B68DA92B-BB75-4D1E-ADD5-4C6012FC5F9A}"/>
    <cellStyle name="Schlecht 6 2 2 2" xfId="32459" xr:uid="{F51978DE-905D-4493-BB8C-9D74AB223D3B}"/>
    <cellStyle name="Schlecht 6 2 2 3" xfId="50310" xr:uid="{29120DCC-90EB-419E-BDC7-FF54AB3C7F2E}"/>
    <cellStyle name="Schlecht 6 2 3" xfId="32458" xr:uid="{F47DBCE8-BB53-4356-B87B-4902A0EC4B0D}"/>
    <cellStyle name="Schlecht 6 2 4" xfId="50309" xr:uid="{43D3C821-4195-47CF-BBF0-0EB1A31AFACB}"/>
    <cellStyle name="Schlecht 6 3" xfId="14587" xr:uid="{5CD8D300-7896-45DB-957D-4059D537C8E0}"/>
    <cellStyle name="Schlecht 6 3 2" xfId="14588" xr:uid="{5DDA028B-739F-42E7-A9ED-66A453171C46}"/>
    <cellStyle name="Schlecht 6 3 2 2" xfId="32461" xr:uid="{46FA0BA0-3A3A-43FB-A747-E01765FBBA91}"/>
    <cellStyle name="Schlecht 6 3 2 3" xfId="50312" xr:uid="{A19846C2-0434-4EA9-9D9C-52C21EC4546A}"/>
    <cellStyle name="Schlecht 6 3 3" xfId="32460" xr:uid="{0AB75713-73D2-4112-8DA8-EAB0D03CA8E4}"/>
    <cellStyle name="Schlecht 6 3 4" xfId="50311" xr:uid="{55C3CAB4-0315-4920-A45B-9F301D6E5D69}"/>
    <cellStyle name="Schlecht 6 4" xfId="14589" xr:uid="{7262441F-3247-4AB9-B682-C12C0DC55CF7}"/>
    <cellStyle name="Schlecht 6 4 2" xfId="32462" xr:uid="{E3D34A41-F78E-4DDD-9A9D-7C203160C057}"/>
    <cellStyle name="Schlecht 6 4 3" xfId="50313" xr:uid="{8C5EF624-1AA6-466D-A341-00E1B88F9A3A}"/>
    <cellStyle name="Schlecht 6 5" xfId="32457" xr:uid="{03A5EF93-7165-4B98-817B-4CF7E1802B35}"/>
    <cellStyle name="Schlecht 6 6" xfId="50308" xr:uid="{FF4E4680-DE95-478D-866F-F6FB62BF19F1}"/>
    <cellStyle name="Schlecht 7" xfId="14590" xr:uid="{C75E2898-0610-4C1C-B824-5DDC0F548178}"/>
    <cellStyle name="Schlecht 7 2" xfId="14591" xr:uid="{2740F81E-FD43-41DB-B3D7-F98AE40A2A6D}"/>
    <cellStyle name="Schlecht 7 2 2" xfId="32464" xr:uid="{6284C2DD-CABB-40F3-8092-EBB505877333}"/>
    <cellStyle name="Schlecht 7 2 3" xfId="50315" xr:uid="{B4C86D94-B22E-469E-A757-9D8759951B88}"/>
    <cellStyle name="Schlecht 7 3" xfId="32463" xr:uid="{0380D3F8-7E4D-4AD9-8C28-491616D71C8B}"/>
    <cellStyle name="Schlecht 7 4" xfId="50314" xr:uid="{0B9528A8-9A40-49BA-9629-88ABBDD996B1}"/>
    <cellStyle name="Schlecht 8" xfId="14592" xr:uid="{94954DA0-A52A-4374-AE15-C659CCA58561}"/>
    <cellStyle name="Schlecht 8 2" xfId="14593" xr:uid="{ED09904B-1F7A-4FAC-9AB7-DCF7792B1FE8}"/>
    <cellStyle name="Schlecht 8 2 2" xfId="32466" xr:uid="{FC9217FC-2A08-47A2-99AC-9A94DA17B6C7}"/>
    <cellStyle name="Schlecht 8 2 3" xfId="50317" xr:uid="{2B962CCA-77B5-4C17-B3E2-367327A39DED}"/>
    <cellStyle name="Schlecht 8 3" xfId="32465" xr:uid="{41E4B5B3-F57B-47C2-A7FE-E683528B479B}"/>
    <cellStyle name="Schlecht 8 4" xfId="50316" xr:uid="{8B818D26-65C5-4ED2-BD4F-E306A1DF4932}"/>
    <cellStyle name="Schlecht 9" xfId="14594" xr:uid="{91BA0D8D-6F25-4BF4-89E0-E7DFB87A5E31}"/>
    <cellStyle name="Schlecht 9 2" xfId="14595" xr:uid="{0B3E9C03-307B-484D-8146-3FACA1D07091}"/>
    <cellStyle name="Schlecht 9 2 2" xfId="32468" xr:uid="{BCB73903-962E-4C18-954F-D32070125D5D}"/>
    <cellStyle name="Schlecht 9 2 3" xfId="50319" xr:uid="{4100D324-FFA2-4E4A-B7EA-DDE0914E8130}"/>
    <cellStyle name="Schlecht 9 3" xfId="32467" xr:uid="{9CF5EBF0-86C7-4141-B7B2-BED43822E7A0}"/>
    <cellStyle name="Schlecht 9 4" xfId="50318" xr:uid="{59494CA7-5FB8-4DBA-8B45-DA2497ECB638}"/>
    <cellStyle name="Shade" xfId="3037" xr:uid="{63C108D6-1121-49BB-B246-1A65C30A1F0D}"/>
    <cellStyle name="Shade 10" xfId="14597" xr:uid="{18C86CD0-5537-4C6F-8ECC-A3610392A564}"/>
    <cellStyle name="Shade 10 2" xfId="32470" xr:uid="{75E36B68-73C5-484D-897E-47DB9447E498}"/>
    <cellStyle name="Shade 10 3" xfId="50321" xr:uid="{AE479132-D340-4471-9B3C-F0441BC66491}"/>
    <cellStyle name="Shade 11" xfId="14598" xr:uid="{219277DA-0303-49A2-A684-D91C64012F1A}"/>
    <cellStyle name="Shade 11 2" xfId="32471" xr:uid="{7884C9F2-8AFC-4AC8-B7EB-5381E0CB0EDD}"/>
    <cellStyle name="Shade 11 3" xfId="50322" xr:uid="{E253ACB4-D6D5-4066-A1FE-848554AC4733}"/>
    <cellStyle name="Shade 12" xfId="14596" xr:uid="{405B4D83-F281-4A9B-A1DB-DDBA277CF174}"/>
    <cellStyle name="Shade 12 2" xfId="32469" xr:uid="{6ADA74C4-178C-4B6A-ACCB-9CBEA7D41A1E}"/>
    <cellStyle name="Shade 12 3" xfId="50320" xr:uid="{C6979F0C-CB5F-41D8-B83B-6F4550673023}"/>
    <cellStyle name="Shade 13" xfId="60057" xr:uid="{92900E31-88DE-4064-B285-5DF499EFB7F0}"/>
    <cellStyle name="Shade 2" xfId="14599" xr:uid="{19267F13-617D-4532-B933-642E135D8D7F}"/>
    <cellStyle name="Shade 2 2" xfId="14600" xr:uid="{D27ADAE2-D7FA-45C9-9058-933E691FD74B}"/>
    <cellStyle name="Shade 2 2 2" xfId="14601" xr:uid="{68BD79E7-047D-4B05-A425-5AE0688C3095}"/>
    <cellStyle name="Shade 2 2 2 2" xfId="32474" xr:uid="{EB59484E-8C92-4EE5-9627-9A4A04210D19}"/>
    <cellStyle name="Shade 2 2 2 3" xfId="50325" xr:uid="{D8090A36-B3BD-477C-85F1-D8477CE39ECE}"/>
    <cellStyle name="Shade 2 2 3" xfId="32473" xr:uid="{63D40ED3-C747-4B9E-A545-290460EC9BCC}"/>
    <cellStyle name="Shade 2 2 4" xfId="50324" xr:uid="{436E7C54-1D51-4338-AC56-A40F908FA0B9}"/>
    <cellStyle name="Shade 2 3" xfId="14602" xr:uid="{8ADA8ED3-1E30-4027-84E8-41FB29A0A5D8}"/>
    <cellStyle name="Shade 2 3 2" xfId="14603" xr:uid="{DCAA9685-F27D-4736-B06F-4F9FAC5E9C31}"/>
    <cellStyle name="Shade 2 3 2 2" xfId="32476" xr:uid="{EDAB3DBD-1B63-4960-A118-2E86277910BF}"/>
    <cellStyle name="Shade 2 3 2 3" xfId="50327" xr:uid="{A205B59F-281E-47D5-A4A0-28174D491879}"/>
    <cellStyle name="Shade 2 3 3" xfId="32475" xr:uid="{6EFFFFA3-77D5-411F-93FA-917B8F132416}"/>
    <cellStyle name="Shade 2 3 4" xfId="50326" xr:uid="{E463E109-5B96-46C4-B244-AFEAF9BDB65B}"/>
    <cellStyle name="Shade 2 4" xfId="14604" xr:uid="{624F5BEB-9D1F-489A-8E23-4A0412C79380}"/>
    <cellStyle name="Shade 2 4 2" xfId="32477" xr:uid="{91D15875-6F67-4DD5-9332-B3CE889445E8}"/>
    <cellStyle name="Shade 2 4 3" xfId="50328" xr:uid="{2745C841-8942-4B25-B34F-0973D515A10E}"/>
    <cellStyle name="Shade 2 5" xfId="14605" xr:uid="{E162AC8C-D5B8-4E37-AC52-95C8835CF936}"/>
    <cellStyle name="Shade 2 5 2" xfId="32478" xr:uid="{80006C8B-C084-4EF8-951F-1897716EF668}"/>
    <cellStyle name="Shade 2 5 3" xfId="50329" xr:uid="{820D57B9-9FB0-41B0-BEAB-9F903339C5AE}"/>
    <cellStyle name="Shade 2 6" xfId="32472" xr:uid="{5EE1074B-3F2A-41D6-865B-15234424630A}"/>
    <cellStyle name="Shade 2 7" xfId="50323" xr:uid="{BC7BC749-2264-4A03-A8B5-7B45EA3AD2AD}"/>
    <cellStyle name="Shade 3" xfId="14606" xr:uid="{B2BFAA18-02A7-4C56-908F-1DB6BAF5C7B5}"/>
    <cellStyle name="Shade 3 2" xfId="14607" xr:uid="{E5659EE4-482E-493E-839E-AC3E23BF7D5D}"/>
    <cellStyle name="Shade 3 2 2" xfId="14608" xr:uid="{B9598000-2CDB-4347-A81D-A3AC8FAF5D37}"/>
    <cellStyle name="Shade 3 2 2 2" xfId="32481" xr:uid="{01390937-DFE6-4DB4-AD0E-8513E3A5DDA0}"/>
    <cellStyle name="Shade 3 2 2 3" xfId="50332" xr:uid="{CA7D81C0-8047-472B-AFB8-A24B5BDE3891}"/>
    <cellStyle name="Shade 3 2 3" xfId="32480" xr:uid="{F9D110BF-9A56-43F2-93D8-F9B92974CA13}"/>
    <cellStyle name="Shade 3 2 4" xfId="50331" xr:uid="{E7271C60-E460-41A4-ABDE-EC100BC6A55C}"/>
    <cellStyle name="Shade 3 3" xfId="14609" xr:uid="{B9536253-2DC7-4ACD-9AB7-EC86A3D9E006}"/>
    <cellStyle name="Shade 3 3 2" xfId="14610" xr:uid="{A2E586D0-9517-43E2-9721-D92C680CB9AC}"/>
    <cellStyle name="Shade 3 3 2 2" xfId="32483" xr:uid="{70E0D5A2-A1E1-4030-A59D-976CC0702615}"/>
    <cellStyle name="Shade 3 3 2 3" xfId="50334" xr:uid="{B53D2776-41BF-414B-88B8-FE13841EE224}"/>
    <cellStyle name="Shade 3 3 3" xfId="32482" xr:uid="{2E9B9E52-D9F7-49F3-87DD-874CFDEA518E}"/>
    <cellStyle name="Shade 3 3 4" xfId="50333" xr:uid="{C12EBDB2-49CA-4E11-9D92-B5FF30E12405}"/>
    <cellStyle name="Shade 3 4" xfId="14611" xr:uid="{07BCA507-0B59-409C-A157-658BF1F46874}"/>
    <cellStyle name="Shade 3 4 2" xfId="32484" xr:uid="{176C6102-6577-450C-92D3-C54B1D2DB187}"/>
    <cellStyle name="Shade 3 4 3" xfId="50335" xr:uid="{3A5B2C73-319A-43F2-8A57-75EB613B5E2B}"/>
    <cellStyle name="Shade 3 5" xfId="32479" xr:uid="{5B258D89-21F2-4C8B-9E7D-36A08E2002B0}"/>
    <cellStyle name="Shade 3 6" xfId="50330" xr:uid="{8BC4A57A-858E-4085-A16A-C94722821771}"/>
    <cellStyle name="Shade 4" xfId="14612" xr:uid="{CD3B51E9-C840-489B-9485-469E439886E0}"/>
    <cellStyle name="Shade 4 2" xfId="14613" xr:uid="{CB69F882-7705-45E1-9000-96F3A7914A90}"/>
    <cellStyle name="Shade 4 2 2" xfId="14614" xr:uid="{3F912A27-582C-4916-958B-FE403597DE11}"/>
    <cellStyle name="Shade 4 2 2 2" xfId="32487" xr:uid="{6CCFE7A0-CD58-4CFD-AA13-457FC560AEB0}"/>
    <cellStyle name="Shade 4 2 2 3" xfId="50338" xr:uid="{FC39EE16-6CFB-478C-A770-64DBB6410191}"/>
    <cellStyle name="Shade 4 2 3" xfId="32486" xr:uid="{3CDB3252-6711-4528-8EF7-63B4446CC9D7}"/>
    <cellStyle name="Shade 4 2 4" xfId="50337" xr:uid="{CF445A5E-E01E-4B6B-9646-500FF9E54440}"/>
    <cellStyle name="Shade 4 3" xfId="14615" xr:uid="{0EAEAADC-5A51-411C-AAE0-59E96142140D}"/>
    <cellStyle name="Shade 4 3 2" xfId="14616" xr:uid="{7C8A9A58-EB55-470F-963D-7C5A3547AFCF}"/>
    <cellStyle name="Shade 4 3 2 2" xfId="32489" xr:uid="{AA52094E-0DA2-4390-906C-C08E86893E87}"/>
    <cellStyle name="Shade 4 3 2 3" xfId="50340" xr:uid="{6E12B11D-3D96-46FF-A4DB-4FB40890AD91}"/>
    <cellStyle name="Shade 4 3 3" xfId="32488" xr:uid="{1813C04E-E265-473F-A4A5-F5E9A6606B5C}"/>
    <cellStyle name="Shade 4 3 4" xfId="50339" xr:uid="{F60ED82B-F8EB-4119-AD7A-C2DBBF586347}"/>
    <cellStyle name="Shade 4 4" xfId="14617" xr:uid="{EAFFDFB9-F038-4A12-9DA0-225CBABDFDDE}"/>
    <cellStyle name="Shade 4 4 2" xfId="32490" xr:uid="{B330B552-B7FE-45C6-93E6-A21C18F9B654}"/>
    <cellStyle name="Shade 4 4 3" xfId="50341" xr:uid="{F5A2D17F-E943-42A2-85CF-166924AA9838}"/>
    <cellStyle name="Shade 4 5" xfId="32485" xr:uid="{BEC84915-CEBF-4DEA-A161-DCBB7885630B}"/>
    <cellStyle name="Shade 4 6" xfId="50336" xr:uid="{F07B2979-32ED-411A-AC0C-CB109B339967}"/>
    <cellStyle name="Shade 5" xfId="14618" xr:uid="{1230EA4F-56E5-48D0-A46F-72FB9A171A52}"/>
    <cellStyle name="Shade 5 2" xfId="14619" xr:uid="{0EB9F0DE-9FE4-4F6A-A009-5C6537B1401C}"/>
    <cellStyle name="Shade 5 2 2" xfId="14620" xr:uid="{EAFD30AA-A4B5-4675-8CE6-6C0CF4ECEA70}"/>
    <cellStyle name="Shade 5 2 2 2" xfId="32493" xr:uid="{FB793349-1629-4E8D-8345-746DDCE6DB1A}"/>
    <cellStyle name="Shade 5 2 2 3" xfId="50344" xr:uid="{0619BF31-F4B3-4100-96AA-C73423437CC9}"/>
    <cellStyle name="Shade 5 2 3" xfId="32492" xr:uid="{2CF8A179-F203-48CC-8D8B-33DBF7D602D9}"/>
    <cellStyle name="Shade 5 2 4" xfId="50343" xr:uid="{4E43EBB1-59C5-49BB-A991-71C56510DC0D}"/>
    <cellStyle name="Shade 5 3" xfId="14621" xr:uid="{3895B994-020B-4A52-A167-5EA131FDFF26}"/>
    <cellStyle name="Shade 5 3 2" xfId="14622" xr:uid="{55C3D08F-875F-4233-9BA3-1461460D4CEB}"/>
    <cellStyle name="Shade 5 3 2 2" xfId="32495" xr:uid="{78BBDD80-A3D6-46AF-801F-1D48B014B80E}"/>
    <cellStyle name="Shade 5 3 2 3" xfId="50346" xr:uid="{222D3884-F518-4C6B-995F-9821E5A68C1A}"/>
    <cellStyle name="Shade 5 3 3" xfId="32494" xr:uid="{68070C68-D22A-464F-907E-10E8FC4FD64A}"/>
    <cellStyle name="Shade 5 3 4" xfId="50345" xr:uid="{BA8B9B68-799E-4B7B-A84B-98B3C92581CA}"/>
    <cellStyle name="Shade 5 4" xfId="14623" xr:uid="{9057ACB4-D896-4A2D-A0AE-1EF2D78B326D}"/>
    <cellStyle name="Shade 5 4 2" xfId="14624" xr:uid="{3B80C81D-62DA-4DB8-89A2-7F63D0327A1A}"/>
    <cellStyle name="Shade 5 4 2 2" xfId="32497" xr:uid="{5668EBDE-EE34-4808-A7B3-19F2B1A5AE65}"/>
    <cellStyle name="Shade 5 4 2 3" xfId="50348" xr:uid="{57781621-36C6-453E-B496-CB5E6A3430B5}"/>
    <cellStyle name="Shade 5 4 3" xfId="32496" xr:uid="{C9868F01-0A67-4712-B5AC-2C5E393BEF02}"/>
    <cellStyle name="Shade 5 4 4" xfId="50347" xr:uid="{D246A218-C79D-4D9E-9C2C-D5BE9F4A3128}"/>
    <cellStyle name="Shade 5 5" xfId="14625" xr:uid="{DC651E10-EFB9-4956-8659-271E26B6B338}"/>
    <cellStyle name="Shade 5 5 2" xfId="32498" xr:uid="{507C3156-3A9D-4085-A0AB-8B2AF0CD3E2C}"/>
    <cellStyle name="Shade 5 5 3" xfId="50349" xr:uid="{74D00543-3EA7-4F57-AF32-C6D4A861687F}"/>
    <cellStyle name="Shade 5 6" xfId="32491" xr:uid="{8DE4A038-3354-4022-9552-1AAED072C149}"/>
    <cellStyle name="Shade 5 7" xfId="50342" xr:uid="{BD1F8050-FA29-4092-BD76-A2B9BBA480F6}"/>
    <cellStyle name="Shade 6" xfId="14626" xr:uid="{0E31F494-D6EF-45E0-BD3C-545D6D81FBE6}"/>
    <cellStyle name="Shade 6 2" xfId="14627" xr:uid="{7627DA7B-A5A3-41AE-99B8-1D0794F1A573}"/>
    <cellStyle name="Shade 6 2 2" xfId="14628" xr:uid="{C87C10E0-8A34-4AAC-A813-0F3311FE3450}"/>
    <cellStyle name="Shade 6 2 2 2" xfId="32501" xr:uid="{8AFD98F9-2ABC-4E2A-BDC0-E10BD1A89E8A}"/>
    <cellStyle name="Shade 6 2 2 3" xfId="50352" xr:uid="{F86CD991-29A0-4184-BAF1-9182C60948F9}"/>
    <cellStyle name="Shade 6 2 3" xfId="32500" xr:uid="{256B497B-A03C-496A-9E1E-4101217DE4E8}"/>
    <cellStyle name="Shade 6 2 4" xfId="50351" xr:uid="{B01651AB-E2F8-4BC6-985A-B06BF42EB0A7}"/>
    <cellStyle name="Shade 6 3" xfId="14629" xr:uid="{5F3C28E8-2273-4B72-9789-9B9E81F5C4FC}"/>
    <cellStyle name="Shade 6 3 2" xfId="14630" xr:uid="{653AFBFC-8C7C-459C-85AE-2AC8AA4989E6}"/>
    <cellStyle name="Shade 6 3 2 2" xfId="32503" xr:uid="{1931CEFB-2690-45FB-8CD8-00348D4327DB}"/>
    <cellStyle name="Shade 6 3 2 3" xfId="50354" xr:uid="{DC5A0D59-FAD1-4F7F-BB36-31D7ECCA5AA1}"/>
    <cellStyle name="Shade 6 3 3" xfId="32502" xr:uid="{B197E845-B9B5-436C-96E3-26F5F0BE1DE6}"/>
    <cellStyle name="Shade 6 3 4" xfId="50353" xr:uid="{8B9D0E6C-B322-4545-9F34-B17C5A8008BE}"/>
    <cellStyle name="Shade 6 4" xfId="14631" xr:uid="{56F798CF-5498-4825-9823-45CB9F742C26}"/>
    <cellStyle name="Shade 6 4 2" xfId="32504" xr:uid="{6E3A91C0-BE46-4E45-B84C-4CDDEAE297D8}"/>
    <cellStyle name="Shade 6 4 3" xfId="50355" xr:uid="{50050E48-79BB-49C4-9E9D-30445A3AD7F5}"/>
    <cellStyle name="Shade 6 5" xfId="32499" xr:uid="{F12D9E21-8B2C-4B74-AE34-1FA1FF132F11}"/>
    <cellStyle name="Shade 6 6" xfId="50350" xr:uid="{BC273119-070C-484F-BBD0-74CD656A41DF}"/>
    <cellStyle name="Shade 7" xfId="14632" xr:uid="{DE26C7C7-2299-4803-A76C-9D115E8EB1E2}"/>
    <cellStyle name="Shade 7 2" xfId="14633" xr:uid="{50811941-AAA2-4FD8-81A1-41D3E1C2233F}"/>
    <cellStyle name="Shade 7 2 2" xfId="32506" xr:uid="{E9050B5A-EDE1-41E3-813D-2321529F8ABE}"/>
    <cellStyle name="Shade 7 2 3" xfId="50357" xr:uid="{26E78B42-C969-4F45-B809-154261037967}"/>
    <cellStyle name="Shade 7 3" xfId="32505" xr:uid="{A0661AA8-8631-43C1-A647-A1738B792B2C}"/>
    <cellStyle name="Shade 7 4" xfId="50356" xr:uid="{C0091971-E644-495F-A7AD-A4B4EF917AEA}"/>
    <cellStyle name="Shade 8" xfId="14634" xr:uid="{6F9A00BF-9BE6-4868-8979-1AED8708726F}"/>
    <cellStyle name="Shade 8 2" xfId="14635" xr:uid="{1CA0379B-54FF-496C-9535-85AB3C7DB3BA}"/>
    <cellStyle name="Shade 8 2 2" xfId="32508" xr:uid="{7BA6FD07-5583-4F8C-A6F2-7F89B418C57B}"/>
    <cellStyle name="Shade 8 2 3" xfId="50359" xr:uid="{6228BAE7-5B96-4043-AD72-F41659B1FEE2}"/>
    <cellStyle name="Shade 8 3" xfId="32507" xr:uid="{03C79E0B-5B63-4B1E-A407-18EE2AA29269}"/>
    <cellStyle name="Shade 8 4" xfId="50358" xr:uid="{EA225547-710C-4C40-82C1-B414657D02F7}"/>
    <cellStyle name="Shade 9" xfId="14636" xr:uid="{7F182BA8-E7BE-41C7-8304-0D16BF9F11E3}"/>
    <cellStyle name="Shade 9 2" xfId="14637" xr:uid="{58DEE232-0D99-4E7C-916B-CCE6F91B3335}"/>
    <cellStyle name="Shade 9 2 2" xfId="32510" xr:uid="{F91C4D26-4B10-43F7-A81D-BA11C5A99054}"/>
    <cellStyle name="Shade 9 2 3" xfId="50361" xr:uid="{B5D9628A-1A84-4AEB-9B3A-F51E2CA085B3}"/>
    <cellStyle name="Shade 9 3" xfId="32509" xr:uid="{5DC2195A-2777-453D-8AD8-57A5E60D2D0D}"/>
    <cellStyle name="Shade 9 4" xfId="50360" xr:uid="{E5A66FCA-F725-4B47-ADE8-0A0876406D75}"/>
    <cellStyle name="source" xfId="328" xr:uid="{E5503CDB-938D-4CA0-883B-8BD1A16E106C}"/>
    <cellStyle name="source 10" xfId="14639" xr:uid="{C368FE13-336C-4BDB-BEDD-FE90C9B947E2}"/>
    <cellStyle name="source 10 2" xfId="32512" xr:uid="{5EAB84B2-DF66-4A8B-AE50-053A9888A65F}"/>
    <cellStyle name="source 10 3" xfId="50363" xr:uid="{8D177616-2AD8-4504-A249-1413B20AF4C8}"/>
    <cellStyle name="source 11" xfId="14640" xr:uid="{3A480627-A74B-456B-B677-8AE70C83F07D}"/>
    <cellStyle name="source 11 2" xfId="32513" xr:uid="{E2214ADE-FC80-4356-BD36-BE983A8B9EC9}"/>
    <cellStyle name="source 11 3" xfId="50364" xr:uid="{A642A01D-0F5C-4099-83FC-4EAD09D2BE75}"/>
    <cellStyle name="source 12" xfId="14638" xr:uid="{44AEEF0B-E6E7-4BE2-A68D-B76ECA097591}"/>
    <cellStyle name="source 12 2" xfId="32511" xr:uid="{CA384350-C78A-4709-8364-E4EBFF83A256}"/>
    <cellStyle name="source 12 3" xfId="50362" xr:uid="{4CAAF43C-DCE4-4368-A0F8-B44C51347342}"/>
    <cellStyle name="source 13" xfId="60058" xr:uid="{0DEB0323-8F29-49FB-A844-F9F3AE5951C5}"/>
    <cellStyle name="source 2" xfId="3038" xr:uid="{1CAE2628-5D34-46E8-A7DD-51185D2ACDBC}"/>
    <cellStyle name="source 2 2" xfId="14642" xr:uid="{BDB1E69B-9B33-487D-980F-2A9F11C3B76C}"/>
    <cellStyle name="source 2 2 2" xfId="14643" xr:uid="{275AC412-4FF7-4CD3-8D18-1987D5C0AD6F}"/>
    <cellStyle name="source 2 2 2 2" xfId="32516" xr:uid="{0575BAF2-533A-4044-8AA3-0602D77B83CD}"/>
    <cellStyle name="source 2 2 2 3" xfId="50367" xr:uid="{8791985B-873A-4C09-8744-63A257CA53B5}"/>
    <cellStyle name="source 2 2 3" xfId="32515" xr:uid="{965A896C-3AF3-46E6-B1E7-48D61CCB3A91}"/>
    <cellStyle name="source 2 2 4" xfId="50366" xr:uid="{1568EDF7-0884-4C76-A3EF-DC174908E70A}"/>
    <cellStyle name="source 2 3" xfId="14644" xr:uid="{C3BA3FF1-5AFB-4783-BE75-67485372B9A8}"/>
    <cellStyle name="source 2 3 2" xfId="14645" xr:uid="{F27B0B0B-BFE2-48F9-81E6-DAE8CBB2F791}"/>
    <cellStyle name="source 2 3 2 2" xfId="32518" xr:uid="{D6CB5DE5-B6F1-4396-94AA-6D1A97D84298}"/>
    <cellStyle name="source 2 3 2 3" xfId="50369" xr:uid="{0C133C3F-9357-4BCF-BE42-66631D56E461}"/>
    <cellStyle name="source 2 3 3" xfId="32517" xr:uid="{BEACEEE8-5AE7-47BC-BF02-E8A43D7AF294}"/>
    <cellStyle name="source 2 3 4" xfId="50368" xr:uid="{D7A7B4CC-36BA-4DE9-96C3-AA474620B2B8}"/>
    <cellStyle name="source 2 4" xfId="14646" xr:uid="{F5BCE7B4-E767-427E-A367-EE6BE710D02F}"/>
    <cellStyle name="source 2 4 2" xfId="32519" xr:uid="{978805EE-42C6-467C-81DD-089936AB7A2E}"/>
    <cellStyle name="source 2 4 3" xfId="50370" xr:uid="{9929556A-E9E5-4EA3-B155-D98E062206B8}"/>
    <cellStyle name="source 2 5" xfId="14647" xr:uid="{6F7122C1-BA00-4C69-9EA8-DDA5FC130874}"/>
    <cellStyle name="source 2 5 2" xfId="32520" xr:uid="{CD6E1708-9C9B-485B-B861-BF2EE67EE4EE}"/>
    <cellStyle name="source 2 5 3" xfId="50371" xr:uid="{1DF370B7-E1F7-4E5E-B47E-BBDF50905D59}"/>
    <cellStyle name="source 2 6" xfId="14641" xr:uid="{0143E1EB-9A19-44BB-9553-54FB1A99507F}"/>
    <cellStyle name="source 2 6 2" xfId="32514" xr:uid="{390F7E8C-7465-4A70-894C-EC663CF2F002}"/>
    <cellStyle name="source 2 6 3" xfId="50365" xr:uid="{C377681B-F683-4FEF-8ACA-250C7358D345}"/>
    <cellStyle name="source 2 7" xfId="60059" xr:uid="{57CE7EFF-F1C5-470D-A485-28C187722056}"/>
    <cellStyle name="source 3" xfId="14648" xr:uid="{4AF4F348-1E1C-4CB3-9153-7FDC272AE85E}"/>
    <cellStyle name="source 3 2" xfId="14649" xr:uid="{D4FB0E7F-1A44-4C7A-927C-1EE278C6292A}"/>
    <cellStyle name="source 3 2 2" xfId="14650" xr:uid="{08EEE8C8-11E3-4A3C-8DD1-C0A99A4150E3}"/>
    <cellStyle name="source 3 2 2 2" xfId="32523" xr:uid="{3E520439-4828-4C62-8F13-9C65F53B5A74}"/>
    <cellStyle name="source 3 2 2 3" xfId="50374" xr:uid="{819A7F98-3A4B-42BC-A946-4690D9DA8D36}"/>
    <cellStyle name="source 3 2 3" xfId="32522" xr:uid="{06705029-E5CA-4C52-9D1A-782E17FADA09}"/>
    <cellStyle name="source 3 2 4" xfId="50373" xr:uid="{019C9CBB-55A6-4255-8BC5-32175F35C7F7}"/>
    <cellStyle name="source 3 3" xfId="14651" xr:uid="{33288B71-1E07-4391-A554-E6D24CB963DA}"/>
    <cellStyle name="source 3 3 2" xfId="14652" xr:uid="{994A70F9-DFE1-4B74-8C63-14B1C02F3069}"/>
    <cellStyle name="source 3 3 2 2" xfId="32525" xr:uid="{9F319185-69F0-47C8-B15B-7739A48E4A94}"/>
    <cellStyle name="source 3 3 2 3" xfId="50376" xr:uid="{C2372626-D6A1-4B4C-B828-017C8DBB8138}"/>
    <cellStyle name="source 3 3 3" xfId="32524" xr:uid="{060CFF41-DB4B-4612-B51C-24931058A3B4}"/>
    <cellStyle name="source 3 3 4" xfId="50375" xr:uid="{C96ED1BF-46FB-4A32-B9A5-B53A3E97E679}"/>
    <cellStyle name="source 3 4" xfId="14653" xr:uid="{2BD6505E-FB2D-469C-9B41-2CBD4FB2DBF0}"/>
    <cellStyle name="source 3 4 2" xfId="32526" xr:uid="{63DA601D-1C0C-4976-9CA4-CFCFBF7B8876}"/>
    <cellStyle name="source 3 4 3" xfId="50377" xr:uid="{7A545126-9E34-462E-9CB3-31A5D5BF8FBD}"/>
    <cellStyle name="source 3 5" xfId="32521" xr:uid="{2E989D9C-C245-4B27-BD34-52285D5080FF}"/>
    <cellStyle name="source 3 6" xfId="50372" xr:uid="{C5DFA7A7-28E5-4B57-BF8B-58E8165F3C79}"/>
    <cellStyle name="source 4" xfId="14654" xr:uid="{128CDD72-47BC-48F9-B10D-56E1E1249AA4}"/>
    <cellStyle name="source 4 2" xfId="14655" xr:uid="{73950DDB-D11D-44AA-AAFD-5C6D579F3622}"/>
    <cellStyle name="source 4 2 2" xfId="14656" xr:uid="{9FC0691F-1364-4E51-B756-113B207B6FD4}"/>
    <cellStyle name="source 4 2 2 2" xfId="32529" xr:uid="{1340A36C-92D6-4005-B0B7-A8E3802CB5A2}"/>
    <cellStyle name="source 4 2 2 3" xfId="50380" xr:uid="{BE984763-BC1F-4FDC-B515-8ABE407A280F}"/>
    <cellStyle name="source 4 2 3" xfId="32528" xr:uid="{8EE9943B-B8C6-43EC-8970-0F58ADCFEDB0}"/>
    <cellStyle name="source 4 2 4" xfId="50379" xr:uid="{2B5E2FFE-B0CB-43E4-81CB-1100A797528E}"/>
    <cellStyle name="source 4 3" xfId="14657" xr:uid="{3CA0789A-C2F4-463E-ADEC-038480F65AD3}"/>
    <cellStyle name="source 4 3 2" xfId="14658" xr:uid="{EC1C6557-2E2C-4B47-BD76-C5E91B88512A}"/>
    <cellStyle name="source 4 3 2 2" xfId="32531" xr:uid="{ECFA39B8-3842-4711-8D20-D2962CBB9172}"/>
    <cellStyle name="source 4 3 2 3" xfId="50382" xr:uid="{F66B8D53-5E35-4A2B-AC38-B054E404902C}"/>
    <cellStyle name="source 4 3 3" xfId="32530" xr:uid="{A9AE4601-F7C7-41F7-9746-B15D10FFB835}"/>
    <cellStyle name="source 4 3 4" xfId="50381" xr:uid="{FFFD7A96-0DF2-4E56-ACDD-9F4A11E381F9}"/>
    <cellStyle name="source 4 4" xfId="14659" xr:uid="{850F468B-47C7-41F4-9B63-DE65A15B7048}"/>
    <cellStyle name="source 4 4 2" xfId="32532" xr:uid="{1C72E530-756A-40F0-B59C-9D5993B0573A}"/>
    <cellStyle name="source 4 4 3" xfId="50383" xr:uid="{B057CF55-9C19-45B7-8BFC-F9CF352A7182}"/>
    <cellStyle name="source 4 5" xfId="32527" xr:uid="{7B988C84-BC22-4A8B-8925-4D1766722FFB}"/>
    <cellStyle name="source 4 6" xfId="50378" xr:uid="{53C06EF4-9F10-409A-8BB5-506D4F7020A1}"/>
    <cellStyle name="source 5" xfId="14660" xr:uid="{26F71E41-C8B3-4627-9887-4100E9910E6C}"/>
    <cellStyle name="source 5 2" xfId="14661" xr:uid="{71BC002D-109E-4AA7-A090-D16AD584B00F}"/>
    <cellStyle name="source 5 2 2" xfId="14662" xr:uid="{AEF10D4B-ACFF-4B7B-941F-8B45D768F154}"/>
    <cellStyle name="source 5 2 2 2" xfId="32535" xr:uid="{83A44DA7-E8EE-4E33-B92D-79B890085639}"/>
    <cellStyle name="source 5 2 2 3" xfId="50386" xr:uid="{46C8D913-CE0D-4FCF-ABDA-170EE5048DAA}"/>
    <cellStyle name="source 5 2 3" xfId="32534" xr:uid="{5688F9B1-D893-4076-8BD7-76BA68CE8E3E}"/>
    <cellStyle name="source 5 2 4" xfId="50385" xr:uid="{8DFB45DC-2DD4-441D-860E-792219BEDF20}"/>
    <cellStyle name="source 5 3" xfId="14663" xr:uid="{B8136BDB-2E4D-4414-84E0-24B6E6DBD21A}"/>
    <cellStyle name="source 5 3 2" xfId="14664" xr:uid="{69460E77-49FC-4733-BA2E-E0E0A7D71F70}"/>
    <cellStyle name="source 5 3 2 2" xfId="32537" xr:uid="{CF7ADADF-33D0-4001-A840-ADF7AB68EA90}"/>
    <cellStyle name="source 5 3 2 3" xfId="50388" xr:uid="{8060AF5D-220E-4A97-B25A-461B1D6CB1B8}"/>
    <cellStyle name="source 5 3 3" xfId="32536" xr:uid="{54CBD0BB-1A18-4AAD-BE1E-2D2C5FD4C90E}"/>
    <cellStyle name="source 5 3 4" xfId="50387" xr:uid="{7419D48D-EFD4-458A-BB98-37EDD29E3026}"/>
    <cellStyle name="source 5 4" xfId="14665" xr:uid="{1364599C-1BB8-42E6-A06B-D50CAE036B91}"/>
    <cellStyle name="source 5 4 2" xfId="14666" xr:uid="{5D8BE99C-FBD2-4721-A1C5-3D2A8706DB49}"/>
    <cellStyle name="source 5 4 2 2" xfId="32539" xr:uid="{7FBCCBB9-6E78-4852-ABDE-010051D15182}"/>
    <cellStyle name="source 5 4 2 3" xfId="50390" xr:uid="{66E44D44-CA82-42DE-9FCB-427ED78F23B6}"/>
    <cellStyle name="source 5 4 3" xfId="32538" xr:uid="{2D0BAF66-DD39-42D4-811C-9F2B34EB177A}"/>
    <cellStyle name="source 5 4 4" xfId="50389" xr:uid="{C7D5AA96-F8F7-4E60-992B-47D3FC124BBE}"/>
    <cellStyle name="source 5 5" xfId="14667" xr:uid="{63E7F98B-01CC-4147-BB9D-C10A58110B6A}"/>
    <cellStyle name="source 5 5 2" xfId="32540" xr:uid="{ED74B870-9095-4B88-8B94-406155029119}"/>
    <cellStyle name="source 5 5 3" xfId="50391" xr:uid="{72B42412-4A1A-4A0A-AEFF-16840883BB10}"/>
    <cellStyle name="source 5 6" xfId="32533" xr:uid="{FD4A254A-7EEB-40E8-A832-876D5E6C3870}"/>
    <cellStyle name="source 5 7" xfId="50384" xr:uid="{B978F144-107B-4603-9E24-2B0C3FB02BE6}"/>
    <cellStyle name="source 6" xfId="14668" xr:uid="{D38BA76D-D8A7-4826-AC9A-0AEF12DABFF2}"/>
    <cellStyle name="source 6 2" xfId="14669" xr:uid="{B1075F7A-A9F2-4C7D-9C02-94CEA2FB8AE2}"/>
    <cellStyle name="source 6 2 2" xfId="14670" xr:uid="{F23C9DDF-AF05-4D26-AF68-CB100D2D2075}"/>
    <cellStyle name="source 6 2 2 2" xfId="32543" xr:uid="{4B2E2102-9798-408B-97B2-CFD412A169FD}"/>
    <cellStyle name="source 6 2 2 3" xfId="50394" xr:uid="{E8FAB79E-D8AB-46BD-A613-6A09A8796260}"/>
    <cellStyle name="source 6 2 3" xfId="32542" xr:uid="{AAB4D0A4-439E-4E63-9819-C230F3168CBA}"/>
    <cellStyle name="source 6 2 4" xfId="50393" xr:uid="{73558117-6F29-4EB9-960B-25CBEB6FEDC1}"/>
    <cellStyle name="source 6 3" xfId="14671" xr:uid="{5E2EEDA0-79D4-43F8-AAF9-ABB351E45D76}"/>
    <cellStyle name="source 6 3 2" xfId="14672" xr:uid="{2068ECB0-EA82-4270-B2E6-E174EA5A1BB0}"/>
    <cellStyle name="source 6 3 2 2" xfId="32545" xr:uid="{53B4A9CC-0BA4-4E79-B2EB-A47330FDCC38}"/>
    <cellStyle name="source 6 3 2 3" xfId="50396" xr:uid="{0540F9DC-2A7A-40FE-AA47-71EA0D2E53C4}"/>
    <cellStyle name="source 6 3 3" xfId="32544" xr:uid="{3152AC18-BF26-4629-8262-669E79A5B7E2}"/>
    <cellStyle name="source 6 3 4" xfId="50395" xr:uid="{162AA0AE-7FE5-4EFE-8D97-F6764B98CEE7}"/>
    <cellStyle name="source 6 4" xfId="14673" xr:uid="{D2695A0E-A031-4974-B268-AAA952926BF8}"/>
    <cellStyle name="source 6 4 2" xfId="32546" xr:uid="{79BC5E73-3B47-4F51-AB8E-E1B1D95C1DE7}"/>
    <cellStyle name="source 6 4 3" xfId="50397" xr:uid="{C9C4038C-FAE5-4678-B912-3D4423ED862B}"/>
    <cellStyle name="source 6 5" xfId="32541" xr:uid="{BAF72790-2415-48B0-A129-8B0609667F84}"/>
    <cellStyle name="source 6 6" xfId="50392" xr:uid="{8C45CFB3-092F-49CF-B4E7-478023B260E4}"/>
    <cellStyle name="source 7" xfId="14674" xr:uid="{96FCEAA9-0268-419C-A12D-C92A10A5951C}"/>
    <cellStyle name="source 7 2" xfId="14675" xr:uid="{32B4DBBB-4670-4864-8DBD-FDC4E7AD2C7A}"/>
    <cellStyle name="source 7 2 2" xfId="32548" xr:uid="{3C7EFAA8-0CDB-4323-8610-C49934D4D043}"/>
    <cellStyle name="source 7 2 3" xfId="50399" xr:uid="{7A37B488-C783-4648-A33E-DC9694A4698F}"/>
    <cellStyle name="source 7 3" xfId="32547" xr:uid="{3768C634-0F73-4B10-9705-ACB325AA0103}"/>
    <cellStyle name="source 7 4" xfId="50398" xr:uid="{C4F82DA1-BF3F-4656-B84F-C10C9FFADBBE}"/>
    <cellStyle name="source 8" xfId="14676" xr:uid="{7B858AFC-44C0-4CD5-830A-929EC7675F5C}"/>
    <cellStyle name="source 8 2" xfId="14677" xr:uid="{AC253F61-D6C1-48B9-AC87-1332092A1533}"/>
    <cellStyle name="source 8 2 2" xfId="32550" xr:uid="{F5591D4E-4EF6-4B6A-9D3A-F3596A572339}"/>
    <cellStyle name="source 8 2 3" xfId="50401" xr:uid="{B8D6CC61-F99E-4C8F-B413-D322E794815A}"/>
    <cellStyle name="source 8 3" xfId="32549" xr:uid="{A72947D1-4E20-4419-B422-101AF9890441}"/>
    <cellStyle name="source 8 4" xfId="50400" xr:uid="{11FA96AE-A010-4E7E-AE79-010B62C770F2}"/>
    <cellStyle name="source 9" xfId="14678" xr:uid="{38D29DDB-72F9-48C8-A771-E6185332EA15}"/>
    <cellStyle name="source 9 2" xfId="14679" xr:uid="{23657D99-4509-4E81-BC95-2F010B206CDE}"/>
    <cellStyle name="source 9 2 2" xfId="32552" xr:uid="{6A7162BB-4DB4-436E-879E-AC27756E4205}"/>
    <cellStyle name="source 9 2 3" xfId="50403" xr:uid="{CDF1C970-4A22-4D27-AEBE-99902CEEEB2E}"/>
    <cellStyle name="source 9 3" xfId="32551" xr:uid="{4ED87930-0346-46E3-AB02-FE7D17B0D24B}"/>
    <cellStyle name="source 9 4" xfId="50402" xr:uid="{CCCCC0B7-32C1-4677-B8C7-BDA67A320530}"/>
    <cellStyle name="Standaard_Blad1" xfId="3039" xr:uid="{BBDFF885-3B02-49ED-BF03-1FEA78B8E034}"/>
    <cellStyle name="Standard 2" xfId="3040" xr:uid="{566823D0-AD59-4445-A796-AB5ABE3EDCBF}"/>
    <cellStyle name="Standard 2 10" xfId="14681" xr:uid="{B557A9E6-E6DA-4031-9723-828A257186B6}"/>
    <cellStyle name="Standard 2 10 2" xfId="32554" xr:uid="{61FCE7C9-6797-4877-BC58-8622AE5D2D01}"/>
    <cellStyle name="Standard 2 10 3" xfId="50405" xr:uid="{8041B99D-1AC8-4E51-817A-07BCAC02E956}"/>
    <cellStyle name="Standard 2 11" xfId="14680" xr:uid="{2D02D5CB-6A0C-4AC9-B15B-A3969B8942CC}"/>
    <cellStyle name="Standard 2 11 2" xfId="32553" xr:uid="{1B53E9B5-954E-463A-8EDA-8EEAE49F674C}"/>
    <cellStyle name="Standard 2 11 3" xfId="50404" xr:uid="{8DB49A94-1838-4892-8C5C-A569E27B9A4F}"/>
    <cellStyle name="Standard 2 12" xfId="60060" xr:uid="{8B8B0381-F587-4B11-B5B9-C2A10C2A5B15}"/>
    <cellStyle name="Standard 2 2" xfId="14682" xr:uid="{F166EB9F-CDF8-43EB-AF2F-12FEA69964A3}"/>
    <cellStyle name="Standard 2 2 2" xfId="14683" xr:uid="{023B72FA-5618-446C-A56B-D62CF78250AE}"/>
    <cellStyle name="Standard 2 2 2 2" xfId="14684" xr:uid="{712F9791-7451-48D1-B8C1-538249B51CA4}"/>
    <cellStyle name="Standard 2 2 2 2 2" xfId="32557" xr:uid="{C57DE24A-D1DA-4DAE-8AD9-5AC1C546B5A3}"/>
    <cellStyle name="Standard 2 2 2 2 3" xfId="50408" xr:uid="{D4F9810F-53DE-489B-833E-1863BF762DBD}"/>
    <cellStyle name="Standard 2 2 2 3" xfId="32556" xr:uid="{FCF2F975-C15B-4FFC-9A59-CB8A83FC6BA5}"/>
    <cellStyle name="Standard 2 2 2 4" xfId="50407" xr:uid="{8B497A78-F670-41A6-9401-56E4D20F4705}"/>
    <cellStyle name="Standard 2 2 3" xfId="14685" xr:uid="{A04E6ABB-7819-43E7-865A-5753BDAB379A}"/>
    <cellStyle name="Standard 2 2 3 2" xfId="14686" xr:uid="{203D9956-0605-4DB6-8B03-E6F253B238CD}"/>
    <cellStyle name="Standard 2 2 3 2 2" xfId="32559" xr:uid="{BFEC168E-3384-4BE9-B033-5C2D29A853D6}"/>
    <cellStyle name="Standard 2 2 3 2 3" xfId="50410" xr:uid="{5E902F3A-4B6C-41FB-B337-A389BC019516}"/>
    <cellStyle name="Standard 2 2 3 3" xfId="32558" xr:uid="{51390554-DC0D-45B6-8573-64190C3B47D8}"/>
    <cellStyle name="Standard 2 2 3 4" xfId="50409" xr:uid="{4DD3D399-214F-4DA6-AF9E-F87A6A92716B}"/>
    <cellStyle name="Standard 2 2 4" xfId="14687" xr:uid="{783C8942-BB85-4F1B-95F8-F0B5516CD0FD}"/>
    <cellStyle name="Standard 2 2 4 2" xfId="32560" xr:uid="{C5E98B6B-23FA-4C56-B7A2-9EEB0C362E91}"/>
    <cellStyle name="Standard 2 2 4 3" xfId="50411" xr:uid="{390F0572-E424-4176-94B2-365201772133}"/>
    <cellStyle name="Standard 2 2 5" xfId="14688" xr:uid="{60A32585-2E52-4723-97BA-0127AFAC0345}"/>
    <cellStyle name="Standard 2 2 5 2" xfId="32561" xr:uid="{D2E9A3A1-8270-4BA4-9643-90254E051314}"/>
    <cellStyle name="Standard 2 2 5 3" xfId="50412" xr:uid="{A32AB8F1-8D49-4E79-B149-CB07EAB31ED8}"/>
    <cellStyle name="Standard 2 2 6" xfId="32555" xr:uid="{7B25E78C-262F-44A4-B05F-600B3A032AB5}"/>
    <cellStyle name="Standard 2 2 7" xfId="50406" xr:uid="{91297C1D-2027-4742-8B22-3A84BC98E840}"/>
    <cellStyle name="Standard 2 3" xfId="14689" xr:uid="{AF9857BA-D88E-4600-9E1A-5A860012CB78}"/>
    <cellStyle name="Standard 2 3 2" xfId="14690" xr:uid="{C3D1CE3B-9EF1-4B13-9977-7925571DB472}"/>
    <cellStyle name="Standard 2 3 2 2" xfId="14691" xr:uid="{CA39649E-3919-4702-95A7-D18EE47D9C15}"/>
    <cellStyle name="Standard 2 3 2 2 2" xfId="32564" xr:uid="{DF483803-7214-450F-8B24-F647A1CCE7E3}"/>
    <cellStyle name="Standard 2 3 2 2 3" xfId="50415" xr:uid="{32B94E79-2DC3-4804-9676-2CFADFBB7054}"/>
    <cellStyle name="Standard 2 3 2 3" xfId="32563" xr:uid="{57904EDF-79E5-4E86-AE28-97918F5F2135}"/>
    <cellStyle name="Standard 2 3 2 4" xfId="50414" xr:uid="{F9EF17A1-CC13-4575-816E-DE26B362BCB2}"/>
    <cellStyle name="Standard 2 3 3" xfId="14692" xr:uid="{8FF2ED8F-1844-49C0-81E9-B90BD831B41B}"/>
    <cellStyle name="Standard 2 3 3 2" xfId="14693" xr:uid="{2DC67AE8-314F-4C1E-92FF-1C244217FA5A}"/>
    <cellStyle name="Standard 2 3 3 2 2" xfId="32566" xr:uid="{2395825E-0D50-4A6A-A12D-CC709E1D7D83}"/>
    <cellStyle name="Standard 2 3 3 2 3" xfId="50417" xr:uid="{A4BCBF21-158E-4303-9049-4F7F128452AC}"/>
    <cellStyle name="Standard 2 3 3 3" xfId="32565" xr:uid="{E01E63D9-C816-44C4-ADDD-42A1FA2AD2ED}"/>
    <cellStyle name="Standard 2 3 3 4" xfId="50416" xr:uid="{D8CDF3E7-7033-4A36-9CEB-78474A8EFC9F}"/>
    <cellStyle name="Standard 2 3 4" xfId="14694" xr:uid="{8489891A-BA77-49FC-94FF-F089D1973F14}"/>
    <cellStyle name="Standard 2 3 4 2" xfId="32567" xr:uid="{82F45753-E390-4361-BE08-148FD2BB5E4C}"/>
    <cellStyle name="Standard 2 3 4 3" xfId="50418" xr:uid="{8D1E4E7D-79B8-4425-AC1B-40DB6195E27D}"/>
    <cellStyle name="Standard 2 3 5" xfId="32562" xr:uid="{58751FA8-2C3A-45E6-A268-A4D639486E8B}"/>
    <cellStyle name="Standard 2 3 6" xfId="50413" xr:uid="{B0A8B97C-BAFC-4FCB-856A-33AE6079ADCE}"/>
    <cellStyle name="Standard 2 4" xfId="14695" xr:uid="{2A7912A2-3DFE-4A67-9770-F42AA8E1CC56}"/>
    <cellStyle name="Standard 2 4 2" xfId="14696" xr:uid="{7AF163DC-60BA-4876-A609-E7601B58C624}"/>
    <cellStyle name="Standard 2 4 2 2" xfId="14697" xr:uid="{C924F5E5-682E-458B-9212-D7DFB9ABEE75}"/>
    <cellStyle name="Standard 2 4 2 2 2" xfId="32570" xr:uid="{2D0C76B6-E1F6-4EAB-A7BE-90785CB0CB19}"/>
    <cellStyle name="Standard 2 4 2 2 3" xfId="50421" xr:uid="{EC4B1357-AC8D-4B90-8D0B-9A10B6798DBA}"/>
    <cellStyle name="Standard 2 4 2 3" xfId="32569" xr:uid="{7C97CE04-3435-43A0-BA9B-3E1007AC2891}"/>
    <cellStyle name="Standard 2 4 2 4" xfId="50420" xr:uid="{335B4C39-270B-4D5A-8CBD-E17993E449AE}"/>
    <cellStyle name="Standard 2 4 3" xfId="14698" xr:uid="{31BB2974-CBA8-4582-949B-7A116E5DED61}"/>
    <cellStyle name="Standard 2 4 3 2" xfId="14699" xr:uid="{00754ADD-020C-4556-9465-DEE82D971B1F}"/>
    <cellStyle name="Standard 2 4 3 2 2" xfId="32572" xr:uid="{186587C0-CDA7-4043-8A46-FB7FA2AFA55D}"/>
    <cellStyle name="Standard 2 4 3 2 3" xfId="50423" xr:uid="{4DD88927-41DE-47AB-860E-AA89774A9958}"/>
    <cellStyle name="Standard 2 4 3 3" xfId="32571" xr:uid="{7D7CA85B-AA2E-4FAB-B657-982492289E28}"/>
    <cellStyle name="Standard 2 4 3 4" xfId="50422" xr:uid="{DA396720-F67F-430F-A5B1-9EC4B8343A7A}"/>
    <cellStyle name="Standard 2 4 4" xfId="14700" xr:uid="{FC41E2A7-5E96-4B26-BBE0-49D66E70BA89}"/>
    <cellStyle name="Standard 2 4 4 2" xfId="14701" xr:uid="{8C3BE03B-749A-4084-B770-2FEC6DAA9043}"/>
    <cellStyle name="Standard 2 4 4 2 2" xfId="32574" xr:uid="{8D91EACD-5FBD-451B-99D4-DE5581A015C2}"/>
    <cellStyle name="Standard 2 4 4 2 3" xfId="50425" xr:uid="{E4713DC6-CCF7-4F81-ABAD-F3C87FB7B19B}"/>
    <cellStyle name="Standard 2 4 4 3" xfId="32573" xr:uid="{D65E7E95-0988-4CAC-9E5B-FC1F892F7DF8}"/>
    <cellStyle name="Standard 2 4 4 4" xfId="50424" xr:uid="{B0C321DE-8987-4ABC-8A1A-09C1F62A189D}"/>
    <cellStyle name="Standard 2 4 5" xfId="14702" xr:uid="{763AA048-333C-44AA-B959-0F5C2937DBFB}"/>
    <cellStyle name="Standard 2 4 5 2" xfId="32575" xr:uid="{CE713BDA-E84D-47C1-BCE9-5771CF21ADBB}"/>
    <cellStyle name="Standard 2 4 5 3" xfId="50426" xr:uid="{F9529772-32CC-4591-9651-4106C01A7D2A}"/>
    <cellStyle name="Standard 2 4 6" xfId="32568" xr:uid="{4793DDEB-5979-4FA7-890D-EC03DC6D6ECD}"/>
    <cellStyle name="Standard 2 4 7" xfId="50419" xr:uid="{3AD74243-6E45-413B-80AD-BCCC6EC68F1A}"/>
    <cellStyle name="Standard 2 5" xfId="14703" xr:uid="{A2F9AC6E-7E3E-4A09-B55C-115118918EA8}"/>
    <cellStyle name="Standard 2 5 2" xfId="14704" xr:uid="{579D5C62-1108-4C9E-9401-4608E6C50694}"/>
    <cellStyle name="Standard 2 5 2 2" xfId="14705" xr:uid="{F72BF498-F293-4EB4-AD71-406ED0CE2563}"/>
    <cellStyle name="Standard 2 5 2 2 2" xfId="32578" xr:uid="{E409DBD1-1204-445A-B997-09478D08ACB3}"/>
    <cellStyle name="Standard 2 5 2 2 3" xfId="50429" xr:uid="{64CE98EC-693F-443B-A17A-09295671D1FB}"/>
    <cellStyle name="Standard 2 5 2 3" xfId="32577" xr:uid="{82E2151C-7194-41C7-9BDD-74B652CD5738}"/>
    <cellStyle name="Standard 2 5 2 4" xfId="50428" xr:uid="{3BF52419-21F8-4807-A808-DA14A2D188A8}"/>
    <cellStyle name="Standard 2 5 3" xfId="14706" xr:uid="{A276388C-AF50-476B-BF72-FDA7D42C2A1D}"/>
    <cellStyle name="Standard 2 5 3 2" xfId="14707" xr:uid="{C580638A-5026-4853-8E85-8519D2E47304}"/>
    <cellStyle name="Standard 2 5 3 2 2" xfId="32580" xr:uid="{870646A1-C7E1-446E-A8B8-D187D4CEF873}"/>
    <cellStyle name="Standard 2 5 3 2 3" xfId="50431" xr:uid="{2E4CEF85-A3EF-4984-A6F2-DB12EC10E950}"/>
    <cellStyle name="Standard 2 5 3 3" xfId="32579" xr:uid="{FA8DFE19-8558-4588-816E-4964BE801D6D}"/>
    <cellStyle name="Standard 2 5 3 4" xfId="50430" xr:uid="{C8CDCAB7-8D8D-43FF-A1C4-42B640B1DBEF}"/>
    <cellStyle name="Standard 2 5 4" xfId="14708" xr:uid="{8966C143-3572-4D5B-B657-A4F88A2EE220}"/>
    <cellStyle name="Standard 2 5 4 2" xfId="32581" xr:uid="{925CD99B-D0EE-4468-9EA5-6B9B15EB7118}"/>
    <cellStyle name="Standard 2 5 4 3" xfId="50432" xr:uid="{BDB7309D-363B-45D1-A042-D9FFC531BB10}"/>
    <cellStyle name="Standard 2 5 5" xfId="32576" xr:uid="{7AFAFF35-1746-4ABE-B543-8694F6F06314}"/>
    <cellStyle name="Standard 2 5 6" xfId="50427" xr:uid="{25E9314D-A78C-49E7-A65C-E4C4FCDCD386}"/>
    <cellStyle name="Standard 2 6" xfId="14709" xr:uid="{9D8D9615-72F0-41A4-83ED-504D5F455EE7}"/>
    <cellStyle name="Standard 2 6 2" xfId="14710" xr:uid="{A42CD895-1032-42E2-8634-AFBE6C7F2DFD}"/>
    <cellStyle name="Standard 2 6 2 2" xfId="32583" xr:uid="{2E58C00A-3790-405A-83B7-B03D4962CB22}"/>
    <cellStyle name="Standard 2 6 2 3" xfId="50434" xr:uid="{080AE23F-A046-4C7F-B87A-79248A1CB192}"/>
    <cellStyle name="Standard 2 6 3" xfId="32582" xr:uid="{A87DE232-E11D-4184-BB0F-0E7AF7620B65}"/>
    <cellStyle name="Standard 2 6 4" xfId="50433" xr:uid="{95D1D7FD-8C67-4C69-8772-CD739C641C9B}"/>
    <cellStyle name="Standard 2 7" xfId="14711" xr:uid="{8251EDD5-9548-4DD8-BDDB-19101DB775FC}"/>
    <cellStyle name="Standard 2 7 2" xfId="14712" xr:uid="{5B82A28C-5738-493A-8AE6-38184183AF8A}"/>
    <cellStyle name="Standard 2 7 2 2" xfId="32585" xr:uid="{8C59700C-AF48-4F92-9F57-A0B6DDB2A270}"/>
    <cellStyle name="Standard 2 7 2 3" xfId="50436" xr:uid="{FD562013-014F-40A2-B4C5-51B481C6288D}"/>
    <cellStyle name="Standard 2 7 3" xfId="32584" xr:uid="{18051603-6C7E-427E-ADA8-F6A4A11EF8FF}"/>
    <cellStyle name="Standard 2 7 4" xfId="50435" xr:uid="{A68780E2-C3B0-47F4-AACD-8AB4BB4343A1}"/>
    <cellStyle name="Standard 2 8" xfId="14713" xr:uid="{C090E376-AF46-404B-9B2A-E1AEC8E9D1A8}"/>
    <cellStyle name="Standard 2 8 2" xfId="14714" xr:uid="{3BAD9396-8CAB-4991-895C-CF7D081BE4A0}"/>
    <cellStyle name="Standard 2 8 2 2" xfId="32587" xr:uid="{1A37A585-297A-4BEB-A808-325CA46DBC98}"/>
    <cellStyle name="Standard 2 8 2 3" xfId="50438" xr:uid="{D442D8D9-CC1C-4EEB-A71B-8D6F5C05A0B0}"/>
    <cellStyle name="Standard 2 8 3" xfId="32586" xr:uid="{9677BDC6-8524-4165-8547-AF7F5241282E}"/>
    <cellStyle name="Standard 2 8 4" xfId="50437" xr:uid="{FF61856E-6549-4AE9-B83F-BDC364A344E6}"/>
    <cellStyle name="Standard 2 9" xfId="14715" xr:uid="{98153C13-7FB4-4EBE-B2F4-AB4C6FACF18B}"/>
    <cellStyle name="Standard 2 9 2" xfId="32588" xr:uid="{8F80E4E2-9106-4997-B526-547AF6CFB19F}"/>
    <cellStyle name="Standard 2 9 3" xfId="50439" xr:uid="{82F574F9-BC75-4B55-9D85-8B58B325307B}"/>
    <cellStyle name="Standard 3" xfId="3041" xr:uid="{396D5141-9217-4A32-89EA-B85208A85FF3}"/>
    <cellStyle name="Standard 3 10" xfId="14717" xr:uid="{350543F5-D388-40C5-BBEC-1BB0240B2E45}"/>
    <cellStyle name="Standard 3 10 2" xfId="32590" xr:uid="{1F0EAA3E-B7CB-45AD-B0D7-158A096D5E42}"/>
    <cellStyle name="Standard 3 10 3" xfId="50441" xr:uid="{CED9195C-44DF-48B5-92EB-76F57FDC4C47}"/>
    <cellStyle name="Standard 3 11" xfId="14716" xr:uid="{6020437F-E161-41A6-9D35-63E9A8A70B1F}"/>
    <cellStyle name="Standard 3 11 2" xfId="32589" xr:uid="{01123438-E3D0-43A7-9B55-E457B557655B}"/>
    <cellStyle name="Standard 3 11 3" xfId="50440" xr:uid="{6F6BEBA7-1CF7-4F22-B8F8-1A3C39170E16}"/>
    <cellStyle name="Standard 3 12" xfId="60061" xr:uid="{AB4265D8-A2EA-4CA6-BF57-9D6A8A1833F3}"/>
    <cellStyle name="Standard 3 2" xfId="14718" xr:uid="{35572739-A238-43E9-A2BE-7FF0CA2233BD}"/>
    <cellStyle name="Standard 3 2 2" xfId="14719" xr:uid="{6BD3BFE1-8B7B-4C9F-BF67-B61460CE1B79}"/>
    <cellStyle name="Standard 3 2 2 2" xfId="14720" xr:uid="{BF48D7B0-854F-4B04-9510-5152DC758D3D}"/>
    <cellStyle name="Standard 3 2 2 2 2" xfId="32593" xr:uid="{ED64DA7C-FF3E-40EA-8205-012FD9FE1BD8}"/>
    <cellStyle name="Standard 3 2 2 2 3" xfId="50444" xr:uid="{ADF63B55-F622-4046-AB22-0C6E11F55B99}"/>
    <cellStyle name="Standard 3 2 2 3" xfId="32592" xr:uid="{9508AC37-0072-4CD2-852C-53D49D9FB7AE}"/>
    <cellStyle name="Standard 3 2 2 4" xfId="50443" xr:uid="{4E8DFC1A-DA4B-4998-AFB9-F754B55641D9}"/>
    <cellStyle name="Standard 3 2 3" xfId="14721" xr:uid="{9CA03917-FD72-40CB-8BFB-8EAFC3206258}"/>
    <cellStyle name="Standard 3 2 3 2" xfId="14722" xr:uid="{584F1928-F9D6-49E6-B96D-929D575FAD80}"/>
    <cellStyle name="Standard 3 2 3 2 2" xfId="32595" xr:uid="{767C5AA5-806E-45DA-9F07-941DF20D632E}"/>
    <cellStyle name="Standard 3 2 3 2 3" xfId="50446" xr:uid="{56547641-7897-47BD-8889-22B675929D62}"/>
    <cellStyle name="Standard 3 2 3 3" xfId="32594" xr:uid="{69F27586-34C9-4FB8-809D-45CB21C8F452}"/>
    <cellStyle name="Standard 3 2 3 4" xfId="50445" xr:uid="{3DC94CD7-23BE-401A-96C4-C5562DDB3E4D}"/>
    <cellStyle name="Standard 3 2 4" xfId="14723" xr:uid="{062A7567-F333-457B-B14A-BE5C95E82716}"/>
    <cellStyle name="Standard 3 2 4 2" xfId="32596" xr:uid="{B4584E1E-4282-42C3-A279-4A0EC5D0EB3E}"/>
    <cellStyle name="Standard 3 2 4 3" xfId="50447" xr:uid="{8B171CA5-C05C-4EB3-A561-4A481CDF3DC9}"/>
    <cellStyle name="Standard 3 2 5" xfId="14724" xr:uid="{EE624E58-0DD6-4BA8-8569-53E402B58020}"/>
    <cellStyle name="Standard 3 2 5 2" xfId="32597" xr:uid="{73002BE1-CA60-400A-854B-CE2552335438}"/>
    <cellStyle name="Standard 3 2 5 3" xfId="50448" xr:uid="{FB14A23C-E1D4-4A17-824A-BF75B529CA60}"/>
    <cellStyle name="Standard 3 2 6" xfId="32591" xr:uid="{6968CD0D-DCAA-441C-8CE2-95AB8E32EAD1}"/>
    <cellStyle name="Standard 3 2 7" xfId="50442" xr:uid="{44B210A7-C474-474E-8DBE-812F87F0DB27}"/>
    <cellStyle name="Standard 3 3" xfId="14725" xr:uid="{F34C409B-DE20-48D1-BF24-5746414A276E}"/>
    <cellStyle name="Standard 3 3 2" xfId="14726" xr:uid="{3BDBBD20-2140-4542-BF85-89396627EB2A}"/>
    <cellStyle name="Standard 3 3 2 2" xfId="14727" xr:uid="{EDCCC864-A717-41DD-9E7F-F59CDCF9F2AD}"/>
    <cellStyle name="Standard 3 3 2 2 2" xfId="32600" xr:uid="{0122DA10-ADB2-45CA-A3E6-A13A89F211AF}"/>
    <cellStyle name="Standard 3 3 2 2 3" xfId="50451" xr:uid="{B528178B-517E-45EA-AC07-CE5F1D937E74}"/>
    <cellStyle name="Standard 3 3 2 3" xfId="32599" xr:uid="{716C5B3B-5B82-477C-B02C-318881D5712A}"/>
    <cellStyle name="Standard 3 3 2 4" xfId="50450" xr:uid="{B9994B06-5436-44D4-9E62-74D373472D6D}"/>
    <cellStyle name="Standard 3 3 3" xfId="14728" xr:uid="{636C65E2-1A8E-4668-8A3B-FBB4831A78F2}"/>
    <cellStyle name="Standard 3 3 3 2" xfId="14729" xr:uid="{2A5BD051-AF08-4C21-BD60-44F67854F81F}"/>
    <cellStyle name="Standard 3 3 3 2 2" xfId="32602" xr:uid="{01DC6773-C390-4B0B-99A7-B8E6B686F7AA}"/>
    <cellStyle name="Standard 3 3 3 2 3" xfId="50453" xr:uid="{5E508636-5EE9-480F-B388-944C71A37E6D}"/>
    <cellStyle name="Standard 3 3 3 3" xfId="32601" xr:uid="{45AAB3F6-45F5-4F81-86A9-D011FDB6E83C}"/>
    <cellStyle name="Standard 3 3 3 4" xfId="50452" xr:uid="{F3FEC214-B1C5-4C1D-A4D0-183B46B4146B}"/>
    <cellStyle name="Standard 3 3 4" xfId="14730" xr:uid="{58B9F561-853F-4FBA-9873-1825D26A230C}"/>
    <cellStyle name="Standard 3 3 4 2" xfId="32603" xr:uid="{92CE181D-2635-4A17-B22D-25588545D892}"/>
    <cellStyle name="Standard 3 3 4 3" xfId="50454" xr:uid="{DAB422CC-99E8-42C5-8015-4CA09176A87F}"/>
    <cellStyle name="Standard 3 3 5" xfId="32598" xr:uid="{66A25C85-D634-4136-898A-DFCECD14FFAE}"/>
    <cellStyle name="Standard 3 3 6" xfId="50449" xr:uid="{8B242739-2D27-40A1-8ABE-3796D5B45DCB}"/>
    <cellStyle name="Standard 3 4" xfId="14731" xr:uid="{559C4D3F-793E-423D-9F2F-DAE34A3E0175}"/>
    <cellStyle name="Standard 3 4 2" xfId="14732" xr:uid="{D83457B9-2C93-40E4-BF10-F926A48C33E4}"/>
    <cellStyle name="Standard 3 4 2 2" xfId="14733" xr:uid="{3156D508-48CA-480D-A994-DCEC210EE0AF}"/>
    <cellStyle name="Standard 3 4 2 2 2" xfId="32606" xr:uid="{092CB73D-EBD2-462F-9B06-2C909B27C5C5}"/>
    <cellStyle name="Standard 3 4 2 2 3" xfId="50457" xr:uid="{1DF82E44-4EBB-4A7C-934C-860B8F10A01C}"/>
    <cellStyle name="Standard 3 4 2 3" xfId="32605" xr:uid="{15C47C5F-8FB1-45F8-9AE2-87C9EC275AB2}"/>
    <cellStyle name="Standard 3 4 2 4" xfId="50456" xr:uid="{8099F3DF-7BB1-4680-82DB-1D4FD9258E6A}"/>
    <cellStyle name="Standard 3 4 3" xfId="14734" xr:uid="{19B8F460-9730-4D09-BDB5-41E678F232B4}"/>
    <cellStyle name="Standard 3 4 3 2" xfId="14735" xr:uid="{0A998224-EBEB-45FF-9A62-BBC1B3780D76}"/>
    <cellStyle name="Standard 3 4 3 2 2" xfId="32608" xr:uid="{52ADF467-D90A-4749-90F3-04F295971DE8}"/>
    <cellStyle name="Standard 3 4 3 2 3" xfId="50459" xr:uid="{D7654B6D-0FDC-4D6A-AF7F-B9A04850174B}"/>
    <cellStyle name="Standard 3 4 3 3" xfId="32607" xr:uid="{21A5D353-D2EE-4BDB-B6CD-2CD2268DAB14}"/>
    <cellStyle name="Standard 3 4 3 4" xfId="50458" xr:uid="{6440870D-E516-47DA-80BF-66EF5E61775C}"/>
    <cellStyle name="Standard 3 4 4" xfId="14736" xr:uid="{9788FBF4-FA99-4B87-B216-DF4773F69CF9}"/>
    <cellStyle name="Standard 3 4 4 2" xfId="14737" xr:uid="{6CFC5630-88BB-4F6E-A544-0202BC7A610C}"/>
    <cellStyle name="Standard 3 4 4 2 2" xfId="32610" xr:uid="{E6AD60C3-4BED-4FAD-8B47-444FAB769843}"/>
    <cellStyle name="Standard 3 4 4 2 3" xfId="50461" xr:uid="{26DE76FE-88C4-48FC-AEBF-67492B24B774}"/>
    <cellStyle name="Standard 3 4 4 3" xfId="32609" xr:uid="{FBC97429-C943-494A-A57B-EBE2AB3E92F2}"/>
    <cellStyle name="Standard 3 4 4 4" xfId="50460" xr:uid="{B7E69E54-89B3-40E0-A61B-0CBC13E99D3F}"/>
    <cellStyle name="Standard 3 4 5" xfId="14738" xr:uid="{AF2E37F3-D101-4680-B8B2-BDE7B8F86546}"/>
    <cellStyle name="Standard 3 4 5 2" xfId="32611" xr:uid="{04164C0D-E54A-499B-887E-8CB46B6D8866}"/>
    <cellStyle name="Standard 3 4 5 3" xfId="50462" xr:uid="{EB4DAC5C-E303-4DB7-9337-401280C39E7E}"/>
    <cellStyle name="Standard 3 4 6" xfId="32604" xr:uid="{61386745-E47A-4E94-A1D6-E1FEC5D6F4C7}"/>
    <cellStyle name="Standard 3 4 7" xfId="50455" xr:uid="{C7A563D5-FA49-4F28-920A-47BA53F92D6F}"/>
    <cellStyle name="Standard 3 5" xfId="14739" xr:uid="{B616FA19-FED6-4398-80E0-7CC2D5E5A34B}"/>
    <cellStyle name="Standard 3 5 2" xfId="14740" xr:uid="{D7AE6A14-9DB7-48E7-A013-BC68A4143F9D}"/>
    <cellStyle name="Standard 3 5 2 2" xfId="14741" xr:uid="{67873030-D791-4689-A9C5-7D5A3E22F31B}"/>
    <cellStyle name="Standard 3 5 2 2 2" xfId="32614" xr:uid="{345D48F9-8315-465E-BEB0-8F11D9DB784F}"/>
    <cellStyle name="Standard 3 5 2 2 3" xfId="50465" xr:uid="{0AF84F38-3BEC-44B7-AE1B-E3EF1BDE03D4}"/>
    <cellStyle name="Standard 3 5 2 3" xfId="32613" xr:uid="{44335774-BE82-4335-8327-44BE0F64552A}"/>
    <cellStyle name="Standard 3 5 2 4" xfId="50464" xr:uid="{FDF50610-C15B-425F-A935-7E0DED98109A}"/>
    <cellStyle name="Standard 3 5 3" xfId="14742" xr:uid="{A21CE138-6B7C-4D10-9CAE-8415DA5BCAC8}"/>
    <cellStyle name="Standard 3 5 3 2" xfId="14743" xr:uid="{033C954E-FCDA-4892-A771-43BF34F0DB0F}"/>
    <cellStyle name="Standard 3 5 3 2 2" xfId="32616" xr:uid="{FB4C6247-847D-47C6-B74B-DEFF7F8A2F91}"/>
    <cellStyle name="Standard 3 5 3 2 3" xfId="50467" xr:uid="{56ADB770-5960-4B3D-AEBA-A21DAB1D4B69}"/>
    <cellStyle name="Standard 3 5 3 3" xfId="32615" xr:uid="{40FBE60F-D1C2-485D-B54D-E2B0C97EBAA1}"/>
    <cellStyle name="Standard 3 5 3 4" xfId="50466" xr:uid="{8E2FBD0A-0685-46A9-ACD4-B906691661DD}"/>
    <cellStyle name="Standard 3 5 4" xfId="14744" xr:uid="{C2099456-7E92-4303-A113-F3F50705C083}"/>
    <cellStyle name="Standard 3 5 4 2" xfId="32617" xr:uid="{C15E5BFF-C303-442E-9205-70C392293F06}"/>
    <cellStyle name="Standard 3 5 4 3" xfId="50468" xr:uid="{4BA91979-4E2F-46CE-A204-EB17EF5E007D}"/>
    <cellStyle name="Standard 3 5 5" xfId="32612" xr:uid="{0D5643FB-ACE7-48E9-9AB0-449C787212D0}"/>
    <cellStyle name="Standard 3 5 6" xfId="50463" xr:uid="{00C769C6-ADBC-41E1-A78D-414EDE01FAB4}"/>
    <cellStyle name="Standard 3 6" xfId="14745" xr:uid="{A0CD1AF7-5B6E-43C7-9A8F-2604C532F818}"/>
    <cellStyle name="Standard 3 6 2" xfId="14746" xr:uid="{62B76CA6-5753-4F38-933D-A5B45B7891A0}"/>
    <cellStyle name="Standard 3 6 2 2" xfId="32619" xr:uid="{A1095F1D-E773-4FEE-90A1-3E7B955D160D}"/>
    <cellStyle name="Standard 3 6 2 3" xfId="50470" xr:uid="{00AE5E1F-8616-4A2F-B179-4911EF7C304D}"/>
    <cellStyle name="Standard 3 6 3" xfId="32618" xr:uid="{8512D3DD-ADE4-43A7-888E-C5EA7FB5DD93}"/>
    <cellStyle name="Standard 3 6 4" xfId="50469" xr:uid="{84956C51-BE9E-4698-9A61-A4BD95A0538D}"/>
    <cellStyle name="Standard 3 7" xfId="14747" xr:uid="{6B084239-6D17-4852-8A9D-33A8BBC0DC5D}"/>
    <cellStyle name="Standard 3 7 2" xfId="14748" xr:uid="{7AD99E9E-4173-477D-93BA-9F48F59A1B91}"/>
    <cellStyle name="Standard 3 7 2 2" xfId="32621" xr:uid="{F67372BC-DBDB-4834-A46C-CA4AFC0278CD}"/>
    <cellStyle name="Standard 3 7 2 3" xfId="50472" xr:uid="{2F2532CC-78CC-4E54-B9C0-5F17A944F0D6}"/>
    <cellStyle name="Standard 3 7 3" xfId="32620" xr:uid="{311CAE50-5FB6-4B63-AD32-43AEB36D2AE3}"/>
    <cellStyle name="Standard 3 7 4" xfId="50471" xr:uid="{543A277A-976F-453C-85D1-78DBE249C911}"/>
    <cellStyle name="Standard 3 8" xfId="14749" xr:uid="{4CC131C8-5E6B-45C0-B7C5-4684A2240840}"/>
    <cellStyle name="Standard 3 8 2" xfId="14750" xr:uid="{A09BEEC9-BEDB-4328-8D3E-8EAFC9CB072A}"/>
    <cellStyle name="Standard 3 8 2 2" xfId="32623" xr:uid="{6F6C33B4-8A4F-4DA8-AE84-E03EA673C7D3}"/>
    <cellStyle name="Standard 3 8 2 3" xfId="50474" xr:uid="{73B0FDD3-EF2F-467F-BEFE-6D244E45C8F1}"/>
    <cellStyle name="Standard 3 8 3" xfId="32622" xr:uid="{B18553AF-EDFB-4E4F-A943-9E333E4E1916}"/>
    <cellStyle name="Standard 3 8 4" xfId="50473" xr:uid="{CDB5B762-1FF7-4F5F-8E61-BDCE7652BF4A}"/>
    <cellStyle name="Standard 3 9" xfId="14751" xr:uid="{D0DC5DBD-E366-4AF5-A2C7-35ACABD8CCC5}"/>
    <cellStyle name="Standard 3 9 2" xfId="32624" xr:uid="{A3B4D1CA-ADE6-4DED-B48F-4ADDFD44506D}"/>
    <cellStyle name="Standard 3 9 3" xfId="50475" xr:uid="{47A9025F-3FDB-47D2-8F6A-D27001A981D8}"/>
    <cellStyle name="Standard_Sce_D_Extraction" xfId="3042" xr:uid="{1D282ECF-933E-43B0-A8CB-65C3DF8F04B1}"/>
    <cellStyle name="Style 1" xfId="3043" xr:uid="{46847C94-9A5D-4B26-B0DA-A7ADE92643DB}"/>
    <cellStyle name="Style 1 10" xfId="14753" xr:uid="{2E620F25-267B-4759-9ECD-6A218BD9CD7B}"/>
    <cellStyle name="Style 1 10 2" xfId="32626" xr:uid="{D508F9DC-237C-49A2-AA39-D7BD9BCA893C}"/>
    <cellStyle name="Style 1 10 3" xfId="50477" xr:uid="{8B4A3EB8-DBB7-42ED-9402-4B3F7B741F25}"/>
    <cellStyle name="Style 1 11" xfId="14754" xr:uid="{82407687-E49B-441A-819B-F52F079AFDB7}"/>
    <cellStyle name="Style 1 11 2" xfId="32627" xr:uid="{F3D06204-E0BF-4824-9631-5FF30F7B03FD}"/>
    <cellStyle name="Style 1 11 3" xfId="50478" xr:uid="{589E9161-95A0-4724-9CFE-8C2F52706A8F}"/>
    <cellStyle name="Style 1 12" xfId="14752" xr:uid="{6B063D19-AEE3-4987-ABE9-5CC0A05D9B35}"/>
    <cellStyle name="Style 1 12 2" xfId="32625" xr:uid="{513498FB-8129-4189-965E-EDD4150A8AE3}"/>
    <cellStyle name="Style 1 12 3" xfId="50476" xr:uid="{1B1278E1-7EDB-45E0-9A0E-EC3A1A4275D2}"/>
    <cellStyle name="Style 1 13" xfId="60062" xr:uid="{36CF8DEF-1503-44DF-A554-8B5873BDCEF6}"/>
    <cellStyle name="Style 1 2" xfId="14755" xr:uid="{8AA03F3D-0C10-4E1E-960C-021C00DB312C}"/>
    <cellStyle name="Style 1 2 2" xfId="14756" xr:uid="{35ECEA36-61F2-494A-A9C6-B64C37AF5C96}"/>
    <cellStyle name="Style 1 2 2 2" xfId="14757" xr:uid="{563BC999-0A0D-4CD6-8903-99CB3E93FF7D}"/>
    <cellStyle name="Style 1 2 2 2 2" xfId="32630" xr:uid="{77926A38-67A9-4DAE-92D1-A97A1288579B}"/>
    <cellStyle name="Style 1 2 2 2 3" xfId="50481" xr:uid="{448970C6-8756-4970-A78F-90B5D7987492}"/>
    <cellStyle name="Style 1 2 2 3" xfId="32629" xr:uid="{32CB3ECC-7196-4780-B740-7F8F6D08CC3B}"/>
    <cellStyle name="Style 1 2 2 4" xfId="50480" xr:uid="{4FE472C0-B987-4429-AD74-D9F2D4C26440}"/>
    <cellStyle name="Style 1 2 3" xfId="14758" xr:uid="{F13B14BD-6D6F-4AA8-9C93-AE31A6979F4C}"/>
    <cellStyle name="Style 1 2 3 2" xfId="14759" xr:uid="{F326A490-E583-4C5A-93EF-9BABC44DD57C}"/>
    <cellStyle name="Style 1 2 3 2 2" xfId="32632" xr:uid="{F286E25C-8774-4EE8-8F57-51A171FC61C1}"/>
    <cellStyle name="Style 1 2 3 2 3" xfId="50483" xr:uid="{AE66FC38-9B97-4B0C-A8EB-074E3622BBF1}"/>
    <cellStyle name="Style 1 2 3 3" xfId="32631" xr:uid="{9318A919-92D8-4F0B-BE89-624670B7179F}"/>
    <cellStyle name="Style 1 2 3 4" xfId="50482" xr:uid="{2B672C1E-3999-49A2-9989-CA7BB94D1230}"/>
    <cellStyle name="Style 1 2 4" xfId="14760" xr:uid="{0C05E4A3-05E6-4FF3-BE43-DA5909E3CA7D}"/>
    <cellStyle name="Style 1 2 4 2" xfId="32633" xr:uid="{EC35782B-1FAA-4041-A04E-661695AD0CFE}"/>
    <cellStyle name="Style 1 2 4 3" xfId="50484" xr:uid="{496627C6-54C7-4E67-8C35-E26F9F5AA26A}"/>
    <cellStyle name="Style 1 2 5" xfId="14761" xr:uid="{0F8E49CC-BEE4-4427-B7F4-86F14FC7556C}"/>
    <cellStyle name="Style 1 2 5 2" xfId="32634" xr:uid="{BFC92854-7532-4CC0-B568-BC9C595B8D84}"/>
    <cellStyle name="Style 1 2 5 3" xfId="50485" xr:uid="{8E6D6B2B-3D99-4E84-80C0-8D56FA92F0F6}"/>
    <cellStyle name="Style 1 2 6" xfId="32628" xr:uid="{D4DCA16B-3FD7-43D5-A181-77393F47D714}"/>
    <cellStyle name="Style 1 2 7" xfId="50479" xr:uid="{2340C222-068E-49AD-85AD-2D51E5474224}"/>
    <cellStyle name="Style 1 3" xfId="14762" xr:uid="{69E6DECD-B00A-4B7D-8A3C-59A2EAF483BC}"/>
    <cellStyle name="Style 1 3 2" xfId="14763" xr:uid="{BE72CD9C-68A8-4454-9C66-D69C9462B5E9}"/>
    <cellStyle name="Style 1 3 2 2" xfId="14764" xr:uid="{A1DF6F90-9B8C-4620-AC98-0799F6A0F4E3}"/>
    <cellStyle name="Style 1 3 2 2 2" xfId="32637" xr:uid="{1BAEBDD4-DD5B-4E9B-A64A-829AD89A92E2}"/>
    <cellStyle name="Style 1 3 2 2 3" xfId="50488" xr:uid="{57EADC8E-48E1-4456-BC4E-938DE66B2D47}"/>
    <cellStyle name="Style 1 3 2 3" xfId="32636" xr:uid="{BCB62F10-4EE5-4745-8CA2-AA69ED05BBDB}"/>
    <cellStyle name="Style 1 3 2 4" xfId="50487" xr:uid="{F3299ECC-38CD-4B8C-9009-2C24F79AF72B}"/>
    <cellStyle name="Style 1 3 3" xfId="14765" xr:uid="{6B998AE5-6DED-4C5D-B63F-FEAB21E85E59}"/>
    <cellStyle name="Style 1 3 3 2" xfId="14766" xr:uid="{5D105E34-B9B4-4B67-B414-72217A935F49}"/>
    <cellStyle name="Style 1 3 3 2 2" xfId="32639" xr:uid="{5D6437AA-47AF-4E01-8C37-6BF43452A18A}"/>
    <cellStyle name="Style 1 3 3 2 3" xfId="50490" xr:uid="{02E8ECC8-9D14-4359-8A5B-787214E4C80E}"/>
    <cellStyle name="Style 1 3 3 3" xfId="32638" xr:uid="{F10A3022-C2F1-44A7-9138-953551ED513B}"/>
    <cellStyle name="Style 1 3 3 4" xfId="50489" xr:uid="{A9D23D14-B6AE-412C-A12F-E2F7333E1377}"/>
    <cellStyle name="Style 1 3 4" xfId="14767" xr:uid="{B6BC36F9-814C-4218-8581-9304456205B7}"/>
    <cellStyle name="Style 1 3 4 2" xfId="32640" xr:uid="{EFBACA50-A703-4EF8-9B7D-D2D9301B7315}"/>
    <cellStyle name="Style 1 3 4 3" xfId="50491" xr:uid="{36C86792-9072-4633-94DD-BC839A4E1976}"/>
    <cellStyle name="Style 1 3 5" xfId="32635" xr:uid="{D4F1318F-39B0-41F3-9675-A1C5E989F0BD}"/>
    <cellStyle name="Style 1 3 6" xfId="50486" xr:uid="{C55201D8-E228-42CA-A4A1-7B8AEA9F76B7}"/>
    <cellStyle name="Style 1 4" xfId="14768" xr:uid="{4170089E-1FD1-4C6B-9359-D17C512926B5}"/>
    <cellStyle name="Style 1 4 2" xfId="14769" xr:uid="{A7554529-C75E-45F9-A33D-847A1F8BF45E}"/>
    <cellStyle name="Style 1 4 2 2" xfId="14770" xr:uid="{91D70B86-476A-483D-BA74-4DE4FE0E7BC3}"/>
    <cellStyle name="Style 1 4 2 2 2" xfId="32643" xr:uid="{694E9490-D459-424B-8A90-2CA72ABF76C4}"/>
    <cellStyle name="Style 1 4 2 2 3" xfId="50494" xr:uid="{5D07FE9A-3412-469E-9583-F8BEDE392D9C}"/>
    <cellStyle name="Style 1 4 2 3" xfId="32642" xr:uid="{74E57AFA-1EE3-4563-B731-99A541EA05AC}"/>
    <cellStyle name="Style 1 4 2 4" xfId="50493" xr:uid="{ADCD8027-1AF4-4BC4-AF3B-3884C6749FB4}"/>
    <cellStyle name="Style 1 4 3" xfId="14771" xr:uid="{808B2CB1-6ED1-470D-9660-F975AE2866EB}"/>
    <cellStyle name="Style 1 4 3 2" xfId="14772" xr:uid="{0A1AD53B-990E-42C2-9A7B-EBF41C84DF01}"/>
    <cellStyle name="Style 1 4 3 2 2" xfId="32645" xr:uid="{BB4B0DE2-AE86-4486-B080-EB58ED6F150F}"/>
    <cellStyle name="Style 1 4 3 2 3" xfId="50496" xr:uid="{9D7BF127-1C88-43B2-AFB5-DE91EE213D58}"/>
    <cellStyle name="Style 1 4 3 3" xfId="32644" xr:uid="{F40F76DB-8A30-472F-9A8C-B76A70D26199}"/>
    <cellStyle name="Style 1 4 3 4" xfId="50495" xr:uid="{E6E2AD5F-5468-4678-B64E-17BCF6810E5F}"/>
    <cellStyle name="Style 1 4 4" xfId="14773" xr:uid="{C0F504CB-1B1B-4A12-AA06-02140F312090}"/>
    <cellStyle name="Style 1 4 4 2" xfId="32646" xr:uid="{FF2A3246-BFD5-407B-8D16-29AC5A25979F}"/>
    <cellStyle name="Style 1 4 4 3" xfId="50497" xr:uid="{72312C57-277A-4D48-90E9-7A6FAB479544}"/>
    <cellStyle name="Style 1 4 5" xfId="32641" xr:uid="{8A4AF7F5-3AF0-4E04-85C1-53947066A7BC}"/>
    <cellStyle name="Style 1 4 6" xfId="50492" xr:uid="{3E7ADF59-D0C6-47A8-9D63-B3F1017F2204}"/>
    <cellStyle name="Style 1 5" xfId="14774" xr:uid="{78D2403E-61BD-4FBC-92E6-79110F387D84}"/>
    <cellStyle name="Style 1 5 2" xfId="14775" xr:uid="{81E12034-46AA-453B-9345-149E49BDAAA4}"/>
    <cellStyle name="Style 1 5 2 2" xfId="14776" xr:uid="{CBB8CEB1-39FC-429A-9B2C-D234E45F84A3}"/>
    <cellStyle name="Style 1 5 2 2 2" xfId="32649" xr:uid="{3CBD7336-C0FC-423D-8AA7-9ACEFBFF50DE}"/>
    <cellStyle name="Style 1 5 2 2 3" xfId="50500" xr:uid="{63BDFE11-4785-444B-9445-E08AFF378DC5}"/>
    <cellStyle name="Style 1 5 2 3" xfId="32648" xr:uid="{0C2951CD-A3B9-48B1-8C30-4CC39AB99C90}"/>
    <cellStyle name="Style 1 5 2 4" xfId="50499" xr:uid="{30C33425-6935-4BD5-87E7-46C8C763A25B}"/>
    <cellStyle name="Style 1 5 3" xfId="14777" xr:uid="{D90E1326-3B90-4500-B9FD-5EEA67DA3790}"/>
    <cellStyle name="Style 1 5 3 2" xfId="14778" xr:uid="{5A287039-7637-4CE3-97A3-4BACED7323D6}"/>
    <cellStyle name="Style 1 5 3 2 2" xfId="32651" xr:uid="{31653C7F-4C24-404A-99B2-7EE0DB88DB94}"/>
    <cellStyle name="Style 1 5 3 2 3" xfId="50502" xr:uid="{528CAFA9-8A61-4D3E-91E6-F307FFF1EC1A}"/>
    <cellStyle name="Style 1 5 3 3" xfId="32650" xr:uid="{3A8A7081-7E94-4E8D-8834-4D65E7E3AD7B}"/>
    <cellStyle name="Style 1 5 3 4" xfId="50501" xr:uid="{5E62CF29-ED58-4375-A5F1-B2BDCC2F8372}"/>
    <cellStyle name="Style 1 5 4" xfId="14779" xr:uid="{689B65FF-977C-45E7-B4CA-C5708CA15C29}"/>
    <cellStyle name="Style 1 5 4 2" xfId="14780" xr:uid="{D1F14237-0FB9-42F6-99DA-39244B9E80B3}"/>
    <cellStyle name="Style 1 5 4 2 2" xfId="32653" xr:uid="{383F782A-A1EC-48DC-9362-4CACD286A6C5}"/>
    <cellStyle name="Style 1 5 4 2 3" xfId="50504" xr:uid="{06B26120-891C-45C6-9FC6-FA8A409AAB8C}"/>
    <cellStyle name="Style 1 5 4 3" xfId="32652" xr:uid="{874ED09E-4D91-4AA4-A4DC-E8881A60D329}"/>
    <cellStyle name="Style 1 5 4 4" xfId="50503" xr:uid="{785FF722-8AFE-4B1B-99FC-FA85A8F2ABA8}"/>
    <cellStyle name="Style 1 5 5" xfId="14781" xr:uid="{00E027C1-6450-4B19-89D6-768A77BFF95D}"/>
    <cellStyle name="Style 1 5 5 2" xfId="32654" xr:uid="{6AF15CD4-428C-4B53-9286-85E8B04A618A}"/>
    <cellStyle name="Style 1 5 5 3" xfId="50505" xr:uid="{624581B9-6047-46A0-BAAB-51568E75205D}"/>
    <cellStyle name="Style 1 5 6" xfId="32647" xr:uid="{337157FB-1D9A-42EB-80BC-4E5C789C37EA}"/>
    <cellStyle name="Style 1 5 7" xfId="50498" xr:uid="{0C69C36D-4F44-450F-BE9A-A831B61A6724}"/>
    <cellStyle name="Style 1 6" xfId="14782" xr:uid="{AB96B15B-1C2C-427C-A313-A409DEC24B81}"/>
    <cellStyle name="Style 1 6 2" xfId="14783" xr:uid="{EC20653E-FED7-4635-B97F-6EEDCB87C4F9}"/>
    <cellStyle name="Style 1 6 2 2" xfId="14784" xr:uid="{1D9966F5-24BA-4544-B20D-EF0FCE8655EE}"/>
    <cellStyle name="Style 1 6 2 2 2" xfId="32657" xr:uid="{8BA72916-081F-4538-B6D8-B2D54457B3B9}"/>
    <cellStyle name="Style 1 6 2 2 3" xfId="50508" xr:uid="{A9938D61-6A30-4FA1-A154-937A445EBB09}"/>
    <cellStyle name="Style 1 6 2 3" xfId="32656" xr:uid="{DC9441A1-F039-49CB-8210-50CD15E97B74}"/>
    <cellStyle name="Style 1 6 2 4" xfId="50507" xr:uid="{CEC8CBC0-685B-47F0-AD05-1F4B858DB760}"/>
    <cellStyle name="Style 1 6 3" xfId="14785" xr:uid="{54D9A97B-AEFA-4B42-B425-5F913CF648FB}"/>
    <cellStyle name="Style 1 6 3 2" xfId="14786" xr:uid="{DF5F86AF-C646-4665-8F84-69BBE6D490FA}"/>
    <cellStyle name="Style 1 6 3 2 2" xfId="32659" xr:uid="{FF214E47-E4F2-45B6-8F99-44E5DE440245}"/>
    <cellStyle name="Style 1 6 3 2 3" xfId="50510" xr:uid="{065642F2-1768-4716-BC13-8C925E9A92BD}"/>
    <cellStyle name="Style 1 6 3 3" xfId="32658" xr:uid="{6719B9FF-2951-4961-8BF5-85A55E570909}"/>
    <cellStyle name="Style 1 6 3 4" xfId="50509" xr:uid="{4291AAAB-D045-42CD-A64E-219E2D277116}"/>
    <cellStyle name="Style 1 6 4" xfId="14787" xr:uid="{19EA672E-FF61-4587-96F3-D7D449B7DC75}"/>
    <cellStyle name="Style 1 6 4 2" xfId="32660" xr:uid="{D4BC04B6-D4B6-40D3-8707-F5C7C0D18DCD}"/>
    <cellStyle name="Style 1 6 4 3" xfId="50511" xr:uid="{B2214103-BA82-4EB5-AD51-C5F7CF2F0004}"/>
    <cellStyle name="Style 1 6 5" xfId="32655" xr:uid="{DA67F252-E57B-4EE8-BC5F-9FE6FD533DA9}"/>
    <cellStyle name="Style 1 6 6" xfId="50506" xr:uid="{E5A2D874-D096-45F0-8AC5-DA54A1823BDC}"/>
    <cellStyle name="Style 1 7" xfId="14788" xr:uid="{B002EA08-DC62-4895-B426-5250C51D1B03}"/>
    <cellStyle name="Style 1 7 2" xfId="14789" xr:uid="{C3CEE410-EF02-4E3A-AAC6-9AECD3E9A353}"/>
    <cellStyle name="Style 1 7 2 2" xfId="32662" xr:uid="{C2F26BFB-BAAE-46D7-B67C-12A39E8CE18D}"/>
    <cellStyle name="Style 1 7 2 3" xfId="50513" xr:uid="{F5F50FE8-81C8-4CFD-AD8B-0D951D8CB1FD}"/>
    <cellStyle name="Style 1 7 3" xfId="32661" xr:uid="{F49A1FB4-15AA-4F4A-9065-C147FD315212}"/>
    <cellStyle name="Style 1 7 4" xfId="50512" xr:uid="{80CED827-FD29-47DF-A365-ED07C52A9373}"/>
    <cellStyle name="Style 1 8" xfId="14790" xr:uid="{7040E80A-C4FD-4DAE-9F16-F48DAC5EDE81}"/>
    <cellStyle name="Style 1 8 2" xfId="14791" xr:uid="{30728551-5FD2-46E2-8AA2-8E419CBB725B}"/>
    <cellStyle name="Style 1 8 2 2" xfId="32664" xr:uid="{89908484-8881-4799-A2DF-F35ED139F7F3}"/>
    <cellStyle name="Style 1 8 2 3" xfId="50515" xr:uid="{1216C349-A7DB-4071-B9D5-CC3B689D0222}"/>
    <cellStyle name="Style 1 8 3" xfId="32663" xr:uid="{2E38B075-F610-4B34-AEB2-FD06107BC029}"/>
    <cellStyle name="Style 1 8 4" xfId="50514" xr:uid="{6CF681FC-4A47-4111-8535-D4C11CD1C0C1}"/>
    <cellStyle name="Style 1 9" xfId="14792" xr:uid="{7B0479BE-8B37-446C-A7F9-B614D52FE613}"/>
    <cellStyle name="Style 1 9 2" xfId="14793" xr:uid="{7D7BE8F6-5899-4F52-8FAA-AF6E18058D43}"/>
    <cellStyle name="Style 1 9 2 2" xfId="32666" xr:uid="{541FA051-19DA-4980-8347-3E475C12C611}"/>
    <cellStyle name="Style 1 9 2 3" xfId="50517" xr:uid="{06E31FEF-F757-4BE8-994A-CCB73C3AFC71}"/>
    <cellStyle name="Style 1 9 3" xfId="32665" xr:uid="{C434F0BF-885B-4BF0-BFCA-EA828EE779CC}"/>
    <cellStyle name="Style 1 9 4" xfId="50516" xr:uid="{D393DE1E-D196-4741-AEE4-944B0C516591}"/>
    <cellStyle name="Style 103" xfId="3044" xr:uid="{E8207A37-C523-4971-8C70-93098F2E98C1}"/>
    <cellStyle name="Style 103 2" xfId="3045" xr:uid="{53FCE413-B45B-49D9-A591-1A0A2CF651F0}"/>
    <cellStyle name="Style 103 2 2" xfId="60064" xr:uid="{84BF6925-2B34-4FF2-8AD9-DDF00E3F4E2B}"/>
    <cellStyle name="Style 103 3" xfId="3046" xr:uid="{82C38BC1-C457-42ED-A7F7-BD2E743311C7}"/>
    <cellStyle name="Style 103 3 2" xfId="60065" xr:uid="{3CB4D2D1-4219-48EE-928F-9AD407874DBA}"/>
    <cellStyle name="Style 103 4" xfId="60063" xr:uid="{38E4D907-6CD7-4158-9F40-79769F092D75}"/>
    <cellStyle name="Style 104" xfId="3047" xr:uid="{30205FE2-482F-4361-9E24-1D618EF51C5A}"/>
    <cellStyle name="Style 104 2" xfId="3048" xr:uid="{508E3A25-81EB-4E30-9D82-7BE659DD2968}"/>
    <cellStyle name="Style 104 2 2" xfId="60067" xr:uid="{C5298F45-F191-4B11-B718-BD4B3FEFA05F}"/>
    <cellStyle name="Style 104 3" xfId="3049" xr:uid="{3C591E71-4D11-4456-BB2A-AC8EC3EF2793}"/>
    <cellStyle name="Style 104 3 2" xfId="60068" xr:uid="{08B22E53-75C4-4974-940D-95783B1AB9A7}"/>
    <cellStyle name="Style 104 4" xfId="60066" xr:uid="{99DE596D-AE99-41C3-9B3C-A08404ED36C9}"/>
    <cellStyle name="Style 105" xfId="3050" xr:uid="{23D52486-A2D9-4ACA-A99A-C9FDAE259A8E}"/>
    <cellStyle name="Style 105 2" xfId="3051" xr:uid="{BCA29C30-3280-488B-9EDB-83BB8E413EF4}"/>
    <cellStyle name="Style 105 2 2" xfId="60070" xr:uid="{C413044A-8894-4EE1-8D95-8CC5E025CF0B}"/>
    <cellStyle name="Style 105 3" xfId="60069" xr:uid="{33331DCE-BEB8-447C-9DE3-1F6A6C79DE1C}"/>
    <cellStyle name="Style 106" xfId="3052" xr:uid="{C5C16CD4-19DE-45A2-B1D5-A45A8E82F1D2}"/>
    <cellStyle name="Style 106 2" xfId="3053" xr:uid="{CF2ED693-00B0-436C-AAF8-6ADEE28E5224}"/>
    <cellStyle name="Style 106 2 2" xfId="60072" xr:uid="{E6FB027B-9FC0-4481-9B53-F0F52B667A99}"/>
    <cellStyle name="Style 106 3" xfId="60071" xr:uid="{8A71BEED-063F-4810-9D31-28F3ACA4DC34}"/>
    <cellStyle name="Style 107" xfId="3054" xr:uid="{31196020-A16A-4AC4-9E23-124A420B1F04}"/>
    <cellStyle name="Style 107 2" xfId="3055" xr:uid="{5137E42B-D2BF-43F5-8D6F-0AB03AD88A14}"/>
    <cellStyle name="Style 107 2 2" xfId="60074" xr:uid="{FC3C6756-C184-4E8A-9B25-AA5F5B1EB360}"/>
    <cellStyle name="Style 107 3" xfId="60073" xr:uid="{E70E1C6D-7164-4945-9B71-AD27CA4A5EC2}"/>
    <cellStyle name="Style 108" xfId="3056" xr:uid="{4CBB7933-53B9-4785-B7E8-CA60E8AFDD86}"/>
    <cellStyle name="Style 108 2" xfId="3057" xr:uid="{813712EE-FB3F-48DD-892C-D8EF2BA411AB}"/>
    <cellStyle name="Style 108 2 2" xfId="60076" xr:uid="{F69AF97D-A62A-478A-AEDB-69A945F2A099}"/>
    <cellStyle name="Style 108 3" xfId="3058" xr:uid="{B3F4518B-CFFE-443C-8017-AF9DB6F367E7}"/>
    <cellStyle name="Style 108 3 2" xfId="60077" xr:uid="{7E7B1BE1-3461-4E81-9686-B13EF876F471}"/>
    <cellStyle name="Style 108 4" xfId="60075" xr:uid="{9B3088B2-BAB6-4CC6-83BE-17C285841FC7}"/>
    <cellStyle name="Style 109" xfId="3059" xr:uid="{C0715BFB-33F2-42D7-A6B8-3CDE8FCE9B21}"/>
    <cellStyle name="Style 109 2" xfId="3060" xr:uid="{A7568322-F7BA-412C-A580-AFF5B950124C}"/>
    <cellStyle name="Style 109 2 2" xfId="60079" xr:uid="{9E20DE3A-244F-4B53-A5A2-627EC8767C02}"/>
    <cellStyle name="Style 109 3" xfId="60078" xr:uid="{9011F155-D855-40DB-836F-BA6855D241B3}"/>
    <cellStyle name="Style 110" xfId="3061" xr:uid="{4933CB53-07D0-4AA5-B383-7E6B2F21E3FE}"/>
    <cellStyle name="Style 110 2" xfId="3062" xr:uid="{C4B67B3D-D4FD-4549-B290-69E3AA99C9B8}"/>
    <cellStyle name="Style 110 2 2" xfId="60081" xr:uid="{B4630095-E858-49E6-93D9-D4AA75D4A530}"/>
    <cellStyle name="Style 110 3" xfId="60080" xr:uid="{C5CCE937-2E6D-46AF-8284-91CCE6938843}"/>
    <cellStyle name="Style 114" xfId="3063" xr:uid="{632D1A66-00D6-41CF-93F3-35DDB2EE7CF8}"/>
    <cellStyle name="Style 114 2" xfId="3064" xr:uid="{752EAE65-CD5F-4E9C-9AAF-48B0C18FEF1D}"/>
    <cellStyle name="Style 114 2 2" xfId="60083" xr:uid="{13772388-9B6C-48A9-8C93-8858A96CC36B}"/>
    <cellStyle name="Style 114 3" xfId="3065" xr:uid="{82B1A6A0-711B-4F1A-8172-84D55A51AB26}"/>
    <cellStyle name="Style 114 3 2" xfId="60084" xr:uid="{FD4E9EE5-A01D-4BA1-A9B3-FB8CC22900B9}"/>
    <cellStyle name="Style 114 4" xfId="60082" xr:uid="{A8C11BB8-1272-412E-92B5-A5F587F11276}"/>
    <cellStyle name="Style 115" xfId="3066" xr:uid="{DEDE1C3A-F852-4261-B3BD-E108E3A33299}"/>
    <cellStyle name="Style 115 2" xfId="3067" xr:uid="{585570EF-53D4-4331-9DB6-0A375EEA2ADA}"/>
    <cellStyle name="Style 115 2 2" xfId="60086" xr:uid="{B6CC0760-5830-4089-807D-6EF8594A6B64}"/>
    <cellStyle name="Style 115 3" xfId="3068" xr:uid="{CFDD14FD-3D56-4259-9CF0-D0BD2BEEB826}"/>
    <cellStyle name="Style 115 3 2" xfId="60087" xr:uid="{38168A3B-DDE0-450B-971A-89D5E8AFD07D}"/>
    <cellStyle name="Style 115 4" xfId="60085" xr:uid="{91FED9AD-011E-469B-A614-5E97AD0FB381}"/>
    <cellStyle name="Style 116" xfId="3069" xr:uid="{31A07724-AF0D-4058-A5C3-23FD859B9CE5}"/>
    <cellStyle name="Style 116 2" xfId="3070" xr:uid="{DC8A4460-4BA3-4897-83F9-86CB56D4114B}"/>
    <cellStyle name="Style 116 2 2" xfId="60089" xr:uid="{256B035D-F04F-425D-B587-9DE8645BE0B0}"/>
    <cellStyle name="Style 116 3" xfId="60088" xr:uid="{4A35F515-E52F-4FAC-916C-B14558B0FB3D}"/>
    <cellStyle name="Style 117" xfId="3071" xr:uid="{7E7A0D39-D6F1-41DE-9355-1208D4895DC8}"/>
    <cellStyle name="Style 117 2" xfId="3072" xr:uid="{E0FB8288-52FF-4997-A024-C3E8CAD2A385}"/>
    <cellStyle name="Style 117 2 2" xfId="60091" xr:uid="{EC65D36F-2715-4B02-A833-B874D665A41E}"/>
    <cellStyle name="Style 117 3" xfId="60090" xr:uid="{807B02B5-A5FC-49AC-B9C8-24F8565C599C}"/>
    <cellStyle name="Style 118" xfId="3073" xr:uid="{401D7DA6-1448-4B29-B5EC-C5DFA70FD095}"/>
    <cellStyle name="Style 118 2" xfId="3074" xr:uid="{A01EFF8E-DE15-445B-8DFC-1D742D989B5E}"/>
    <cellStyle name="Style 118 2 2" xfId="60093" xr:uid="{846C9ADE-E7FC-4CC1-B211-81E5088E6612}"/>
    <cellStyle name="Style 118 3" xfId="60092" xr:uid="{F5571F38-6BC0-4C93-94AF-A0D8201C0953}"/>
    <cellStyle name="Style 119" xfId="3075" xr:uid="{9DC93B25-2CF0-41F5-BA3A-970FCAA7E9A9}"/>
    <cellStyle name="Style 119 2" xfId="3076" xr:uid="{05B1063B-23D6-47DE-BA1F-37C106C137E9}"/>
    <cellStyle name="Style 119 2 2" xfId="60095" xr:uid="{C383B6AD-BAC7-4F7F-9C92-4DE7889D0563}"/>
    <cellStyle name="Style 119 3" xfId="3077" xr:uid="{987C484D-5649-451A-9084-62093A3C54F8}"/>
    <cellStyle name="Style 119 3 2" xfId="60096" xr:uid="{5B13DA11-C7FE-4E84-93EC-72EE070A7803}"/>
    <cellStyle name="Style 119 4" xfId="60094" xr:uid="{3842202C-48FD-4197-98F8-A6B841B87D3A}"/>
    <cellStyle name="Style 120" xfId="3078" xr:uid="{12235CBB-99D0-4A13-A713-638B5C21EA44}"/>
    <cellStyle name="Style 120 2" xfId="3079" xr:uid="{22B4D5B4-0E88-44EF-99A9-FAE664FB1F00}"/>
    <cellStyle name="Style 120 2 2" xfId="60098" xr:uid="{D212DD17-7EE8-49BE-AE13-F6EEFA5D69F4}"/>
    <cellStyle name="Style 120 3" xfId="60097" xr:uid="{0C02D876-73FD-445D-9414-CD487A115DD1}"/>
    <cellStyle name="Style 121" xfId="3080" xr:uid="{24CF5363-3087-405D-8496-45D8213710FD}"/>
    <cellStyle name="Style 121 2" xfId="3081" xr:uid="{7708D0B4-498C-4929-80A6-CBB7843818F3}"/>
    <cellStyle name="Style 121 2 2" xfId="60100" xr:uid="{2ECA6281-8F83-4A06-980A-8C9ECA63848B}"/>
    <cellStyle name="Style 121 3" xfId="60099" xr:uid="{9FCD0803-A6FC-47F6-9FA5-F6C4226E9393}"/>
    <cellStyle name="Style 126" xfId="3082" xr:uid="{C4209017-508D-494B-B247-5A912734DF2C}"/>
    <cellStyle name="Style 126 2" xfId="3083" xr:uid="{536833C5-EB34-4CE6-A55E-51EE319F1E00}"/>
    <cellStyle name="Style 126 2 2" xfId="60102" xr:uid="{325EA205-428E-4D4A-B2FC-53527B749E6A}"/>
    <cellStyle name="Style 126 3" xfId="3084" xr:uid="{A7F6C93B-FE9F-487F-9E66-0F5026330E2E}"/>
    <cellStyle name="Style 126 3 2" xfId="60103" xr:uid="{FC4EDF7A-8410-40F0-B4A8-F00B4C827949}"/>
    <cellStyle name="Style 126 4" xfId="60101" xr:uid="{36576603-0841-4D70-9904-D28C0646B1C0}"/>
    <cellStyle name="Style 127" xfId="3085" xr:uid="{AE5546D8-CF9D-44E3-995B-508557DE91E8}"/>
    <cellStyle name="Style 127 2" xfId="3086" xr:uid="{A80489ED-90EE-44BE-A21B-4C4FC8CF606D}"/>
    <cellStyle name="Style 127 2 2" xfId="60105" xr:uid="{4E8546C9-1DEF-4F09-A603-CA4957C24983}"/>
    <cellStyle name="Style 127 3" xfId="60104" xr:uid="{9DBB2A8B-E262-416D-9771-DFF96930F41A}"/>
    <cellStyle name="Style 128" xfId="3087" xr:uid="{3B083B64-0DE8-4C54-AF53-23145262063B}"/>
    <cellStyle name="Style 128 2" xfId="3088" xr:uid="{C6538412-D180-46A4-9CE4-645BC0EBE1FA}"/>
    <cellStyle name="Style 128 2 2" xfId="60107" xr:uid="{39232533-FC4B-4358-978B-9BA79B55724E}"/>
    <cellStyle name="Style 128 3" xfId="60106" xr:uid="{4B9B14A6-2DD4-4AFB-9836-E6B359608E1F}"/>
    <cellStyle name="Style 129" xfId="3089" xr:uid="{CD29E403-CFF7-4A7A-BE1E-610B76AFB469}"/>
    <cellStyle name="Style 129 2" xfId="3090" xr:uid="{F0722B58-82BA-4F2E-B8C9-94D30F4F8DEC}"/>
    <cellStyle name="Style 129 2 2" xfId="60109" xr:uid="{055D04FE-FD55-41C3-891A-F3BEA9C2CC8D}"/>
    <cellStyle name="Style 129 3" xfId="60108" xr:uid="{9F7DC1E4-60E9-46C8-B1F1-902263B82DD3}"/>
    <cellStyle name="Style 130" xfId="3091" xr:uid="{2550144C-9F72-45C1-A285-C9CA81BE9DD6}"/>
    <cellStyle name="Style 130 2" xfId="3092" xr:uid="{43CBF02F-2BD8-4DC0-9499-31D083B046C5}"/>
    <cellStyle name="Style 130 2 2" xfId="60111" xr:uid="{50D632F7-47CC-4617-A2E7-D0461EC0A3E2}"/>
    <cellStyle name="Style 130 3" xfId="3093" xr:uid="{34DAE437-04D3-4F47-92C9-9764A38E5D8D}"/>
    <cellStyle name="Style 130 3 2" xfId="60112" xr:uid="{298CF998-04FE-4711-BD84-A617385AE429}"/>
    <cellStyle name="Style 130 4" xfId="60110" xr:uid="{808F5369-825C-45DC-894D-D330BAF90903}"/>
    <cellStyle name="Style 131" xfId="3094" xr:uid="{51DC5098-57CD-46D9-A425-E0E956810E18}"/>
    <cellStyle name="Style 131 2" xfId="3095" xr:uid="{BAECBAC6-5D4D-43CB-B309-EF464C666D48}"/>
    <cellStyle name="Style 131 2 2" xfId="60114" xr:uid="{88F94222-B407-4560-B7F5-C48E397E2CAA}"/>
    <cellStyle name="Style 131 3" xfId="60113" xr:uid="{07DA3B07-7C3E-4489-885B-87B20D1509F9}"/>
    <cellStyle name="Style 132" xfId="3096" xr:uid="{F1FF6ABA-3D25-407E-82DA-C87DF71B6AB5}"/>
    <cellStyle name="Style 132 2" xfId="3097" xr:uid="{7BA748C3-4A12-4630-9F69-D0CA626D7A7A}"/>
    <cellStyle name="Style 132 2 2" xfId="60116" xr:uid="{E97695CC-5465-4B0A-A922-405B75CD36E6}"/>
    <cellStyle name="Style 132 3" xfId="60115" xr:uid="{A9FFDE74-ED16-4529-8D8F-E1D1210A5D0B}"/>
    <cellStyle name="Style 137" xfId="3098" xr:uid="{06E1996B-23C7-4BE4-BC6F-A998E7587173}"/>
    <cellStyle name="Style 137 2" xfId="3099" xr:uid="{D2BAC88C-AD8B-46D9-8A76-56B6548B7324}"/>
    <cellStyle name="Style 137 2 2" xfId="60118" xr:uid="{F0FB5F5E-5298-44A0-AF74-96DC218DC3AD}"/>
    <cellStyle name="Style 137 3" xfId="3100" xr:uid="{C1B9A60A-3EA6-4774-AF74-47CD64384F70}"/>
    <cellStyle name="Style 137 3 2" xfId="60119" xr:uid="{DA537661-EF3C-48B6-9FD1-5F02EAC62CBC}"/>
    <cellStyle name="Style 137 4" xfId="60117" xr:uid="{6CFD5B2D-A8A7-4494-810F-78EA8CEF07A0}"/>
    <cellStyle name="Style 138" xfId="3101" xr:uid="{3CB37F61-3CDF-4A4B-A4BF-2E86A2D4A5A0}"/>
    <cellStyle name="Style 138 2" xfId="3102" xr:uid="{E0DBB7F5-9D53-43D5-9C75-AB8C6F7889AA}"/>
    <cellStyle name="Style 138 2 2" xfId="60121" xr:uid="{6C76DC24-ABA9-4D1A-BFEC-38636408E403}"/>
    <cellStyle name="Style 138 3" xfId="60120" xr:uid="{D52B492C-3A39-4377-BDD9-0D191320A68B}"/>
    <cellStyle name="Style 139" xfId="3103" xr:uid="{9ED27584-32B3-48AF-BB5D-44CF6FF63482}"/>
    <cellStyle name="Style 139 2" xfId="3104" xr:uid="{786C60D5-03E2-472B-82E8-AE8492B40BCF}"/>
    <cellStyle name="Style 139 2 2" xfId="60123" xr:uid="{2089AE66-7877-4DB5-BA65-28D7A61EDBDC}"/>
    <cellStyle name="Style 139 3" xfId="60122" xr:uid="{DCB8DDB2-0D20-4D8A-98C2-F5453EF9AFFB}"/>
    <cellStyle name="Style 140" xfId="3105" xr:uid="{B940885B-F44D-42C0-9D07-8B6A1FBAF06D}"/>
    <cellStyle name="Style 140 2" xfId="3106" xr:uid="{CED39199-96D5-4960-817A-62D5CC1E72D2}"/>
    <cellStyle name="Style 140 2 2" xfId="60125" xr:uid="{9FFD1596-E456-4ABF-A8DC-0190D24F78FE}"/>
    <cellStyle name="Style 140 3" xfId="60124" xr:uid="{913FC034-13E1-454E-B7B8-4AAE47E0A042}"/>
    <cellStyle name="Style 141" xfId="3107" xr:uid="{7933C260-B7DC-45AE-B18E-88CA73D66BEA}"/>
    <cellStyle name="Style 141 2" xfId="3108" xr:uid="{C8B5BF3A-75B3-4741-A429-EC328146C358}"/>
    <cellStyle name="Style 141 2 2" xfId="60127" xr:uid="{82B3AED7-1DEC-4EA5-81B5-C3EBDF1AD34A}"/>
    <cellStyle name="Style 141 3" xfId="3109" xr:uid="{F3F99762-FF5D-43FD-9D60-4161119B13D0}"/>
    <cellStyle name="Style 141 3 2" xfId="60128" xr:uid="{C4AD1935-1015-4638-B4BA-40C5BA52E5AE}"/>
    <cellStyle name="Style 141 4" xfId="60126" xr:uid="{E04BF445-F73C-4F67-8A37-09256FA820FC}"/>
    <cellStyle name="Style 142" xfId="3110" xr:uid="{2F811A4B-1400-420C-A554-3A40C6016047}"/>
    <cellStyle name="Style 142 2" xfId="3111" xr:uid="{F87F020D-85A4-493A-8093-83EBCB6520C1}"/>
    <cellStyle name="Style 142 2 2" xfId="60130" xr:uid="{A381C5D4-D760-4B4E-8BF3-ED3830251738}"/>
    <cellStyle name="Style 142 3" xfId="60129" xr:uid="{BFD4BDE3-4055-4EE9-B38B-E701353DC233}"/>
    <cellStyle name="Style 143" xfId="3112" xr:uid="{E97A34FE-1AB8-4F28-84A7-016F32913453}"/>
    <cellStyle name="Style 143 2" xfId="3113" xr:uid="{16126337-D40B-49E0-BBA3-13354D15C844}"/>
    <cellStyle name="Style 143 2 2" xfId="60132" xr:uid="{873A1417-05F8-4217-8A87-6583AFCE2C3E}"/>
    <cellStyle name="Style 143 3" xfId="60131" xr:uid="{26B5B85C-6462-457F-9998-5EA9FE8E2157}"/>
    <cellStyle name="Style 148" xfId="3114" xr:uid="{BF2E8615-B2B1-4206-B075-9D225408C798}"/>
    <cellStyle name="Style 148 2" xfId="3115" xr:uid="{BCD8F581-F5D7-4C42-807E-98978BE05181}"/>
    <cellStyle name="Style 148 2 2" xfId="60134" xr:uid="{668DD661-9276-4F96-BF84-0618499E3267}"/>
    <cellStyle name="Style 148 3" xfId="3116" xr:uid="{2775FAB2-8E16-4BFE-8A54-A28174F6B2BC}"/>
    <cellStyle name="Style 148 3 2" xfId="60135" xr:uid="{0B9C5A3A-FFAC-4F23-BA03-B8DF78743FDB}"/>
    <cellStyle name="Style 148 4" xfId="60133" xr:uid="{E54E31D3-09D7-45E1-9800-DF5187215134}"/>
    <cellStyle name="Style 149" xfId="3117" xr:uid="{B48F0293-DA8C-4EFD-94B3-8480D4EB5F98}"/>
    <cellStyle name="Style 149 2" xfId="3118" xr:uid="{D2FC6ED6-23B4-41E2-8C55-99AFA793CFD4}"/>
    <cellStyle name="Style 149 2 2" xfId="60137" xr:uid="{2712E4F2-C1ED-48FA-8276-56E64C8AE02C}"/>
    <cellStyle name="Style 149 3" xfId="60136" xr:uid="{77B1795B-2207-4DCA-84EE-670FE479736B}"/>
    <cellStyle name="Style 150" xfId="3119" xr:uid="{56D0647F-A535-4C7D-867C-80DE4EE0B28A}"/>
    <cellStyle name="Style 150 2" xfId="3120" xr:uid="{880813B1-602B-4C97-9399-F3CE46042E8C}"/>
    <cellStyle name="Style 150 2 2" xfId="60139" xr:uid="{3A48D25D-0F6E-4046-8396-0DB74ACF0363}"/>
    <cellStyle name="Style 150 3" xfId="60138" xr:uid="{658A7058-4DDB-40B9-B154-55A7094B90CD}"/>
    <cellStyle name="Style 151" xfId="3121" xr:uid="{ED4F1F83-7E72-40B3-85A6-4509055DEED5}"/>
    <cellStyle name="Style 151 2" xfId="3122" xr:uid="{B6FAA497-8568-4FFF-9B18-21EBB0A0BE7A}"/>
    <cellStyle name="Style 151 2 2" xfId="60141" xr:uid="{CA754C96-D957-4159-8665-082268ECF37D}"/>
    <cellStyle name="Style 151 3" xfId="60140" xr:uid="{F2C8C737-82DC-41F9-9633-AF189CD726BC}"/>
    <cellStyle name="Style 152" xfId="3123" xr:uid="{F26B7A13-5035-4C87-A116-5548D89321CB}"/>
    <cellStyle name="Style 152 2" xfId="3124" xr:uid="{F4C6D882-4D08-455F-8A8E-8B9FE0EDF610}"/>
    <cellStyle name="Style 152 2 2" xfId="60143" xr:uid="{E0DF3F4E-E03F-492C-9262-831751875ADF}"/>
    <cellStyle name="Style 152 3" xfId="3125" xr:uid="{C9C0269F-4C0C-4D52-BC57-F2BB471CE8FA}"/>
    <cellStyle name="Style 152 3 2" xfId="60144" xr:uid="{B19BFF6E-BA25-42FC-BBA3-6977D9950CE8}"/>
    <cellStyle name="Style 152 4" xfId="60142" xr:uid="{59C3A060-9BA9-4182-BD31-ED74B6788ADA}"/>
    <cellStyle name="Style 153" xfId="3126" xr:uid="{41E52190-146B-4160-BF03-DE9199C96B3D}"/>
    <cellStyle name="Style 153 2" xfId="3127" xr:uid="{20786BA1-FA3D-478A-BBA6-6AC5BE3F2866}"/>
    <cellStyle name="Style 153 2 2" xfId="60146" xr:uid="{5445F80C-74DD-4BDB-8F66-6B7490AB34FD}"/>
    <cellStyle name="Style 153 3" xfId="60145" xr:uid="{B3B74CD3-BA9D-4833-A65C-3E0D32AA9AD3}"/>
    <cellStyle name="Style 154" xfId="3128" xr:uid="{53530C1E-F33D-4E57-A3F9-55B5F07A2FEF}"/>
    <cellStyle name="Style 154 2" xfId="3129" xr:uid="{09AEED72-75B9-48EF-9295-834C4FC0B0E9}"/>
    <cellStyle name="Style 154 2 2" xfId="60148" xr:uid="{37C658ED-ED23-4044-A87A-85E678899792}"/>
    <cellStyle name="Style 154 3" xfId="60147" xr:uid="{72BB713E-B7E1-42EA-B982-B90B41D834AA}"/>
    <cellStyle name="Style 159" xfId="3130" xr:uid="{8A4B991A-41E3-4477-81CE-B2FBB2270793}"/>
    <cellStyle name="Style 159 2" xfId="3131" xr:uid="{0591BE06-234B-4C0F-8DDE-5DF89F5001B5}"/>
    <cellStyle name="Style 159 2 2" xfId="60150" xr:uid="{5C1BF414-BB7D-4BE0-BCD9-7C1F3688B30C}"/>
    <cellStyle name="Style 159 3" xfId="3132" xr:uid="{768A6E81-FCDA-466E-8677-CA6980DD2A00}"/>
    <cellStyle name="Style 159 3 2" xfId="60151" xr:uid="{E135B17E-ED9E-471D-AF6F-957960C16A3F}"/>
    <cellStyle name="Style 159 4" xfId="60149" xr:uid="{894ADAD1-6C10-4A1C-AFCB-D40E54804FDB}"/>
    <cellStyle name="Style 160" xfId="3133" xr:uid="{CC65F997-CEA0-4CE1-8264-6F11653EEA04}"/>
    <cellStyle name="Style 160 2" xfId="3134" xr:uid="{ED2B3147-FDC5-4940-A80F-42E1126A469B}"/>
    <cellStyle name="Style 160 2 2" xfId="60153" xr:uid="{CA29872E-882A-40FF-A97A-EE4A6FD4DDB0}"/>
    <cellStyle name="Style 160 3" xfId="60152" xr:uid="{0BBFA173-7065-4DC8-8AE2-2DB5AEC959BF}"/>
    <cellStyle name="Style 161" xfId="3135" xr:uid="{17353C0B-C0CD-462F-87DB-65CD2986A9E6}"/>
    <cellStyle name="Style 161 2" xfId="3136" xr:uid="{8C83AA98-2790-47DD-B5B9-B95198E0DED4}"/>
    <cellStyle name="Style 161 2 2" xfId="60155" xr:uid="{7C835A49-1961-4A2B-9FF9-2B4404EC162D}"/>
    <cellStyle name="Style 161 3" xfId="60154" xr:uid="{DA632AF7-9484-4803-A0EC-08FDE9969B39}"/>
    <cellStyle name="Style 162" xfId="3137" xr:uid="{E28FEDED-305A-4D02-BD78-1AE2D59135A1}"/>
    <cellStyle name="Style 162 2" xfId="3138" xr:uid="{0E96A7EB-53F6-41D1-86FD-2E642F9F670C}"/>
    <cellStyle name="Style 162 2 2" xfId="60157" xr:uid="{20140952-1D5E-4B09-8338-DA50A83736E9}"/>
    <cellStyle name="Style 162 3" xfId="60156" xr:uid="{F9932612-7D23-4E4A-B80C-71C687AEB141}"/>
    <cellStyle name="Style 163" xfId="3139" xr:uid="{CD7621B9-74C5-4292-B81A-0ED7F680B9F2}"/>
    <cellStyle name="Style 163 2" xfId="3140" xr:uid="{DA552F5D-C03F-417A-A9DE-508EADE6C08B}"/>
    <cellStyle name="Style 163 2 2" xfId="60159" xr:uid="{B06C61B3-3121-4987-8076-0C328FD71D3F}"/>
    <cellStyle name="Style 163 3" xfId="3141" xr:uid="{F68EB5DE-6EDE-4C87-A11E-908B107CAAC6}"/>
    <cellStyle name="Style 163 3 2" xfId="60160" xr:uid="{A98A4E87-C464-4C05-B626-3536D41DC971}"/>
    <cellStyle name="Style 163 4" xfId="60158" xr:uid="{9DA1AA29-EF45-4A0B-8CBD-4C9C80A267A0}"/>
    <cellStyle name="Style 164" xfId="3142" xr:uid="{21CB60AE-E4A1-41A6-9056-D44331D9E5F8}"/>
    <cellStyle name="Style 164 2" xfId="3143" xr:uid="{67C35DB2-4A52-4ED0-BE44-57B918AEDD9D}"/>
    <cellStyle name="Style 164 2 2" xfId="60162" xr:uid="{B80EC979-3217-4982-82AD-B02F862A1ADC}"/>
    <cellStyle name="Style 164 3" xfId="60161" xr:uid="{4DD1B54B-D162-42DE-A279-BC018F132D88}"/>
    <cellStyle name="Style 165" xfId="3144" xr:uid="{4A6B9DD0-9DC3-4B42-B9CD-15F20BD1E2FD}"/>
    <cellStyle name="Style 165 2" xfId="3145" xr:uid="{59C921C4-1E44-43B4-B3BA-EE8BC9CFD1B5}"/>
    <cellStyle name="Style 165 2 2" xfId="60164" xr:uid="{E7253155-74A2-4697-B0AB-81564660E195}"/>
    <cellStyle name="Style 165 3" xfId="60163" xr:uid="{38A14F42-BEFD-422D-A899-7098ECCDE47A}"/>
    <cellStyle name="Style 21" xfId="303" xr:uid="{27ADEE48-954C-4E2B-8037-66E609388AE9}"/>
    <cellStyle name="Style 21 10" xfId="14795" xr:uid="{9395D2E2-67D2-4C97-8B75-A523EB09DAD3}"/>
    <cellStyle name="Style 21 10 2" xfId="14796" xr:uid="{6C77F663-B6E0-44EC-95DD-3DFE9FCBA5AB}"/>
    <cellStyle name="Style 21 10 2 2" xfId="32669" xr:uid="{264914C0-CC9E-4F9F-88F3-F639015C4B19}"/>
    <cellStyle name="Style 21 10 2 3" xfId="50520" xr:uid="{961B624C-3944-41A2-B8B4-629FD01979E2}"/>
    <cellStyle name="Style 21 10 3" xfId="32668" xr:uid="{C2B2CACC-14D4-48C3-B4D5-EDC466E55789}"/>
    <cellStyle name="Style 21 10 4" xfId="50519" xr:uid="{6412610D-1B11-4C16-996B-C1D4C751840E}"/>
    <cellStyle name="Style 21 11" xfId="14797" xr:uid="{008CAF99-AAD9-4F61-B31E-06B149EF3E0A}"/>
    <cellStyle name="Style 21 11 2" xfId="32670" xr:uid="{9E7EDF00-EA03-422E-9C9D-354FA5F2A2D9}"/>
    <cellStyle name="Style 21 11 3" xfId="50521" xr:uid="{FE7A299F-1A8D-4B88-A44C-9F116BD35F88}"/>
    <cellStyle name="Style 21 12" xfId="14798" xr:uid="{4AC44DBD-AEA0-4BDE-972D-932E4D6F1A1B}"/>
    <cellStyle name="Style 21 12 2" xfId="32671" xr:uid="{089D2C6F-7BBC-45AA-B6B1-7A3B09CD4AB7}"/>
    <cellStyle name="Style 21 12 3" xfId="50522" xr:uid="{0D76D8E9-7910-4124-8EE9-31C991172DF5}"/>
    <cellStyle name="Style 21 13" xfId="14794" xr:uid="{E90FD1F5-B0F9-41F2-898E-F4E05CC78218}"/>
    <cellStyle name="Style 21 13 2" xfId="32667" xr:uid="{8BA94C35-5DD8-4F09-A138-7AD119D1C27C}"/>
    <cellStyle name="Style 21 13 3" xfId="50518" xr:uid="{109FF193-7BDE-4CB4-986B-E4440193FC8D}"/>
    <cellStyle name="Style 21 14" xfId="60165" xr:uid="{22C6090F-4191-4FE6-A41C-221FF3ABDE64}"/>
    <cellStyle name="Style 21 2" xfId="304" xr:uid="{C4A696ED-D747-415A-A0B1-5AB1D44D0E88}"/>
    <cellStyle name="Style 21 2 10" xfId="14800" xr:uid="{22203693-912F-4F6F-B0DE-A2AE0D4992C7}"/>
    <cellStyle name="Style 21 2 10 2" xfId="32673" xr:uid="{F36492B2-28B1-4D45-9EEB-C03DE67D6C22}"/>
    <cellStyle name="Style 21 2 10 3" xfId="50524" xr:uid="{DBCAC586-22FC-44E7-B02F-EA9E8FC3DFCE}"/>
    <cellStyle name="Style 21 2 11" xfId="14801" xr:uid="{39804888-C33E-4114-AEFC-C1B37C86D379}"/>
    <cellStyle name="Style 21 2 11 2" xfId="32674" xr:uid="{6AAEB9B9-4A26-4D24-9946-12810490F01F}"/>
    <cellStyle name="Style 21 2 11 3" xfId="50525" xr:uid="{B8FB471E-9B73-4FBF-93D9-7324B07FF22C}"/>
    <cellStyle name="Style 21 2 12" xfId="14799" xr:uid="{B95AAF63-DA1C-48C4-AEDF-9D05ECC29F79}"/>
    <cellStyle name="Style 21 2 12 2" xfId="32672" xr:uid="{9A63A824-845F-46DD-BF23-B19009DB917E}"/>
    <cellStyle name="Style 21 2 12 3" xfId="50523" xr:uid="{05B94E6F-F9D4-4A44-80DD-7E41A4D9922C}"/>
    <cellStyle name="Style 21 2 13" xfId="60166" xr:uid="{C327434D-CEDA-4F0B-B911-0CCB1F1DBFD7}"/>
    <cellStyle name="Style 21 2 2" xfId="3148" xr:uid="{5A34562E-4D7A-4E36-B694-8BD1D6C720C8}"/>
    <cellStyle name="Style 21 2 2 2" xfId="14803" xr:uid="{669EDC5B-FB7D-4B0E-81C8-99EE2AD0F1D4}"/>
    <cellStyle name="Style 21 2 2 2 2" xfId="14804" xr:uid="{3350EA2B-8CCA-4E4F-902B-43F789BA035A}"/>
    <cellStyle name="Style 21 2 2 2 2 2" xfId="32677" xr:uid="{03FF7D66-95EB-4226-B8D3-416AB206C6DC}"/>
    <cellStyle name="Style 21 2 2 2 2 3" xfId="50528" xr:uid="{6A38896D-BF95-4FBF-9105-E55536B79B7F}"/>
    <cellStyle name="Style 21 2 2 2 3" xfId="32676" xr:uid="{8D5C09C5-3A4B-4255-A26F-1E2C0B6CA617}"/>
    <cellStyle name="Style 21 2 2 2 4" xfId="50527" xr:uid="{492E8B8A-8D29-4159-9AAB-129CA76C6595}"/>
    <cellStyle name="Style 21 2 2 3" xfId="14805" xr:uid="{69D1DC44-67A4-440D-B2E2-AA01728FE01C}"/>
    <cellStyle name="Style 21 2 2 3 2" xfId="14806" xr:uid="{D5C5A243-EA93-4E71-9686-4953C104CF30}"/>
    <cellStyle name="Style 21 2 2 3 2 2" xfId="32679" xr:uid="{C5BD6822-1E73-49A0-85EA-8590E86C8C5D}"/>
    <cellStyle name="Style 21 2 2 3 2 3" xfId="50530" xr:uid="{EBCBB364-7496-4A8F-8AF6-21A464A7F165}"/>
    <cellStyle name="Style 21 2 2 3 3" xfId="32678" xr:uid="{AF6BEBE9-A89A-4904-8A4C-38B505CC80F9}"/>
    <cellStyle name="Style 21 2 2 3 4" xfId="50529" xr:uid="{91883A5D-5550-46A7-9228-C07564AA2A92}"/>
    <cellStyle name="Style 21 2 2 4" xfId="14807" xr:uid="{E959040B-009C-4597-A391-B1828BF7666F}"/>
    <cellStyle name="Style 21 2 2 4 2" xfId="32680" xr:uid="{8C3826EE-FB17-426A-94F4-19B1E653DEE7}"/>
    <cellStyle name="Style 21 2 2 4 3" xfId="50531" xr:uid="{1A76ED2F-B847-44B0-AC72-7282152740F7}"/>
    <cellStyle name="Style 21 2 2 5" xfId="14808" xr:uid="{94D24E8F-C9FD-48C2-8774-9AA24DE89F0B}"/>
    <cellStyle name="Style 21 2 2 5 2" xfId="32681" xr:uid="{CE5FA59D-91E9-4B7D-9A5D-B3238B40465A}"/>
    <cellStyle name="Style 21 2 2 5 3" xfId="50532" xr:uid="{D2939F63-32A3-434D-8D25-C02CEFED13A5}"/>
    <cellStyle name="Style 21 2 2 6" xfId="14802" xr:uid="{C5E40EE6-B611-4118-988C-D9791B0C32F1}"/>
    <cellStyle name="Style 21 2 2 6 2" xfId="32675" xr:uid="{A6FA4D0E-96D9-4EF0-AA01-857F5DFDFB8D}"/>
    <cellStyle name="Style 21 2 2 6 3" xfId="50526" xr:uid="{99BA5F57-8DEE-4FD2-84EC-E6B8B5F280E3}"/>
    <cellStyle name="Style 21 2 2 7" xfId="60167" xr:uid="{A1987B70-4B08-4EF2-92FC-870AC373BD6D}"/>
    <cellStyle name="Style 21 2 3" xfId="3147" xr:uid="{43CEB7F8-CCA9-4AD5-9003-4B0CDC873022}"/>
    <cellStyle name="Style 21 2 3 2" xfId="14810" xr:uid="{92405506-980D-48CB-BEBA-1C5D811ED6C2}"/>
    <cellStyle name="Style 21 2 3 2 2" xfId="14811" xr:uid="{4A1FDDED-E29E-4ACE-87F0-DE0992D93EDF}"/>
    <cellStyle name="Style 21 2 3 2 2 2" xfId="32684" xr:uid="{ECCC9AB8-F127-4BB9-84F6-4926247CC3DC}"/>
    <cellStyle name="Style 21 2 3 2 2 3" xfId="50535" xr:uid="{319E0CEE-5EAC-402F-9414-19A7EACCFD82}"/>
    <cellStyle name="Style 21 2 3 2 3" xfId="32683" xr:uid="{2D64FEEE-F643-4CE2-9D4E-2094041ABE09}"/>
    <cellStyle name="Style 21 2 3 2 4" xfId="50534" xr:uid="{6909C7B2-7860-4800-9C6C-E95B8D3BFB93}"/>
    <cellStyle name="Style 21 2 3 3" xfId="14812" xr:uid="{C1C97339-06FF-4976-A39B-7249BA0E957C}"/>
    <cellStyle name="Style 21 2 3 3 2" xfId="14813" xr:uid="{71E0EC86-44C2-46F2-9630-D63BCD5E32F6}"/>
    <cellStyle name="Style 21 2 3 3 2 2" xfId="32686" xr:uid="{BD685819-53F9-47FB-9598-EA1C8E94EAB3}"/>
    <cellStyle name="Style 21 2 3 3 2 3" xfId="50537" xr:uid="{C81A9AEA-3205-4034-9029-7548C1F9FFAC}"/>
    <cellStyle name="Style 21 2 3 3 3" xfId="32685" xr:uid="{F367A093-DF0D-4561-AE5C-26548DE0C73E}"/>
    <cellStyle name="Style 21 2 3 3 4" xfId="50536" xr:uid="{BFF5981E-6DD5-4BBE-9926-0D5A755CCABC}"/>
    <cellStyle name="Style 21 2 3 4" xfId="14814" xr:uid="{1004F069-EB67-4DB8-A770-684462A603DC}"/>
    <cellStyle name="Style 21 2 3 4 2" xfId="32687" xr:uid="{D70494BA-5EC1-4D96-9712-18DEC7B71B22}"/>
    <cellStyle name="Style 21 2 3 4 3" xfId="50538" xr:uid="{B9FE8D42-2160-43DB-AD2E-E19E77F0BE1C}"/>
    <cellStyle name="Style 21 2 3 5" xfId="14809" xr:uid="{75769EF3-EDDA-4597-9365-2FFD9237F4AD}"/>
    <cellStyle name="Style 21 2 3 5 2" xfId="32682" xr:uid="{B75BBF33-C920-4B67-9E6A-5E50D9CAD453}"/>
    <cellStyle name="Style 21 2 3 5 3" xfId="50533" xr:uid="{80523644-4CDC-4302-A7D9-119F8122B825}"/>
    <cellStyle name="Style 21 2 3 6" xfId="60168" xr:uid="{93F5AC2C-C085-43F5-9170-06A043D0B91E}"/>
    <cellStyle name="Style 21 2 4" xfId="14815" xr:uid="{CF6FD56F-4472-495F-B1B6-75D4F942482C}"/>
    <cellStyle name="Style 21 2 4 2" xfId="14816" xr:uid="{E51A72B2-3682-49CE-BCCB-106C4E5B5F86}"/>
    <cellStyle name="Style 21 2 4 2 2" xfId="14817" xr:uid="{7A0918D4-EDB3-40CA-9610-32ACAA865615}"/>
    <cellStyle name="Style 21 2 4 2 2 2" xfId="32690" xr:uid="{12876214-72FD-42C4-939F-5583EF3F6822}"/>
    <cellStyle name="Style 21 2 4 2 2 3" xfId="50541" xr:uid="{121B2CDE-C433-4FD3-823F-D3A50E975CDF}"/>
    <cellStyle name="Style 21 2 4 2 3" xfId="32689" xr:uid="{6A099283-FA62-4740-8E9A-BFACDC0D5B46}"/>
    <cellStyle name="Style 21 2 4 2 4" xfId="50540" xr:uid="{94DBA460-0B66-46F7-9684-23A266738DEF}"/>
    <cellStyle name="Style 21 2 4 3" xfId="14818" xr:uid="{502ECDC2-929D-459C-BBA4-C621E9A680D4}"/>
    <cellStyle name="Style 21 2 4 3 2" xfId="14819" xr:uid="{9CF6A6F1-9A09-4AEE-8AD4-C179E61F87BA}"/>
    <cellStyle name="Style 21 2 4 3 2 2" xfId="32692" xr:uid="{8B3FD98D-8482-4E7A-866A-064593E8014D}"/>
    <cellStyle name="Style 21 2 4 3 2 3" xfId="50543" xr:uid="{2705595A-CF87-43FD-B678-3D13C9EFB508}"/>
    <cellStyle name="Style 21 2 4 3 3" xfId="32691" xr:uid="{E1D2327D-345C-4378-BEE3-3132AE5DAD10}"/>
    <cellStyle name="Style 21 2 4 3 4" xfId="50542" xr:uid="{3A2A6DED-CCAF-4997-821A-746547664F87}"/>
    <cellStyle name="Style 21 2 4 4" xfId="14820" xr:uid="{7626699C-664B-45BA-97FD-691E05FA8A17}"/>
    <cellStyle name="Style 21 2 4 4 2" xfId="32693" xr:uid="{A9AC115C-3AA0-464B-8EAD-63844D2C1EED}"/>
    <cellStyle name="Style 21 2 4 4 3" xfId="50544" xr:uid="{75A94947-F4B3-4A10-8185-FFA83608168D}"/>
    <cellStyle name="Style 21 2 4 5" xfId="32688" xr:uid="{79010FE7-B419-4CEC-9170-45F4823F0C0A}"/>
    <cellStyle name="Style 21 2 4 6" xfId="50539" xr:uid="{A5E52BF1-BE51-4368-922C-081C06AA6374}"/>
    <cellStyle name="Style 21 2 5" xfId="14821" xr:uid="{682B9DE1-7AF3-4D75-B7D4-4416AC5D2391}"/>
    <cellStyle name="Style 21 2 5 2" xfId="14822" xr:uid="{E642E6A0-8909-422B-AFB7-B72D6EBE49E4}"/>
    <cellStyle name="Style 21 2 5 2 2" xfId="14823" xr:uid="{22959256-5FC5-4A29-B5AD-92EB140BCF9C}"/>
    <cellStyle name="Style 21 2 5 2 2 2" xfId="32696" xr:uid="{3D40B2AC-FBEC-40BD-8BBB-1F7B27DDE8A1}"/>
    <cellStyle name="Style 21 2 5 2 2 3" xfId="50547" xr:uid="{01A11393-FB68-45EE-A8DA-08C1C01A2D57}"/>
    <cellStyle name="Style 21 2 5 2 3" xfId="32695" xr:uid="{9B586435-AA1E-49A7-AE8F-2E602CD40215}"/>
    <cellStyle name="Style 21 2 5 2 4" xfId="50546" xr:uid="{355D2A75-2376-45F0-BCFD-B4532E2A4B66}"/>
    <cellStyle name="Style 21 2 5 3" xfId="14824" xr:uid="{598C65D1-FBFB-46D0-B699-885BE40F75C4}"/>
    <cellStyle name="Style 21 2 5 3 2" xfId="14825" xr:uid="{916FB0B1-061E-4785-8A46-B10A2A0A424A}"/>
    <cellStyle name="Style 21 2 5 3 2 2" xfId="32698" xr:uid="{5BCC13A8-81E9-49B5-8B7E-9CBBE39C2ED0}"/>
    <cellStyle name="Style 21 2 5 3 2 3" xfId="50549" xr:uid="{60027FDD-FE59-442E-AA52-B7DA0CDBE8ED}"/>
    <cellStyle name="Style 21 2 5 3 3" xfId="32697" xr:uid="{DF1AAE14-0B16-4E2C-8795-A13DB918A760}"/>
    <cellStyle name="Style 21 2 5 3 4" xfId="50548" xr:uid="{A3E8F2FA-0263-43A4-9B6C-F0B036630B55}"/>
    <cellStyle name="Style 21 2 5 4" xfId="14826" xr:uid="{48765F44-6C65-444F-ABD1-66491AFA0168}"/>
    <cellStyle name="Style 21 2 5 4 2" xfId="14827" xr:uid="{7DFE6FBE-6185-4D8A-A865-B783431C91E4}"/>
    <cellStyle name="Style 21 2 5 4 2 2" xfId="32700" xr:uid="{C9C7FFB6-D5CE-4627-A1CB-E7D15E351105}"/>
    <cellStyle name="Style 21 2 5 4 2 3" xfId="50551" xr:uid="{7FD79ECB-33FF-49D3-B673-61E2BE6AD9F6}"/>
    <cellStyle name="Style 21 2 5 4 3" xfId="32699" xr:uid="{1DA0CAFD-A07E-4899-BFFD-27BA701C519F}"/>
    <cellStyle name="Style 21 2 5 4 4" xfId="50550" xr:uid="{F34D39A1-F35A-4F29-843C-8B5F1A240E36}"/>
    <cellStyle name="Style 21 2 5 5" xfId="14828" xr:uid="{9DB4E4F6-DC8E-4567-BB75-1C2B1A558EBA}"/>
    <cellStyle name="Style 21 2 5 5 2" xfId="32701" xr:uid="{39565EB9-6F8C-4E0F-9DEE-90DDF86135EF}"/>
    <cellStyle name="Style 21 2 5 5 3" xfId="50552" xr:uid="{CF605791-5CDD-480C-BD6A-3EA7CDFC2A23}"/>
    <cellStyle name="Style 21 2 5 6" xfId="32694" xr:uid="{B97DBB53-56A8-4FFA-8957-9BF8275B541B}"/>
    <cellStyle name="Style 21 2 5 7" xfId="50545" xr:uid="{0FA4545E-E4AB-4859-8F65-DA3279B1D8FC}"/>
    <cellStyle name="Style 21 2 6" xfId="14829" xr:uid="{2693EEAF-1592-4A59-B2C7-7C9137BAB36A}"/>
    <cellStyle name="Style 21 2 6 2" xfId="14830" xr:uid="{D7EB2C6D-49FB-4BC1-95D7-36B9890DF1CE}"/>
    <cellStyle name="Style 21 2 6 2 2" xfId="14831" xr:uid="{9B4BC7D7-B15E-4A0F-9DBB-C3EE3CCEA0F8}"/>
    <cellStyle name="Style 21 2 6 2 2 2" xfId="32704" xr:uid="{9A6AF2FB-9ABF-4544-A35F-6C22E1C47E37}"/>
    <cellStyle name="Style 21 2 6 2 2 3" xfId="50555" xr:uid="{DA74AFD6-E7C5-470F-8E1D-643937E4BCD7}"/>
    <cellStyle name="Style 21 2 6 2 3" xfId="32703" xr:uid="{3F80BBFD-FF0B-4CBA-ACE0-9D290145CC8E}"/>
    <cellStyle name="Style 21 2 6 2 4" xfId="50554" xr:uid="{976AB444-D321-4357-A27F-C5BA81C35D4F}"/>
    <cellStyle name="Style 21 2 6 3" xfId="14832" xr:uid="{AC4B4088-9B21-4B23-8AFB-F472B74AAD7F}"/>
    <cellStyle name="Style 21 2 6 3 2" xfId="14833" xr:uid="{4DB8B9B1-276C-41B5-A02D-D7A546734A43}"/>
    <cellStyle name="Style 21 2 6 3 2 2" xfId="32706" xr:uid="{AB07E1D5-CCC5-4D41-8B2E-51B7D6767593}"/>
    <cellStyle name="Style 21 2 6 3 2 3" xfId="50557" xr:uid="{00C0C349-3C43-4CF1-AC7D-25204B249248}"/>
    <cellStyle name="Style 21 2 6 3 3" xfId="32705" xr:uid="{146324FE-B3C8-4818-9D20-E2D67DFFDBE5}"/>
    <cellStyle name="Style 21 2 6 3 4" xfId="50556" xr:uid="{7F07973C-C18C-47BA-A49A-76E5E6399820}"/>
    <cellStyle name="Style 21 2 6 4" xfId="14834" xr:uid="{693DBE10-3722-415F-B604-330563135B39}"/>
    <cellStyle name="Style 21 2 6 4 2" xfId="32707" xr:uid="{D778BBD7-2CB2-466C-95C4-79D255C7BBD8}"/>
    <cellStyle name="Style 21 2 6 4 3" xfId="50558" xr:uid="{AE9962CB-06A7-4E1A-9D47-F9338A5B6337}"/>
    <cellStyle name="Style 21 2 6 5" xfId="32702" xr:uid="{8AB3B26F-AC6A-4E32-A216-161B6578B16A}"/>
    <cellStyle name="Style 21 2 6 6" xfId="50553" xr:uid="{FEE0E323-0547-4FE9-AEB6-2AB0DA65F76D}"/>
    <cellStyle name="Style 21 2 7" xfId="14835" xr:uid="{7C82B51F-331B-4037-AE6C-D2489D013B6C}"/>
    <cellStyle name="Style 21 2 7 2" xfId="14836" xr:uid="{C3AC0A9F-BC8F-4607-861A-6A2E29C9922F}"/>
    <cellStyle name="Style 21 2 7 2 2" xfId="32709" xr:uid="{F87602D4-603B-4F6A-B84E-E2D074622D4D}"/>
    <cellStyle name="Style 21 2 7 2 3" xfId="50560" xr:uid="{2211B05E-3D4B-4987-900C-EAC60D871C1E}"/>
    <cellStyle name="Style 21 2 7 3" xfId="32708" xr:uid="{6EEFB6D2-E844-4C83-8DE3-C3A8780388D6}"/>
    <cellStyle name="Style 21 2 7 4" xfId="50559" xr:uid="{4C93890D-7058-44E8-81D0-523D8395B2D1}"/>
    <cellStyle name="Style 21 2 8" xfId="14837" xr:uid="{CB8B07E4-EA43-4B01-A46A-E19D113DE375}"/>
    <cellStyle name="Style 21 2 8 2" xfId="14838" xr:uid="{09735F6F-12C4-4F39-974A-8793F1B7FB1D}"/>
    <cellStyle name="Style 21 2 8 2 2" xfId="32711" xr:uid="{734C04FE-12DD-47BE-960D-439902C87868}"/>
    <cellStyle name="Style 21 2 8 2 3" xfId="50562" xr:uid="{1F32F869-AE3E-42A3-A743-752E1AB140A2}"/>
    <cellStyle name="Style 21 2 8 3" xfId="32710" xr:uid="{9093AEE3-E583-47B9-AD73-D8BD8B613675}"/>
    <cellStyle name="Style 21 2 8 4" xfId="50561" xr:uid="{3B782A19-6050-4DCF-A0C5-A548D7DA04E9}"/>
    <cellStyle name="Style 21 2 9" xfId="14839" xr:uid="{58B3CC14-6E10-4431-998A-0250AF6E24D4}"/>
    <cellStyle name="Style 21 2 9 2" xfId="14840" xr:uid="{6E66018F-417C-4FD4-8CEB-4B7FB944DEBE}"/>
    <cellStyle name="Style 21 2 9 2 2" xfId="32713" xr:uid="{56461A15-8749-4324-8E63-619EE1110F4C}"/>
    <cellStyle name="Style 21 2 9 2 3" xfId="50564" xr:uid="{F61700B7-36A6-4E3A-9107-7FF3B5B0FB4C}"/>
    <cellStyle name="Style 21 2 9 3" xfId="32712" xr:uid="{41458ACB-CF95-419D-BB99-147DE12C9D1C}"/>
    <cellStyle name="Style 21 2 9 4" xfId="50563" xr:uid="{78B207F3-A403-4E98-8084-08604242F87F}"/>
    <cellStyle name="Style 21 3" xfId="3149" xr:uid="{8EDB7081-B7A1-411C-9E62-006BE17C186C}"/>
    <cellStyle name="Style 21 3 2" xfId="4801" xr:uid="{C9220657-AFAB-4CCD-8B5A-AB0BF9C7BF62}"/>
    <cellStyle name="Style 21 3 2 2" xfId="14843" xr:uid="{E2D6FC07-BC84-4BCA-B998-C4AB57F1AE9B}"/>
    <cellStyle name="Style 21 3 2 2 2" xfId="32716" xr:uid="{0D54580B-B666-4BC0-BD5E-8942E5DBB3F9}"/>
    <cellStyle name="Style 21 3 2 2 3" xfId="50567" xr:uid="{F6586A03-AB2F-4526-96A4-703E9F6FB4D1}"/>
    <cellStyle name="Style 21 3 2 3" xfId="14842" xr:uid="{03A74C86-6FBF-4922-9D2D-8BFA5F23B1DF}"/>
    <cellStyle name="Style 21 3 2 3 2" xfId="32715" xr:uid="{66CF69FA-E752-4F00-B00D-A2D1829DFC52}"/>
    <cellStyle name="Style 21 3 2 3 3" xfId="50566" xr:uid="{FF8C1256-0D77-4182-A60B-7E6F28576865}"/>
    <cellStyle name="Style 21 3 2 4" xfId="60170" xr:uid="{0F72CFC8-03AE-4FBF-8385-F17217CD05ED}"/>
    <cellStyle name="Style 21 3 3" xfId="14844" xr:uid="{DAD9C1CF-AC37-4D4C-943E-EAE6E59F6D39}"/>
    <cellStyle name="Style 21 3 3 2" xfId="14845" xr:uid="{BCDBD5E4-1E7C-410D-BC10-653A77F402B7}"/>
    <cellStyle name="Style 21 3 3 2 2" xfId="32718" xr:uid="{FCB8A87C-4963-4968-85FD-BE2917AECF68}"/>
    <cellStyle name="Style 21 3 3 2 3" xfId="50569" xr:uid="{F9B39509-E859-4B63-A27C-6CE75EE9BA40}"/>
    <cellStyle name="Style 21 3 3 3" xfId="32717" xr:uid="{CE87C8A0-25BC-4FFE-9338-CC742115C073}"/>
    <cellStyle name="Style 21 3 3 4" xfId="50568" xr:uid="{8EE715C7-83B6-42F9-80FB-ED7F4F8C8782}"/>
    <cellStyle name="Style 21 3 3 5" xfId="60171" xr:uid="{F5FBD4F6-7028-4060-AC80-DA9C95D1F5B8}"/>
    <cellStyle name="Style 21 3 4" xfId="14846" xr:uid="{F1054160-43F7-41AC-AF7B-979C192BDA97}"/>
    <cellStyle name="Style 21 3 4 2" xfId="32719" xr:uid="{555151A3-DA42-4BF0-B72A-2EA5B3B3AEAA}"/>
    <cellStyle name="Style 21 3 4 3" xfId="50570" xr:uid="{2E584665-9BA1-4CD0-B8E2-D60D1FC716B6}"/>
    <cellStyle name="Style 21 3 5" xfId="14847" xr:uid="{C0CCA022-A61D-4485-B4E7-C0BD846DCE2E}"/>
    <cellStyle name="Style 21 3 5 2" xfId="32720" xr:uid="{D11F4997-ADFD-4755-813E-B2F1C29C5C82}"/>
    <cellStyle name="Style 21 3 5 3" xfId="50571" xr:uid="{02814F98-9409-4784-B22F-344E473C090D}"/>
    <cellStyle name="Style 21 3 6" xfId="14841" xr:uid="{12769AF2-3036-4D6A-B42D-BF7D6CA14583}"/>
    <cellStyle name="Style 21 3 6 2" xfId="32714" xr:uid="{1D0676B4-EF32-4B53-8359-AFEE3DDDA814}"/>
    <cellStyle name="Style 21 3 6 3" xfId="50565" xr:uid="{D9D937A2-D3EC-4EBB-95AC-494BD0CC2CB3}"/>
    <cellStyle name="Style 21 3 7" xfId="60169" xr:uid="{2B67991B-AD4C-48E7-A478-0A601EE237C5}"/>
    <cellStyle name="Style 21 4" xfId="3150" xr:uid="{60F74CE0-845D-4158-B1A3-569595B4897A}"/>
    <cellStyle name="Style 21 4 2" xfId="14849" xr:uid="{A705A977-8E05-4BDF-931C-FA2B1DA9615F}"/>
    <cellStyle name="Style 21 4 2 2" xfId="14850" xr:uid="{67CBF616-BF93-4151-B2CA-F2DFF29BC9D5}"/>
    <cellStyle name="Style 21 4 2 2 2" xfId="32723" xr:uid="{6187CE3D-FE3B-4C1A-87BC-33BBE2F9F50E}"/>
    <cellStyle name="Style 21 4 2 2 3" xfId="50574" xr:uid="{F900A58F-376A-4EB9-9375-CBF5C98D1DBD}"/>
    <cellStyle name="Style 21 4 2 3" xfId="32722" xr:uid="{A8661BFE-3698-4A98-94B5-47E87F6F2F65}"/>
    <cellStyle name="Style 21 4 2 4" xfId="50573" xr:uid="{159AD1F8-71AD-4BA3-A543-20D7032AA40C}"/>
    <cellStyle name="Style 21 4 3" xfId="14851" xr:uid="{8631E8E5-27AD-4161-AA61-A80DA6760203}"/>
    <cellStyle name="Style 21 4 3 2" xfId="14852" xr:uid="{AD7D3B1D-4CDF-4A36-8141-4D2A49DD026A}"/>
    <cellStyle name="Style 21 4 3 2 2" xfId="32725" xr:uid="{97499AE0-4F03-41C5-B91D-94101740D515}"/>
    <cellStyle name="Style 21 4 3 2 3" xfId="50576" xr:uid="{260D24B6-50C8-430F-A2CA-BEF2AE2F6367}"/>
    <cellStyle name="Style 21 4 3 3" xfId="32724" xr:uid="{AB19F94C-99FC-417B-9248-80D3D1FDA821}"/>
    <cellStyle name="Style 21 4 3 4" xfId="50575" xr:uid="{C3C342F0-B2C4-4484-A033-FF3A6A3D0003}"/>
    <cellStyle name="Style 21 4 4" xfId="14853" xr:uid="{6887D6CC-F0A4-4B54-AA07-C69AA9250EB7}"/>
    <cellStyle name="Style 21 4 4 2" xfId="32726" xr:uid="{775B1D81-7F91-48CB-8E0F-AE0BD6D1F856}"/>
    <cellStyle name="Style 21 4 4 3" xfId="50577" xr:uid="{5B85599D-473A-4F3A-B667-111DA03FAE5A}"/>
    <cellStyle name="Style 21 4 5" xfId="14848" xr:uid="{D03C89F1-FDA7-4AA1-9220-43040335B30C}"/>
    <cellStyle name="Style 21 4 5 2" xfId="32721" xr:uid="{56638520-149F-444B-8650-831E2F418A1A}"/>
    <cellStyle name="Style 21 4 5 3" xfId="50572" xr:uid="{50E32343-4E8F-4818-AE1A-D22B2A58B784}"/>
    <cellStyle name="Style 21 4 6" xfId="60172" xr:uid="{D091D33B-F47A-4549-85FF-C3B3421E3240}"/>
    <cellStyle name="Style 21 5" xfId="3146" xr:uid="{E60C27DC-D603-4B62-88D7-D4FBE4484ED4}"/>
    <cellStyle name="Style 21 5 2" xfId="14855" xr:uid="{49705F5D-D7CA-47FE-A91C-ED3472A27B35}"/>
    <cellStyle name="Style 21 5 2 2" xfId="14856" xr:uid="{4575F8C4-AAA4-4AC4-B5C1-9F840E0E2528}"/>
    <cellStyle name="Style 21 5 2 2 2" xfId="32729" xr:uid="{B4DFB4DF-2A36-4FC8-8A42-B6CC5E688AE9}"/>
    <cellStyle name="Style 21 5 2 2 3" xfId="50580" xr:uid="{5760569E-9153-4F6B-8643-078FC0BB1E1F}"/>
    <cellStyle name="Style 21 5 2 3" xfId="32728" xr:uid="{4A05EBC6-C7C2-4ACA-A01E-77108AF8524C}"/>
    <cellStyle name="Style 21 5 2 4" xfId="50579" xr:uid="{EBB4781A-428D-4C8F-A2AD-C9C3E93C1400}"/>
    <cellStyle name="Style 21 5 3" xfId="14857" xr:uid="{8F8A2FC2-E6BB-478E-BE61-6B83D0BDDA5D}"/>
    <cellStyle name="Style 21 5 3 2" xfId="14858" xr:uid="{29FC2D2C-F006-443F-9CEB-9CA25400119E}"/>
    <cellStyle name="Style 21 5 3 2 2" xfId="32731" xr:uid="{3D23DB85-BD9A-4AB9-96D9-0F6A19A4EC5C}"/>
    <cellStyle name="Style 21 5 3 2 3" xfId="50582" xr:uid="{7DF90AD4-20E5-4220-91A6-AC179E336E4A}"/>
    <cellStyle name="Style 21 5 3 3" xfId="32730" xr:uid="{A093675C-A0A3-4CED-9FC8-68C32C3875A0}"/>
    <cellStyle name="Style 21 5 3 4" xfId="50581" xr:uid="{130AB191-AA94-4F78-903E-5479CE837714}"/>
    <cellStyle name="Style 21 5 4" xfId="14859" xr:uid="{824040CF-E11C-42EA-8D3C-61B43F51119F}"/>
    <cellStyle name="Style 21 5 4 2" xfId="32732" xr:uid="{3EAC62C0-E32B-4A61-860B-972298E7DFAA}"/>
    <cellStyle name="Style 21 5 4 3" xfId="50583" xr:uid="{C18C0DCD-ECE9-4491-8F27-B41C15DAAAF6}"/>
    <cellStyle name="Style 21 5 5" xfId="14854" xr:uid="{207E00C7-7A04-427E-87B8-B077CB3B46AB}"/>
    <cellStyle name="Style 21 5 5 2" xfId="32727" xr:uid="{4853DE2B-4EC4-4CDF-9D81-52448BDB761F}"/>
    <cellStyle name="Style 21 5 5 3" xfId="50578" xr:uid="{1FC1DCAE-106D-45BE-B413-7E3D608D9C88}"/>
    <cellStyle name="Style 21 5 6" xfId="60173" xr:uid="{6BF61423-5FF5-4B1A-90A6-67EE95A9D254}"/>
    <cellStyle name="Style 21 6" xfId="14860" xr:uid="{82AAA3BB-AFA3-4CA2-8EB1-47BCBB8A726B}"/>
    <cellStyle name="Style 21 6 2" xfId="14861" xr:uid="{E11B5C47-7D08-4648-92F6-A5AE39CF6310}"/>
    <cellStyle name="Style 21 6 2 2" xfId="14862" xr:uid="{C3F6860D-03DE-49FF-A68C-985BB6EFF81F}"/>
    <cellStyle name="Style 21 6 2 2 2" xfId="32735" xr:uid="{41AD255A-B11C-4175-9BBF-F70AF01EA915}"/>
    <cellStyle name="Style 21 6 2 2 3" xfId="50586" xr:uid="{A655E081-0BF3-4348-BDEC-D57FB1353A03}"/>
    <cellStyle name="Style 21 6 2 3" xfId="32734" xr:uid="{38928B2A-B007-4524-87D3-29559FA5C957}"/>
    <cellStyle name="Style 21 6 2 4" xfId="50585" xr:uid="{2CCE7C36-6A94-4945-9984-23404183F866}"/>
    <cellStyle name="Style 21 6 3" xfId="14863" xr:uid="{A60114CF-03A8-4438-9555-46C55D0B3DC6}"/>
    <cellStyle name="Style 21 6 3 2" xfId="14864" xr:uid="{DFF41E2E-B292-4E34-83ED-FB46643D873B}"/>
    <cellStyle name="Style 21 6 3 2 2" xfId="32737" xr:uid="{6D290D3D-A3A9-4C14-B186-20B587ACCDD7}"/>
    <cellStyle name="Style 21 6 3 2 3" xfId="50588" xr:uid="{65AB639C-B2E9-40D7-B9DD-F45F67CEB224}"/>
    <cellStyle name="Style 21 6 3 3" xfId="32736" xr:uid="{2BCBFB72-35EF-48A3-9CA9-46F26D5A4E37}"/>
    <cellStyle name="Style 21 6 3 4" xfId="50587" xr:uid="{7951EF80-6C62-41A7-809C-7E79159B07DC}"/>
    <cellStyle name="Style 21 6 4" xfId="14865" xr:uid="{0DB56C17-115D-4AC3-B38E-7B89F73032A2}"/>
    <cellStyle name="Style 21 6 4 2" xfId="14866" xr:uid="{197172C9-B718-4C29-8B09-CE3C3606572B}"/>
    <cellStyle name="Style 21 6 4 2 2" xfId="32739" xr:uid="{302C9568-37EA-4B26-BC1E-39A4D9EF6C96}"/>
    <cellStyle name="Style 21 6 4 2 3" xfId="50590" xr:uid="{F03FB3D6-A59A-4A32-9D25-8F87A800B61A}"/>
    <cellStyle name="Style 21 6 4 3" xfId="32738" xr:uid="{67CD37C3-C2E7-493E-A3EF-EB94BD97ABEB}"/>
    <cellStyle name="Style 21 6 4 4" xfId="50589" xr:uid="{560D1D1C-560C-496B-BD6D-B58076E0DEA3}"/>
    <cellStyle name="Style 21 6 5" xfId="14867" xr:uid="{808765AA-1F14-44B4-9B65-C3BD69B15230}"/>
    <cellStyle name="Style 21 6 5 2" xfId="32740" xr:uid="{BF5936E5-8E03-4151-B206-24853D700ECD}"/>
    <cellStyle name="Style 21 6 5 3" xfId="50591" xr:uid="{DCBA1E89-4B66-4641-9194-D74B8F00CEAC}"/>
    <cellStyle name="Style 21 6 6" xfId="32733" xr:uid="{76260D86-B934-44BB-A2FF-5A7547E7D022}"/>
    <cellStyle name="Style 21 6 7" xfId="50584" xr:uid="{6E53282B-0575-4292-9DD8-C88353C1933B}"/>
    <cellStyle name="Style 21 7" xfId="14868" xr:uid="{1F5C18D3-FBE5-4765-8DD1-29B23C3E9E3C}"/>
    <cellStyle name="Style 21 7 2" xfId="14869" xr:uid="{9665E093-77B4-47A7-A7AB-4A40052A7440}"/>
    <cellStyle name="Style 21 7 2 2" xfId="14870" xr:uid="{248A304B-DB26-4574-A11F-1B482C210E86}"/>
    <cellStyle name="Style 21 7 2 2 2" xfId="32743" xr:uid="{EDB7A7BD-5B49-4FF2-8CE8-BABA263B18D6}"/>
    <cellStyle name="Style 21 7 2 2 3" xfId="50594" xr:uid="{F252306A-DA91-4153-AF16-0C75BCFFD9BB}"/>
    <cellStyle name="Style 21 7 2 3" xfId="32742" xr:uid="{6DEF7AC3-7719-4DBC-AB27-2E7EDBD689D2}"/>
    <cellStyle name="Style 21 7 2 4" xfId="50593" xr:uid="{309978FD-09B8-45EB-82CE-6577F530293D}"/>
    <cellStyle name="Style 21 7 3" xfId="14871" xr:uid="{FD4D2B92-F553-4438-80ED-ED732B4297D8}"/>
    <cellStyle name="Style 21 7 3 2" xfId="14872" xr:uid="{7ADF9B33-7D55-4D90-8B67-DACD822FEAA0}"/>
    <cellStyle name="Style 21 7 3 2 2" xfId="32745" xr:uid="{CEBEC1DF-3883-4CE4-9D07-0174A2CF1E97}"/>
    <cellStyle name="Style 21 7 3 2 3" xfId="50596" xr:uid="{B0C6BBD8-766C-46EC-9E2D-3499BC89EBA0}"/>
    <cellStyle name="Style 21 7 3 3" xfId="32744" xr:uid="{D60A9880-7180-4F8C-99BE-30E5FAC36958}"/>
    <cellStyle name="Style 21 7 3 4" xfId="50595" xr:uid="{A3C88440-0752-41EC-BB25-DBEE7F6136D7}"/>
    <cellStyle name="Style 21 7 4" xfId="14873" xr:uid="{56718A34-8874-4CFE-BF18-FE291B2BD1BD}"/>
    <cellStyle name="Style 21 7 4 2" xfId="32746" xr:uid="{18F5687E-B08B-44D0-AD5C-A5766B72F224}"/>
    <cellStyle name="Style 21 7 4 3" xfId="50597" xr:uid="{F27AC0C4-01A0-4992-B3C5-FC2428E0FAC4}"/>
    <cellStyle name="Style 21 7 5" xfId="32741" xr:uid="{377FB014-7466-447C-906D-0CE52A23F92F}"/>
    <cellStyle name="Style 21 7 6" xfId="50592" xr:uid="{03285057-5CE1-42D5-BE19-7C2E7E4F0D31}"/>
    <cellStyle name="Style 21 8" xfId="14874" xr:uid="{B0932379-130B-47AA-B88B-AC6A4FEC4267}"/>
    <cellStyle name="Style 21 8 2" xfId="14875" xr:uid="{20AF47C8-8A26-4EFD-BED1-4AEF20A01E2A}"/>
    <cellStyle name="Style 21 8 2 2" xfId="32748" xr:uid="{83DA02A3-0349-4C5A-AD9D-ECCF76B7CA71}"/>
    <cellStyle name="Style 21 8 2 3" xfId="50599" xr:uid="{223D2EE6-B09B-48CC-BB32-F7655D20490B}"/>
    <cellStyle name="Style 21 8 3" xfId="32747" xr:uid="{386A576A-A3BA-4587-A150-84CA033ECB60}"/>
    <cellStyle name="Style 21 8 4" xfId="50598" xr:uid="{9750748D-95FF-42D4-AF11-00D95E357226}"/>
    <cellStyle name="Style 21 9" xfId="14876" xr:uid="{DA4B486A-76BE-44AE-8287-BB4FD559745E}"/>
    <cellStyle name="Style 21 9 2" xfId="14877" xr:uid="{4D10CE0B-A01A-4150-A2F5-C81B6043D6A4}"/>
    <cellStyle name="Style 21 9 2 2" xfId="32750" xr:uid="{28B44D51-F153-4507-B3ED-90863C29B3A3}"/>
    <cellStyle name="Style 21 9 2 3" xfId="50601" xr:uid="{B2996C8B-430E-4CF1-AEFA-E3BFF663D5FD}"/>
    <cellStyle name="Style 21 9 3" xfId="32749" xr:uid="{FEB1D713-E0D4-4DEE-99E2-24583DBFB3E6}"/>
    <cellStyle name="Style 21 9 4" xfId="50600" xr:uid="{5AA0FD3E-7C09-4641-A82A-7A9072EDD979}"/>
    <cellStyle name="Style 22" xfId="305" xr:uid="{6A6F9087-3DE8-4E3B-A884-F969FBEACC0D}"/>
    <cellStyle name="Style 22 10" xfId="14879" xr:uid="{A969167A-DDCE-421E-83DD-93D546D407CB}"/>
    <cellStyle name="Style 22 10 2" xfId="32752" xr:uid="{8C13FF17-F578-44CA-9A33-CC0A4A9EE735}"/>
    <cellStyle name="Style 22 10 3" xfId="50603" xr:uid="{FBE2FE04-885E-4CD6-9497-82D3157EE168}"/>
    <cellStyle name="Style 22 11" xfId="14880" xr:uid="{854C0D55-80CA-456A-9661-1D64E1230AF0}"/>
    <cellStyle name="Style 22 11 2" xfId="32753" xr:uid="{59CDB94C-D792-4947-A3FA-7B58C9D2BDE8}"/>
    <cellStyle name="Style 22 11 3" xfId="50604" xr:uid="{C1101F9C-B6F3-4C1F-963E-5FCF9233CBAA}"/>
    <cellStyle name="Style 22 12" xfId="14878" xr:uid="{3B7ADDFD-DC4A-46DB-8905-3AAAE2F54A81}"/>
    <cellStyle name="Style 22 12 2" xfId="32751" xr:uid="{37808D18-57B2-4B7C-A6B3-AC0ECDA9AE5F}"/>
    <cellStyle name="Style 22 12 3" xfId="50602" xr:uid="{6AC3FC2E-DDDA-4ACB-9B55-66BA4B4932E2}"/>
    <cellStyle name="Style 22 13" xfId="60174" xr:uid="{B098D771-4476-46F3-BA28-9EB225A72ED3}"/>
    <cellStyle name="Style 22 2" xfId="3152" xr:uid="{27776D4F-C154-499C-B747-2B0DF8BFFD5C}"/>
    <cellStyle name="Style 22 2 2" xfId="14882" xr:uid="{181A91B7-2BB3-4D16-AFE2-4250E5A4C5D9}"/>
    <cellStyle name="Style 22 2 2 2" xfId="14883" xr:uid="{8717A14B-F25D-44D3-9532-27B5D6354F3D}"/>
    <cellStyle name="Style 22 2 2 2 2" xfId="32756" xr:uid="{F0F40D67-988D-442C-8A17-12A981722BBD}"/>
    <cellStyle name="Style 22 2 2 2 3" xfId="50607" xr:uid="{398EB7BC-FF33-40C4-8844-E4FAE3A617D6}"/>
    <cellStyle name="Style 22 2 2 3" xfId="32755" xr:uid="{A3FB6912-4DBE-4F2E-BCE0-AFF6DF548932}"/>
    <cellStyle name="Style 22 2 2 4" xfId="50606" xr:uid="{B30BA58B-4D2E-474A-943D-2CC109A8AB2E}"/>
    <cellStyle name="Style 22 2 3" xfId="14884" xr:uid="{2266C5CE-4042-4BEF-A9DA-42CA328544CD}"/>
    <cellStyle name="Style 22 2 3 2" xfId="14885" xr:uid="{C9D6F035-CB18-4123-9EE7-4367C7A1A970}"/>
    <cellStyle name="Style 22 2 3 2 2" xfId="32758" xr:uid="{AB3765D3-7205-4E63-88CD-B4DDB7627ED6}"/>
    <cellStyle name="Style 22 2 3 2 3" xfId="50609" xr:uid="{5BF79BDC-A07E-49A5-AF97-A1BFF698BD50}"/>
    <cellStyle name="Style 22 2 3 3" xfId="32757" xr:uid="{8F50E0AE-4C86-4FD2-943C-1C0E9175091B}"/>
    <cellStyle name="Style 22 2 3 4" xfId="50608" xr:uid="{7D53A0D6-F08B-4197-9CC5-23A785FAF6FF}"/>
    <cellStyle name="Style 22 2 4" xfId="14886" xr:uid="{DCAA1481-3A57-4106-8857-BC3F5E02A7A6}"/>
    <cellStyle name="Style 22 2 4 2" xfId="32759" xr:uid="{A4EE9083-A1FC-422B-9F7C-0DA861A394E3}"/>
    <cellStyle name="Style 22 2 4 3" xfId="50610" xr:uid="{8A730792-CAC7-475F-B0C5-97953607E801}"/>
    <cellStyle name="Style 22 2 5" xfId="14887" xr:uid="{5C853A04-6A4C-4DFD-B170-B9CE7B837B38}"/>
    <cellStyle name="Style 22 2 5 2" xfId="32760" xr:uid="{5A784E7D-77D9-48EB-A07B-89910766DB47}"/>
    <cellStyle name="Style 22 2 5 3" xfId="50611" xr:uid="{B15D9179-A6FC-4333-8B38-633380ADBA06}"/>
    <cellStyle name="Style 22 2 6" xfId="14881" xr:uid="{D179571A-9778-4592-A711-7BBB9D39D93F}"/>
    <cellStyle name="Style 22 2 6 2" xfId="32754" xr:uid="{A7587CF5-8017-469F-8CCC-4FD26DF5CCC3}"/>
    <cellStyle name="Style 22 2 6 3" xfId="50605" xr:uid="{4F93C4E2-9A7A-429E-910A-B09B4B6BA025}"/>
    <cellStyle name="Style 22 2 7" xfId="60175" xr:uid="{6F41E049-C850-42B4-B63B-1053E6E29DBF}"/>
    <cellStyle name="Style 22 3" xfId="3151" xr:uid="{297DF407-7372-4D1A-A281-86E61605488F}"/>
    <cellStyle name="Style 22 3 2" xfId="14889" xr:uid="{74961D13-59D9-4371-9A64-899578A653BC}"/>
    <cellStyle name="Style 22 3 2 2" xfId="14890" xr:uid="{64B8C90A-ACED-454B-8B57-43BE02C9C011}"/>
    <cellStyle name="Style 22 3 2 2 2" xfId="32763" xr:uid="{82EFC409-3CF8-4DF8-A4B5-BEC605E22EA1}"/>
    <cellStyle name="Style 22 3 2 2 3" xfId="50614" xr:uid="{189E048F-69F5-49C9-B927-B929C638DC0F}"/>
    <cellStyle name="Style 22 3 2 3" xfId="32762" xr:uid="{B5305828-40D8-49A4-BFE8-7F6CB5622B57}"/>
    <cellStyle name="Style 22 3 2 4" xfId="50613" xr:uid="{BD2C3792-CE5E-47CD-82E2-940015DA5CE6}"/>
    <cellStyle name="Style 22 3 3" xfId="14891" xr:uid="{9049C5CD-76AB-4E2C-AFAD-DD56D5B267A9}"/>
    <cellStyle name="Style 22 3 3 2" xfId="14892" xr:uid="{0C976AEE-D299-4260-8C94-A6F30748891C}"/>
    <cellStyle name="Style 22 3 3 2 2" xfId="32765" xr:uid="{171D117D-3480-411F-B448-68F0313359E6}"/>
    <cellStyle name="Style 22 3 3 2 3" xfId="50616" xr:uid="{E9698867-5A92-4652-900A-660BA6933521}"/>
    <cellStyle name="Style 22 3 3 3" xfId="32764" xr:uid="{6FEE7F08-C83A-4A44-8CC1-A2702BAFDC29}"/>
    <cellStyle name="Style 22 3 3 4" xfId="50615" xr:uid="{110B4F0B-BE60-4B38-96C8-3E8B9F0F0CC1}"/>
    <cellStyle name="Style 22 3 4" xfId="14893" xr:uid="{978D27C4-24D2-4E9C-B766-EEB54765D922}"/>
    <cellStyle name="Style 22 3 4 2" xfId="32766" xr:uid="{56EA621B-A590-42DD-B18C-1E50D6DAB293}"/>
    <cellStyle name="Style 22 3 4 3" xfId="50617" xr:uid="{B7E61D13-2DD4-4901-A8D4-965C3C12E53D}"/>
    <cellStyle name="Style 22 3 5" xfId="14888" xr:uid="{27CE7EB2-01EB-438D-9C9A-49A528F9B4E5}"/>
    <cellStyle name="Style 22 3 5 2" xfId="32761" xr:uid="{17188E3D-3CC9-4464-9684-9B4ED047E2C5}"/>
    <cellStyle name="Style 22 3 5 3" xfId="50612" xr:uid="{0C9A7E8F-7FD5-4A14-A331-6D7EC66D8D5F}"/>
    <cellStyle name="Style 22 3 6" xfId="60176" xr:uid="{AAD9422C-72F4-48FE-B726-29F4E3E351BE}"/>
    <cellStyle name="Style 22 4" xfId="14894" xr:uid="{0D97AA4D-9512-4C2A-ABFF-2EAB7F91A9D8}"/>
    <cellStyle name="Style 22 4 2" xfId="14895" xr:uid="{074EEFAB-2F53-4B81-A9B6-14FB0C029EF3}"/>
    <cellStyle name="Style 22 4 2 2" xfId="14896" xr:uid="{44F87968-1E58-49AA-B58A-D91C98581737}"/>
    <cellStyle name="Style 22 4 2 2 2" xfId="32769" xr:uid="{7A2BDFF0-AA37-4698-9E3F-56CEFB1388A7}"/>
    <cellStyle name="Style 22 4 2 2 3" xfId="50620" xr:uid="{2E1E6E33-3903-451E-9083-AFB2A1269555}"/>
    <cellStyle name="Style 22 4 2 3" xfId="32768" xr:uid="{325C1818-2471-4750-A7D4-A1F34546FB1B}"/>
    <cellStyle name="Style 22 4 2 4" xfId="50619" xr:uid="{111A377D-CA41-4345-820C-C110348B9A5B}"/>
    <cellStyle name="Style 22 4 3" xfId="14897" xr:uid="{E89EF13A-E16A-4A82-9897-0D66DC925E0C}"/>
    <cellStyle name="Style 22 4 3 2" xfId="14898" xr:uid="{11EBBE4D-0000-478B-9C6C-0CA3195A2541}"/>
    <cellStyle name="Style 22 4 3 2 2" xfId="32771" xr:uid="{FF8C30AB-5D76-4A42-BDA3-9FB70103EA5E}"/>
    <cellStyle name="Style 22 4 3 2 3" xfId="50622" xr:uid="{4434104C-15C9-4FE6-B564-B4714FA06DDB}"/>
    <cellStyle name="Style 22 4 3 3" xfId="32770" xr:uid="{F2038500-DF0E-4584-822D-C4BC915FBA2C}"/>
    <cellStyle name="Style 22 4 3 4" xfId="50621" xr:uid="{31153E17-E567-4BA2-AE39-179DE2FDE62F}"/>
    <cellStyle name="Style 22 4 4" xfId="14899" xr:uid="{279D7FD2-732D-4B85-B947-63B30DB91956}"/>
    <cellStyle name="Style 22 4 4 2" xfId="32772" xr:uid="{0610B0F8-6A2F-40A7-A302-2566566C3BA3}"/>
    <cellStyle name="Style 22 4 4 3" xfId="50623" xr:uid="{6ABD7E91-1426-4F7B-A53E-191316E39205}"/>
    <cellStyle name="Style 22 4 5" xfId="32767" xr:uid="{A73E395F-1760-4017-9182-757122154F22}"/>
    <cellStyle name="Style 22 4 6" xfId="50618" xr:uid="{4D6B60F0-F15F-499C-90AD-E71C309C953E}"/>
    <cellStyle name="Style 22 5" xfId="14900" xr:uid="{70C3BD3F-95BD-41F8-BF8A-407C5465DE9F}"/>
    <cellStyle name="Style 22 5 2" xfId="14901" xr:uid="{ED785CC4-423B-4DDA-A6A7-9908DFCC1CD4}"/>
    <cellStyle name="Style 22 5 2 2" xfId="14902" xr:uid="{67FEF7E4-7478-4075-B2A1-94AE2D37F206}"/>
    <cellStyle name="Style 22 5 2 2 2" xfId="32775" xr:uid="{91843EF9-9310-47F8-BF60-572D853C5C42}"/>
    <cellStyle name="Style 22 5 2 2 3" xfId="50626" xr:uid="{0D785512-228A-4AD2-B1DE-382A560AC638}"/>
    <cellStyle name="Style 22 5 2 3" xfId="32774" xr:uid="{B8A5E828-2DBE-489C-A269-4E0C6BE5B3B5}"/>
    <cellStyle name="Style 22 5 2 4" xfId="50625" xr:uid="{04D884CF-2F2E-42C3-B84D-A5A5A081A43B}"/>
    <cellStyle name="Style 22 5 3" xfId="14903" xr:uid="{299F1958-3A4C-4D01-A3E1-AA4757B30583}"/>
    <cellStyle name="Style 22 5 3 2" xfId="14904" xr:uid="{F8353BA6-EF03-4BAC-B999-377EA4FBA991}"/>
    <cellStyle name="Style 22 5 3 2 2" xfId="32777" xr:uid="{143CFE55-E137-498A-8F23-09C67F748917}"/>
    <cellStyle name="Style 22 5 3 2 3" xfId="50628" xr:uid="{99163133-2441-472D-A698-1224C6A6B371}"/>
    <cellStyle name="Style 22 5 3 3" xfId="32776" xr:uid="{96966B01-600A-4727-8BAE-D568B68FFA73}"/>
    <cellStyle name="Style 22 5 3 4" xfId="50627" xr:uid="{82DCF64F-D24D-4848-939B-37D972A6DEC6}"/>
    <cellStyle name="Style 22 5 4" xfId="14905" xr:uid="{1AB67470-116F-4414-90DD-5E130EE052F1}"/>
    <cellStyle name="Style 22 5 4 2" xfId="14906" xr:uid="{63A1E71A-4E52-4107-9B0F-BF58530DE8AF}"/>
    <cellStyle name="Style 22 5 4 2 2" xfId="32779" xr:uid="{A8785877-915E-4045-BCF7-CF181C708DC4}"/>
    <cellStyle name="Style 22 5 4 2 3" xfId="50630" xr:uid="{7968D24C-5D9D-4BA1-80F8-F0329988EFA2}"/>
    <cellStyle name="Style 22 5 4 3" xfId="32778" xr:uid="{0E1F77B9-17BB-42BE-978F-50B38BB8B3B1}"/>
    <cellStyle name="Style 22 5 4 4" xfId="50629" xr:uid="{04566364-0A7D-4925-BEE5-7FBEB67C2427}"/>
    <cellStyle name="Style 22 5 5" xfId="14907" xr:uid="{B303213F-C2CA-4420-B380-535C7052FF08}"/>
    <cellStyle name="Style 22 5 5 2" xfId="32780" xr:uid="{12275CC5-2E88-492E-B9F7-DBC86A0B9BC7}"/>
    <cellStyle name="Style 22 5 5 3" xfId="50631" xr:uid="{47761D2A-7267-424B-BF36-CB750B3E0E77}"/>
    <cellStyle name="Style 22 5 6" xfId="32773" xr:uid="{8B3049B2-E724-411C-AC8A-109828FD2925}"/>
    <cellStyle name="Style 22 5 7" xfId="50624" xr:uid="{B1958967-4DD4-4CAE-9450-07EF7C8A8A8B}"/>
    <cellStyle name="Style 22 6" xfId="14908" xr:uid="{F11993A8-9709-4D03-8C72-C6038E7BAB32}"/>
    <cellStyle name="Style 22 6 2" xfId="14909" xr:uid="{28AB0103-F065-4DC2-BD66-331EDD00BA6D}"/>
    <cellStyle name="Style 22 6 2 2" xfId="14910" xr:uid="{480142B2-15A9-4901-A8F1-E225E7E4E09B}"/>
    <cellStyle name="Style 22 6 2 2 2" xfId="32783" xr:uid="{38B0771E-B7ED-4374-931C-83B84F376FF5}"/>
    <cellStyle name="Style 22 6 2 2 3" xfId="50634" xr:uid="{31A4D2A8-11E2-4AAE-A4E0-3C6A42ECD1DF}"/>
    <cellStyle name="Style 22 6 2 3" xfId="32782" xr:uid="{847EFDF4-AE81-498D-8C9A-6823C3C8030E}"/>
    <cellStyle name="Style 22 6 2 4" xfId="50633" xr:uid="{C27544BB-4266-4C97-8216-E6BB51CC7BD7}"/>
    <cellStyle name="Style 22 6 3" xfId="14911" xr:uid="{1416AF09-01FC-4894-8FBB-1F9933C74AA9}"/>
    <cellStyle name="Style 22 6 3 2" xfId="14912" xr:uid="{8F436A2D-8EAB-422D-AC6B-0A5502B90F64}"/>
    <cellStyle name="Style 22 6 3 2 2" xfId="32785" xr:uid="{E0B70ABA-9DC6-4CDF-9476-052CE534156A}"/>
    <cellStyle name="Style 22 6 3 2 3" xfId="50636" xr:uid="{2CDF9A6B-6FA3-4187-90F6-A8D0BDFD5A8D}"/>
    <cellStyle name="Style 22 6 3 3" xfId="32784" xr:uid="{8699CF4B-596A-4FEE-BED8-FE927453A338}"/>
    <cellStyle name="Style 22 6 3 4" xfId="50635" xr:uid="{CD06269D-ED9C-4CD2-8648-15431AF0AC64}"/>
    <cellStyle name="Style 22 6 4" xfId="14913" xr:uid="{5FD09A81-D71B-4032-B68B-E8F33172674C}"/>
    <cellStyle name="Style 22 6 4 2" xfId="32786" xr:uid="{6E971F49-F82E-4E2A-8A58-D8E862D5F5FE}"/>
    <cellStyle name="Style 22 6 4 3" xfId="50637" xr:uid="{88DD3131-18D3-4536-9150-EE273C22F6BD}"/>
    <cellStyle name="Style 22 6 5" xfId="32781" xr:uid="{A6A6D050-2388-4E95-91E3-82ABDB43209F}"/>
    <cellStyle name="Style 22 6 6" xfId="50632" xr:uid="{8D190773-2F96-4F66-A63E-6C0674F296DB}"/>
    <cellStyle name="Style 22 7" xfId="14914" xr:uid="{44216A41-E1D6-4E4B-872E-ADEF1E054829}"/>
    <cellStyle name="Style 22 7 2" xfId="14915" xr:uid="{F747FEF9-FB7F-4F24-A5B9-2180A00B4C18}"/>
    <cellStyle name="Style 22 7 2 2" xfId="32788" xr:uid="{7478922C-86B2-4B82-8CE6-7F2C482FE3FC}"/>
    <cellStyle name="Style 22 7 2 3" xfId="50639" xr:uid="{DD9F29BF-6C5B-461B-8E8F-8FD808BC8941}"/>
    <cellStyle name="Style 22 7 3" xfId="32787" xr:uid="{5BD5CDA4-60BD-43A3-B516-2B7209E2EDB1}"/>
    <cellStyle name="Style 22 7 4" xfId="50638" xr:uid="{95B27468-4E74-4995-ABA4-3523DA6C934A}"/>
    <cellStyle name="Style 22 8" xfId="14916" xr:uid="{1F3C15A2-AD4C-4423-9A9B-B3BD2886AE95}"/>
    <cellStyle name="Style 22 8 2" xfId="14917" xr:uid="{F9055CCA-622F-4C3A-BCE8-D2363B7232D6}"/>
    <cellStyle name="Style 22 8 2 2" xfId="32790" xr:uid="{0281474D-C42B-41F8-973B-2DE17136241F}"/>
    <cellStyle name="Style 22 8 2 3" xfId="50641" xr:uid="{44E046A8-C356-4E4B-8438-72E6F91507AF}"/>
    <cellStyle name="Style 22 8 3" xfId="32789" xr:uid="{56FD4A1D-7801-4C5C-A0C7-50B0AB715849}"/>
    <cellStyle name="Style 22 8 4" xfId="50640" xr:uid="{CC8AFB0C-FDF3-4DA5-8CFC-29F20DAC87C0}"/>
    <cellStyle name="Style 22 9" xfId="14918" xr:uid="{AC148BB7-EDF7-461E-A039-27406E6DFA6E}"/>
    <cellStyle name="Style 22 9 2" xfId="14919" xr:uid="{4EF416E6-89FA-4319-921A-B673B9690B7A}"/>
    <cellStyle name="Style 22 9 2 2" xfId="32792" xr:uid="{3B6E7D4A-AC08-4535-A20C-BF0EC19B70C2}"/>
    <cellStyle name="Style 22 9 2 3" xfId="50643" xr:uid="{51366067-8592-45A2-A2D2-FCFC2ADD4B83}"/>
    <cellStyle name="Style 22 9 3" xfId="32791" xr:uid="{9A7306C5-2C93-48D5-95A6-681F50EB31CD}"/>
    <cellStyle name="Style 22 9 4" xfId="50642" xr:uid="{C14C0787-B9D1-4992-B61A-234313F53434}"/>
    <cellStyle name="Style 23" xfId="306" xr:uid="{2C6D485C-84B7-400F-A7D0-9CC79C549593}"/>
    <cellStyle name="Style 23 10" xfId="14921" xr:uid="{B978022B-9A03-465D-9892-7541692CA2E6}"/>
    <cellStyle name="Style 23 10 2" xfId="32794" xr:uid="{FD72804A-9BA7-4599-AD4E-010561070E49}"/>
    <cellStyle name="Style 23 10 3" xfId="50645" xr:uid="{3EC0FF2B-9658-4F49-A70F-0A185AE6DB30}"/>
    <cellStyle name="Style 23 11" xfId="14922" xr:uid="{862F035E-4DB3-455D-B989-12DF89838207}"/>
    <cellStyle name="Style 23 11 2" xfId="32795" xr:uid="{4BF047E7-0EEF-4274-9A70-2B3B33E582D5}"/>
    <cellStyle name="Style 23 11 3" xfId="50646" xr:uid="{86F49978-21DA-4AA4-967B-38FEC10C5754}"/>
    <cellStyle name="Style 23 12" xfId="14920" xr:uid="{97065E84-1888-43BC-B582-A818DF9E3AA9}"/>
    <cellStyle name="Style 23 12 2" xfId="32793" xr:uid="{42272AF2-2480-4069-BD8C-12957BF60B95}"/>
    <cellStyle name="Style 23 12 3" xfId="50644" xr:uid="{E098CF4F-62DB-4026-AD66-47404AAF1D02}"/>
    <cellStyle name="Style 23 13" xfId="60177" xr:uid="{F510D38B-06D4-4581-9A66-6B24E8BD2B9E}"/>
    <cellStyle name="Style 23 2" xfId="3154" xr:uid="{14288AC2-79E4-4C3C-A77E-0769C910F820}"/>
    <cellStyle name="Style 23 2 2" xfId="14924" xr:uid="{6563EC1A-8396-4311-8A5C-887094603D45}"/>
    <cellStyle name="Style 23 2 2 2" xfId="14925" xr:uid="{062C4416-83D9-493B-A6F8-BCFC23192FA4}"/>
    <cellStyle name="Style 23 2 2 2 2" xfId="32798" xr:uid="{5F8DA8B6-58CD-4248-8913-1D6CF26E6753}"/>
    <cellStyle name="Style 23 2 2 2 3" xfId="50649" xr:uid="{BC42EDF9-7ACB-4B64-BDAB-F01E9A11ED92}"/>
    <cellStyle name="Style 23 2 2 3" xfId="32797" xr:uid="{D2A33B38-DE10-4392-9557-704E35F2E6B0}"/>
    <cellStyle name="Style 23 2 2 4" xfId="50648" xr:uid="{2F691E4A-04FB-48F9-851E-020A3BBA2E05}"/>
    <cellStyle name="Style 23 2 3" xfId="14926" xr:uid="{37170CB0-BD8C-4661-9D7B-ACF5D67DC025}"/>
    <cellStyle name="Style 23 2 3 2" xfId="14927" xr:uid="{864764CC-58A3-4E33-8D70-D44E1AB5788A}"/>
    <cellStyle name="Style 23 2 3 2 2" xfId="32800" xr:uid="{A9F12696-0BC4-433B-BFFD-3C0275680201}"/>
    <cellStyle name="Style 23 2 3 2 3" xfId="50651" xr:uid="{FD543938-C18C-4244-A284-529DC4843485}"/>
    <cellStyle name="Style 23 2 3 3" xfId="32799" xr:uid="{A9410EEA-C19F-458E-8F8D-41EA2E069B33}"/>
    <cellStyle name="Style 23 2 3 4" xfId="50650" xr:uid="{3DADC49C-F586-4A75-B439-FC8E1850D846}"/>
    <cellStyle name="Style 23 2 4" xfId="14928" xr:uid="{9AEFD635-09FD-466A-94E5-BAF75AC97636}"/>
    <cellStyle name="Style 23 2 4 2" xfId="32801" xr:uid="{82F60E87-4FB7-40FD-99E0-C33B367E1AC6}"/>
    <cellStyle name="Style 23 2 4 3" xfId="50652" xr:uid="{822063CA-243B-4C83-96A0-6C17E989891A}"/>
    <cellStyle name="Style 23 2 5" xfId="14929" xr:uid="{CA2A7328-72E9-4AEF-BB54-0D4364C245AA}"/>
    <cellStyle name="Style 23 2 5 2" xfId="32802" xr:uid="{B573ED15-9BEA-4660-B706-DAB17489AEAD}"/>
    <cellStyle name="Style 23 2 5 3" xfId="50653" xr:uid="{96EE8FF4-E6E5-45C9-82A9-AA00385FF2A5}"/>
    <cellStyle name="Style 23 2 6" xfId="14923" xr:uid="{C2CA0DBC-8BC2-402E-9FF1-1687A0AF4089}"/>
    <cellStyle name="Style 23 2 6 2" xfId="32796" xr:uid="{DDB2196F-7CA9-4F89-A4FB-7E47516DE3EB}"/>
    <cellStyle name="Style 23 2 6 3" xfId="50647" xr:uid="{75A7A3AA-F7DC-4578-89C8-19B04C3DE16A}"/>
    <cellStyle name="Style 23 2 7" xfId="60178" xr:uid="{68391800-5640-41B6-9AA8-EA3F746634D3}"/>
    <cellStyle name="Style 23 3" xfId="3153" xr:uid="{47742EFD-5879-462D-B275-E60354F07B75}"/>
    <cellStyle name="Style 23 3 2" xfId="14931" xr:uid="{AB693BAE-63EB-45BF-8529-3DC8CBBB0B5A}"/>
    <cellStyle name="Style 23 3 2 2" xfId="14932" xr:uid="{37209302-4F34-4CB0-8571-11174BC194FE}"/>
    <cellStyle name="Style 23 3 2 2 2" xfId="32805" xr:uid="{9EB1069D-07E4-4AA3-8BC9-BAB9FECA34F2}"/>
    <cellStyle name="Style 23 3 2 2 3" xfId="50656" xr:uid="{CC21369B-6EE4-491F-A5A0-783EF53D2F68}"/>
    <cellStyle name="Style 23 3 2 3" xfId="32804" xr:uid="{F46B8D19-1053-432E-9A92-D97D43D8E81D}"/>
    <cellStyle name="Style 23 3 2 4" xfId="50655" xr:uid="{134229AC-8A48-4D3E-8602-38AFB1A47C93}"/>
    <cellStyle name="Style 23 3 3" xfId="14933" xr:uid="{F9FF5D44-F667-4513-9DB7-29D7AF764E55}"/>
    <cellStyle name="Style 23 3 3 2" xfId="14934" xr:uid="{4858D4B6-0D51-4AD5-9F04-A0AC85F53743}"/>
    <cellStyle name="Style 23 3 3 2 2" xfId="32807" xr:uid="{C9FC3B69-079E-47F8-88E7-C43DCB073A74}"/>
    <cellStyle name="Style 23 3 3 2 3" xfId="50658" xr:uid="{01C7AEDF-2303-4874-9654-6C1D293D1A3D}"/>
    <cellStyle name="Style 23 3 3 3" xfId="32806" xr:uid="{281E5268-078D-465F-93E6-68C50C7C632B}"/>
    <cellStyle name="Style 23 3 3 4" xfId="50657" xr:uid="{5EC28649-AEC7-49C2-852B-2BCA7A76BF4B}"/>
    <cellStyle name="Style 23 3 4" xfId="14935" xr:uid="{E4143015-8C58-4253-B3CA-88993820E5A3}"/>
    <cellStyle name="Style 23 3 4 2" xfId="32808" xr:uid="{D2137C32-2366-4FFF-AD30-5D29A8F7E5ED}"/>
    <cellStyle name="Style 23 3 4 3" xfId="50659" xr:uid="{1ECDCAB7-037E-4286-A283-8C6403FEBA3B}"/>
    <cellStyle name="Style 23 3 5" xfId="14930" xr:uid="{56912558-65E0-49A5-AAB4-65991B7EC8CF}"/>
    <cellStyle name="Style 23 3 5 2" xfId="32803" xr:uid="{2452245D-4F5E-4A31-A7EF-7ACAE8565515}"/>
    <cellStyle name="Style 23 3 5 3" xfId="50654" xr:uid="{870F12D5-CB89-4760-9B4B-24AFC04C675B}"/>
    <cellStyle name="Style 23 3 6" xfId="60179" xr:uid="{441FA785-E90D-44C7-87F0-CDEC9AB34956}"/>
    <cellStyle name="Style 23 4" xfId="14936" xr:uid="{B4F36723-6876-4778-9EA3-4053AFF3B0E6}"/>
    <cellStyle name="Style 23 4 2" xfId="14937" xr:uid="{95294419-16B2-4F64-960C-6195B7F3C9C3}"/>
    <cellStyle name="Style 23 4 2 2" xfId="14938" xr:uid="{CC6D0717-34B6-4F74-A77D-AFFAAD938E00}"/>
    <cellStyle name="Style 23 4 2 2 2" xfId="32811" xr:uid="{389AA013-A178-44A8-8B29-BF3EB82E870D}"/>
    <cellStyle name="Style 23 4 2 2 3" xfId="50662" xr:uid="{84DCB280-B62F-48A2-B169-A1151CB6251A}"/>
    <cellStyle name="Style 23 4 2 3" xfId="32810" xr:uid="{E3688A4F-6528-43BC-9FF0-1B7AF7AFE4A0}"/>
    <cellStyle name="Style 23 4 2 4" xfId="50661" xr:uid="{78A6FC0B-0674-4804-819B-085D55E51AF7}"/>
    <cellStyle name="Style 23 4 3" xfId="14939" xr:uid="{FDD58E0C-C5B1-4854-8FE4-13C9F14FBB76}"/>
    <cellStyle name="Style 23 4 3 2" xfId="14940" xr:uid="{FB0A2B1D-B82C-429F-A284-C958867C45C5}"/>
    <cellStyle name="Style 23 4 3 2 2" xfId="32813" xr:uid="{6FC18FDF-5792-41B0-B9B4-E3DE2A150145}"/>
    <cellStyle name="Style 23 4 3 2 3" xfId="50664" xr:uid="{009CB259-E55E-4CBE-9CC2-0E1E6AE5B396}"/>
    <cellStyle name="Style 23 4 3 3" xfId="32812" xr:uid="{00080D68-217D-4759-AFFD-4C18DF5B1E96}"/>
    <cellStyle name="Style 23 4 3 4" xfId="50663" xr:uid="{D952470D-F8E2-4321-87C7-998BF8188CFC}"/>
    <cellStyle name="Style 23 4 4" xfId="14941" xr:uid="{2F74BF6D-0701-4AD0-8C26-D12138FEB13E}"/>
    <cellStyle name="Style 23 4 4 2" xfId="32814" xr:uid="{F68C964F-A362-4881-BCCA-BEFB8FD33ED5}"/>
    <cellStyle name="Style 23 4 4 3" xfId="50665" xr:uid="{67E5D13C-0DBF-40BB-BD25-8EACEAE3530F}"/>
    <cellStyle name="Style 23 4 5" xfId="32809" xr:uid="{F18974EF-6699-46A6-AAAC-45ED96EE29AA}"/>
    <cellStyle name="Style 23 4 6" xfId="50660" xr:uid="{3DBF53EA-DB8F-4AF6-A92D-917D4D251796}"/>
    <cellStyle name="Style 23 5" xfId="14942" xr:uid="{DEC4FC0C-11AA-4B22-B812-32CF65777BDE}"/>
    <cellStyle name="Style 23 5 2" xfId="14943" xr:uid="{7F953F4D-DD4E-4CCF-9AA2-61AD11ECA22D}"/>
    <cellStyle name="Style 23 5 2 2" xfId="14944" xr:uid="{93003CA3-1A0F-4EB8-BAA6-7FCC0E1F39C5}"/>
    <cellStyle name="Style 23 5 2 2 2" xfId="32817" xr:uid="{FEE91422-1CA3-44A1-B4B8-0DE5F06CB06E}"/>
    <cellStyle name="Style 23 5 2 2 3" xfId="50668" xr:uid="{5B23CD93-4B12-4DE6-81F5-3DD71AB6FD13}"/>
    <cellStyle name="Style 23 5 2 3" xfId="32816" xr:uid="{BB46ECF4-7D34-44FA-BC4F-454B17BFA225}"/>
    <cellStyle name="Style 23 5 2 4" xfId="50667" xr:uid="{AB60827E-C10E-4137-8334-48DDD3E403E3}"/>
    <cellStyle name="Style 23 5 3" xfId="14945" xr:uid="{5E694806-2240-4CBA-B32A-5477FD7C5995}"/>
    <cellStyle name="Style 23 5 3 2" xfId="14946" xr:uid="{D755AFD0-CE99-4A7A-878B-CEDA5C63437B}"/>
    <cellStyle name="Style 23 5 3 2 2" xfId="32819" xr:uid="{9AEA3005-3E24-4EDA-9575-567115FAF764}"/>
    <cellStyle name="Style 23 5 3 2 3" xfId="50670" xr:uid="{6607ACBD-3245-476C-81E0-C45FDCEFD6C4}"/>
    <cellStyle name="Style 23 5 3 3" xfId="32818" xr:uid="{1710CCC9-DD25-4319-99E8-5A2EA35033CA}"/>
    <cellStyle name="Style 23 5 3 4" xfId="50669" xr:uid="{C61FC959-0DDC-440D-82FB-6CB92F49A2DF}"/>
    <cellStyle name="Style 23 5 4" xfId="14947" xr:uid="{3752D186-408C-4604-97E0-4D8841B057D8}"/>
    <cellStyle name="Style 23 5 4 2" xfId="14948" xr:uid="{BA82E687-4EF4-4077-93E6-16DA8CA1C2C2}"/>
    <cellStyle name="Style 23 5 4 2 2" xfId="32821" xr:uid="{200D3D2B-4F67-4F6C-AE65-ED552BECFA4D}"/>
    <cellStyle name="Style 23 5 4 2 3" xfId="50672" xr:uid="{C3129666-DD62-4812-AA4C-72B9C22E21F5}"/>
    <cellStyle name="Style 23 5 4 3" xfId="32820" xr:uid="{B608F03A-3035-485C-9441-4E88C2B46436}"/>
    <cellStyle name="Style 23 5 4 4" xfId="50671" xr:uid="{1EE234E3-B486-4530-B223-56D87F1C6C9C}"/>
    <cellStyle name="Style 23 5 5" xfId="14949" xr:uid="{F7E990EF-1681-42E8-98EE-497776F07EEB}"/>
    <cellStyle name="Style 23 5 5 2" xfId="32822" xr:uid="{332F6D83-6891-496D-9239-858BB2B86107}"/>
    <cellStyle name="Style 23 5 5 3" xfId="50673" xr:uid="{7763AFE8-EB15-4475-BFD2-A309BC1EB7E9}"/>
    <cellStyle name="Style 23 5 6" xfId="32815" xr:uid="{42DCA4F2-88B8-4E61-A72C-37E2EB7CE1C6}"/>
    <cellStyle name="Style 23 5 7" xfId="50666" xr:uid="{73B2769B-D53C-4F53-B22C-90F531854F0E}"/>
    <cellStyle name="Style 23 6" xfId="14950" xr:uid="{73DCEAC1-F696-4DE6-95CA-3AE282489B3D}"/>
    <cellStyle name="Style 23 6 2" xfId="14951" xr:uid="{ACE88F5E-5D8D-452C-BBCD-CE0A9606AEDF}"/>
    <cellStyle name="Style 23 6 2 2" xfId="14952" xr:uid="{E95292D2-0D47-497D-A8BB-76F1EBBD42D1}"/>
    <cellStyle name="Style 23 6 2 2 2" xfId="32825" xr:uid="{E4AA8D17-D8EA-452A-A73C-620CCE6E9838}"/>
    <cellStyle name="Style 23 6 2 2 3" xfId="50676" xr:uid="{372D47D0-74A6-4A50-9A98-971FE140C707}"/>
    <cellStyle name="Style 23 6 2 3" xfId="32824" xr:uid="{8FAE2673-AF27-4689-9D75-14DD75E3D204}"/>
    <cellStyle name="Style 23 6 2 4" xfId="50675" xr:uid="{3D210FA9-1E2D-4FFE-86FD-7FA7541B3350}"/>
    <cellStyle name="Style 23 6 3" xfId="14953" xr:uid="{FC403F4A-06A4-4172-9F86-FF23E53D6BA4}"/>
    <cellStyle name="Style 23 6 3 2" xfId="14954" xr:uid="{C4E8BB66-A187-45E0-B7C1-D0A581D47394}"/>
    <cellStyle name="Style 23 6 3 2 2" xfId="32827" xr:uid="{47A1821C-1EA1-4894-91D2-47374612C4AE}"/>
    <cellStyle name="Style 23 6 3 2 3" xfId="50678" xr:uid="{12B5FD4B-D4E7-4A80-B6B1-64BAC0DE0AEA}"/>
    <cellStyle name="Style 23 6 3 3" xfId="32826" xr:uid="{C8ED0D59-0C85-4831-A243-BDBEF4041390}"/>
    <cellStyle name="Style 23 6 3 4" xfId="50677" xr:uid="{8E74493E-A3A6-403A-A04D-2D8E99697082}"/>
    <cellStyle name="Style 23 6 4" xfId="14955" xr:uid="{9B1596EC-5607-41A5-A174-9F846DA44EE0}"/>
    <cellStyle name="Style 23 6 4 2" xfId="32828" xr:uid="{F6B6397C-BA91-41FA-9614-8099A5DB2BEF}"/>
    <cellStyle name="Style 23 6 4 3" xfId="50679" xr:uid="{4C79375A-4C84-4C85-8AE4-FB4324DB115A}"/>
    <cellStyle name="Style 23 6 5" xfId="32823" xr:uid="{5D655CF9-4FFE-4B92-B0F1-A9DAA63F1F7D}"/>
    <cellStyle name="Style 23 6 6" xfId="50674" xr:uid="{073025FF-A09A-4258-9E84-723C11C29228}"/>
    <cellStyle name="Style 23 7" xfId="14956" xr:uid="{39EF18C8-3C3C-48AE-9349-6883CDB0976B}"/>
    <cellStyle name="Style 23 7 2" xfId="14957" xr:uid="{925ADEA8-1E21-4243-AC9F-5B15F48BB671}"/>
    <cellStyle name="Style 23 7 2 2" xfId="32830" xr:uid="{34DCAC5F-9B6F-4354-8B9C-4AE30EACA190}"/>
    <cellStyle name="Style 23 7 2 3" xfId="50681" xr:uid="{7D98AB23-6E7E-4747-A226-D92E14477CAD}"/>
    <cellStyle name="Style 23 7 3" xfId="32829" xr:uid="{DB947205-1495-4033-9922-04D3DDCD7836}"/>
    <cellStyle name="Style 23 7 4" xfId="50680" xr:uid="{49A77D95-0E69-4D7A-B8D6-747A01CF6BFB}"/>
    <cellStyle name="Style 23 8" xfId="14958" xr:uid="{C8384996-1051-4485-829B-11681EDF305C}"/>
    <cellStyle name="Style 23 8 2" xfId="14959" xr:uid="{1F8322C2-543A-44C8-B00F-0E4769DC2ACA}"/>
    <cellStyle name="Style 23 8 2 2" xfId="32832" xr:uid="{1CB59A1F-37A0-4C07-80F1-40F9041B8795}"/>
    <cellStyle name="Style 23 8 2 3" xfId="50683" xr:uid="{F80DE643-CA6A-41DD-9D3E-E1F78592AC2C}"/>
    <cellStyle name="Style 23 8 3" xfId="32831" xr:uid="{C8A969DC-0D33-4BF8-8995-5AFCAACF760A}"/>
    <cellStyle name="Style 23 8 4" xfId="50682" xr:uid="{2DB95BCA-449D-4D98-904A-0105C956B68C}"/>
    <cellStyle name="Style 23 9" xfId="14960" xr:uid="{76881064-8DB2-4931-9907-CD8C44134C76}"/>
    <cellStyle name="Style 23 9 2" xfId="14961" xr:uid="{18025828-3C9E-4C1F-9B35-FE9969E6E2A8}"/>
    <cellStyle name="Style 23 9 2 2" xfId="32834" xr:uid="{DE127E58-2913-4A54-8955-091FFF65A9B0}"/>
    <cellStyle name="Style 23 9 2 3" xfId="50685" xr:uid="{7DC746C7-87CB-4240-8824-E606744AEF07}"/>
    <cellStyle name="Style 23 9 3" xfId="32833" xr:uid="{FCE14AF7-E2CF-48D2-B926-4DE8BCFD13F2}"/>
    <cellStyle name="Style 23 9 4" xfId="50684" xr:uid="{38B511E2-86E7-4094-8F09-38EE0F5BA51C}"/>
    <cellStyle name="Style 24" xfId="307" xr:uid="{24B70F8A-85C6-47D8-A0AC-007DA28C9719}"/>
    <cellStyle name="Style 24 10" xfId="14963" xr:uid="{B0F88203-7D01-4010-BB17-29246F21B3F5}"/>
    <cellStyle name="Style 24 10 2" xfId="32836" xr:uid="{06F45D70-01CC-4D83-BFCC-BD4C1F860881}"/>
    <cellStyle name="Style 24 10 3" xfId="50687" xr:uid="{D1E1726F-5A24-4BDA-AF3B-B953B57F1044}"/>
    <cellStyle name="Style 24 11" xfId="14964" xr:uid="{F93E2D4D-E780-419A-A2CA-11EEF179990F}"/>
    <cellStyle name="Style 24 11 2" xfId="32837" xr:uid="{74B8CFB9-E441-4488-8CCC-13264113C049}"/>
    <cellStyle name="Style 24 11 3" xfId="50688" xr:uid="{23AA13E8-C407-4CD0-9B89-5145B80AB816}"/>
    <cellStyle name="Style 24 12" xfId="14962" xr:uid="{BF3646BD-3536-4B7F-B9EE-B379EE11CD8F}"/>
    <cellStyle name="Style 24 12 2" xfId="32835" xr:uid="{167932AF-7B1E-4F82-B79E-9727984AE585}"/>
    <cellStyle name="Style 24 12 3" xfId="50686" xr:uid="{CB9A410C-2124-4AFC-A2C7-0651E8E66DFF}"/>
    <cellStyle name="Style 24 13" xfId="60180" xr:uid="{B11CE687-8775-47FB-B637-34244B34AB27}"/>
    <cellStyle name="Style 24 2" xfId="3156" xr:uid="{3FDF27A9-BBFF-4D58-9BDE-D2A4BD584212}"/>
    <cellStyle name="Style 24 2 2" xfId="14966" xr:uid="{E6D880C3-B9B8-4347-BF47-50A293A31D0D}"/>
    <cellStyle name="Style 24 2 2 2" xfId="14967" xr:uid="{7193EF03-886F-4395-BE04-90B29BB30EBB}"/>
    <cellStyle name="Style 24 2 2 2 2" xfId="32840" xr:uid="{AFE6C8CC-8278-4071-AC0A-11D625399356}"/>
    <cellStyle name="Style 24 2 2 2 3" xfId="50691" xr:uid="{43500486-A134-46E8-96DF-C9E1CFA6F407}"/>
    <cellStyle name="Style 24 2 2 3" xfId="32839" xr:uid="{2DCB5D8E-AF59-4ACC-8D58-AE15B5311DD6}"/>
    <cellStyle name="Style 24 2 2 4" xfId="50690" xr:uid="{B406CC1E-C038-4148-83D1-B3E6341BF2C4}"/>
    <cellStyle name="Style 24 2 3" xfId="14968" xr:uid="{03350691-AD11-4D92-9235-C8C4A95F2080}"/>
    <cellStyle name="Style 24 2 3 2" xfId="14969" xr:uid="{85C7CE1B-5C0D-40DB-9B66-8903CDFBD6C6}"/>
    <cellStyle name="Style 24 2 3 2 2" xfId="32842" xr:uid="{8F69196A-2E8A-4EF3-A12A-C73A28A3027D}"/>
    <cellStyle name="Style 24 2 3 2 3" xfId="50693" xr:uid="{B2C35A8D-57DA-4580-96A9-6DA12A6E76A4}"/>
    <cellStyle name="Style 24 2 3 3" xfId="32841" xr:uid="{07FCEFB4-8905-4D75-B25B-8FCF153E3C3B}"/>
    <cellStyle name="Style 24 2 3 4" xfId="50692" xr:uid="{39511977-F69C-46B8-B89C-3C32D890D748}"/>
    <cellStyle name="Style 24 2 4" xfId="14970" xr:uid="{5E708EDD-69E7-427F-B7E4-3DEE3F5234BE}"/>
    <cellStyle name="Style 24 2 4 2" xfId="32843" xr:uid="{1699269A-19B2-4DCE-B6E0-CD4432C94423}"/>
    <cellStyle name="Style 24 2 4 3" xfId="50694" xr:uid="{95BDB4B3-E8B6-47C3-8B4B-0F9A607A62F6}"/>
    <cellStyle name="Style 24 2 5" xfId="14971" xr:uid="{075CBD64-BD6C-434C-A75F-630584EEF54A}"/>
    <cellStyle name="Style 24 2 5 2" xfId="32844" xr:uid="{30045A00-10BD-43D4-A60A-67650DE005E7}"/>
    <cellStyle name="Style 24 2 5 3" xfId="50695" xr:uid="{3CDC2DBB-AD21-4279-A4B0-C3193D820B2D}"/>
    <cellStyle name="Style 24 2 6" xfId="14965" xr:uid="{EDF92A87-5264-4E11-B09F-8FB381BC519E}"/>
    <cellStyle name="Style 24 2 6 2" xfId="32838" xr:uid="{FA812DE6-9419-42C4-BF3B-1ED32D97268F}"/>
    <cellStyle name="Style 24 2 6 3" xfId="50689" xr:uid="{C0FDA3A7-344F-4FD5-9383-7EB073F3D0B1}"/>
    <cellStyle name="Style 24 2 7" xfId="60181" xr:uid="{DF32251A-EB80-42E7-9E29-7BEB5FC842D9}"/>
    <cellStyle name="Style 24 3" xfId="3155" xr:uid="{C91FE5F5-8555-4B7E-ABF2-B962F34DEF14}"/>
    <cellStyle name="Style 24 3 2" xfId="14973" xr:uid="{E704489E-8A04-4A33-AA7B-B1ED1CC01501}"/>
    <cellStyle name="Style 24 3 2 2" xfId="14974" xr:uid="{0835710C-B848-466B-83A1-0AA75598AA8E}"/>
    <cellStyle name="Style 24 3 2 2 2" xfId="32847" xr:uid="{2183E20C-DC51-4EDC-8AAF-9A485F7504B0}"/>
    <cellStyle name="Style 24 3 2 2 3" xfId="50698" xr:uid="{08A6F4E4-45EF-4CF2-896F-39C18807C1F8}"/>
    <cellStyle name="Style 24 3 2 3" xfId="32846" xr:uid="{6D7F3FDF-79DE-4B2A-A8D5-21371406E957}"/>
    <cellStyle name="Style 24 3 2 4" xfId="50697" xr:uid="{465FA1AF-379C-4199-993F-9CC3BBB73993}"/>
    <cellStyle name="Style 24 3 3" xfId="14975" xr:uid="{F4DB6F99-40FC-4AA6-91AA-1ABCB5843933}"/>
    <cellStyle name="Style 24 3 3 2" xfId="14976" xr:uid="{58054B9D-8E89-4381-8A48-2D8ABC4161FB}"/>
    <cellStyle name="Style 24 3 3 2 2" xfId="32849" xr:uid="{703B775F-2B9A-4842-9140-F5787E9B6D88}"/>
    <cellStyle name="Style 24 3 3 2 3" xfId="50700" xr:uid="{A3C9462B-C0FE-4649-88F3-C05034C31A0F}"/>
    <cellStyle name="Style 24 3 3 3" xfId="32848" xr:uid="{DE713498-9CC1-4C1B-8995-3A6400503E95}"/>
    <cellStyle name="Style 24 3 3 4" xfId="50699" xr:uid="{5AA493BD-4347-4610-9557-6C1895E2949B}"/>
    <cellStyle name="Style 24 3 4" xfId="14977" xr:uid="{FEEF7AA7-5310-43B3-A478-42E65BF7D19C}"/>
    <cellStyle name="Style 24 3 4 2" xfId="32850" xr:uid="{4A85CE3E-456C-4AA2-B13C-C34C7B805E83}"/>
    <cellStyle name="Style 24 3 4 3" xfId="50701" xr:uid="{4F946275-CB20-482F-BEB7-3B2F792FA65F}"/>
    <cellStyle name="Style 24 3 5" xfId="14972" xr:uid="{697848FE-B787-4B77-954A-1D4A745DA2EC}"/>
    <cellStyle name="Style 24 3 5 2" xfId="32845" xr:uid="{57AAED27-14DB-4695-A64C-A0FA7B95689E}"/>
    <cellStyle name="Style 24 3 5 3" xfId="50696" xr:uid="{8BF7D63C-22DF-4660-870D-7C05C52608BE}"/>
    <cellStyle name="Style 24 3 6" xfId="60182" xr:uid="{9B823B3E-0AFE-45F2-9342-2168E4687E58}"/>
    <cellStyle name="Style 24 4" xfId="14978" xr:uid="{C91AE37C-2DD1-41B7-909B-279B9BE0FF72}"/>
    <cellStyle name="Style 24 4 2" xfId="14979" xr:uid="{E607646E-2DD5-4FC3-A4EA-A7DABBBB2E24}"/>
    <cellStyle name="Style 24 4 2 2" xfId="14980" xr:uid="{9D384802-BEC9-476B-8326-49DFAC602C26}"/>
    <cellStyle name="Style 24 4 2 2 2" xfId="32853" xr:uid="{DFCABB86-793F-4188-BAC6-440C3332E843}"/>
    <cellStyle name="Style 24 4 2 2 3" xfId="50704" xr:uid="{D868BCB7-EC23-4FE2-9DB8-A6826602755A}"/>
    <cellStyle name="Style 24 4 2 3" xfId="32852" xr:uid="{F48E0D64-5E05-4E16-9828-D52BAEC157D7}"/>
    <cellStyle name="Style 24 4 2 4" xfId="50703" xr:uid="{38A6FEB2-7B57-4AF9-9287-510FBA95B6CA}"/>
    <cellStyle name="Style 24 4 3" xfId="14981" xr:uid="{3FA73B69-C5B9-4CB3-991B-144EB2DE2FF9}"/>
    <cellStyle name="Style 24 4 3 2" xfId="14982" xr:uid="{0F5143AB-E5C1-494E-8262-697437AC4B2E}"/>
    <cellStyle name="Style 24 4 3 2 2" xfId="32855" xr:uid="{8CF6B740-0CA2-478B-8CB0-7EBD97B830DA}"/>
    <cellStyle name="Style 24 4 3 2 3" xfId="50706" xr:uid="{0726AC18-A419-482F-9C84-C0423532E507}"/>
    <cellStyle name="Style 24 4 3 3" xfId="32854" xr:uid="{8F28956F-6E1D-49AB-99D2-4782F4E49F7B}"/>
    <cellStyle name="Style 24 4 3 4" xfId="50705" xr:uid="{F7FF7B94-C247-474B-AED2-E34D252DEA98}"/>
    <cellStyle name="Style 24 4 4" xfId="14983" xr:uid="{35CD710A-995F-4C14-8DDB-B9AC2BFA03DF}"/>
    <cellStyle name="Style 24 4 4 2" xfId="32856" xr:uid="{F819BAEB-BF19-4F9E-90F7-00C99942061B}"/>
    <cellStyle name="Style 24 4 4 3" xfId="50707" xr:uid="{CEB9A4C2-054B-416A-A333-CA42A6149DEC}"/>
    <cellStyle name="Style 24 4 5" xfId="32851" xr:uid="{97460734-98D9-4488-98AE-99EB727B59EC}"/>
    <cellStyle name="Style 24 4 6" xfId="50702" xr:uid="{848762A5-1C69-44A4-9EE6-5D72C6B51721}"/>
    <cellStyle name="Style 24 5" xfId="14984" xr:uid="{B7B0F021-8E34-4B15-90C7-68DD5F32064E}"/>
    <cellStyle name="Style 24 5 2" xfId="14985" xr:uid="{3544686B-6B08-4E22-ADE8-8F7781970A81}"/>
    <cellStyle name="Style 24 5 2 2" xfId="14986" xr:uid="{1B2B357E-9153-4A94-9675-751521A8238D}"/>
    <cellStyle name="Style 24 5 2 2 2" xfId="32859" xr:uid="{24E56050-FD2A-4125-86D4-E81028FF7188}"/>
    <cellStyle name="Style 24 5 2 2 3" xfId="50710" xr:uid="{B64D4212-F93E-4F5A-9CA8-B2F4BD17E207}"/>
    <cellStyle name="Style 24 5 2 3" xfId="32858" xr:uid="{7EA0EFFB-1AF6-4AEE-9C0A-D1D1AF9D831B}"/>
    <cellStyle name="Style 24 5 2 4" xfId="50709" xr:uid="{A14A0895-922C-4016-B49D-80A148EFEB54}"/>
    <cellStyle name="Style 24 5 3" xfId="14987" xr:uid="{9F191F29-D472-40D3-8437-32814DB59F48}"/>
    <cellStyle name="Style 24 5 3 2" xfId="14988" xr:uid="{F3FDB5AF-201A-4931-B532-83A0267E76FB}"/>
    <cellStyle name="Style 24 5 3 2 2" xfId="32861" xr:uid="{E0E3AAD2-F150-49CA-A8F8-780BAFA4D038}"/>
    <cellStyle name="Style 24 5 3 2 3" xfId="50712" xr:uid="{704C95E4-1424-42E6-9D95-5F7E6AEED2B5}"/>
    <cellStyle name="Style 24 5 3 3" xfId="32860" xr:uid="{1056A025-1818-4F38-88DD-EF935C883CC6}"/>
    <cellStyle name="Style 24 5 3 4" xfId="50711" xr:uid="{6F24BA76-EA8B-4FF7-A6A9-21951EA86E3F}"/>
    <cellStyle name="Style 24 5 4" xfId="14989" xr:uid="{50851BDC-9195-4C3E-B5B7-0BF749B65950}"/>
    <cellStyle name="Style 24 5 4 2" xfId="14990" xr:uid="{48E3BB4D-E5F4-46DB-AA8F-B81F3A4743AA}"/>
    <cellStyle name="Style 24 5 4 2 2" xfId="32863" xr:uid="{B7C357FA-FD66-4373-B69E-D672D5F5CA3F}"/>
    <cellStyle name="Style 24 5 4 2 3" xfId="50714" xr:uid="{BBD486F4-E3E8-4B33-A32E-D98F80A13C97}"/>
    <cellStyle name="Style 24 5 4 3" xfId="32862" xr:uid="{FCA466A8-F757-4ECF-AF88-E56FD7DAA426}"/>
    <cellStyle name="Style 24 5 4 4" xfId="50713" xr:uid="{AC9AA146-13DF-4B5D-BF50-7048C6489340}"/>
    <cellStyle name="Style 24 5 5" xfId="14991" xr:uid="{7833346C-8E9D-4FEC-818F-34A9A69CD6E7}"/>
    <cellStyle name="Style 24 5 5 2" xfId="32864" xr:uid="{8508D749-9B9F-413A-B0D3-1EB31A5BB430}"/>
    <cellStyle name="Style 24 5 5 3" xfId="50715" xr:uid="{248FED0B-B090-4F25-AFAA-0CC8D37320DD}"/>
    <cellStyle name="Style 24 5 6" xfId="32857" xr:uid="{AE31BCCD-FB4E-4E90-8415-6CA9C2F0277D}"/>
    <cellStyle name="Style 24 5 7" xfId="50708" xr:uid="{F817D02C-97F2-422E-9668-F2AEB1EFA7DE}"/>
    <cellStyle name="Style 24 6" xfId="14992" xr:uid="{1DC33511-E3CF-4282-ACCE-65DF46E0450B}"/>
    <cellStyle name="Style 24 6 2" xfId="14993" xr:uid="{B7665FC1-115A-4936-9B0B-6E04E557B8C1}"/>
    <cellStyle name="Style 24 6 2 2" xfId="14994" xr:uid="{593DE7FE-6937-4594-B51D-0385158C3BA4}"/>
    <cellStyle name="Style 24 6 2 2 2" xfId="32867" xr:uid="{2A33FECE-BA65-4BD1-A022-C39B29FE6D9A}"/>
    <cellStyle name="Style 24 6 2 2 3" xfId="50718" xr:uid="{2D121475-8B1C-4A39-BBB9-8B4DBCD9981C}"/>
    <cellStyle name="Style 24 6 2 3" xfId="32866" xr:uid="{083B008A-D40E-4AF0-8029-4CC98C41229A}"/>
    <cellStyle name="Style 24 6 2 4" xfId="50717" xr:uid="{3B0E404F-52E8-4B7A-93C0-200557671D36}"/>
    <cellStyle name="Style 24 6 3" xfId="14995" xr:uid="{A5F6D5E9-6FCB-458D-AF3E-02E13A06A4B8}"/>
    <cellStyle name="Style 24 6 3 2" xfId="14996" xr:uid="{760AFE79-92EE-4F34-B178-A15902BDA701}"/>
    <cellStyle name="Style 24 6 3 2 2" xfId="32869" xr:uid="{8BE055B1-DA55-48CD-B8AB-6E48C8CDB6F5}"/>
    <cellStyle name="Style 24 6 3 2 3" xfId="50720" xr:uid="{947445F1-134A-45D6-9731-1D52729E4882}"/>
    <cellStyle name="Style 24 6 3 3" xfId="32868" xr:uid="{4A6B6C6D-D9DD-43EF-94E2-9BEE49598E75}"/>
    <cellStyle name="Style 24 6 3 4" xfId="50719" xr:uid="{3C35D39C-3FFE-4700-A107-200AC146D22B}"/>
    <cellStyle name="Style 24 6 4" xfId="14997" xr:uid="{3BE40939-0899-4C5F-8D98-5A87379F7676}"/>
    <cellStyle name="Style 24 6 4 2" xfId="32870" xr:uid="{E46C46CB-3192-440E-989A-4376081D54BB}"/>
    <cellStyle name="Style 24 6 4 3" xfId="50721" xr:uid="{95325D98-35E3-4DDD-914D-784D56D33E6C}"/>
    <cellStyle name="Style 24 6 5" xfId="32865" xr:uid="{BFA2C619-8BFE-47C8-B8C8-CB8C48BF0122}"/>
    <cellStyle name="Style 24 6 6" xfId="50716" xr:uid="{80B50CD4-79DC-4DBE-9F3B-98B368660DAB}"/>
    <cellStyle name="Style 24 7" xfId="14998" xr:uid="{496091B4-0A4D-4313-83F3-71C8EC14FF73}"/>
    <cellStyle name="Style 24 7 2" xfId="14999" xr:uid="{39540170-D39A-4899-9F9F-E412B5F8BB94}"/>
    <cellStyle name="Style 24 7 2 2" xfId="32872" xr:uid="{4A43626E-0AFD-40F4-A73A-49C2A58EC9A2}"/>
    <cellStyle name="Style 24 7 2 3" xfId="50723" xr:uid="{A1D144D9-1826-43D9-B6DB-6EFCB828A00A}"/>
    <cellStyle name="Style 24 7 3" xfId="32871" xr:uid="{61027EA5-C426-4F34-B33A-D3A9810650A3}"/>
    <cellStyle name="Style 24 7 4" xfId="50722" xr:uid="{8BB4B5E3-E034-4BB4-967E-6EBEB9D5E9B7}"/>
    <cellStyle name="Style 24 8" xfId="15000" xr:uid="{C7895FCF-3FC8-4DBA-A5D8-B9CD2741DC00}"/>
    <cellStyle name="Style 24 8 2" xfId="15001" xr:uid="{252F6A16-1605-4265-991A-6340E87E7D8F}"/>
    <cellStyle name="Style 24 8 2 2" xfId="32874" xr:uid="{1C36ECAB-4517-46FA-B41B-88BBB17891A7}"/>
    <cellStyle name="Style 24 8 2 3" xfId="50725" xr:uid="{5B231946-B237-41ED-9384-87BE99789FC9}"/>
    <cellStyle name="Style 24 8 3" xfId="32873" xr:uid="{8C876ECE-E220-4AA8-9113-395FE2A45BA0}"/>
    <cellStyle name="Style 24 8 4" xfId="50724" xr:uid="{0FAB924B-571E-41C9-831C-D77A4A002BBB}"/>
    <cellStyle name="Style 24 9" xfId="15002" xr:uid="{07E6FD82-7A34-4B35-80D2-DD71DF6F7B51}"/>
    <cellStyle name="Style 24 9 2" xfId="15003" xr:uid="{C4F5EED8-BF17-4938-A783-808DEE57F329}"/>
    <cellStyle name="Style 24 9 2 2" xfId="32876" xr:uid="{56459190-3B9E-4280-8EC5-DEADDD33B5FB}"/>
    <cellStyle name="Style 24 9 2 3" xfId="50727" xr:uid="{B2B40D51-7EEA-43C1-9151-66959AF17796}"/>
    <cellStyle name="Style 24 9 3" xfId="32875" xr:uid="{31FD993D-8FF6-4687-BB05-AD9B7A5A9005}"/>
    <cellStyle name="Style 24 9 4" xfId="50726" xr:uid="{755BE056-48E3-4082-9091-4BCB8EDC53EC}"/>
    <cellStyle name="Style 25" xfId="308" xr:uid="{69EB8BD9-1FEB-4FF4-9AA6-816E93B73CF0}"/>
    <cellStyle name="Style 25 10" xfId="15005" xr:uid="{552BA2A8-B3EA-4CA4-BE78-090963DB32AC}"/>
    <cellStyle name="Style 25 10 2" xfId="15006" xr:uid="{DD343069-57BC-48E2-B727-2B159A0698BA}"/>
    <cellStyle name="Style 25 10 2 2" xfId="32879" xr:uid="{D7A930EC-80F1-44AB-857E-AD8CBE062F89}"/>
    <cellStyle name="Style 25 10 2 3" xfId="50730" xr:uid="{AEAA3983-7221-4FC2-B933-923680D19EDF}"/>
    <cellStyle name="Style 25 10 3" xfId="32878" xr:uid="{BF873732-D135-4747-AE89-7B2466BDED3F}"/>
    <cellStyle name="Style 25 10 4" xfId="50729" xr:uid="{F6521FFD-47BF-4607-B9CA-E2E3234A4F59}"/>
    <cellStyle name="Style 25 11" xfId="15007" xr:uid="{74BB6C73-8ACB-4577-A9F2-EFF43F16EFF5}"/>
    <cellStyle name="Style 25 11 2" xfId="32880" xr:uid="{A0D350A0-499E-4991-A838-E17E98FA06CA}"/>
    <cellStyle name="Style 25 11 3" xfId="50731" xr:uid="{C9E2E7BB-9437-411F-AC95-54F681B0520C}"/>
    <cellStyle name="Style 25 12" xfId="15008" xr:uid="{9C286CDF-90AD-4FC6-885F-C80878FDBB20}"/>
    <cellStyle name="Style 25 12 2" xfId="32881" xr:uid="{A1B3AFA6-DE14-4B70-8DD5-AE2F22D92D2E}"/>
    <cellStyle name="Style 25 12 3" xfId="50732" xr:uid="{9C1D385D-82AB-483B-9A7F-A7DF904B7F98}"/>
    <cellStyle name="Style 25 13" xfId="15004" xr:uid="{FFA152E8-52FC-448F-99A4-001AB75F6EEE}"/>
    <cellStyle name="Style 25 13 2" xfId="32877" xr:uid="{4B660259-66DA-4210-8BB0-224CEAE55461}"/>
    <cellStyle name="Style 25 13 3" xfId="50728" xr:uid="{265D9B0F-0786-429D-B846-4D752EC17509}"/>
    <cellStyle name="Style 25 14" xfId="60183" xr:uid="{A6FA1403-7DDD-475D-8219-625951B72F31}"/>
    <cellStyle name="Style 25 2" xfId="309" xr:uid="{48E50869-A3E8-480E-92DB-DA15C9CEB3E4}"/>
    <cellStyle name="Style 25 2 10" xfId="15010" xr:uid="{8BD6F848-033C-446F-BD63-2F653E6F4B05}"/>
    <cellStyle name="Style 25 2 10 2" xfId="32883" xr:uid="{82929D82-9AB8-4F7F-A674-15D61EB01CC8}"/>
    <cellStyle name="Style 25 2 10 3" xfId="50734" xr:uid="{AF85FA99-80F1-437F-B832-B3A892F22CED}"/>
    <cellStyle name="Style 25 2 11" xfId="15011" xr:uid="{E8DAD486-8DED-4E73-A4D5-E36E42A144D3}"/>
    <cellStyle name="Style 25 2 11 2" xfId="32884" xr:uid="{665A8B79-7FEA-41DF-9C66-A913B6467124}"/>
    <cellStyle name="Style 25 2 11 3" xfId="50735" xr:uid="{25793F37-3AF3-44FD-B92E-D48D7617AE9F}"/>
    <cellStyle name="Style 25 2 12" xfId="15009" xr:uid="{3EE6ABC4-7EB4-43D3-93D2-5F6A7D2E7748}"/>
    <cellStyle name="Style 25 2 12 2" xfId="32882" xr:uid="{3A5DAA02-9993-4FA2-946A-09293C608085}"/>
    <cellStyle name="Style 25 2 12 3" xfId="50733" xr:uid="{5F8C9A9C-D20C-43B1-9DA3-C646D6829A50}"/>
    <cellStyle name="Style 25 2 13" xfId="60184" xr:uid="{E8484DE2-1C54-4967-93AE-52796F403118}"/>
    <cellStyle name="Style 25 2 2" xfId="4802" xr:uid="{B8C8DAE7-FAFC-44E8-A99A-C2826F5F1560}"/>
    <cellStyle name="Style 25 2 2 2" xfId="15013" xr:uid="{2910ED43-2DE1-4EAF-A800-9A5CD51551CB}"/>
    <cellStyle name="Style 25 2 2 2 2" xfId="15014" xr:uid="{CF65403C-E46A-4E1A-BBE2-3F3424230BF4}"/>
    <cellStyle name="Style 25 2 2 2 2 2" xfId="32887" xr:uid="{30016DBC-5D90-48DA-BE65-81E2DB646D5D}"/>
    <cellStyle name="Style 25 2 2 2 2 3" xfId="50738" xr:uid="{2DD9B069-6C41-4501-81A8-9EA0C6A63173}"/>
    <cellStyle name="Style 25 2 2 2 3" xfId="32886" xr:uid="{AF45997F-9CC2-49A6-834E-9EF6AF24D8A9}"/>
    <cellStyle name="Style 25 2 2 2 4" xfId="50737" xr:uid="{912818E3-5E46-4449-A721-553EC2B32E30}"/>
    <cellStyle name="Style 25 2 2 3" xfId="15015" xr:uid="{6A4B05E5-7A24-46BA-92DA-C96B900F00DF}"/>
    <cellStyle name="Style 25 2 2 3 2" xfId="15016" xr:uid="{8E48F223-9221-4D10-9261-7469A39F5640}"/>
    <cellStyle name="Style 25 2 2 3 2 2" xfId="32889" xr:uid="{343BBB1F-4471-4190-9E9A-6587BC777AE8}"/>
    <cellStyle name="Style 25 2 2 3 2 3" xfId="50740" xr:uid="{FBDDE759-F80A-4860-A1EC-7A53203EACD0}"/>
    <cellStyle name="Style 25 2 2 3 3" xfId="32888" xr:uid="{E9042337-763A-4ACA-950C-0F2C56B800B1}"/>
    <cellStyle name="Style 25 2 2 3 4" xfId="50739" xr:uid="{7084EEFC-82CA-44ED-8CF9-C240486563B3}"/>
    <cellStyle name="Style 25 2 2 4" xfId="15017" xr:uid="{DD817D90-573B-43BB-91CC-1AC240C3FE72}"/>
    <cellStyle name="Style 25 2 2 4 2" xfId="32890" xr:uid="{49A9F1B0-6E2E-4C76-A4BA-E5FC4A56E593}"/>
    <cellStyle name="Style 25 2 2 4 3" xfId="50741" xr:uid="{74DDDB14-D4DD-4914-A701-EF1E655390DA}"/>
    <cellStyle name="Style 25 2 2 5" xfId="15018" xr:uid="{1E09A1AE-F8F2-41D4-AEA0-417D273CDE05}"/>
    <cellStyle name="Style 25 2 2 5 2" xfId="32891" xr:uid="{896CFBF7-27BA-4D0B-879E-28CCBAD768D1}"/>
    <cellStyle name="Style 25 2 2 5 3" xfId="50742" xr:uid="{DD9ACBB9-4389-46E1-B268-59DEB85ADDB6}"/>
    <cellStyle name="Style 25 2 2 6" xfId="15012" xr:uid="{6313EF24-E4C2-498C-84F5-72D564ACC2C4}"/>
    <cellStyle name="Style 25 2 2 6 2" xfId="32885" xr:uid="{95B89316-7DE1-4829-B5C7-FCA0EB39F837}"/>
    <cellStyle name="Style 25 2 2 6 3" xfId="50736" xr:uid="{400FEE61-1C06-44A8-A6AB-F526C80E09CB}"/>
    <cellStyle name="Style 25 2 2 7" xfId="60185" xr:uid="{096F873B-F948-4579-ADD9-75D61EA84BA8}"/>
    <cellStyle name="Style 25 2 3" xfId="15019" xr:uid="{D3B16FCB-CF0E-4DBF-B1EA-2C93D0E1F01D}"/>
    <cellStyle name="Style 25 2 3 2" xfId="15020" xr:uid="{75CACBDB-269B-41D2-9729-3A89B1EFCB69}"/>
    <cellStyle name="Style 25 2 3 2 2" xfId="15021" xr:uid="{7B62C5B4-33EF-470B-B40D-6B424DB54C04}"/>
    <cellStyle name="Style 25 2 3 2 2 2" xfId="32894" xr:uid="{780A1B0A-939A-4B22-A3D9-E0C8A3F42653}"/>
    <cellStyle name="Style 25 2 3 2 2 3" xfId="50745" xr:uid="{96CB6407-88DF-4CC6-8B27-7B55A24ED8E3}"/>
    <cellStyle name="Style 25 2 3 2 3" xfId="32893" xr:uid="{01A98BC2-4DC6-4869-B111-4F69483B32FF}"/>
    <cellStyle name="Style 25 2 3 2 4" xfId="50744" xr:uid="{B31543A3-1F6E-4A16-9804-BBB9BEB2C46A}"/>
    <cellStyle name="Style 25 2 3 3" xfId="15022" xr:uid="{26B65ACB-8F4F-4BFB-B24F-F9447331C3DB}"/>
    <cellStyle name="Style 25 2 3 3 2" xfId="15023" xr:uid="{0EACFC11-2CCD-4AA2-B918-1EB58479BFCB}"/>
    <cellStyle name="Style 25 2 3 3 2 2" xfId="32896" xr:uid="{4017FD3F-2C43-437E-BC86-55D90F7E7DAC}"/>
    <cellStyle name="Style 25 2 3 3 2 3" xfId="50747" xr:uid="{A4320C03-D9DB-4CA2-9188-C23642146881}"/>
    <cellStyle name="Style 25 2 3 3 3" xfId="32895" xr:uid="{00BA37C0-7C97-4682-805B-D5E28A305A9C}"/>
    <cellStyle name="Style 25 2 3 3 4" xfId="50746" xr:uid="{80EA3E90-3A56-46A9-8F51-D7CED7803C65}"/>
    <cellStyle name="Style 25 2 3 4" xfId="15024" xr:uid="{6F70CD21-3046-46EA-A1FC-C7127401F7A1}"/>
    <cellStyle name="Style 25 2 3 4 2" xfId="32897" xr:uid="{27863C93-0B32-47A0-B508-513DE52BB213}"/>
    <cellStyle name="Style 25 2 3 4 3" xfId="50748" xr:uid="{CA99A6A1-15F3-480D-BFA5-2D10A3590AA3}"/>
    <cellStyle name="Style 25 2 3 5" xfId="32892" xr:uid="{9D212A80-3DB1-42A6-A266-667E1D5EAAA6}"/>
    <cellStyle name="Style 25 2 3 6" xfId="50743" xr:uid="{9FA0D573-85B8-4CD1-8194-E5C07B9C5304}"/>
    <cellStyle name="Style 25 2 4" xfId="15025" xr:uid="{E6611E1C-9439-4679-BECF-C3FDACB9A383}"/>
    <cellStyle name="Style 25 2 4 2" xfId="15026" xr:uid="{D2C7427D-0114-4C3A-9E88-B05B58A24CF2}"/>
    <cellStyle name="Style 25 2 4 2 2" xfId="15027" xr:uid="{D01E756E-A59A-4080-9560-7DA4BACC86EB}"/>
    <cellStyle name="Style 25 2 4 2 2 2" xfId="32900" xr:uid="{C746E887-C785-4CC0-A486-82CE582C8AEA}"/>
    <cellStyle name="Style 25 2 4 2 2 3" xfId="50751" xr:uid="{14710E6A-A062-4CFB-8235-F1BDFC94D98A}"/>
    <cellStyle name="Style 25 2 4 2 3" xfId="32899" xr:uid="{2B53CA4F-4C13-43EE-88DF-B84D4455EDE7}"/>
    <cellStyle name="Style 25 2 4 2 4" xfId="50750" xr:uid="{C3858EA3-FB51-4378-AE48-3B49889F4A67}"/>
    <cellStyle name="Style 25 2 4 3" xfId="15028" xr:uid="{D9C4B35B-5827-49C8-88AA-6EBB67A55FF9}"/>
    <cellStyle name="Style 25 2 4 3 2" xfId="15029" xr:uid="{EDC13D41-C95C-440F-96E8-68EB8DAF7A7E}"/>
    <cellStyle name="Style 25 2 4 3 2 2" xfId="32902" xr:uid="{B4D7AB3A-1738-4010-BBD0-9E81E8D2C55A}"/>
    <cellStyle name="Style 25 2 4 3 2 3" xfId="50753" xr:uid="{820BE2AD-159D-4AE3-9965-02A27AF6B8E7}"/>
    <cellStyle name="Style 25 2 4 3 3" xfId="32901" xr:uid="{864C723D-F69E-4755-93FC-D8E3AA0E061F}"/>
    <cellStyle name="Style 25 2 4 3 4" xfId="50752" xr:uid="{E088CA9C-CE8A-4C40-A739-FFC6B111106B}"/>
    <cellStyle name="Style 25 2 4 4" xfId="15030" xr:uid="{57786025-C560-4D02-9176-4CB9F0167359}"/>
    <cellStyle name="Style 25 2 4 4 2" xfId="32903" xr:uid="{D0F40C6E-C23C-417E-941E-CC863C636A43}"/>
    <cellStyle name="Style 25 2 4 4 3" xfId="50754" xr:uid="{05D8EB52-1FBA-455C-B423-B5A182960E02}"/>
    <cellStyle name="Style 25 2 4 5" xfId="32898" xr:uid="{2D07475C-6091-460B-B789-CFECD16B4237}"/>
    <cellStyle name="Style 25 2 4 6" xfId="50749" xr:uid="{2C836B7D-1DB2-4EA5-852D-A77AC687D2C3}"/>
    <cellStyle name="Style 25 2 5" xfId="15031" xr:uid="{A9E9EA7F-9CC2-4426-BE1B-0800865FAA97}"/>
    <cellStyle name="Style 25 2 5 2" xfId="15032" xr:uid="{E0AEA1A6-614C-4E9D-A970-74C434468C28}"/>
    <cellStyle name="Style 25 2 5 2 2" xfId="15033" xr:uid="{E7F19847-066B-4651-902C-BCE0262DC407}"/>
    <cellStyle name="Style 25 2 5 2 2 2" xfId="32906" xr:uid="{5E5ABF1A-84B2-4D9D-BD33-8310EF2DC941}"/>
    <cellStyle name="Style 25 2 5 2 2 3" xfId="50757" xr:uid="{1839CE7F-A8AF-4482-BA3A-AB51AD4DADA2}"/>
    <cellStyle name="Style 25 2 5 2 3" xfId="32905" xr:uid="{FDCF7103-BC85-4733-AB56-99F40CE7A2BC}"/>
    <cellStyle name="Style 25 2 5 2 4" xfId="50756" xr:uid="{FA947378-F1D3-4934-BFD1-3FC99068F069}"/>
    <cellStyle name="Style 25 2 5 3" xfId="15034" xr:uid="{BC2451C5-1BA2-4C30-8358-1949B4886777}"/>
    <cellStyle name="Style 25 2 5 3 2" xfId="15035" xr:uid="{8E8A0D69-DCD2-44EF-9187-080D34975485}"/>
    <cellStyle name="Style 25 2 5 3 2 2" xfId="32908" xr:uid="{003D29DE-45D5-4405-99E5-87464D8B5F3C}"/>
    <cellStyle name="Style 25 2 5 3 2 3" xfId="50759" xr:uid="{55AECEA4-9652-4804-8ED0-F7312598FF4B}"/>
    <cellStyle name="Style 25 2 5 3 3" xfId="32907" xr:uid="{74884E63-316A-463C-ADAD-6CD9346BA853}"/>
    <cellStyle name="Style 25 2 5 3 4" xfId="50758" xr:uid="{0FBFB33C-1994-4382-9CCA-87873C7E350B}"/>
    <cellStyle name="Style 25 2 5 4" xfId="15036" xr:uid="{EC603C8B-26EB-4C1D-BBC9-A4E5B438A2D1}"/>
    <cellStyle name="Style 25 2 5 4 2" xfId="15037" xr:uid="{6E94C363-B558-4510-BE41-B43E5DC60D8B}"/>
    <cellStyle name="Style 25 2 5 4 2 2" xfId="32910" xr:uid="{53E83BD3-A97A-4A8B-A1AC-46217A3B7C8C}"/>
    <cellStyle name="Style 25 2 5 4 2 3" xfId="50761" xr:uid="{2019B136-BAA9-40CB-B1DF-4E7D62912C5F}"/>
    <cellStyle name="Style 25 2 5 4 3" xfId="32909" xr:uid="{84B69602-1EEA-434D-9E1D-65C1DCE53529}"/>
    <cellStyle name="Style 25 2 5 4 4" xfId="50760" xr:uid="{5B18F8B0-43C5-4503-A3FE-ADF25BB4E6A4}"/>
    <cellStyle name="Style 25 2 5 5" xfId="15038" xr:uid="{F629C471-069D-4C74-9F9C-E80F25D8FB28}"/>
    <cellStyle name="Style 25 2 5 5 2" xfId="32911" xr:uid="{4A8642DB-41D0-4CFF-9501-5034153211C1}"/>
    <cellStyle name="Style 25 2 5 5 3" xfId="50762" xr:uid="{208A88B7-AFB5-4A88-A420-ED3061CA74E8}"/>
    <cellStyle name="Style 25 2 5 6" xfId="32904" xr:uid="{7DC06718-FB6C-4A09-AA4D-32C0493B3ADE}"/>
    <cellStyle name="Style 25 2 5 7" xfId="50755" xr:uid="{B5956940-354E-4CF9-8D17-00127778028C}"/>
    <cellStyle name="Style 25 2 6" xfId="15039" xr:uid="{FA87B816-D73B-4257-9238-6895B0FDBC68}"/>
    <cellStyle name="Style 25 2 6 2" xfId="15040" xr:uid="{5A7F535D-CCDF-41B6-8A00-CB56F95465C4}"/>
    <cellStyle name="Style 25 2 6 2 2" xfId="15041" xr:uid="{545A49DE-FFBD-4851-9363-16180C10E80A}"/>
    <cellStyle name="Style 25 2 6 2 2 2" xfId="32914" xr:uid="{D2CC6CDD-D549-4DB5-B3F3-260C1F882BE3}"/>
    <cellStyle name="Style 25 2 6 2 2 3" xfId="50765" xr:uid="{01869112-481D-4050-9150-3E94F15A2B25}"/>
    <cellStyle name="Style 25 2 6 2 3" xfId="32913" xr:uid="{C1CF2316-CFA5-4E58-83A8-3D4CB244DC5E}"/>
    <cellStyle name="Style 25 2 6 2 4" xfId="50764" xr:uid="{14F35F22-DD5A-4FD8-AB61-7FBAECB17458}"/>
    <cellStyle name="Style 25 2 6 3" xfId="15042" xr:uid="{7B90D66F-0A9B-45D6-BDF1-DD202C5EEF4E}"/>
    <cellStyle name="Style 25 2 6 3 2" xfId="15043" xr:uid="{35F88CC5-6C76-4CC6-BCB0-91840B1C159A}"/>
    <cellStyle name="Style 25 2 6 3 2 2" xfId="32916" xr:uid="{C9BA27CA-7315-40F4-A282-9588E8C8D116}"/>
    <cellStyle name="Style 25 2 6 3 2 3" xfId="50767" xr:uid="{FAAF485D-6DF7-4A20-9BCD-5E89E08D360E}"/>
    <cellStyle name="Style 25 2 6 3 3" xfId="32915" xr:uid="{021B460A-57A1-4956-920B-18A22C97DB72}"/>
    <cellStyle name="Style 25 2 6 3 4" xfId="50766" xr:uid="{50EEBB0B-95E1-4349-A5F0-1FB096A1A280}"/>
    <cellStyle name="Style 25 2 6 4" xfId="15044" xr:uid="{34EC5367-1340-437E-9EBB-16DA210C8760}"/>
    <cellStyle name="Style 25 2 6 4 2" xfId="32917" xr:uid="{E5C024B0-A5FC-41A6-A25C-C44D28D996E5}"/>
    <cellStyle name="Style 25 2 6 4 3" xfId="50768" xr:uid="{3FE437AB-4C13-4D91-AD34-1065076BDE15}"/>
    <cellStyle name="Style 25 2 6 5" xfId="32912" xr:uid="{BE9219A4-6923-4AA5-B242-20DA20350895}"/>
    <cellStyle name="Style 25 2 6 6" xfId="50763" xr:uid="{86337F55-5B3D-421D-99AE-CCFDAF06950F}"/>
    <cellStyle name="Style 25 2 7" xfId="15045" xr:uid="{E6BFF9E0-6C15-418E-9BD9-5C0BB6654C72}"/>
    <cellStyle name="Style 25 2 7 2" xfId="15046" xr:uid="{536C60EC-621F-4C4D-A641-D16FBB743592}"/>
    <cellStyle name="Style 25 2 7 2 2" xfId="32919" xr:uid="{F44386CB-C267-42AF-AD75-1C17C043A931}"/>
    <cellStyle name="Style 25 2 7 2 3" xfId="50770" xr:uid="{D15424B9-790D-4DC6-B91B-6A54B6FB81A8}"/>
    <cellStyle name="Style 25 2 7 3" xfId="32918" xr:uid="{C4F267FD-C26E-4E67-8FB7-636227166A1C}"/>
    <cellStyle name="Style 25 2 7 4" xfId="50769" xr:uid="{4B4DA5F6-B47E-41FD-9501-8B73C14AE361}"/>
    <cellStyle name="Style 25 2 8" xfId="15047" xr:uid="{C6B44191-7939-4E51-85E5-B3FA881A88EB}"/>
    <cellStyle name="Style 25 2 8 2" xfId="15048" xr:uid="{A6BF36EC-019C-489F-8999-3FF474060FCF}"/>
    <cellStyle name="Style 25 2 8 2 2" xfId="32921" xr:uid="{774AB553-9C75-4704-AA6C-0F1203755F21}"/>
    <cellStyle name="Style 25 2 8 2 3" xfId="50772" xr:uid="{AA03EC89-C09C-4804-BF73-2982EEFBC48F}"/>
    <cellStyle name="Style 25 2 8 3" xfId="32920" xr:uid="{27327766-E6EC-450D-8FD3-21806C4A4575}"/>
    <cellStyle name="Style 25 2 8 4" xfId="50771" xr:uid="{C8CEBFCB-2545-4345-AEBC-E4AF38196BCC}"/>
    <cellStyle name="Style 25 2 9" xfId="15049" xr:uid="{2EDAD02D-90A6-44D1-A381-F18AC56A4292}"/>
    <cellStyle name="Style 25 2 9 2" xfId="15050" xr:uid="{3EDBE334-AF92-422B-B305-6838713B00DD}"/>
    <cellStyle name="Style 25 2 9 2 2" xfId="32923" xr:uid="{472ED337-75D0-42CF-94D0-EF778CBDFF6A}"/>
    <cellStyle name="Style 25 2 9 2 3" xfId="50774" xr:uid="{9D055E0A-D524-4E16-84B2-1DB3FB0EB866}"/>
    <cellStyle name="Style 25 2 9 3" xfId="32922" xr:uid="{2C8EB8DB-7EB1-452F-8272-60FE13130B9C}"/>
    <cellStyle name="Style 25 2 9 4" xfId="50773" xr:uid="{E9A3506A-23ED-4BB6-BC13-A27B0A504AAD}"/>
    <cellStyle name="Style 25 3" xfId="3158" xr:uid="{39161870-4FC4-4984-9907-BA5D7634BF42}"/>
    <cellStyle name="Style 25 3 2" xfId="4803" xr:uid="{C6B9025B-B130-426E-8A4A-0A1860BA1E2E}"/>
    <cellStyle name="Style 25 3 2 2" xfId="15053" xr:uid="{A5001994-6E46-4E78-9560-13367B3A8464}"/>
    <cellStyle name="Style 25 3 2 2 2" xfId="32926" xr:uid="{AC4225C4-E418-4083-BBDF-A506F15EA28B}"/>
    <cellStyle name="Style 25 3 2 2 3" xfId="50777" xr:uid="{6F4EE96D-9845-4C27-A24E-C5F825B0674A}"/>
    <cellStyle name="Style 25 3 2 3" xfId="15052" xr:uid="{CC59C88F-B227-4699-B4D2-E2D9F53F663A}"/>
    <cellStyle name="Style 25 3 2 3 2" xfId="32925" xr:uid="{AB80B72B-9495-462B-8ACB-245D611A56BE}"/>
    <cellStyle name="Style 25 3 2 3 3" xfId="50776" xr:uid="{48B2C5E3-EC59-4E56-BE9E-50B599CA0B6E}"/>
    <cellStyle name="Style 25 3 2 4" xfId="60187" xr:uid="{6105317C-A75E-47E4-8B8B-2FA81338B490}"/>
    <cellStyle name="Style 25 3 3" xfId="15054" xr:uid="{5C193A86-C61C-451D-AF91-3E4233616277}"/>
    <cellStyle name="Style 25 3 3 2" xfId="15055" xr:uid="{A436D961-10BE-4FB0-9387-F1818870B30A}"/>
    <cellStyle name="Style 25 3 3 2 2" xfId="32928" xr:uid="{4DFC5267-F438-472A-AB5D-A266F7D0AE7C}"/>
    <cellStyle name="Style 25 3 3 2 3" xfId="50779" xr:uid="{7FB22E18-C112-4F12-9505-2C1F2B8204BF}"/>
    <cellStyle name="Style 25 3 3 3" xfId="32927" xr:uid="{20373FEC-7E69-425D-8878-9411195D52BE}"/>
    <cellStyle name="Style 25 3 3 4" xfId="50778" xr:uid="{3139E788-975B-4400-8183-FFEAF3F08E58}"/>
    <cellStyle name="Style 25 3 3 5" xfId="60188" xr:uid="{7A9892FF-9E75-4F26-B573-8F11ECBF837A}"/>
    <cellStyle name="Style 25 3 4" xfId="15056" xr:uid="{D6BCF499-51DB-44DE-9255-FCDAE70C582B}"/>
    <cellStyle name="Style 25 3 4 2" xfId="32929" xr:uid="{82172DAD-89A5-4D58-A5DF-8F96C3B475FA}"/>
    <cellStyle name="Style 25 3 4 3" xfId="50780" xr:uid="{657A11AE-4D46-4294-8B19-471A94842817}"/>
    <cellStyle name="Style 25 3 5" xfId="15057" xr:uid="{8A02CE77-CB4D-4845-98C7-1127EFD09705}"/>
    <cellStyle name="Style 25 3 5 2" xfId="32930" xr:uid="{D8A52BB7-2561-41F7-9754-0FF6562CD062}"/>
    <cellStyle name="Style 25 3 5 3" xfId="50781" xr:uid="{A30DE227-1BBF-4B94-B359-587F1A8DF64E}"/>
    <cellStyle name="Style 25 3 6" xfId="15051" xr:uid="{3684DB02-D290-4D7F-9735-194DEE0009D8}"/>
    <cellStyle name="Style 25 3 6 2" xfId="32924" xr:uid="{4810482D-7C0E-42D5-8270-51B170A966B5}"/>
    <cellStyle name="Style 25 3 6 3" xfId="50775" xr:uid="{9C2BA6EB-A791-4433-83B8-65B105BC5C34}"/>
    <cellStyle name="Style 25 3 7" xfId="60186" xr:uid="{12C2E7E5-B162-402C-AFEE-FE17BC0A168A}"/>
    <cellStyle name="Style 25 4" xfId="3157" xr:uid="{D649CB95-079F-475F-942A-413A6DC4FAA6}"/>
    <cellStyle name="Style 25 4 2" xfId="15059" xr:uid="{5C668298-9347-4FDB-B98F-6278E39D4E98}"/>
    <cellStyle name="Style 25 4 2 2" xfId="15060" xr:uid="{D10BA406-378A-428B-A0FE-BDD5C54D0E8F}"/>
    <cellStyle name="Style 25 4 2 2 2" xfId="32933" xr:uid="{1DE40B23-7812-4A73-A776-CA404C795D60}"/>
    <cellStyle name="Style 25 4 2 2 3" xfId="50784" xr:uid="{CF2EA6C9-17E0-419A-892F-AEFE346E7784}"/>
    <cellStyle name="Style 25 4 2 3" xfId="32932" xr:uid="{D4BFAC98-4EF6-4A4A-AB1F-F87951DCB573}"/>
    <cellStyle name="Style 25 4 2 4" xfId="50783" xr:uid="{B5F2BB10-CB5C-4F78-BA63-324EAB6327C2}"/>
    <cellStyle name="Style 25 4 3" xfId="15061" xr:uid="{897E88AC-2032-4FAF-9361-2E4F367B507D}"/>
    <cellStyle name="Style 25 4 3 2" xfId="15062" xr:uid="{01F72E4A-78FA-41F3-91C5-9FFA82F83DEF}"/>
    <cellStyle name="Style 25 4 3 2 2" xfId="32935" xr:uid="{22329EE0-3C59-47A6-915D-EFD53357FEB4}"/>
    <cellStyle name="Style 25 4 3 2 3" xfId="50786" xr:uid="{1A1F9B7F-3E2E-4203-BD5A-663A47087EAC}"/>
    <cellStyle name="Style 25 4 3 3" xfId="32934" xr:uid="{39DD626B-1795-4AC0-846D-EBB6EC98F5F5}"/>
    <cellStyle name="Style 25 4 3 4" xfId="50785" xr:uid="{9D1D8C31-A0D1-45E2-B4CD-603B63942822}"/>
    <cellStyle name="Style 25 4 4" xfId="15063" xr:uid="{41B53426-9712-4856-B657-C68F06C952FF}"/>
    <cellStyle name="Style 25 4 4 2" xfId="32936" xr:uid="{7CBFE5B8-1DC3-441F-B17A-6AE7E8BB36B3}"/>
    <cellStyle name="Style 25 4 4 3" xfId="50787" xr:uid="{24AD70EB-BB83-46AE-A91F-594808C4D8E0}"/>
    <cellStyle name="Style 25 4 5" xfId="15058" xr:uid="{6B78E58A-1B0D-4178-965B-99B956CCC0AB}"/>
    <cellStyle name="Style 25 4 5 2" xfId="32931" xr:uid="{23AFD659-5517-4340-9F23-BDA0805E4DCB}"/>
    <cellStyle name="Style 25 4 5 3" xfId="50782" xr:uid="{7952629F-5211-405B-85B7-EA0E7EB32151}"/>
    <cellStyle name="Style 25 4 6" xfId="60189" xr:uid="{15FD5C5B-0307-4A63-9E58-7C15743AC012}"/>
    <cellStyle name="Style 25 5" xfId="15064" xr:uid="{4B803758-2DF4-4A9A-97FA-BCAE1F68653A}"/>
    <cellStyle name="Style 25 5 2" xfId="15065" xr:uid="{B457C4F9-3B56-4C5A-A5AC-5267A15E86C5}"/>
    <cellStyle name="Style 25 5 2 2" xfId="15066" xr:uid="{188EE929-71E6-4677-B54D-5D4515B4F621}"/>
    <cellStyle name="Style 25 5 2 2 2" xfId="32939" xr:uid="{81319F5B-8E47-4164-A7B5-C88052E04492}"/>
    <cellStyle name="Style 25 5 2 2 3" xfId="50790" xr:uid="{62F69174-87BF-4891-AC71-9C1CD1C4B7DC}"/>
    <cellStyle name="Style 25 5 2 3" xfId="32938" xr:uid="{765CF65B-2F92-4EDE-B35C-162B9F129F22}"/>
    <cellStyle name="Style 25 5 2 4" xfId="50789" xr:uid="{83DB6DB4-0EA8-4C8F-A07E-F8D89C0B6443}"/>
    <cellStyle name="Style 25 5 3" xfId="15067" xr:uid="{B59E1DB0-FC78-41C0-8F4D-8793ED3F19B9}"/>
    <cellStyle name="Style 25 5 3 2" xfId="15068" xr:uid="{D5990515-75CC-4EB9-B31E-620716A1F943}"/>
    <cellStyle name="Style 25 5 3 2 2" xfId="32941" xr:uid="{EEBE08DE-4F40-4666-9D4E-B1A188943BB0}"/>
    <cellStyle name="Style 25 5 3 2 3" xfId="50792" xr:uid="{FE4F1778-E888-44BC-BB08-6E79798FC855}"/>
    <cellStyle name="Style 25 5 3 3" xfId="32940" xr:uid="{1668DB48-80E6-4279-93E9-2674EF31C44E}"/>
    <cellStyle name="Style 25 5 3 4" xfId="50791" xr:uid="{54785C76-953E-4509-BE41-73E9879D267E}"/>
    <cellStyle name="Style 25 5 4" xfId="15069" xr:uid="{2A2F25C6-B816-42D5-A96A-DBAC14D172EC}"/>
    <cellStyle name="Style 25 5 4 2" xfId="32942" xr:uid="{3FC87838-F382-4598-9026-6D5922BEB192}"/>
    <cellStyle name="Style 25 5 4 3" xfId="50793" xr:uid="{D5E43458-C1C4-44AC-9119-229A9EABB24C}"/>
    <cellStyle name="Style 25 5 5" xfId="32937" xr:uid="{CAF429C8-CF45-4B2D-9520-520A52CDEA5E}"/>
    <cellStyle name="Style 25 5 6" xfId="50788" xr:uid="{D1DC4476-2A81-4A2A-8A91-0635278F82DE}"/>
    <cellStyle name="Style 25 6" xfId="15070" xr:uid="{E388C380-4E4B-4259-A54E-7BE5645E429F}"/>
    <cellStyle name="Style 25 6 2" xfId="15071" xr:uid="{E0C7B8F8-1A14-46CD-B8EB-FF3808781442}"/>
    <cellStyle name="Style 25 6 2 2" xfId="15072" xr:uid="{475CD8DE-4917-4BB6-9392-362A0E24F4A0}"/>
    <cellStyle name="Style 25 6 2 2 2" xfId="32945" xr:uid="{7C0FDF97-C476-400B-B420-8F175C83A060}"/>
    <cellStyle name="Style 25 6 2 2 3" xfId="50796" xr:uid="{92F0334A-C352-48DC-AC99-89739875BD44}"/>
    <cellStyle name="Style 25 6 2 3" xfId="32944" xr:uid="{2B618710-CA1B-4731-98FE-46DFC85390B1}"/>
    <cellStyle name="Style 25 6 2 4" xfId="50795" xr:uid="{0CC472E2-7A29-4C69-92FB-0BC91C0D6552}"/>
    <cellStyle name="Style 25 6 3" xfId="15073" xr:uid="{5E8C1960-6EDB-479F-8623-2AB4F19BB69F}"/>
    <cellStyle name="Style 25 6 3 2" xfId="15074" xr:uid="{242DCE44-882B-4650-A1BF-BD647E1A99F5}"/>
    <cellStyle name="Style 25 6 3 2 2" xfId="32947" xr:uid="{7F239D20-5C46-4E83-BED0-4EF51B4E58FB}"/>
    <cellStyle name="Style 25 6 3 2 3" xfId="50798" xr:uid="{B3A04D22-F700-4518-8A4C-47FAC2601A4C}"/>
    <cellStyle name="Style 25 6 3 3" xfId="32946" xr:uid="{72CA04C6-FB5E-46B4-8EED-45AE4932BA58}"/>
    <cellStyle name="Style 25 6 3 4" xfId="50797" xr:uid="{425CB106-4650-4288-9CBB-531D68CC38E4}"/>
    <cellStyle name="Style 25 6 4" xfId="15075" xr:uid="{510F5631-234E-4FB1-9829-379233492645}"/>
    <cellStyle name="Style 25 6 4 2" xfId="15076" xr:uid="{10E361A7-4C59-48A1-9A21-0408F1397AF1}"/>
    <cellStyle name="Style 25 6 4 2 2" xfId="32949" xr:uid="{59D1CCE8-38D8-42E2-AAAE-0297D19121F9}"/>
    <cellStyle name="Style 25 6 4 2 3" xfId="50800" xr:uid="{4BB9F1C4-75B0-43D3-B321-50464664D59B}"/>
    <cellStyle name="Style 25 6 4 3" xfId="32948" xr:uid="{C4C2BBA1-309D-4804-BDE9-5D060F850A29}"/>
    <cellStyle name="Style 25 6 4 4" xfId="50799" xr:uid="{EEE4DA6E-31C2-492A-9278-5197EC084895}"/>
    <cellStyle name="Style 25 6 5" xfId="15077" xr:uid="{9B051E3E-5C41-4D26-A3E1-828E9E60CE6F}"/>
    <cellStyle name="Style 25 6 5 2" xfId="32950" xr:uid="{06526948-87BC-43E4-B296-65336043555F}"/>
    <cellStyle name="Style 25 6 5 3" xfId="50801" xr:uid="{C2B9419A-C0FF-4EF0-BA58-31DB35F77137}"/>
    <cellStyle name="Style 25 6 6" xfId="32943" xr:uid="{8922B164-6AEE-4AFC-AAFE-71DE08293DC6}"/>
    <cellStyle name="Style 25 6 7" xfId="50794" xr:uid="{22ACEE75-63D8-4D90-91D3-CE962FD121D5}"/>
    <cellStyle name="Style 25 7" xfId="15078" xr:uid="{93951624-B7D7-43D9-B5DE-73767342D00D}"/>
    <cellStyle name="Style 25 7 2" xfId="15079" xr:uid="{2DDAF87A-789C-4306-9B25-EE198398381C}"/>
    <cellStyle name="Style 25 7 2 2" xfId="15080" xr:uid="{89E51EA4-1CEC-432E-9875-E306B8170A0B}"/>
    <cellStyle name="Style 25 7 2 2 2" xfId="32953" xr:uid="{56811A26-4505-47D3-891B-2B94C0C56ADD}"/>
    <cellStyle name="Style 25 7 2 2 3" xfId="50804" xr:uid="{AC972F21-122C-4495-AB8D-34D424EAF714}"/>
    <cellStyle name="Style 25 7 2 3" xfId="32952" xr:uid="{6A1D5AD3-ABA8-4F0F-9177-F889DEFF7375}"/>
    <cellStyle name="Style 25 7 2 4" xfId="50803" xr:uid="{E7BF325F-3BAF-465F-A03A-73CF79F18F90}"/>
    <cellStyle name="Style 25 7 3" xfId="15081" xr:uid="{479CF488-EA90-4DED-B417-AE9DE40BC012}"/>
    <cellStyle name="Style 25 7 3 2" xfId="15082" xr:uid="{04174AB6-C6D0-4306-9D36-62E67B9DDF34}"/>
    <cellStyle name="Style 25 7 3 2 2" xfId="32955" xr:uid="{1FC4D59F-ED68-4DCE-8166-6B8AE00B27DC}"/>
    <cellStyle name="Style 25 7 3 2 3" xfId="50806" xr:uid="{6422FCC8-1A75-470F-B197-15A2AB034415}"/>
    <cellStyle name="Style 25 7 3 3" xfId="32954" xr:uid="{F9B4CE60-55DD-4D74-B157-21F82D6A6919}"/>
    <cellStyle name="Style 25 7 3 4" xfId="50805" xr:uid="{FDC5286A-E2B0-48B8-B472-DF59D96ACC7C}"/>
    <cellStyle name="Style 25 7 4" xfId="15083" xr:uid="{1E51D25D-DDB6-4187-B9A2-A2676ECA08F4}"/>
    <cellStyle name="Style 25 7 4 2" xfId="32956" xr:uid="{93F2961E-3FED-4C32-AE28-659D8E7B968A}"/>
    <cellStyle name="Style 25 7 4 3" xfId="50807" xr:uid="{3231FB2A-8D05-446B-997A-0EB68F7104EF}"/>
    <cellStyle name="Style 25 7 5" xfId="32951" xr:uid="{CCB9FA29-11A4-44A3-9999-248FA58FD524}"/>
    <cellStyle name="Style 25 7 6" xfId="50802" xr:uid="{9980F492-B0D2-4570-9934-4480FAC428FF}"/>
    <cellStyle name="Style 25 8" xfId="15084" xr:uid="{D1F37B44-5DDB-4371-AB0B-DB823FC31176}"/>
    <cellStyle name="Style 25 8 2" xfId="15085" xr:uid="{AED0C297-4720-46BC-BB7E-807A7242C48A}"/>
    <cellStyle name="Style 25 8 2 2" xfId="32958" xr:uid="{221629EC-5F53-4B47-A712-AE1915A97360}"/>
    <cellStyle name="Style 25 8 2 3" xfId="50809" xr:uid="{6B52191C-AA58-4B84-9E2C-182B3BD887AA}"/>
    <cellStyle name="Style 25 8 3" xfId="32957" xr:uid="{7C7AA40B-9419-4A7E-B25C-F5027E7F172A}"/>
    <cellStyle name="Style 25 8 4" xfId="50808" xr:uid="{BFA18F79-144B-4EC3-BCA6-B0B692548B99}"/>
    <cellStyle name="Style 25 9" xfId="15086" xr:uid="{9998BE80-5C09-45C6-9721-8BA4296222B7}"/>
    <cellStyle name="Style 25 9 2" xfId="15087" xr:uid="{46B38BE0-9941-4AA4-80E8-79F3FAEBBABA}"/>
    <cellStyle name="Style 25 9 2 2" xfId="32960" xr:uid="{EF24C038-2E80-4712-82F5-F488A98F60AE}"/>
    <cellStyle name="Style 25 9 2 3" xfId="50811" xr:uid="{62241C37-0D12-4C80-BC05-0565C881B906}"/>
    <cellStyle name="Style 25 9 3" xfId="32959" xr:uid="{489218EC-7390-4C4D-B973-6422DA759DB7}"/>
    <cellStyle name="Style 25 9 4" xfId="50810" xr:uid="{2393689B-B2BA-4C8F-8120-03AD46239F81}"/>
    <cellStyle name="Style 26" xfId="310" xr:uid="{522132D0-F874-48F8-98A4-5EAC8412F154}"/>
    <cellStyle name="Style 26 10" xfId="15089" xr:uid="{F260CAD3-74FC-4912-AEF5-99D0263D9F1A}"/>
    <cellStyle name="Style 26 10 2" xfId="32962" xr:uid="{FA4D5F3B-76A7-4089-A341-A71F49BBB7BD}"/>
    <cellStyle name="Style 26 10 3" xfId="50813" xr:uid="{E4CC1E02-10C5-4820-ABEE-29C1A6997511}"/>
    <cellStyle name="Style 26 11" xfId="15090" xr:uid="{BE9BB136-1406-4C3A-95B5-EBA3D70AE193}"/>
    <cellStyle name="Style 26 11 2" xfId="32963" xr:uid="{90B98977-6DF4-4BF4-B362-121623097925}"/>
    <cellStyle name="Style 26 11 3" xfId="50814" xr:uid="{25FBB649-59A8-4C67-AE9C-C536A6A3D07D}"/>
    <cellStyle name="Style 26 12" xfId="15088" xr:uid="{2FFD2F0E-133D-4B50-A5B3-248E6B51BDAC}"/>
    <cellStyle name="Style 26 12 2" xfId="32961" xr:uid="{016DEBFE-D120-4BEB-869B-06BFF8E28D8E}"/>
    <cellStyle name="Style 26 12 3" xfId="50812" xr:uid="{4DA18294-808A-4548-9506-8ACCA04BB69F}"/>
    <cellStyle name="Style 26 13" xfId="60190" xr:uid="{38FA8FA0-3826-4767-84BD-02D8BD2830A8}"/>
    <cellStyle name="Style 26 2" xfId="3160" xr:uid="{00BEF131-7936-4E69-87C3-E1777CD64346}"/>
    <cellStyle name="Style 26 2 2" xfId="15092" xr:uid="{0030B1C6-B731-4055-BC18-8C94D561D9AD}"/>
    <cellStyle name="Style 26 2 2 2" xfId="15093" xr:uid="{C494E4AD-2BD3-4F02-BB1F-A440FC85D0CD}"/>
    <cellStyle name="Style 26 2 2 2 2" xfId="32966" xr:uid="{F6E44429-393F-4BE6-9370-B47062F3F435}"/>
    <cellStyle name="Style 26 2 2 2 3" xfId="50817" xr:uid="{1E0CF580-2E23-4FAB-A7E3-9F0C7B6F172A}"/>
    <cellStyle name="Style 26 2 2 3" xfId="32965" xr:uid="{D8DFCFE1-9BE8-4D82-B643-C50E365F598B}"/>
    <cellStyle name="Style 26 2 2 4" xfId="50816" xr:uid="{1603C922-05F4-465A-A85B-9A7B2888CBDF}"/>
    <cellStyle name="Style 26 2 3" xfId="15094" xr:uid="{17F0F7F2-1E27-4355-943E-F6F8960DF2C7}"/>
    <cellStyle name="Style 26 2 3 2" xfId="15095" xr:uid="{14EA51CA-BF2D-4352-91F4-F0CD1E342554}"/>
    <cellStyle name="Style 26 2 3 2 2" xfId="32968" xr:uid="{60D2B94E-BB67-4DBD-A2CB-CA03775949FE}"/>
    <cellStyle name="Style 26 2 3 2 3" xfId="50819" xr:uid="{FBE76185-A180-443D-AEBE-E44C5C35EC8C}"/>
    <cellStyle name="Style 26 2 3 3" xfId="32967" xr:uid="{CF96EC46-E528-4A40-874F-3265607866D9}"/>
    <cellStyle name="Style 26 2 3 4" xfId="50818" xr:uid="{A4FD3129-CFBF-46BE-9037-D38D0A62C689}"/>
    <cellStyle name="Style 26 2 4" xfId="15096" xr:uid="{08A64641-61AD-494A-A71B-78586F5D59B8}"/>
    <cellStyle name="Style 26 2 4 2" xfId="32969" xr:uid="{A82139FA-EE40-46AD-8C92-311668A8336B}"/>
    <cellStyle name="Style 26 2 4 3" xfId="50820" xr:uid="{6610E866-EA77-4455-9A89-2D7DA1D0FD2F}"/>
    <cellStyle name="Style 26 2 5" xfId="15097" xr:uid="{D460B8FF-B3A9-4437-9B25-9FC2B581A157}"/>
    <cellStyle name="Style 26 2 5 2" xfId="32970" xr:uid="{EDC3311C-4AC1-4B89-8808-43B77F8D83C2}"/>
    <cellStyle name="Style 26 2 5 3" xfId="50821" xr:uid="{E5CECFDA-56D2-47AF-B322-9F14F1A728A3}"/>
    <cellStyle name="Style 26 2 6" xfId="15091" xr:uid="{CE7A111F-B214-48C4-ADF3-9B523CA32FD9}"/>
    <cellStyle name="Style 26 2 6 2" xfId="32964" xr:uid="{83F6F185-C1CD-4881-8EBB-C0D681060C45}"/>
    <cellStyle name="Style 26 2 6 3" xfId="50815" xr:uid="{C76F7909-8FBC-4F39-A4D5-0AA3A240916E}"/>
    <cellStyle name="Style 26 2 7" xfId="60191" xr:uid="{39152A1C-9AA5-4146-8815-0F0EBB74E990}"/>
    <cellStyle name="Style 26 3" xfId="3159" xr:uid="{8957CAEF-434D-4CA7-92D3-5FCDE0187275}"/>
    <cellStyle name="Style 26 3 2" xfId="15099" xr:uid="{70272466-5CC0-45E5-9D76-180A68101F0E}"/>
    <cellStyle name="Style 26 3 2 2" xfId="15100" xr:uid="{0C21A369-D5BA-4C70-BC79-AF1859C3EC0C}"/>
    <cellStyle name="Style 26 3 2 2 2" xfId="32973" xr:uid="{F8151E78-C18C-4ACE-A5CD-E3FAC27988B3}"/>
    <cellStyle name="Style 26 3 2 2 3" xfId="50824" xr:uid="{E039A29B-F86C-4130-B4C9-C55CAE01FD60}"/>
    <cellStyle name="Style 26 3 2 3" xfId="32972" xr:uid="{0856D8CD-2BD9-4E1B-9485-83EB19FAE2DD}"/>
    <cellStyle name="Style 26 3 2 4" xfId="50823" xr:uid="{2403BC49-32CB-4E02-8299-94E6B9B2E0C0}"/>
    <cellStyle name="Style 26 3 3" xfId="15101" xr:uid="{EE1DB9A6-9BB3-4844-AA1A-FB2C1EA42E89}"/>
    <cellStyle name="Style 26 3 3 2" xfId="15102" xr:uid="{CE00E3B2-B2BD-434E-BEAF-D2F4483989EB}"/>
    <cellStyle name="Style 26 3 3 2 2" xfId="32975" xr:uid="{8B36593D-EF99-4EFF-8FA3-CB7B022E1801}"/>
    <cellStyle name="Style 26 3 3 2 3" xfId="50826" xr:uid="{BDD1A07E-A95A-4947-A40D-241B298AF324}"/>
    <cellStyle name="Style 26 3 3 3" xfId="32974" xr:uid="{2C870C98-A5F3-493E-AFB8-441B2660B98F}"/>
    <cellStyle name="Style 26 3 3 4" xfId="50825" xr:uid="{6520EEAF-9DB9-4DD0-A9F7-40803BED9BE4}"/>
    <cellStyle name="Style 26 3 4" xfId="15103" xr:uid="{33758C61-4823-480D-A573-1AE9ED1A065D}"/>
    <cellStyle name="Style 26 3 4 2" xfId="32976" xr:uid="{0023722D-4827-4669-956B-B23C8668C2AE}"/>
    <cellStyle name="Style 26 3 4 3" xfId="50827" xr:uid="{99504985-C15A-4F1C-8107-4438F2CF060C}"/>
    <cellStyle name="Style 26 3 5" xfId="15098" xr:uid="{6CBE1AD8-F02F-42DF-91FD-7C1C3DE354CC}"/>
    <cellStyle name="Style 26 3 5 2" xfId="32971" xr:uid="{0C282F6A-1E02-4550-88C9-CD80190C82AD}"/>
    <cellStyle name="Style 26 3 5 3" xfId="50822" xr:uid="{1185BCFC-DA29-42D9-A3F8-DE0EDBF95A09}"/>
    <cellStyle name="Style 26 3 6" xfId="60192" xr:uid="{51464FF2-7765-41B2-B15C-011C1FD405EA}"/>
    <cellStyle name="Style 26 4" xfId="15104" xr:uid="{DF08202C-1F6B-4857-ACC0-11DF89B411A9}"/>
    <cellStyle name="Style 26 4 2" xfId="15105" xr:uid="{0BDB5E32-C115-43FF-8696-CF8B28AE5171}"/>
    <cellStyle name="Style 26 4 2 2" xfId="15106" xr:uid="{38FF1C7F-3575-4E00-A19D-AEFD33E473F6}"/>
    <cellStyle name="Style 26 4 2 2 2" xfId="32979" xr:uid="{B44F1C81-DC46-4BBB-916C-A6C7FB6831AA}"/>
    <cellStyle name="Style 26 4 2 2 3" xfId="50830" xr:uid="{C86186C4-FF0F-4C66-A6F4-15ED591334EC}"/>
    <cellStyle name="Style 26 4 2 3" xfId="32978" xr:uid="{7A7274E3-009E-4B23-A046-415527087101}"/>
    <cellStyle name="Style 26 4 2 4" xfId="50829" xr:uid="{E5983627-5B3B-4D90-9C4E-6626CEF90A4B}"/>
    <cellStyle name="Style 26 4 3" xfId="15107" xr:uid="{E27E21DC-4D5F-4E89-8E8B-064EB05DCA21}"/>
    <cellStyle name="Style 26 4 3 2" xfId="15108" xr:uid="{88883033-4A78-4EEF-8C30-08D53CCE28C0}"/>
    <cellStyle name="Style 26 4 3 2 2" xfId="32981" xr:uid="{A1D75BF3-06BA-49C0-B622-023E8A7EEAA6}"/>
    <cellStyle name="Style 26 4 3 2 3" xfId="50832" xr:uid="{FAC1CD4B-64BE-42D4-A6EB-BAE36E4C5775}"/>
    <cellStyle name="Style 26 4 3 3" xfId="32980" xr:uid="{1B697D79-A6B4-42AA-9C65-8659A25D0F98}"/>
    <cellStyle name="Style 26 4 3 4" xfId="50831" xr:uid="{84B97E86-CF8A-4911-A31D-0C65CA04CCE6}"/>
    <cellStyle name="Style 26 4 4" xfId="15109" xr:uid="{658B056A-F722-46A5-B31D-60FEA54D31A5}"/>
    <cellStyle name="Style 26 4 4 2" xfId="32982" xr:uid="{9648E5E1-34FB-4CB7-B81D-ECB44A71FFD2}"/>
    <cellStyle name="Style 26 4 4 3" xfId="50833" xr:uid="{E882129E-7FA9-4A11-9542-2827FF2B2783}"/>
    <cellStyle name="Style 26 4 5" xfId="32977" xr:uid="{E2E7B7E2-F894-4521-9A91-13FFF9DDA721}"/>
    <cellStyle name="Style 26 4 6" xfId="50828" xr:uid="{0C1AC4E6-613E-4EBD-B68A-F664EE5EAFC9}"/>
    <cellStyle name="Style 26 5" xfId="15110" xr:uid="{92522DB2-95B1-496A-A4FB-F462226E0246}"/>
    <cellStyle name="Style 26 5 2" xfId="15111" xr:uid="{719A69BB-28DB-4D49-9EBB-87408C6FBA1E}"/>
    <cellStyle name="Style 26 5 2 2" xfId="15112" xr:uid="{9E0644BE-8385-4146-8A5E-CF16DE41AB87}"/>
    <cellStyle name="Style 26 5 2 2 2" xfId="32985" xr:uid="{74D1DC21-151F-41C7-AF17-F7BA230DBBAF}"/>
    <cellStyle name="Style 26 5 2 2 3" xfId="50836" xr:uid="{58B260B1-7D12-4E3E-81BE-83AD5BBC4D42}"/>
    <cellStyle name="Style 26 5 2 3" xfId="32984" xr:uid="{E7B0E06F-DCEC-4025-844A-F83370204728}"/>
    <cellStyle name="Style 26 5 2 4" xfId="50835" xr:uid="{27BE9F71-AEED-45B4-934E-B34B2A83B645}"/>
    <cellStyle name="Style 26 5 3" xfId="15113" xr:uid="{F3A375C5-2302-4758-AB76-CEBE94D91481}"/>
    <cellStyle name="Style 26 5 3 2" xfId="15114" xr:uid="{A1C131A3-D6CB-4F24-91BE-5D27E0553961}"/>
    <cellStyle name="Style 26 5 3 2 2" xfId="32987" xr:uid="{C31F41D8-36F3-47A0-AF5A-0B83574C04A1}"/>
    <cellStyle name="Style 26 5 3 2 3" xfId="50838" xr:uid="{2E470C90-6668-4F89-B47E-F245101EC469}"/>
    <cellStyle name="Style 26 5 3 3" xfId="32986" xr:uid="{D41E580A-28E8-4524-A0B6-018E29B5E040}"/>
    <cellStyle name="Style 26 5 3 4" xfId="50837" xr:uid="{60BC5C5E-C89A-4D61-961D-954BE184AA93}"/>
    <cellStyle name="Style 26 5 4" xfId="15115" xr:uid="{D9B557C9-E7D1-4801-B227-F386D1E474B0}"/>
    <cellStyle name="Style 26 5 4 2" xfId="15116" xr:uid="{75CF91CF-85A0-4F5B-AC39-7737072D6CA2}"/>
    <cellStyle name="Style 26 5 4 2 2" xfId="32989" xr:uid="{88271571-E540-41DB-BA5F-12B2803DFF52}"/>
    <cellStyle name="Style 26 5 4 2 3" xfId="50840" xr:uid="{BCC7FEC7-05FB-4EA4-BE63-30824D8B05DF}"/>
    <cellStyle name="Style 26 5 4 3" xfId="32988" xr:uid="{A1062DEC-1EEB-44C3-AE1D-B30FEC92AFB4}"/>
    <cellStyle name="Style 26 5 4 4" xfId="50839" xr:uid="{05709F0D-4430-44F9-9C11-3B727206D33C}"/>
    <cellStyle name="Style 26 5 5" xfId="15117" xr:uid="{B1B62442-860A-4947-9CF1-29AD48CE081A}"/>
    <cellStyle name="Style 26 5 5 2" xfId="32990" xr:uid="{C94EE3BD-F1D5-4204-B82E-D93FB88BF347}"/>
    <cellStyle name="Style 26 5 5 3" xfId="50841" xr:uid="{9EE0C0E5-5EC7-4A40-B478-A091DEDAC76E}"/>
    <cellStyle name="Style 26 5 6" xfId="32983" xr:uid="{DD077FC8-8EAB-4457-92F1-FABED5723AB9}"/>
    <cellStyle name="Style 26 5 7" xfId="50834" xr:uid="{C2EC89A9-BCF8-4AEA-B865-6DE5D89D41C1}"/>
    <cellStyle name="Style 26 6" xfId="15118" xr:uid="{0677DC63-340D-44EF-82CD-3A208FA8813E}"/>
    <cellStyle name="Style 26 6 2" xfId="15119" xr:uid="{C12A6B40-8971-4D62-A4C1-498E39B723C9}"/>
    <cellStyle name="Style 26 6 2 2" xfId="15120" xr:uid="{36F3BD35-54C9-4E77-81BC-DC95651F9AD1}"/>
    <cellStyle name="Style 26 6 2 2 2" xfId="32993" xr:uid="{02B76DD0-0C65-4FC1-8EE6-40CE88DDFC26}"/>
    <cellStyle name="Style 26 6 2 2 3" xfId="50844" xr:uid="{83ABC9AE-0F43-4D7A-B019-33B64740B72E}"/>
    <cellStyle name="Style 26 6 2 3" xfId="32992" xr:uid="{1CECE9CD-AB89-46D6-9259-D7DAAD679CB7}"/>
    <cellStyle name="Style 26 6 2 4" xfId="50843" xr:uid="{9D4DFF80-2749-4A27-9491-099E5EF112CF}"/>
    <cellStyle name="Style 26 6 3" xfId="15121" xr:uid="{B8173C24-47BA-4D83-B2CA-06E6E7CF3E8C}"/>
    <cellStyle name="Style 26 6 3 2" xfId="15122" xr:uid="{931FC996-8D0B-4A60-BE0A-13B737F2801F}"/>
    <cellStyle name="Style 26 6 3 2 2" xfId="32995" xr:uid="{47211DD8-6A75-4D21-A8FE-01B955819E44}"/>
    <cellStyle name="Style 26 6 3 2 3" xfId="50846" xr:uid="{6BEADF1C-FADF-49C6-98B2-E5B9557ABDA7}"/>
    <cellStyle name="Style 26 6 3 3" xfId="32994" xr:uid="{69DAF4E5-F22E-47F7-9178-F7A671C68AE1}"/>
    <cellStyle name="Style 26 6 3 4" xfId="50845" xr:uid="{60F40F31-9BDC-473E-B688-FCAF8921380C}"/>
    <cellStyle name="Style 26 6 4" xfId="15123" xr:uid="{29980489-0583-41C0-8373-98434F3593D7}"/>
    <cellStyle name="Style 26 6 4 2" xfId="32996" xr:uid="{23208CCA-C788-46B3-AA4D-EAA22ED0AAD4}"/>
    <cellStyle name="Style 26 6 4 3" xfId="50847" xr:uid="{102BFCA8-A74D-4986-BE7C-DC74AC5E6B38}"/>
    <cellStyle name="Style 26 6 5" xfId="32991" xr:uid="{2643D00A-E4A3-4CDB-BC08-BB89C957A555}"/>
    <cellStyle name="Style 26 6 6" xfId="50842" xr:uid="{F17954CE-7381-455E-8D98-2922ADC211F3}"/>
    <cellStyle name="Style 26 7" xfId="15124" xr:uid="{8B960775-19B5-482F-A1EF-82B286FDB08C}"/>
    <cellStyle name="Style 26 7 2" xfId="15125" xr:uid="{2BA0459D-709E-49B6-ABCE-7F8B087750D5}"/>
    <cellStyle name="Style 26 7 2 2" xfId="32998" xr:uid="{2451D6E5-FB7E-4350-986F-E066564978E0}"/>
    <cellStyle name="Style 26 7 2 3" xfId="50849" xr:uid="{2AAD42D5-99CA-4ACA-9CEF-23D7DAF9E1F0}"/>
    <cellStyle name="Style 26 7 3" xfId="32997" xr:uid="{1FB73F32-14E7-4120-A2B1-1F7F37C7DAC5}"/>
    <cellStyle name="Style 26 7 4" xfId="50848" xr:uid="{10A47B29-9DB8-4E64-B7CD-C95F22527D4C}"/>
    <cellStyle name="Style 26 8" xfId="15126" xr:uid="{897DB6C4-F563-42B5-9080-87CBDBB5DA6F}"/>
    <cellStyle name="Style 26 8 2" xfId="15127" xr:uid="{80F9C3FC-B034-49A3-A000-41A06DECCD2A}"/>
    <cellStyle name="Style 26 8 2 2" xfId="33000" xr:uid="{DB707409-CF92-4D39-A47A-1CF83ED45721}"/>
    <cellStyle name="Style 26 8 2 3" xfId="50851" xr:uid="{C5C75434-466A-4CF5-B787-283EB30CD6ED}"/>
    <cellStyle name="Style 26 8 3" xfId="32999" xr:uid="{3FE8B888-67AE-407D-848C-986B79411A15}"/>
    <cellStyle name="Style 26 8 4" xfId="50850" xr:uid="{55A33E06-5DAE-4BF2-99C3-77C3CF7F4D84}"/>
    <cellStyle name="Style 26 9" xfId="15128" xr:uid="{66913C9C-5BFF-4F88-9101-E07231C3BA43}"/>
    <cellStyle name="Style 26 9 2" xfId="15129" xr:uid="{BF7C0A1E-E86D-410C-B4AA-D841E00BACA9}"/>
    <cellStyle name="Style 26 9 2 2" xfId="33002" xr:uid="{2319DD8D-BD91-48FB-A333-EB1BD67F85FC}"/>
    <cellStyle name="Style 26 9 2 3" xfId="50853" xr:uid="{95613B57-E880-4F46-91D1-9699A744EB52}"/>
    <cellStyle name="Style 26 9 3" xfId="33001" xr:uid="{F028BD95-8B79-40AE-A868-B04B827B637D}"/>
    <cellStyle name="Style 26 9 4" xfId="50852" xr:uid="{EF1BFE75-7ADF-4D86-BE5A-30776EBAC4CC}"/>
    <cellStyle name="Style 27" xfId="3161" xr:uid="{BA6349DB-8B4C-4B28-9EDD-51A21E806180}"/>
    <cellStyle name="Style 27 2" xfId="3162" xr:uid="{6EEA8D85-3D12-46E8-A8F8-185E392ED5B0}"/>
    <cellStyle name="Style 27 2 2" xfId="60194" xr:uid="{0988CF1C-CD11-4F11-A3B3-678B8ABAA898}"/>
    <cellStyle name="Style 27 3" xfId="60193" xr:uid="{498BE20E-F4B2-474C-B534-512735FC11DE}"/>
    <cellStyle name="Style 35" xfId="3163" xr:uid="{FD70632F-638A-4A64-AA3E-2A1242C1046A}"/>
    <cellStyle name="Style 35 2" xfId="3164" xr:uid="{D5381B71-CE31-4656-8247-E76939C2E748}"/>
    <cellStyle name="Style 35 2 2" xfId="60196" xr:uid="{EEB9C61F-5BC4-454A-AD04-7ACA1AFA9506}"/>
    <cellStyle name="Style 35 3" xfId="3165" xr:uid="{27B5EF0F-F9AD-47FE-819B-9A1528973D84}"/>
    <cellStyle name="Style 35 3 2" xfId="60197" xr:uid="{ADDBD00E-99F9-4B64-903B-0E04A80BA157}"/>
    <cellStyle name="Style 35 4" xfId="60195" xr:uid="{B7425524-274D-4172-AE03-25CC244AED91}"/>
    <cellStyle name="Style 36" xfId="3166" xr:uid="{1EA79823-B8E4-4BFB-A96B-1E36EACCC613}"/>
    <cellStyle name="Style 36 2" xfId="3167" xr:uid="{0D535157-B308-4BE2-BB74-5B382FEB999A}"/>
    <cellStyle name="Style 36 2 2" xfId="60199" xr:uid="{325CABBE-6E9A-4CC9-BAC2-E23C1E15C663}"/>
    <cellStyle name="Style 36 3" xfId="60198" xr:uid="{AD3BFDC8-14E6-40A6-9CD5-DD90DDCF5F1F}"/>
    <cellStyle name="Style 37" xfId="3168" xr:uid="{FFFDAF6B-4211-4B49-92CF-098B9BCD1147}"/>
    <cellStyle name="Style 37 2" xfId="3169" xr:uid="{86249E5A-DC1E-46A7-AE69-0DF4D6ADEA2A}"/>
    <cellStyle name="Style 37 2 2" xfId="60201" xr:uid="{61394A03-213A-4C12-A9B6-679BAFED4EA1}"/>
    <cellStyle name="Style 37 3" xfId="60200" xr:uid="{D06ED2BB-086A-4CD6-8832-FA8930E49D11}"/>
    <cellStyle name="Style 38" xfId="3170" xr:uid="{203B154D-73EC-48C9-99FF-61F5748D92D5}"/>
    <cellStyle name="Style 38 2" xfId="3171" xr:uid="{5D572F43-DBD8-4E1E-B46B-13B4FEF7E5BB}"/>
    <cellStyle name="Style 38 2 2" xfId="60203" xr:uid="{35C90F7A-F3FF-4B1F-8A34-6681BEAC5CD1}"/>
    <cellStyle name="Style 38 3" xfId="60202" xr:uid="{783FDFBD-D381-44BF-85B7-DD75FA9A14FD}"/>
    <cellStyle name="Style 39" xfId="3172" xr:uid="{891F9D2C-3EE4-40C9-8484-200C9C3D0832}"/>
    <cellStyle name="Style 39 2" xfId="3173" xr:uid="{D83BCC8D-2F4B-43FB-8654-0BD5532F2CAC}"/>
    <cellStyle name="Style 39 2 2" xfId="60205" xr:uid="{7FCEA094-1552-4AB8-8585-143004EAF7DB}"/>
    <cellStyle name="Style 39 3" xfId="3174" xr:uid="{58F52BFE-E24D-4CC9-B663-15313519434E}"/>
    <cellStyle name="Style 39 3 2" xfId="60206" xr:uid="{0414EC55-75D4-473A-A98D-479803CB9A73}"/>
    <cellStyle name="Style 39 4" xfId="60204" xr:uid="{2BBD5A5B-B217-44B6-BB5A-33CE431E9B22}"/>
    <cellStyle name="Style 40" xfId="3175" xr:uid="{88578184-E615-4FFB-8467-DDA7B7A964D0}"/>
    <cellStyle name="Style 40 2" xfId="3176" xr:uid="{F29BEEF3-8253-46C8-94BA-43332F074168}"/>
    <cellStyle name="Style 40 2 2" xfId="60208" xr:uid="{AE598A48-7685-47EC-A093-8B4AE1D8F3E0}"/>
    <cellStyle name="Style 40 3" xfId="60207" xr:uid="{0853AAD1-6DC3-4A42-877F-44FD598A8655}"/>
    <cellStyle name="Style 41" xfId="3177" xr:uid="{EDF976A4-4BB2-4208-968E-636C716E9365}"/>
    <cellStyle name="Style 41 2" xfId="3178" xr:uid="{1F16B923-E795-4E45-8FB3-8F43DFF00EC8}"/>
    <cellStyle name="Style 41 2 2" xfId="60210" xr:uid="{0BC14AA6-8A99-4972-90B0-F08A100D5FD9}"/>
    <cellStyle name="Style 41 3" xfId="60209" xr:uid="{3B345CB9-9536-4CC4-ACA4-F55B3E3D62D8}"/>
    <cellStyle name="Style 46" xfId="3179" xr:uid="{533B1C7F-27E8-4BFD-9A24-661CB1BBA5EC}"/>
    <cellStyle name="Style 46 2" xfId="3180" xr:uid="{AA4836D9-4E97-4BC0-9273-2A60D2CA2211}"/>
    <cellStyle name="Style 46 2 2" xfId="60212" xr:uid="{CF22D965-9A7B-410C-BE0D-46DFACCC44DF}"/>
    <cellStyle name="Style 46 3" xfId="3181" xr:uid="{5E2A9DEA-48B2-47E4-8DE5-0F4BD0D7EA7D}"/>
    <cellStyle name="Style 46 3 2" xfId="60213" xr:uid="{A368C32F-9A47-457E-A4AD-5A471DF8B30F}"/>
    <cellStyle name="Style 46 4" xfId="60211" xr:uid="{2B11DDF6-1E37-43A2-957B-F2DA3EDCD8D5}"/>
    <cellStyle name="Style 47" xfId="3182" xr:uid="{12C8C506-90F1-49C7-B19B-4D52E95EE71A}"/>
    <cellStyle name="Style 47 2" xfId="3183" xr:uid="{ED85B568-5FBF-4BFE-841F-213F979CD8A2}"/>
    <cellStyle name="Style 47 2 2" xfId="60215" xr:uid="{BD4DF6C0-7E26-4E10-BC87-572BE8729CF9}"/>
    <cellStyle name="Style 47 3" xfId="60214" xr:uid="{F2291156-4545-4066-A79F-A071783DFCC9}"/>
    <cellStyle name="Style 48" xfId="3184" xr:uid="{99F7576F-9D43-4473-9EB2-0F319F611C61}"/>
    <cellStyle name="Style 48 2" xfId="3185" xr:uid="{EE767E68-B5BE-44A5-821C-DDC198771CD7}"/>
    <cellStyle name="Style 48 2 2" xfId="60217" xr:uid="{F33DC726-834E-4188-8C6D-58070B93A995}"/>
    <cellStyle name="Style 48 3" xfId="60216" xr:uid="{B91B701E-94F7-41D0-9B0C-3DAE0F29BE30}"/>
    <cellStyle name="Style 49" xfId="3186" xr:uid="{7AAF8067-2B5D-4F76-9F8E-E4BAA1091B86}"/>
    <cellStyle name="Style 49 2" xfId="3187" xr:uid="{8EDBF565-DB5D-4C46-89C1-6C3CC6CB51B8}"/>
    <cellStyle name="Style 49 2 2" xfId="60219" xr:uid="{1DB8DFF7-BECC-4443-8A27-190D51E001E7}"/>
    <cellStyle name="Style 49 3" xfId="60218" xr:uid="{DBD112FC-70E0-43B8-A945-A74A85D3686C}"/>
    <cellStyle name="Style 50" xfId="3188" xr:uid="{0A9AAB27-0C4E-482C-B6A2-A8BE607E3266}"/>
    <cellStyle name="Style 50 2" xfId="3189" xr:uid="{42111E1F-12C8-45E9-AA39-EE3A29D74D55}"/>
    <cellStyle name="Style 50 2 2" xfId="60221" xr:uid="{D7EB0794-70B8-4076-99B0-53C6F2BC9058}"/>
    <cellStyle name="Style 50 3" xfId="3190" xr:uid="{DF6362D3-C84B-4059-9610-2ADCA4BBBB63}"/>
    <cellStyle name="Style 50 3 2" xfId="60222" xr:uid="{7E4A382E-4085-404D-A1C1-F038035A229B}"/>
    <cellStyle name="Style 50 4" xfId="60220" xr:uid="{90202CE2-8DB9-4DFA-8404-212792B47B9E}"/>
    <cellStyle name="Style 51" xfId="3191" xr:uid="{3A77BBFB-9D46-4137-BAA4-C95C624B9966}"/>
    <cellStyle name="Style 51 2" xfId="3192" xr:uid="{AA2D02AB-8DC0-490A-9132-890448ED994A}"/>
    <cellStyle name="Style 51 2 2" xfId="60224" xr:uid="{B0097622-0BF6-414D-8267-30FF33964EB0}"/>
    <cellStyle name="Style 51 3" xfId="60223" xr:uid="{1BE7F8EE-638C-46E5-9CB5-E7FE5288C53E}"/>
    <cellStyle name="Style 52" xfId="3193" xr:uid="{CE112AED-CAA0-4F04-9FB4-946DCC628173}"/>
    <cellStyle name="Style 52 2" xfId="3194" xr:uid="{FD59EBFC-BCE0-4ED9-8038-986A3B9765BB}"/>
    <cellStyle name="Style 52 2 2" xfId="60226" xr:uid="{F18F9E30-A0EB-4F6B-9577-E1A4816D30D6}"/>
    <cellStyle name="Style 52 3" xfId="60225" xr:uid="{B05120A9-F755-4669-A801-C96DB509CEAB}"/>
    <cellStyle name="Style 58" xfId="3195" xr:uid="{9B7D5EEF-5461-416D-B3BE-DB756150F901}"/>
    <cellStyle name="Style 58 2" xfId="3196" xr:uid="{103C1314-9C91-4D7E-B282-F940D4847E4C}"/>
    <cellStyle name="Style 58 2 2" xfId="60228" xr:uid="{89E23AE1-CD33-426B-BCB7-56F63A12AC2B}"/>
    <cellStyle name="Style 58 3" xfId="3197" xr:uid="{510C0513-E83E-4495-873A-8FEE02A57120}"/>
    <cellStyle name="Style 58 3 2" xfId="60229" xr:uid="{72B0E357-C819-4724-AFB7-B8C310A37058}"/>
    <cellStyle name="Style 58 4" xfId="60227" xr:uid="{F7DAAB77-DE81-4BB9-98FF-06EF9393CD5A}"/>
    <cellStyle name="Style 59" xfId="3198" xr:uid="{0EC3A525-1747-4C43-A04E-DFB7DCDE0545}"/>
    <cellStyle name="Style 59 2" xfId="3199" xr:uid="{F1D2B689-97F5-4880-8393-5088B8887380}"/>
    <cellStyle name="Style 59 2 2" xfId="60231" xr:uid="{07556E58-1BE7-426C-9D51-0FA09A572DA8}"/>
    <cellStyle name="Style 59 3" xfId="60230" xr:uid="{6C1D47E4-BBE9-45AF-8760-30ECA13EFB38}"/>
    <cellStyle name="Style 60" xfId="3200" xr:uid="{B72FCB61-ABF3-406D-8B95-E12284FB49DC}"/>
    <cellStyle name="Style 60 2" xfId="3201" xr:uid="{B81A3119-BC6C-4DB3-B144-5E4902BC7D85}"/>
    <cellStyle name="Style 60 2 2" xfId="60233" xr:uid="{47B9BA83-3E85-4577-BDE6-F719AC7B0E54}"/>
    <cellStyle name="Style 60 3" xfId="60232" xr:uid="{E6D48184-6A8B-4CC8-AB78-FFED835F07B5}"/>
    <cellStyle name="Style 61" xfId="3202" xr:uid="{8643DA20-2539-4212-AE79-F12916B320A9}"/>
    <cellStyle name="Style 61 2" xfId="3203" xr:uid="{0228381C-ADA0-433D-AE47-24FE37DA3D96}"/>
    <cellStyle name="Style 61 2 2" xfId="60235" xr:uid="{F48DF8B0-9698-4ECB-AF35-153FE8E9A3CF}"/>
    <cellStyle name="Style 61 3" xfId="60234" xr:uid="{20F118ED-56F0-48D6-872D-A99572721F90}"/>
    <cellStyle name="Style 62" xfId="3204" xr:uid="{FB768921-C9F2-4F86-A3E9-8CEDDD382B2D}"/>
    <cellStyle name="Style 62 2" xfId="3205" xr:uid="{2A385E5E-B0B8-44ED-AE7F-4ADB0ADB28F4}"/>
    <cellStyle name="Style 62 2 2" xfId="60237" xr:uid="{87ACC057-1B14-4FDF-912B-F9E2D177D5E3}"/>
    <cellStyle name="Style 62 3" xfId="3206" xr:uid="{F1D31A76-2C50-44D6-9175-16C996AE6E1A}"/>
    <cellStyle name="Style 62 3 2" xfId="60238" xr:uid="{E82F57B0-476D-4DFD-A953-3604E944F708}"/>
    <cellStyle name="Style 62 4" xfId="60236" xr:uid="{93E3B08E-4D13-43F4-8B29-20FEB4D6248C}"/>
    <cellStyle name="Style 63" xfId="3207" xr:uid="{30913E1D-545A-4627-B54E-2797F46DBFD4}"/>
    <cellStyle name="Style 63 2" xfId="3208" xr:uid="{FC167E6C-1BDB-4CF0-9EB1-D28473E2819F}"/>
    <cellStyle name="Style 63 2 2" xfId="60240" xr:uid="{E920F442-D3A2-4640-8B23-7161ADC6F312}"/>
    <cellStyle name="Style 63 3" xfId="60239" xr:uid="{04B26C41-0D5E-44DA-A5C8-B82A0AC2DA51}"/>
    <cellStyle name="Style 64" xfId="3209" xr:uid="{93DFAD60-3418-4900-B682-3F0A3319D567}"/>
    <cellStyle name="Style 64 2" xfId="3210" xr:uid="{199BB4FD-32A6-4DFF-A65C-FA93C4455BFF}"/>
    <cellStyle name="Style 64 2 2" xfId="60242" xr:uid="{44CA3AD5-51C7-4EBF-A7A6-38D5FBBBB996}"/>
    <cellStyle name="Style 64 3" xfId="60241" xr:uid="{36E8951A-7A65-4B55-8347-0F4DF5B4550F}"/>
    <cellStyle name="Style 69" xfId="3211" xr:uid="{59BD4981-6C8D-45FA-A335-1B33F6A326A9}"/>
    <cellStyle name="Style 69 2" xfId="3212" xr:uid="{59223313-65AD-4C2A-AA62-EAD8A8E895DC}"/>
    <cellStyle name="Style 69 2 2" xfId="60244" xr:uid="{636649E9-F36A-4452-A37F-121EC56DE084}"/>
    <cellStyle name="Style 69 3" xfId="3213" xr:uid="{E58C29EB-95C1-447A-9D7E-E296EDBAB5D6}"/>
    <cellStyle name="Style 69 3 2" xfId="60245" xr:uid="{7D4BD20D-A9B9-4E14-92A1-F9D5362CD093}"/>
    <cellStyle name="Style 69 4" xfId="60243" xr:uid="{377DFB7B-864F-48C7-B6F7-7E7ABD134A1D}"/>
    <cellStyle name="Style 70" xfId="3214" xr:uid="{57427E2F-4D37-4794-9A35-8CE3CBFC81B3}"/>
    <cellStyle name="Style 70 2" xfId="3215" xr:uid="{01859F18-E324-472D-B02D-7F3694400E29}"/>
    <cellStyle name="Style 70 2 2" xfId="60247" xr:uid="{048B3348-69D0-4350-B09C-101C37D2873A}"/>
    <cellStyle name="Style 70 3" xfId="60246" xr:uid="{3ADF51F5-DB95-49B3-90AE-00A174DF16DA}"/>
    <cellStyle name="Style 71" xfId="3216" xr:uid="{DF6C7097-7681-4BE7-9A88-FD6FF03BE121}"/>
    <cellStyle name="Style 71 2" xfId="3217" xr:uid="{69B52122-DD67-40FD-8221-A2F72886C690}"/>
    <cellStyle name="Style 71 2 2" xfId="60249" xr:uid="{623A2EC3-F86A-472B-B8DD-3CF3A097D6BB}"/>
    <cellStyle name="Style 71 3" xfId="60248" xr:uid="{C4B44CE1-05DD-46E0-8A02-0F52F0EA11C6}"/>
    <cellStyle name="Style 72" xfId="3218" xr:uid="{A212AD18-6A0E-478E-AAC8-5B86CD290F2D}"/>
    <cellStyle name="Style 72 2" xfId="3219" xr:uid="{6A9668A7-09A7-4C55-A9DC-53F6D52315AE}"/>
    <cellStyle name="Style 72 2 2" xfId="60251" xr:uid="{4BD3B5AC-A3E9-4F4B-B79C-799F895A21B5}"/>
    <cellStyle name="Style 72 3" xfId="60250" xr:uid="{5F54CEEA-397F-4F22-A5EA-2E4625B5F613}"/>
    <cellStyle name="Style 73" xfId="3220" xr:uid="{D1984052-B90C-4B56-811D-7436F11487E3}"/>
    <cellStyle name="Style 73 2" xfId="3221" xr:uid="{AE43DD17-601B-4BC0-B35F-748FFE847CB6}"/>
    <cellStyle name="Style 73 2 2" xfId="60253" xr:uid="{FCABA46B-3481-4374-B4B5-6130CBAA3340}"/>
    <cellStyle name="Style 73 3" xfId="3222" xr:uid="{1E59BDA7-7BA2-490C-A9EF-4CDA59C227AE}"/>
    <cellStyle name="Style 73 3 2" xfId="60254" xr:uid="{4B89D1BD-59F4-4AA6-A88D-E98C3F44B275}"/>
    <cellStyle name="Style 73 4" xfId="60252" xr:uid="{B3D00B3F-63D9-4000-A01C-3909C33A77E6}"/>
    <cellStyle name="Style 74" xfId="3223" xr:uid="{1FF153AA-C530-480A-9970-0767160C610B}"/>
    <cellStyle name="Style 74 2" xfId="3224" xr:uid="{C7D42944-27B5-4C88-BCFD-385EEFFF88A8}"/>
    <cellStyle name="Style 74 2 2" xfId="60256" xr:uid="{EB689CFF-6D08-4344-B806-F96BCEB1792E}"/>
    <cellStyle name="Style 74 3" xfId="60255" xr:uid="{7DD1193E-888F-4114-B054-A8FB8FF5B3D1}"/>
    <cellStyle name="Style 75" xfId="3225" xr:uid="{1B4ADE9A-3E04-43EC-B6B0-DBA0901FB251}"/>
    <cellStyle name="Style 75 2" xfId="3226" xr:uid="{3A552D0F-1EF9-4F3F-8D96-4D1A7172BE24}"/>
    <cellStyle name="Style 75 2 2" xfId="60258" xr:uid="{15511A3B-8AA0-46C6-9B0D-8D22DFC249F5}"/>
    <cellStyle name="Style 75 3" xfId="60257" xr:uid="{5EF52578-01B7-4B06-8806-01E927599ED1}"/>
    <cellStyle name="Style 80" xfId="3227" xr:uid="{4A08D746-FF38-4F72-B29E-D170B0C9218E}"/>
    <cellStyle name="Style 80 2" xfId="3228" xr:uid="{A892328A-CB3F-453A-AB94-A2371BB83E7F}"/>
    <cellStyle name="Style 80 2 2" xfId="60260" xr:uid="{95F9FD15-E89A-42BB-A61D-E6C7EC62659F}"/>
    <cellStyle name="Style 80 3" xfId="3229" xr:uid="{0D77862D-5979-44A5-A7EE-77B44F3A04C2}"/>
    <cellStyle name="Style 80 3 2" xfId="60261" xr:uid="{6B652DCF-E5A7-4222-8E16-41199338AED0}"/>
    <cellStyle name="Style 80 4" xfId="60259" xr:uid="{3E872A8B-65EB-4640-927D-D821B86C8A5C}"/>
    <cellStyle name="Style 81" xfId="3230" xr:uid="{5DC8A2BD-2250-4EC9-9179-91FF9D7EFC36}"/>
    <cellStyle name="Style 81 2" xfId="3231" xr:uid="{0989CB64-FE35-42E8-AF67-B970044A90BB}"/>
    <cellStyle name="Style 81 2 2" xfId="60263" xr:uid="{B26BCB34-71DD-421A-9A4B-4F4A25D758EE}"/>
    <cellStyle name="Style 81 3" xfId="3232" xr:uid="{9D40B24D-F293-4222-981E-85534959672F}"/>
    <cellStyle name="Style 81 3 2" xfId="60264" xr:uid="{E79F3371-0CAE-46A9-BA39-CB986DD6008C}"/>
    <cellStyle name="Style 81 4" xfId="60262" xr:uid="{4575179D-E905-40BF-BB87-91CB031DF163}"/>
    <cellStyle name="Style 82" xfId="3233" xr:uid="{BABE3045-29AD-439F-AEBB-BF5BBD57120E}"/>
    <cellStyle name="Style 82 2" xfId="3234" xr:uid="{60A91FE3-A64D-4853-8BA9-A5A0DF11EA06}"/>
    <cellStyle name="Style 82 2 2" xfId="60266" xr:uid="{2B807B5E-7759-40AD-8B2E-5D9CD2AD0B37}"/>
    <cellStyle name="Style 82 3" xfId="60265" xr:uid="{0E29DB26-E73E-4B11-A9BA-2745583BB0EE}"/>
    <cellStyle name="Style 83" xfId="3235" xr:uid="{C9B18405-F1E4-4368-9960-CA2524A1E29E}"/>
    <cellStyle name="Style 83 2" xfId="3236" xr:uid="{C65ECCA0-71C4-4B4E-B7FF-A9B00D472675}"/>
    <cellStyle name="Style 83 2 2" xfId="60268" xr:uid="{550A000D-5393-47C1-9658-B02A6B43EB08}"/>
    <cellStyle name="Style 83 3" xfId="60267" xr:uid="{11D05F6A-20D9-4865-9B63-8B3443B92787}"/>
    <cellStyle name="Style 84" xfId="3237" xr:uid="{E912F76F-C57A-40A9-83A9-65F8B901D1D4}"/>
    <cellStyle name="Style 84 2" xfId="3238" xr:uid="{29EBB72E-E42B-497C-AC59-E15978F951B8}"/>
    <cellStyle name="Style 84 2 2" xfId="60270" xr:uid="{B13DB2E8-0C8B-4567-A5A8-D4E5528A58F1}"/>
    <cellStyle name="Style 84 3" xfId="60269" xr:uid="{9D00AD79-8D67-457C-B71F-5D4B1DA86E96}"/>
    <cellStyle name="Style 85" xfId="3239" xr:uid="{EB336B9C-9341-411D-BAC5-D17D6AB1CF13}"/>
    <cellStyle name="Style 85 2" xfId="3240" xr:uid="{F6ADD2B3-233E-4CC4-9C71-123CE27CBD29}"/>
    <cellStyle name="Style 85 2 2" xfId="60272" xr:uid="{83CDB772-6C1D-4D37-A391-96FED7CE7960}"/>
    <cellStyle name="Style 85 3" xfId="3241" xr:uid="{B6765C79-F59C-4898-8481-B7B2DC36DAF7}"/>
    <cellStyle name="Style 85 3 2" xfId="60273" xr:uid="{9C120A67-E12C-4B83-B126-BA6118E0157E}"/>
    <cellStyle name="Style 85 4" xfId="60271" xr:uid="{118E3B59-249F-42DA-9E01-76466FE3225D}"/>
    <cellStyle name="Style 86" xfId="3242" xr:uid="{40F52A4F-633D-430A-BD18-1BE2FC82A595}"/>
    <cellStyle name="Style 86 2" xfId="3243" xr:uid="{ECAAC6DB-81C2-410F-835B-85CD9D6A146D}"/>
    <cellStyle name="Style 86 2 2" xfId="60275" xr:uid="{8E5CF1DA-5B24-400E-8B8D-21CB225874FE}"/>
    <cellStyle name="Style 86 3" xfId="60274" xr:uid="{068F5847-0CFA-4F07-A241-72E674538B82}"/>
    <cellStyle name="Style 87" xfId="3244" xr:uid="{17C981FD-61B9-4349-8199-9E7448572463}"/>
    <cellStyle name="Style 87 2" xfId="3245" xr:uid="{209818E0-7F9E-4020-9E45-F502AB6F70F6}"/>
    <cellStyle name="Style 87 2 2" xfId="60277" xr:uid="{705C8DD2-F5AE-4981-8333-761A1BA27B22}"/>
    <cellStyle name="Style 87 3" xfId="60276" xr:uid="{ED6FCA5F-BD3E-4690-ACB8-CFBC1B35F168}"/>
    <cellStyle name="Style 93" xfId="3246" xr:uid="{F528F8FE-C333-4644-BFDB-41521EAE5BD7}"/>
    <cellStyle name="Style 93 2" xfId="3247" xr:uid="{32744F6C-891E-4E48-88DD-019EC041917B}"/>
    <cellStyle name="Style 93 2 2" xfId="60279" xr:uid="{5D8A2CED-A87B-4742-863E-68578FDEEC06}"/>
    <cellStyle name="Style 93 3" xfId="3248" xr:uid="{28D14C6A-6B5C-46CA-A9D8-52B515F3B38C}"/>
    <cellStyle name="Style 93 3 2" xfId="60280" xr:uid="{9204A8AE-F64A-482F-A1CD-77DB6D56C385}"/>
    <cellStyle name="Style 93 4" xfId="60278" xr:uid="{9453EADC-E1C0-46D0-9CCD-3FF78C3CA977}"/>
    <cellStyle name="Style 94" xfId="3249" xr:uid="{0ED79956-E292-41CA-A1AE-F3C97BCB7024}"/>
    <cellStyle name="Style 94 2" xfId="3250" xr:uid="{F585C869-C38A-4DD5-A1C4-0F0EF0999870}"/>
    <cellStyle name="Style 94 2 2" xfId="60282" xr:uid="{1CD0C0CE-2148-4225-A43E-28F8255629C2}"/>
    <cellStyle name="Style 94 3" xfId="60281" xr:uid="{5CE3B6D6-6259-4FB5-ACE9-D373C4672131}"/>
    <cellStyle name="Style 95" xfId="3251" xr:uid="{07266C2B-8352-49C4-9C36-BE693B5CBC99}"/>
    <cellStyle name="Style 95 2" xfId="3252" xr:uid="{AC3FDD94-D3AF-49FA-AE76-7EBB6ADD93E9}"/>
    <cellStyle name="Style 95 2 2" xfId="60284" xr:uid="{B8897FBD-FD9E-4E12-A875-AB7F96EFC89F}"/>
    <cellStyle name="Style 95 3" xfId="60283" xr:uid="{F1F15FA0-11FD-4D21-B58D-B8AD2B70C290}"/>
    <cellStyle name="Style 96" xfId="3253" xr:uid="{467E6F5E-6A98-42FC-B281-F3CA3094A81F}"/>
    <cellStyle name="Style 96 2" xfId="3254" xr:uid="{C72C3F89-3609-49F2-ABDC-0E7468A60877}"/>
    <cellStyle name="Style 96 2 2" xfId="60286" xr:uid="{78CC533B-47C5-41BD-9E55-E4698572036B}"/>
    <cellStyle name="Style 96 3" xfId="60285" xr:uid="{67B8D9E6-18DA-446E-9276-13706BD80510}"/>
    <cellStyle name="Style 97" xfId="3255" xr:uid="{8B3CE191-58E4-4D9D-8A3D-C5E4C198E8CE}"/>
    <cellStyle name="Style 97 2" xfId="3256" xr:uid="{AD2AA773-55F6-4610-B34C-2F644497B7A6}"/>
    <cellStyle name="Style 97 2 2" xfId="60288" xr:uid="{8BBADC1C-4416-4B9E-93ED-95C7E6F49D6F}"/>
    <cellStyle name="Style 97 3" xfId="3257" xr:uid="{A90508EF-6822-45F4-89F3-FFCB90436FCA}"/>
    <cellStyle name="Style 97 3 2" xfId="60289" xr:uid="{DE05FCD4-0D30-4EA5-99AB-D3192E793A2B}"/>
    <cellStyle name="Style 97 4" xfId="60287" xr:uid="{88AA8AD4-B43A-483E-90EB-022ADCFE1343}"/>
    <cellStyle name="Style 98" xfId="3258" xr:uid="{CEEB1C11-CAAC-484D-808B-54A93894B677}"/>
    <cellStyle name="Style 98 2" xfId="3259" xr:uid="{636010CC-615B-46EE-810F-B51BF7A3190A}"/>
    <cellStyle name="Style 98 2 2" xfId="60291" xr:uid="{3F9EC5EF-BEB3-421D-9BC0-EFB699B7F2AC}"/>
    <cellStyle name="Style 98 3" xfId="60290" xr:uid="{60DB3BB1-C2D7-4324-9D57-0324C1533CFA}"/>
    <cellStyle name="Style 99" xfId="3260" xr:uid="{8F38461A-A3FA-40F3-91D4-FB2DCEE79942}"/>
    <cellStyle name="Style 99 2" xfId="3261" xr:uid="{17C83FE8-D855-45E3-BF3F-E5AFC177F6BA}"/>
    <cellStyle name="Style 99 2 2" xfId="60293" xr:uid="{CD855AD1-D8F5-41D9-A156-66656B2DD573}"/>
    <cellStyle name="Style 99 3" xfId="60292" xr:uid="{4573895A-5F1C-4067-9FEF-50182A0E9D01}"/>
    <cellStyle name="tableau | cellule | normal | decimal 1" xfId="329" xr:uid="{1F6958E3-07E3-4C10-9967-618BDD66A21C}"/>
    <cellStyle name="tableau | cellule | normal | decimal 1 10" xfId="15131" xr:uid="{6C26C3E6-1EF3-459E-8B9E-A47D4A2F6A6F}"/>
    <cellStyle name="tableau | cellule | normal | decimal 1 10 2" xfId="33004" xr:uid="{B0DEE836-0A92-4A18-9427-9E5E542CF362}"/>
    <cellStyle name="tableau | cellule | normal | decimal 1 10 3" xfId="50855" xr:uid="{81C2C132-F7EF-4919-A2C4-6ED4259F2CBF}"/>
    <cellStyle name="tableau | cellule | normal | decimal 1 11" xfId="15132" xr:uid="{EF9F6263-1666-4119-86B1-1963EFCD2373}"/>
    <cellStyle name="tableau | cellule | normal | decimal 1 11 2" xfId="33005" xr:uid="{E65BD402-F01B-4871-9D40-04DF862E0F82}"/>
    <cellStyle name="tableau | cellule | normal | decimal 1 11 3" xfId="50856" xr:uid="{AB474C63-92E3-4E2A-90BA-7AEEB2C9D525}"/>
    <cellStyle name="tableau | cellule | normal | decimal 1 12" xfId="15130" xr:uid="{64DAC5A3-85A4-46F6-A163-94066254CE04}"/>
    <cellStyle name="tableau | cellule | normal | decimal 1 12 2" xfId="33003" xr:uid="{86F71417-FDDB-4941-8288-F95319099B1C}"/>
    <cellStyle name="tableau | cellule | normal | decimal 1 12 3" xfId="50854" xr:uid="{144B27CD-808C-4AC9-B970-D999B86E61DC}"/>
    <cellStyle name="tableau | cellule | normal | decimal 1 13" xfId="60294" xr:uid="{5280D1BA-B929-4459-B4EA-8278F3DDFB44}"/>
    <cellStyle name="tableau | cellule | normal | decimal 1 2" xfId="15133" xr:uid="{AB45F786-F390-4282-A5CF-2B39E273A7DE}"/>
    <cellStyle name="tableau | cellule | normal | decimal 1 2 2" xfId="15134" xr:uid="{A97F9C99-B1E9-4330-AF04-B7B6E6DB164D}"/>
    <cellStyle name="tableau | cellule | normal | decimal 1 2 2 2" xfId="15135" xr:uid="{9D89470A-95E2-4437-B7F0-002115D6F5E5}"/>
    <cellStyle name="tableau | cellule | normal | decimal 1 2 2 2 2" xfId="33008" xr:uid="{D062DBF2-05A2-4376-8A66-82AB6F7D48D0}"/>
    <cellStyle name="tableau | cellule | normal | decimal 1 2 2 2 3" xfId="50859" xr:uid="{74A2D5C0-C227-45BE-AFC1-1C4B1385FF07}"/>
    <cellStyle name="tableau | cellule | normal | decimal 1 2 2 3" xfId="33007" xr:uid="{7D2B65C1-CC23-43F9-84F1-1E57FA77F723}"/>
    <cellStyle name="tableau | cellule | normal | decimal 1 2 2 4" xfId="50858" xr:uid="{89874E91-72BE-49E2-BD4B-5588F97DC77E}"/>
    <cellStyle name="tableau | cellule | normal | decimal 1 2 3" xfId="15136" xr:uid="{903013AC-21DC-4451-A3AE-34BEFE27312A}"/>
    <cellStyle name="tableau | cellule | normal | decimal 1 2 3 2" xfId="15137" xr:uid="{908808A5-D679-4E33-AAAE-0E4667DA6B35}"/>
    <cellStyle name="tableau | cellule | normal | decimal 1 2 3 2 2" xfId="33010" xr:uid="{4D21160F-8E80-49FF-974B-A7A3A7142011}"/>
    <cellStyle name="tableau | cellule | normal | decimal 1 2 3 2 3" xfId="50861" xr:uid="{EDD9324B-706E-4978-B6EE-0676B48F8F30}"/>
    <cellStyle name="tableau | cellule | normal | decimal 1 2 3 3" xfId="33009" xr:uid="{B2857DCF-C8DE-46FD-BC7F-A1081D3B1083}"/>
    <cellStyle name="tableau | cellule | normal | decimal 1 2 3 4" xfId="50860" xr:uid="{7370499E-6F95-4F07-8A00-FC780FC7DAF7}"/>
    <cellStyle name="tableau | cellule | normal | decimal 1 2 4" xfId="15138" xr:uid="{3D3A1776-548A-40DC-820E-1D23EC615F27}"/>
    <cellStyle name="tableau | cellule | normal | decimal 1 2 4 2" xfId="33011" xr:uid="{7E3D4978-EEC1-4F0E-BC2A-18C911C62030}"/>
    <cellStyle name="tableau | cellule | normal | decimal 1 2 4 3" xfId="50862" xr:uid="{42D42010-8A8C-412D-86AD-F304E467A5A9}"/>
    <cellStyle name="tableau | cellule | normal | decimal 1 2 5" xfId="15139" xr:uid="{0F3A701C-7941-407A-AB3E-16EB0B5B1C6A}"/>
    <cellStyle name="tableau | cellule | normal | decimal 1 2 5 2" xfId="33012" xr:uid="{BFB22553-1BA6-422E-A96C-E2A6BEFBC361}"/>
    <cellStyle name="tableau | cellule | normal | decimal 1 2 5 3" xfId="50863" xr:uid="{2969D5E7-7EC6-4AAB-8171-4337598BF350}"/>
    <cellStyle name="tableau | cellule | normal | decimal 1 2 6" xfId="33006" xr:uid="{05D46DF1-A72D-4D9B-A4AE-97A07FB78350}"/>
    <cellStyle name="tableau | cellule | normal | decimal 1 2 7" xfId="50857" xr:uid="{73EA875E-7560-47A0-B3C3-2965D585581F}"/>
    <cellStyle name="tableau | cellule | normal | decimal 1 3" xfId="15140" xr:uid="{34C87A81-F63A-46D2-88BC-DD02825A77B0}"/>
    <cellStyle name="tableau | cellule | normal | decimal 1 3 2" xfId="15141" xr:uid="{EFF79F71-D325-4CD1-9001-C838B526EAB4}"/>
    <cellStyle name="tableau | cellule | normal | decimal 1 3 2 2" xfId="15142" xr:uid="{E50482F7-7060-4392-9C23-AD39B6EE6C20}"/>
    <cellStyle name="tableau | cellule | normal | decimal 1 3 2 2 2" xfId="33015" xr:uid="{839CBDE1-22C7-4573-9705-77E2B0F1C4B7}"/>
    <cellStyle name="tableau | cellule | normal | decimal 1 3 2 2 3" xfId="50866" xr:uid="{3FEE93AF-6F61-46EF-84F8-EE8B2FA6878E}"/>
    <cellStyle name="tableau | cellule | normal | decimal 1 3 2 3" xfId="33014" xr:uid="{FEB187E0-DFFA-4F74-AE8C-4CE5B2161496}"/>
    <cellStyle name="tableau | cellule | normal | decimal 1 3 2 4" xfId="50865" xr:uid="{621BD6C9-649A-44C5-8025-4896D67F2997}"/>
    <cellStyle name="tableau | cellule | normal | decimal 1 3 3" xfId="15143" xr:uid="{15DA33FA-1880-4863-A4A3-425294083CCA}"/>
    <cellStyle name="tableau | cellule | normal | decimal 1 3 3 2" xfId="15144" xr:uid="{7214C5C8-1A7C-428C-9039-7E5727D7F62A}"/>
    <cellStyle name="tableau | cellule | normal | decimal 1 3 3 2 2" xfId="33017" xr:uid="{F68A030D-D780-469C-89B8-C39E92A98A0D}"/>
    <cellStyle name="tableau | cellule | normal | decimal 1 3 3 2 3" xfId="50868" xr:uid="{88674F80-1A0B-4C00-A3B2-945CB06386CB}"/>
    <cellStyle name="tableau | cellule | normal | decimal 1 3 3 3" xfId="33016" xr:uid="{181EF310-10AC-4A18-9841-E3951BC41A3A}"/>
    <cellStyle name="tableau | cellule | normal | decimal 1 3 3 4" xfId="50867" xr:uid="{C14D9DC4-71D7-4E8D-8FFD-3DF538C31C0D}"/>
    <cellStyle name="tableau | cellule | normal | decimal 1 3 4" xfId="15145" xr:uid="{CF8BFA67-7E96-49AC-BE2C-07BC52E86EDD}"/>
    <cellStyle name="tableau | cellule | normal | decimal 1 3 4 2" xfId="33018" xr:uid="{EADF541C-BDB8-47AD-BCEC-EA2E919BF0C0}"/>
    <cellStyle name="tableau | cellule | normal | decimal 1 3 4 3" xfId="50869" xr:uid="{B1BC1867-9670-4833-82A7-BA1161012DDB}"/>
    <cellStyle name="tableau | cellule | normal | decimal 1 3 5" xfId="33013" xr:uid="{B8881C3F-4222-430E-880A-536B5A21D804}"/>
    <cellStyle name="tableau | cellule | normal | decimal 1 3 6" xfId="50864" xr:uid="{DFDF6A6E-60DC-4F1E-A17D-4102E7956ABB}"/>
    <cellStyle name="tableau | cellule | normal | decimal 1 4" xfId="15146" xr:uid="{BA232B85-70A0-43B8-B72C-5C4BB9BA213F}"/>
    <cellStyle name="tableau | cellule | normal | decimal 1 4 2" xfId="15147" xr:uid="{7D28D19A-1D42-4864-B1E1-4AE902115687}"/>
    <cellStyle name="tableau | cellule | normal | decimal 1 4 2 2" xfId="15148" xr:uid="{727C5399-031F-4041-96AB-813D984B46BE}"/>
    <cellStyle name="tableau | cellule | normal | decimal 1 4 2 2 2" xfId="33021" xr:uid="{BBC1A71B-1B12-4023-9EF7-B0324EFE85A2}"/>
    <cellStyle name="tableau | cellule | normal | decimal 1 4 2 2 3" xfId="50872" xr:uid="{68B6B3A6-D38E-4BB1-B1A2-7204DC746278}"/>
    <cellStyle name="tableau | cellule | normal | decimal 1 4 2 3" xfId="33020" xr:uid="{524495DF-4E02-4B84-8055-09FC08A3229E}"/>
    <cellStyle name="tableau | cellule | normal | decimal 1 4 2 4" xfId="50871" xr:uid="{449823DD-6E42-4BBE-BFCF-DC7056268C3F}"/>
    <cellStyle name="tableau | cellule | normal | decimal 1 4 3" xfId="15149" xr:uid="{B548E7B7-5219-492A-8080-807C94FB7320}"/>
    <cellStyle name="tableau | cellule | normal | decimal 1 4 3 2" xfId="15150" xr:uid="{249DA13E-4808-45AA-B221-4193140751B2}"/>
    <cellStyle name="tableau | cellule | normal | decimal 1 4 3 2 2" xfId="33023" xr:uid="{F3C35E32-3097-4301-828B-0ED84222E6AF}"/>
    <cellStyle name="tableau | cellule | normal | decimal 1 4 3 2 3" xfId="50874" xr:uid="{F775EE0C-BEE7-437C-B006-91AABD70A3BC}"/>
    <cellStyle name="tableau | cellule | normal | decimal 1 4 3 3" xfId="33022" xr:uid="{58CE93F2-8013-4291-8A2C-00E188123948}"/>
    <cellStyle name="tableau | cellule | normal | decimal 1 4 3 4" xfId="50873" xr:uid="{0032CDE0-76FE-4B27-942C-3A13F8D06FAA}"/>
    <cellStyle name="tableau | cellule | normal | decimal 1 4 4" xfId="15151" xr:uid="{860808AE-B4D2-40D9-B481-4B48748412CC}"/>
    <cellStyle name="tableau | cellule | normal | decimal 1 4 4 2" xfId="33024" xr:uid="{CA8E1DDA-EE25-42B2-9B18-0831F23C3495}"/>
    <cellStyle name="tableau | cellule | normal | decimal 1 4 4 3" xfId="50875" xr:uid="{F37AD0B4-A366-4DDF-94A6-8B42A7BF4796}"/>
    <cellStyle name="tableau | cellule | normal | decimal 1 4 5" xfId="33019" xr:uid="{6FC49677-9F4B-45C8-92DC-0018FADA6B44}"/>
    <cellStyle name="tableau | cellule | normal | decimal 1 4 6" xfId="50870" xr:uid="{2CAEC967-34FD-443A-9F4B-BD45E8D334D2}"/>
    <cellStyle name="tableau | cellule | normal | decimal 1 5" xfId="15152" xr:uid="{BED844A4-5F40-4846-9CA8-247F6BF00CE6}"/>
    <cellStyle name="tableau | cellule | normal | decimal 1 5 2" xfId="15153" xr:uid="{45C0C8B6-1514-42E3-8C35-58B4415A89C0}"/>
    <cellStyle name="tableau | cellule | normal | decimal 1 5 2 2" xfId="15154" xr:uid="{A40A3195-D5C8-45E5-9096-A50A6CE21D6B}"/>
    <cellStyle name="tableau | cellule | normal | decimal 1 5 2 2 2" xfId="33027" xr:uid="{413FBB18-EBFF-40E7-9232-5DFA5F958856}"/>
    <cellStyle name="tableau | cellule | normal | decimal 1 5 2 2 3" xfId="50878" xr:uid="{FC6F0757-C165-4D0C-932A-72807652570C}"/>
    <cellStyle name="tableau | cellule | normal | decimal 1 5 2 3" xfId="33026" xr:uid="{9E068AAA-A40C-4CC7-84BA-9A2BD04082B2}"/>
    <cellStyle name="tableau | cellule | normal | decimal 1 5 2 4" xfId="50877" xr:uid="{59515E50-D00F-43D8-BE74-B2606A089FC6}"/>
    <cellStyle name="tableau | cellule | normal | decimal 1 5 3" xfId="15155" xr:uid="{D9D17E14-F2B9-4AF5-BD31-C81F2D42A080}"/>
    <cellStyle name="tableau | cellule | normal | decimal 1 5 3 2" xfId="15156" xr:uid="{0E67B43D-7F0E-40C5-9A21-07A3AFC69AFB}"/>
    <cellStyle name="tableau | cellule | normal | decimal 1 5 3 2 2" xfId="33029" xr:uid="{3877EB7D-9373-4C14-B4C4-F8FF346EE9E8}"/>
    <cellStyle name="tableau | cellule | normal | decimal 1 5 3 2 3" xfId="50880" xr:uid="{E0883388-6CB7-4CE7-B36B-BD24B249C14E}"/>
    <cellStyle name="tableau | cellule | normal | decimal 1 5 3 3" xfId="33028" xr:uid="{F6D58220-AE75-4437-B1B9-B4337D39450C}"/>
    <cellStyle name="tableau | cellule | normal | decimal 1 5 3 4" xfId="50879" xr:uid="{438B9C43-CE13-4929-9F72-77D03DDBA3C9}"/>
    <cellStyle name="tableau | cellule | normal | decimal 1 5 4" xfId="15157" xr:uid="{0A0F57DD-DCEC-4382-82DA-188666A46E4B}"/>
    <cellStyle name="tableau | cellule | normal | decimal 1 5 4 2" xfId="15158" xr:uid="{38CACB6C-C781-42E0-9B15-8F77ABAC7197}"/>
    <cellStyle name="tableau | cellule | normal | decimal 1 5 4 2 2" xfId="33031" xr:uid="{D1C8D438-BF9E-4BD8-83FA-42D2E3200233}"/>
    <cellStyle name="tableau | cellule | normal | decimal 1 5 4 2 3" xfId="50882" xr:uid="{AC987613-85AC-4CDC-A2BA-A277104A3A0F}"/>
    <cellStyle name="tableau | cellule | normal | decimal 1 5 4 3" xfId="33030" xr:uid="{03F6D2AB-4009-4BE2-905B-DC993E750489}"/>
    <cellStyle name="tableau | cellule | normal | decimal 1 5 4 4" xfId="50881" xr:uid="{CA812E90-860B-40CB-90A3-43CDB334E4BC}"/>
    <cellStyle name="tableau | cellule | normal | decimal 1 5 5" xfId="15159" xr:uid="{CBD65809-71B7-4911-B494-709A92ACBEE2}"/>
    <cellStyle name="tableau | cellule | normal | decimal 1 5 5 2" xfId="33032" xr:uid="{15768696-CE85-4E50-B965-23C593D9B880}"/>
    <cellStyle name="tableau | cellule | normal | decimal 1 5 5 3" xfId="50883" xr:uid="{553D4E26-5AF8-46FF-A545-4193DD6D3BCC}"/>
    <cellStyle name="tableau | cellule | normal | decimal 1 5 6" xfId="33025" xr:uid="{1D30D540-C9F3-464B-AD93-FEF56391C5C3}"/>
    <cellStyle name="tableau | cellule | normal | decimal 1 5 7" xfId="50876" xr:uid="{15E8ED85-6B2B-4AD3-8FDA-19451C1A7029}"/>
    <cellStyle name="tableau | cellule | normal | decimal 1 6" xfId="15160" xr:uid="{605D6C5F-147D-4655-B0CE-3F1FFD87ACEE}"/>
    <cellStyle name="tableau | cellule | normal | decimal 1 6 2" xfId="15161" xr:uid="{3BBAE7D9-5998-471A-9C75-1B3882F39AC5}"/>
    <cellStyle name="tableau | cellule | normal | decimal 1 6 2 2" xfId="15162" xr:uid="{A6F2C511-D501-4389-A264-5BA840CD9D61}"/>
    <cellStyle name="tableau | cellule | normal | decimal 1 6 2 2 2" xfId="33035" xr:uid="{41036C4D-7B79-4BE1-BC46-2ADE73FAB4D0}"/>
    <cellStyle name="tableau | cellule | normal | decimal 1 6 2 2 3" xfId="50886" xr:uid="{02929B6D-D079-4FF9-BAA0-08F098752E33}"/>
    <cellStyle name="tableau | cellule | normal | decimal 1 6 2 3" xfId="33034" xr:uid="{7DDFA5E3-2B8D-4CC1-B8CB-C5EB85BE3AAA}"/>
    <cellStyle name="tableau | cellule | normal | decimal 1 6 2 4" xfId="50885" xr:uid="{F0604209-587A-405F-930A-9D0C34F2D2BF}"/>
    <cellStyle name="tableau | cellule | normal | decimal 1 6 3" xfId="15163" xr:uid="{07DAA10B-B8B7-40DF-9776-DAD0D5A73F21}"/>
    <cellStyle name="tableau | cellule | normal | decimal 1 6 3 2" xfId="15164" xr:uid="{0177E4E4-5D04-4CD5-B2A7-E16EB04808C9}"/>
    <cellStyle name="tableau | cellule | normal | decimal 1 6 3 2 2" xfId="33037" xr:uid="{DDEC84EE-263B-4FDE-8B18-A2376691915A}"/>
    <cellStyle name="tableau | cellule | normal | decimal 1 6 3 2 3" xfId="50888" xr:uid="{14D3CF7C-B9BF-44A9-9A61-7809C060E83D}"/>
    <cellStyle name="tableau | cellule | normal | decimal 1 6 3 3" xfId="33036" xr:uid="{26AEF41A-B947-4A80-932D-A3FC0B62B5F3}"/>
    <cellStyle name="tableau | cellule | normal | decimal 1 6 3 4" xfId="50887" xr:uid="{9E2D71E2-BCB2-49CB-A61F-339C43C01F9C}"/>
    <cellStyle name="tableau | cellule | normal | decimal 1 6 4" xfId="15165" xr:uid="{E6D0A59D-FF53-4A58-81EE-F56E74EA6A3B}"/>
    <cellStyle name="tableau | cellule | normal | decimal 1 6 4 2" xfId="33038" xr:uid="{C5DBDDB7-44A0-4239-8AC3-88AC623BED73}"/>
    <cellStyle name="tableau | cellule | normal | decimal 1 6 4 3" xfId="50889" xr:uid="{7223C84C-5BA9-468B-A98E-23382FF474F6}"/>
    <cellStyle name="tableau | cellule | normal | decimal 1 6 5" xfId="33033" xr:uid="{0EBDC5E5-1C26-47B8-9508-76DBBD8C3FB1}"/>
    <cellStyle name="tableau | cellule | normal | decimal 1 6 6" xfId="50884" xr:uid="{CF3330B4-B54F-4277-977C-F2EB4FED380C}"/>
    <cellStyle name="tableau | cellule | normal | decimal 1 7" xfId="15166" xr:uid="{31317C8E-3BA9-4D6E-9B82-96F545F04694}"/>
    <cellStyle name="tableau | cellule | normal | decimal 1 7 2" xfId="15167" xr:uid="{0E440DBF-56FA-43E2-B99D-302CCD9A06E4}"/>
    <cellStyle name="tableau | cellule | normal | decimal 1 7 2 2" xfId="33040" xr:uid="{CF39318D-B840-440C-A989-C77FEDD1EBD7}"/>
    <cellStyle name="tableau | cellule | normal | decimal 1 7 2 3" xfId="50891" xr:uid="{622F5E00-E37A-4580-A9F7-D68CA6CAC847}"/>
    <cellStyle name="tableau | cellule | normal | decimal 1 7 3" xfId="33039" xr:uid="{C6ADCC80-14B5-42C2-884A-2D3786C457AA}"/>
    <cellStyle name="tableau | cellule | normal | decimal 1 7 4" xfId="50890" xr:uid="{F3B40B47-30CF-4594-BBC5-648D34A317E3}"/>
    <cellStyle name="tableau | cellule | normal | decimal 1 8" xfId="15168" xr:uid="{517CDEDD-456F-4FBE-99A8-64F2788923A3}"/>
    <cellStyle name="tableau | cellule | normal | decimal 1 8 2" xfId="15169" xr:uid="{EB42A225-14C3-4CFE-AA17-D73940DED4C4}"/>
    <cellStyle name="tableau | cellule | normal | decimal 1 8 2 2" xfId="33042" xr:uid="{9FA8085F-D6D1-48CC-B93D-57BBAC2FD4F1}"/>
    <cellStyle name="tableau | cellule | normal | decimal 1 8 2 3" xfId="50893" xr:uid="{901B3940-63BC-4F08-9A79-D22D8380EE89}"/>
    <cellStyle name="tableau | cellule | normal | decimal 1 8 3" xfId="33041" xr:uid="{18E239AB-D784-4C7B-B68D-B3465F629858}"/>
    <cellStyle name="tableau | cellule | normal | decimal 1 8 4" xfId="50892" xr:uid="{17D11CAC-BB82-4E19-8972-9E410C15F25F}"/>
    <cellStyle name="tableau | cellule | normal | decimal 1 9" xfId="15170" xr:uid="{43B9DEB9-2BFA-4E4D-93AD-C7329D03E927}"/>
    <cellStyle name="tableau | cellule | normal | decimal 1 9 2" xfId="15171" xr:uid="{37D7E0D2-6FF9-41E4-839F-0A2E62B925A2}"/>
    <cellStyle name="tableau | cellule | normal | decimal 1 9 2 2" xfId="33044" xr:uid="{F5799309-98EF-40B6-9B54-850AB95BE90A}"/>
    <cellStyle name="tableau | cellule | normal | decimal 1 9 2 3" xfId="50895" xr:uid="{6E529A37-0A11-499D-B53F-8027B8423F77}"/>
    <cellStyle name="tableau | cellule | normal | decimal 1 9 3" xfId="33043" xr:uid="{950418C3-FCD9-4BE5-85BD-34249C7D8792}"/>
    <cellStyle name="tableau | cellule | normal | decimal 1 9 4" xfId="50894" xr:uid="{3878FEFE-6369-4231-AEC4-623A6D020032}"/>
    <cellStyle name="tableau | cellule | normal | pourcentage | decimal 1" xfId="330" xr:uid="{25628E78-496C-429E-B0CB-55B79C714AD1}"/>
    <cellStyle name="tableau | cellule | normal | pourcentage | decimal 1 10" xfId="15173" xr:uid="{DEB02385-23B7-4698-A524-1B2CEC6B620B}"/>
    <cellStyle name="tableau | cellule | normal | pourcentage | decimal 1 10 2" xfId="33046" xr:uid="{AEA81295-F689-4269-AC29-FD91FBCDB699}"/>
    <cellStyle name="tableau | cellule | normal | pourcentage | decimal 1 10 3" xfId="50897" xr:uid="{E3E7EAC9-CCD5-4EB1-A0AE-DFBA7FE56B96}"/>
    <cellStyle name="tableau | cellule | normal | pourcentage | decimal 1 11" xfId="15174" xr:uid="{DB96C30B-9B03-4E54-86A8-49DABE096D43}"/>
    <cellStyle name="tableau | cellule | normal | pourcentage | decimal 1 11 2" xfId="33047" xr:uid="{B2FF7CDB-6E3D-4713-9604-61DA39C41AF0}"/>
    <cellStyle name="tableau | cellule | normal | pourcentage | decimal 1 11 3" xfId="50898" xr:uid="{039F0E8E-7BBA-42F0-85CA-0B530CA1C23F}"/>
    <cellStyle name="tableau | cellule | normal | pourcentage | decimal 1 12" xfId="15172" xr:uid="{54C52323-C077-40BB-B450-A025429A8C52}"/>
    <cellStyle name="tableau | cellule | normal | pourcentage | decimal 1 12 2" xfId="33045" xr:uid="{FABB8EDB-50EF-4F7D-A80B-81536B05571C}"/>
    <cellStyle name="tableau | cellule | normal | pourcentage | decimal 1 12 3" xfId="50896" xr:uid="{0B905772-431D-43AB-B81A-7BB1E2D83CF9}"/>
    <cellStyle name="tableau | cellule | normal | pourcentage | decimal 1 13" xfId="60295" xr:uid="{19D5079E-CC0D-40B2-A36C-EAE2722A71E4}"/>
    <cellStyle name="tableau | cellule | normal | pourcentage | decimal 1 2" xfId="15175" xr:uid="{9692A8E8-F7CC-4416-9DF2-30AA2E0320DE}"/>
    <cellStyle name="tableau | cellule | normal | pourcentage | decimal 1 2 2" xfId="15176" xr:uid="{08ACA4AE-119A-412C-9B5E-149608824A75}"/>
    <cellStyle name="tableau | cellule | normal | pourcentage | decimal 1 2 2 2" xfId="15177" xr:uid="{17FF882E-4CEA-47AA-9719-528A24272EA6}"/>
    <cellStyle name="tableau | cellule | normal | pourcentage | decimal 1 2 2 2 2" xfId="33050" xr:uid="{D2A8A273-6F05-4C5E-87FA-FA85CE220A71}"/>
    <cellStyle name="tableau | cellule | normal | pourcentage | decimal 1 2 2 2 3" xfId="50901" xr:uid="{350DECC8-5166-4556-BB6D-837B5090AD1C}"/>
    <cellStyle name="tableau | cellule | normal | pourcentage | decimal 1 2 2 3" xfId="33049" xr:uid="{A115A291-F5FC-4653-A5EF-EA91ED3A9CCE}"/>
    <cellStyle name="tableau | cellule | normal | pourcentage | decimal 1 2 2 4" xfId="50900" xr:uid="{E1DE6BDC-B174-429E-96B3-6739400AC401}"/>
    <cellStyle name="tableau | cellule | normal | pourcentage | decimal 1 2 3" xfId="15178" xr:uid="{9B98B154-3529-4F37-AAF0-A70FE94F66CF}"/>
    <cellStyle name="tableau | cellule | normal | pourcentage | decimal 1 2 3 2" xfId="15179" xr:uid="{0ACA0E56-81BC-4C45-A80B-B94D8A26481A}"/>
    <cellStyle name="tableau | cellule | normal | pourcentage | decimal 1 2 3 2 2" xfId="33052" xr:uid="{CE7CF7E1-9721-43F5-B0E0-7FBE271FB91C}"/>
    <cellStyle name="tableau | cellule | normal | pourcentage | decimal 1 2 3 2 3" xfId="50903" xr:uid="{DB1E1321-7E9B-4A9D-ACD7-BECC5CA03860}"/>
    <cellStyle name="tableau | cellule | normal | pourcentage | decimal 1 2 3 3" xfId="33051" xr:uid="{3907205F-FAA7-47CE-81B6-71E6B49A35CF}"/>
    <cellStyle name="tableau | cellule | normal | pourcentage | decimal 1 2 3 4" xfId="50902" xr:uid="{17CCBC30-CDBF-4A6E-8EBE-6D2F0C24540C}"/>
    <cellStyle name="tableau | cellule | normal | pourcentage | decimal 1 2 4" xfId="15180" xr:uid="{CFB6DA5F-AA4E-482B-94A0-8E0BD1EDB945}"/>
    <cellStyle name="tableau | cellule | normal | pourcentage | decimal 1 2 4 2" xfId="33053" xr:uid="{42B0A200-712B-493B-807D-164E4A17FC83}"/>
    <cellStyle name="tableau | cellule | normal | pourcentage | decimal 1 2 4 3" xfId="50904" xr:uid="{F0CF6364-60EE-4BAE-9C99-AF9E6E063E3C}"/>
    <cellStyle name="tableau | cellule | normal | pourcentage | decimal 1 2 5" xfId="15181" xr:uid="{0A5D1E61-DB90-410D-A4B0-85318B4627CE}"/>
    <cellStyle name="tableau | cellule | normal | pourcentage | decimal 1 2 5 2" xfId="33054" xr:uid="{7479E82C-F3D4-4C0B-98DD-BE3C0BC1BE84}"/>
    <cellStyle name="tableau | cellule | normal | pourcentage | decimal 1 2 5 3" xfId="50905" xr:uid="{423CC77B-F56F-4825-8AA1-DF8808B18ED4}"/>
    <cellStyle name="tableau | cellule | normal | pourcentage | decimal 1 2 6" xfId="33048" xr:uid="{561BFD17-3073-40CF-AC85-C424D75B4C1E}"/>
    <cellStyle name="tableau | cellule | normal | pourcentage | decimal 1 2 7" xfId="50899" xr:uid="{AF90C8AB-BF60-4DEB-9DCB-364DEADC4577}"/>
    <cellStyle name="tableau | cellule | normal | pourcentage | decimal 1 3" xfId="15182" xr:uid="{878AC321-3422-4153-82BF-2DA3264D3369}"/>
    <cellStyle name="tableau | cellule | normal | pourcentage | decimal 1 3 2" xfId="15183" xr:uid="{BAE8A996-80F4-439C-A894-53A6DC927B5E}"/>
    <cellStyle name="tableau | cellule | normal | pourcentage | decimal 1 3 2 2" xfId="15184" xr:uid="{8C396525-9577-4E0B-ADF2-13117F37E28B}"/>
    <cellStyle name="tableau | cellule | normal | pourcentage | decimal 1 3 2 2 2" xfId="33057" xr:uid="{EC09629C-15B0-4990-A900-F55099696043}"/>
    <cellStyle name="tableau | cellule | normal | pourcentage | decimal 1 3 2 2 3" xfId="50908" xr:uid="{0AA72B2B-466A-42C2-BD18-23D7B8D10F1B}"/>
    <cellStyle name="tableau | cellule | normal | pourcentage | decimal 1 3 2 3" xfId="33056" xr:uid="{020FDE9B-01CF-47DF-A8E5-A344690608D5}"/>
    <cellStyle name="tableau | cellule | normal | pourcentage | decimal 1 3 2 4" xfId="50907" xr:uid="{90A2032F-7380-43E0-B652-4818ADF947DE}"/>
    <cellStyle name="tableau | cellule | normal | pourcentage | decimal 1 3 3" xfId="15185" xr:uid="{4A5AE869-58FC-4E45-80A8-749904347FE7}"/>
    <cellStyle name="tableau | cellule | normal | pourcentage | decimal 1 3 3 2" xfId="15186" xr:uid="{E10BB84A-B6A7-4FA7-BC75-801AF6364C5E}"/>
    <cellStyle name="tableau | cellule | normal | pourcentage | decimal 1 3 3 2 2" xfId="33059" xr:uid="{E5BCEAFF-2249-4E71-9E1E-FFAC1C019E1F}"/>
    <cellStyle name="tableau | cellule | normal | pourcentage | decimal 1 3 3 2 3" xfId="50910" xr:uid="{99870121-5353-4C4E-8A34-FD8F7A917E26}"/>
    <cellStyle name="tableau | cellule | normal | pourcentage | decimal 1 3 3 3" xfId="33058" xr:uid="{2A59DEBE-EE29-48F5-982E-C56CD3FF3817}"/>
    <cellStyle name="tableau | cellule | normal | pourcentage | decimal 1 3 3 4" xfId="50909" xr:uid="{FAD445AC-AA10-4BBD-B086-481EE10DF0FC}"/>
    <cellStyle name="tableau | cellule | normal | pourcentage | decimal 1 3 4" xfId="15187" xr:uid="{3F712A3E-22B1-4488-AB1B-03896D5EDC9B}"/>
    <cellStyle name="tableau | cellule | normal | pourcentage | decimal 1 3 4 2" xfId="33060" xr:uid="{1583AF58-4728-4AC2-AAC6-5E7A7AB36528}"/>
    <cellStyle name="tableau | cellule | normal | pourcentage | decimal 1 3 4 3" xfId="50911" xr:uid="{A3957F43-397B-42BB-8D7A-96B1CC49A54D}"/>
    <cellStyle name="tableau | cellule | normal | pourcentage | decimal 1 3 5" xfId="33055" xr:uid="{674A4597-9CAD-4549-88CE-CC8DE1A75087}"/>
    <cellStyle name="tableau | cellule | normal | pourcentage | decimal 1 3 6" xfId="50906" xr:uid="{5C5F0D87-A171-4E35-95E9-594937BFF0B2}"/>
    <cellStyle name="tableau | cellule | normal | pourcentage | decimal 1 4" xfId="15188" xr:uid="{57E7A629-259E-4161-A265-AB28D3A64832}"/>
    <cellStyle name="tableau | cellule | normal | pourcentage | decimal 1 4 2" xfId="15189" xr:uid="{AE8E83B0-91B4-40E4-A8F9-C65AFBDFBBBC}"/>
    <cellStyle name="tableau | cellule | normal | pourcentage | decimal 1 4 2 2" xfId="15190" xr:uid="{8574AD61-44D9-4603-B12D-740E60476B78}"/>
    <cellStyle name="tableau | cellule | normal | pourcentage | decimal 1 4 2 2 2" xfId="33063" xr:uid="{ABF84258-3C05-4C7E-8530-0070D708A9E5}"/>
    <cellStyle name="tableau | cellule | normal | pourcentage | decimal 1 4 2 2 3" xfId="50914" xr:uid="{28E5E25D-2461-4A37-8EC3-97148BF688E1}"/>
    <cellStyle name="tableau | cellule | normal | pourcentage | decimal 1 4 2 3" xfId="33062" xr:uid="{75C34CFC-4F6D-4D13-BE54-31D8DFCC3C56}"/>
    <cellStyle name="tableau | cellule | normal | pourcentage | decimal 1 4 2 4" xfId="50913" xr:uid="{9F89E36F-38EC-45EB-A72E-5E676D8632B5}"/>
    <cellStyle name="tableau | cellule | normal | pourcentage | decimal 1 4 3" xfId="15191" xr:uid="{642A0E0D-1384-47CF-8439-811091C9EF0E}"/>
    <cellStyle name="tableau | cellule | normal | pourcentage | decimal 1 4 3 2" xfId="15192" xr:uid="{90D2B12A-6B2A-47F3-8BF7-76633A36A104}"/>
    <cellStyle name="tableau | cellule | normal | pourcentage | decimal 1 4 3 2 2" xfId="33065" xr:uid="{A5FD2A63-ED33-48EC-AD01-A47BF8F9AC53}"/>
    <cellStyle name="tableau | cellule | normal | pourcentage | decimal 1 4 3 2 3" xfId="50916" xr:uid="{A53617D4-2897-4979-8413-16ABA1B16D25}"/>
    <cellStyle name="tableau | cellule | normal | pourcentage | decimal 1 4 3 3" xfId="33064" xr:uid="{859C9261-0EDC-4B84-8792-5ECE10BDE7DB}"/>
    <cellStyle name="tableau | cellule | normal | pourcentage | decimal 1 4 3 4" xfId="50915" xr:uid="{51C508A8-AB14-4C4D-B800-AF9770E1EAF7}"/>
    <cellStyle name="tableau | cellule | normal | pourcentage | decimal 1 4 4" xfId="15193" xr:uid="{875A7381-FA50-4215-BDA6-19DE14030F91}"/>
    <cellStyle name="tableau | cellule | normal | pourcentage | decimal 1 4 4 2" xfId="33066" xr:uid="{1049217E-250F-47FC-B460-C6ED02F3E662}"/>
    <cellStyle name="tableau | cellule | normal | pourcentage | decimal 1 4 4 3" xfId="50917" xr:uid="{698E519C-99B0-43E5-BCE2-28B69B881EBD}"/>
    <cellStyle name="tableau | cellule | normal | pourcentage | decimal 1 4 5" xfId="33061" xr:uid="{8654BF91-1D3D-4F3D-B245-BC0CDCA7FE33}"/>
    <cellStyle name="tableau | cellule | normal | pourcentage | decimal 1 4 6" xfId="50912" xr:uid="{4CB835FC-74F5-435B-BFEA-E10933ED0F47}"/>
    <cellStyle name="tableau | cellule | normal | pourcentage | decimal 1 5" xfId="15194" xr:uid="{16C6B54E-BBD4-4A1E-8310-4B4D84DC2E06}"/>
    <cellStyle name="tableau | cellule | normal | pourcentage | decimal 1 5 2" xfId="15195" xr:uid="{87D68322-FACA-4B6F-8BDA-8FC8C51355B1}"/>
    <cellStyle name="tableau | cellule | normal | pourcentage | decimal 1 5 2 2" xfId="15196" xr:uid="{6A602407-7465-43C0-88A4-B992C415AEC0}"/>
    <cellStyle name="tableau | cellule | normal | pourcentage | decimal 1 5 2 2 2" xfId="33069" xr:uid="{B343057F-3E74-4D68-A889-DEEC7D22BF77}"/>
    <cellStyle name="tableau | cellule | normal | pourcentage | decimal 1 5 2 2 3" xfId="50920" xr:uid="{57A1BFFC-622A-4D0A-BE81-8A7C24C6C4BD}"/>
    <cellStyle name="tableau | cellule | normal | pourcentage | decimal 1 5 2 3" xfId="33068" xr:uid="{AEA89922-23BA-4299-86B8-2EEBA440DFB0}"/>
    <cellStyle name="tableau | cellule | normal | pourcentage | decimal 1 5 2 4" xfId="50919" xr:uid="{3E5E320A-86EE-4855-B0CA-0BD6AAD2E521}"/>
    <cellStyle name="tableau | cellule | normal | pourcentage | decimal 1 5 3" xfId="15197" xr:uid="{2AA7337B-B7A4-4E46-8006-E092FFEE8203}"/>
    <cellStyle name="tableau | cellule | normal | pourcentage | decimal 1 5 3 2" xfId="15198" xr:uid="{ACF9DDB7-6C53-440A-A6F6-DB5790585CA1}"/>
    <cellStyle name="tableau | cellule | normal | pourcentage | decimal 1 5 3 2 2" xfId="33071" xr:uid="{22A15646-E2B2-458E-B0CA-8694D1F5D863}"/>
    <cellStyle name="tableau | cellule | normal | pourcentage | decimal 1 5 3 2 3" xfId="50922" xr:uid="{4D96736D-40C7-4F50-910D-D0272880DC1E}"/>
    <cellStyle name="tableau | cellule | normal | pourcentage | decimal 1 5 3 3" xfId="33070" xr:uid="{7950E62F-1714-4AB4-A2E3-602C72D46A5D}"/>
    <cellStyle name="tableau | cellule | normal | pourcentage | decimal 1 5 3 4" xfId="50921" xr:uid="{D316E200-CD29-4FBC-8C43-3FB5DD83581F}"/>
    <cellStyle name="tableau | cellule | normal | pourcentage | decimal 1 5 4" xfId="15199" xr:uid="{3EE55EAC-9CB9-436D-ACEA-CB1B86858ED1}"/>
    <cellStyle name="tableau | cellule | normal | pourcentage | decimal 1 5 4 2" xfId="15200" xr:uid="{7C9CA027-732F-41BC-9EF5-65EEC26EC013}"/>
    <cellStyle name="tableau | cellule | normal | pourcentage | decimal 1 5 4 2 2" xfId="33073" xr:uid="{920342D4-5B40-4F2F-BB5B-7357184F2F1A}"/>
    <cellStyle name="tableau | cellule | normal | pourcentage | decimal 1 5 4 2 3" xfId="50924" xr:uid="{30A9CA95-95CB-483C-B339-F8AFC130A218}"/>
    <cellStyle name="tableau | cellule | normal | pourcentage | decimal 1 5 4 3" xfId="33072" xr:uid="{55005ABE-AEDD-4DC0-8F79-3C2BD3FE71A0}"/>
    <cellStyle name="tableau | cellule | normal | pourcentage | decimal 1 5 4 4" xfId="50923" xr:uid="{457C9127-AE8B-41A6-8CB4-A212EC13BBB8}"/>
    <cellStyle name="tableau | cellule | normal | pourcentage | decimal 1 5 5" xfId="15201" xr:uid="{85CA33F3-3B4F-40E3-9FD8-B0976939404A}"/>
    <cellStyle name="tableau | cellule | normal | pourcentage | decimal 1 5 5 2" xfId="33074" xr:uid="{213D2B50-0EE3-419E-B91C-E9E62BDB5CF8}"/>
    <cellStyle name="tableau | cellule | normal | pourcentage | decimal 1 5 5 3" xfId="50925" xr:uid="{2BED239C-D912-4E0C-ABCB-7FBF3E4763BF}"/>
    <cellStyle name="tableau | cellule | normal | pourcentage | decimal 1 5 6" xfId="33067" xr:uid="{25161FD0-8437-4932-A769-76F5123E19E0}"/>
    <cellStyle name="tableau | cellule | normal | pourcentage | decimal 1 5 7" xfId="50918" xr:uid="{5DBA9BE3-77FF-470F-ABCC-015CA6A72930}"/>
    <cellStyle name="tableau | cellule | normal | pourcentage | decimal 1 6" xfId="15202" xr:uid="{ADD39196-6C8A-4306-85C9-5D40B4310EC0}"/>
    <cellStyle name="tableau | cellule | normal | pourcentage | decimal 1 6 2" xfId="15203" xr:uid="{E46C9999-F3C9-4F98-A24F-C89D63C78DBD}"/>
    <cellStyle name="tableau | cellule | normal | pourcentage | decimal 1 6 2 2" xfId="15204" xr:uid="{0FFE73D8-059E-457C-BAAD-A49D2FED5B78}"/>
    <cellStyle name="tableau | cellule | normal | pourcentage | decimal 1 6 2 2 2" xfId="33077" xr:uid="{4F5536E9-1D73-4895-8C23-5E5E772C145C}"/>
    <cellStyle name="tableau | cellule | normal | pourcentage | decimal 1 6 2 2 3" xfId="50928" xr:uid="{E816F356-DD1C-4561-A770-1EFD77D60941}"/>
    <cellStyle name="tableau | cellule | normal | pourcentage | decimal 1 6 2 3" xfId="33076" xr:uid="{E56AD247-9020-44D2-A343-6AC5E0F2C609}"/>
    <cellStyle name="tableau | cellule | normal | pourcentage | decimal 1 6 2 4" xfId="50927" xr:uid="{A9B97D66-4B4A-456D-9100-3FEB61CC5E9A}"/>
    <cellStyle name="tableau | cellule | normal | pourcentage | decimal 1 6 3" xfId="15205" xr:uid="{307647FC-DAE9-4256-99A9-A680114B7FFF}"/>
    <cellStyle name="tableau | cellule | normal | pourcentage | decimal 1 6 3 2" xfId="15206" xr:uid="{EAF57B5B-2BB6-42B8-B5B0-8BB1D42C2346}"/>
    <cellStyle name="tableau | cellule | normal | pourcentage | decimal 1 6 3 2 2" xfId="33079" xr:uid="{7F43B906-1CEF-44F9-9056-73B0CE4EF511}"/>
    <cellStyle name="tableau | cellule | normal | pourcentage | decimal 1 6 3 2 3" xfId="50930" xr:uid="{1082E692-177B-4CC9-90B5-061876A9894E}"/>
    <cellStyle name="tableau | cellule | normal | pourcentage | decimal 1 6 3 3" xfId="33078" xr:uid="{48E8F9F8-5D9C-4401-927B-9E5D089E3043}"/>
    <cellStyle name="tableau | cellule | normal | pourcentage | decimal 1 6 3 4" xfId="50929" xr:uid="{760F66F3-F4AD-4103-B0C8-E520081CC8E6}"/>
    <cellStyle name="tableau | cellule | normal | pourcentage | decimal 1 6 4" xfId="15207" xr:uid="{F5CA3AF3-2ADF-45E0-BBE1-05BF62FA8A1F}"/>
    <cellStyle name="tableau | cellule | normal | pourcentage | decimal 1 6 4 2" xfId="33080" xr:uid="{C9AE4D30-4BD6-482A-8020-51B5D4324560}"/>
    <cellStyle name="tableau | cellule | normal | pourcentage | decimal 1 6 4 3" xfId="50931" xr:uid="{43F1CA3B-F8DB-4111-8B06-4D11EB506B06}"/>
    <cellStyle name="tableau | cellule | normal | pourcentage | decimal 1 6 5" xfId="33075" xr:uid="{8B95EB2F-02A5-411C-BF6B-23CECDD56060}"/>
    <cellStyle name="tableau | cellule | normal | pourcentage | decimal 1 6 6" xfId="50926" xr:uid="{AA96A96D-BF55-434C-90B1-40901D2C5E8A}"/>
    <cellStyle name="tableau | cellule | normal | pourcentage | decimal 1 7" xfId="15208" xr:uid="{C05AD89D-5544-4F56-BC86-6B04DFFD0277}"/>
    <cellStyle name="tableau | cellule | normal | pourcentage | decimal 1 7 2" xfId="15209" xr:uid="{3AA7AC24-F26F-4BF1-B1AD-4907C2921844}"/>
    <cellStyle name="tableau | cellule | normal | pourcentage | decimal 1 7 2 2" xfId="33082" xr:uid="{A0871B9E-94B8-4315-A0D3-3755E9793951}"/>
    <cellStyle name="tableau | cellule | normal | pourcentage | decimal 1 7 2 3" xfId="50933" xr:uid="{A963DDE6-3B9D-46F4-9AED-D28C52731488}"/>
    <cellStyle name="tableau | cellule | normal | pourcentage | decimal 1 7 3" xfId="33081" xr:uid="{DE9FF37E-ED46-4403-A4D3-5754A8AF2217}"/>
    <cellStyle name="tableau | cellule | normal | pourcentage | decimal 1 7 4" xfId="50932" xr:uid="{3064464B-7863-4F32-B47D-02559225BE27}"/>
    <cellStyle name="tableau | cellule | normal | pourcentage | decimal 1 8" xfId="15210" xr:uid="{BD3DF9FB-7C76-46CD-8BE1-19902A8DC2CB}"/>
    <cellStyle name="tableau | cellule | normal | pourcentage | decimal 1 8 2" xfId="15211" xr:uid="{9C2BC843-9DA2-4F0D-B733-FB8288D26DE3}"/>
    <cellStyle name="tableau | cellule | normal | pourcentage | decimal 1 8 2 2" xfId="33084" xr:uid="{93928507-6F11-4BE3-B063-91312BA95B25}"/>
    <cellStyle name="tableau | cellule | normal | pourcentage | decimal 1 8 2 3" xfId="50935" xr:uid="{C39AA471-0586-4387-931B-D9F71DE389DF}"/>
    <cellStyle name="tableau | cellule | normal | pourcentage | decimal 1 8 3" xfId="33083" xr:uid="{6E550A65-2238-4461-8C1B-082FCE321F40}"/>
    <cellStyle name="tableau | cellule | normal | pourcentage | decimal 1 8 4" xfId="50934" xr:uid="{FDC3D4C4-A8F8-487B-B4B9-4EC75270E6EA}"/>
    <cellStyle name="tableau | cellule | normal | pourcentage | decimal 1 9" xfId="15212" xr:uid="{381462E9-8E05-4198-9D1A-0A49481176C4}"/>
    <cellStyle name="tableau | cellule | normal | pourcentage | decimal 1 9 2" xfId="15213" xr:uid="{793B29F1-442C-4747-B205-691A0244792D}"/>
    <cellStyle name="tableau | cellule | normal | pourcentage | decimal 1 9 2 2" xfId="33086" xr:uid="{688AF9C8-86AC-4820-ACD0-D6E33D46ADEC}"/>
    <cellStyle name="tableau | cellule | normal | pourcentage | decimal 1 9 2 3" xfId="50937" xr:uid="{C625C7E9-03A3-4263-965E-0DFC9A847C42}"/>
    <cellStyle name="tableau | cellule | normal | pourcentage | decimal 1 9 3" xfId="33085" xr:uid="{D74ECCED-8610-4BA0-A1F1-527EF1681397}"/>
    <cellStyle name="tableau | cellule | normal | pourcentage | decimal 1 9 4" xfId="50936" xr:uid="{6B18B16B-C2C5-489C-88CA-AB5BF97657F9}"/>
    <cellStyle name="tableau | cellule | total | decimal 1" xfId="331" xr:uid="{32328AF0-F8F4-460A-BFC5-2BA3EFCD3944}"/>
    <cellStyle name="tableau | cellule | total | decimal 1 10" xfId="15215" xr:uid="{1E226310-B7F0-4BF7-81AC-DAB723F6A9EB}"/>
    <cellStyle name="tableau | cellule | total | decimal 1 10 2" xfId="33088" xr:uid="{FBDD3E28-61E5-4A69-8E53-6AEB7DA52438}"/>
    <cellStyle name="tableau | cellule | total | decimal 1 10 3" xfId="50939" xr:uid="{82F71C63-8F90-49C7-B791-3E35B139F4CF}"/>
    <cellStyle name="tableau | cellule | total | decimal 1 11" xfId="15216" xr:uid="{9BAF1E9C-1412-4CBA-9331-B2AEAA161C54}"/>
    <cellStyle name="tableau | cellule | total | decimal 1 11 2" xfId="33089" xr:uid="{038346B1-22DC-41C4-8166-A03DDE19C55D}"/>
    <cellStyle name="tableau | cellule | total | decimal 1 11 3" xfId="50940" xr:uid="{AA305A8B-3C31-4B1D-A92C-EB407071CC53}"/>
    <cellStyle name="tableau | cellule | total | decimal 1 12" xfId="15214" xr:uid="{40CCFCE8-6674-4C52-A632-FAAE30C0E146}"/>
    <cellStyle name="tableau | cellule | total | decimal 1 12 2" xfId="33087" xr:uid="{67D47C56-452D-4EF5-8BBF-7F6F6B10A80D}"/>
    <cellStyle name="tableau | cellule | total | decimal 1 12 3" xfId="50938" xr:uid="{8A12DC32-6ABD-4AC3-A976-21E8B5A10EAD}"/>
    <cellStyle name="tableau | cellule | total | decimal 1 13" xfId="60296" xr:uid="{CE57637A-7AE5-4B29-92B1-0CB8454D66CC}"/>
    <cellStyle name="tableau | cellule | total | decimal 1 2" xfId="15217" xr:uid="{EA25FA87-CCD4-46E7-BC00-5846CC5BC6D7}"/>
    <cellStyle name="tableau | cellule | total | decimal 1 2 2" xfId="15218" xr:uid="{E9160355-4EB1-44ED-8DC0-ACF29D2CDE9B}"/>
    <cellStyle name="tableau | cellule | total | decimal 1 2 2 2" xfId="15219" xr:uid="{A42662BD-707F-446B-BFEA-97FE0AAEB1A1}"/>
    <cellStyle name="tableau | cellule | total | decimal 1 2 2 2 2" xfId="33092" xr:uid="{83FC5D30-0201-4F5D-870F-F623BB385CF9}"/>
    <cellStyle name="tableau | cellule | total | decimal 1 2 2 2 3" xfId="50943" xr:uid="{3BEF25EF-90C4-453D-BC58-153A097CC202}"/>
    <cellStyle name="tableau | cellule | total | decimal 1 2 2 3" xfId="33091" xr:uid="{3E86A876-109A-4460-A1FA-38DDC6FFEFCA}"/>
    <cellStyle name="tableau | cellule | total | decimal 1 2 2 4" xfId="50942" xr:uid="{912B919A-5491-4EC0-A8D5-EC920850F2F8}"/>
    <cellStyle name="tableau | cellule | total | decimal 1 2 3" xfId="15220" xr:uid="{1056CE28-B40A-474F-8687-D7DBA9ABE3D3}"/>
    <cellStyle name="tableau | cellule | total | decimal 1 2 3 2" xfId="15221" xr:uid="{A230B073-FED4-4874-805F-EF84833F5297}"/>
    <cellStyle name="tableau | cellule | total | decimal 1 2 3 2 2" xfId="33094" xr:uid="{EE4C5965-68FC-4541-803A-488BC021CCEA}"/>
    <cellStyle name="tableau | cellule | total | decimal 1 2 3 2 3" xfId="50945" xr:uid="{2E065CEB-8EEE-47E2-9560-B1B78B183E27}"/>
    <cellStyle name="tableau | cellule | total | decimal 1 2 3 3" xfId="33093" xr:uid="{26BE0B65-343A-4C6A-8A0E-C11E7A11DA5F}"/>
    <cellStyle name="tableau | cellule | total | decimal 1 2 3 4" xfId="50944" xr:uid="{D45A411B-2622-4D8B-9B0D-EF5CBD9040A1}"/>
    <cellStyle name="tableau | cellule | total | decimal 1 2 4" xfId="15222" xr:uid="{6E47C202-FC5B-4394-BD31-319E81C65801}"/>
    <cellStyle name="tableau | cellule | total | decimal 1 2 4 2" xfId="33095" xr:uid="{91666E8E-18CE-4224-BDAF-375141F26F11}"/>
    <cellStyle name="tableau | cellule | total | decimal 1 2 4 3" xfId="50946" xr:uid="{613355D1-8B9C-4EFD-AEC6-51201FFC788C}"/>
    <cellStyle name="tableau | cellule | total | decimal 1 2 5" xfId="15223" xr:uid="{46DEB4B6-941E-448B-B988-611C5062F05B}"/>
    <cellStyle name="tableau | cellule | total | decimal 1 2 5 2" xfId="33096" xr:uid="{D1BE0E38-6102-4E53-9CE3-F8B26F97881F}"/>
    <cellStyle name="tableau | cellule | total | decimal 1 2 5 3" xfId="50947" xr:uid="{F1722073-35A5-47CF-891D-5885076B92E8}"/>
    <cellStyle name="tableau | cellule | total | decimal 1 2 6" xfId="33090" xr:uid="{549BC3B0-9BC7-445E-BCC2-A96680566E61}"/>
    <cellStyle name="tableau | cellule | total | decimal 1 2 7" xfId="50941" xr:uid="{C80C9CB4-CB94-4EED-B6F4-632580479A32}"/>
    <cellStyle name="tableau | cellule | total | decimal 1 3" xfId="15224" xr:uid="{E6485AA1-E386-4D5C-B8AA-65A8EB77A37E}"/>
    <cellStyle name="tableau | cellule | total | decimal 1 3 2" xfId="15225" xr:uid="{DF0C35B4-00EE-45A7-8D49-300C27D6F9C7}"/>
    <cellStyle name="tableau | cellule | total | decimal 1 3 2 2" xfId="15226" xr:uid="{FDDC81D2-E2E6-4F30-92C2-05E35C568F5A}"/>
    <cellStyle name="tableau | cellule | total | decimal 1 3 2 2 2" xfId="33099" xr:uid="{A9912CC1-E65A-48D9-BEBF-68B32CBA5F77}"/>
    <cellStyle name="tableau | cellule | total | decimal 1 3 2 2 3" xfId="50950" xr:uid="{EBAFBCC6-960F-4676-97BB-A413C28256CB}"/>
    <cellStyle name="tableau | cellule | total | decimal 1 3 2 3" xfId="33098" xr:uid="{40FB720F-B696-43B5-B68E-6250AD8F9F00}"/>
    <cellStyle name="tableau | cellule | total | decimal 1 3 2 4" xfId="50949" xr:uid="{DE13EF3E-21ED-4A4C-94C0-3DBF1D840AD8}"/>
    <cellStyle name="tableau | cellule | total | decimal 1 3 3" xfId="15227" xr:uid="{A7481890-98E2-4B47-AB85-223EE50A7F9A}"/>
    <cellStyle name="tableau | cellule | total | decimal 1 3 3 2" xfId="15228" xr:uid="{B5F3C749-2AEB-4494-B91B-24B71B8AC567}"/>
    <cellStyle name="tableau | cellule | total | decimal 1 3 3 2 2" xfId="33101" xr:uid="{1E4B43CE-0882-4E61-AD24-416C7CCEDF1A}"/>
    <cellStyle name="tableau | cellule | total | decimal 1 3 3 2 3" xfId="50952" xr:uid="{DF3F07F9-6794-4FA9-A74B-8F0FD63B937A}"/>
    <cellStyle name="tableau | cellule | total | decimal 1 3 3 3" xfId="33100" xr:uid="{17713CAD-4DC6-4F30-9312-CF2AC6F84BAD}"/>
    <cellStyle name="tableau | cellule | total | decimal 1 3 3 4" xfId="50951" xr:uid="{D8BFF449-CACE-4D9B-A486-9C11D415E4F6}"/>
    <cellStyle name="tableau | cellule | total | decimal 1 3 4" xfId="15229" xr:uid="{301E682D-78AD-4F30-95BE-D54E9414E60F}"/>
    <cellStyle name="tableau | cellule | total | decimal 1 3 4 2" xfId="33102" xr:uid="{229101D0-D4FD-4124-8C8F-1E168C082E5A}"/>
    <cellStyle name="tableau | cellule | total | decimal 1 3 4 3" xfId="50953" xr:uid="{8C4A81CA-52EB-4E2B-ABA0-16F28237C987}"/>
    <cellStyle name="tableau | cellule | total | decimal 1 3 5" xfId="33097" xr:uid="{5F1FE775-6BF0-4185-BBA9-CFD40B9BFB9D}"/>
    <cellStyle name="tableau | cellule | total | decimal 1 3 6" xfId="50948" xr:uid="{E8D2C142-1074-4D5B-9CCC-84E50BCE12BC}"/>
    <cellStyle name="tableau | cellule | total | decimal 1 4" xfId="15230" xr:uid="{66253E4A-98BD-4692-A7F7-1DD218DD79CE}"/>
    <cellStyle name="tableau | cellule | total | decimal 1 4 2" xfId="15231" xr:uid="{8D79B0F6-8B6E-4D12-B6FA-337A3ED3A5D0}"/>
    <cellStyle name="tableau | cellule | total | decimal 1 4 2 2" xfId="15232" xr:uid="{F0496266-8103-4530-8B99-1662423175E7}"/>
    <cellStyle name="tableau | cellule | total | decimal 1 4 2 2 2" xfId="33105" xr:uid="{C3BC5938-8065-470D-9CDC-0A027FC372DE}"/>
    <cellStyle name="tableau | cellule | total | decimal 1 4 2 2 3" xfId="50956" xr:uid="{71452C98-CA09-4258-9648-585EB6243EC6}"/>
    <cellStyle name="tableau | cellule | total | decimal 1 4 2 3" xfId="33104" xr:uid="{C6F3A9FE-D09E-4C60-9213-CDC5F82F92D2}"/>
    <cellStyle name="tableau | cellule | total | decimal 1 4 2 4" xfId="50955" xr:uid="{2BB85C43-DED2-4ED1-B90B-F3B5E3EC8029}"/>
    <cellStyle name="tableau | cellule | total | decimal 1 4 3" xfId="15233" xr:uid="{1931448B-24D0-44B2-813B-AED77A3A7760}"/>
    <cellStyle name="tableau | cellule | total | decimal 1 4 3 2" xfId="15234" xr:uid="{F0907ECB-BC1D-45B6-902C-1464F17EF60F}"/>
    <cellStyle name="tableau | cellule | total | decimal 1 4 3 2 2" xfId="33107" xr:uid="{BBB7A36E-3B45-470F-B438-E1946E1B63EC}"/>
    <cellStyle name="tableau | cellule | total | decimal 1 4 3 2 3" xfId="50958" xr:uid="{092C91BF-7577-415D-94DA-1E0AEC0CAB8F}"/>
    <cellStyle name="tableau | cellule | total | decimal 1 4 3 3" xfId="33106" xr:uid="{B100FFA4-C5FD-4731-9F0D-512D5A173060}"/>
    <cellStyle name="tableau | cellule | total | decimal 1 4 3 4" xfId="50957" xr:uid="{569E2CC6-8CDE-4984-BD69-BE2E3F2F4AD9}"/>
    <cellStyle name="tableau | cellule | total | decimal 1 4 4" xfId="15235" xr:uid="{8BA5272E-EAB0-40BC-9475-853C72B5D662}"/>
    <cellStyle name="tableau | cellule | total | decimal 1 4 4 2" xfId="33108" xr:uid="{5A66C71E-AD1E-4780-8370-70429DE331A5}"/>
    <cellStyle name="tableau | cellule | total | decimal 1 4 4 3" xfId="50959" xr:uid="{59E848B9-2827-4063-99AD-85503A9BD090}"/>
    <cellStyle name="tableau | cellule | total | decimal 1 4 5" xfId="33103" xr:uid="{A8D3113D-EFFC-4924-829D-F7A8394CFCAC}"/>
    <cellStyle name="tableau | cellule | total | decimal 1 4 6" xfId="50954" xr:uid="{28385C03-D4D5-4030-AA3C-ACB0B665092B}"/>
    <cellStyle name="tableau | cellule | total | decimal 1 5" xfId="15236" xr:uid="{4F1719F8-4C6B-4B92-858E-DAAFDEDCA0FF}"/>
    <cellStyle name="tableau | cellule | total | decimal 1 5 2" xfId="15237" xr:uid="{19A46690-689E-49C8-A6DE-9C99F4157BC3}"/>
    <cellStyle name="tableau | cellule | total | decimal 1 5 2 2" xfId="15238" xr:uid="{32ACF8F1-20E4-4099-943E-79F484EA4816}"/>
    <cellStyle name="tableau | cellule | total | decimal 1 5 2 2 2" xfId="33111" xr:uid="{053677B2-0041-41B4-A370-33EF31B74A73}"/>
    <cellStyle name="tableau | cellule | total | decimal 1 5 2 2 3" xfId="50962" xr:uid="{DF3B006C-83BD-49AB-8BAE-801999022444}"/>
    <cellStyle name="tableau | cellule | total | decimal 1 5 2 3" xfId="33110" xr:uid="{E491A051-A45F-4776-9433-58FB0EA95F93}"/>
    <cellStyle name="tableau | cellule | total | decimal 1 5 2 4" xfId="50961" xr:uid="{6EDCBDCB-AA9C-40F9-AF4D-41227A6980C0}"/>
    <cellStyle name="tableau | cellule | total | decimal 1 5 3" xfId="15239" xr:uid="{D7B2DC8D-8940-44AB-9F37-C6377C7EE52B}"/>
    <cellStyle name="tableau | cellule | total | decimal 1 5 3 2" xfId="15240" xr:uid="{4895595F-1A33-454F-94E5-0D7D76A28D7F}"/>
    <cellStyle name="tableau | cellule | total | decimal 1 5 3 2 2" xfId="33113" xr:uid="{BE15784B-0475-409E-9B1F-CB84308DAC05}"/>
    <cellStyle name="tableau | cellule | total | decimal 1 5 3 2 3" xfId="50964" xr:uid="{08CCD398-4B97-4379-A962-F1899A7EF3C8}"/>
    <cellStyle name="tableau | cellule | total | decimal 1 5 3 3" xfId="33112" xr:uid="{FC3A11FF-6AC6-41F8-908E-C66C081DB2D7}"/>
    <cellStyle name="tableau | cellule | total | decimal 1 5 3 4" xfId="50963" xr:uid="{2CBEE288-6762-4905-9750-FE83EEF8A594}"/>
    <cellStyle name="tableau | cellule | total | decimal 1 5 4" xfId="15241" xr:uid="{49CD0988-862B-406D-AF38-EEB5EC529E61}"/>
    <cellStyle name="tableau | cellule | total | decimal 1 5 4 2" xfId="15242" xr:uid="{45CC0005-1D69-42DD-BBA6-764D0A85A4D7}"/>
    <cellStyle name="tableau | cellule | total | decimal 1 5 4 2 2" xfId="33115" xr:uid="{0F6385DF-9C18-419C-86EC-86AF55D285D9}"/>
    <cellStyle name="tableau | cellule | total | decimal 1 5 4 2 3" xfId="50966" xr:uid="{780ED6ED-7BA6-4179-AB2F-8C84D3D2F98B}"/>
    <cellStyle name="tableau | cellule | total | decimal 1 5 4 3" xfId="33114" xr:uid="{632A6CF6-E63D-4F22-8F0A-86FECA59F39F}"/>
    <cellStyle name="tableau | cellule | total | decimal 1 5 4 4" xfId="50965" xr:uid="{703D743B-9F9D-4A13-8C2F-6DCD0EF1E882}"/>
    <cellStyle name="tableau | cellule | total | decimal 1 5 5" xfId="15243" xr:uid="{D4F833AA-A5BB-4720-ACFA-82CC2B777D6A}"/>
    <cellStyle name="tableau | cellule | total | decimal 1 5 5 2" xfId="33116" xr:uid="{57B1E5AD-141F-44D4-AD69-049B64DB444E}"/>
    <cellStyle name="tableau | cellule | total | decimal 1 5 5 3" xfId="50967" xr:uid="{68ADCAF5-A48D-4903-ADD7-E67CA81D4751}"/>
    <cellStyle name="tableau | cellule | total | decimal 1 5 6" xfId="33109" xr:uid="{5042C8BB-8675-4DC0-BFB8-52B6725A5408}"/>
    <cellStyle name="tableau | cellule | total | decimal 1 5 7" xfId="50960" xr:uid="{646B29EA-0E74-4870-A3DD-CEECD5132F95}"/>
    <cellStyle name="tableau | cellule | total | decimal 1 6" xfId="15244" xr:uid="{B4567EF4-7CBB-4065-872B-BB757CFB5FCD}"/>
    <cellStyle name="tableau | cellule | total | decimal 1 6 2" xfId="15245" xr:uid="{7E0ED9DB-48FC-42AA-ACD6-97570AE8E482}"/>
    <cellStyle name="tableau | cellule | total | decimal 1 6 2 2" xfId="15246" xr:uid="{B3F2F149-50BE-4E40-B61C-DBA448742DA4}"/>
    <cellStyle name="tableau | cellule | total | decimal 1 6 2 2 2" xfId="33119" xr:uid="{E3FED146-0865-4D1B-B603-C72671B2E992}"/>
    <cellStyle name="tableau | cellule | total | decimal 1 6 2 2 3" xfId="50970" xr:uid="{126B6D0D-F362-4A7C-8867-076A8F922FF0}"/>
    <cellStyle name="tableau | cellule | total | decimal 1 6 2 3" xfId="33118" xr:uid="{6BB9B820-AD6A-4F5B-B5D9-DB5C4B989EFA}"/>
    <cellStyle name="tableau | cellule | total | decimal 1 6 2 4" xfId="50969" xr:uid="{35FAAA98-0543-493E-9436-6B4A3B57B859}"/>
    <cellStyle name="tableau | cellule | total | decimal 1 6 3" xfId="15247" xr:uid="{B830E2DF-9FD5-4ED4-9065-72ED140B2C68}"/>
    <cellStyle name="tableau | cellule | total | decimal 1 6 3 2" xfId="15248" xr:uid="{DE541ACA-212E-4459-825F-89F6E184B9A9}"/>
    <cellStyle name="tableau | cellule | total | decimal 1 6 3 2 2" xfId="33121" xr:uid="{EFD8F1A6-4ACF-40BA-9019-345F70287218}"/>
    <cellStyle name="tableau | cellule | total | decimal 1 6 3 2 3" xfId="50972" xr:uid="{09F8277F-1ECD-41E0-8381-A4F62157D500}"/>
    <cellStyle name="tableau | cellule | total | decimal 1 6 3 3" xfId="33120" xr:uid="{7F6ED53A-6005-42B8-AA7E-4FE23EE93ADB}"/>
    <cellStyle name="tableau | cellule | total | decimal 1 6 3 4" xfId="50971" xr:uid="{910B1329-0640-4629-ABE5-A6FDF874CF73}"/>
    <cellStyle name="tableau | cellule | total | decimal 1 6 4" xfId="15249" xr:uid="{58766572-C169-4C27-AB30-3A43127E73DD}"/>
    <cellStyle name="tableau | cellule | total | decimal 1 6 4 2" xfId="33122" xr:uid="{C5553332-0CB4-4109-9B75-E404E033FD3B}"/>
    <cellStyle name="tableau | cellule | total | decimal 1 6 4 3" xfId="50973" xr:uid="{BA7F2455-20B8-4FEF-81F9-402C396B681E}"/>
    <cellStyle name="tableau | cellule | total | decimal 1 6 5" xfId="33117" xr:uid="{D53BB580-13EE-45F7-A28F-E3DE1E8F5E20}"/>
    <cellStyle name="tableau | cellule | total | decimal 1 6 6" xfId="50968" xr:uid="{3300FBF9-A811-4324-A177-EF8834E02633}"/>
    <cellStyle name="tableau | cellule | total | decimal 1 7" xfId="15250" xr:uid="{CE42FAB6-FE3B-4FE5-9191-2E842D627CEE}"/>
    <cellStyle name="tableau | cellule | total | decimal 1 7 2" xfId="15251" xr:uid="{63C5483F-FE45-4399-8938-1A41789FF45A}"/>
    <cellStyle name="tableau | cellule | total | decimal 1 7 2 2" xfId="33124" xr:uid="{E940AFDE-D80C-4304-8817-0DFBFBC227EC}"/>
    <cellStyle name="tableau | cellule | total | decimal 1 7 2 3" xfId="50975" xr:uid="{86146B83-33B6-4022-AF78-28AABCC01DC7}"/>
    <cellStyle name="tableau | cellule | total | decimal 1 7 3" xfId="33123" xr:uid="{EA3B768B-266A-4E75-8BE2-02908A7A20EA}"/>
    <cellStyle name="tableau | cellule | total | decimal 1 7 4" xfId="50974" xr:uid="{1A502CCB-F9E6-4751-BFF2-443C9CCCDAE6}"/>
    <cellStyle name="tableau | cellule | total | decimal 1 8" xfId="15252" xr:uid="{24AB07A3-F45D-43A8-BFA0-D9D93C533C2E}"/>
    <cellStyle name="tableau | cellule | total | decimal 1 8 2" xfId="15253" xr:uid="{6A670F59-184B-4469-B0EB-954958B55294}"/>
    <cellStyle name="tableau | cellule | total | decimal 1 8 2 2" xfId="33126" xr:uid="{AFB9C49A-F859-4D92-8A28-12AEBCAC5578}"/>
    <cellStyle name="tableau | cellule | total | decimal 1 8 2 3" xfId="50977" xr:uid="{3BCC5653-30AA-4988-8B40-E7C8924DB629}"/>
    <cellStyle name="tableau | cellule | total | decimal 1 8 3" xfId="33125" xr:uid="{DDDE19A0-1B6F-4066-BBD3-B1C558FC1137}"/>
    <cellStyle name="tableau | cellule | total | decimal 1 8 4" xfId="50976" xr:uid="{5E47C3F7-27D1-4236-98DC-44A330C27B34}"/>
    <cellStyle name="tableau | cellule | total | decimal 1 9" xfId="15254" xr:uid="{5660EEA4-8892-4FE4-B80F-82839DD727E0}"/>
    <cellStyle name="tableau | cellule | total | decimal 1 9 2" xfId="15255" xr:uid="{D128464C-D7F5-436F-91E0-C20622CF6ED6}"/>
    <cellStyle name="tableau | cellule | total | decimal 1 9 2 2" xfId="33128" xr:uid="{D2A1E778-56BB-4DE6-99D8-106CB55EF944}"/>
    <cellStyle name="tableau | cellule | total | decimal 1 9 2 3" xfId="50979" xr:uid="{7F8BD615-0F86-48B0-9AD2-5EBF15D7802D}"/>
    <cellStyle name="tableau | cellule | total | decimal 1 9 3" xfId="33127" xr:uid="{2E04700A-96AB-4910-9DE6-5EFCB9070EBB}"/>
    <cellStyle name="tableau | cellule | total | decimal 1 9 4" xfId="50978" xr:uid="{E69BAF39-8150-4886-AC14-00E5C815A3C8}"/>
    <cellStyle name="tableau | coin superieur gauche" xfId="332" xr:uid="{CD2B4F0E-6B7A-4B1F-9B4E-747B6BE8E06A}"/>
    <cellStyle name="tableau | coin superieur gauche 10" xfId="15257" xr:uid="{3CDC77F2-5203-415E-82C3-ED5B5BE5500C}"/>
    <cellStyle name="tableau | coin superieur gauche 10 2" xfId="33130" xr:uid="{CD796C00-0D25-4FD6-A1AB-8BB7B97E1847}"/>
    <cellStyle name="tableau | coin superieur gauche 10 3" xfId="50981" xr:uid="{0E709DF6-A7C7-497B-8BC3-5E74DAA98D2D}"/>
    <cellStyle name="tableau | coin superieur gauche 11" xfId="15258" xr:uid="{303BF3C2-C002-47A6-89AF-E52DD34E3654}"/>
    <cellStyle name="tableau | coin superieur gauche 11 2" xfId="33131" xr:uid="{5FCFC069-3DAA-453F-A8FC-4A471FC2BF37}"/>
    <cellStyle name="tableau | coin superieur gauche 11 3" xfId="50982" xr:uid="{8C587126-E3F1-43FC-A52B-0AFB8ADD7936}"/>
    <cellStyle name="tableau | coin superieur gauche 12" xfId="15256" xr:uid="{993B298D-A3F0-4C48-BC32-55A8B5E6B416}"/>
    <cellStyle name="tableau | coin superieur gauche 12 2" xfId="33129" xr:uid="{8AFF088B-360E-49D1-B701-8DF3A9D44D98}"/>
    <cellStyle name="tableau | coin superieur gauche 12 3" xfId="50980" xr:uid="{9C92BDB4-5E78-4F8F-82B3-268DD456E241}"/>
    <cellStyle name="tableau | coin superieur gauche 13" xfId="60297" xr:uid="{7ED64C04-D109-4AB2-B085-DADA77D8F0B4}"/>
    <cellStyle name="tableau | coin superieur gauche 2" xfId="15259" xr:uid="{747BE0F5-50A8-488F-A216-CBE9B323BE2B}"/>
    <cellStyle name="tableau | coin superieur gauche 2 2" xfId="15260" xr:uid="{757C49E5-4051-4464-B676-5E0C907E2BFC}"/>
    <cellStyle name="tableau | coin superieur gauche 2 2 2" xfId="15261" xr:uid="{236F671B-2CB5-491F-ACB6-2DFAB7B56823}"/>
    <cellStyle name="tableau | coin superieur gauche 2 2 2 2" xfId="33134" xr:uid="{FABB4510-7CB1-42D2-A5F4-B41B24C409E2}"/>
    <cellStyle name="tableau | coin superieur gauche 2 2 2 3" xfId="50985" xr:uid="{7B4FCEA0-9968-41E2-9FEA-7AA1BD46EEE5}"/>
    <cellStyle name="tableau | coin superieur gauche 2 2 3" xfId="33133" xr:uid="{DA592592-12E4-4D8C-A64A-2B498E120CD2}"/>
    <cellStyle name="tableau | coin superieur gauche 2 2 4" xfId="50984" xr:uid="{49EC1664-C694-4C39-824F-5C749E1088D3}"/>
    <cellStyle name="tableau | coin superieur gauche 2 3" xfId="15262" xr:uid="{B88CDF79-2251-4539-893F-32A24A59CAC3}"/>
    <cellStyle name="tableau | coin superieur gauche 2 3 2" xfId="15263" xr:uid="{9F34D5DD-B9F9-40ED-B823-D96EE7597225}"/>
    <cellStyle name="tableau | coin superieur gauche 2 3 2 2" xfId="33136" xr:uid="{F47D3314-A662-440A-9E9B-3F597E50670C}"/>
    <cellStyle name="tableau | coin superieur gauche 2 3 2 3" xfId="50987" xr:uid="{99BAB502-D92F-4563-A4AE-4FBC9DFDBE90}"/>
    <cellStyle name="tableau | coin superieur gauche 2 3 3" xfId="33135" xr:uid="{11AD738E-A231-4E2F-ACE6-21C9DFC074FC}"/>
    <cellStyle name="tableau | coin superieur gauche 2 3 4" xfId="50986" xr:uid="{3738D75E-307E-4356-82F9-ADA060A8B066}"/>
    <cellStyle name="tableau | coin superieur gauche 2 4" xfId="15264" xr:uid="{849E22DF-1298-47CB-B77D-8ED55CCED6E2}"/>
    <cellStyle name="tableau | coin superieur gauche 2 4 2" xfId="33137" xr:uid="{A161D9F6-177C-4F13-A6D8-D7DC7A3E4AA4}"/>
    <cellStyle name="tableau | coin superieur gauche 2 4 3" xfId="50988" xr:uid="{D4CE4725-EC94-4173-9F86-772A57A72E9B}"/>
    <cellStyle name="tableau | coin superieur gauche 2 5" xfId="15265" xr:uid="{A78AA03D-521E-48B5-A4DE-E60C41E85EAA}"/>
    <cellStyle name="tableau | coin superieur gauche 2 5 2" xfId="33138" xr:uid="{37878794-8940-4306-90CA-F82560FCBF98}"/>
    <cellStyle name="tableau | coin superieur gauche 2 5 3" xfId="50989" xr:uid="{53D1B1DE-2529-427F-B25F-637A703773F3}"/>
    <cellStyle name="tableau | coin superieur gauche 2 6" xfId="33132" xr:uid="{7322A047-0F90-4C49-800E-833252CB7747}"/>
    <cellStyle name="tableau | coin superieur gauche 2 7" xfId="50983" xr:uid="{02BFDB33-01A5-4525-9BAF-E7569D542E60}"/>
    <cellStyle name="tableau | coin superieur gauche 3" xfId="15266" xr:uid="{3FC4E2A5-D507-42F0-B8DE-8474F2068901}"/>
    <cellStyle name="tableau | coin superieur gauche 3 2" xfId="15267" xr:uid="{C0C2709F-FE8E-4C3F-B4F8-54548F1898B9}"/>
    <cellStyle name="tableau | coin superieur gauche 3 2 2" xfId="15268" xr:uid="{55B19B54-60DB-4842-B1F0-230CA2CA78AD}"/>
    <cellStyle name="tableau | coin superieur gauche 3 2 2 2" xfId="33141" xr:uid="{734E0496-0D59-40F1-BEEE-46A85FFE3580}"/>
    <cellStyle name="tableau | coin superieur gauche 3 2 2 3" xfId="50992" xr:uid="{4B045D67-5FB4-4859-87CE-998253F95BF7}"/>
    <cellStyle name="tableau | coin superieur gauche 3 2 3" xfId="33140" xr:uid="{E56736DC-AA6A-42AA-A8F0-7AAEAF8AC337}"/>
    <cellStyle name="tableau | coin superieur gauche 3 2 4" xfId="50991" xr:uid="{14736D12-5665-4C1B-8017-8AFE6C081AB9}"/>
    <cellStyle name="tableau | coin superieur gauche 3 3" xfId="15269" xr:uid="{8F6EB52F-0003-4AD9-93D9-E4CD621FFF31}"/>
    <cellStyle name="tableau | coin superieur gauche 3 3 2" xfId="15270" xr:uid="{18E6E60E-E45B-4900-99D0-AD01EBF5E90F}"/>
    <cellStyle name="tableau | coin superieur gauche 3 3 2 2" xfId="33143" xr:uid="{CC7F82AD-7040-46BD-8F92-0F906E1EA151}"/>
    <cellStyle name="tableau | coin superieur gauche 3 3 2 3" xfId="50994" xr:uid="{0FE51505-42D0-4824-AD1C-5295304C2263}"/>
    <cellStyle name="tableau | coin superieur gauche 3 3 3" xfId="33142" xr:uid="{57EC2FE5-81C8-46AD-9AFD-9DD62CA1D9C6}"/>
    <cellStyle name="tableau | coin superieur gauche 3 3 4" xfId="50993" xr:uid="{8066FCC0-EB6B-4E67-A74E-E0371F565665}"/>
    <cellStyle name="tableau | coin superieur gauche 3 4" xfId="15271" xr:uid="{C8E0EAC5-8FC1-4742-821B-C3CB2CEFC32D}"/>
    <cellStyle name="tableau | coin superieur gauche 3 4 2" xfId="33144" xr:uid="{D2196389-6E29-42C5-9E15-ABE158E79916}"/>
    <cellStyle name="tableau | coin superieur gauche 3 4 3" xfId="50995" xr:uid="{2FD5C2FF-7D1A-4786-BAF3-2149EA155CC7}"/>
    <cellStyle name="tableau | coin superieur gauche 3 5" xfId="33139" xr:uid="{D5F9612D-4775-4971-BC04-D7367E14CC40}"/>
    <cellStyle name="tableau | coin superieur gauche 3 6" xfId="50990" xr:uid="{5084E26C-02DC-4F50-AB06-8A0C776F6716}"/>
    <cellStyle name="tableau | coin superieur gauche 4" xfId="15272" xr:uid="{DB3CD2EA-0E77-4311-976E-C7C6A418BBAE}"/>
    <cellStyle name="tableau | coin superieur gauche 4 2" xfId="15273" xr:uid="{79345E7B-3C81-4BBF-91DA-6DBAD16B139A}"/>
    <cellStyle name="tableau | coin superieur gauche 4 2 2" xfId="15274" xr:uid="{650B4D3C-7675-4ED3-B543-B589B1B012E5}"/>
    <cellStyle name="tableau | coin superieur gauche 4 2 2 2" xfId="33147" xr:uid="{6FD1E688-CC59-408B-87E7-9F7477C79D66}"/>
    <cellStyle name="tableau | coin superieur gauche 4 2 2 3" xfId="50998" xr:uid="{179A1A81-9151-4723-A293-A39BA698AE4C}"/>
    <cellStyle name="tableau | coin superieur gauche 4 2 3" xfId="33146" xr:uid="{D64AE1EE-198F-4A1B-A50E-8BAAFF699A26}"/>
    <cellStyle name="tableau | coin superieur gauche 4 2 4" xfId="50997" xr:uid="{7F20156B-8889-4091-8DC0-584C6113FEE2}"/>
    <cellStyle name="tableau | coin superieur gauche 4 3" xfId="15275" xr:uid="{39D28493-8704-4F69-A4F8-71405F030000}"/>
    <cellStyle name="tableau | coin superieur gauche 4 3 2" xfId="15276" xr:uid="{57AD7C95-E46B-49D1-BFE9-1F760178FFDA}"/>
    <cellStyle name="tableau | coin superieur gauche 4 3 2 2" xfId="33149" xr:uid="{03BE7C17-2D2B-4B39-87F3-40EBAFEEA1BC}"/>
    <cellStyle name="tableau | coin superieur gauche 4 3 2 3" xfId="51000" xr:uid="{F4010D3C-AB46-49E5-B21D-A8090A6C39DB}"/>
    <cellStyle name="tableau | coin superieur gauche 4 3 3" xfId="33148" xr:uid="{C0A4C6BF-219C-4741-9E05-9E5932CEB9A1}"/>
    <cellStyle name="tableau | coin superieur gauche 4 3 4" xfId="50999" xr:uid="{181311AA-BEF5-4D26-AD1E-924B07F1C7EC}"/>
    <cellStyle name="tableau | coin superieur gauche 4 4" xfId="15277" xr:uid="{349F20E8-28A0-4DB1-8C28-EF25C66038D4}"/>
    <cellStyle name="tableau | coin superieur gauche 4 4 2" xfId="33150" xr:uid="{530C8828-0A97-4EFA-AAB7-83BFE1A15767}"/>
    <cellStyle name="tableau | coin superieur gauche 4 4 3" xfId="51001" xr:uid="{9D0A68F0-1780-49AF-AE0D-DE89D7D120F4}"/>
    <cellStyle name="tableau | coin superieur gauche 4 5" xfId="33145" xr:uid="{D82BA2A3-E49E-4ED5-8A2A-FE08F8251E3E}"/>
    <cellStyle name="tableau | coin superieur gauche 4 6" xfId="50996" xr:uid="{C6F28537-B6D2-405E-B9E4-D9D24CB49FC1}"/>
    <cellStyle name="tableau | coin superieur gauche 5" xfId="15278" xr:uid="{2368E564-A78C-4F74-B673-9B02771E2524}"/>
    <cellStyle name="tableau | coin superieur gauche 5 2" xfId="15279" xr:uid="{996878E8-6302-4C42-9130-2CEB23759555}"/>
    <cellStyle name="tableau | coin superieur gauche 5 2 2" xfId="15280" xr:uid="{67F4BAFA-7D94-49BA-A102-C80F25A496DD}"/>
    <cellStyle name="tableau | coin superieur gauche 5 2 2 2" xfId="33153" xr:uid="{477FE898-070B-495D-8C06-F19AF01BFDF1}"/>
    <cellStyle name="tableau | coin superieur gauche 5 2 2 3" xfId="51004" xr:uid="{9E55953E-1344-443B-9860-364CFE25069B}"/>
    <cellStyle name="tableau | coin superieur gauche 5 2 3" xfId="33152" xr:uid="{F1652345-665C-4208-872F-940DD4F939AB}"/>
    <cellStyle name="tableau | coin superieur gauche 5 2 4" xfId="51003" xr:uid="{A4D830F0-4861-44D9-8BAF-99EBEB34BFCF}"/>
    <cellStyle name="tableau | coin superieur gauche 5 3" xfId="15281" xr:uid="{AA74D7FC-4BAD-41A5-9C21-8E2B48D2A448}"/>
    <cellStyle name="tableau | coin superieur gauche 5 3 2" xfId="15282" xr:uid="{4C1B61F6-9435-423B-A2B7-2AAA20AE9BC7}"/>
    <cellStyle name="tableau | coin superieur gauche 5 3 2 2" xfId="33155" xr:uid="{8CA93B71-DA41-43A4-A2CA-07F1EF23010F}"/>
    <cellStyle name="tableau | coin superieur gauche 5 3 2 3" xfId="51006" xr:uid="{69BAE6C5-C6CB-4979-98C2-C2A7B58A16E7}"/>
    <cellStyle name="tableau | coin superieur gauche 5 3 3" xfId="33154" xr:uid="{BC1B57A4-6052-4BF5-B01F-DE03C1BEBDFC}"/>
    <cellStyle name="tableau | coin superieur gauche 5 3 4" xfId="51005" xr:uid="{4A652910-70D8-4C3C-B84F-B5C61D183C6E}"/>
    <cellStyle name="tableau | coin superieur gauche 5 4" xfId="15283" xr:uid="{A64053A1-7CF6-4C21-9F9E-C758EDE433E0}"/>
    <cellStyle name="tableau | coin superieur gauche 5 4 2" xfId="15284" xr:uid="{2C04DF47-4485-47BB-901A-11E0D6E1B06A}"/>
    <cellStyle name="tableau | coin superieur gauche 5 4 2 2" xfId="33157" xr:uid="{EC20CD8D-15C8-4B79-BCC1-814540A587FB}"/>
    <cellStyle name="tableau | coin superieur gauche 5 4 2 3" xfId="51008" xr:uid="{721C8A84-0958-43DA-84BD-B446B72D95CD}"/>
    <cellStyle name="tableau | coin superieur gauche 5 4 3" xfId="33156" xr:uid="{69F03191-343F-417E-A2A7-C2101DC0A614}"/>
    <cellStyle name="tableau | coin superieur gauche 5 4 4" xfId="51007" xr:uid="{01C25036-7527-45FC-89C3-0638DAA657C9}"/>
    <cellStyle name="tableau | coin superieur gauche 5 5" xfId="15285" xr:uid="{97947392-119A-43A1-B293-02308DF30BEF}"/>
    <cellStyle name="tableau | coin superieur gauche 5 5 2" xfId="33158" xr:uid="{C6165F02-4B18-46F9-AEC8-CB351D3CF374}"/>
    <cellStyle name="tableau | coin superieur gauche 5 5 3" xfId="51009" xr:uid="{D2D0EC83-C4D3-49F8-8271-3B65F593731F}"/>
    <cellStyle name="tableau | coin superieur gauche 5 6" xfId="33151" xr:uid="{759F0C30-BE77-4F4C-8DC5-591842C46C5F}"/>
    <cellStyle name="tableau | coin superieur gauche 5 7" xfId="51002" xr:uid="{436B7C16-3CA0-4EA5-A043-F3BC4673DEA7}"/>
    <cellStyle name="tableau | coin superieur gauche 6" xfId="15286" xr:uid="{D7230D1D-1612-4B3E-9771-FB6A8210F859}"/>
    <cellStyle name="tableau | coin superieur gauche 6 2" xfId="15287" xr:uid="{6E8E1A42-4DBF-4124-80EA-2D4BF88C3BB8}"/>
    <cellStyle name="tableau | coin superieur gauche 6 2 2" xfId="15288" xr:uid="{36372E11-09ED-4830-8E6D-9274356F170A}"/>
    <cellStyle name="tableau | coin superieur gauche 6 2 2 2" xfId="33161" xr:uid="{7E5E5CD6-1F55-4851-9638-2A7079DC0C78}"/>
    <cellStyle name="tableau | coin superieur gauche 6 2 2 3" xfId="51012" xr:uid="{3BD33B37-2639-4F41-9DF2-09B3ED9CEB43}"/>
    <cellStyle name="tableau | coin superieur gauche 6 2 3" xfId="33160" xr:uid="{073090E0-FEEB-4768-84E2-20AC547BF2BC}"/>
    <cellStyle name="tableau | coin superieur gauche 6 2 4" xfId="51011" xr:uid="{6168FE29-3820-417B-9C08-3A20319A4988}"/>
    <cellStyle name="tableau | coin superieur gauche 6 3" xfId="15289" xr:uid="{BBE1A788-43C8-40C9-9962-C48AD1A797F8}"/>
    <cellStyle name="tableau | coin superieur gauche 6 3 2" xfId="15290" xr:uid="{6F7FB6A9-0FDF-4665-A985-662C52319927}"/>
    <cellStyle name="tableau | coin superieur gauche 6 3 2 2" xfId="33163" xr:uid="{A2927530-1244-4E83-8CBF-43F4D0247E09}"/>
    <cellStyle name="tableau | coin superieur gauche 6 3 2 3" xfId="51014" xr:uid="{37D0CF01-E1D1-4589-9644-FC39B02AB45E}"/>
    <cellStyle name="tableau | coin superieur gauche 6 3 3" xfId="33162" xr:uid="{D659F2A6-6040-4D5D-9F28-4516C9A17E6B}"/>
    <cellStyle name="tableau | coin superieur gauche 6 3 4" xfId="51013" xr:uid="{5C128E2F-02C3-477F-A15E-99E3D076C91D}"/>
    <cellStyle name="tableau | coin superieur gauche 6 4" xfId="15291" xr:uid="{FD91FD7E-CB53-46D9-AA3B-A71FD92E92D9}"/>
    <cellStyle name="tableau | coin superieur gauche 6 4 2" xfId="33164" xr:uid="{73B57235-CE76-4867-B36A-B5A68B175072}"/>
    <cellStyle name="tableau | coin superieur gauche 6 4 3" xfId="51015" xr:uid="{5322EA53-BD03-47D4-A667-3F6067446AB7}"/>
    <cellStyle name="tableau | coin superieur gauche 6 5" xfId="33159" xr:uid="{A9FFBACC-4D74-4498-9953-5163B655E4A3}"/>
    <cellStyle name="tableau | coin superieur gauche 6 6" xfId="51010" xr:uid="{792288C4-72B9-411F-A3A3-1FC8A0CAC295}"/>
    <cellStyle name="tableau | coin superieur gauche 7" xfId="15292" xr:uid="{225126C2-1306-43B6-A188-0CB0CC6AB1D6}"/>
    <cellStyle name="tableau | coin superieur gauche 7 2" xfId="15293" xr:uid="{091C6FF1-313B-41D9-9CE6-8C62EC6A3130}"/>
    <cellStyle name="tableau | coin superieur gauche 7 2 2" xfId="33166" xr:uid="{3AE70BEE-926A-4056-901B-DE7CD53C856E}"/>
    <cellStyle name="tableau | coin superieur gauche 7 2 3" xfId="51017" xr:uid="{F97D76CB-7DD2-41D4-9F88-C3D51FA2A516}"/>
    <cellStyle name="tableau | coin superieur gauche 7 3" xfId="33165" xr:uid="{46A3628A-B1FE-4C2E-9485-5C772402C4FF}"/>
    <cellStyle name="tableau | coin superieur gauche 7 4" xfId="51016" xr:uid="{DC7A83D4-85A8-4676-98E1-7528238C0F14}"/>
    <cellStyle name="tableau | coin superieur gauche 8" xfId="15294" xr:uid="{9881FFB5-2237-4D79-836B-CCBA26B0EC4D}"/>
    <cellStyle name="tableau | coin superieur gauche 8 2" xfId="15295" xr:uid="{EF480661-2B72-434A-A78D-96A1DD2E1DD0}"/>
    <cellStyle name="tableau | coin superieur gauche 8 2 2" xfId="33168" xr:uid="{07882CDF-34E2-4425-B970-A3CA54C048A7}"/>
    <cellStyle name="tableau | coin superieur gauche 8 2 3" xfId="51019" xr:uid="{23C1029D-B160-45FA-AAF0-BFBADD6193EE}"/>
    <cellStyle name="tableau | coin superieur gauche 8 3" xfId="33167" xr:uid="{14B61DCF-F4CF-4463-B7F3-5C8E87C0EAFC}"/>
    <cellStyle name="tableau | coin superieur gauche 8 4" xfId="51018" xr:uid="{4D56E650-4CE3-4863-9B22-B7AC0DA0FEAE}"/>
    <cellStyle name="tableau | coin superieur gauche 9" xfId="15296" xr:uid="{704928ED-5AC5-42C2-8512-B93938CA32B7}"/>
    <cellStyle name="tableau | coin superieur gauche 9 2" xfId="15297" xr:uid="{CADB3852-ADBB-476E-866A-34AF14592714}"/>
    <cellStyle name="tableau | coin superieur gauche 9 2 2" xfId="33170" xr:uid="{0E7339FD-E850-4CFF-AD89-C96650A42171}"/>
    <cellStyle name="tableau | coin superieur gauche 9 2 3" xfId="51021" xr:uid="{1262F35E-0DA1-46AD-9EC4-681348AB272C}"/>
    <cellStyle name="tableau | coin superieur gauche 9 3" xfId="33169" xr:uid="{3A7D5CA2-2D14-4F0B-BE65-76B9A15358DF}"/>
    <cellStyle name="tableau | coin superieur gauche 9 4" xfId="51020" xr:uid="{B458789C-7E89-4474-AB8C-8ACD47FA1406}"/>
    <cellStyle name="tableau | entete-colonne | series" xfId="333" xr:uid="{6060DAA7-73BD-4AF7-8FD2-4CA30FD63276}"/>
    <cellStyle name="tableau | entete-colonne | series 10" xfId="15299" xr:uid="{EF4DC52A-C6FC-474F-8FE6-73AB2769D8B8}"/>
    <cellStyle name="tableau | entete-colonne | series 10 2" xfId="33172" xr:uid="{DCC621CD-4733-4062-885A-C568D685EECA}"/>
    <cellStyle name="tableau | entete-colonne | series 10 3" xfId="51023" xr:uid="{0D76B592-46D6-4555-9544-591411EFF74D}"/>
    <cellStyle name="tableau | entete-colonne | series 11" xfId="15300" xr:uid="{CE76C75C-DFC2-4FB1-BE8F-C7F9486BC482}"/>
    <cellStyle name="tableau | entete-colonne | series 11 2" xfId="33173" xr:uid="{207CEDC4-26A5-4F73-9637-132902BA5C70}"/>
    <cellStyle name="tableau | entete-colonne | series 11 3" xfId="51024" xr:uid="{07F10573-E89F-414C-AB44-6511D3387711}"/>
    <cellStyle name="tableau | entete-colonne | series 12" xfId="15298" xr:uid="{C52B5397-B31B-47BE-9F6A-8416B1E745E6}"/>
    <cellStyle name="tableau | entete-colonne | series 12 2" xfId="33171" xr:uid="{739887C5-6D80-44E5-BB7E-7EF33564D027}"/>
    <cellStyle name="tableau | entete-colonne | series 12 3" xfId="51022" xr:uid="{30E2D3FD-E9F1-4831-B913-5CD5E3FF94F3}"/>
    <cellStyle name="tableau | entete-colonne | series 13" xfId="60298" xr:uid="{80F51F0A-01A9-4E3A-BA7A-24E25E10B0F4}"/>
    <cellStyle name="tableau | entete-colonne | series 2" xfId="15301" xr:uid="{0A45FB04-FC6E-4D30-9C4D-14AA69023040}"/>
    <cellStyle name="tableau | entete-colonne | series 2 2" xfId="15302" xr:uid="{3A0759E3-76AF-48E1-9223-63D4F8518FAC}"/>
    <cellStyle name="tableau | entete-colonne | series 2 2 2" xfId="15303" xr:uid="{71E2D34F-0384-4F41-8736-C01BEFC094F7}"/>
    <cellStyle name="tableau | entete-colonne | series 2 2 2 2" xfId="33176" xr:uid="{1AFD5775-CC38-43EA-8ADE-374B6D76A0BD}"/>
    <cellStyle name="tableau | entete-colonne | series 2 2 2 3" xfId="51027" xr:uid="{9C566289-C8A0-4831-A357-6F540910EDE8}"/>
    <cellStyle name="tableau | entete-colonne | series 2 2 3" xfId="33175" xr:uid="{38608753-2452-4FD7-8DB9-890354497AB3}"/>
    <cellStyle name="tableau | entete-colonne | series 2 2 4" xfId="51026" xr:uid="{78D7B9E4-5DC3-443C-ADDB-F94425CC1FB8}"/>
    <cellStyle name="tableau | entete-colonne | series 2 3" xfId="15304" xr:uid="{ACCBC1E6-B9F0-4A4C-AFAA-E5AB37DACBA9}"/>
    <cellStyle name="tableau | entete-colonne | series 2 3 2" xfId="15305" xr:uid="{BCC6E8E8-8ECA-4888-ADD1-116711524EE4}"/>
    <cellStyle name="tableau | entete-colonne | series 2 3 2 2" xfId="33178" xr:uid="{E7B9BE36-4534-43EA-B14C-8B1366D0D411}"/>
    <cellStyle name="tableau | entete-colonne | series 2 3 2 3" xfId="51029" xr:uid="{40175CAE-EC30-4CF8-8492-DC7989980110}"/>
    <cellStyle name="tableau | entete-colonne | series 2 3 3" xfId="33177" xr:uid="{FEB2A38B-83ED-4808-A5EF-3A044CC703ED}"/>
    <cellStyle name="tableau | entete-colonne | series 2 3 4" xfId="51028" xr:uid="{AC2A6292-E919-495D-BF17-D428F627AB86}"/>
    <cellStyle name="tableau | entete-colonne | series 2 4" xfId="15306" xr:uid="{3A8DA83C-2BB7-41BB-B910-31F6029C9E85}"/>
    <cellStyle name="tableau | entete-colonne | series 2 4 2" xfId="33179" xr:uid="{8107B0DF-B26A-4DF0-8175-5834D4BAE5EF}"/>
    <cellStyle name="tableau | entete-colonne | series 2 4 3" xfId="51030" xr:uid="{3E71301D-E794-4777-A97C-CA898D99686A}"/>
    <cellStyle name="tableau | entete-colonne | series 2 5" xfId="15307" xr:uid="{2D965E8D-6BA2-4730-A8F6-93C88BD0DF5C}"/>
    <cellStyle name="tableau | entete-colonne | series 2 5 2" xfId="33180" xr:uid="{DFD6D9CD-48A1-471C-9D2E-620E65E55E8A}"/>
    <cellStyle name="tableau | entete-colonne | series 2 5 3" xfId="51031" xr:uid="{4D6A7964-FCC5-4218-8366-343EDAE8DF6C}"/>
    <cellStyle name="tableau | entete-colonne | series 2 6" xfId="33174" xr:uid="{02E39F0A-DF78-4DA1-B9B8-2163C6260E5F}"/>
    <cellStyle name="tableau | entete-colonne | series 2 7" xfId="51025" xr:uid="{40F5D108-C5ED-4798-8E6B-2767ACFB22D4}"/>
    <cellStyle name="tableau | entete-colonne | series 3" xfId="15308" xr:uid="{A60A4725-9503-41D4-B383-F572B5CECBCE}"/>
    <cellStyle name="tableau | entete-colonne | series 3 2" xfId="15309" xr:uid="{BD8CA668-7A66-41A5-BB04-1117E53C5015}"/>
    <cellStyle name="tableau | entete-colonne | series 3 2 2" xfId="15310" xr:uid="{8666F7F4-30C3-4A33-9107-2C3985A3E8BD}"/>
    <cellStyle name="tableau | entete-colonne | series 3 2 2 2" xfId="33183" xr:uid="{EE160635-7724-4FDC-BB7A-C365878653B3}"/>
    <cellStyle name="tableau | entete-colonne | series 3 2 2 3" xfId="51034" xr:uid="{09D2EC87-E18E-4EF5-9354-4C8FA22159FA}"/>
    <cellStyle name="tableau | entete-colonne | series 3 2 3" xfId="33182" xr:uid="{6E213ABA-7717-4F5C-8095-D18FB442485E}"/>
    <cellStyle name="tableau | entete-colonne | series 3 2 4" xfId="51033" xr:uid="{057F019E-2D51-430C-A593-C73E9BBA3900}"/>
    <cellStyle name="tableau | entete-colonne | series 3 3" xfId="15311" xr:uid="{AF2282DA-F5B5-4E0B-8A35-0EA7CDDBC54E}"/>
    <cellStyle name="tableau | entete-colonne | series 3 3 2" xfId="15312" xr:uid="{BBD2CA5D-BD25-4106-BF7D-0C6AE1DCA8E8}"/>
    <cellStyle name="tableau | entete-colonne | series 3 3 2 2" xfId="33185" xr:uid="{0D81499D-715F-495A-AE3F-FDDF1355EF1B}"/>
    <cellStyle name="tableau | entete-colonne | series 3 3 2 3" xfId="51036" xr:uid="{3158730F-6A97-496E-90AB-13CF524646F7}"/>
    <cellStyle name="tableau | entete-colonne | series 3 3 3" xfId="33184" xr:uid="{6CE01157-0F86-4A6F-887F-D6D0B95C4652}"/>
    <cellStyle name="tableau | entete-colonne | series 3 3 4" xfId="51035" xr:uid="{72DE6D6F-498B-454B-BD00-D9307BAD6F4C}"/>
    <cellStyle name="tableau | entete-colonne | series 3 4" xfId="15313" xr:uid="{8E48014C-A840-420F-A9F6-AF0BF35E3FAE}"/>
    <cellStyle name="tableau | entete-colonne | series 3 4 2" xfId="33186" xr:uid="{7F69C57D-4767-4AC1-80AD-7D0A65C59F4E}"/>
    <cellStyle name="tableau | entete-colonne | series 3 4 3" xfId="51037" xr:uid="{D67D4329-F50C-42FE-BDE8-ED1E8AAB0DB9}"/>
    <cellStyle name="tableau | entete-colonne | series 3 5" xfId="33181" xr:uid="{0D47B6DE-F699-4945-BD28-8D3B422738AA}"/>
    <cellStyle name="tableau | entete-colonne | series 3 6" xfId="51032" xr:uid="{943365A8-5065-47F3-90E6-904EF8439D0F}"/>
    <cellStyle name="tableau | entete-colonne | series 4" xfId="15314" xr:uid="{DE68EF7F-8115-43EF-8839-268A5DB7DA1C}"/>
    <cellStyle name="tableau | entete-colonne | series 4 2" xfId="15315" xr:uid="{10510A3B-0502-46FF-B3F0-1F69E9F8FBEC}"/>
    <cellStyle name="tableau | entete-colonne | series 4 2 2" xfId="15316" xr:uid="{D66EFFE7-4302-4916-B647-4E6654569867}"/>
    <cellStyle name="tableau | entete-colonne | series 4 2 2 2" xfId="33189" xr:uid="{FBB4BB95-A13B-4DA4-B423-EFD9CC15FE56}"/>
    <cellStyle name="tableau | entete-colonne | series 4 2 2 3" xfId="51040" xr:uid="{0620383B-DD35-4D5D-95DB-1FBEB9675151}"/>
    <cellStyle name="tableau | entete-colonne | series 4 2 3" xfId="33188" xr:uid="{65652EF2-327E-44E6-AD64-86A59B12B122}"/>
    <cellStyle name="tableau | entete-colonne | series 4 2 4" xfId="51039" xr:uid="{DDEB2FE4-877A-4969-AFDD-AD13A12FC112}"/>
    <cellStyle name="tableau | entete-colonne | series 4 3" xfId="15317" xr:uid="{07B9EFA9-4A5F-4FB7-8615-C8E05593C0D6}"/>
    <cellStyle name="tableau | entete-colonne | series 4 3 2" xfId="15318" xr:uid="{90989693-9297-46E1-B49B-251B3C4E0CE5}"/>
    <cellStyle name="tableau | entete-colonne | series 4 3 2 2" xfId="33191" xr:uid="{18F8D388-7B13-4BA9-A6E7-CB7606BE1C72}"/>
    <cellStyle name="tableau | entete-colonne | series 4 3 2 3" xfId="51042" xr:uid="{1A8B357E-30E2-4E68-89C2-F4602C0D0791}"/>
    <cellStyle name="tableau | entete-colonne | series 4 3 3" xfId="33190" xr:uid="{533AD4BD-07B2-468A-AD8A-C7DDE2C589BF}"/>
    <cellStyle name="tableau | entete-colonne | series 4 3 4" xfId="51041" xr:uid="{F92D6718-6547-4892-9639-960BD852FB5A}"/>
    <cellStyle name="tableau | entete-colonne | series 4 4" xfId="15319" xr:uid="{630C01D7-6B37-4F1F-B1D5-365B69557701}"/>
    <cellStyle name="tableau | entete-colonne | series 4 4 2" xfId="33192" xr:uid="{5FE2B254-534E-4815-9DCF-5A0149FB81A9}"/>
    <cellStyle name="tableau | entete-colonne | series 4 4 3" xfId="51043" xr:uid="{5D4C65E0-8390-4F92-A0AE-A74264F1ABBB}"/>
    <cellStyle name="tableau | entete-colonne | series 4 5" xfId="33187" xr:uid="{4C8DE149-5E2D-4FC4-AB75-859C3B7DD2B5}"/>
    <cellStyle name="tableau | entete-colonne | series 4 6" xfId="51038" xr:uid="{F715EE5C-4679-435C-BC3D-F7CEE7532A4A}"/>
    <cellStyle name="tableau | entete-colonne | series 5" xfId="15320" xr:uid="{DAB38AF3-765B-4CFF-A7BD-4BA731157C35}"/>
    <cellStyle name="tableau | entete-colonne | series 5 2" xfId="15321" xr:uid="{25848228-ED63-4807-B9FA-C4E2A5549982}"/>
    <cellStyle name="tableau | entete-colonne | series 5 2 2" xfId="15322" xr:uid="{BDF6B6DA-B1B0-4882-B015-3848853F61E5}"/>
    <cellStyle name="tableau | entete-colonne | series 5 2 2 2" xfId="33195" xr:uid="{39B00D61-1E23-4872-B227-FA031006E744}"/>
    <cellStyle name="tableau | entete-colonne | series 5 2 2 3" xfId="51046" xr:uid="{AE7C4AA7-1DB1-4999-82B4-E622A8AF167A}"/>
    <cellStyle name="tableau | entete-colonne | series 5 2 3" xfId="33194" xr:uid="{17EE9954-5604-4C7C-AA9E-F9A47D66C1AB}"/>
    <cellStyle name="tableau | entete-colonne | series 5 2 4" xfId="51045" xr:uid="{1A51C75E-CF60-453F-B7A8-D79C1641D579}"/>
    <cellStyle name="tableau | entete-colonne | series 5 3" xfId="15323" xr:uid="{8B62E66D-9F19-4017-B8E4-951B1063C9BD}"/>
    <cellStyle name="tableau | entete-colonne | series 5 3 2" xfId="15324" xr:uid="{21711F22-8AE9-4ADE-AB61-BE1C4F8EDB9D}"/>
    <cellStyle name="tableau | entete-colonne | series 5 3 2 2" xfId="33197" xr:uid="{C8F38B3D-E0B7-4A7E-B461-9B9DDBF9E9BE}"/>
    <cellStyle name="tableau | entete-colonne | series 5 3 2 3" xfId="51048" xr:uid="{226FC80C-F7FC-4079-9954-D78464457A10}"/>
    <cellStyle name="tableau | entete-colonne | series 5 3 3" xfId="33196" xr:uid="{E9D48F80-0895-4741-A613-6A9E58BB96C9}"/>
    <cellStyle name="tableau | entete-colonne | series 5 3 4" xfId="51047" xr:uid="{88F36FFA-9AC7-42BB-B856-367A5E88098D}"/>
    <cellStyle name="tableau | entete-colonne | series 5 4" xfId="15325" xr:uid="{835492A3-5EE2-43A9-B9FD-2E17069635B4}"/>
    <cellStyle name="tableau | entete-colonne | series 5 4 2" xfId="15326" xr:uid="{9B51F476-051A-4EA9-AF64-092CA5191179}"/>
    <cellStyle name="tableau | entete-colonne | series 5 4 2 2" xfId="33199" xr:uid="{78B0E14A-7EDA-4AF9-9E64-857F3EA7D0AC}"/>
    <cellStyle name="tableau | entete-colonne | series 5 4 2 3" xfId="51050" xr:uid="{C4088897-F60C-4668-B4F7-5F7C240EA925}"/>
    <cellStyle name="tableau | entete-colonne | series 5 4 3" xfId="33198" xr:uid="{EB3227C2-1C52-429D-B95D-106E3ADB146A}"/>
    <cellStyle name="tableau | entete-colonne | series 5 4 4" xfId="51049" xr:uid="{FECF67EE-72C7-4591-BF12-F80101506E3E}"/>
    <cellStyle name="tableau | entete-colonne | series 5 5" xfId="15327" xr:uid="{4DA451F8-C47C-4C0F-AE94-401E020173C6}"/>
    <cellStyle name="tableau | entete-colonne | series 5 5 2" xfId="33200" xr:uid="{E6AC1CA1-385A-4EF3-912B-19145C777168}"/>
    <cellStyle name="tableau | entete-colonne | series 5 5 3" xfId="51051" xr:uid="{C5FAAE65-3115-49F9-8BFB-7A029360A210}"/>
    <cellStyle name="tableau | entete-colonne | series 5 6" xfId="33193" xr:uid="{C6E504B6-1696-4AAA-B08D-00F1098E6B7B}"/>
    <cellStyle name="tableau | entete-colonne | series 5 7" xfId="51044" xr:uid="{D27E87BD-3765-4ABD-B838-69465C819920}"/>
    <cellStyle name="tableau | entete-colonne | series 6" xfId="15328" xr:uid="{D9BE399D-C453-4559-A830-FF4542FBF76B}"/>
    <cellStyle name="tableau | entete-colonne | series 6 2" xfId="15329" xr:uid="{860EE10B-D18F-41B4-A805-4FBDC7E93B5C}"/>
    <cellStyle name="tableau | entete-colonne | series 6 2 2" xfId="15330" xr:uid="{140C8F0E-3642-4DEB-8511-1D030D7280A1}"/>
    <cellStyle name="tableau | entete-colonne | series 6 2 2 2" xfId="33203" xr:uid="{7576B9B5-6287-4AED-A2F7-E8E055CCCD09}"/>
    <cellStyle name="tableau | entete-colonne | series 6 2 2 3" xfId="51054" xr:uid="{EF5EFAE6-36DF-4876-AF74-3A3FC0F48F74}"/>
    <cellStyle name="tableau | entete-colonne | series 6 2 3" xfId="33202" xr:uid="{219679C7-24A5-4E7C-BC26-1E682C7B0FA6}"/>
    <cellStyle name="tableau | entete-colonne | series 6 2 4" xfId="51053" xr:uid="{916987D2-A01C-4642-A6C9-5C8505A6B216}"/>
    <cellStyle name="tableau | entete-colonne | series 6 3" xfId="15331" xr:uid="{FEE958E2-348F-4E51-AB75-0B35D4DDE068}"/>
    <cellStyle name="tableau | entete-colonne | series 6 3 2" xfId="15332" xr:uid="{C2CE190A-1A66-4000-8D4F-14E948AA6872}"/>
    <cellStyle name="tableau | entete-colonne | series 6 3 2 2" xfId="33205" xr:uid="{45C69C59-86F2-4C81-814D-E21F1BD6F26D}"/>
    <cellStyle name="tableau | entete-colonne | series 6 3 2 3" xfId="51056" xr:uid="{6272C95A-4FF0-4C2B-98E7-2D264ADA883F}"/>
    <cellStyle name="tableau | entete-colonne | series 6 3 3" xfId="33204" xr:uid="{7D4C9FF6-9622-4EC5-A3B0-063692145AC1}"/>
    <cellStyle name="tableau | entete-colonne | series 6 3 4" xfId="51055" xr:uid="{2CBD8894-C170-4DC7-BC1E-7F93D61C3F6E}"/>
    <cellStyle name="tableau | entete-colonne | series 6 4" xfId="15333" xr:uid="{7F6FB799-B991-4308-A395-07DC47DEAED3}"/>
    <cellStyle name="tableau | entete-colonne | series 6 4 2" xfId="33206" xr:uid="{FD800C30-CA80-4259-BEE1-DF597EF1F7CF}"/>
    <cellStyle name="tableau | entete-colonne | series 6 4 3" xfId="51057" xr:uid="{F092EA53-BA4D-416F-BDC8-25775BAB9ED2}"/>
    <cellStyle name="tableau | entete-colonne | series 6 5" xfId="33201" xr:uid="{2882E39D-08CF-4E55-8423-710D04C769BE}"/>
    <cellStyle name="tableau | entete-colonne | series 6 6" xfId="51052" xr:uid="{EAC7587A-D981-483E-8D21-7CB69D8E12AE}"/>
    <cellStyle name="tableau | entete-colonne | series 7" xfId="15334" xr:uid="{D19FFF60-2229-4109-9B0E-8ED618C1EC68}"/>
    <cellStyle name="tableau | entete-colonne | series 7 2" xfId="15335" xr:uid="{73FABF8C-5C0F-455C-9AF4-F08F4B9D2F2E}"/>
    <cellStyle name="tableau | entete-colonne | series 7 2 2" xfId="33208" xr:uid="{6E5820DB-D965-463E-8F17-52DF12F6C06B}"/>
    <cellStyle name="tableau | entete-colonne | series 7 2 3" xfId="51059" xr:uid="{E236B01B-5463-452B-ADF5-10CEA7BB5C81}"/>
    <cellStyle name="tableau | entete-colonne | series 7 3" xfId="33207" xr:uid="{10729A50-F384-4661-991C-1411D03A9FB4}"/>
    <cellStyle name="tableau | entete-colonne | series 7 4" xfId="51058" xr:uid="{0907E729-5920-4514-91AC-BCDF43A5317A}"/>
    <cellStyle name="tableau | entete-colonne | series 8" xfId="15336" xr:uid="{9700785C-F891-4A31-8CED-558CDA89DF88}"/>
    <cellStyle name="tableau | entete-colonne | series 8 2" xfId="15337" xr:uid="{0DC74C59-55E3-42E2-9A4B-3B7719B409CB}"/>
    <cellStyle name="tableau | entete-colonne | series 8 2 2" xfId="33210" xr:uid="{16B276AC-193F-4DBD-8165-7523E2404666}"/>
    <cellStyle name="tableau | entete-colonne | series 8 2 3" xfId="51061" xr:uid="{403F212C-CF56-4C5A-9E11-61A1703399F8}"/>
    <cellStyle name="tableau | entete-colonne | series 8 3" xfId="33209" xr:uid="{8E63F9FB-8061-46E9-831A-3D7F66FBAA2F}"/>
    <cellStyle name="tableau | entete-colonne | series 8 4" xfId="51060" xr:uid="{0D045846-6610-4759-AB5D-C124003B6A54}"/>
    <cellStyle name="tableau | entete-colonne | series 9" xfId="15338" xr:uid="{A6834C8C-0B54-43BC-80C3-75E20507D357}"/>
    <cellStyle name="tableau | entete-colonne | series 9 2" xfId="15339" xr:uid="{DD2D92CA-DBD6-4DFD-9022-86E9BD6C03E3}"/>
    <cellStyle name="tableau | entete-colonne | series 9 2 2" xfId="33212" xr:uid="{24ED91FE-B790-4DEA-A2B6-621CFD946869}"/>
    <cellStyle name="tableau | entete-colonne | series 9 2 3" xfId="51063" xr:uid="{49E9F025-F218-4456-8FC2-02BFC9B983C3}"/>
    <cellStyle name="tableau | entete-colonne | series 9 3" xfId="33211" xr:uid="{F887D268-D062-4D59-8A50-A8DBAE2F7E8E}"/>
    <cellStyle name="tableau | entete-colonne | series 9 4" xfId="51062" xr:uid="{F3CE56CA-D6B0-42E8-A3F7-6A60633C42DD}"/>
    <cellStyle name="tableau | entete-ligne | normal" xfId="334" xr:uid="{B834820E-A5B4-4FD0-A079-A35B355D95F4}"/>
    <cellStyle name="tableau | entete-ligne | normal 10" xfId="15341" xr:uid="{A86A5DCE-6024-478F-A92F-E41A63E717B0}"/>
    <cellStyle name="tableau | entete-ligne | normal 10 2" xfId="33214" xr:uid="{2CCE885E-94A5-46BF-A949-E50A67417837}"/>
    <cellStyle name="tableau | entete-ligne | normal 10 3" xfId="51065" xr:uid="{585C834D-8723-491E-ACBA-F29DB5A403A5}"/>
    <cellStyle name="tableau | entete-ligne | normal 11" xfId="15342" xr:uid="{CC978FAE-511B-4B39-B988-3C85352A56B4}"/>
    <cellStyle name="tableau | entete-ligne | normal 11 2" xfId="33215" xr:uid="{26969AD5-FDC1-4328-B568-95572092795D}"/>
    <cellStyle name="tableau | entete-ligne | normal 11 3" xfId="51066" xr:uid="{36F6A9BF-0432-45E2-89C3-24043D033923}"/>
    <cellStyle name="tableau | entete-ligne | normal 12" xfId="15340" xr:uid="{86E385FE-B85D-4DCF-AD4B-FD9B31E7D859}"/>
    <cellStyle name="tableau | entete-ligne | normal 12 2" xfId="33213" xr:uid="{B717A269-BB9D-4CB0-806A-CEC5E6B5D88E}"/>
    <cellStyle name="tableau | entete-ligne | normal 12 3" xfId="51064" xr:uid="{087965E3-0E19-44B9-9FD0-3CAEB174FA03}"/>
    <cellStyle name="tableau | entete-ligne | normal 13" xfId="60299" xr:uid="{565D842E-3984-4354-9F51-60A7C7B562AF}"/>
    <cellStyle name="tableau | entete-ligne | normal 2" xfId="15343" xr:uid="{C4B3DACF-C61F-4BDD-A776-228BDCEA495E}"/>
    <cellStyle name="tableau | entete-ligne | normal 2 2" xfId="15344" xr:uid="{0FF85F40-D95E-48C6-B24D-2BA85EDBDCBE}"/>
    <cellStyle name="tableau | entete-ligne | normal 2 2 2" xfId="15345" xr:uid="{317F7FBA-39FE-4927-B6DA-034C87D50F88}"/>
    <cellStyle name="tableau | entete-ligne | normal 2 2 2 2" xfId="33218" xr:uid="{89E209D0-83A6-4910-B2F4-642B9394205D}"/>
    <cellStyle name="tableau | entete-ligne | normal 2 2 2 3" xfId="51069" xr:uid="{6449B3C0-ED48-4712-9A99-36CC63911182}"/>
    <cellStyle name="tableau | entete-ligne | normal 2 2 3" xfId="33217" xr:uid="{32C785E4-03EB-4DF7-9987-20E4451C0C64}"/>
    <cellStyle name="tableau | entete-ligne | normal 2 2 4" xfId="51068" xr:uid="{AC1A26B8-3F93-4F3B-96E8-DFC8250893DA}"/>
    <cellStyle name="tableau | entete-ligne | normal 2 3" xfId="15346" xr:uid="{1CA8FD10-35DD-4CC2-983B-1C3A66E98A30}"/>
    <cellStyle name="tableau | entete-ligne | normal 2 3 2" xfId="15347" xr:uid="{DCB9576B-048A-4CB9-9412-5925DC80393E}"/>
    <cellStyle name="tableau | entete-ligne | normal 2 3 2 2" xfId="33220" xr:uid="{668E1769-B27D-4115-AB02-E5467693685E}"/>
    <cellStyle name="tableau | entete-ligne | normal 2 3 2 3" xfId="51071" xr:uid="{B53A18DA-2561-4BCD-886F-894443314DEF}"/>
    <cellStyle name="tableau | entete-ligne | normal 2 3 3" xfId="33219" xr:uid="{7BF37FAC-F35D-4222-9AA8-B2E560A04792}"/>
    <cellStyle name="tableau | entete-ligne | normal 2 3 4" xfId="51070" xr:uid="{71CEE689-39C6-4D39-B422-4EF31A0B55F6}"/>
    <cellStyle name="tableau | entete-ligne | normal 2 4" xfId="15348" xr:uid="{B9D3C6F1-4679-4C09-A007-FBC6F2C931D2}"/>
    <cellStyle name="tableau | entete-ligne | normal 2 4 2" xfId="33221" xr:uid="{9444EA84-B45B-4A8B-B6A7-CDF6BFAC3F9F}"/>
    <cellStyle name="tableau | entete-ligne | normal 2 4 3" xfId="51072" xr:uid="{03F3AE05-DDDB-49FA-AC84-C698F93E9F6B}"/>
    <cellStyle name="tableau | entete-ligne | normal 2 5" xfId="15349" xr:uid="{4A26F56D-A998-4DDC-9493-4B1C779D2266}"/>
    <cellStyle name="tableau | entete-ligne | normal 2 5 2" xfId="33222" xr:uid="{502CC654-693C-4B47-BAEB-B23584F1367B}"/>
    <cellStyle name="tableau | entete-ligne | normal 2 5 3" xfId="51073" xr:uid="{D4F31BD0-2D11-4360-B0D1-EE986ABAE261}"/>
    <cellStyle name="tableau | entete-ligne | normal 2 6" xfId="33216" xr:uid="{9D0B5287-F38C-40C1-B03F-BC9D878CE9FB}"/>
    <cellStyle name="tableau | entete-ligne | normal 2 7" xfId="51067" xr:uid="{F072E75D-931B-4932-9D38-D3005B1B3A8F}"/>
    <cellStyle name="tableau | entete-ligne | normal 3" xfId="15350" xr:uid="{4A504EF9-09AB-40E3-887E-AA4AD1BEDED4}"/>
    <cellStyle name="tableau | entete-ligne | normal 3 2" xfId="15351" xr:uid="{281164F6-8264-4A0B-9537-D061A9B52DEF}"/>
    <cellStyle name="tableau | entete-ligne | normal 3 2 2" xfId="15352" xr:uid="{CA24C0F5-495B-48E7-878F-4A5A51DF4294}"/>
    <cellStyle name="tableau | entete-ligne | normal 3 2 2 2" xfId="33225" xr:uid="{0E33E146-E2D7-43D8-8414-58BA52DF8312}"/>
    <cellStyle name="tableau | entete-ligne | normal 3 2 2 3" xfId="51076" xr:uid="{8B8D0B1B-2EEA-4FDC-AEFA-32FDDD4F6A9B}"/>
    <cellStyle name="tableau | entete-ligne | normal 3 2 3" xfId="33224" xr:uid="{3F324F42-480D-4BEE-91A6-BBC3A0EF246D}"/>
    <cellStyle name="tableau | entete-ligne | normal 3 2 4" xfId="51075" xr:uid="{23F94D5A-22AD-4B11-865D-A477055B5634}"/>
    <cellStyle name="tableau | entete-ligne | normal 3 3" xfId="15353" xr:uid="{271F3A84-FFF0-419B-A0D4-A1AA5FABFFCE}"/>
    <cellStyle name="tableau | entete-ligne | normal 3 3 2" xfId="15354" xr:uid="{96B7D9C6-3BA3-4B52-884A-D513EFD9ADA2}"/>
    <cellStyle name="tableau | entete-ligne | normal 3 3 2 2" xfId="33227" xr:uid="{606925C5-8AA8-4222-93E2-9CD319D943B4}"/>
    <cellStyle name="tableau | entete-ligne | normal 3 3 2 3" xfId="51078" xr:uid="{5BA6C444-8F33-401F-896D-D4E17101B575}"/>
    <cellStyle name="tableau | entete-ligne | normal 3 3 3" xfId="33226" xr:uid="{6B57C179-597E-44FB-9F10-036B3CC51AA1}"/>
    <cellStyle name="tableau | entete-ligne | normal 3 3 4" xfId="51077" xr:uid="{AD1BC5A2-EF21-409F-B93B-548E6D78FE7A}"/>
    <cellStyle name="tableau | entete-ligne | normal 3 4" xfId="15355" xr:uid="{EDBCB7A6-783F-45AB-887C-85D2873A9928}"/>
    <cellStyle name="tableau | entete-ligne | normal 3 4 2" xfId="33228" xr:uid="{D11336C5-F672-4730-8D05-4C333718C5CF}"/>
    <cellStyle name="tableau | entete-ligne | normal 3 4 3" xfId="51079" xr:uid="{865FB435-D37A-4CC8-A35D-AD47E93BCAB4}"/>
    <cellStyle name="tableau | entete-ligne | normal 3 5" xfId="33223" xr:uid="{D33EAD16-B665-40C6-B267-4C887854BF09}"/>
    <cellStyle name="tableau | entete-ligne | normal 3 6" xfId="51074" xr:uid="{2F131895-452F-4FDE-86CB-CD431989CDEB}"/>
    <cellStyle name="tableau | entete-ligne | normal 4" xfId="15356" xr:uid="{7EA04956-9C86-422A-9B97-9355941AFF0E}"/>
    <cellStyle name="tableau | entete-ligne | normal 4 2" xfId="15357" xr:uid="{4D131A29-CC7F-443F-8999-053BE22FCC3C}"/>
    <cellStyle name="tableau | entete-ligne | normal 4 2 2" xfId="15358" xr:uid="{D39D2424-59C2-4F40-BDED-441584AC1505}"/>
    <cellStyle name="tableau | entete-ligne | normal 4 2 2 2" xfId="33231" xr:uid="{C94B62A6-FAB4-4885-BDD2-F26C090B9FBA}"/>
    <cellStyle name="tableau | entete-ligne | normal 4 2 2 3" xfId="51082" xr:uid="{D8031A25-9743-4D52-89C2-FB670214BA0B}"/>
    <cellStyle name="tableau | entete-ligne | normal 4 2 3" xfId="33230" xr:uid="{37FF8732-9CC1-44CC-9C75-0449F84F73B5}"/>
    <cellStyle name="tableau | entete-ligne | normal 4 2 4" xfId="51081" xr:uid="{C324D50A-8DC4-4534-9496-BBFB42604F1A}"/>
    <cellStyle name="tableau | entete-ligne | normal 4 3" xfId="15359" xr:uid="{F32A1474-2485-4040-9F6E-8B4184D09DAC}"/>
    <cellStyle name="tableau | entete-ligne | normal 4 3 2" xfId="15360" xr:uid="{E959D6FD-66D2-44B9-9F23-B6695D1AA70D}"/>
    <cellStyle name="tableau | entete-ligne | normal 4 3 2 2" xfId="33233" xr:uid="{04FA872C-5C5D-4CDE-882D-2661394BA884}"/>
    <cellStyle name="tableau | entete-ligne | normal 4 3 2 3" xfId="51084" xr:uid="{4EE9F956-3307-482B-AAA2-1A67EBA2D920}"/>
    <cellStyle name="tableau | entete-ligne | normal 4 3 3" xfId="33232" xr:uid="{CAD7AAAC-FFE7-40BB-AAC6-7CE978EDC6AB}"/>
    <cellStyle name="tableau | entete-ligne | normal 4 3 4" xfId="51083" xr:uid="{66567A6C-60F3-4622-885D-39D56E2E475F}"/>
    <cellStyle name="tableau | entete-ligne | normal 4 4" xfId="15361" xr:uid="{AECE2BC5-4CDD-44C0-9F38-DCA4424EDC97}"/>
    <cellStyle name="tableau | entete-ligne | normal 4 4 2" xfId="33234" xr:uid="{C0FE7B09-5FBB-4A9D-9A4C-F6B23FB6154F}"/>
    <cellStyle name="tableau | entete-ligne | normal 4 4 3" xfId="51085" xr:uid="{3E5A1A9E-24C2-47BE-88BB-D15CC16AF8D3}"/>
    <cellStyle name="tableau | entete-ligne | normal 4 5" xfId="33229" xr:uid="{883547C4-F871-498E-8259-562253EFAF71}"/>
    <cellStyle name="tableau | entete-ligne | normal 4 6" xfId="51080" xr:uid="{CFBDA29A-CBD4-42FD-8C6E-1687EC53EA82}"/>
    <cellStyle name="tableau | entete-ligne | normal 5" xfId="15362" xr:uid="{21D81646-86AC-4612-B35F-BED653C97435}"/>
    <cellStyle name="tableau | entete-ligne | normal 5 2" xfId="15363" xr:uid="{83D8915F-734E-4602-96AD-852408051D4D}"/>
    <cellStyle name="tableau | entete-ligne | normal 5 2 2" xfId="15364" xr:uid="{49BA2790-030D-4AB0-ADCD-5C2206B33205}"/>
    <cellStyle name="tableau | entete-ligne | normal 5 2 2 2" xfId="33237" xr:uid="{EC81F032-5E36-4AAF-AC84-8CCA3F3F9903}"/>
    <cellStyle name="tableau | entete-ligne | normal 5 2 2 3" xfId="51088" xr:uid="{CE6AB6A4-BFFA-4EAF-B0D9-121E2E2BD534}"/>
    <cellStyle name="tableau | entete-ligne | normal 5 2 3" xfId="33236" xr:uid="{47170A76-4738-46F5-8C75-1745D2C3893A}"/>
    <cellStyle name="tableau | entete-ligne | normal 5 2 4" xfId="51087" xr:uid="{57161725-33EE-42AE-95A6-CA9FB99F43AC}"/>
    <cellStyle name="tableau | entete-ligne | normal 5 3" xfId="15365" xr:uid="{88DD8FEC-F25F-499E-913F-9D40DA75DD3B}"/>
    <cellStyle name="tableau | entete-ligne | normal 5 3 2" xfId="15366" xr:uid="{30F7C9B3-24C0-465A-984C-BEC711CA3EBF}"/>
    <cellStyle name="tableau | entete-ligne | normal 5 3 2 2" xfId="33239" xr:uid="{828C1DA0-63CF-46AB-9052-5721D0733EEE}"/>
    <cellStyle name="tableau | entete-ligne | normal 5 3 2 3" xfId="51090" xr:uid="{285B0C3E-9416-42D2-A680-F5A8CEE4D1EC}"/>
    <cellStyle name="tableau | entete-ligne | normal 5 3 3" xfId="33238" xr:uid="{8AA9100F-3638-49AF-AA52-AFA25797451B}"/>
    <cellStyle name="tableau | entete-ligne | normal 5 3 4" xfId="51089" xr:uid="{32FFA66C-40EF-409E-9C2B-7B0E8A8F9A19}"/>
    <cellStyle name="tableau | entete-ligne | normal 5 4" xfId="15367" xr:uid="{459E211D-1CCF-4200-86FD-9FBF0FEC2C51}"/>
    <cellStyle name="tableau | entete-ligne | normal 5 4 2" xfId="15368" xr:uid="{E8AF9FB2-01DD-4EF7-B30B-45CD9E6FA77F}"/>
    <cellStyle name="tableau | entete-ligne | normal 5 4 2 2" xfId="33241" xr:uid="{7736BB52-7E0D-48DF-AC6F-F8107A936DC0}"/>
    <cellStyle name="tableau | entete-ligne | normal 5 4 2 3" xfId="51092" xr:uid="{0A067DB2-C8FC-46F0-9266-818F06A6EF08}"/>
    <cellStyle name="tableau | entete-ligne | normal 5 4 3" xfId="33240" xr:uid="{C17D5130-24BC-45E7-90E3-24FB7A62D5D2}"/>
    <cellStyle name="tableau | entete-ligne | normal 5 4 4" xfId="51091" xr:uid="{29C48D46-420C-438A-BA3A-459FBA99BB7B}"/>
    <cellStyle name="tableau | entete-ligne | normal 5 5" xfId="15369" xr:uid="{CA92E831-6440-4BF3-B513-9BED87BDFA58}"/>
    <cellStyle name="tableau | entete-ligne | normal 5 5 2" xfId="33242" xr:uid="{6AA6FF4F-8B44-4887-8A42-C41100CAD69F}"/>
    <cellStyle name="tableau | entete-ligne | normal 5 5 3" xfId="51093" xr:uid="{2B081505-783B-4B4F-878D-086617EEC7B5}"/>
    <cellStyle name="tableau | entete-ligne | normal 5 6" xfId="33235" xr:uid="{3DDC0505-DEE4-4CB8-9687-7DC0797DF054}"/>
    <cellStyle name="tableau | entete-ligne | normal 5 7" xfId="51086" xr:uid="{B7DA5474-1059-434D-B186-3B1DF4325EC0}"/>
    <cellStyle name="tableau | entete-ligne | normal 6" xfId="15370" xr:uid="{08490461-6161-4011-8760-2F0DCBF5AC86}"/>
    <cellStyle name="tableau | entete-ligne | normal 6 2" xfId="15371" xr:uid="{8D734BF6-475C-4A95-9797-348831C62DD7}"/>
    <cellStyle name="tableau | entete-ligne | normal 6 2 2" xfId="15372" xr:uid="{974A7C87-2DF9-4DF0-8880-238EAE785B95}"/>
    <cellStyle name="tableau | entete-ligne | normal 6 2 2 2" xfId="33245" xr:uid="{A40DAF1C-9BB7-43D0-8588-EC56DEF0BBE2}"/>
    <cellStyle name="tableau | entete-ligne | normal 6 2 2 3" xfId="51096" xr:uid="{D5E43CFC-FEF0-4BFB-AAD4-5B59F00BB750}"/>
    <cellStyle name="tableau | entete-ligne | normal 6 2 3" xfId="33244" xr:uid="{C682DCF4-3637-4BBC-B252-51C5624CEEFE}"/>
    <cellStyle name="tableau | entete-ligne | normal 6 2 4" xfId="51095" xr:uid="{D3AB00F6-4E9A-4417-B8BB-089C9E200FD0}"/>
    <cellStyle name="tableau | entete-ligne | normal 6 3" xfId="15373" xr:uid="{ECEC20B2-05A8-4EF6-B9D3-4583BC59EC5E}"/>
    <cellStyle name="tableau | entete-ligne | normal 6 3 2" xfId="15374" xr:uid="{907C25BC-1CD1-4F59-A93B-60D6FA27ABBF}"/>
    <cellStyle name="tableau | entete-ligne | normal 6 3 2 2" xfId="33247" xr:uid="{0CB76D5F-764E-4F9E-89FF-02A8798087F4}"/>
    <cellStyle name="tableau | entete-ligne | normal 6 3 2 3" xfId="51098" xr:uid="{76E5A130-61E4-4E01-AF81-75584A4FB4D9}"/>
    <cellStyle name="tableau | entete-ligne | normal 6 3 3" xfId="33246" xr:uid="{8F8AC63E-276D-4B56-89EB-9CE741571405}"/>
    <cellStyle name="tableau | entete-ligne | normal 6 3 4" xfId="51097" xr:uid="{BF69617B-A5F7-44F8-8B23-DE9383C66430}"/>
    <cellStyle name="tableau | entete-ligne | normal 6 4" xfId="15375" xr:uid="{27B64155-436F-4BC7-A111-0ADBD58C45B6}"/>
    <cellStyle name="tableau | entete-ligne | normal 6 4 2" xfId="33248" xr:uid="{4018AE56-6434-4207-89E6-C60F1C3B5BF9}"/>
    <cellStyle name="tableau | entete-ligne | normal 6 4 3" xfId="51099" xr:uid="{64EA62B1-C2E4-4FDC-883E-F72742C5EA2F}"/>
    <cellStyle name="tableau | entete-ligne | normal 6 5" xfId="33243" xr:uid="{7631055F-E383-43AF-A6A9-0623599D98B0}"/>
    <cellStyle name="tableau | entete-ligne | normal 6 6" xfId="51094" xr:uid="{7DBED7A9-C4D4-4A9E-95E2-6CC0E41F17A3}"/>
    <cellStyle name="tableau | entete-ligne | normal 7" xfId="15376" xr:uid="{C09182B5-BB99-4542-A36C-BE2BC2BD4A49}"/>
    <cellStyle name="tableau | entete-ligne | normal 7 2" xfId="15377" xr:uid="{5C91ED2D-5689-4CEC-9953-497908D34C95}"/>
    <cellStyle name="tableau | entete-ligne | normal 7 2 2" xfId="33250" xr:uid="{6A7854A1-F71A-4C53-B106-9F8EEDD523EC}"/>
    <cellStyle name="tableau | entete-ligne | normal 7 2 3" xfId="51101" xr:uid="{56496ED0-00D6-4653-89FD-C217309C117F}"/>
    <cellStyle name="tableau | entete-ligne | normal 7 3" xfId="33249" xr:uid="{3D106969-58B9-4FF9-95CA-4910D9722D98}"/>
    <cellStyle name="tableau | entete-ligne | normal 7 4" xfId="51100" xr:uid="{1F43A84E-FE08-4100-9C94-645A16C49D01}"/>
    <cellStyle name="tableau | entete-ligne | normal 8" xfId="15378" xr:uid="{8D794B44-5485-4219-BA49-95346C315FA4}"/>
    <cellStyle name="tableau | entete-ligne | normal 8 2" xfId="15379" xr:uid="{93789A52-7076-4FE5-BDE1-503EEA8A5091}"/>
    <cellStyle name="tableau | entete-ligne | normal 8 2 2" xfId="33252" xr:uid="{0F962422-8391-4B09-8B7B-2BF663A86868}"/>
    <cellStyle name="tableau | entete-ligne | normal 8 2 3" xfId="51103" xr:uid="{F06561AB-20D6-4D9D-8206-2EE6A6381D57}"/>
    <cellStyle name="tableau | entete-ligne | normal 8 3" xfId="33251" xr:uid="{0B1F71EF-A7C2-4329-8129-DB335A91A72C}"/>
    <cellStyle name="tableau | entete-ligne | normal 8 4" xfId="51102" xr:uid="{08A296AF-1A0D-4DC1-B5FC-D3EFCBAE9398}"/>
    <cellStyle name="tableau | entete-ligne | normal 9" xfId="15380" xr:uid="{BCDD55E5-39AF-4C9B-9CAD-884236074C05}"/>
    <cellStyle name="tableau | entete-ligne | normal 9 2" xfId="15381" xr:uid="{1843C460-474C-4951-8B64-9D179436790F}"/>
    <cellStyle name="tableau | entete-ligne | normal 9 2 2" xfId="33254" xr:uid="{B87EDA76-8293-4BA0-8E9D-39F5F82F7F8B}"/>
    <cellStyle name="tableau | entete-ligne | normal 9 2 3" xfId="51105" xr:uid="{C28F999C-48F6-4B89-ABB8-AB8E4D1FDCCD}"/>
    <cellStyle name="tableau | entete-ligne | normal 9 3" xfId="33253" xr:uid="{42FD51A0-6F44-47AC-BE3F-6DF80DA84BB5}"/>
    <cellStyle name="tableau | entete-ligne | normal 9 4" xfId="51104" xr:uid="{501CD18F-991A-4E76-98CD-700730A17274}"/>
    <cellStyle name="tableau | entete-ligne | total" xfId="335" xr:uid="{940169E4-EC73-4CD6-B3EA-6818C4F98323}"/>
    <cellStyle name="tableau | entete-ligne | total 10" xfId="15383" xr:uid="{E3EDD420-A3F5-4189-8EB9-28BD4CB2565E}"/>
    <cellStyle name="tableau | entete-ligne | total 10 2" xfId="33256" xr:uid="{B724D968-750D-4242-95CA-2739EF94A829}"/>
    <cellStyle name="tableau | entete-ligne | total 10 3" xfId="51107" xr:uid="{5CF1F72B-4DE9-43C1-B7DA-0351FA9222D7}"/>
    <cellStyle name="tableau | entete-ligne | total 11" xfId="15384" xr:uid="{762993D3-2A81-48BC-9431-6842CD5C9D43}"/>
    <cellStyle name="tableau | entete-ligne | total 11 2" xfId="33257" xr:uid="{B1246F42-6D52-4445-8AD2-B713C60FB00A}"/>
    <cellStyle name="tableau | entete-ligne | total 11 3" xfId="51108" xr:uid="{DD4D3BBE-E0A9-4F31-95E6-9E32A2B3EE0E}"/>
    <cellStyle name="tableau | entete-ligne | total 12" xfId="15382" xr:uid="{CF8C1F87-A79D-4F5A-A270-086571DC5E0C}"/>
    <cellStyle name="tableau | entete-ligne | total 12 2" xfId="33255" xr:uid="{DBF29A6C-AC12-441D-B302-A913C15E9C8F}"/>
    <cellStyle name="tableau | entete-ligne | total 12 3" xfId="51106" xr:uid="{8CD80A17-76EA-4299-B115-083B8616C7CD}"/>
    <cellStyle name="tableau | entete-ligne | total 13" xfId="60300" xr:uid="{43B45642-648C-475F-9872-81FCF33D1DDC}"/>
    <cellStyle name="tableau | entete-ligne | total 2" xfId="15385" xr:uid="{D835E5BB-441A-48CF-B839-A4104B9F3ECC}"/>
    <cellStyle name="tableau | entete-ligne | total 2 2" xfId="15386" xr:uid="{1CE2BC95-CA60-4C82-A3AD-A280BB0688F3}"/>
    <cellStyle name="tableau | entete-ligne | total 2 2 2" xfId="15387" xr:uid="{FB2FD560-CD2C-4677-8489-8320A8F311AF}"/>
    <cellStyle name="tableau | entete-ligne | total 2 2 2 2" xfId="33260" xr:uid="{A703BC7D-3C3B-4279-9B7E-745736E61D76}"/>
    <cellStyle name="tableau | entete-ligne | total 2 2 2 3" xfId="51111" xr:uid="{EE9E0748-1407-415F-847A-85F4FDB771A0}"/>
    <cellStyle name="tableau | entete-ligne | total 2 2 3" xfId="33259" xr:uid="{5DA07A8E-2FF0-420F-8E17-6871D5097E4C}"/>
    <cellStyle name="tableau | entete-ligne | total 2 2 4" xfId="51110" xr:uid="{C2A06A97-207A-474B-99BB-7A27469AC14D}"/>
    <cellStyle name="tableau | entete-ligne | total 2 3" xfId="15388" xr:uid="{5A5A613D-2315-4959-A063-544392227EE2}"/>
    <cellStyle name="tableau | entete-ligne | total 2 3 2" xfId="15389" xr:uid="{58EECB19-0946-4BFF-B817-C228C469DE1D}"/>
    <cellStyle name="tableau | entete-ligne | total 2 3 2 2" xfId="33262" xr:uid="{6EE03526-F937-4FB5-AF41-00147B3A7D26}"/>
    <cellStyle name="tableau | entete-ligne | total 2 3 2 3" xfId="51113" xr:uid="{7C8D0C16-61ED-4B89-9B7D-DD6BB7C0ABED}"/>
    <cellStyle name="tableau | entete-ligne | total 2 3 3" xfId="33261" xr:uid="{52E6DD9A-5FB5-4EBA-9317-4E5F12DF7B27}"/>
    <cellStyle name="tableau | entete-ligne | total 2 3 4" xfId="51112" xr:uid="{5EEB6545-8222-4677-A9AE-7A3C6A619333}"/>
    <cellStyle name="tableau | entete-ligne | total 2 4" xfId="15390" xr:uid="{1544AA00-5941-4E38-A832-5C1652A9F529}"/>
    <cellStyle name="tableau | entete-ligne | total 2 4 2" xfId="33263" xr:uid="{5548C145-BBF9-49F2-A7C7-D5E37537EB0E}"/>
    <cellStyle name="tableau | entete-ligne | total 2 4 3" xfId="51114" xr:uid="{DC95B05C-7794-46AB-ADF3-161A8F79A95D}"/>
    <cellStyle name="tableau | entete-ligne | total 2 5" xfId="15391" xr:uid="{B19A76F1-8A6C-4664-876D-139E10C11E04}"/>
    <cellStyle name="tableau | entete-ligne | total 2 5 2" xfId="33264" xr:uid="{66F2436D-478E-4CCA-B83B-5ED522FBCC1F}"/>
    <cellStyle name="tableau | entete-ligne | total 2 5 3" xfId="51115" xr:uid="{909C5569-97C1-41E2-8C76-1A5C235BBC79}"/>
    <cellStyle name="tableau | entete-ligne | total 2 6" xfId="33258" xr:uid="{00A9B25A-ACA9-49D4-9CA7-E91FE5394F4C}"/>
    <cellStyle name="tableau | entete-ligne | total 2 7" xfId="51109" xr:uid="{88A623CC-80C8-4B50-A4B4-A35F05179C2D}"/>
    <cellStyle name="tableau | entete-ligne | total 3" xfId="15392" xr:uid="{249BA870-3F9C-4638-B2B5-2039585F37DF}"/>
    <cellStyle name="tableau | entete-ligne | total 3 2" xfId="15393" xr:uid="{EAB7F871-380C-4DDB-AFE1-069985C4B59B}"/>
    <cellStyle name="tableau | entete-ligne | total 3 2 2" xfId="15394" xr:uid="{A6289B61-0CB1-49E3-B530-390D0D7A3C9B}"/>
    <cellStyle name="tableau | entete-ligne | total 3 2 2 2" xfId="33267" xr:uid="{CAE01564-28D9-4C48-89BE-3A07D168BE01}"/>
    <cellStyle name="tableau | entete-ligne | total 3 2 2 3" xfId="51118" xr:uid="{8D9293FE-B093-44C8-BA50-BE4EF1874976}"/>
    <cellStyle name="tableau | entete-ligne | total 3 2 3" xfId="33266" xr:uid="{1593CFFF-96FE-4DAB-A7A3-E63D4D094BDB}"/>
    <cellStyle name="tableau | entete-ligne | total 3 2 4" xfId="51117" xr:uid="{0023D44F-C4C8-405D-9C6A-FA7E4443A416}"/>
    <cellStyle name="tableau | entete-ligne | total 3 3" xfId="15395" xr:uid="{B1995A58-04FA-47CA-81A6-292D76204CDA}"/>
    <cellStyle name="tableau | entete-ligne | total 3 3 2" xfId="15396" xr:uid="{C4F233AE-E217-47DE-99D7-9875BBF012DF}"/>
    <cellStyle name="tableau | entete-ligne | total 3 3 2 2" xfId="33269" xr:uid="{4862378D-8546-4BB8-9C91-170EEA9E6CD8}"/>
    <cellStyle name="tableau | entete-ligne | total 3 3 2 3" xfId="51120" xr:uid="{6B36D41D-F2D5-4E3A-8B7C-8B3AEA3B84B4}"/>
    <cellStyle name="tableau | entete-ligne | total 3 3 3" xfId="33268" xr:uid="{02EDBBEF-8643-45AE-AE5F-7F4B0BE7DDA2}"/>
    <cellStyle name="tableau | entete-ligne | total 3 3 4" xfId="51119" xr:uid="{AD653F5F-B400-4C9C-8E0A-603DFF4C650E}"/>
    <cellStyle name="tableau | entete-ligne | total 3 4" xfId="15397" xr:uid="{42C9C11D-2D81-4264-9042-415D62E126B0}"/>
    <cellStyle name="tableau | entete-ligne | total 3 4 2" xfId="33270" xr:uid="{34EF8B4A-C069-446C-BADE-2B1C919FE508}"/>
    <cellStyle name="tableau | entete-ligne | total 3 4 3" xfId="51121" xr:uid="{CAA6E491-661C-4801-9630-C27B1A0F1CA4}"/>
    <cellStyle name="tableau | entete-ligne | total 3 5" xfId="33265" xr:uid="{60D3C544-182A-46FE-9333-7D0A26CEC58C}"/>
    <cellStyle name="tableau | entete-ligne | total 3 6" xfId="51116" xr:uid="{59AB88D9-B130-45FE-A390-97A20EC7C1FF}"/>
    <cellStyle name="tableau | entete-ligne | total 4" xfId="15398" xr:uid="{645F1AAA-8E9B-4FA0-BF30-35372A68C741}"/>
    <cellStyle name="tableau | entete-ligne | total 4 2" xfId="15399" xr:uid="{908B9D9C-36C9-4A8B-BE9A-4F1F72A5BF15}"/>
    <cellStyle name="tableau | entete-ligne | total 4 2 2" xfId="15400" xr:uid="{A12D0351-FA8F-44AC-9701-03447F24D36F}"/>
    <cellStyle name="tableau | entete-ligne | total 4 2 2 2" xfId="33273" xr:uid="{57F1598F-D338-406E-A856-7BEC5EBF4976}"/>
    <cellStyle name="tableau | entete-ligne | total 4 2 2 3" xfId="51124" xr:uid="{A7A7B1D3-F9F9-4C68-8387-91839C855AF5}"/>
    <cellStyle name="tableau | entete-ligne | total 4 2 3" xfId="33272" xr:uid="{58F54FF4-68D8-4C88-B1A1-E764A11AEA88}"/>
    <cellStyle name="tableau | entete-ligne | total 4 2 4" xfId="51123" xr:uid="{FAF9B946-C11F-49FA-BE88-47E7200D1A1C}"/>
    <cellStyle name="tableau | entete-ligne | total 4 3" xfId="15401" xr:uid="{689F9CAF-103C-4CAC-AD0E-76A426C6CC03}"/>
    <cellStyle name="tableau | entete-ligne | total 4 3 2" xfId="15402" xr:uid="{691B18BF-BCBD-4481-97C4-AFF4F0A86D5E}"/>
    <cellStyle name="tableau | entete-ligne | total 4 3 2 2" xfId="33275" xr:uid="{FAE7488C-C5A5-4872-A986-2BFA189C8757}"/>
    <cellStyle name="tableau | entete-ligne | total 4 3 2 3" xfId="51126" xr:uid="{E3A82219-FD74-47AA-B875-24A5F6E2B5B2}"/>
    <cellStyle name="tableau | entete-ligne | total 4 3 3" xfId="33274" xr:uid="{91811E44-5CF6-48B8-8B4E-39D7813B8BAA}"/>
    <cellStyle name="tableau | entete-ligne | total 4 3 4" xfId="51125" xr:uid="{9F4E022F-B433-472C-815E-E824A686B74C}"/>
    <cellStyle name="tableau | entete-ligne | total 4 4" xfId="15403" xr:uid="{063C6B76-C218-44E7-9A9C-AF33B745D63C}"/>
    <cellStyle name="tableau | entete-ligne | total 4 4 2" xfId="33276" xr:uid="{121C4C91-B944-49DC-BA86-9B94FC83BD34}"/>
    <cellStyle name="tableau | entete-ligne | total 4 4 3" xfId="51127" xr:uid="{4FC91BAE-2AD1-4DCF-9506-0FBA0F8B41EE}"/>
    <cellStyle name="tableau | entete-ligne | total 4 5" xfId="33271" xr:uid="{F7196DCC-2E32-413D-976C-9C99E9509ED1}"/>
    <cellStyle name="tableau | entete-ligne | total 4 6" xfId="51122" xr:uid="{77D9FFCF-8944-4503-A822-88C713FCAFC8}"/>
    <cellStyle name="tableau | entete-ligne | total 5" xfId="15404" xr:uid="{C10F42EF-4458-4CF8-87B5-3E1A2CBD58D0}"/>
    <cellStyle name="tableau | entete-ligne | total 5 2" xfId="15405" xr:uid="{1459DAAD-2463-490A-AE10-0011AFD2685E}"/>
    <cellStyle name="tableau | entete-ligne | total 5 2 2" xfId="15406" xr:uid="{771FDADA-042C-42FA-AE20-F1E1E7932800}"/>
    <cellStyle name="tableau | entete-ligne | total 5 2 2 2" xfId="33279" xr:uid="{64C2AA4C-6BEC-4840-8ACB-F4A76990A9BB}"/>
    <cellStyle name="tableau | entete-ligne | total 5 2 2 3" xfId="51130" xr:uid="{D9425435-FCE9-4E38-9E2B-B8141AAB8610}"/>
    <cellStyle name="tableau | entete-ligne | total 5 2 3" xfId="33278" xr:uid="{3639B8FC-24BD-4EF1-AA4C-61CC94D1BF01}"/>
    <cellStyle name="tableau | entete-ligne | total 5 2 4" xfId="51129" xr:uid="{E687BD11-4375-47C2-A4D7-48ED28637DA6}"/>
    <cellStyle name="tableau | entete-ligne | total 5 3" xfId="15407" xr:uid="{B3BD840D-AF6D-4AC4-9567-DAAFC65F084A}"/>
    <cellStyle name="tableau | entete-ligne | total 5 3 2" xfId="15408" xr:uid="{C2F7C1D9-0B12-43D0-83E5-FB364AD7A815}"/>
    <cellStyle name="tableau | entete-ligne | total 5 3 2 2" xfId="33281" xr:uid="{3C91355C-46CA-4A92-93B6-35A294C7E7C8}"/>
    <cellStyle name="tableau | entete-ligne | total 5 3 2 3" xfId="51132" xr:uid="{1F06F0FF-C99A-4210-A2B8-31C0EC484DD6}"/>
    <cellStyle name="tableau | entete-ligne | total 5 3 3" xfId="33280" xr:uid="{2E196651-7DF8-48FF-BF93-B644274817B4}"/>
    <cellStyle name="tableau | entete-ligne | total 5 3 4" xfId="51131" xr:uid="{86515CD9-895A-4281-823A-DC7463D13ABD}"/>
    <cellStyle name="tableau | entete-ligne | total 5 4" xfId="15409" xr:uid="{A01AD17C-392C-48AC-8F41-59272AC5D974}"/>
    <cellStyle name="tableau | entete-ligne | total 5 4 2" xfId="15410" xr:uid="{A075E8D5-36A8-430E-A5E0-DD7E4F310519}"/>
    <cellStyle name="tableau | entete-ligne | total 5 4 2 2" xfId="33283" xr:uid="{8C74B17D-0512-4AAA-B188-4A59D0D37046}"/>
    <cellStyle name="tableau | entete-ligne | total 5 4 2 3" xfId="51134" xr:uid="{AEF8C3DD-A5EC-4845-A3CB-B58E1A359C7C}"/>
    <cellStyle name="tableau | entete-ligne | total 5 4 3" xfId="33282" xr:uid="{2978C1D3-7A5F-42A3-BB62-BF47C2BF87F9}"/>
    <cellStyle name="tableau | entete-ligne | total 5 4 4" xfId="51133" xr:uid="{50D69224-2CA3-43CE-A17A-E77553073F5F}"/>
    <cellStyle name="tableau | entete-ligne | total 5 5" xfId="15411" xr:uid="{2A9580BF-40B1-462E-8C91-7605AE03A519}"/>
    <cellStyle name="tableau | entete-ligne | total 5 5 2" xfId="33284" xr:uid="{CD923548-A46A-4394-8667-D3D1AA88F6BF}"/>
    <cellStyle name="tableau | entete-ligne | total 5 5 3" xfId="51135" xr:uid="{1DEE10AC-444A-4553-84CF-D90E2485D716}"/>
    <cellStyle name="tableau | entete-ligne | total 5 6" xfId="33277" xr:uid="{03DDC5B3-B692-4322-8270-9CF6BDE62505}"/>
    <cellStyle name="tableau | entete-ligne | total 5 7" xfId="51128" xr:uid="{325B5237-07A9-4752-B5EC-55940D019B6A}"/>
    <cellStyle name="tableau | entete-ligne | total 6" xfId="15412" xr:uid="{90BA2105-E53B-4B36-B769-0D1737E9D18C}"/>
    <cellStyle name="tableau | entete-ligne | total 6 2" xfId="15413" xr:uid="{7AC87C9E-72B2-4A86-BD00-10A304E99553}"/>
    <cellStyle name="tableau | entete-ligne | total 6 2 2" xfId="15414" xr:uid="{08FD4D54-83B2-4535-A082-E649FA0630F0}"/>
    <cellStyle name="tableau | entete-ligne | total 6 2 2 2" xfId="33287" xr:uid="{6C1CEC62-38CE-4B8A-9002-3A949047C2E8}"/>
    <cellStyle name="tableau | entete-ligne | total 6 2 2 3" xfId="51138" xr:uid="{92F2B6D4-D423-4E37-990D-2B4670C021F6}"/>
    <cellStyle name="tableau | entete-ligne | total 6 2 3" xfId="33286" xr:uid="{62FBC216-B663-4817-BBB1-7AF3EB461C0D}"/>
    <cellStyle name="tableau | entete-ligne | total 6 2 4" xfId="51137" xr:uid="{71BE9E25-D07F-4EE3-9786-7E959BEFCFA4}"/>
    <cellStyle name="tableau | entete-ligne | total 6 3" xfId="15415" xr:uid="{50D869FE-A923-4A91-8951-1191201423E0}"/>
    <cellStyle name="tableau | entete-ligne | total 6 3 2" xfId="15416" xr:uid="{1171CC07-CC89-4A1C-AA9B-741DAC11DEF5}"/>
    <cellStyle name="tableau | entete-ligne | total 6 3 2 2" xfId="33289" xr:uid="{897415A4-D38D-4FBC-BDFB-50E8C8679434}"/>
    <cellStyle name="tableau | entete-ligne | total 6 3 2 3" xfId="51140" xr:uid="{8A99F0CB-9922-4482-A88A-83000DB1BAB5}"/>
    <cellStyle name="tableau | entete-ligne | total 6 3 3" xfId="33288" xr:uid="{13C28664-3471-4475-B527-71E41738CC45}"/>
    <cellStyle name="tableau | entete-ligne | total 6 3 4" xfId="51139" xr:uid="{1E80F853-3389-46C3-B155-D7FBFC1467D0}"/>
    <cellStyle name="tableau | entete-ligne | total 6 4" xfId="15417" xr:uid="{0FAE9A7C-C01A-48F8-BB48-5321E126409F}"/>
    <cellStyle name="tableau | entete-ligne | total 6 4 2" xfId="33290" xr:uid="{6B5222B6-21E9-4F54-A38B-143201D5FA3C}"/>
    <cellStyle name="tableau | entete-ligne | total 6 4 3" xfId="51141" xr:uid="{9E067B23-899D-427F-BFD3-CF82DC103B7F}"/>
    <cellStyle name="tableau | entete-ligne | total 6 5" xfId="33285" xr:uid="{092018C7-597B-4A3C-B173-F4D1928647BC}"/>
    <cellStyle name="tableau | entete-ligne | total 6 6" xfId="51136" xr:uid="{6EBF182C-2AF9-48A2-83FA-C8877F4049CA}"/>
    <cellStyle name="tableau | entete-ligne | total 7" xfId="15418" xr:uid="{55F73BAD-8C25-409C-A566-D6B050DE6D8E}"/>
    <cellStyle name="tableau | entete-ligne | total 7 2" xfId="15419" xr:uid="{B090A623-F44B-44DC-ABAD-D8BF29C74926}"/>
    <cellStyle name="tableau | entete-ligne | total 7 2 2" xfId="33292" xr:uid="{2CDBF6F5-59A4-4A4A-9596-2616BA39F0D5}"/>
    <cellStyle name="tableau | entete-ligne | total 7 2 3" xfId="51143" xr:uid="{B8F105EF-AFDC-4EFA-B796-CC5D0FE1017F}"/>
    <cellStyle name="tableau | entete-ligne | total 7 3" xfId="33291" xr:uid="{9946B8D3-52E5-4306-9C2E-926D1A4CCAC1}"/>
    <cellStyle name="tableau | entete-ligne | total 7 4" xfId="51142" xr:uid="{3AB8094D-C9C0-4481-B535-1E1B876827D9}"/>
    <cellStyle name="tableau | entete-ligne | total 8" xfId="15420" xr:uid="{4067ED54-A3F8-4509-AA95-EC7A07103342}"/>
    <cellStyle name="tableau | entete-ligne | total 8 2" xfId="15421" xr:uid="{36E34FBE-AE2C-4A9D-9C1A-4829495DE9E7}"/>
    <cellStyle name="tableau | entete-ligne | total 8 2 2" xfId="33294" xr:uid="{76C3A5B6-0BB1-436E-8974-8A10C887CEA0}"/>
    <cellStyle name="tableau | entete-ligne | total 8 2 3" xfId="51145" xr:uid="{E02AA213-1810-4BCF-90C5-6EA57A9E7B0E}"/>
    <cellStyle name="tableau | entete-ligne | total 8 3" xfId="33293" xr:uid="{53966965-0125-41F7-9AA8-609F5326F99E}"/>
    <cellStyle name="tableau | entete-ligne | total 8 4" xfId="51144" xr:uid="{659882D2-A214-423E-BE54-28E13C12453B}"/>
    <cellStyle name="tableau | entete-ligne | total 9" xfId="15422" xr:uid="{4D5E2C8A-1644-4CD0-AAF8-EFB2036557A5}"/>
    <cellStyle name="tableau | entete-ligne | total 9 2" xfId="15423" xr:uid="{6865232C-357D-47CC-9772-A1DFD31C4E37}"/>
    <cellStyle name="tableau | entete-ligne | total 9 2 2" xfId="33296" xr:uid="{391B46F8-703F-4D21-A492-9A562BCC9B30}"/>
    <cellStyle name="tableau | entete-ligne | total 9 2 3" xfId="51147" xr:uid="{25F76F0B-DCBF-42FA-A92F-B9972F8A9372}"/>
    <cellStyle name="tableau | entete-ligne | total 9 3" xfId="33295" xr:uid="{12221D3F-06E1-46BD-80B5-4FFB6A44D8D7}"/>
    <cellStyle name="tableau | entete-ligne | total 9 4" xfId="51146" xr:uid="{A04ED417-6F47-4591-91EF-3BCF2954B689}"/>
    <cellStyle name="tableau | ligne-titre | niveau1" xfId="336" xr:uid="{37D8F505-279B-4CCE-AB1D-92CC2703425A}"/>
    <cellStyle name="tableau | ligne-titre | niveau1 10" xfId="15425" xr:uid="{CD0EDD74-F141-4A42-81D8-62C0EB3CC02B}"/>
    <cellStyle name="tableau | ligne-titre | niveau1 10 2" xfId="33298" xr:uid="{AA90809B-5209-46BA-A2A9-E8598E040B3C}"/>
    <cellStyle name="tableau | ligne-titre | niveau1 10 3" xfId="51149" xr:uid="{94A4D13C-1028-48D4-9FFC-4213949067D5}"/>
    <cellStyle name="tableau | ligne-titre | niveau1 11" xfId="15426" xr:uid="{BDF0CE5D-E2FC-4A96-B738-3DDA04B2C595}"/>
    <cellStyle name="tableau | ligne-titre | niveau1 11 2" xfId="33299" xr:uid="{AFE7647C-EF67-4BB4-B085-914551E84C16}"/>
    <cellStyle name="tableau | ligne-titre | niveau1 11 3" xfId="51150" xr:uid="{1EF20029-A946-4431-8336-D3C0608B08DA}"/>
    <cellStyle name="tableau | ligne-titre | niveau1 12" xfId="15424" xr:uid="{53212A09-72CA-45A4-B805-36FA1D361BBF}"/>
    <cellStyle name="tableau | ligne-titre | niveau1 12 2" xfId="33297" xr:uid="{5015CF18-1ED7-450A-B507-CC09A8D5F6AB}"/>
    <cellStyle name="tableau | ligne-titre | niveau1 12 3" xfId="51148" xr:uid="{3EA0CC71-82CC-49B8-A1D0-037E75A9D691}"/>
    <cellStyle name="tableau | ligne-titre | niveau1 13" xfId="60301" xr:uid="{8D6E0348-FD45-47E4-9929-0DF7F981DE0F}"/>
    <cellStyle name="tableau | ligne-titre | niveau1 2" xfId="15427" xr:uid="{ADE49B6D-E4D6-4631-B6D5-81959301D9C3}"/>
    <cellStyle name="tableau | ligne-titre | niveau1 2 2" xfId="15428" xr:uid="{1FF818EF-6E34-44D8-B02B-CD92A027BCC0}"/>
    <cellStyle name="tableau | ligne-titre | niveau1 2 2 2" xfId="15429" xr:uid="{3D3A86D7-503E-41AA-A050-6FB6C34DC2B9}"/>
    <cellStyle name="tableau | ligne-titre | niveau1 2 2 2 2" xfId="33302" xr:uid="{73E98E04-A07E-485B-A31C-09EB25962E89}"/>
    <cellStyle name="tableau | ligne-titre | niveau1 2 2 2 3" xfId="51153" xr:uid="{C1043CB2-24B3-415C-8FC2-CDBC4E86EBA4}"/>
    <cellStyle name="tableau | ligne-titre | niveau1 2 2 3" xfId="33301" xr:uid="{CBE52E5A-550F-496F-A330-1BC32379169F}"/>
    <cellStyle name="tableau | ligne-titre | niveau1 2 2 4" xfId="51152" xr:uid="{624997F7-F3DE-4E97-9E41-FD202B18BDBA}"/>
    <cellStyle name="tableau | ligne-titre | niveau1 2 3" xfId="15430" xr:uid="{DCE1356D-B290-4215-8075-2D31EAD0B961}"/>
    <cellStyle name="tableau | ligne-titre | niveau1 2 3 2" xfId="15431" xr:uid="{2D022A86-EED9-40A0-AE18-1E2041C9037F}"/>
    <cellStyle name="tableau | ligne-titre | niveau1 2 3 2 2" xfId="33304" xr:uid="{E5671EEA-D494-4692-A6FC-465A049B89DA}"/>
    <cellStyle name="tableau | ligne-titre | niveau1 2 3 2 3" xfId="51155" xr:uid="{7AAC46E2-567A-4585-BF4D-9C4EA5FF5A5C}"/>
    <cellStyle name="tableau | ligne-titre | niveau1 2 3 3" xfId="33303" xr:uid="{C8D4E01E-D94E-4ABC-9F13-280EB6AC20D6}"/>
    <cellStyle name="tableau | ligne-titre | niveau1 2 3 4" xfId="51154" xr:uid="{4CDC5F7B-E357-4F2E-A6AC-211D5329F793}"/>
    <cellStyle name="tableau | ligne-titre | niveau1 2 4" xfId="15432" xr:uid="{E5D368E8-59A2-45C3-9E4A-CF6044995318}"/>
    <cellStyle name="tableau | ligne-titre | niveau1 2 4 2" xfId="33305" xr:uid="{CD42FEB3-BABC-4D42-9D73-3F6305F117F1}"/>
    <cellStyle name="tableau | ligne-titre | niveau1 2 4 3" xfId="51156" xr:uid="{D61E40CC-95B9-4B14-A6C7-911E9D7897C6}"/>
    <cellStyle name="tableau | ligne-titre | niveau1 2 5" xfId="15433" xr:uid="{CA78DB94-7CBB-4A7A-935A-37A7F9F7FDC5}"/>
    <cellStyle name="tableau | ligne-titre | niveau1 2 5 2" xfId="33306" xr:uid="{95D78784-F095-431D-8A79-A1ADD1CBAD5A}"/>
    <cellStyle name="tableau | ligne-titre | niveau1 2 5 3" xfId="51157" xr:uid="{0BD28C4B-3191-472F-8AE2-E85BE192276A}"/>
    <cellStyle name="tableau | ligne-titre | niveau1 2 6" xfId="33300" xr:uid="{CE927658-6932-46CE-BED9-D68A0F0ED555}"/>
    <cellStyle name="tableau | ligne-titre | niveau1 2 7" xfId="51151" xr:uid="{4B4DD609-59E0-4287-B896-51EBF03EC89E}"/>
    <cellStyle name="tableau | ligne-titre | niveau1 3" xfId="15434" xr:uid="{D0105B22-465E-4D0D-844B-7A6130679DE4}"/>
    <cellStyle name="tableau | ligne-titre | niveau1 3 2" xfId="15435" xr:uid="{9E2D58B3-36B0-40D2-81B7-57C43B977554}"/>
    <cellStyle name="tableau | ligne-titre | niveau1 3 2 2" xfId="15436" xr:uid="{2A4CECF9-B635-4C81-A77A-AFA796D38AAC}"/>
    <cellStyle name="tableau | ligne-titre | niveau1 3 2 2 2" xfId="33309" xr:uid="{1219F047-783E-4F60-AE0D-DCCF69263FA7}"/>
    <cellStyle name="tableau | ligne-titre | niveau1 3 2 2 3" xfId="51160" xr:uid="{C607D369-5179-460E-AE71-37657061C0EC}"/>
    <cellStyle name="tableau | ligne-titre | niveau1 3 2 3" xfId="33308" xr:uid="{934A8C54-FA07-4EC6-B840-E59FD088DA15}"/>
    <cellStyle name="tableau | ligne-titre | niveau1 3 2 4" xfId="51159" xr:uid="{27101B29-FE3E-4CE9-9B31-2E8CC3EE33DB}"/>
    <cellStyle name="tableau | ligne-titre | niveau1 3 3" xfId="15437" xr:uid="{186B4276-0505-4895-8177-7B22574AF4F9}"/>
    <cellStyle name="tableau | ligne-titre | niveau1 3 3 2" xfId="15438" xr:uid="{4597FA24-36AB-4D63-AA45-A91E5F66B64A}"/>
    <cellStyle name="tableau | ligne-titre | niveau1 3 3 2 2" xfId="33311" xr:uid="{7BD4264D-BB4D-403B-86D7-FF15C3764584}"/>
    <cellStyle name="tableau | ligne-titre | niveau1 3 3 2 3" xfId="51162" xr:uid="{0A1E7FAA-25CF-485F-B7A9-F409E1E4476D}"/>
    <cellStyle name="tableau | ligne-titre | niveau1 3 3 3" xfId="33310" xr:uid="{CD8A7263-1DF9-403C-965B-803680916FF2}"/>
    <cellStyle name="tableau | ligne-titre | niveau1 3 3 4" xfId="51161" xr:uid="{C34E4763-2CCF-4131-87FD-9C5D0A9FC3F0}"/>
    <cellStyle name="tableau | ligne-titre | niveau1 3 4" xfId="15439" xr:uid="{5CC30A3F-37B9-4800-9DDB-8A2B7FB5BB56}"/>
    <cellStyle name="tableau | ligne-titre | niveau1 3 4 2" xfId="33312" xr:uid="{368BF5FF-64CB-4B79-A6E1-BA6F51E6E7AB}"/>
    <cellStyle name="tableau | ligne-titre | niveau1 3 4 3" xfId="51163" xr:uid="{D9FA8E13-EF3A-4725-BFA6-E5BD68162142}"/>
    <cellStyle name="tableau | ligne-titre | niveau1 3 5" xfId="33307" xr:uid="{B894ADFE-1458-4FD4-B86C-D4801CF96CEE}"/>
    <cellStyle name="tableau | ligne-titre | niveau1 3 6" xfId="51158" xr:uid="{87D027F3-011C-43A0-ACB4-D56F710ED95D}"/>
    <cellStyle name="tableau | ligne-titre | niveau1 4" xfId="15440" xr:uid="{4DF66932-2E31-434B-9490-EA3D764AE984}"/>
    <cellStyle name="tableau | ligne-titre | niveau1 4 2" xfId="15441" xr:uid="{2ECF4E71-BCBD-43C6-99F0-CA4E42CBDC2A}"/>
    <cellStyle name="tableau | ligne-titre | niveau1 4 2 2" xfId="15442" xr:uid="{C9D08DD0-55E9-45AE-B01D-911822A7B834}"/>
    <cellStyle name="tableau | ligne-titre | niveau1 4 2 2 2" xfId="33315" xr:uid="{A0D6FC1D-D93E-4921-B4AA-BC40F7154A21}"/>
    <cellStyle name="tableau | ligne-titre | niveau1 4 2 2 3" xfId="51166" xr:uid="{50FFC22B-C64A-4295-9A6A-E44F804497A4}"/>
    <cellStyle name="tableau | ligne-titre | niveau1 4 2 3" xfId="33314" xr:uid="{4582F83F-FBC4-4CCB-AEFE-660CFA56923C}"/>
    <cellStyle name="tableau | ligne-titre | niveau1 4 2 4" xfId="51165" xr:uid="{C23A6DD4-0D3F-48D9-B86D-2875BD1BB15F}"/>
    <cellStyle name="tableau | ligne-titre | niveau1 4 3" xfId="15443" xr:uid="{03DFB22C-2F17-4BC9-B500-5D1361EDEBA8}"/>
    <cellStyle name="tableau | ligne-titre | niveau1 4 3 2" xfId="15444" xr:uid="{B57D7799-EC29-485F-A8FC-ADB42B5E9739}"/>
    <cellStyle name="tableau | ligne-titre | niveau1 4 3 2 2" xfId="33317" xr:uid="{2626706F-3122-46AB-AB9E-C430AC2FD4CB}"/>
    <cellStyle name="tableau | ligne-titre | niveau1 4 3 2 3" xfId="51168" xr:uid="{50409452-F677-4DDB-BEA0-21CF11D6C26E}"/>
    <cellStyle name="tableau | ligne-titre | niveau1 4 3 3" xfId="33316" xr:uid="{5B3F3C29-4A24-4523-8717-0A8F145343EB}"/>
    <cellStyle name="tableau | ligne-titre | niveau1 4 3 4" xfId="51167" xr:uid="{E4EF428C-46A1-414E-A130-216597D8418D}"/>
    <cellStyle name="tableau | ligne-titre | niveau1 4 4" xfId="15445" xr:uid="{79BD4D26-D798-4F36-934B-E75157E941A8}"/>
    <cellStyle name="tableau | ligne-titre | niveau1 4 4 2" xfId="33318" xr:uid="{40382114-80EF-4290-9A73-1DCDA19E256E}"/>
    <cellStyle name="tableau | ligne-titre | niveau1 4 4 3" xfId="51169" xr:uid="{0CDCDDDA-9F41-4B07-BDD8-B55BC2354CD2}"/>
    <cellStyle name="tableau | ligne-titre | niveau1 4 5" xfId="33313" xr:uid="{1FCE135B-C54C-4933-B57C-FE7F54346879}"/>
    <cellStyle name="tableau | ligne-titre | niveau1 4 6" xfId="51164" xr:uid="{18192B02-E615-4011-A387-1C90AC122A3F}"/>
    <cellStyle name="tableau | ligne-titre | niveau1 5" xfId="15446" xr:uid="{56B562A6-5555-4DBF-96A7-F97A098F1813}"/>
    <cellStyle name="tableau | ligne-titre | niveau1 5 2" xfId="15447" xr:uid="{729D86A0-81B1-415B-9B7A-E10DA9267C0B}"/>
    <cellStyle name="tableau | ligne-titre | niveau1 5 2 2" xfId="15448" xr:uid="{08149805-C7F7-4CDA-A486-83308CE07B4A}"/>
    <cellStyle name="tableau | ligne-titre | niveau1 5 2 2 2" xfId="33321" xr:uid="{11A559CF-6446-4144-BF41-3314A603CCD7}"/>
    <cellStyle name="tableau | ligne-titre | niveau1 5 2 2 3" xfId="51172" xr:uid="{E649AC5A-EA30-4E0B-9897-ADD74F4C7411}"/>
    <cellStyle name="tableau | ligne-titre | niveau1 5 2 3" xfId="33320" xr:uid="{67A79725-538B-4DCC-B718-DBBD55D30754}"/>
    <cellStyle name="tableau | ligne-titre | niveau1 5 2 4" xfId="51171" xr:uid="{E7B75267-79BB-41AD-9227-624D96088C44}"/>
    <cellStyle name="tableau | ligne-titre | niveau1 5 3" xfId="15449" xr:uid="{87CE4AAF-27AE-46B7-B3F7-F041F37BC1D0}"/>
    <cellStyle name="tableau | ligne-titre | niveau1 5 3 2" xfId="15450" xr:uid="{901FAEF9-6437-46A4-9280-E57E2688F808}"/>
    <cellStyle name="tableau | ligne-titre | niveau1 5 3 2 2" xfId="33323" xr:uid="{264B36A9-BB3A-476D-AC5F-ECB3D9449CAD}"/>
    <cellStyle name="tableau | ligne-titre | niveau1 5 3 2 3" xfId="51174" xr:uid="{2E82073B-4275-475F-BC96-C30D2C1BA41D}"/>
    <cellStyle name="tableau | ligne-titre | niveau1 5 3 3" xfId="33322" xr:uid="{A23C9A00-EB70-4B14-9752-874C3D423C78}"/>
    <cellStyle name="tableau | ligne-titre | niveau1 5 3 4" xfId="51173" xr:uid="{59BD10AF-7AA5-427E-BCF8-8D342C9E0F4F}"/>
    <cellStyle name="tableau | ligne-titre | niveau1 5 4" xfId="15451" xr:uid="{5B3A409D-165A-4214-9A3A-907514703E7B}"/>
    <cellStyle name="tableau | ligne-titre | niveau1 5 4 2" xfId="15452" xr:uid="{7C8F8ECB-515F-4C31-801B-7780079FC84F}"/>
    <cellStyle name="tableau | ligne-titre | niveau1 5 4 2 2" xfId="33325" xr:uid="{66EFC9F2-BB9F-42A4-809B-274D6E3E856E}"/>
    <cellStyle name="tableau | ligne-titre | niveau1 5 4 2 3" xfId="51176" xr:uid="{09622E88-6AED-4CCA-BA7E-27E4B65746DC}"/>
    <cellStyle name="tableau | ligne-titre | niveau1 5 4 3" xfId="33324" xr:uid="{37F7C572-CC88-4864-A82C-6CEB75FE9B4D}"/>
    <cellStyle name="tableau | ligne-titre | niveau1 5 4 4" xfId="51175" xr:uid="{C8101949-3F57-4C1F-9F15-C862C37CB25D}"/>
    <cellStyle name="tableau | ligne-titre | niveau1 5 5" xfId="15453" xr:uid="{0FD57536-F3D3-41EB-B627-C8C243949E82}"/>
    <cellStyle name="tableau | ligne-titre | niveau1 5 5 2" xfId="33326" xr:uid="{56CE9CFB-5F0F-40A5-9269-DAD6D6333641}"/>
    <cellStyle name="tableau | ligne-titre | niveau1 5 5 3" xfId="51177" xr:uid="{2D230B7A-692A-404B-8034-67547934A84B}"/>
    <cellStyle name="tableau | ligne-titre | niveau1 5 6" xfId="33319" xr:uid="{34A2BDD0-0C80-4FD7-BC33-C0ABDD020411}"/>
    <cellStyle name="tableau | ligne-titre | niveau1 5 7" xfId="51170" xr:uid="{266AB144-2E88-4E01-8B1F-F79E955AF046}"/>
    <cellStyle name="tableau | ligne-titre | niveau1 6" xfId="15454" xr:uid="{464C1E74-DD26-4471-AB4B-1F720FEDAFA2}"/>
    <cellStyle name="tableau | ligne-titre | niveau1 6 2" xfId="15455" xr:uid="{0C35091D-5DF6-4B9D-8E69-25AD9C5341BD}"/>
    <cellStyle name="tableau | ligne-titre | niveau1 6 2 2" xfId="15456" xr:uid="{48B216B3-1942-48D0-9F18-9C1DF0FEAEB9}"/>
    <cellStyle name="tableau | ligne-titre | niveau1 6 2 2 2" xfId="33329" xr:uid="{505817D7-3DDD-4E30-9930-CD7853AE801F}"/>
    <cellStyle name="tableau | ligne-titre | niveau1 6 2 2 3" xfId="51180" xr:uid="{F6F2C5B5-029C-4FFD-92B5-1E339C4112CD}"/>
    <cellStyle name="tableau | ligne-titre | niveau1 6 2 3" xfId="33328" xr:uid="{A06DAE56-9557-400B-B14E-BFB4481BC10F}"/>
    <cellStyle name="tableau | ligne-titre | niveau1 6 2 4" xfId="51179" xr:uid="{27EF3600-1ECC-4474-A3E6-D2A21B3548E2}"/>
    <cellStyle name="tableau | ligne-titre | niveau1 6 3" xfId="15457" xr:uid="{EB5956AA-237E-40EA-8934-940376BF11A0}"/>
    <cellStyle name="tableau | ligne-titre | niveau1 6 3 2" xfId="15458" xr:uid="{EBB4577C-8038-4EA2-9719-4257D64B06E0}"/>
    <cellStyle name="tableau | ligne-titre | niveau1 6 3 2 2" xfId="33331" xr:uid="{6F8D1A64-9B88-4B75-BD60-F113144A3678}"/>
    <cellStyle name="tableau | ligne-titre | niveau1 6 3 2 3" xfId="51182" xr:uid="{12F3C5BD-8DC5-48A8-A310-9BF2E73688EA}"/>
    <cellStyle name="tableau | ligne-titre | niveau1 6 3 3" xfId="33330" xr:uid="{EAE68157-5598-4EE8-8CD7-8612C18AEC7C}"/>
    <cellStyle name="tableau | ligne-titre | niveau1 6 3 4" xfId="51181" xr:uid="{230F2538-064F-4CE2-8D6A-1B59D8B12C06}"/>
    <cellStyle name="tableau | ligne-titre | niveau1 6 4" xfId="15459" xr:uid="{778F8FC9-3410-40B1-9777-065C61542353}"/>
    <cellStyle name="tableau | ligne-titre | niveau1 6 4 2" xfId="33332" xr:uid="{21BBAB0D-82C5-4990-BCD2-999551DA9003}"/>
    <cellStyle name="tableau | ligne-titre | niveau1 6 4 3" xfId="51183" xr:uid="{A5FE4678-43FA-4580-B850-D026E91CEBB5}"/>
    <cellStyle name="tableau | ligne-titre | niveau1 6 5" xfId="33327" xr:uid="{EB109C58-75F0-43C9-BD9C-C40DD6A97871}"/>
    <cellStyle name="tableau | ligne-titre | niveau1 6 6" xfId="51178" xr:uid="{BBD13DB3-6BB4-4C67-83B7-1F423AE264C1}"/>
    <cellStyle name="tableau | ligne-titre | niveau1 7" xfId="15460" xr:uid="{F6FEFA62-62A9-4EB2-9CCD-5C5EEDB90963}"/>
    <cellStyle name="tableau | ligne-titre | niveau1 7 2" xfId="15461" xr:uid="{34B227F9-12B4-4E69-950F-B87BDCAD5A52}"/>
    <cellStyle name="tableau | ligne-titre | niveau1 7 2 2" xfId="33334" xr:uid="{B3B086D2-4269-4480-9139-266AEDA69269}"/>
    <cellStyle name="tableau | ligne-titre | niveau1 7 2 3" xfId="51185" xr:uid="{C4B53ACA-EE9A-4ACF-BCA9-721D93FD338D}"/>
    <cellStyle name="tableau | ligne-titre | niveau1 7 3" xfId="33333" xr:uid="{825549FB-B606-43DF-8901-CE9DB8D3C4FF}"/>
    <cellStyle name="tableau | ligne-titre | niveau1 7 4" xfId="51184" xr:uid="{E369BE7F-E657-40E7-9A73-5FCE61903428}"/>
    <cellStyle name="tableau | ligne-titre | niveau1 8" xfId="15462" xr:uid="{94E29F66-03E6-4E54-95B4-6BB542B0E951}"/>
    <cellStyle name="tableau | ligne-titre | niveau1 8 2" xfId="15463" xr:uid="{18933A34-05CF-4EC8-B17B-15B7FC45CCDD}"/>
    <cellStyle name="tableau | ligne-titre | niveau1 8 2 2" xfId="33336" xr:uid="{74EA9636-6BB6-47DF-9F7A-8398FDACA6BA}"/>
    <cellStyle name="tableau | ligne-titre | niveau1 8 2 3" xfId="51187" xr:uid="{2AB9B6C6-5EEE-46F0-ACCC-78349535133B}"/>
    <cellStyle name="tableau | ligne-titre | niveau1 8 3" xfId="33335" xr:uid="{5986E880-F18E-47F8-9302-7736132F5D54}"/>
    <cellStyle name="tableau | ligne-titre | niveau1 8 4" xfId="51186" xr:uid="{8B3CF02C-4DD0-4DC0-BDB5-7B7C79619583}"/>
    <cellStyle name="tableau | ligne-titre | niveau1 9" xfId="15464" xr:uid="{AF015AD1-2387-4BBC-B912-CEA17E8C9DBB}"/>
    <cellStyle name="tableau | ligne-titre | niveau1 9 2" xfId="15465" xr:uid="{341B768A-DB3D-49A3-9F34-66E037284ED7}"/>
    <cellStyle name="tableau | ligne-titre | niveau1 9 2 2" xfId="33338" xr:uid="{9956EF24-C57A-4FC7-9119-1834E363AFCA}"/>
    <cellStyle name="tableau | ligne-titre | niveau1 9 2 3" xfId="51189" xr:uid="{C3F6568F-AA85-43E9-8F6C-0BBA3679C543}"/>
    <cellStyle name="tableau | ligne-titre | niveau1 9 3" xfId="33337" xr:uid="{B4BD3A5A-9927-4B9D-8A8C-7D63F122A1EB}"/>
    <cellStyle name="tableau | ligne-titre | niveau1 9 4" xfId="51188" xr:uid="{F2E590A4-9CEE-42BB-970B-59C2EA212C07}"/>
    <cellStyle name="tableau | ligne-titre | niveau2" xfId="337" xr:uid="{E6D1BF55-63C4-4DED-A08F-2EAD9A8273E7}"/>
    <cellStyle name="tableau | ligne-titre | niveau2 10" xfId="15467" xr:uid="{E8512F8B-9387-42AC-B7FF-3BEF989D89BC}"/>
    <cellStyle name="tableau | ligne-titre | niveau2 10 2" xfId="33340" xr:uid="{936A02B0-E98E-4B8B-AE3F-8C1A940543ED}"/>
    <cellStyle name="tableau | ligne-titre | niveau2 10 3" xfId="51191" xr:uid="{EBE78B39-5FEA-489E-BEBF-9E562F35F9F4}"/>
    <cellStyle name="tableau | ligne-titre | niveau2 11" xfId="15468" xr:uid="{7AE88142-957E-40F1-B1AB-E9A11E9C96D0}"/>
    <cellStyle name="tableau | ligne-titre | niveau2 11 2" xfId="33341" xr:uid="{9E82EA30-798E-4602-9E75-9E4FD435FCDD}"/>
    <cellStyle name="tableau | ligne-titre | niveau2 11 3" xfId="51192" xr:uid="{1C03B6B5-E3B2-4950-BA70-826DBA0D9296}"/>
    <cellStyle name="tableau | ligne-titre | niveau2 12" xfId="15466" xr:uid="{020B750B-CBC2-40D8-83C9-A8C3E658E3EF}"/>
    <cellStyle name="tableau | ligne-titre | niveau2 12 2" xfId="33339" xr:uid="{B5279D17-8CFC-4A03-9129-178DDD747392}"/>
    <cellStyle name="tableau | ligne-titre | niveau2 12 3" xfId="51190" xr:uid="{B3A664A8-F884-46C9-BDD4-07AA3E6C1171}"/>
    <cellStyle name="tableau | ligne-titre | niveau2 13" xfId="60302" xr:uid="{1384F6A9-ECC7-42E1-A366-65F3E23D589F}"/>
    <cellStyle name="tableau | ligne-titre | niveau2 2" xfId="15469" xr:uid="{54788C21-E821-4A44-952C-514383EB2AB9}"/>
    <cellStyle name="tableau | ligne-titre | niveau2 2 2" xfId="15470" xr:uid="{FA78CA18-ED13-42F7-8151-78C792B430D6}"/>
    <cellStyle name="tableau | ligne-titre | niveau2 2 2 2" xfId="15471" xr:uid="{8FB06CA4-723E-496A-96FC-429ABD364DE1}"/>
    <cellStyle name="tableau | ligne-titre | niveau2 2 2 2 2" xfId="33344" xr:uid="{5BD576C3-A35A-474A-A01C-0DE0C11401E6}"/>
    <cellStyle name="tableau | ligne-titre | niveau2 2 2 2 3" xfId="51195" xr:uid="{E47A6CC9-0D84-4337-B80C-587CF36269F5}"/>
    <cellStyle name="tableau | ligne-titre | niveau2 2 2 3" xfId="33343" xr:uid="{851012DE-D32C-4CD7-8621-BEF41F2F8BB1}"/>
    <cellStyle name="tableau | ligne-titre | niveau2 2 2 4" xfId="51194" xr:uid="{377EB109-2A3F-4822-9E17-3CE519992172}"/>
    <cellStyle name="tableau | ligne-titre | niveau2 2 3" xfId="15472" xr:uid="{1F583D1B-5311-4D0A-91B1-91E47C69F879}"/>
    <cellStyle name="tableau | ligne-titre | niveau2 2 3 2" xfId="15473" xr:uid="{890C0AC3-4995-4E53-A4A5-60A31021269F}"/>
    <cellStyle name="tableau | ligne-titre | niveau2 2 3 2 2" xfId="33346" xr:uid="{F97D56D0-B178-4D52-B3EE-275BD9A5F279}"/>
    <cellStyle name="tableau | ligne-titre | niveau2 2 3 2 3" xfId="51197" xr:uid="{3CAAE271-4356-40E9-A879-91D3AB630039}"/>
    <cellStyle name="tableau | ligne-titre | niveau2 2 3 3" xfId="33345" xr:uid="{5D9E4131-5594-4CB6-83C1-78D63C66AE8B}"/>
    <cellStyle name="tableau | ligne-titre | niveau2 2 3 4" xfId="51196" xr:uid="{DA75B1D9-3227-4A8A-8B96-A7999E7E6F10}"/>
    <cellStyle name="tableau | ligne-titre | niveau2 2 4" xfId="15474" xr:uid="{DB16B36A-0D33-4C02-B12F-8961D6777BC3}"/>
    <cellStyle name="tableau | ligne-titre | niveau2 2 4 2" xfId="33347" xr:uid="{0BBE3BFC-65A1-4DA9-BBA5-ADA07975D17D}"/>
    <cellStyle name="tableau | ligne-titre | niveau2 2 4 3" xfId="51198" xr:uid="{3C7149E1-BC20-42CE-B284-2123F9A5235F}"/>
    <cellStyle name="tableau | ligne-titre | niveau2 2 5" xfId="15475" xr:uid="{4E205CD8-3D8A-45B5-B10C-BC94D58AB3F9}"/>
    <cellStyle name="tableau | ligne-titre | niveau2 2 5 2" xfId="33348" xr:uid="{3CF5295B-5DAA-472F-9215-34D00E13359C}"/>
    <cellStyle name="tableau | ligne-titre | niveau2 2 5 3" xfId="51199" xr:uid="{E13B6D3B-877B-43EC-9482-1C525307C56C}"/>
    <cellStyle name="tableau | ligne-titre | niveau2 2 6" xfId="33342" xr:uid="{0D551911-6691-4403-B24C-43B161133B27}"/>
    <cellStyle name="tableau | ligne-titre | niveau2 2 7" xfId="51193" xr:uid="{D90A84C3-D561-4E96-89D3-2BA819554E5E}"/>
    <cellStyle name="tableau | ligne-titre | niveau2 3" xfId="15476" xr:uid="{5BAE4627-1ACD-4B92-AFD4-B78AD778D05D}"/>
    <cellStyle name="tableau | ligne-titre | niveau2 3 2" xfId="15477" xr:uid="{A4541E78-78B2-49D6-A3E5-7AF5250C9656}"/>
    <cellStyle name="tableau | ligne-titre | niveau2 3 2 2" xfId="15478" xr:uid="{3AABB50F-B9EA-49F2-B463-22A56B1A580B}"/>
    <cellStyle name="tableau | ligne-titre | niveau2 3 2 2 2" xfId="33351" xr:uid="{60C36294-A1AC-4ACC-BFBB-755BDCC017AE}"/>
    <cellStyle name="tableau | ligne-titre | niveau2 3 2 2 3" xfId="51202" xr:uid="{5F29C081-61F6-41FF-B257-4C28EAE4528D}"/>
    <cellStyle name="tableau | ligne-titre | niveau2 3 2 3" xfId="33350" xr:uid="{5A246891-9378-4D0D-9880-3D56586DC446}"/>
    <cellStyle name="tableau | ligne-titre | niveau2 3 2 4" xfId="51201" xr:uid="{841051C2-C292-43BB-839B-0F22CE60A4FE}"/>
    <cellStyle name="tableau | ligne-titre | niveau2 3 3" xfId="15479" xr:uid="{D2BB1649-FB1E-407B-B6B0-7D64CCF038A9}"/>
    <cellStyle name="tableau | ligne-titre | niveau2 3 3 2" xfId="15480" xr:uid="{E8E99411-100E-43C5-B4BF-45739C3C55AA}"/>
    <cellStyle name="tableau | ligne-titre | niveau2 3 3 2 2" xfId="33353" xr:uid="{F75AC2A5-46CB-4AFA-8327-2421CA61DE68}"/>
    <cellStyle name="tableau | ligne-titre | niveau2 3 3 2 3" xfId="51204" xr:uid="{70E0EBDA-BAE6-4F25-B9EC-1CBCD4749FD3}"/>
    <cellStyle name="tableau | ligne-titre | niveau2 3 3 3" xfId="33352" xr:uid="{1CEFEDC0-53A2-4018-9880-403E5F3420D3}"/>
    <cellStyle name="tableau | ligne-titre | niveau2 3 3 4" xfId="51203" xr:uid="{2EAD8700-17ED-46C5-BC6B-F879F17E6986}"/>
    <cellStyle name="tableau | ligne-titre | niveau2 3 4" xfId="15481" xr:uid="{85AED940-0852-464B-A2D9-40BB52B3C4C8}"/>
    <cellStyle name="tableau | ligne-titre | niveau2 3 4 2" xfId="33354" xr:uid="{3DA33384-CE2D-4101-9281-958CE005C79C}"/>
    <cellStyle name="tableau | ligne-titre | niveau2 3 4 3" xfId="51205" xr:uid="{BEC6B712-5A91-4F7F-98D0-3D42A8D097DD}"/>
    <cellStyle name="tableau | ligne-titre | niveau2 3 5" xfId="33349" xr:uid="{86A449FA-41E1-458E-9368-1CEF3B40440F}"/>
    <cellStyle name="tableau | ligne-titre | niveau2 3 6" xfId="51200" xr:uid="{FE260A3D-DD02-4B68-83BF-791864BDE238}"/>
    <cellStyle name="tableau | ligne-titre | niveau2 4" xfId="15482" xr:uid="{9CD5546E-9943-47BF-9A5F-3F4D750F0FA5}"/>
    <cellStyle name="tableau | ligne-titre | niveau2 4 2" xfId="15483" xr:uid="{69D4AA7C-C32A-4374-B7BD-2731B98CBAB7}"/>
    <cellStyle name="tableau | ligne-titre | niveau2 4 2 2" xfId="15484" xr:uid="{3E3FD67F-FF48-421E-8968-D7F8D50F934E}"/>
    <cellStyle name="tableau | ligne-titre | niveau2 4 2 2 2" xfId="33357" xr:uid="{FAF5A7D7-E0BE-4D26-B004-74F66F6ED650}"/>
    <cellStyle name="tableau | ligne-titre | niveau2 4 2 2 3" xfId="51208" xr:uid="{56A73C70-4662-4453-BD34-B488414960F1}"/>
    <cellStyle name="tableau | ligne-titre | niveau2 4 2 3" xfId="33356" xr:uid="{AF8A72E9-4610-46C3-88A5-0CADE7D74F04}"/>
    <cellStyle name="tableau | ligne-titre | niveau2 4 2 4" xfId="51207" xr:uid="{62257ADA-3C64-49E7-B9E6-C44160769C03}"/>
    <cellStyle name="tableau | ligne-titre | niveau2 4 3" xfId="15485" xr:uid="{921B8F59-8AF6-4AA1-9B71-2C52BD527A8D}"/>
    <cellStyle name="tableau | ligne-titre | niveau2 4 3 2" xfId="15486" xr:uid="{93D4287A-F0B1-49BB-936C-88F9F2AEDB58}"/>
    <cellStyle name="tableau | ligne-titre | niveau2 4 3 2 2" xfId="33359" xr:uid="{D3C532DE-64BF-4F80-8F57-B0C361F56FEF}"/>
    <cellStyle name="tableau | ligne-titre | niveau2 4 3 2 3" xfId="51210" xr:uid="{CE06DB0B-FD97-4D1F-906E-20C378B55767}"/>
    <cellStyle name="tableau | ligne-titre | niveau2 4 3 3" xfId="33358" xr:uid="{9A902A63-562D-4E05-A63C-6117E8F2A0A5}"/>
    <cellStyle name="tableau | ligne-titre | niveau2 4 3 4" xfId="51209" xr:uid="{031D1A29-2B6B-4729-9571-408E4B65DD3A}"/>
    <cellStyle name="tableau | ligne-titre | niveau2 4 4" xfId="15487" xr:uid="{5C603743-4005-403B-9F05-D7345E9F210D}"/>
    <cellStyle name="tableau | ligne-titre | niveau2 4 4 2" xfId="33360" xr:uid="{40483C7C-E16A-4FE6-906F-A81245CECC87}"/>
    <cellStyle name="tableau | ligne-titre | niveau2 4 4 3" xfId="51211" xr:uid="{579E57C1-B635-4F4F-B832-67624F855FDC}"/>
    <cellStyle name="tableau | ligne-titre | niveau2 4 5" xfId="33355" xr:uid="{4A5E78A0-18DC-4863-AE99-73E62E204583}"/>
    <cellStyle name="tableau | ligne-titre | niveau2 4 6" xfId="51206" xr:uid="{8D953151-5FAB-47FC-A42F-CC89956353FE}"/>
    <cellStyle name="tableau | ligne-titre | niveau2 5" xfId="15488" xr:uid="{8CBDA257-9A82-44DA-8494-12945000566A}"/>
    <cellStyle name="tableau | ligne-titre | niveau2 5 2" xfId="15489" xr:uid="{9BFCDFD9-C90D-464B-8AA4-D7F2AA8C9CCB}"/>
    <cellStyle name="tableau | ligne-titre | niveau2 5 2 2" xfId="15490" xr:uid="{ADF75A0C-3B04-438E-B976-7B45141A5A85}"/>
    <cellStyle name="tableau | ligne-titre | niveau2 5 2 2 2" xfId="33363" xr:uid="{ED9B0DA4-23B9-4DDC-8C46-43787C6D07FB}"/>
    <cellStyle name="tableau | ligne-titre | niveau2 5 2 2 3" xfId="51214" xr:uid="{5018E476-4467-4E51-BD03-2F617B984A95}"/>
    <cellStyle name="tableau | ligne-titre | niveau2 5 2 3" xfId="33362" xr:uid="{FEA81F54-654B-4C28-8CA0-B01E7C547DB1}"/>
    <cellStyle name="tableau | ligne-titre | niveau2 5 2 4" xfId="51213" xr:uid="{7EE8888F-8F7E-4A44-AF07-AE2102DE9788}"/>
    <cellStyle name="tableau | ligne-titre | niveau2 5 3" xfId="15491" xr:uid="{46C99B01-9B97-4B7A-8D58-DDAAC7BF7AA6}"/>
    <cellStyle name="tableau | ligne-titre | niveau2 5 3 2" xfId="15492" xr:uid="{C57F6B95-3BAA-470A-826C-ECBEB68F0030}"/>
    <cellStyle name="tableau | ligne-titre | niveau2 5 3 2 2" xfId="33365" xr:uid="{6414E209-342E-4358-A9DC-262647AD8ABC}"/>
    <cellStyle name="tableau | ligne-titre | niveau2 5 3 2 3" xfId="51216" xr:uid="{804E2D2E-0467-4E20-8681-22FA82117EDD}"/>
    <cellStyle name="tableau | ligne-titre | niveau2 5 3 3" xfId="33364" xr:uid="{EF8A0942-1CD6-4E20-AAA1-433B0CC5D4A3}"/>
    <cellStyle name="tableau | ligne-titre | niveau2 5 3 4" xfId="51215" xr:uid="{59C1B53E-FD82-4C19-86CD-FE1B15CB6F20}"/>
    <cellStyle name="tableau | ligne-titre | niveau2 5 4" xfId="15493" xr:uid="{684569A8-2B9A-4522-9605-8092DFCD9BCF}"/>
    <cellStyle name="tableau | ligne-titre | niveau2 5 4 2" xfId="15494" xr:uid="{328ABB06-5860-4066-B23C-1BBEABA3469E}"/>
    <cellStyle name="tableau | ligne-titre | niveau2 5 4 2 2" xfId="33367" xr:uid="{FE085E02-FEA4-43A0-954F-7DD516F65046}"/>
    <cellStyle name="tableau | ligne-titre | niveau2 5 4 2 3" xfId="51218" xr:uid="{83015B07-E15D-4A2C-8AE8-1EB752562331}"/>
    <cellStyle name="tableau | ligne-titre | niveau2 5 4 3" xfId="33366" xr:uid="{35170C0B-942F-4049-BB04-B388F5AD014C}"/>
    <cellStyle name="tableau | ligne-titre | niveau2 5 4 4" xfId="51217" xr:uid="{087C1E59-3512-4BE2-A09C-A90BB082E9D6}"/>
    <cellStyle name="tableau | ligne-titre | niveau2 5 5" xfId="15495" xr:uid="{BB9B6795-EDE0-4168-B871-4DA89D74F3FF}"/>
    <cellStyle name="tableau | ligne-titre | niveau2 5 5 2" xfId="33368" xr:uid="{71FDCDCE-CDFE-44F8-93AD-03E9E8C2A6B3}"/>
    <cellStyle name="tableau | ligne-titre | niveau2 5 5 3" xfId="51219" xr:uid="{63816015-03D1-4B83-95CE-4D29BBB68C3D}"/>
    <cellStyle name="tableau | ligne-titre | niveau2 5 6" xfId="33361" xr:uid="{A406E9A7-9624-471E-8EAD-65F9ACBFB07A}"/>
    <cellStyle name="tableau | ligne-titre | niveau2 5 7" xfId="51212" xr:uid="{DB0B8ED1-ADC3-442E-AFCB-907E8B61703D}"/>
    <cellStyle name="tableau | ligne-titre | niveau2 6" xfId="15496" xr:uid="{082720DD-D014-4A50-8659-5EC0839955A2}"/>
    <cellStyle name="tableau | ligne-titre | niveau2 6 2" xfId="15497" xr:uid="{5DFE29C7-04E6-4994-93A8-672531E1BE2E}"/>
    <cellStyle name="tableau | ligne-titre | niveau2 6 2 2" xfId="15498" xr:uid="{3A3B6F9D-3BA4-409A-BAC6-A42A75270D69}"/>
    <cellStyle name="tableau | ligne-titre | niveau2 6 2 2 2" xfId="33371" xr:uid="{AF6A3020-3287-4A36-8F01-5B139C2F6D51}"/>
    <cellStyle name="tableau | ligne-titre | niveau2 6 2 2 3" xfId="51222" xr:uid="{1A33C79C-DB08-4A0A-9E00-B034219DA972}"/>
    <cellStyle name="tableau | ligne-titre | niveau2 6 2 3" xfId="33370" xr:uid="{13FB3430-D59D-4ADB-80A8-A243057AC3CB}"/>
    <cellStyle name="tableau | ligne-titre | niveau2 6 2 4" xfId="51221" xr:uid="{B417A1D3-1A4D-4F29-8452-B278F177EDA6}"/>
    <cellStyle name="tableau | ligne-titre | niveau2 6 3" xfId="15499" xr:uid="{1BEC0324-7385-4C70-8978-6A79B10D8372}"/>
    <cellStyle name="tableau | ligne-titre | niveau2 6 3 2" xfId="15500" xr:uid="{4E1DFCE3-1B67-4629-B6AB-4EE09A12A5C1}"/>
    <cellStyle name="tableau | ligne-titre | niveau2 6 3 2 2" xfId="33373" xr:uid="{A95F487C-B2FD-4964-B059-834A0E1B741E}"/>
    <cellStyle name="tableau | ligne-titre | niveau2 6 3 2 3" xfId="51224" xr:uid="{19B3CBFC-02CC-4731-8269-303556875BFC}"/>
    <cellStyle name="tableau | ligne-titre | niveau2 6 3 3" xfId="33372" xr:uid="{0977E187-59DC-448F-820D-BF6BD68F9CD3}"/>
    <cellStyle name="tableau | ligne-titre | niveau2 6 3 4" xfId="51223" xr:uid="{41E9D0DD-5663-4E34-9DE3-B0463FEE1633}"/>
    <cellStyle name="tableau | ligne-titre | niveau2 6 4" xfId="15501" xr:uid="{B0406EF7-3398-4B92-838F-1F2A9EFB60F8}"/>
    <cellStyle name="tableau | ligne-titre | niveau2 6 4 2" xfId="33374" xr:uid="{2C037340-0156-454D-8579-5CC33F76924E}"/>
    <cellStyle name="tableau | ligne-titre | niveau2 6 4 3" xfId="51225" xr:uid="{BE9502DF-F12D-4046-8562-7351ABBC6600}"/>
    <cellStyle name="tableau | ligne-titre | niveau2 6 5" xfId="33369" xr:uid="{D9DE9D9F-EF8C-41E5-A7B9-77444F6B7513}"/>
    <cellStyle name="tableau | ligne-titre | niveau2 6 6" xfId="51220" xr:uid="{CAD4B6C1-C1DB-4C20-A590-5B0C086B5A95}"/>
    <cellStyle name="tableau | ligne-titre | niveau2 7" xfId="15502" xr:uid="{4ABDE1B9-3E05-4571-86F5-F8AB9C5F79DB}"/>
    <cellStyle name="tableau | ligne-titre | niveau2 7 2" xfId="15503" xr:uid="{836E9878-A471-4B92-B001-C45DDAB3AA23}"/>
    <cellStyle name="tableau | ligne-titre | niveau2 7 2 2" xfId="33376" xr:uid="{1709355A-3A39-41A6-831F-CBA74E3C140D}"/>
    <cellStyle name="tableau | ligne-titre | niveau2 7 2 3" xfId="51227" xr:uid="{8010A6DF-B158-4A60-B8BD-5246F1ED5EAA}"/>
    <cellStyle name="tableau | ligne-titre | niveau2 7 3" xfId="33375" xr:uid="{26694E52-D9C3-45DF-AB5F-DE4E9F5CEF0B}"/>
    <cellStyle name="tableau | ligne-titre | niveau2 7 4" xfId="51226" xr:uid="{78DEF41C-2FE6-42F0-AB7D-220BBB56AA62}"/>
    <cellStyle name="tableau | ligne-titre | niveau2 8" xfId="15504" xr:uid="{9B68594B-4652-456B-9513-A5CA19A40822}"/>
    <cellStyle name="tableau | ligne-titre | niveau2 8 2" xfId="15505" xr:uid="{4140125A-5F9E-4E09-B57E-B0594921BC52}"/>
    <cellStyle name="tableau | ligne-titre | niveau2 8 2 2" xfId="33378" xr:uid="{861139E7-BD32-4718-B7B1-5772B2B6526E}"/>
    <cellStyle name="tableau | ligne-titre | niveau2 8 2 3" xfId="51229" xr:uid="{5E408D18-A48B-4CEA-BFB7-74CE158589E8}"/>
    <cellStyle name="tableau | ligne-titre | niveau2 8 3" xfId="33377" xr:uid="{D63BFEED-4C00-4C3C-BB4A-48847168446B}"/>
    <cellStyle name="tableau | ligne-titre | niveau2 8 4" xfId="51228" xr:uid="{EE69BEE7-CFCB-4B22-8B95-8E37B250EDE3}"/>
    <cellStyle name="tableau | ligne-titre | niveau2 9" xfId="15506" xr:uid="{B64889F9-103D-4F72-B0DF-1AF10FC45D46}"/>
    <cellStyle name="tableau | ligne-titre | niveau2 9 2" xfId="15507" xr:uid="{33649A06-E961-481A-A40F-8D42127268CC}"/>
    <cellStyle name="tableau | ligne-titre | niveau2 9 2 2" xfId="33380" xr:uid="{0FE2206F-7F2E-4EA9-80F1-76075848A698}"/>
    <cellStyle name="tableau | ligne-titre | niveau2 9 2 3" xfId="51231" xr:uid="{00A462D5-B508-4007-B61E-39DC258B7FB6}"/>
    <cellStyle name="tableau | ligne-titre | niveau2 9 3" xfId="33379" xr:uid="{DDA61F5E-8A44-4DB0-BF4C-7821C8A4432E}"/>
    <cellStyle name="tableau | ligne-titre | niveau2 9 4" xfId="51230" xr:uid="{BA0D2CC9-5EB4-4ADF-BE7F-956DD007D1BC}"/>
    <cellStyle name="Title" xfId="58218" builtinId="15" customBuiltin="1"/>
    <cellStyle name="Title 10" xfId="3262" xr:uid="{3C39503D-5143-44A7-ABEB-61FEFAA139B3}"/>
    <cellStyle name="Title 10 10" xfId="15509" xr:uid="{46AFC8D6-6EE4-4BB7-8C99-F6923AF531B3}"/>
    <cellStyle name="Title 10 10 2" xfId="33382" xr:uid="{C2AD4767-A96A-4511-A1F3-D320260E0D5D}"/>
    <cellStyle name="Title 10 10 3" xfId="51233" xr:uid="{B62CD129-8610-4BDC-81ED-20CBA83F22E3}"/>
    <cellStyle name="Title 10 11" xfId="15510" xr:uid="{622A7A8E-9C31-45FC-AF3F-57C4EE6D1751}"/>
    <cellStyle name="Title 10 11 2" xfId="33383" xr:uid="{B9DD85D6-28FD-4F43-8173-9864334E874B}"/>
    <cellStyle name="Title 10 11 3" xfId="51234" xr:uid="{62F3E3A1-5444-4F5A-80D8-4F956D7FB053}"/>
    <cellStyle name="Title 10 12" xfId="15508" xr:uid="{ABFBD164-DC29-465A-81E3-6E37E27BB53A}"/>
    <cellStyle name="Title 10 12 2" xfId="33381" xr:uid="{73B2A081-F802-4DCD-97AC-539B9BA00CB2}"/>
    <cellStyle name="Title 10 12 3" xfId="51232" xr:uid="{933A5870-86A1-47D2-BBF9-41A586886E8A}"/>
    <cellStyle name="Title 10 13" xfId="60303" xr:uid="{E9132B53-E96D-473B-994E-525104D9F8D5}"/>
    <cellStyle name="Title 10 2" xfId="15511" xr:uid="{C96AE2A0-78B0-4F91-B29A-E8C33FF6BA20}"/>
    <cellStyle name="Title 10 2 2" xfId="15512" xr:uid="{E22DB8B4-5B35-46D4-821E-8AA06F13B9A9}"/>
    <cellStyle name="Title 10 2 2 2" xfId="15513" xr:uid="{1048332C-F664-499F-85CE-91836C6188BC}"/>
    <cellStyle name="Title 10 2 2 2 2" xfId="33386" xr:uid="{A0227288-C8CF-4475-A68A-BACF183294ED}"/>
    <cellStyle name="Title 10 2 2 2 3" xfId="51237" xr:uid="{DCB0EBF3-FA90-4BF7-889A-0C9BF1754B44}"/>
    <cellStyle name="Title 10 2 2 3" xfId="33385" xr:uid="{13CF2C35-7E51-40E9-BCB0-4ABC8FD58AC3}"/>
    <cellStyle name="Title 10 2 2 4" xfId="51236" xr:uid="{E5C6A889-978A-4DE9-808E-3F8E30E98319}"/>
    <cellStyle name="Title 10 2 3" xfId="15514" xr:uid="{1F3F441A-36D5-424D-B15B-9FDE6C066E70}"/>
    <cellStyle name="Title 10 2 3 2" xfId="15515" xr:uid="{7D3D38C1-F44C-41B0-90B6-B93D2683342C}"/>
    <cellStyle name="Title 10 2 3 2 2" xfId="33388" xr:uid="{C4FE7DDE-E21C-4DF4-A58C-BBC82D33FA38}"/>
    <cellStyle name="Title 10 2 3 2 3" xfId="51239" xr:uid="{53CC32E9-F33E-4EE8-855C-504E23629635}"/>
    <cellStyle name="Title 10 2 3 3" xfId="33387" xr:uid="{24CC02EC-D94C-4BE9-8018-CDE4A6665F24}"/>
    <cellStyle name="Title 10 2 3 4" xfId="51238" xr:uid="{3CF8A4F7-C19A-40E6-8860-D6B1F889D71C}"/>
    <cellStyle name="Title 10 2 4" xfId="15516" xr:uid="{E8F8E746-45FE-4E55-A68B-0237BA77D4D9}"/>
    <cellStyle name="Title 10 2 4 2" xfId="33389" xr:uid="{26C89673-8C04-4E24-A4B3-E94C8C4684D8}"/>
    <cellStyle name="Title 10 2 4 3" xfId="51240" xr:uid="{8FB2F4E8-1A22-490F-8C44-D8B92CEF905A}"/>
    <cellStyle name="Title 10 2 5" xfId="15517" xr:uid="{4B35AC8E-3504-4418-A686-76E7BA826B4F}"/>
    <cellStyle name="Title 10 2 5 2" xfId="33390" xr:uid="{472ED18E-6791-4C71-948A-076D0E99088F}"/>
    <cellStyle name="Title 10 2 5 3" xfId="51241" xr:uid="{2E3DA08B-9E36-419D-9C4D-B3AF351DF468}"/>
    <cellStyle name="Title 10 2 6" xfId="33384" xr:uid="{738B1D47-C77B-4D44-AD96-B205B4228FD6}"/>
    <cellStyle name="Title 10 2 7" xfId="51235" xr:uid="{CFA6216F-2E9B-47E7-85F4-4C50BFC99AEF}"/>
    <cellStyle name="Title 10 3" xfId="15518" xr:uid="{2A7A8AB5-84D2-4C98-AA5E-7B2A513BFE84}"/>
    <cellStyle name="Title 10 3 2" xfId="15519" xr:uid="{2941C7CD-708E-4305-A943-B0441FAF6237}"/>
    <cellStyle name="Title 10 3 2 2" xfId="15520" xr:uid="{347FA502-9358-436A-A584-74AA1766E77A}"/>
    <cellStyle name="Title 10 3 2 2 2" xfId="33393" xr:uid="{DFF52523-BA96-493E-BD88-0A72C0FE1AB3}"/>
    <cellStyle name="Title 10 3 2 2 3" xfId="51244" xr:uid="{EBFAEC0F-2DDD-4255-A424-D09AAE629686}"/>
    <cellStyle name="Title 10 3 2 3" xfId="33392" xr:uid="{21C4127C-CA81-4245-80D5-BE66FFE8CA1A}"/>
    <cellStyle name="Title 10 3 2 4" xfId="51243" xr:uid="{2F116188-BF26-408A-B365-FAF9BC7E6091}"/>
    <cellStyle name="Title 10 3 3" xfId="15521" xr:uid="{8DF30E6A-8174-4DE2-9F11-15BD23451915}"/>
    <cellStyle name="Title 10 3 3 2" xfId="15522" xr:uid="{5909775D-0796-4946-A999-5874DE591625}"/>
    <cellStyle name="Title 10 3 3 2 2" xfId="33395" xr:uid="{FE1409BF-F8BD-4FBC-9C43-E1471F8D9F5B}"/>
    <cellStyle name="Title 10 3 3 2 3" xfId="51246" xr:uid="{6E9E4152-E21E-4AFA-BB8D-5D00D70C4EED}"/>
    <cellStyle name="Title 10 3 3 3" xfId="33394" xr:uid="{988A839A-65E7-4E96-B4BF-80AE656D50EC}"/>
    <cellStyle name="Title 10 3 3 4" xfId="51245" xr:uid="{2FFC09C2-5960-42A5-9949-0CF0C3753E0E}"/>
    <cellStyle name="Title 10 3 4" xfId="15523" xr:uid="{9C5C8FC8-13FC-4449-A46E-5C89D74808BE}"/>
    <cellStyle name="Title 10 3 4 2" xfId="33396" xr:uid="{E16424B1-1AFC-4CB0-8CF5-028B908A0707}"/>
    <cellStyle name="Title 10 3 4 3" xfId="51247" xr:uid="{14B0F838-E957-4359-8C8F-FE8F71482296}"/>
    <cellStyle name="Title 10 3 5" xfId="33391" xr:uid="{29B24C45-78B6-4A58-9C42-C6C12D6763B0}"/>
    <cellStyle name="Title 10 3 6" xfId="51242" xr:uid="{4C365C8C-0806-4373-92FC-97EBB7FF5161}"/>
    <cellStyle name="Title 10 4" xfId="15524" xr:uid="{C4567F44-C18F-4132-8A6C-77BA5908B713}"/>
    <cellStyle name="Title 10 4 2" xfId="15525" xr:uid="{C2FF29F9-B30A-4DBC-BECC-E162E91285FC}"/>
    <cellStyle name="Title 10 4 2 2" xfId="15526" xr:uid="{36A0E9F4-1FAD-4817-A222-56D1DE4A52FA}"/>
    <cellStyle name="Title 10 4 2 2 2" xfId="33399" xr:uid="{BD9444D5-1D17-42E9-9C75-44BAE4F96767}"/>
    <cellStyle name="Title 10 4 2 2 3" xfId="51250" xr:uid="{97C08E74-EDAA-4197-A07E-EA8958A91002}"/>
    <cellStyle name="Title 10 4 2 3" xfId="33398" xr:uid="{0BE8A47D-73BD-4134-AD20-CA3D96D0CE20}"/>
    <cellStyle name="Title 10 4 2 4" xfId="51249" xr:uid="{901E758B-84FE-405B-BB84-94BBBDB07029}"/>
    <cellStyle name="Title 10 4 3" xfId="15527" xr:uid="{68C82A0D-9518-4CCC-AB77-C28038664E8C}"/>
    <cellStyle name="Title 10 4 3 2" xfId="15528" xr:uid="{565641A3-501F-41E6-AC41-62C97CB67363}"/>
    <cellStyle name="Title 10 4 3 2 2" xfId="33401" xr:uid="{59B3DAE1-3692-474A-B515-176A5901C839}"/>
    <cellStyle name="Title 10 4 3 2 3" xfId="51252" xr:uid="{16C9229A-0676-407B-9925-BCF9FDA76D8F}"/>
    <cellStyle name="Title 10 4 3 3" xfId="33400" xr:uid="{8AAF46C6-D763-4FF4-A3D0-A1F7694A6D70}"/>
    <cellStyle name="Title 10 4 3 4" xfId="51251" xr:uid="{EDC4A405-8F44-4CAF-9174-1380148CA994}"/>
    <cellStyle name="Title 10 4 4" xfId="15529" xr:uid="{136F8B11-1EA9-4708-B2A0-5EFA64A4AE67}"/>
    <cellStyle name="Title 10 4 4 2" xfId="33402" xr:uid="{0EFF3F5F-F311-4237-9AB7-FAEA156A6C92}"/>
    <cellStyle name="Title 10 4 4 3" xfId="51253" xr:uid="{46762122-0CBD-42A7-BDF8-8235A94EFE0E}"/>
    <cellStyle name="Title 10 4 5" xfId="33397" xr:uid="{68A93916-06B3-46E6-AFAF-E2E7F9209976}"/>
    <cellStyle name="Title 10 4 6" xfId="51248" xr:uid="{5D38A16B-F0EF-4B60-BC6A-9D17FD6E8CAF}"/>
    <cellStyle name="Title 10 5" xfId="15530" xr:uid="{F9F619D8-97F0-4FFC-977C-77EC2F8F034D}"/>
    <cellStyle name="Title 10 5 2" xfId="15531" xr:uid="{2637361F-DEC7-4E20-8F12-6F9D8E1F2BCD}"/>
    <cellStyle name="Title 10 5 2 2" xfId="15532" xr:uid="{AF22B2CB-AF72-4756-9235-AD832D51FD21}"/>
    <cellStyle name="Title 10 5 2 2 2" xfId="33405" xr:uid="{AD29020D-62F1-4BBB-837F-2AC083DBFF51}"/>
    <cellStyle name="Title 10 5 2 2 3" xfId="51256" xr:uid="{C5DEF897-8A24-45AF-97B6-4A9CD9208039}"/>
    <cellStyle name="Title 10 5 2 3" xfId="33404" xr:uid="{9FBBD71A-7321-4F7F-AF13-6A08823D663D}"/>
    <cellStyle name="Title 10 5 2 4" xfId="51255" xr:uid="{59737A5D-A1DD-46CE-8C1C-B821BD6134FE}"/>
    <cellStyle name="Title 10 5 3" xfId="15533" xr:uid="{B0D95376-834F-42B6-92C5-7F2927D79A5A}"/>
    <cellStyle name="Title 10 5 3 2" xfId="15534" xr:uid="{1E5C000C-7EC1-4755-B96F-669C4BEEA645}"/>
    <cellStyle name="Title 10 5 3 2 2" xfId="33407" xr:uid="{BE197441-0714-4E89-832B-AFF78BE380FB}"/>
    <cellStyle name="Title 10 5 3 2 3" xfId="51258" xr:uid="{C2755CAD-D156-4602-87B0-63A46A05D88B}"/>
    <cellStyle name="Title 10 5 3 3" xfId="33406" xr:uid="{63B1A0CA-0C44-43D8-9409-E4FA611DF014}"/>
    <cellStyle name="Title 10 5 3 4" xfId="51257" xr:uid="{0A7F3BC8-8B43-4DB4-90DF-ADBA99FFD57F}"/>
    <cellStyle name="Title 10 5 4" xfId="15535" xr:uid="{16C373F4-DB81-4B49-AFF2-1FD5AF129718}"/>
    <cellStyle name="Title 10 5 4 2" xfId="15536" xr:uid="{10784E40-A6A6-41CA-A3F3-68DA6A9C63A6}"/>
    <cellStyle name="Title 10 5 4 2 2" xfId="33409" xr:uid="{053E7D54-378A-4044-B328-634CA1BE8A16}"/>
    <cellStyle name="Title 10 5 4 2 3" xfId="51260" xr:uid="{D3C42C27-3529-4B93-812F-563B1C573314}"/>
    <cellStyle name="Title 10 5 4 3" xfId="33408" xr:uid="{15FEF724-CBFD-4AB6-A5C5-0504887E01B3}"/>
    <cellStyle name="Title 10 5 4 4" xfId="51259" xr:uid="{540B4F43-3068-45A7-86FB-2A2B68B26C8D}"/>
    <cellStyle name="Title 10 5 5" xfId="15537" xr:uid="{F27E57E3-5734-45B9-A66F-B6FF14125CE0}"/>
    <cellStyle name="Title 10 5 5 2" xfId="33410" xr:uid="{7BD9120B-2C59-410E-9693-2DE29900FE10}"/>
    <cellStyle name="Title 10 5 5 3" xfId="51261" xr:uid="{0AEEA6D8-0138-4342-8C6E-E84576EB91E7}"/>
    <cellStyle name="Title 10 5 6" xfId="33403" xr:uid="{436FBE87-17AF-4C47-8AA2-49834E659F2D}"/>
    <cellStyle name="Title 10 5 7" xfId="51254" xr:uid="{4CA9AD0E-8918-4FCC-A2E9-CE886AFC28D0}"/>
    <cellStyle name="Title 10 6" xfId="15538" xr:uid="{A1FD8570-5979-43EE-8A83-037210C27531}"/>
    <cellStyle name="Title 10 6 2" xfId="15539" xr:uid="{28634FB1-E14C-4B4F-A293-A799FD1315FE}"/>
    <cellStyle name="Title 10 6 2 2" xfId="15540" xr:uid="{59B611C5-FBE1-420C-BBEF-893B24D42707}"/>
    <cellStyle name="Title 10 6 2 2 2" xfId="33413" xr:uid="{DE93E097-DB8A-42DB-8718-851E9FFEDF0F}"/>
    <cellStyle name="Title 10 6 2 2 3" xfId="51264" xr:uid="{5957368C-DD60-4333-99AD-4206C3FEB1FF}"/>
    <cellStyle name="Title 10 6 2 3" xfId="33412" xr:uid="{96EEDFF4-76FF-419E-A188-1F8F8FF8DA48}"/>
    <cellStyle name="Title 10 6 2 4" xfId="51263" xr:uid="{1F7200E1-6780-4B97-AD12-67585DD7DE25}"/>
    <cellStyle name="Title 10 6 3" xfId="15541" xr:uid="{EC5A0EF3-CEC5-4206-9C91-AED1C3A409D4}"/>
    <cellStyle name="Title 10 6 3 2" xfId="15542" xr:uid="{A32BBC51-D212-48E0-9C5D-60D66B80CD62}"/>
    <cellStyle name="Title 10 6 3 2 2" xfId="33415" xr:uid="{5A1129A3-BBEB-4C77-ACBD-109F4C18A156}"/>
    <cellStyle name="Title 10 6 3 2 3" xfId="51266" xr:uid="{0408BD6F-7D95-48A5-95AF-A127140D8BFF}"/>
    <cellStyle name="Title 10 6 3 3" xfId="33414" xr:uid="{C6AC4783-115E-4B36-9B60-2DE7FAABA0E5}"/>
    <cellStyle name="Title 10 6 3 4" xfId="51265" xr:uid="{A3B303DA-56D9-49EA-A94A-EB144B91AA31}"/>
    <cellStyle name="Title 10 6 4" xfId="15543" xr:uid="{DD03FE38-45BD-4A21-89B3-5732C814C373}"/>
    <cellStyle name="Title 10 6 4 2" xfId="33416" xr:uid="{AD2A04B3-C5D6-470F-B131-75E9277D11D2}"/>
    <cellStyle name="Title 10 6 4 3" xfId="51267" xr:uid="{F4339FBF-61A5-4DEE-B289-A614E52801E6}"/>
    <cellStyle name="Title 10 6 5" xfId="33411" xr:uid="{53096035-5246-4A93-9DE4-82F46BB59504}"/>
    <cellStyle name="Title 10 6 6" xfId="51262" xr:uid="{F9585964-1502-42A1-8708-2198122D9736}"/>
    <cellStyle name="Title 10 7" xfId="15544" xr:uid="{566BAF48-4066-452A-A751-0160B87A6D74}"/>
    <cellStyle name="Title 10 7 2" xfId="15545" xr:uid="{D3C55CB3-21AD-4D6D-AF87-B960BBF66F19}"/>
    <cellStyle name="Title 10 7 2 2" xfId="33418" xr:uid="{666A49FF-D043-4494-B329-A9705A4D48AC}"/>
    <cellStyle name="Title 10 7 2 3" xfId="51269" xr:uid="{23857ECF-72E2-431F-942F-E0407508BC4F}"/>
    <cellStyle name="Title 10 7 3" xfId="33417" xr:uid="{89B81F1B-7394-4ECB-87B9-C0772B903AF8}"/>
    <cellStyle name="Title 10 7 4" xfId="51268" xr:uid="{E9A9E726-0803-4C9D-AE5F-59D273D0474D}"/>
    <cellStyle name="Title 10 8" xfId="15546" xr:uid="{F40F7CED-F091-4903-95BB-515191B35B65}"/>
    <cellStyle name="Title 10 8 2" xfId="15547" xr:uid="{7DB4BB62-3855-402E-A342-4767E71284B7}"/>
    <cellStyle name="Title 10 8 2 2" xfId="33420" xr:uid="{3FDBB8F7-3A07-4DAE-919C-6942E0D4D213}"/>
    <cellStyle name="Title 10 8 2 3" xfId="51271" xr:uid="{A6B8BDD0-A46B-4783-8775-53F23795EEF6}"/>
    <cellStyle name="Title 10 8 3" xfId="33419" xr:uid="{DCAFACAC-B981-4721-AF0C-B6D3F884F585}"/>
    <cellStyle name="Title 10 8 4" xfId="51270" xr:uid="{D6BDF82C-447D-4CBD-A144-C6C1311A793E}"/>
    <cellStyle name="Title 10 9" xfId="15548" xr:uid="{A813CAEB-FB1D-4FE2-A74C-2C2E256294E7}"/>
    <cellStyle name="Title 10 9 2" xfId="15549" xr:uid="{5EB0435C-0C9C-4C5A-90B4-6D7EA5395984}"/>
    <cellStyle name="Title 10 9 2 2" xfId="33422" xr:uid="{3B3EBB87-2342-4062-B96C-2462C82B408B}"/>
    <cellStyle name="Title 10 9 2 3" xfId="51273" xr:uid="{03A9ABC4-AC1D-4465-864F-7E968740492E}"/>
    <cellStyle name="Title 10 9 3" xfId="33421" xr:uid="{8D37BC58-1164-435C-A348-DAE1D5541B73}"/>
    <cellStyle name="Title 10 9 4" xfId="51272" xr:uid="{622B5D8E-5FF9-48BF-BE6D-668B51279D93}"/>
    <cellStyle name="Title 11" xfId="3263" xr:uid="{443E2DAA-9C9F-44D7-9E18-6F8B543A4AE6}"/>
    <cellStyle name="Title 11 10" xfId="15551" xr:uid="{556CB1F9-714E-4E66-9F23-EB6E42CCC80A}"/>
    <cellStyle name="Title 11 10 2" xfId="33424" xr:uid="{AB6B435A-4CA3-43C6-BC27-1F79C1ADD67D}"/>
    <cellStyle name="Title 11 10 3" xfId="51275" xr:uid="{3CC8DB7E-01DB-4B67-96FD-52B8C8E1B9D3}"/>
    <cellStyle name="Title 11 11" xfId="15552" xr:uid="{73BACA94-3817-4B0F-BBEA-0A131E92A82C}"/>
    <cellStyle name="Title 11 11 2" xfId="33425" xr:uid="{8F217B1D-5C2B-4F14-B691-15C249FCE494}"/>
    <cellStyle name="Title 11 11 3" xfId="51276" xr:uid="{B8DC65FA-0EE4-40A2-A625-FDA5DBB50BF2}"/>
    <cellStyle name="Title 11 12" xfId="15550" xr:uid="{44D9C298-1DF9-4F91-945B-10D55A0AF634}"/>
    <cellStyle name="Title 11 12 2" xfId="33423" xr:uid="{F027027C-5DDA-4761-A422-5D0573BF662B}"/>
    <cellStyle name="Title 11 12 3" xfId="51274" xr:uid="{DA345728-0A80-41DB-9C31-F427EA731546}"/>
    <cellStyle name="Title 11 13" xfId="60304" xr:uid="{CE35CC50-0396-46EF-8A4E-C7952514F6CB}"/>
    <cellStyle name="Title 11 2" xfId="15553" xr:uid="{935D09E6-2DE8-4772-86CA-D51934C70519}"/>
    <cellStyle name="Title 11 2 2" xfId="15554" xr:uid="{19312F27-4A7E-4119-BC0F-FAB63C647436}"/>
    <cellStyle name="Title 11 2 2 2" xfId="15555" xr:uid="{3144CC67-B7B5-4203-9859-5C7693E79EF6}"/>
    <cellStyle name="Title 11 2 2 2 2" xfId="33428" xr:uid="{3FAC7BC2-34D9-4DF6-95D2-2AE149B132AD}"/>
    <cellStyle name="Title 11 2 2 2 3" xfId="51279" xr:uid="{E4452349-198F-4B71-AAB4-EDB5A0996B61}"/>
    <cellStyle name="Title 11 2 2 3" xfId="33427" xr:uid="{E3D82A6F-16B8-41D9-A2CB-842C0AAF33D1}"/>
    <cellStyle name="Title 11 2 2 4" xfId="51278" xr:uid="{86BC0EBF-CA20-44C4-9577-B0B854A07BFB}"/>
    <cellStyle name="Title 11 2 3" xfId="15556" xr:uid="{0BA291F6-7869-4C93-BC26-BBF7D0AF8469}"/>
    <cellStyle name="Title 11 2 3 2" xfId="15557" xr:uid="{D1BB6375-95F1-4434-8BD7-F6D910A58492}"/>
    <cellStyle name="Title 11 2 3 2 2" xfId="33430" xr:uid="{33CC8AA9-F38D-4DD9-B8F3-5CC973F5FE24}"/>
    <cellStyle name="Title 11 2 3 2 3" xfId="51281" xr:uid="{C18206AC-54C2-467F-BD8E-AE7F9429A049}"/>
    <cellStyle name="Title 11 2 3 3" xfId="33429" xr:uid="{22C6FA76-58CC-4759-858A-4AC90F94D4B8}"/>
    <cellStyle name="Title 11 2 3 4" xfId="51280" xr:uid="{33DD0D1E-26D9-46B3-9F52-7C68910F747B}"/>
    <cellStyle name="Title 11 2 4" xfId="15558" xr:uid="{843526EE-BB51-47ED-B3AF-B34E136892E0}"/>
    <cellStyle name="Title 11 2 4 2" xfId="33431" xr:uid="{34B9CD53-4755-4E46-9493-8D22B261FD98}"/>
    <cellStyle name="Title 11 2 4 3" xfId="51282" xr:uid="{BA226BDD-2793-47E8-9C50-5DAA36820441}"/>
    <cellStyle name="Title 11 2 5" xfId="15559" xr:uid="{E7F4F3DB-CF2C-4046-96C1-2AC3433434B3}"/>
    <cellStyle name="Title 11 2 5 2" xfId="33432" xr:uid="{EAAA46ED-9ED6-4DD0-B3FD-CA440BDF858F}"/>
    <cellStyle name="Title 11 2 5 3" xfId="51283" xr:uid="{ECE9AE7A-49BD-4C3F-9578-3C017A2A26C0}"/>
    <cellStyle name="Title 11 2 6" xfId="33426" xr:uid="{E323DF09-1A37-428C-8C9F-61801F59F4D6}"/>
    <cellStyle name="Title 11 2 7" xfId="51277" xr:uid="{16172B5E-A695-45E1-BBDC-9F9B76A83B83}"/>
    <cellStyle name="Title 11 3" xfId="15560" xr:uid="{D00D9F45-6B06-43E2-9B6E-263B27F47057}"/>
    <cellStyle name="Title 11 3 2" xfId="15561" xr:uid="{ACEF2DCA-9D75-47EC-8803-AFDD484A9C65}"/>
    <cellStyle name="Title 11 3 2 2" xfId="15562" xr:uid="{FCEA755D-5C3C-4055-9F64-4C6DAA7C5858}"/>
    <cellStyle name="Title 11 3 2 2 2" xfId="33435" xr:uid="{83D6C31E-8876-471B-B6B6-AE9FD0807FD9}"/>
    <cellStyle name="Title 11 3 2 2 3" xfId="51286" xr:uid="{16623956-1538-493C-8833-D38E54E314EE}"/>
    <cellStyle name="Title 11 3 2 3" xfId="33434" xr:uid="{F3D67016-E7FE-450F-98E8-9F9C03FBF71A}"/>
    <cellStyle name="Title 11 3 2 4" xfId="51285" xr:uid="{362E3F48-C9F4-4E14-9995-2B575AA6FCDC}"/>
    <cellStyle name="Title 11 3 3" xfId="15563" xr:uid="{9B903412-EEFC-4EA5-97D8-D73704576053}"/>
    <cellStyle name="Title 11 3 3 2" xfId="15564" xr:uid="{444FEDF1-5C8B-40CB-97DB-DFAC9945D04B}"/>
    <cellStyle name="Title 11 3 3 2 2" xfId="33437" xr:uid="{F9010A0D-4674-4EF4-AFF5-A0E367551682}"/>
    <cellStyle name="Title 11 3 3 2 3" xfId="51288" xr:uid="{F9249E17-01FA-408A-8384-432879B5C9AE}"/>
    <cellStyle name="Title 11 3 3 3" xfId="33436" xr:uid="{C0C9DF62-42C7-45F8-ACD0-DA3DEE3AAAAD}"/>
    <cellStyle name="Title 11 3 3 4" xfId="51287" xr:uid="{93C3F5D5-DE9F-43C7-B37F-D78FFB44DD91}"/>
    <cellStyle name="Title 11 3 4" xfId="15565" xr:uid="{6A509B5F-DCAB-469D-9F9E-5EE52C4ECEF0}"/>
    <cellStyle name="Title 11 3 4 2" xfId="33438" xr:uid="{EC781CA7-77A3-44BA-8BE9-7D5FBFADFF2E}"/>
    <cellStyle name="Title 11 3 4 3" xfId="51289" xr:uid="{6A43E36E-0926-46CB-B5EA-E3D4FB8BA885}"/>
    <cellStyle name="Title 11 3 5" xfId="33433" xr:uid="{747C2D07-04AF-4DBC-8174-698F39E26178}"/>
    <cellStyle name="Title 11 3 6" xfId="51284" xr:uid="{F34727DF-A84D-423C-824F-48A117CDEF15}"/>
    <cellStyle name="Title 11 4" xfId="15566" xr:uid="{A6E5121A-6D8C-4E8D-882F-C19F78070BAF}"/>
    <cellStyle name="Title 11 4 2" xfId="15567" xr:uid="{A281B409-522E-4912-BEBD-8B8C99B3CE2A}"/>
    <cellStyle name="Title 11 4 2 2" xfId="15568" xr:uid="{A4B16B25-0F11-4D8B-881E-897112A5E933}"/>
    <cellStyle name="Title 11 4 2 2 2" xfId="33441" xr:uid="{E994B2B5-0D38-4503-9A79-65F01EA273A2}"/>
    <cellStyle name="Title 11 4 2 2 3" xfId="51292" xr:uid="{1B990133-6C78-4EFF-BC39-AB8B3D93486B}"/>
    <cellStyle name="Title 11 4 2 3" xfId="33440" xr:uid="{055A6535-25CA-4B1B-AFD9-31BF4FD83B6B}"/>
    <cellStyle name="Title 11 4 2 4" xfId="51291" xr:uid="{92298863-1CB3-43C0-A90C-1FE819B1E28C}"/>
    <cellStyle name="Title 11 4 3" xfId="15569" xr:uid="{1185FBBD-AF36-4DE1-87AD-ED786C226E16}"/>
    <cellStyle name="Title 11 4 3 2" xfId="15570" xr:uid="{E0106573-6EB9-476A-97E4-A7618C50C321}"/>
    <cellStyle name="Title 11 4 3 2 2" xfId="33443" xr:uid="{696DAC08-1EFE-4901-9C4E-6A15424650FA}"/>
    <cellStyle name="Title 11 4 3 2 3" xfId="51294" xr:uid="{3CADAC31-C276-4BF3-A2C0-EFE2804B71AC}"/>
    <cellStyle name="Title 11 4 3 3" xfId="33442" xr:uid="{6E038ABA-DB31-4AA1-8204-155F24F53696}"/>
    <cellStyle name="Title 11 4 3 4" xfId="51293" xr:uid="{6E270911-AAE7-4A6C-83EF-346A875635CC}"/>
    <cellStyle name="Title 11 4 4" xfId="15571" xr:uid="{96F05919-B61A-4D8C-AB3D-5149E339064B}"/>
    <cellStyle name="Title 11 4 4 2" xfId="33444" xr:uid="{8A5269D0-0635-4A91-A9AA-B9D422135F5E}"/>
    <cellStyle name="Title 11 4 4 3" xfId="51295" xr:uid="{8DD9D01E-FBAF-439A-8CAA-7D65AEBDCFB2}"/>
    <cellStyle name="Title 11 4 5" xfId="33439" xr:uid="{6C959DF7-DEB9-4F70-B4BF-F6DE952E7A26}"/>
    <cellStyle name="Title 11 4 6" xfId="51290" xr:uid="{B36930A9-FBBF-453B-97D0-84A1EB7AC028}"/>
    <cellStyle name="Title 11 5" xfId="15572" xr:uid="{4CCEC5CF-98B5-4099-A21F-2FC06367450A}"/>
    <cellStyle name="Title 11 5 2" xfId="15573" xr:uid="{36946139-F6EB-4206-BA5C-8D0C8D92BDFF}"/>
    <cellStyle name="Title 11 5 2 2" xfId="15574" xr:uid="{09B711BE-CCF7-459A-8B08-CF0BCDC0FAB1}"/>
    <cellStyle name="Title 11 5 2 2 2" xfId="33447" xr:uid="{B6FF2DDE-E533-48F4-B94A-78FD0C829345}"/>
    <cellStyle name="Title 11 5 2 2 3" xfId="51298" xr:uid="{FCEB3BD7-AA66-4F57-A2C9-F5D31A873038}"/>
    <cellStyle name="Title 11 5 2 3" xfId="33446" xr:uid="{4DF346F6-90AD-46AB-92FB-5278C1C194C4}"/>
    <cellStyle name="Title 11 5 2 4" xfId="51297" xr:uid="{8BF37CDD-6473-4F8D-9582-CA6F6486E6C4}"/>
    <cellStyle name="Title 11 5 3" xfId="15575" xr:uid="{ED8041BB-F84D-4698-A109-C66BC9297549}"/>
    <cellStyle name="Title 11 5 3 2" xfId="15576" xr:uid="{8DE50EAD-C6D5-40B7-BD7A-31C97CB13661}"/>
    <cellStyle name="Title 11 5 3 2 2" xfId="33449" xr:uid="{691A2200-885E-43F4-B79A-63605A0B70B9}"/>
    <cellStyle name="Title 11 5 3 2 3" xfId="51300" xr:uid="{8323531C-11DC-4BE6-B1AF-33E6B9ECFA50}"/>
    <cellStyle name="Title 11 5 3 3" xfId="33448" xr:uid="{3E0B9D28-7D03-42CE-9FEA-5DB61E8A17F9}"/>
    <cellStyle name="Title 11 5 3 4" xfId="51299" xr:uid="{D851610A-BA67-4C68-9A9E-503BF43E3B0F}"/>
    <cellStyle name="Title 11 5 4" xfId="15577" xr:uid="{45733D93-71CB-466B-9EC0-3F8B5B9186A0}"/>
    <cellStyle name="Title 11 5 4 2" xfId="15578" xr:uid="{220F167E-A6AD-4647-9EDA-C0297CABCC92}"/>
    <cellStyle name="Title 11 5 4 2 2" xfId="33451" xr:uid="{85C2E369-3DD3-4FCF-8FFC-A112E10CA2C3}"/>
    <cellStyle name="Title 11 5 4 2 3" xfId="51302" xr:uid="{5A3ADF02-52D7-499A-A00D-A6D6BA622877}"/>
    <cellStyle name="Title 11 5 4 3" xfId="33450" xr:uid="{76BDDDF9-F146-4A80-8923-365A71A410B8}"/>
    <cellStyle name="Title 11 5 4 4" xfId="51301" xr:uid="{AAA2B272-8C93-490F-9566-54504AAFB056}"/>
    <cellStyle name="Title 11 5 5" xfId="15579" xr:uid="{DBBF91CF-4D6A-4EEF-8D31-2B39E2255A4A}"/>
    <cellStyle name="Title 11 5 5 2" xfId="33452" xr:uid="{01B65BB0-BB71-4B7B-B1F0-C84746B961A1}"/>
    <cellStyle name="Title 11 5 5 3" xfId="51303" xr:uid="{4A6C0B77-BC8F-4F8D-A2FC-5A11A2080A86}"/>
    <cellStyle name="Title 11 5 6" xfId="33445" xr:uid="{053184AF-C0F8-4556-8067-D8BA46DD886B}"/>
    <cellStyle name="Title 11 5 7" xfId="51296" xr:uid="{2FD9A4DA-5BE4-42F7-B75B-5085FFDB8676}"/>
    <cellStyle name="Title 11 6" xfId="15580" xr:uid="{7FA274A4-4469-45CC-A9ED-6BF9F8F70178}"/>
    <cellStyle name="Title 11 6 2" xfId="15581" xr:uid="{570B0CA4-9C30-40AF-AA55-84E38E26EDC7}"/>
    <cellStyle name="Title 11 6 2 2" xfId="15582" xr:uid="{6DB0F541-26E6-4DF8-B36A-D4AB1BDBFD83}"/>
    <cellStyle name="Title 11 6 2 2 2" xfId="33455" xr:uid="{7C7FB71D-09E2-4791-9F9A-F74DBF33174E}"/>
    <cellStyle name="Title 11 6 2 2 3" xfId="51306" xr:uid="{3CBD44EF-793F-4F38-B42B-3E7C8AE1D419}"/>
    <cellStyle name="Title 11 6 2 3" xfId="33454" xr:uid="{5B1CF7D6-C39A-4CC6-B184-47ED87E9151A}"/>
    <cellStyle name="Title 11 6 2 4" xfId="51305" xr:uid="{81835F83-9DED-40A2-B918-4E3496F524AB}"/>
    <cellStyle name="Title 11 6 3" xfId="15583" xr:uid="{4791576C-8E97-45EE-BE10-8EDDAEFEAF85}"/>
    <cellStyle name="Title 11 6 3 2" xfId="15584" xr:uid="{F8660B06-F446-4DE9-A95B-6F27088819E4}"/>
    <cellStyle name="Title 11 6 3 2 2" xfId="33457" xr:uid="{E1495C9E-7BDB-4DF3-B1D9-5CC5BEE1C9DC}"/>
    <cellStyle name="Title 11 6 3 2 3" xfId="51308" xr:uid="{4259EABE-9CB9-4315-BB9F-95B1018BC9C9}"/>
    <cellStyle name="Title 11 6 3 3" xfId="33456" xr:uid="{B22AC687-9278-4595-A79E-0FEE70CFB040}"/>
    <cellStyle name="Title 11 6 3 4" xfId="51307" xr:uid="{C4A9C28A-23CC-4199-AB2A-456E3414DB3B}"/>
    <cellStyle name="Title 11 6 4" xfId="15585" xr:uid="{74AD9980-77E9-4DE0-9BB0-60AEDAB82E34}"/>
    <cellStyle name="Title 11 6 4 2" xfId="33458" xr:uid="{6AD1894D-A8C8-4CBC-B170-88B769063D37}"/>
    <cellStyle name="Title 11 6 4 3" xfId="51309" xr:uid="{EB0B8C48-3BD2-4B58-8920-B8E7B46837C3}"/>
    <cellStyle name="Title 11 6 5" xfId="33453" xr:uid="{E278241A-95B5-4768-9596-DD30FD209540}"/>
    <cellStyle name="Title 11 6 6" xfId="51304" xr:uid="{9D04F2D1-C62C-4BCA-B32C-F2A2E339455B}"/>
    <cellStyle name="Title 11 7" xfId="15586" xr:uid="{51BC407F-A1BB-46D8-9B2D-3F404D5DE71E}"/>
    <cellStyle name="Title 11 7 2" xfId="15587" xr:uid="{3F714572-5561-4222-8013-578E72C1E01B}"/>
    <cellStyle name="Title 11 7 2 2" xfId="33460" xr:uid="{BE37C6CB-68B6-4EF6-88CE-CCBD5CA45064}"/>
    <cellStyle name="Title 11 7 2 3" xfId="51311" xr:uid="{E60FAF4E-C9EE-4B85-88A6-DDBC5DA19F32}"/>
    <cellStyle name="Title 11 7 3" xfId="33459" xr:uid="{2D0CB990-26A4-4C11-96BC-093259943C6D}"/>
    <cellStyle name="Title 11 7 4" xfId="51310" xr:uid="{5E661DAC-E962-408D-81CF-EF2C60028C5B}"/>
    <cellStyle name="Title 11 8" xfId="15588" xr:uid="{2864BF79-8BB0-4E67-AAD6-D34D22B3E584}"/>
    <cellStyle name="Title 11 8 2" xfId="15589" xr:uid="{AAFF66E3-F852-4240-A5BF-EC5973AF8B95}"/>
    <cellStyle name="Title 11 8 2 2" xfId="33462" xr:uid="{30121C13-3B0A-4201-B1A6-CE5181060E23}"/>
    <cellStyle name="Title 11 8 2 3" xfId="51313" xr:uid="{93ACD15D-8650-4852-84F8-E4A80A4F0C94}"/>
    <cellStyle name="Title 11 8 3" xfId="33461" xr:uid="{808F9F1D-A818-4D9E-A5A3-E3BB8012EFA7}"/>
    <cellStyle name="Title 11 8 4" xfId="51312" xr:uid="{EAE512AF-EC95-40F4-BFBA-C38F8C526139}"/>
    <cellStyle name="Title 11 9" xfId="15590" xr:uid="{67A59CEE-E1EB-462E-970A-C291D4882ED0}"/>
    <cellStyle name="Title 11 9 2" xfId="15591" xr:uid="{7157B6B9-2D70-446C-93D8-DFB05BC5DC51}"/>
    <cellStyle name="Title 11 9 2 2" xfId="33464" xr:uid="{F6EA36AB-0E9A-4625-9D55-48017B3AB322}"/>
    <cellStyle name="Title 11 9 2 3" xfId="51315" xr:uid="{27B69F90-1C1A-403C-A93B-BEF074266A98}"/>
    <cellStyle name="Title 11 9 3" xfId="33463" xr:uid="{9502395F-D684-48CF-B2E4-04B03DDD7576}"/>
    <cellStyle name="Title 11 9 4" xfId="51314" xr:uid="{67025DA9-1730-45B4-93A0-CA05478C7495}"/>
    <cellStyle name="Title 12" xfId="3264" xr:uid="{910B051D-BB5D-4D6D-9B2E-372D2EA5C16D}"/>
    <cellStyle name="Title 12 10" xfId="15593" xr:uid="{9B2016AC-7525-427C-9981-336EA6ED90E3}"/>
    <cellStyle name="Title 12 10 2" xfId="33466" xr:uid="{9A02D608-6219-43FC-AFB6-3834DFC8437D}"/>
    <cellStyle name="Title 12 10 3" xfId="51317" xr:uid="{470DD44B-FC62-4881-BA40-0AA38E510FD3}"/>
    <cellStyle name="Title 12 11" xfId="15594" xr:uid="{C6A9040B-481D-4512-8C3C-5E18EFEFEABE}"/>
    <cellStyle name="Title 12 11 2" xfId="33467" xr:uid="{72843390-9D20-4AC8-8233-9ED1B9A8D54D}"/>
    <cellStyle name="Title 12 11 3" xfId="51318" xr:uid="{BA7329FE-A8A7-4A90-954B-88FE93D771B4}"/>
    <cellStyle name="Title 12 12" xfId="15592" xr:uid="{EBA0DDA3-850D-4655-944C-19026F7AE6D4}"/>
    <cellStyle name="Title 12 12 2" xfId="33465" xr:uid="{2E7C996A-1D9E-4F0A-B661-60BC873BE818}"/>
    <cellStyle name="Title 12 12 3" xfId="51316" xr:uid="{230432E0-C894-45CD-B844-06E792537A26}"/>
    <cellStyle name="Title 12 13" xfId="60305" xr:uid="{0056E439-A796-49CF-9330-54D0A527F9BB}"/>
    <cellStyle name="Title 12 2" xfId="15595" xr:uid="{B3A94CEB-2B27-491D-8DA4-871683430A85}"/>
    <cellStyle name="Title 12 2 2" xfId="15596" xr:uid="{F9231C8F-D126-42CC-9628-3C8CD57B5C3D}"/>
    <cellStyle name="Title 12 2 2 2" xfId="15597" xr:uid="{E2A68B49-3A0E-423A-A89D-A53667E5AC35}"/>
    <cellStyle name="Title 12 2 2 2 2" xfId="33470" xr:uid="{AEF62FE6-3D59-497D-8D40-5AAA73D9F431}"/>
    <cellStyle name="Title 12 2 2 2 3" xfId="51321" xr:uid="{5BED0D6F-C8EA-44D8-9110-A56B9BE1928B}"/>
    <cellStyle name="Title 12 2 2 3" xfId="33469" xr:uid="{121D2E91-9EDB-42D3-911C-7830E9052327}"/>
    <cellStyle name="Title 12 2 2 4" xfId="51320" xr:uid="{FA3AF17A-CFF9-4F5C-875E-4B3AE25A90B6}"/>
    <cellStyle name="Title 12 2 3" xfId="15598" xr:uid="{A652EFD2-B75D-4082-A381-9ACF57FA9E5D}"/>
    <cellStyle name="Title 12 2 3 2" xfId="15599" xr:uid="{FF0B357F-971D-4A23-B3C6-4D9713B1D049}"/>
    <cellStyle name="Title 12 2 3 2 2" xfId="33472" xr:uid="{DED55964-4AB2-41E1-8944-327E44A83EF6}"/>
    <cellStyle name="Title 12 2 3 2 3" xfId="51323" xr:uid="{9E4367A7-6F3E-4079-A1BC-8B13D5C9DB53}"/>
    <cellStyle name="Title 12 2 3 3" xfId="33471" xr:uid="{402A44EF-5638-41A3-BB33-21F60443765F}"/>
    <cellStyle name="Title 12 2 3 4" xfId="51322" xr:uid="{6C8CA825-72F3-4EB8-B753-7C2DC46284DE}"/>
    <cellStyle name="Title 12 2 4" xfId="15600" xr:uid="{157D1DAA-1723-4E71-8619-56E819B7DE59}"/>
    <cellStyle name="Title 12 2 4 2" xfId="33473" xr:uid="{22A1E651-802A-43D6-AFA4-7186BFBF1E60}"/>
    <cellStyle name="Title 12 2 4 3" xfId="51324" xr:uid="{75C8E6F3-E8D0-4EBE-8E68-E2FE300665C8}"/>
    <cellStyle name="Title 12 2 5" xfId="15601" xr:uid="{CC2FA719-013C-4B99-8B86-61ABDCC7FFA8}"/>
    <cellStyle name="Title 12 2 5 2" xfId="33474" xr:uid="{4E96DAAC-9E00-4405-A5C3-E9BA1892C366}"/>
    <cellStyle name="Title 12 2 5 3" xfId="51325" xr:uid="{7377CAE5-B81D-447A-A26B-915AD4273866}"/>
    <cellStyle name="Title 12 2 6" xfId="33468" xr:uid="{D6FC856F-4136-4A99-8F2B-0394E7CBA343}"/>
    <cellStyle name="Title 12 2 7" xfId="51319" xr:uid="{753D13AD-9D2C-4888-8469-475617EA3C54}"/>
    <cellStyle name="Title 12 3" xfId="15602" xr:uid="{E509DC9C-BA9A-4A94-B7FC-650F0413A341}"/>
    <cellStyle name="Title 12 3 2" xfId="15603" xr:uid="{1CDF5238-DB9F-4BB0-BEB7-101854E24177}"/>
    <cellStyle name="Title 12 3 2 2" xfId="15604" xr:uid="{E2E1A5A0-6381-4785-92B3-E5BEABAC600E}"/>
    <cellStyle name="Title 12 3 2 2 2" xfId="33477" xr:uid="{F2FFFEEB-E5C4-497C-A75D-FC39FAB2FB43}"/>
    <cellStyle name="Title 12 3 2 2 3" xfId="51328" xr:uid="{11085D6D-FCBB-4ACC-9810-32AAFB79B9C7}"/>
    <cellStyle name="Title 12 3 2 3" xfId="33476" xr:uid="{7D42FB9D-346B-4002-80A2-DF542F2429B7}"/>
    <cellStyle name="Title 12 3 2 4" xfId="51327" xr:uid="{6B320426-7008-4CF1-A6C5-5D9848100B39}"/>
    <cellStyle name="Title 12 3 3" xfId="15605" xr:uid="{2610361B-2C9B-47AB-ADCD-54D244FF3F33}"/>
    <cellStyle name="Title 12 3 3 2" xfId="15606" xr:uid="{4C3D2425-E901-4F8E-B40A-9572E2B36EC0}"/>
    <cellStyle name="Title 12 3 3 2 2" xfId="33479" xr:uid="{6B4DE9CF-7FEA-4B3F-AC09-0663C0BD0F65}"/>
    <cellStyle name="Title 12 3 3 2 3" xfId="51330" xr:uid="{C838709C-DF30-4EC4-8811-58D69DE13DAD}"/>
    <cellStyle name="Title 12 3 3 3" xfId="33478" xr:uid="{949844EC-6B8F-4E08-A0AE-EDD283C82EA4}"/>
    <cellStyle name="Title 12 3 3 4" xfId="51329" xr:uid="{3F3FB193-BD1C-4BFF-8CC5-9C09AE18CCC3}"/>
    <cellStyle name="Title 12 3 4" xfId="15607" xr:uid="{846CF9C4-BC0D-4A5F-923C-3B7A42FD1D03}"/>
    <cellStyle name="Title 12 3 4 2" xfId="33480" xr:uid="{FC91030B-B2D8-4A9B-BA27-E84379C17C58}"/>
    <cellStyle name="Title 12 3 4 3" xfId="51331" xr:uid="{68731BF5-ADF2-4908-A8CE-BD525AB0BAF0}"/>
    <cellStyle name="Title 12 3 5" xfId="33475" xr:uid="{2D0A0419-4798-42B5-8599-72EDEA190401}"/>
    <cellStyle name="Title 12 3 6" xfId="51326" xr:uid="{8EE05AF5-9DCF-40CC-AB73-6F4547B8F62C}"/>
    <cellStyle name="Title 12 4" xfId="15608" xr:uid="{04172EA2-7A2D-4598-9A36-F3F4603FEBB0}"/>
    <cellStyle name="Title 12 4 2" xfId="15609" xr:uid="{001D93AE-5D67-4111-A7E7-83613FD9D09D}"/>
    <cellStyle name="Title 12 4 2 2" xfId="15610" xr:uid="{284891CE-5D09-4576-9B95-B1938FE3CD93}"/>
    <cellStyle name="Title 12 4 2 2 2" xfId="33483" xr:uid="{D100D018-75D9-4565-9013-ED1D5A877F6F}"/>
    <cellStyle name="Title 12 4 2 2 3" xfId="51334" xr:uid="{70FA1DA2-FC2A-4BF3-BD07-E6D29CF6D057}"/>
    <cellStyle name="Title 12 4 2 3" xfId="33482" xr:uid="{E97FF327-5017-46D7-B14D-91877DCA3E7D}"/>
    <cellStyle name="Title 12 4 2 4" xfId="51333" xr:uid="{50CC97D2-1F2E-438D-99F9-3B132180633A}"/>
    <cellStyle name="Title 12 4 3" xfId="15611" xr:uid="{6B06D77D-CD69-41F8-A958-B01991EBADF4}"/>
    <cellStyle name="Title 12 4 3 2" xfId="15612" xr:uid="{FBF79CB0-8B74-45BD-861C-8431C2ECEF44}"/>
    <cellStyle name="Title 12 4 3 2 2" xfId="33485" xr:uid="{9703EADF-1D12-4EBD-89FA-334ED8D12CAF}"/>
    <cellStyle name="Title 12 4 3 2 3" xfId="51336" xr:uid="{94EED64D-668A-452B-AC8B-37F9BA108690}"/>
    <cellStyle name="Title 12 4 3 3" xfId="33484" xr:uid="{33471671-D64F-41B4-81AF-70F884238EBA}"/>
    <cellStyle name="Title 12 4 3 4" xfId="51335" xr:uid="{8A70D0FA-6D8F-407C-A79D-39E6F0712FD0}"/>
    <cellStyle name="Title 12 4 4" xfId="15613" xr:uid="{EAAF718D-40D8-417C-92FB-4645D3881BE1}"/>
    <cellStyle name="Title 12 4 4 2" xfId="33486" xr:uid="{4FF760AC-1274-4C88-9ABD-26B4FD916FC6}"/>
    <cellStyle name="Title 12 4 4 3" xfId="51337" xr:uid="{ABC39517-8239-4850-B767-892DD0B5BDD8}"/>
    <cellStyle name="Title 12 4 5" xfId="33481" xr:uid="{C76E7D2F-3789-4460-957C-E6E56DDD1CD7}"/>
    <cellStyle name="Title 12 4 6" xfId="51332" xr:uid="{59940CA0-9762-4A82-B15D-009D61809042}"/>
    <cellStyle name="Title 12 5" xfId="15614" xr:uid="{52545505-FA50-4C98-BC18-7E936210451D}"/>
    <cellStyle name="Title 12 5 2" xfId="15615" xr:uid="{A371AD92-1C4A-47F8-8F57-E182F9659AFD}"/>
    <cellStyle name="Title 12 5 2 2" xfId="15616" xr:uid="{F3EE3632-040C-49CD-B4AE-461D57684346}"/>
    <cellStyle name="Title 12 5 2 2 2" xfId="33489" xr:uid="{E9DE34C8-27E5-415A-8B10-B1442DB74D03}"/>
    <cellStyle name="Title 12 5 2 2 3" xfId="51340" xr:uid="{A9782541-5D77-46CB-8232-D2B8A173CC81}"/>
    <cellStyle name="Title 12 5 2 3" xfId="33488" xr:uid="{DC038599-4342-4DAD-A0B0-1A386F1D3DF6}"/>
    <cellStyle name="Title 12 5 2 4" xfId="51339" xr:uid="{BCC63F33-E2AE-4515-A60D-EC80A994D208}"/>
    <cellStyle name="Title 12 5 3" xfId="15617" xr:uid="{220E5948-7F23-4F50-A975-D3D3D0274083}"/>
    <cellStyle name="Title 12 5 3 2" xfId="15618" xr:uid="{B93AC6AD-CDA1-4CCF-9AD8-EF3BF1C7F077}"/>
    <cellStyle name="Title 12 5 3 2 2" xfId="33491" xr:uid="{6171DBC4-2E7B-481D-AC13-9290593F9BE1}"/>
    <cellStyle name="Title 12 5 3 2 3" xfId="51342" xr:uid="{0CE79B98-F1B1-4D11-B3B4-8A9BF2841D4D}"/>
    <cellStyle name="Title 12 5 3 3" xfId="33490" xr:uid="{814A9C96-E439-4B35-8E50-FCD804EAB46F}"/>
    <cellStyle name="Title 12 5 3 4" xfId="51341" xr:uid="{CB40D38A-4D81-4F97-91FF-189C694224FA}"/>
    <cellStyle name="Title 12 5 4" xfId="15619" xr:uid="{D096D2E5-7B2F-46B7-8F8B-7380BF2F2390}"/>
    <cellStyle name="Title 12 5 4 2" xfId="15620" xr:uid="{DAC47F46-DC70-4868-BC6D-ABD3F728FC78}"/>
    <cellStyle name="Title 12 5 4 2 2" xfId="33493" xr:uid="{3684B1C7-023A-4B91-8605-A1075F050299}"/>
    <cellStyle name="Title 12 5 4 2 3" xfId="51344" xr:uid="{B4626C82-3EE1-4334-92BF-5F0971E0CC96}"/>
    <cellStyle name="Title 12 5 4 3" xfId="33492" xr:uid="{15814AFF-BD87-4BFE-9E07-08C7D89667D8}"/>
    <cellStyle name="Title 12 5 4 4" xfId="51343" xr:uid="{16EFD93F-34E8-4AD2-8104-22F56038B72C}"/>
    <cellStyle name="Title 12 5 5" xfId="15621" xr:uid="{E4A504F1-22B8-493F-98EA-F31C1E1AF211}"/>
    <cellStyle name="Title 12 5 5 2" xfId="33494" xr:uid="{1DA46809-0A32-4705-97D4-42978DAEE78E}"/>
    <cellStyle name="Title 12 5 5 3" xfId="51345" xr:uid="{B3C5E21B-6169-4049-9ACB-2715EEC6EA1C}"/>
    <cellStyle name="Title 12 5 6" xfId="33487" xr:uid="{E44583C0-443E-4F3D-BFAA-79C1C731C6BE}"/>
    <cellStyle name="Title 12 5 7" xfId="51338" xr:uid="{04267410-27A8-43AC-B352-FD12EFB97691}"/>
    <cellStyle name="Title 12 6" xfId="15622" xr:uid="{F5E155B6-C3D9-471E-90B0-EF9B398427BA}"/>
    <cellStyle name="Title 12 6 2" xfId="15623" xr:uid="{5B1BAF8F-4BCC-47D5-BA45-C8AA595ED5B3}"/>
    <cellStyle name="Title 12 6 2 2" xfId="15624" xr:uid="{5E6773C2-2D4E-4D0F-92D7-941F9F473358}"/>
    <cellStyle name="Title 12 6 2 2 2" xfId="33497" xr:uid="{E4F9EE0D-3A7A-4E5C-85A4-512807782F9A}"/>
    <cellStyle name="Title 12 6 2 2 3" xfId="51348" xr:uid="{1F35F8D2-3101-497C-86C2-7A6B6C084EBF}"/>
    <cellStyle name="Title 12 6 2 3" xfId="33496" xr:uid="{8396D21C-D6BB-4D23-A615-2FF4CFAA9AD9}"/>
    <cellStyle name="Title 12 6 2 4" xfId="51347" xr:uid="{4F49B4A6-BF27-4A95-BBD4-1D46D774DDA9}"/>
    <cellStyle name="Title 12 6 3" xfId="15625" xr:uid="{9139D454-1732-4CFE-AB3F-54F881C0447B}"/>
    <cellStyle name="Title 12 6 3 2" xfId="15626" xr:uid="{BCE92EE2-6A20-49F5-B5F0-A69A718ED5DD}"/>
    <cellStyle name="Title 12 6 3 2 2" xfId="33499" xr:uid="{30543955-D817-4D95-A134-3C64550DF957}"/>
    <cellStyle name="Title 12 6 3 2 3" xfId="51350" xr:uid="{D2432E49-7057-45D0-957B-B6966DDEE985}"/>
    <cellStyle name="Title 12 6 3 3" xfId="33498" xr:uid="{0F93FF33-0F81-4DFF-9B33-56E4CF0B8215}"/>
    <cellStyle name="Title 12 6 3 4" xfId="51349" xr:uid="{4514E9D2-E248-4656-8E71-BD236547D97C}"/>
    <cellStyle name="Title 12 6 4" xfId="15627" xr:uid="{E8ECE31F-ED68-477E-8ADD-3B11D8BBDE0D}"/>
    <cellStyle name="Title 12 6 4 2" xfId="33500" xr:uid="{12B79D14-48D7-4B98-8599-03ABC3ED0181}"/>
    <cellStyle name="Title 12 6 4 3" xfId="51351" xr:uid="{6F4B3FD9-EABE-4495-ACF9-9EBA715FDE37}"/>
    <cellStyle name="Title 12 6 5" xfId="33495" xr:uid="{46254218-7BFD-4548-94A5-E79E1173D312}"/>
    <cellStyle name="Title 12 6 6" xfId="51346" xr:uid="{1581B93B-128A-4793-ABA4-B75DDC7FB745}"/>
    <cellStyle name="Title 12 7" xfId="15628" xr:uid="{11495860-842E-43D4-8495-B679B9B0C693}"/>
    <cellStyle name="Title 12 7 2" xfId="15629" xr:uid="{D9D2ED72-472D-4431-9D8E-510D37CC2CBA}"/>
    <cellStyle name="Title 12 7 2 2" xfId="33502" xr:uid="{5A7F6678-6B5D-4420-9838-37DC50C6FD3F}"/>
    <cellStyle name="Title 12 7 2 3" xfId="51353" xr:uid="{8C681DE5-85C6-459E-9FAD-EE0FE8872CFD}"/>
    <cellStyle name="Title 12 7 3" xfId="33501" xr:uid="{B4B42913-0487-4183-BDE5-C213146702E8}"/>
    <cellStyle name="Title 12 7 4" xfId="51352" xr:uid="{3D0F5192-FDDF-4188-861F-4E7EFDAB5A44}"/>
    <cellStyle name="Title 12 8" xfId="15630" xr:uid="{BA2C7AF9-D12E-479F-8EA5-610DC1041D65}"/>
    <cellStyle name="Title 12 8 2" xfId="15631" xr:uid="{39763743-11F4-4A07-BB9A-1BED3A8F645C}"/>
    <cellStyle name="Title 12 8 2 2" xfId="33504" xr:uid="{BEF22715-35A7-4775-99E9-6080098CCEA7}"/>
    <cellStyle name="Title 12 8 2 3" xfId="51355" xr:uid="{8B205026-5E0C-43B0-BA1D-83C325D086CB}"/>
    <cellStyle name="Title 12 8 3" xfId="33503" xr:uid="{AF31D411-48B7-4F00-B85C-8CABC33534A2}"/>
    <cellStyle name="Title 12 8 4" xfId="51354" xr:uid="{E647132D-D35E-4235-91F3-0A01DA4A70D5}"/>
    <cellStyle name="Title 12 9" xfId="15632" xr:uid="{CB159DBE-76BE-4EBB-8E38-EAC4CE7A1C5D}"/>
    <cellStyle name="Title 12 9 2" xfId="15633" xr:uid="{668CFA49-EF5F-4D61-BC1D-C69AF9A744EF}"/>
    <cellStyle name="Title 12 9 2 2" xfId="33506" xr:uid="{0D496B0D-68CE-4E8D-927E-39F27E4093F3}"/>
    <cellStyle name="Title 12 9 2 3" xfId="51357" xr:uid="{4F9568E0-BDAD-4053-9358-C03316BD71A1}"/>
    <cellStyle name="Title 12 9 3" xfId="33505" xr:uid="{4030D740-7B33-4815-BA2A-E2050B8A190A}"/>
    <cellStyle name="Title 12 9 4" xfId="51356" xr:uid="{46078C78-0950-457B-96A0-94E597051C2B}"/>
    <cellStyle name="Title 13" xfId="3265" xr:uid="{D05CFF9D-82CF-45BF-AFE3-7FBF30991818}"/>
    <cellStyle name="Title 13 10" xfId="15635" xr:uid="{DB6E0489-7E2D-44AD-AC6C-31CA0D4E83F3}"/>
    <cellStyle name="Title 13 10 2" xfId="33508" xr:uid="{E27493BB-36FB-43C9-8D07-378D14092839}"/>
    <cellStyle name="Title 13 10 3" xfId="51359" xr:uid="{9738FD35-99F3-46D3-BCC5-1D2979F91710}"/>
    <cellStyle name="Title 13 11" xfId="15636" xr:uid="{69645A4D-10A9-4639-AB46-8F2CC5164615}"/>
    <cellStyle name="Title 13 11 2" xfId="33509" xr:uid="{28ED2ADF-DAD2-4048-8D2C-71325B5CFF85}"/>
    <cellStyle name="Title 13 11 3" xfId="51360" xr:uid="{F7DEBF46-CDB7-4703-AB33-20AD913621A6}"/>
    <cellStyle name="Title 13 12" xfId="15634" xr:uid="{93B817A8-700B-4B65-9597-50A0AC1295DC}"/>
    <cellStyle name="Title 13 12 2" xfId="33507" xr:uid="{ECE3C37A-ACED-4DF1-A023-1ECF02960899}"/>
    <cellStyle name="Title 13 12 3" xfId="51358" xr:uid="{9EE01B2D-3115-4158-B5BB-110AF5D35A5A}"/>
    <cellStyle name="Title 13 13" xfId="60306" xr:uid="{ACFA4145-2A62-46C4-88F2-D051205A57CF}"/>
    <cellStyle name="Title 13 2" xfId="15637" xr:uid="{E1795C43-1CDB-4F1F-AF86-510BAA4AEE6F}"/>
    <cellStyle name="Title 13 2 2" xfId="15638" xr:uid="{A7B514FB-E9AA-408A-921A-41A21A0AB6E2}"/>
    <cellStyle name="Title 13 2 2 2" xfId="15639" xr:uid="{3FF8FE3D-E95D-44DB-A9CD-D823A1177866}"/>
    <cellStyle name="Title 13 2 2 2 2" xfId="33512" xr:uid="{7D4EFCD9-9AC2-4D15-BC5D-0E5730729122}"/>
    <cellStyle name="Title 13 2 2 2 3" xfId="51363" xr:uid="{EC2398C1-413F-47EF-A14F-19DD5BFA9F5D}"/>
    <cellStyle name="Title 13 2 2 3" xfId="33511" xr:uid="{D17A0450-B699-41D5-B0DE-59C84D9824DF}"/>
    <cellStyle name="Title 13 2 2 4" xfId="51362" xr:uid="{69F4A738-3C22-4A85-A05C-1BFD296BF08E}"/>
    <cellStyle name="Title 13 2 3" xfId="15640" xr:uid="{761B285F-75B3-445D-9267-4184876125E1}"/>
    <cellStyle name="Title 13 2 3 2" xfId="15641" xr:uid="{6F6F2DC4-A338-4451-BAD0-DBDCA44A84C0}"/>
    <cellStyle name="Title 13 2 3 2 2" xfId="33514" xr:uid="{E798DA80-4B5A-41ED-8777-667D514382AE}"/>
    <cellStyle name="Title 13 2 3 2 3" xfId="51365" xr:uid="{248E20BA-A17C-4A76-A78B-6857DF55FA0D}"/>
    <cellStyle name="Title 13 2 3 3" xfId="33513" xr:uid="{1DCA719E-1677-4857-9281-73E40C7DC162}"/>
    <cellStyle name="Title 13 2 3 4" xfId="51364" xr:uid="{4884E99E-04E7-46AD-A98C-FDC9EC6A51A5}"/>
    <cellStyle name="Title 13 2 4" xfId="15642" xr:uid="{0D778266-741E-49AD-BFC1-5FA01021704F}"/>
    <cellStyle name="Title 13 2 4 2" xfId="33515" xr:uid="{D4621056-66A2-4797-B121-0F810C80C9DF}"/>
    <cellStyle name="Title 13 2 4 3" xfId="51366" xr:uid="{0746C1EC-B457-46C5-B15E-BBCF57C06CF1}"/>
    <cellStyle name="Title 13 2 5" xfId="15643" xr:uid="{7312967A-9AA2-4E70-9E77-37E63824D362}"/>
    <cellStyle name="Title 13 2 5 2" xfId="33516" xr:uid="{A7A463A2-DFE7-4AE3-852B-D70616E263B3}"/>
    <cellStyle name="Title 13 2 5 3" xfId="51367" xr:uid="{22DDF5A2-AD15-44BE-8AAE-0BBECB06237E}"/>
    <cellStyle name="Title 13 2 6" xfId="33510" xr:uid="{E7D6AC91-EE2E-4BE1-8463-64D651931FDB}"/>
    <cellStyle name="Title 13 2 7" xfId="51361" xr:uid="{C16A672E-0731-43DF-A23A-1860403A9B27}"/>
    <cellStyle name="Title 13 3" xfId="15644" xr:uid="{AC3FB07A-DFE8-4454-B05B-0393357D6770}"/>
    <cellStyle name="Title 13 3 2" xfId="15645" xr:uid="{3365C3F0-0C55-4BFC-BB07-842600287F85}"/>
    <cellStyle name="Title 13 3 2 2" xfId="15646" xr:uid="{7314A401-71B8-4028-9F59-EB34194789DD}"/>
    <cellStyle name="Title 13 3 2 2 2" xfId="33519" xr:uid="{80018CF7-3EB3-437C-9BD5-95DCEC5FAE99}"/>
    <cellStyle name="Title 13 3 2 2 3" xfId="51370" xr:uid="{7159BB83-239C-4F5A-B442-349AF6B91792}"/>
    <cellStyle name="Title 13 3 2 3" xfId="33518" xr:uid="{1E05BD7A-2FB5-417E-B39C-109F747C0A07}"/>
    <cellStyle name="Title 13 3 2 4" xfId="51369" xr:uid="{A572D1C3-C073-4A33-AEF1-0AF614B28E70}"/>
    <cellStyle name="Title 13 3 3" xfId="15647" xr:uid="{F06CA613-A4E8-426B-9803-E9D589B2973B}"/>
    <cellStyle name="Title 13 3 3 2" xfId="15648" xr:uid="{3FE3EEE0-D00D-48B2-9823-485585D6D16E}"/>
    <cellStyle name="Title 13 3 3 2 2" xfId="33521" xr:uid="{56303766-67D1-48AD-A806-60EF0796B696}"/>
    <cellStyle name="Title 13 3 3 2 3" xfId="51372" xr:uid="{D5183812-19BA-4481-A385-247234386DD3}"/>
    <cellStyle name="Title 13 3 3 3" xfId="33520" xr:uid="{933E9A6B-3635-4DB7-A383-5A7CABD38143}"/>
    <cellStyle name="Title 13 3 3 4" xfId="51371" xr:uid="{DC528840-7AD4-469C-A9C7-734FEDE1750B}"/>
    <cellStyle name="Title 13 3 4" xfId="15649" xr:uid="{F42B8DA8-A4A6-49FE-922D-596035927E29}"/>
    <cellStyle name="Title 13 3 4 2" xfId="33522" xr:uid="{C43EE8DE-C98A-46D1-B95F-A1A989355846}"/>
    <cellStyle name="Title 13 3 4 3" xfId="51373" xr:uid="{E294B3E0-D00C-4C92-82B5-FECAAD7CC063}"/>
    <cellStyle name="Title 13 3 5" xfId="33517" xr:uid="{B474834A-968E-4572-9E99-C595FFD652ED}"/>
    <cellStyle name="Title 13 3 6" xfId="51368" xr:uid="{FFA02785-7187-4A16-B3EB-517DB435C7E1}"/>
    <cellStyle name="Title 13 4" xfId="15650" xr:uid="{A26054C2-4E62-4C23-B6F5-DA67ACCBEEA1}"/>
    <cellStyle name="Title 13 4 2" xfId="15651" xr:uid="{FCED930C-4958-41C7-BF30-11D659E6DC8D}"/>
    <cellStyle name="Title 13 4 2 2" xfId="15652" xr:uid="{AF7B0036-53DE-4E77-9966-0F2DF0CC2472}"/>
    <cellStyle name="Title 13 4 2 2 2" xfId="33525" xr:uid="{B133612E-1214-401C-BA73-90C778B1D1CD}"/>
    <cellStyle name="Title 13 4 2 2 3" xfId="51376" xr:uid="{D74685E7-54BF-4855-A808-BF84D4E48928}"/>
    <cellStyle name="Title 13 4 2 3" xfId="33524" xr:uid="{6F6972C8-CD0C-4452-BE35-A203A18C84C4}"/>
    <cellStyle name="Title 13 4 2 4" xfId="51375" xr:uid="{AC12FD52-EBC7-43B9-AF76-964BCEBA1590}"/>
    <cellStyle name="Title 13 4 3" xfId="15653" xr:uid="{8F785640-76E1-4E2B-88F1-5038E3507A12}"/>
    <cellStyle name="Title 13 4 3 2" xfId="15654" xr:uid="{7010DA69-89CC-4944-B128-EB1E5B4652FA}"/>
    <cellStyle name="Title 13 4 3 2 2" xfId="33527" xr:uid="{7F959B01-A7CD-4207-936E-A20BC7C17E47}"/>
    <cellStyle name="Title 13 4 3 2 3" xfId="51378" xr:uid="{C6BA3B57-0AEA-4068-9A68-EE9C4BA26C74}"/>
    <cellStyle name="Title 13 4 3 3" xfId="33526" xr:uid="{4BE15364-E384-43CB-BB7D-06B45AD1E7D6}"/>
    <cellStyle name="Title 13 4 3 4" xfId="51377" xr:uid="{6E94DEE9-1CCC-4089-844D-0E93C10160F0}"/>
    <cellStyle name="Title 13 4 4" xfId="15655" xr:uid="{B917457E-7174-46F2-BD5B-C77635293201}"/>
    <cellStyle name="Title 13 4 4 2" xfId="33528" xr:uid="{7333D1A1-8B01-4781-BFC0-951F72FF948E}"/>
    <cellStyle name="Title 13 4 4 3" xfId="51379" xr:uid="{286DD0E8-09E5-41A0-A339-F90B91FA1763}"/>
    <cellStyle name="Title 13 4 5" xfId="33523" xr:uid="{D493B272-D923-4417-966B-1E57A25DF25E}"/>
    <cellStyle name="Title 13 4 6" xfId="51374" xr:uid="{BAF4000D-A625-4535-81F1-D034936772B6}"/>
    <cellStyle name="Title 13 5" xfId="15656" xr:uid="{097DF1E8-26DA-4D67-9957-E66BAF371690}"/>
    <cellStyle name="Title 13 5 2" xfId="15657" xr:uid="{85F9F28B-856C-41DE-92BC-0E1F30881E0E}"/>
    <cellStyle name="Title 13 5 2 2" xfId="15658" xr:uid="{D30514EB-7EF7-48EB-BEF3-80E2BCF89764}"/>
    <cellStyle name="Title 13 5 2 2 2" xfId="33531" xr:uid="{C0C77199-717B-4EAF-9642-193806F2CF42}"/>
    <cellStyle name="Title 13 5 2 2 3" xfId="51382" xr:uid="{2A1267EE-3A96-4C58-8310-A87F27377F2D}"/>
    <cellStyle name="Title 13 5 2 3" xfId="33530" xr:uid="{3AB54D5C-6383-40CA-A171-DA66FD082235}"/>
    <cellStyle name="Title 13 5 2 4" xfId="51381" xr:uid="{10B568EC-096F-4602-83A7-EDC5130AE5F8}"/>
    <cellStyle name="Title 13 5 3" xfId="15659" xr:uid="{F49F6699-BBD7-4732-9634-F5F0D9AE8C36}"/>
    <cellStyle name="Title 13 5 3 2" xfId="15660" xr:uid="{9B6DD646-0BF8-49C6-AC5F-CF7C969CD8E9}"/>
    <cellStyle name="Title 13 5 3 2 2" xfId="33533" xr:uid="{79CC0DFC-F5E4-401A-A21A-639FD98EA80F}"/>
    <cellStyle name="Title 13 5 3 2 3" xfId="51384" xr:uid="{A73C6A4D-12A2-477D-B76A-26CB6C345C4C}"/>
    <cellStyle name="Title 13 5 3 3" xfId="33532" xr:uid="{91392AC7-67A4-41ED-B8C9-3BF0C6A7A853}"/>
    <cellStyle name="Title 13 5 3 4" xfId="51383" xr:uid="{EAAF832D-50F5-4D9D-9405-89CA6617CBF6}"/>
    <cellStyle name="Title 13 5 4" xfId="15661" xr:uid="{942C8590-1CF0-4EBC-93B8-D3375F79A05B}"/>
    <cellStyle name="Title 13 5 4 2" xfId="15662" xr:uid="{3DE0E411-196D-4CA9-8A75-2CF2EA48C94D}"/>
    <cellStyle name="Title 13 5 4 2 2" xfId="33535" xr:uid="{4D7D2F75-CBD6-4327-B814-01F325BA6996}"/>
    <cellStyle name="Title 13 5 4 2 3" xfId="51386" xr:uid="{A517BF44-D05A-4080-8C79-89FA32E68683}"/>
    <cellStyle name="Title 13 5 4 3" xfId="33534" xr:uid="{4AA3C834-D6CA-43C5-86FD-31B0E25B06FB}"/>
    <cellStyle name="Title 13 5 4 4" xfId="51385" xr:uid="{A6809483-2B61-43C7-AED3-8EADED0DC87C}"/>
    <cellStyle name="Title 13 5 5" xfId="15663" xr:uid="{463FD8E5-5C52-4840-83BF-52C30D6EBA68}"/>
    <cellStyle name="Title 13 5 5 2" xfId="33536" xr:uid="{A298F1A7-937E-4D49-A107-4E32BCA9793A}"/>
    <cellStyle name="Title 13 5 5 3" xfId="51387" xr:uid="{8D76261F-463A-4521-AD22-5690DDFDC5EA}"/>
    <cellStyle name="Title 13 5 6" xfId="33529" xr:uid="{A20E558E-2F0E-41C1-B2AC-048B41E4E2EC}"/>
    <cellStyle name="Title 13 5 7" xfId="51380" xr:uid="{8B13053B-E231-4B56-A40E-B8C8F0773C56}"/>
    <cellStyle name="Title 13 6" xfId="15664" xr:uid="{296CEE23-DFBF-4EFF-8D07-B30069A47643}"/>
    <cellStyle name="Title 13 6 2" xfId="15665" xr:uid="{61EE7206-9AA1-4136-9B05-CC4D0C34ED8E}"/>
    <cellStyle name="Title 13 6 2 2" xfId="15666" xr:uid="{0580979B-91C5-4A75-A394-58442EAB5E34}"/>
    <cellStyle name="Title 13 6 2 2 2" xfId="33539" xr:uid="{44A62B2E-97A6-4FDD-84EC-28E0DA2D2A3F}"/>
    <cellStyle name="Title 13 6 2 2 3" xfId="51390" xr:uid="{7588A3FD-38ED-42DB-9F85-8147341DF16B}"/>
    <cellStyle name="Title 13 6 2 3" xfId="33538" xr:uid="{6AE5080A-3B20-434D-86EB-BB8AFCE2C732}"/>
    <cellStyle name="Title 13 6 2 4" xfId="51389" xr:uid="{A24F55FE-4AE0-4747-A105-81D3FDED5A77}"/>
    <cellStyle name="Title 13 6 3" xfId="15667" xr:uid="{59B36ACE-34CB-4AAF-8EC3-730021C69AD5}"/>
    <cellStyle name="Title 13 6 3 2" xfId="15668" xr:uid="{87C26042-88DC-4CD0-A353-0C8CEBC80A9C}"/>
    <cellStyle name="Title 13 6 3 2 2" xfId="33541" xr:uid="{717F73F0-247D-4364-8794-9A548162EAB4}"/>
    <cellStyle name="Title 13 6 3 2 3" xfId="51392" xr:uid="{3D234E28-6262-4009-B892-14EEC11BD123}"/>
    <cellStyle name="Title 13 6 3 3" xfId="33540" xr:uid="{8A3F439E-18B6-4481-91C1-DECF0EAD61F6}"/>
    <cellStyle name="Title 13 6 3 4" xfId="51391" xr:uid="{B25323E2-FD78-43F7-8891-5F7FA6E22F90}"/>
    <cellStyle name="Title 13 6 4" xfId="15669" xr:uid="{0D256353-6664-4660-90A6-9A7671C1C722}"/>
    <cellStyle name="Title 13 6 4 2" xfId="33542" xr:uid="{8C1E39EA-4120-4DE9-BA11-34E64CC90125}"/>
    <cellStyle name="Title 13 6 4 3" xfId="51393" xr:uid="{A7F36326-F2B0-4D87-A6DC-3DB77ED49AB6}"/>
    <cellStyle name="Title 13 6 5" xfId="33537" xr:uid="{A7E64541-6383-4436-8A2F-205DE6C99F35}"/>
    <cellStyle name="Title 13 6 6" xfId="51388" xr:uid="{7098F41C-22A4-4D1F-894F-F44ABD5937C1}"/>
    <cellStyle name="Title 13 7" xfId="15670" xr:uid="{449B3E6D-1832-4BDE-9687-EDC360DFD74C}"/>
    <cellStyle name="Title 13 7 2" xfId="15671" xr:uid="{69C4CE89-66A8-44ED-8F8E-A7ED062A8C63}"/>
    <cellStyle name="Title 13 7 2 2" xfId="33544" xr:uid="{DE0C6D13-BD3B-473F-86E1-B596E7091124}"/>
    <cellStyle name="Title 13 7 2 3" xfId="51395" xr:uid="{65C8821E-ECD6-4D4F-B7BB-289781BA66BA}"/>
    <cellStyle name="Title 13 7 3" xfId="33543" xr:uid="{07BF3615-D3CD-4B25-B338-EF843CFDF8AC}"/>
    <cellStyle name="Title 13 7 4" xfId="51394" xr:uid="{1F8EDDA2-5075-4666-B14A-7EA8946694FB}"/>
    <cellStyle name="Title 13 8" xfId="15672" xr:uid="{084B3EE6-1C81-4F0C-8F62-9644D9891E4A}"/>
    <cellStyle name="Title 13 8 2" xfId="15673" xr:uid="{7D34D148-196B-4CD6-878A-183ADDBAE021}"/>
    <cellStyle name="Title 13 8 2 2" xfId="33546" xr:uid="{7B059CF8-E354-4DCF-A3FE-209B6FF16E74}"/>
    <cellStyle name="Title 13 8 2 3" xfId="51397" xr:uid="{04EC1BC0-E524-49DB-A0D2-3D00CF99A6AC}"/>
    <cellStyle name="Title 13 8 3" xfId="33545" xr:uid="{D62A963F-448F-4018-934A-41C160E8BBF7}"/>
    <cellStyle name="Title 13 8 4" xfId="51396" xr:uid="{F10C7AFC-8EB2-4864-8CA3-9A8FE711F203}"/>
    <cellStyle name="Title 13 9" xfId="15674" xr:uid="{62F476FE-A43F-449E-9EE0-85BAF4B82DB3}"/>
    <cellStyle name="Title 13 9 2" xfId="15675" xr:uid="{6F4F3F86-3F16-48F2-8B24-5991FB79F5BE}"/>
    <cellStyle name="Title 13 9 2 2" xfId="33548" xr:uid="{D08B7FC0-9B3E-4530-898B-8D30D80C6645}"/>
    <cellStyle name="Title 13 9 2 3" xfId="51399" xr:uid="{7C5512B8-755D-499F-8CEE-7DA8B85A952A}"/>
    <cellStyle name="Title 13 9 3" xfId="33547" xr:uid="{545EB245-FF7A-4902-AB2E-D3882030502B}"/>
    <cellStyle name="Title 13 9 4" xfId="51398" xr:uid="{D2952B6F-EC28-46FD-9E80-D187254EE9DE}"/>
    <cellStyle name="Title 14" xfId="3266" xr:uid="{CE8B13AC-5F57-4CA5-9179-546098C9B191}"/>
    <cellStyle name="Title 14 10" xfId="15677" xr:uid="{095C68E2-F9A4-4819-A523-D43BEAC60991}"/>
    <cellStyle name="Title 14 10 2" xfId="33550" xr:uid="{E2CD208A-A721-4A83-BFB5-EB26E13CEB72}"/>
    <cellStyle name="Title 14 10 3" xfId="51401" xr:uid="{1BB48B73-D4AD-4BC1-9E7F-E170C314CD27}"/>
    <cellStyle name="Title 14 11" xfId="15678" xr:uid="{609F739D-6CFE-4A74-B2C2-53073F6268EA}"/>
    <cellStyle name="Title 14 11 2" xfId="33551" xr:uid="{8AD3A14A-5E6F-4D9E-BFA0-058311518DFB}"/>
    <cellStyle name="Title 14 11 3" xfId="51402" xr:uid="{916ACB4A-9A85-4E78-A829-88307EEB11E3}"/>
    <cellStyle name="Title 14 12" xfId="15676" xr:uid="{BFAC91E2-104C-4F55-BEF5-EC0D30EFDD12}"/>
    <cellStyle name="Title 14 12 2" xfId="33549" xr:uid="{D5D98339-51B9-4D37-9C0A-E7DCF4B32051}"/>
    <cellStyle name="Title 14 12 3" xfId="51400" xr:uid="{280F3EAB-6C4A-496A-8155-5DB57A7B5422}"/>
    <cellStyle name="Title 14 13" xfId="60307" xr:uid="{0AFEB781-D413-44B0-8356-F1438E7867D5}"/>
    <cellStyle name="Title 14 2" xfId="15679" xr:uid="{3959E9E1-E006-4190-9EFA-5267B9F164B9}"/>
    <cellStyle name="Title 14 2 2" xfId="15680" xr:uid="{2C396409-D882-4FB8-B933-B94B8B4A6F7D}"/>
    <cellStyle name="Title 14 2 2 2" xfId="15681" xr:uid="{B73B8B9B-D340-461F-82C3-F0E482F45BA7}"/>
    <cellStyle name="Title 14 2 2 2 2" xfId="33554" xr:uid="{B75882A6-B923-4C60-85C7-21DF5EDA4611}"/>
    <cellStyle name="Title 14 2 2 2 3" xfId="51405" xr:uid="{71DA752C-C959-4A6C-8371-46B88D55292D}"/>
    <cellStyle name="Title 14 2 2 3" xfId="33553" xr:uid="{82684EAA-704A-445D-872F-9717E0416AE3}"/>
    <cellStyle name="Title 14 2 2 4" xfId="51404" xr:uid="{8B6034B8-F553-443E-80B0-C90903061279}"/>
    <cellStyle name="Title 14 2 3" xfId="15682" xr:uid="{AEF36FC6-6953-4DFF-B8FA-F928E76AC537}"/>
    <cellStyle name="Title 14 2 3 2" xfId="15683" xr:uid="{C9358FE1-FFB7-49AC-AC7D-CF5EEA4AD81B}"/>
    <cellStyle name="Title 14 2 3 2 2" xfId="33556" xr:uid="{0BBAE92B-4928-49F2-ACD7-2C96BCB1BF78}"/>
    <cellStyle name="Title 14 2 3 2 3" xfId="51407" xr:uid="{4B17F23D-D3D5-4B6E-8EC9-68ABB1EB851D}"/>
    <cellStyle name="Title 14 2 3 3" xfId="33555" xr:uid="{A5704ABA-E151-4896-99A8-E0E852BE8716}"/>
    <cellStyle name="Title 14 2 3 4" xfId="51406" xr:uid="{75356F16-FEA8-46ED-9328-282CB541FB10}"/>
    <cellStyle name="Title 14 2 4" xfId="15684" xr:uid="{4CA875DF-777B-4603-8C90-F0BE8C4754DC}"/>
    <cellStyle name="Title 14 2 4 2" xfId="33557" xr:uid="{176975F9-8939-4930-89D6-AF4C152084ED}"/>
    <cellStyle name="Title 14 2 4 3" xfId="51408" xr:uid="{3CAD2A24-5302-4CF2-BE80-87EA6795FA1A}"/>
    <cellStyle name="Title 14 2 5" xfId="15685" xr:uid="{B674AD65-CDFF-488B-914D-42B13FF3205E}"/>
    <cellStyle name="Title 14 2 5 2" xfId="33558" xr:uid="{6BC656E6-1B9A-4E5F-A297-9ADCA0896E95}"/>
    <cellStyle name="Title 14 2 5 3" xfId="51409" xr:uid="{D7EAA6B7-9289-4F3C-8256-7EB5474B7E8D}"/>
    <cellStyle name="Title 14 2 6" xfId="33552" xr:uid="{23B2EA85-8459-4C36-B9D6-D2A5517FAAEC}"/>
    <cellStyle name="Title 14 2 7" xfId="51403" xr:uid="{A4ABF0C8-05F8-4091-B6EF-BF205C8A8E69}"/>
    <cellStyle name="Title 14 3" xfId="15686" xr:uid="{284A5DDB-D1D2-423F-B5FF-6387105155CB}"/>
    <cellStyle name="Title 14 3 2" xfId="15687" xr:uid="{7F3A53FC-85D0-4ADD-8CD2-37DE346E9AAD}"/>
    <cellStyle name="Title 14 3 2 2" xfId="15688" xr:uid="{B977EBD5-1993-4A7D-AB1D-63B320B4874F}"/>
    <cellStyle name="Title 14 3 2 2 2" xfId="33561" xr:uid="{0BA013A6-AC1F-4B61-B89C-6ED6C5D27338}"/>
    <cellStyle name="Title 14 3 2 2 3" xfId="51412" xr:uid="{4D89A9F0-6B05-4F40-AC06-1D186C40180F}"/>
    <cellStyle name="Title 14 3 2 3" xfId="33560" xr:uid="{02098021-0CDB-41A3-8663-B2D9009901B9}"/>
    <cellStyle name="Title 14 3 2 4" xfId="51411" xr:uid="{C409259C-C3C6-497D-86AA-265865A8D5DE}"/>
    <cellStyle name="Title 14 3 3" xfId="15689" xr:uid="{7A23AA17-478C-4661-B5D9-631023CC3820}"/>
    <cellStyle name="Title 14 3 3 2" xfId="15690" xr:uid="{214ADFC0-DA8C-48AB-99D4-6C9719F5A069}"/>
    <cellStyle name="Title 14 3 3 2 2" xfId="33563" xr:uid="{DBC8BB27-C866-4374-9F35-9EC43CC79E98}"/>
    <cellStyle name="Title 14 3 3 2 3" xfId="51414" xr:uid="{8E14C96F-D332-42B7-AC00-12B160858407}"/>
    <cellStyle name="Title 14 3 3 3" xfId="33562" xr:uid="{D9733816-991B-4DDB-81ED-DB4FC0AE5E70}"/>
    <cellStyle name="Title 14 3 3 4" xfId="51413" xr:uid="{FDDEB688-E8C2-4A20-A298-11D769D91DC0}"/>
    <cellStyle name="Title 14 3 4" xfId="15691" xr:uid="{3C284F2E-ED06-411A-B632-D15ECC20F797}"/>
    <cellStyle name="Title 14 3 4 2" xfId="33564" xr:uid="{33B49838-2E32-4862-AD17-FD33FB9EB489}"/>
    <cellStyle name="Title 14 3 4 3" xfId="51415" xr:uid="{8C987EB3-FC3E-4729-9585-B8AC9C18BCD9}"/>
    <cellStyle name="Title 14 3 5" xfId="33559" xr:uid="{1614BF25-BBF0-4D15-9E26-1E5A0FA17064}"/>
    <cellStyle name="Title 14 3 6" xfId="51410" xr:uid="{F2B3268B-318A-4D94-AEB8-B59FB45174BE}"/>
    <cellStyle name="Title 14 4" xfId="15692" xr:uid="{62B747F2-1C79-4609-9E73-D2646F83D394}"/>
    <cellStyle name="Title 14 4 2" xfId="15693" xr:uid="{C665B8F4-DCED-49F5-B351-9C2166E1AB78}"/>
    <cellStyle name="Title 14 4 2 2" xfId="15694" xr:uid="{48CCB72B-3FB3-4882-807B-39F75CC1BB8B}"/>
    <cellStyle name="Title 14 4 2 2 2" xfId="33567" xr:uid="{427203EC-B976-4042-8D19-CF20B0187B48}"/>
    <cellStyle name="Title 14 4 2 2 3" xfId="51418" xr:uid="{6DD649C3-85BA-4951-BDE4-0195D3E7A322}"/>
    <cellStyle name="Title 14 4 2 3" xfId="33566" xr:uid="{D1AFC3F2-BE02-4EC0-9A32-011174F84B0C}"/>
    <cellStyle name="Title 14 4 2 4" xfId="51417" xr:uid="{A0914E8F-6313-4B69-94F2-9BEF1E0ACEA1}"/>
    <cellStyle name="Title 14 4 3" xfId="15695" xr:uid="{352DA1D2-C8E5-48B8-A07C-1FF3481F7221}"/>
    <cellStyle name="Title 14 4 3 2" xfId="15696" xr:uid="{A2F8CA7B-1FB8-4191-AF1A-A3B8740DF38A}"/>
    <cellStyle name="Title 14 4 3 2 2" xfId="33569" xr:uid="{1138180B-D655-472E-8BDC-135E7E9A9E66}"/>
    <cellStyle name="Title 14 4 3 2 3" xfId="51420" xr:uid="{FFD1A12A-20F5-4866-A22F-30583EA2C74F}"/>
    <cellStyle name="Title 14 4 3 3" xfId="33568" xr:uid="{E110FB21-34D0-407B-A8B8-D3CEB5B297EE}"/>
    <cellStyle name="Title 14 4 3 4" xfId="51419" xr:uid="{72578EBC-F6AD-4403-ABA1-8956D8278074}"/>
    <cellStyle name="Title 14 4 4" xfId="15697" xr:uid="{50A3ACF4-0F2F-4767-A3E7-6EEB6E0EA4CC}"/>
    <cellStyle name="Title 14 4 4 2" xfId="33570" xr:uid="{487FB99C-24D6-48CE-BE12-DC44F816CBAA}"/>
    <cellStyle name="Title 14 4 4 3" xfId="51421" xr:uid="{6EB9579A-9C12-4EB7-9D96-D701AB050F12}"/>
    <cellStyle name="Title 14 4 5" xfId="33565" xr:uid="{1C443466-4386-496C-8CAD-B17EC0B9A6E2}"/>
    <cellStyle name="Title 14 4 6" xfId="51416" xr:uid="{5D54DE54-DC9D-4CE2-BDBF-6914F586D71B}"/>
    <cellStyle name="Title 14 5" xfId="15698" xr:uid="{0D9DEE76-E081-4DA3-8FCF-892CC955D44B}"/>
    <cellStyle name="Title 14 5 2" xfId="15699" xr:uid="{AD04607B-9510-4478-AC4A-8FE30C1FEF80}"/>
    <cellStyle name="Title 14 5 2 2" xfId="15700" xr:uid="{BA6DC7A4-202C-4A4E-8F22-230533C0DDD7}"/>
    <cellStyle name="Title 14 5 2 2 2" xfId="33573" xr:uid="{69AACD6E-477C-42D3-B9BC-E5CCD9973391}"/>
    <cellStyle name="Title 14 5 2 2 3" xfId="51424" xr:uid="{D05C162D-00E1-4617-8F29-EE8088FAEFE0}"/>
    <cellStyle name="Title 14 5 2 3" xfId="33572" xr:uid="{6FB8B856-30F9-4AE2-9BED-4B95AE21AF07}"/>
    <cellStyle name="Title 14 5 2 4" xfId="51423" xr:uid="{513F25E5-A254-4C6B-9E65-E639DD6CF389}"/>
    <cellStyle name="Title 14 5 3" xfId="15701" xr:uid="{9687CEAE-D29C-4BF3-95DB-F99475B7FE66}"/>
    <cellStyle name="Title 14 5 3 2" xfId="15702" xr:uid="{C1F56F70-9C79-41DF-A5D2-761B4B4DF761}"/>
    <cellStyle name="Title 14 5 3 2 2" xfId="33575" xr:uid="{B3D9D202-F5E0-4D3B-AC7E-59B0F43392AF}"/>
    <cellStyle name="Title 14 5 3 2 3" xfId="51426" xr:uid="{5AD885BD-66E3-4DFD-96E4-000DFD008F3E}"/>
    <cellStyle name="Title 14 5 3 3" xfId="33574" xr:uid="{2C41D44F-C547-4B83-A223-F1534E686431}"/>
    <cellStyle name="Title 14 5 3 4" xfId="51425" xr:uid="{741BA335-BC05-497F-B944-9415542FF292}"/>
    <cellStyle name="Title 14 5 4" xfId="15703" xr:uid="{D98CB7C6-132F-4117-B91D-5AB7A6F00C74}"/>
    <cellStyle name="Title 14 5 4 2" xfId="15704" xr:uid="{1FF4BCF0-D65B-4F70-9155-1A07BADE05C0}"/>
    <cellStyle name="Title 14 5 4 2 2" xfId="33577" xr:uid="{6E2031FD-177F-4C39-9691-E99F3EA6A785}"/>
    <cellStyle name="Title 14 5 4 2 3" xfId="51428" xr:uid="{78AA95DB-409D-4C34-96A3-04DE4329758A}"/>
    <cellStyle name="Title 14 5 4 3" xfId="33576" xr:uid="{71A3684C-B075-4D7E-BEE8-2506A1676CFE}"/>
    <cellStyle name="Title 14 5 4 4" xfId="51427" xr:uid="{9F25AAEB-7521-41C0-A09A-E7D73D192DFB}"/>
    <cellStyle name="Title 14 5 5" xfId="15705" xr:uid="{0A583787-54FB-4E4F-B306-E5716DB7288C}"/>
    <cellStyle name="Title 14 5 5 2" xfId="33578" xr:uid="{BC060EEB-CCEC-4558-9FA7-D8A86544FAF8}"/>
    <cellStyle name="Title 14 5 5 3" xfId="51429" xr:uid="{25C42E61-FA59-40AC-B53F-52CC82C18B3D}"/>
    <cellStyle name="Title 14 5 6" xfId="33571" xr:uid="{85182345-41DE-4B58-A99D-41984055A6F1}"/>
    <cellStyle name="Title 14 5 7" xfId="51422" xr:uid="{B47E10EE-5F32-42F7-8B42-F83FDFBC95D6}"/>
    <cellStyle name="Title 14 6" xfId="15706" xr:uid="{3C91D3C3-4D67-4CAF-BF65-16FAB83CFFF2}"/>
    <cellStyle name="Title 14 6 2" xfId="15707" xr:uid="{A42304E2-A162-4981-A8C3-7A79E3753A58}"/>
    <cellStyle name="Title 14 6 2 2" xfId="15708" xr:uid="{A844F689-53F3-4C86-87F7-6775879686D7}"/>
    <cellStyle name="Title 14 6 2 2 2" xfId="33581" xr:uid="{1A0DEA6F-95AE-4094-B551-8F32D622FF8E}"/>
    <cellStyle name="Title 14 6 2 2 3" xfId="51432" xr:uid="{7F3A6402-C5A0-4A87-AA1C-67B381D63F45}"/>
    <cellStyle name="Title 14 6 2 3" xfId="33580" xr:uid="{31149FE9-12A0-444F-8A45-725C0551529E}"/>
    <cellStyle name="Title 14 6 2 4" xfId="51431" xr:uid="{6D86AEED-5339-4D66-998D-71CD106CA369}"/>
    <cellStyle name="Title 14 6 3" xfId="15709" xr:uid="{00F9A3A7-E480-41BB-BB55-50BCD3A48B72}"/>
    <cellStyle name="Title 14 6 3 2" xfId="15710" xr:uid="{B2B61270-1AD5-4F86-BF5B-7A6F6909A8C0}"/>
    <cellStyle name="Title 14 6 3 2 2" xfId="33583" xr:uid="{D20B2148-C8D6-4A28-BCEB-2BCEB33CB6B3}"/>
    <cellStyle name="Title 14 6 3 2 3" xfId="51434" xr:uid="{AF1A49E9-D11F-4C9D-9930-5D0E4D80C08B}"/>
    <cellStyle name="Title 14 6 3 3" xfId="33582" xr:uid="{5335E310-A864-40A8-8DF9-246F4C4320A0}"/>
    <cellStyle name="Title 14 6 3 4" xfId="51433" xr:uid="{CBC1953E-D1AE-4D7A-95F5-666BBF749A19}"/>
    <cellStyle name="Title 14 6 4" xfId="15711" xr:uid="{D1DD7F46-7320-4CC8-920D-5A6085C5FB5E}"/>
    <cellStyle name="Title 14 6 4 2" xfId="33584" xr:uid="{7ECCE7DB-A118-42FB-8A17-BC61BD189376}"/>
    <cellStyle name="Title 14 6 4 3" xfId="51435" xr:uid="{E7D3B56E-52C1-49A0-9867-978BDCED4FF8}"/>
    <cellStyle name="Title 14 6 5" xfId="33579" xr:uid="{C1EEB6F3-35A6-45F1-A943-B0ECF854C134}"/>
    <cellStyle name="Title 14 6 6" xfId="51430" xr:uid="{1E57BDD1-C935-4CEC-9C33-ECDBBA46ACE3}"/>
    <cellStyle name="Title 14 7" xfId="15712" xr:uid="{95CCC7BA-2DAB-4CDF-87F4-A57BFE16E3E4}"/>
    <cellStyle name="Title 14 7 2" xfId="15713" xr:uid="{3437F144-390F-44CC-9400-F97C4BD17484}"/>
    <cellStyle name="Title 14 7 2 2" xfId="33586" xr:uid="{CF34D0C1-7D65-40EF-AD42-A3F647B4302B}"/>
    <cellStyle name="Title 14 7 2 3" xfId="51437" xr:uid="{E1F6A77D-B20E-4C18-90C0-C3784FEFC9D2}"/>
    <cellStyle name="Title 14 7 3" xfId="33585" xr:uid="{915701C5-57B9-4895-8164-B4A95CC0CD3A}"/>
    <cellStyle name="Title 14 7 4" xfId="51436" xr:uid="{010E6A00-41DC-4AF1-9AC7-DABC5F3EB31A}"/>
    <cellStyle name="Title 14 8" xfId="15714" xr:uid="{3B14E519-33FC-4629-93B3-04F13C5CA0DF}"/>
    <cellStyle name="Title 14 8 2" xfId="15715" xr:uid="{9D945563-7769-48FB-ADF6-09A821B59B3A}"/>
    <cellStyle name="Title 14 8 2 2" xfId="33588" xr:uid="{D78F34A2-82E4-4BAB-8FD4-394EC3181744}"/>
    <cellStyle name="Title 14 8 2 3" xfId="51439" xr:uid="{5B516A79-4FA1-4A94-AFFC-07E8859FFDC7}"/>
    <cellStyle name="Title 14 8 3" xfId="33587" xr:uid="{F3FA53E2-7B76-4917-9223-8B4B3D2CD61A}"/>
    <cellStyle name="Title 14 8 4" xfId="51438" xr:uid="{97B9CF33-6B31-4932-9134-16123A3D7A6C}"/>
    <cellStyle name="Title 14 9" xfId="15716" xr:uid="{F589723B-A39C-4CB8-8E18-C16CB51B2DC2}"/>
    <cellStyle name="Title 14 9 2" xfId="15717" xr:uid="{0164E8C9-7E2B-4525-BB86-70DEDB6C8A07}"/>
    <cellStyle name="Title 14 9 2 2" xfId="33590" xr:uid="{0A05AAD9-360B-49AF-A644-CB79B0FD4E03}"/>
    <cellStyle name="Title 14 9 2 3" xfId="51441" xr:uid="{674EE9FD-C8A2-4587-BC70-4F1B7760A2A4}"/>
    <cellStyle name="Title 14 9 3" xfId="33589" xr:uid="{C837F266-78EE-4FBD-A8BC-24D0C6B228A3}"/>
    <cellStyle name="Title 14 9 4" xfId="51440" xr:uid="{52653F7E-20B4-4B1C-A4F9-AE5C9B28DCD0}"/>
    <cellStyle name="Title 15" xfId="3267" xr:uid="{2FFB1BDF-8684-4A8D-9CEA-986E17A01628}"/>
    <cellStyle name="Title 15 10" xfId="15719" xr:uid="{599C963F-D663-451B-941C-58E922C4993C}"/>
    <cellStyle name="Title 15 10 2" xfId="33592" xr:uid="{3208CDEE-75A6-4FCB-B31E-2692CFCE381C}"/>
    <cellStyle name="Title 15 10 3" xfId="51443" xr:uid="{465C2478-6E45-437F-908B-39593FEA432F}"/>
    <cellStyle name="Title 15 11" xfId="15720" xr:uid="{184E5959-B454-4347-8C33-4B5B5ACBBA7B}"/>
    <cellStyle name="Title 15 11 2" xfId="33593" xr:uid="{1F4DCC6E-FF7F-48BF-BB9C-6205D9813D15}"/>
    <cellStyle name="Title 15 11 3" xfId="51444" xr:uid="{C8210208-A0F5-478F-B3E5-116DB544F3F8}"/>
    <cellStyle name="Title 15 12" xfId="15718" xr:uid="{5A6957ED-2FFB-4E6F-9F0D-C06269AE8741}"/>
    <cellStyle name="Title 15 12 2" xfId="33591" xr:uid="{6282479D-AC6C-4C6B-B328-AE99A182B39E}"/>
    <cellStyle name="Title 15 12 3" xfId="51442" xr:uid="{56B0DE50-3325-49BC-89A0-2E5923CAA84E}"/>
    <cellStyle name="Title 15 13" xfId="60308" xr:uid="{93A8F27F-3B98-44D4-8E5D-45692183AC5C}"/>
    <cellStyle name="Title 15 2" xfId="15721" xr:uid="{5E3EB056-73B5-49FF-A2C5-FCB11F8D8418}"/>
    <cellStyle name="Title 15 2 2" xfId="15722" xr:uid="{B023A897-F635-4E90-97C6-DE17DBD40240}"/>
    <cellStyle name="Title 15 2 2 2" xfId="15723" xr:uid="{3A7CECA9-C89D-4615-8246-525475366EFD}"/>
    <cellStyle name="Title 15 2 2 2 2" xfId="33596" xr:uid="{5E41B5F9-5CDD-4763-A4FA-0E392516F218}"/>
    <cellStyle name="Title 15 2 2 2 3" xfId="51447" xr:uid="{AC91A3C8-3146-4FEA-8AB4-CFC55B777404}"/>
    <cellStyle name="Title 15 2 2 3" xfId="33595" xr:uid="{62FD4E4D-59E0-4F7B-907C-09B4336D4C83}"/>
    <cellStyle name="Title 15 2 2 4" xfId="51446" xr:uid="{03EC94A5-EE14-4011-A834-D87F4C9B5D01}"/>
    <cellStyle name="Title 15 2 3" xfId="15724" xr:uid="{830BE8D6-1355-4963-A7A4-0A8602D5C3CA}"/>
    <cellStyle name="Title 15 2 3 2" xfId="15725" xr:uid="{AEC3502F-7775-4116-AB53-16AFF81DC2AC}"/>
    <cellStyle name="Title 15 2 3 2 2" xfId="33598" xr:uid="{8506B6EE-7CA4-42BF-929C-A20ADC9242C2}"/>
    <cellStyle name="Title 15 2 3 2 3" xfId="51449" xr:uid="{5BC287C9-B835-4CC9-B7A5-57F47014372E}"/>
    <cellStyle name="Title 15 2 3 3" xfId="33597" xr:uid="{EFBD055E-7E5B-4072-911A-642692B3CC18}"/>
    <cellStyle name="Title 15 2 3 4" xfId="51448" xr:uid="{B6063C98-842B-4D46-8D3E-83D0A9CDA122}"/>
    <cellStyle name="Title 15 2 4" xfId="15726" xr:uid="{900887A0-DE85-459F-8081-28D43ECA38CF}"/>
    <cellStyle name="Title 15 2 4 2" xfId="33599" xr:uid="{389086A7-4662-4011-A66B-213061AD7B2B}"/>
    <cellStyle name="Title 15 2 4 3" xfId="51450" xr:uid="{75B14645-7F4E-4537-9C3B-11E9D79B60BF}"/>
    <cellStyle name="Title 15 2 5" xfId="15727" xr:uid="{8C95FFAB-ACB3-4C60-8E0E-F174F1AFF9AC}"/>
    <cellStyle name="Title 15 2 5 2" xfId="33600" xr:uid="{6DA6544E-C821-4DA5-9D47-FFC58CE165BE}"/>
    <cellStyle name="Title 15 2 5 3" xfId="51451" xr:uid="{840126AD-7C6E-4B22-9E36-84F9ED3D783A}"/>
    <cellStyle name="Title 15 2 6" xfId="33594" xr:uid="{44AB8382-1809-4E02-8708-558D152EF89F}"/>
    <cellStyle name="Title 15 2 7" xfId="51445" xr:uid="{4E6F39F0-ABC5-47C5-8658-DEF5A1EDAD84}"/>
    <cellStyle name="Title 15 3" xfId="15728" xr:uid="{18BBCFBD-B2D5-497B-8B6E-150B680BA4F9}"/>
    <cellStyle name="Title 15 3 2" xfId="15729" xr:uid="{A25AFC4D-DDFC-4743-8033-AEACF635AE05}"/>
    <cellStyle name="Title 15 3 2 2" xfId="15730" xr:uid="{6702D655-6049-42A6-A124-DBF9ECDA671A}"/>
    <cellStyle name="Title 15 3 2 2 2" xfId="33603" xr:uid="{835E891C-51B6-459D-AC78-F528A5FC4F67}"/>
    <cellStyle name="Title 15 3 2 2 3" xfId="51454" xr:uid="{CFA1CD44-FF8D-4CE8-BA95-CDF6F504E799}"/>
    <cellStyle name="Title 15 3 2 3" xfId="33602" xr:uid="{8823BD5E-A3BC-4C75-9922-1CA4E7256537}"/>
    <cellStyle name="Title 15 3 2 4" xfId="51453" xr:uid="{87BAE366-BC9D-4C39-B23E-CB8933C9CE49}"/>
    <cellStyle name="Title 15 3 3" xfId="15731" xr:uid="{CB7775F4-5D8D-4902-992D-D691A939790A}"/>
    <cellStyle name="Title 15 3 3 2" xfId="15732" xr:uid="{8DD9FC60-3BAB-4DA4-BA35-3151FEFA8E44}"/>
    <cellStyle name="Title 15 3 3 2 2" xfId="33605" xr:uid="{005692FE-85FF-4309-A095-7B51A630EA62}"/>
    <cellStyle name="Title 15 3 3 2 3" xfId="51456" xr:uid="{ED68C7EB-2327-4D69-B222-193F21B39488}"/>
    <cellStyle name="Title 15 3 3 3" xfId="33604" xr:uid="{A99D5780-58AA-4F61-9C93-A0E6E020F45E}"/>
    <cellStyle name="Title 15 3 3 4" xfId="51455" xr:uid="{CAEEA52A-90CA-4B3B-893B-91C8B62FDC03}"/>
    <cellStyle name="Title 15 3 4" xfId="15733" xr:uid="{B4FAFF7D-F514-40FC-B94B-FBD9D85DD92F}"/>
    <cellStyle name="Title 15 3 4 2" xfId="33606" xr:uid="{81D214F5-8A31-444D-A602-1E43A7C50690}"/>
    <cellStyle name="Title 15 3 4 3" xfId="51457" xr:uid="{33B88C2A-94F5-4D8A-85CE-DDFA52E780A8}"/>
    <cellStyle name="Title 15 3 5" xfId="33601" xr:uid="{547BF265-5963-466E-90C1-9BD221E5182B}"/>
    <cellStyle name="Title 15 3 6" xfId="51452" xr:uid="{1B353D91-7C1A-45C0-A573-50C4EED0DBFA}"/>
    <cellStyle name="Title 15 4" xfId="15734" xr:uid="{35CC9961-2BCE-443B-966B-D8DACC8B9C76}"/>
    <cellStyle name="Title 15 4 2" xfId="15735" xr:uid="{45D1EFA0-8834-4537-9969-E9F63B610924}"/>
    <cellStyle name="Title 15 4 2 2" xfId="15736" xr:uid="{61273138-A502-4983-886C-56091668CE62}"/>
    <cellStyle name="Title 15 4 2 2 2" xfId="33609" xr:uid="{B0379006-1BD9-43CE-934C-C6A5D4BD3916}"/>
    <cellStyle name="Title 15 4 2 2 3" xfId="51460" xr:uid="{3B2B8431-D035-454B-A9A4-80D33C1B2B7A}"/>
    <cellStyle name="Title 15 4 2 3" xfId="33608" xr:uid="{93223ACD-2836-4875-9ECF-A27D53E73CA3}"/>
    <cellStyle name="Title 15 4 2 4" xfId="51459" xr:uid="{994197B0-B0B4-4AD7-B09F-976AA02F4645}"/>
    <cellStyle name="Title 15 4 3" xfId="15737" xr:uid="{5086B23E-5533-48FD-A564-FF5C739B16E6}"/>
    <cellStyle name="Title 15 4 3 2" xfId="15738" xr:uid="{C8793132-FF27-429E-958E-D23891B6F42D}"/>
    <cellStyle name="Title 15 4 3 2 2" xfId="33611" xr:uid="{88EED58D-7DA9-43EE-AB8B-A642065007BE}"/>
    <cellStyle name="Title 15 4 3 2 3" xfId="51462" xr:uid="{70C55062-9D3F-4868-A923-21CA348EB366}"/>
    <cellStyle name="Title 15 4 3 3" xfId="33610" xr:uid="{49A67B10-884B-47CF-A334-3FD9B54D1D93}"/>
    <cellStyle name="Title 15 4 3 4" xfId="51461" xr:uid="{01EEEB17-D8FA-4FB8-88D0-D8D1BA995FFA}"/>
    <cellStyle name="Title 15 4 4" xfId="15739" xr:uid="{25D64FA5-603C-437D-B201-FA73E14D135D}"/>
    <cellStyle name="Title 15 4 4 2" xfId="33612" xr:uid="{B8811C52-9FD5-4307-A8C1-96AB4C1AD19B}"/>
    <cellStyle name="Title 15 4 4 3" xfId="51463" xr:uid="{EBD2363F-7DE0-4A97-942F-8F6544FDD98E}"/>
    <cellStyle name="Title 15 4 5" xfId="33607" xr:uid="{C8F6506E-4734-405B-B14A-20E9B45778CE}"/>
    <cellStyle name="Title 15 4 6" xfId="51458" xr:uid="{2E6E56B6-B607-4767-B38A-F74B5B4B172F}"/>
    <cellStyle name="Title 15 5" xfId="15740" xr:uid="{5D5DBB71-5DA8-4C72-BB3E-4B1ECEF63D06}"/>
    <cellStyle name="Title 15 5 2" xfId="15741" xr:uid="{C18ADC67-DF4D-4658-BABA-BB8753D819E4}"/>
    <cellStyle name="Title 15 5 2 2" xfId="15742" xr:uid="{D8D80388-99BC-4C70-8D11-26924647AB8C}"/>
    <cellStyle name="Title 15 5 2 2 2" xfId="33615" xr:uid="{D0D0BF93-DC88-4AEE-A85F-7D21186B2B78}"/>
    <cellStyle name="Title 15 5 2 2 3" xfId="51466" xr:uid="{E8ED4EB0-D52A-4FBD-8843-4A18ED3BD98D}"/>
    <cellStyle name="Title 15 5 2 3" xfId="33614" xr:uid="{A1C13FC9-19D7-41FD-B71A-01D4E1AE927A}"/>
    <cellStyle name="Title 15 5 2 4" xfId="51465" xr:uid="{1F49D7C3-6D5E-48CD-9664-800AE5F4D7D9}"/>
    <cellStyle name="Title 15 5 3" xfId="15743" xr:uid="{831A51A5-4FEA-45A9-A73A-FD97F0696892}"/>
    <cellStyle name="Title 15 5 3 2" xfId="15744" xr:uid="{EE6B11CA-917F-47B9-AAB7-2DFA7280ADC1}"/>
    <cellStyle name="Title 15 5 3 2 2" xfId="33617" xr:uid="{4577D0D1-E45E-4034-8C73-0339EC9EFB49}"/>
    <cellStyle name="Title 15 5 3 2 3" xfId="51468" xr:uid="{90CFDE9D-D3A1-4C4C-8588-6AC43F66EFB7}"/>
    <cellStyle name="Title 15 5 3 3" xfId="33616" xr:uid="{4DA1552B-27D0-4540-8592-909E54ED7146}"/>
    <cellStyle name="Title 15 5 3 4" xfId="51467" xr:uid="{A22A2EEA-F713-49FA-BFDA-04EE72F236FB}"/>
    <cellStyle name="Title 15 5 4" xfId="15745" xr:uid="{EAF3006C-AB4E-4D27-AF64-6323520FD57C}"/>
    <cellStyle name="Title 15 5 4 2" xfId="15746" xr:uid="{04B06788-96B9-43E6-AF19-183CBE7137CE}"/>
    <cellStyle name="Title 15 5 4 2 2" xfId="33619" xr:uid="{F142C171-B105-4077-BAAE-16BD472982B3}"/>
    <cellStyle name="Title 15 5 4 2 3" xfId="51470" xr:uid="{AC3F4516-9787-48EF-8714-C09A656ECDC0}"/>
    <cellStyle name="Title 15 5 4 3" xfId="33618" xr:uid="{2AEA7D68-064F-4A1B-A0F1-8C328B9E00F5}"/>
    <cellStyle name="Title 15 5 4 4" xfId="51469" xr:uid="{011CFCEF-1149-4593-8E37-4389BB3C6901}"/>
    <cellStyle name="Title 15 5 5" xfId="15747" xr:uid="{C5B8F981-908D-4632-A58A-5337011DA707}"/>
    <cellStyle name="Title 15 5 5 2" xfId="33620" xr:uid="{CA4AA574-B8A9-4428-A854-FBDEE9B86265}"/>
    <cellStyle name="Title 15 5 5 3" xfId="51471" xr:uid="{9945D917-C7C3-4E2C-8B22-58B2DAFD6407}"/>
    <cellStyle name="Title 15 5 6" xfId="33613" xr:uid="{9663DBFD-A434-4DC4-B1C9-4B8D0B13AE2E}"/>
    <cellStyle name="Title 15 5 7" xfId="51464" xr:uid="{905959C6-37DC-40ED-ABD2-D804D6C0A813}"/>
    <cellStyle name="Title 15 6" xfId="15748" xr:uid="{7D962897-5CFE-478A-9348-19F202864C60}"/>
    <cellStyle name="Title 15 6 2" xfId="15749" xr:uid="{017E2686-7F56-4B86-A701-9D409CCA075F}"/>
    <cellStyle name="Title 15 6 2 2" xfId="15750" xr:uid="{DF23D057-5786-4F85-95BC-2F05F6593D5C}"/>
    <cellStyle name="Title 15 6 2 2 2" xfId="33623" xr:uid="{B559F448-F42E-474D-91E6-FC991A36196A}"/>
    <cellStyle name="Title 15 6 2 2 3" xfId="51474" xr:uid="{9E05C1AB-F0E3-4EAC-AB12-813BE52CB7AE}"/>
    <cellStyle name="Title 15 6 2 3" xfId="33622" xr:uid="{B56C0118-9BE7-444C-B86E-B9FB6B69F6C1}"/>
    <cellStyle name="Title 15 6 2 4" xfId="51473" xr:uid="{D92837C8-0188-48CA-AD65-FF2AF10E1ACF}"/>
    <cellStyle name="Title 15 6 3" xfId="15751" xr:uid="{052FBD20-596F-45C9-B9DA-05D04F90725B}"/>
    <cellStyle name="Title 15 6 3 2" xfId="15752" xr:uid="{1D1F8C97-E1CF-40C5-9C62-B244D315C665}"/>
    <cellStyle name="Title 15 6 3 2 2" xfId="33625" xr:uid="{6D82915A-379C-4F71-B4A0-0DE0910C65BD}"/>
    <cellStyle name="Title 15 6 3 2 3" xfId="51476" xr:uid="{366CCFF1-B614-4E01-9173-C843DF2CDEE2}"/>
    <cellStyle name="Title 15 6 3 3" xfId="33624" xr:uid="{6E13A24C-E08E-4BA4-ADFD-9D6EABEFBE3A}"/>
    <cellStyle name="Title 15 6 3 4" xfId="51475" xr:uid="{3B986138-88D3-4968-AE91-588AE35B3AAF}"/>
    <cellStyle name="Title 15 6 4" xfId="15753" xr:uid="{65DF82ED-512D-4802-A8CF-F11EB5720D41}"/>
    <cellStyle name="Title 15 6 4 2" xfId="33626" xr:uid="{0E0D1BBD-9E18-4172-A398-0D93A4C9F66C}"/>
    <cellStyle name="Title 15 6 4 3" xfId="51477" xr:uid="{50A5DA53-5E2C-4A99-9484-D1E7B8B8FA7D}"/>
    <cellStyle name="Title 15 6 5" xfId="33621" xr:uid="{03102733-0A69-498C-B9C3-53BE6307E2AC}"/>
    <cellStyle name="Title 15 6 6" xfId="51472" xr:uid="{F52CA63A-7BEE-4A24-A3F9-26F4975B0815}"/>
    <cellStyle name="Title 15 7" xfId="15754" xr:uid="{37C96F9E-1C48-4F42-A19D-A3C43F338530}"/>
    <cellStyle name="Title 15 7 2" xfId="15755" xr:uid="{F5885248-D060-49C6-A1C4-F76F53934FE9}"/>
    <cellStyle name="Title 15 7 2 2" xfId="33628" xr:uid="{D1FED35D-8656-497A-83BD-A406EFD2917B}"/>
    <cellStyle name="Title 15 7 2 3" xfId="51479" xr:uid="{D430B7CA-592C-47A3-96C2-4AB6A7D5FCF3}"/>
    <cellStyle name="Title 15 7 3" xfId="33627" xr:uid="{E92E9A3E-5CC2-4208-BE68-744F2E2E665A}"/>
    <cellStyle name="Title 15 7 4" xfId="51478" xr:uid="{6F341828-FDF5-4ABA-8F0A-EEFD9AA55F55}"/>
    <cellStyle name="Title 15 8" xfId="15756" xr:uid="{C644B6E0-13B8-465F-8D68-FB4EEC7013B9}"/>
    <cellStyle name="Title 15 8 2" xfId="15757" xr:uid="{3376833D-C720-4F15-9E14-7FFCA9B13F5F}"/>
    <cellStyle name="Title 15 8 2 2" xfId="33630" xr:uid="{3237F438-F289-4BB3-B3EB-D1968E28967F}"/>
    <cellStyle name="Title 15 8 2 3" xfId="51481" xr:uid="{0C1229F5-8374-43AC-B900-8F999078D8B9}"/>
    <cellStyle name="Title 15 8 3" xfId="33629" xr:uid="{22EECFFE-3B4A-4240-BB8D-F022D790B515}"/>
    <cellStyle name="Title 15 8 4" xfId="51480" xr:uid="{736DADCA-9501-4A4A-9C2C-9A30520419DC}"/>
    <cellStyle name="Title 15 9" xfId="15758" xr:uid="{776B8208-5A3A-41D8-9681-35B13B907A19}"/>
    <cellStyle name="Title 15 9 2" xfId="15759" xr:uid="{E370FE1F-093F-4360-8312-667F9F91D9F3}"/>
    <cellStyle name="Title 15 9 2 2" xfId="33632" xr:uid="{67290BF0-99D5-499F-9E11-B13D036137C1}"/>
    <cellStyle name="Title 15 9 2 3" xfId="51483" xr:uid="{C394C4A1-8F48-4474-B304-EEA9B578692E}"/>
    <cellStyle name="Title 15 9 3" xfId="33631" xr:uid="{78E970CE-BA7D-400C-A319-CEAA9146B275}"/>
    <cellStyle name="Title 15 9 4" xfId="51482" xr:uid="{09B48349-1313-4DCC-BBE2-A29FDA66845D}"/>
    <cellStyle name="Title 16" xfId="3268" xr:uid="{0C42F63E-9CCE-41EB-A821-DA1ACC3EA030}"/>
    <cellStyle name="Title 16 10" xfId="15761" xr:uid="{74EA5616-2ADD-4393-8BFA-6C72C97AE051}"/>
    <cellStyle name="Title 16 10 2" xfId="33634" xr:uid="{D321F176-11F7-4EA6-9ED6-37697873E6C8}"/>
    <cellStyle name="Title 16 10 3" xfId="51485" xr:uid="{950E5037-9D34-4D79-A4D5-59A4994D4A35}"/>
    <cellStyle name="Title 16 11" xfId="15762" xr:uid="{F56E8933-487C-4CBA-B2BA-8BE41638E228}"/>
    <cellStyle name="Title 16 11 2" xfId="33635" xr:uid="{D1A0F821-6FAF-46EE-8663-FF54DF628A66}"/>
    <cellStyle name="Title 16 11 3" xfId="51486" xr:uid="{C3DEE175-3F42-458C-9031-A6FBD3D3B274}"/>
    <cellStyle name="Title 16 12" xfId="15760" xr:uid="{4C384CB9-7CFC-47E6-993C-FAA9F305420D}"/>
    <cellStyle name="Title 16 12 2" xfId="33633" xr:uid="{5F182BE3-0123-488D-9BE4-B8E377949FF1}"/>
    <cellStyle name="Title 16 12 3" xfId="51484" xr:uid="{C44451E2-AAE5-4136-9AFA-CD2A3B382EDD}"/>
    <cellStyle name="Title 16 13" xfId="60309" xr:uid="{4BAA876A-9B8F-4D44-BDFD-F9EC2D216AD1}"/>
    <cellStyle name="Title 16 2" xfId="15763" xr:uid="{25286964-0742-4718-A591-B93B36831EE4}"/>
    <cellStyle name="Title 16 2 2" xfId="15764" xr:uid="{F63AFD4D-93C0-444D-8A7D-3A1AC3284900}"/>
    <cellStyle name="Title 16 2 2 2" xfId="15765" xr:uid="{BE238F64-4417-480F-9D30-86D897763F76}"/>
    <cellStyle name="Title 16 2 2 2 2" xfId="33638" xr:uid="{943C115F-4BD8-4D73-BC8F-BB60AC73F1CD}"/>
    <cellStyle name="Title 16 2 2 2 3" xfId="51489" xr:uid="{16A2ADEC-C3C7-40C4-A8D0-641DE8EED917}"/>
    <cellStyle name="Title 16 2 2 3" xfId="33637" xr:uid="{EAFE9124-5540-4B83-8A43-8F6E19457539}"/>
    <cellStyle name="Title 16 2 2 4" xfId="51488" xr:uid="{FB49FCB1-7DA5-409D-8FCA-4E36A4CE8631}"/>
    <cellStyle name="Title 16 2 3" xfId="15766" xr:uid="{D17C35E6-A5AE-4E96-BD89-6832F7F8C587}"/>
    <cellStyle name="Title 16 2 3 2" xfId="15767" xr:uid="{084897DB-EE91-4C59-AFA0-A0FB7CC65BA6}"/>
    <cellStyle name="Title 16 2 3 2 2" xfId="33640" xr:uid="{033080EC-C440-40AA-A0F6-BFF466F08BCB}"/>
    <cellStyle name="Title 16 2 3 2 3" xfId="51491" xr:uid="{624363F4-366A-418B-A9B0-708F3E6EF44C}"/>
    <cellStyle name="Title 16 2 3 3" xfId="33639" xr:uid="{45E50996-C9B9-4114-A340-C72B67ABB7C4}"/>
    <cellStyle name="Title 16 2 3 4" xfId="51490" xr:uid="{E2F8D434-2F1D-4417-A3E4-8EDFF3637ADE}"/>
    <cellStyle name="Title 16 2 4" xfId="15768" xr:uid="{41280B0E-9B4F-415C-9696-2699E7F580D4}"/>
    <cellStyle name="Title 16 2 4 2" xfId="33641" xr:uid="{4CBC880D-5F4A-451B-811B-5F5F53118BE7}"/>
    <cellStyle name="Title 16 2 4 3" xfId="51492" xr:uid="{BF445B35-AF40-4615-928F-1675F9E4489C}"/>
    <cellStyle name="Title 16 2 5" xfId="15769" xr:uid="{9FA249D6-1903-45BB-B14C-DFE7119AD8F2}"/>
    <cellStyle name="Title 16 2 5 2" xfId="33642" xr:uid="{A9741B36-DAC4-4320-A231-B46D6FEDFCA1}"/>
    <cellStyle name="Title 16 2 5 3" xfId="51493" xr:uid="{67432816-D9BB-410D-B79A-F6B4E26D3970}"/>
    <cellStyle name="Title 16 2 6" xfId="33636" xr:uid="{188A6499-50FB-4623-BA8F-EB94A5CF0F2C}"/>
    <cellStyle name="Title 16 2 7" xfId="51487" xr:uid="{6A197E47-2E27-44F5-8C96-250CD2D973E1}"/>
    <cellStyle name="Title 16 3" xfId="15770" xr:uid="{B8D9CC2E-199C-4E97-BB10-24BA7ABCC29C}"/>
    <cellStyle name="Title 16 3 2" xfId="15771" xr:uid="{8E6D0AED-9B2A-492F-8DB9-0E73C2F17387}"/>
    <cellStyle name="Title 16 3 2 2" xfId="15772" xr:uid="{F7A903B3-0E57-43BA-A764-5EA0EFAA5944}"/>
    <cellStyle name="Title 16 3 2 2 2" xfId="33645" xr:uid="{3125337C-B5EE-470E-9CFE-B212400A90E5}"/>
    <cellStyle name="Title 16 3 2 2 3" xfId="51496" xr:uid="{5A9E9367-3B16-4D11-93F4-D28A47EE84A6}"/>
    <cellStyle name="Title 16 3 2 3" xfId="33644" xr:uid="{57595F8F-050C-497D-A6A2-E65568B2CB7E}"/>
    <cellStyle name="Title 16 3 2 4" xfId="51495" xr:uid="{7A31138F-1CA1-4E44-B6CA-F2100CDF9727}"/>
    <cellStyle name="Title 16 3 3" xfId="15773" xr:uid="{70000BE5-0719-43B0-AD06-5AD096C3CA8B}"/>
    <cellStyle name="Title 16 3 3 2" xfId="15774" xr:uid="{6E9722CF-43EE-46E8-B8BC-15F4D2200A3F}"/>
    <cellStyle name="Title 16 3 3 2 2" xfId="33647" xr:uid="{7DB6EE97-741B-498C-8954-5E78661CBF81}"/>
    <cellStyle name="Title 16 3 3 2 3" xfId="51498" xr:uid="{CC27F633-1B83-4802-940C-587A929619E9}"/>
    <cellStyle name="Title 16 3 3 3" xfId="33646" xr:uid="{5AD8C677-87A6-46E2-9D80-086B46970780}"/>
    <cellStyle name="Title 16 3 3 4" xfId="51497" xr:uid="{F95DFEBD-B93A-4473-ADA4-CCF043A1B90B}"/>
    <cellStyle name="Title 16 3 4" xfId="15775" xr:uid="{B1A3CC3E-6697-488B-90BE-7A51D9B38CA3}"/>
    <cellStyle name="Title 16 3 4 2" xfId="33648" xr:uid="{E1BAE11C-5A49-4A2F-B06D-9E4CC5BB72B7}"/>
    <cellStyle name="Title 16 3 4 3" xfId="51499" xr:uid="{A99601E9-7BA1-4178-AA06-5ED44617EBF2}"/>
    <cellStyle name="Title 16 3 5" xfId="33643" xr:uid="{1318E49F-BD5F-46DA-9A9F-1497C1F97337}"/>
    <cellStyle name="Title 16 3 6" xfId="51494" xr:uid="{7567AFAA-D72A-42E1-85A8-43B128147279}"/>
    <cellStyle name="Title 16 4" xfId="15776" xr:uid="{AE4E3278-84F5-404C-AEC2-6287F6DD9AE8}"/>
    <cellStyle name="Title 16 4 2" xfId="15777" xr:uid="{1856D4FC-5A7E-4500-99CC-A33874DC67B7}"/>
    <cellStyle name="Title 16 4 2 2" xfId="15778" xr:uid="{8A75BE67-204C-42AD-829F-5939AC589F48}"/>
    <cellStyle name="Title 16 4 2 2 2" xfId="33651" xr:uid="{D06B3DD6-3331-476F-809A-D62BBDB91D6C}"/>
    <cellStyle name="Title 16 4 2 2 3" xfId="51502" xr:uid="{1A9E21B5-43CA-479E-90EE-A1C7C82371A9}"/>
    <cellStyle name="Title 16 4 2 3" xfId="33650" xr:uid="{021C6AE8-21E9-4CC7-9A69-78E93B4B7E4A}"/>
    <cellStyle name="Title 16 4 2 4" xfId="51501" xr:uid="{2DDCD40E-5340-4A7E-A369-783A61E5197F}"/>
    <cellStyle name="Title 16 4 3" xfId="15779" xr:uid="{9EBCBC3B-D9D3-481C-A9EE-18B8A6863FF3}"/>
    <cellStyle name="Title 16 4 3 2" xfId="15780" xr:uid="{72259708-7DEA-4110-A8FE-99D5DD3F9C56}"/>
    <cellStyle name="Title 16 4 3 2 2" xfId="33653" xr:uid="{42A24179-C758-442F-80D5-B014B934A1BB}"/>
    <cellStyle name="Title 16 4 3 2 3" xfId="51504" xr:uid="{F1B6F700-AA90-47A1-BAED-0AA77D0C5C25}"/>
    <cellStyle name="Title 16 4 3 3" xfId="33652" xr:uid="{09F3B522-C9CB-49C8-84C2-96B472224FB1}"/>
    <cellStyle name="Title 16 4 3 4" xfId="51503" xr:uid="{410AA07E-B725-426E-AE84-D34FD658CBCA}"/>
    <cellStyle name="Title 16 4 4" xfId="15781" xr:uid="{A95773D0-3CF2-4020-AADF-0BBF871A6A89}"/>
    <cellStyle name="Title 16 4 4 2" xfId="33654" xr:uid="{7176B4E3-E669-4FFF-AA3E-29CDF431FEB2}"/>
    <cellStyle name="Title 16 4 4 3" xfId="51505" xr:uid="{2E16619C-BF2F-40AD-BAB4-0B0CA47B970D}"/>
    <cellStyle name="Title 16 4 5" xfId="33649" xr:uid="{70251327-9DB7-452A-94BF-0E899151D67E}"/>
    <cellStyle name="Title 16 4 6" xfId="51500" xr:uid="{F1CC1A34-ED95-42E0-9AAA-7C50975964F8}"/>
    <cellStyle name="Title 16 5" xfId="15782" xr:uid="{3C84736F-458F-44AF-AB19-3E5C2D3417DB}"/>
    <cellStyle name="Title 16 5 2" xfId="15783" xr:uid="{3C6E5B25-F294-45E6-9EA2-10571D5177BF}"/>
    <cellStyle name="Title 16 5 2 2" xfId="15784" xr:uid="{44123899-3E32-47C1-A8D5-0ADDBFF1932F}"/>
    <cellStyle name="Title 16 5 2 2 2" xfId="33657" xr:uid="{77666110-F279-49A3-9EB7-5D823725676E}"/>
    <cellStyle name="Title 16 5 2 2 3" xfId="51508" xr:uid="{E996ACDC-E870-43B6-8DC1-6D5299B80CC4}"/>
    <cellStyle name="Title 16 5 2 3" xfId="33656" xr:uid="{8C13E3F5-7D7D-46E6-BAA5-24EDD6065B54}"/>
    <cellStyle name="Title 16 5 2 4" xfId="51507" xr:uid="{FF08E1C0-AE66-4CB8-80BE-55D2342F085C}"/>
    <cellStyle name="Title 16 5 3" xfId="15785" xr:uid="{3701296F-040E-4811-A78A-672ECFF71AB3}"/>
    <cellStyle name="Title 16 5 3 2" xfId="15786" xr:uid="{D6F29AA5-B5FF-4E60-AD60-33996F8B8D88}"/>
    <cellStyle name="Title 16 5 3 2 2" xfId="33659" xr:uid="{83D22FB9-AD78-4DCF-B1E1-A9A069304EDA}"/>
    <cellStyle name="Title 16 5 3 2 3" xfId="51510" xr:uid="{F71413E2-5321-43DE-A825-D4B44293E1CA}"/>
    <cellStyle name="Title 16 5 3 3" xfId="33658" xr:uid="{036ACFCB-B78B-4C6D-959E-23BE7049EFF5}"/>
    <cellStyle name="Title 16 5 3 4" xfId="51509" xr:uid="{EABE6CC4-19CF-477A-9633-9B120FD139BD}"/>
    <cellStyle name="Title 16 5 4" xfId="15787" xr:uid="{BEB5775E-7B63-468F-BFF0-EFF0A3F40328}"/>
    <cellStyle name="Title 16 5 4 2" xfId="15788" xr:uid="{1468EE2E-940A-4749-A2DE-A0F925070ECB}"/>
    <cellStyle name="Title 16 5 4 2 2" xfId="33661" xr:uid="{DCC5C456-0638-4115-8539-C54FA9093DA3}"/>
    <cellStyle name="Title 16 5 4 2 3" xfId="51512" xr:uid="{5CD5880A-3E90-4D09-81E1-C89D0C72AA1F}"/>
    <cellStyle name="Title 16 5 4 3" xfId="33660" xr:uid="{BAD8165F-2A33-44CF-934D-0135D3BC168C}"/>
    <cellStyle name="Title 16 5 4 4" xfId="51511" xr:uid="{042D5303-06C4-4E8A-A0F6-15A05B88DD81}"/>
    <cellStyle name="Title 16 5 5" xfId="15789" xr:uid="{587457F5-E373-4B84-A684-F7C03710BB34}"/>
    <cellStyle name="Title 16 5 5 2" xfId="33662" xr:uid="{FCAD0D9B-BB85-4AAF-B089-EBBBE62E55AD}"/>
    <cellStyle name="Title 16 5 5 3" xfId="51513" xr:uid="{C61367F3-B1B3-4F50-A83A-D87EF51777DE}"/>
    <cellStyle name="Title 16 5 6" xfId="33655" xr:uid="{0828A92C-F0C8-4677-BE36-244C8AEB2F3D}"/>
    <cellStyle name="Title 16 5 7" xfId="51506" xr:uid="{48224537-C571-441E-9B36-6062D9031832}"/>
    <cellStyle name="Title 16 6" xfId="15790" xr:uid="{8F910B95-2274-4635-A95B-1DEDD5471503}"/>
    <cellStyle name="Title 16 6 2" xfId="15791" xr:uid="{BB7D2D66-0DCC-40BE-8634-7AEF4463F2E6}"/>
    <cellStyle name="Title 16 6 2 2" xfId="15792" xr:uid="{70B9551B-EFCB-4FE7-893C-8B0AE465F3AF}"/>
    <cellStyle name="Title 16 6 2 2 2" xfId="33665" xr:uid="{B6E93358-58AF-4D77-940A-376CAA766F9D}"/>
    <cellStyle name="Title 16 6 2 2 3" xfId="51516" xr:uid="{ED5A1ACB-C02D-4E13-90FB-5D04ADA30109}"/>
    <cellStyle name="Title 16 6 2 3" xfId="33664" xr:uid="{3F59508D-FC91-4BF5-97A6-A435DDEE2564}"/>
    <cellStyle name="Title 16 6 2 4" xfId="51515" xr:uid="{FFD35938-B8DD-46B9-9E6D-84DA9C06B46B}"/>
    <cellStyle name="Title 16 6 3" xfId="15793" xr:uid="{69B6CF02-025F-45E2-ACD2-4C06974C97F8}"/>
    <cellStyle name="Title 16 6 3 2" xfId="15794" xr:uid="{05C8F11E-6D15-4D0E-9A13-CFCE62AB5693}"/>
    <cellStyle name="Title 16 6 3 2 2" xfId="33667" xr:uid="{9B55EC83-4E64-4BC5-BA76-865FB6C7891B}"/>
    <cellStyle name="Title 16 6 3 2 3" xfId="51518" xr:uid="{BFB18E70-F94A-4AE4-A6EE-28703DE29B59}"/>
    <cellStyle name="Title 16 6 3 3" xfId="33666" xr:uid="{253A1943-F117-4951-9543-1CB7C2BD1DEC}"/>
    <cellStyle name="Title 16 6 3 4" xfId="51517" xr:uid="{73B7662C-0937-464B-A4DC-A17E128A6732}"/>
    <cellStyle name="Title 16 6 4" xfId="15795" xr:uid="{7A1277F1-227B-47DD-9F36-B44C5B87D4CE}"/>
    <cellStyle name="Title 16 6 4 2" xfId="33668" xr:uid="{720E7BA4-7CA2-4B08-ADEC-D9F14761BB60}"/>
    <cellStyle name="Title 16 6 4 3" xfId="51519" xr:uid="{5FC62D06-86CF-4596-A68A-37013CFCECB1}"/>
    <cellStyle name="Title 16 6 5" xfId="33663" xr:uid="{2BAAB0A2-E798-4108-BBAE-A3017D83505A}"/>
    <cellStyle name="Title 16 6 6" xfId="51514" xr:uid="{979ADE63-64CF-4F8E-9CD1-02F17EE09FBC}"/>
    <cellStyle name="Title 16 7" xfId="15796" xr:uid="{2A8B803C-D942-4564-B8EB-97A23CB7983F}"/>
    <cellStyle name="Title 16 7 2" xfId="15797" xr:uid="{F1FB7B03-D491-4B91-94CB-B3159D31215F}"/>
    <cellStyle name="Title 16 7 2 2" xfId="33670" xr:uid="{3AAC0FBD-9534-4BF9-874A-1A391DF40A2F}"/>
    <cellStyle name="Title 16 7 2 3" xfId="51521" xr:uid="{524CFB83-8714-4D40-AC69-B5E2F469E189}"/>
    <cellStyle name="Title 16 7 3" xfId="33669" xr:uid="{E0936BBA-0495-43FE-989F-69C44F487D81}"/>
    <cellStyle name="Title 16 7 4" xfId="51520" xr:uid="{90BC9C23-BE79-4BFA-BF6F-712DF1FB59C5}"/>
    <cellStyle name="Title 16 8" xfId="15798" xr:uid="{7ED07705-A047-48DC-B71E-06000187C6F9}"/>
    <cellStyle name="Title 16 8 2" xfId="15799" xr:uid="{D53DAA23-3F0B-4292-BCFC-3111C1490716}"/>
    <cellStyle name="Title 16 8 2 2" xfId="33672" xr:uid="{4C25BB01-06C1-4161-985F-D2016D19CDDC}"/>
    <cellStyle name="Title 16 8 2 3" xfId="51523" xr:uid="{C82337A0-3DF1-4A99-9546-E2D195AD88E6}"/>
    <cellStyle name="Title 16 8 3" xfId="33671" xr:uid="{9BFB43E6-8531-4E1F-AE2C-B90B1F20B46D}"/>
    <cellStyle name="Title 16 8 4" xfId="51522" xr:uid="{BF6424F8-646E-4B6B-9042-37424F1A6F2E}"/>
    <cellStyle name="Title 16 9" xfId="15800" xr:uid="{142CE68B-5503-4265-A862-66157038F4A0}"/>
    <cellStyle name="Title 16 9 2" xfId="15801" xr:uid="{2D9E4BE2-9DD3-4837-810F-847FEBFBDA3A}"/>
    <cellStyle name="Title 16 9 2 2" xfId="33674" xr:uid="{1AB8AFB1-D75C-4936-B21A-91B4F90B2E92}"/>
    <cellStyle name="Title 16 9 2 3" xfId="51525" xr:uid="{0F92292C-5E22-4372-91FF-2D87B85BDF3D}"/>
    <cellStyle name="Title 16 9 3" xfId="33673" xr:uid="{0E8C6B54-364D-4278-BE22-03BFEF7B8F44}"/>
    <cellStyle name="Title 16 9 4" xfId="51524" xr:uid="{AEADA51D-5B12-4A58-A627-8046EE7FB8AB}"/>
    <cellStyle name="Title 17" xfId="3269" xr:uid="{33D870C0-D931-4063-8859-E6A623658342}"/>
    <cellStyle name="Title 17 10" xfId="15803" xr:uid="{0F774962-1E4D-468A-B9BC-3E32548E9276}"/>
    <cellStyle name="Title 17 10 2" xfId="33676" xr:uid="{8417A9EA-941F-4EBD-A778-F709F046F10E}"/>
    <cellStyle name="Title 17 10 3" xfId="51527" xr:uid="{29986BB8-6740-4CB6-A2CF-58A7CC0A7A53}"/>
    <cellStyle name="Title 17 11" xfId="15804" xr:uid="{E8A3B9AE-C626-4331-B0F6-1CB3823CD5BE}"/>
    <cellStyle name="Title 17 11 2" xfId="33677" xr:uid="{6DD698EB-651A-426B-ACB6-B233CB65C1D0}"/>
    <cellStyle name="Title 17 11 3" xfId="51528" xr:uid="{F2100989-F6CE-4902-A62A-7B7BD00E4A8C}"/>
    <cellStyle name="Title 17 12" xfId="15802" xr:uid="{7E7E94F0-8128-43D9-A75D-54738811EEE3}"/>
    <cellStyle name="Title 17 12 2" xfId="33675" xr:uid="{84249B7B-079D-4C66-BDC3-D4EA9777EE5B}"/>
    <cellStyle name="Title 17 12 3" xfId="51526" xr:uid="{EB6B8686-6C11-4E19-A042-3515D4491092}"/>
    <cellStyle name="Title 17 13" xfId="60310" xr:uid="{65AC4583-E164-4BE4-840C-A9E6AE6983E2}"/>
    <cellStyle name="Title 17 2" xfId="15805" xr:uid="{4CE0A260-23BE-4E1B-AAF6-DAA45C33A01B}"/>
    <cellStyle name="Title 17 2 2" xfId="15806" xr:uid="{006DAB3A-312A-4D00-8354-9926CCE603BC}"/>
    <cellStyle name="Title 17 2 2 2" xfId="15807" xr:uid="{626FBCBE-D1B7-4F01-9F31-60B2EDD16F9A}"/>
    <cellStyle name="Title 17 2 2 2 2" xfId="33680" xr:uid="{DC78D6D7-B39D-4E7E-802B-BDD5BC9D12D8}"/>
    <cellStyle name="Title 17 2 2 2 3" xfId="51531" xr:uid="{7148417E-B7DE-4A0C-BEBD-41B08409E8FD}"/>
    <cellStyle name="Title 17 2 2 3" xfId="33679" xr:uid="{F88C4A40-F8BB-42F1-84EB-1D8AD331A51D}"/>
    <cellStyle name="Title 17 2 2 4" xfId="51530" xr:uid="{B569C284-892D-4883-8C5B-79C7C8EE211B}"/>
    <cellStyle name="Title 17 2 3" xfId="15808" xr:uid="{A330E0CD-C841-4273-B90E-74C27F3976B2}"/>
    <cellStyle name="Title 17 2 3 2" xfId="15809" xr:uid="{115C0931-2380-42D5-8203-977910F18276}"/>
    <cellStyle name="Title 17 2 3 2 2" xfId="33682" xr:uid="{E1A02F83-FA64-4073-B995-8E84C5E04B16}"/>
    <cellStyle name="Title 17 2 3 2 3" xfId="51533" xr:uid="{E6CC7C8B-A9A1-4EA6-97B9-456A131AE445}"/>
    <cellStyle name="Title 17 2 3 3" xfId="33681" xr:uid="{AB8CB0F1-80D2-4786-8E55-EBEA10DB4878}"/>
    <cellStyle name="Title 17 2 3 4" xfId="51532" xr:uid="{4BA5ACC0-876B-4851-BCBD-20966458978B}"/>
    <cellStyle name="Title 17 2 4" xfId="15810" xr:uid="{6430C0B1-062A-4EBB-832B-BDB0F3A97A24}"/>
    <cellStyle name="Title 17 2 4 2" xfId="33683" xr:uid="{67784325-7C7E-443C-B86A-8912629065F5}"/>
    <cellStyle name="Title 17 2 4 3" xfId="51534" xr:uid="{BB60579E-4947-41A3-9D7F-7EC5121E35B8}"/>
    <cellStyle name="Title 17 2 5" xfId="15811" xr:uid="{C08789EA-56F0-4DBC-9722-6CC30E0F9344}"/>
    <cellStyle name="Title 17 2 5 2" xfId="33684" xr:uid="{9EF93558-A101-485C-BF71-437E0148D4C5}"/>
    <cellStyle name="Title 17 2 5 3" xfId="51535" xr:uid="{8D81053F-918A-4A5B-9E25-C319BA70DABD}"/>
    <cellStyle name="Title 17 2 6" xfId="33678" xr:uid="{35AF306B-BCE3-41AF-BA8F-C4AF1615A117}"/>
    <cellStyle name="Title 17 2 7" xfId="51529" xr:uid="{20EC574D-8CDD-44BC-B6C7-656B0C1C3D88}"/>
    <cellStyle name="Title 17 3" xfId="15812" xr:uid="{E88C2212-ADC9-4A26-8905-940EADD243FF}"/>
    <cellStyle name="Title 17 3 2" xfId="15813" xr:uid="{DACE52C0-0107-41F3-8495-022C27EE6E32}"/>
    <cellStyle name="Title 17 3 2 2" xfId="15814" xr:uid="{668A67A6-918B-48F5-B452-DF8E6A347D62}"/>
    <cellStyle name="Title 17 3 2 2 2" xfId="33687" xr:uid="{98438D08-3CF3-4BC7-AE8D-C9A334BDBC70}"/>
    <cellStyle name="Title 17 3 2 2 3" xfId="51538" xr:uid="{D5FB7EB3-3E95-4579-A3A9-F6AA838A8AE2}"/>
    <cellStyle name="Title 17 3 2 3" xfId="33686" xr:uid="{32A480BB-E0F4-4011-A3E0-FD56EFD99ADA}"/>
    <cellStyle name="Title 17 3 2 4" xfId="51537" xr:uid="{A5FC955D-5E7A-4696-A6E0-FFD1C39A4260}"/>
    <cellStyle name="Title 17 3 3" xfId="15815" xr:uid="{8AD209D9-C703-4543-B557-F3B4656FA7B3}"/>
    <cellStyle name="Title 17 3 3 2" xfId="15816" xr:uid="{501C6CDD-1094-480A-923E-A84E2166D201}"/>
    <cellStyle name="Title 17 3 3 2 2" xfId="33689" xr:uid="{9C0F24A1-0A06-424B-B692-B54EAEFEA21F}"/>
    <cellStyle name="Title 17 3 3 2 3" xfId="51540" xr:uid="{A104C36F-D46F-4074-98D9-D2292AF4B1D5}"/>
    <cellStyle name="Title 17 3 3 3" xfId="33688" xr:uid="{BFA2F00C-EE1E-43B7-8C11-4A758265AB1C}"/>
    <cellStyle name="Title 17 3 3 4" xfId="51539" xr:uid="{F5F1EE59-C680-41BA-9F3D-49A36325D2F9}"/>
    <cellStyle name="Title 17 3 4" xfId="15817" xr:uid="{766799AF-D839-475E-9F55-360A0070D1E4}"/>
    <cellStyle name="Title 17 3 4 2" xfId="33690" xr:uid="{DBCA8819-5E2F-4925-BD1B-7A9A7FFE404F}"/>
    <cellStyle name="Title 17 3 4 3" xfId="51541" xr:uid="{E2CCC645-7548-4454-94FA-0634A02E71DA}"/>
    <cellStyle name="Title 17 3 5" xfId="33685" xr:uid="{8532909B-5A1E-4E5D-A73D-EA43F4D7660B}"/>
    <cellStyle name="Title 17 3 6" xfId="51536" xr:uid="{EE2E3449-8C16-42D3-AEB2-5A6F434CDE72}"/>
    <cellStyle name="Title 17 4" xfId="15818" xr:uid="{CD16F4E1-7E60-48FB-8687-2B1D835A4384}"/>
    <cellStyle name="Title 17 4 2" xfId="15819" xr:uid="{B1239460-8BC9-45C6-ADE2-DEF50B802686}"/>
    <cellStyle name="Title 17 4 2 2" xfId="15820" xr:uid="{78163B6D-F4C8-4E00-B805-BAD76B8F46E9}"/>
    <cellStyle name="Title 17 4 2 2 2" xfId="33693" xr:uid="{FD8B5667-7567-44C9-AD26-B07E586DD7CF}"/>
    <cellStyle name="Title 17 4 2 2 3" xfId="51544" xr:uid="{67A99BD5-4295-4F11-9BB7-85F427C59E10}"/>
    <cellStyle name="Title 17 4 2 3" xfId="33692" xr:uid="{687350E4-1583-4ED2-9F8E-901EFD97566A}"/>
    <cellStyle name="Title 17 4 2 4" xfId="51543" xr:uid="{F166BA52-7403-49E9-A5D3-57CCE1F9446E}"/>
    <cellStyle name="Title 17 4 3" xfId="15821" xr:uid="{FB4EBC0C-7245-4207-A36C-EE4C47B0BDEE}"/>
    <cellStyle name="Title 17 4 3 2" xfId="15822" xr:uid="{324923B4-2670-4B70-BD78-179AC0224435}"/>
    <cellStyle name="Title 17 4 3 2 2" xfId="33695" xr:uid="{C726617D-45C6-4A53-986A-0021455C9980}"/>
    <cellStyle name="Title 17 4 3 2 3" xfId="51546" xr:uid="{03943E30-18AB-4315-B710-68739DE7ADD7}"/>
    <cellStyle name="Title 17 4 3 3" xfId="33694" xr:uid="{9E89D56B-6251-4093-901A-4CD5AEE9BBC3}"/>
    <cellStyle name="Title 17 4 3 4" xfId="51545" xr:uid="{5F15C1F6-5F26-436E-B387-00F551B10D44}"/>
    <cellStyle name="Title 17 4 4" xfId="15823" xr:uid="{40A73D9B-C8A6-419D-BE10-759BD558B030}"/>
    <cellStyle name="Title 17 4 4 2" xfId="33696" xr:uid="{71D37136-88B4-41B8-83EF-664C672D83F3}"/>
    <cellStyle name="Title 17 4 4 3" xfId="51547" xr:uid="{89DEEEFB-F278-49C0-B7D3-36F59CF85FBB}"/>
    <cellStyle name="Title 17 4 5" xfId="33691" xr:uid="{F45EE218-AFB8-4FD9-9352-28B67C0EB10E}"/>
    <cellStyle name="Title 17 4 6" xfId="51542" xr:uid="{3732F2F6-EC43-4DE3-ACE7-A066CE0F8A19}"/>
    <cellStyle name="Title 17 5" xfId="15824" xr:uid="{DFD378C5-6625-47D1-8306-3A1423F0A805}"/>
    <cellStyle name="Title 17 5 2" xfId="15825" xr:uid="{D6547600-C781-49EB-A450-DEE32AA6EAD0}"/>
    <cellStyle name="Title 17 5 2 2" xfId="15826" xr:uid="{87B2EB82-4732-47A0-ACEB-433F78993DDB}"/>
    <cellStyle name="Title 17 5 2 2 2" xfId="33699" xr:uid="{AFA752F5-759B-4144-AE00-09DD3233160C}"/>
    <cellStyle name="Title 17 5 2 2 3" xfId="51550" xr:uid="{733724E1-6B84-4E63-B374-25B2C7423996}"/>
    <cellStyle name="Title 17 5 2 3" xfId="33698" xr:uid="{2FB48E90-EB86-4CEF-84D7-6BC2F563F8F8}"/>
    <cellStyle name="Title 17 5 2 4" xfId="51549" xr:uid="{2309153E-6030-42C1-A5F1-99A27AA31635}"/>
    <cellStyle name="Title 17 5 3" xfId="15827" xr:uid="{E29ADF84-FA49-4F9C-B89D-9D10BDF8018F}"/>
    <cellStyle name="Title 17 5 3 2" xfId="15828" xr:uid="{F168C374-D011-4BBF-97E8-AE545B707EAA}"/>
    <cellStyle name="Title 17 5 3 2 2" xfId="33701" xr:uid="{842E7F21-1648-46EC-B611-5F66873FA97C}"/>
    <cellStyle name="Title 17 5 3 2 3" xfId="51552" xr:uid="{235BB322-7C8B-40C3-9E9C-496128FE8E10}"/>
    <cellStyle name="Title 17 5 3 3" xfId="33700" xr:uid="{08DB50C3-9619-4E5A-A208-3C9C9240C416}"/>
    <cellStyle name="Title 17 5 3 4" xfId="51551" xr:uid="{DC6572CE-A67F-48D2-8013-EF0752F1FC17}"/>
    <cellStyle name="Title 17 5 4" xfId="15829" xr:uid="{8186E013-911F-4406-B703-582B2B6378C6}"/>
    <cellStyle name="Title 17 5 4 2" xfId="15830" xr:uid="{F8FF2F9E-6430-4AA3-A924-D382BC79FC56}"/>
    <cellStyle name="Title 17 5 4 2 2" xfId="33703" xr:uid="{B36555A0-FF02-40FA-9022-D16279062592}"/>
    <cellStyle name="Title 17 5 4 2 3" xfId="51554" xr:uid="{B45C0647-F6BE-4D06-A076-CCAE523FF189}"/>
    <cellStyle name="Title 17 5 4 3" xfId="33702" xr:uid="{23E832A4-159C-49AA-BA3D-1D0774A7CFE5}"/>
    <cellStyle name="Title 17 5 4 4" xfId="51553" xr:uid="{71F30F8A-8240-4330-B07E-214BF2EEA8F9}"/>
    <cellStyle name="Title 17 5 5" xfId="15831" xr:uid="{92E4169A-500E-4D3C-A310-27E262DCBC9F}"/>
    <cellStyle name="Title 17 5 5 2" xfId="33704" xr:uid="{5D8BE7C6-4087-4C0B-93EA-C55D24792500}"/>
    <cellStyle name="Title 17 5 5 3" xfId="51555" xr:uid="{97AD5072-37D8-44E4-A48E-9CE6D4C9DAFF}"/>
    <cellStyle name="Title 17 5 6" xfId="33697" xr:uid="{67EA2E49-FB93-4A7D-A350-1DAF614F1720}"/>
    <cellStyle name="Title 17 5 7" xfId="51548" xr:uid="{D6E9D835-3D25-4274-9110-767CE8D3B35C}"/>
    <cellStyle name="Title 17 6" xfId="15832" xr:uid="{B401142E-CBC6-4DEA-883B-979D78A6BB6B}"/>
    <cellStyle name="Title 17 6 2" xfId="15833" xr:uid="{535C35F0-2669-411E-ADCC-FF87C8BDE704}"/>
    <cellStyle name="Title 17 6 2 2" xfId="15834" xr:uid="{5C9101F0-A330-45EB-BF13-C43AB3BA102D}"/>
    <cellStyle name="Title 17 6 2 2 2" xfId="33707" xr:uid="{9584F659-44AE-4AD1-A61C-4519A5559587}"/>
    <cellStyle name="Title 17 6 2 2 3" xfId="51558" xr:uid="{94D26820-C156-4F47-98E8-B3D31251EAF9}"/>
    <cellStyle name="Title 17 6 2 3" xfId="33706" xr:uid="{7A8E2B8F-CFA6-4A6A-81A7-C7B9142EE63F}"/>
    <cellStyle name="Title 17 6 2 4" xfId="51557" xr:uid="{E5B9BECF-6B69-44E4-8C8E-6BB1D11D4B48}"/>
    <cellStyle name="Title 17 6 3" xfId="15835" xr:uid="{A128F674-7D28-4C09-B4E8-1A0D99F4DD50}"/>
    <cellStyle name="Title 17 6 3 2" xfId="15836" xr:uid="{2C6385DE-9C49-4FAD-BE1C-13043DD865D8}"/>
    <cellStyle name="Title 17 6 3 2 2" xfId="33709" xr:uid="{4A699906-6995-45A6-A6EC-5A167EC10661}"/>
    <cellStyle name="Title 17 6 3 2 3" xfId="51560" xr:uid="{7448A97B-5885-4B6F-AEDB-60CA90CD40EF}"/>
    <cellStyle name="Title 17 6 3 3" xfId="33708" xr:uid="{BF5892B8-A6E4-45E2-8E72-3400E289FB24}"/>
    <cellStyle name="Title 17 6 3 4" xfId="51559" xr:uid="{995536BB-9E3F-4738-832C-8B81636C94C0}"/>
    <cellStyle name="Title 17 6 4" xfId="15837" xr:uid="{AA63E182-7501-44E6-80F8-56EDD339D1EF}"/>
    <cellStyle name="Title 17 6 4 2" xfId="33710" xr:uid="{BCC6AD03-8E6C-4C90-935C-E9858111A1F4}"/>
    <cellStyle name="Title 17 6 4 3" xfId="51561" xr:uid="{51FE92D7-9049-48DD-A1AE-9BE5E7B43326}"/>
    <cellStyle name="Title 17 6 5" xfId="33705" xr:uid="{E7DE3DE3-BD95-4B50-880F-AC552414715E}"/>
    <cellStyle name="Title 17 6 6" xfId="51556" xr:uid="{13B3BC48-2C54-4433-9CFE-D837601F75D2}"/>
    <cellStyle name="Title 17 7" xfId="15838" xr:uid="{8DFC7669-1010-4607-82CC-F1E53893AF9F}"/>
    <cellStyle name="Title 17 7 2" xfId="15839" xr:uid="{AC753C41-EE90-4948-99CE-C6AC90E91CDA}"/>
    <cellStyle name="Title 17 7 2 2" xfId="33712" xr:uid="{F42B5C6B-870F-49E0-9002-DEEB59F4B3E0}"/>
    <cellStyle name="Title 17 7 2 3" xfId="51563" xr:uid="{04C00BA1-BA37-435A-9887-8FD397979828}"/>
    <cellStyle name="Title 17 7 3" xfId="33711" xr:uid="{4B5D2D80-65BE-4200-B0C8-5BFCCA745C2F}"/>
    <cellStyle name="Title 17 7 4" xfId="51562" xr:uid="{83207758-1C84-4D25-9FC2-83415F42AAC0}"/>
    <cellStyle name="Title 17 8" xfId="15840" xr:uid="{A086FEBB-E97E-49C7-B58A-55A0126B1813}"/>
    <cellStyle name="Title 17 8 2" xfId="15841" xr:uid="{9FA79103-DE11-4C43-93A5-B0A4F65424F2}"/>
    <cellStyle name="Title 17 8 2 2" xfId="33714" xr:uid="{9DB8F6A0-B084-4A8E-9FE6-46CE3525D843}"/>
    <cellStyle name="Title 17 8 2 3" xfId="51565" xr:uid="{BFDED300-392D-4955-9260-AE708AA66123}"/>
    <cellStyle name="Title 17 8 3" xfId="33713" xr:uid="{34512FBC-5612-4F4E-AB33-00C4A7F8AD38}"/>
    <cellStyle name="Title 17 8 4" xfId="51564" xr:uid="{AC42B91A-7D60-407D-9F32-1EDC89724C24}"/>
    <cellStyle name="Title 17 9" xfId="15842" xr:uid="{78694B76-4A75-472A-A922-5AA629B0CF8B}"/>
    <cellStyle name="Title 17 9 2" xfId="15843" xr:uid="{610695B7-3A1C-4EC4-BDF7-AB39436B534E}"/>
    <cellStyle name="Title 17 9 2 2" xfId="33716" xr:uid="{E032E36C-2FB0-4DA8-B39C-01EC1C41D084}"/>
    <cellStyle name="Title 17 9 2 3" xfId="51567" xr:uid="{1C34F1F4-2CD6-4DD1-808D-205FD1F680D6}"/>
    <cellStyle name="Title 17 9 3" xfId="33715" xr:uid="{BF29F4C3-90FA-40EF-B459-B75F78774A71}"/>
    <cellStyle name="Title 17 9 4" xfId="51566" xr:uid="{0189D958-C812-442A-B8B5-0799635C3497}"/>
    <cellStyle name="Title 18" xfId="3270" xr:uid="{D2E108A4-1342-45D2-8B15-F282011BAFA3}"/>
    <cellStyle name="Title 18 10" xfId="15845" xr:uid="{9110573A-C3C3-46BC-997F-3B03874F63C0}"/>
    <cellStyle name="Title 18 10 2" xfId="33718" xr:uid="{7512B1DF-0AF2-4E1B-8442-EA6617240676}"/>
    <cellStyle name="Title 18 10 3" xfId="51569" xr:uid="{98C12FA5-8AAC-4FF4-AB16-DF2A5EB75778}"/>
    <cellStyle name="Title 18 11" xfId="15846" xr:uid="{E4D073CB-BE0E-4CFF-90E5-C5AAA9212625}"/>
    <cellStyle name="Title 18 11 2" xfId="33719" xr:uid="{0490537C-6C12-438F-8A15-3386428BFC1A}"/>
    <cellStyle name="Title 18 11 3" xfId="51570" xr:uid="{E57D32C4-AB9D-42C4-94A1-F793BF16978E}"/>
    <cellStyle name="Title 18 12" xfId="15844" xr:uid="{04CBD75B-C36C-4FB3-8A85-FA9653306778}"/>
    <cellStyle name="Title 18 12 2" xfId="33717" xr:uid="{0D2043AE-7476-4046-9B9C-56F6093615FE}"/>
    <cellStyle name="Title 18 12 3" xfId="51568" xr:uid="{C6BF1870-1A3A-436C-A19F-3F46AB6BE196}"/>
    <cellStyle name="Title 18 13" xfId="60311" xr:uid="{83890143-C0F4-4213-91AE-B8147060E9B1}"/>
    <cellStyle name="Title 18 2" xfId="15847" xr:uid="{017F90EA-B080-43D7-93D5-CC672596D601}"/>
    <cellStyle name="Title 18 2 2" xfId="15848" xr:uid="{58F2E601-C0D7-461F-ABDF-ADC93A0A9744}"/>
    <cellStyle name="Title 18 2 2 2" xfId="15849" xr:uid="{48F77C95-9FBA-49F4-AB76-8208863D2F67}"/>
    <cellStyle name="Title 18 2 2 2 2" xfId="33722" xr:uid="{06FC27FB-26E2-4076-8592-6B5298CD4B90}"/>
    <cellStyle name="Title 18 2 2 2 3" xfId="51573" xr:uid="{91A277C0-F652-451F-8086-CF881C5C6CEA}"/>
    <cellStyle name="Title 18 2 2 3" xfId="33721" xr:uid="{D0A76C3A-E168-4462-8587-C5C0D2FEB899}"/>
    <cellStyle name="Title 18 2 2 4" xfId="51572" xr:uid="{5D579615-315D-4A5B-AA26-8ACEAE5E866F}"/>
    <cellStyle name="Title 18 2 3" xfId="15850" xr:uid="{E16AD849-3501-4763-A070-F222F501A075}"/>
    <cellStyle name="Title 18 2 3 2" xfId="15851" xr:uid="{E2750BAA-AE61-417E-8DA3-43E40871A8CB}"/>
    <cellStyle name="Title 18 2 3 2 2" xfId="33724" xr:uid="{DF7A90E7-A6A9-4E5A-A8EC-34C373D77873}"/>
    <cellStyle name="Title 18 2 3 2 3" xfId="51575" xr:uid="{8D3AC57D-9A27-4251-8649-B5525CD371DC}"/>
    <cellStyle name="Title 18 2 3 3" xfId="33723" xr:uid="{ADF5E56F-DC07-439F-9A62-60058D474FB0}"/>
    <cellStyle name="Title 18 2 3 4" xfId="51574" xr:uid="{1D74470E-A0DD-4356-AC27-416ECD9E10BA}"/>
    <cellStyle name="Title 18 2 4" xfId="15852" xr:uid="{B88569BD-FD0F-4FE1-8E64-22E670A61875}"/>
    <cellStyle name="Title 18 2 4 2" xfId="33725" xr:uid="{EB859C30-5F38-49FE-A246-52C555766438}"/>
    <cellStyle name="Title 18 2 4 3" xfId="51576" xr:uid="{0F72F4B7-26F6-4BDE-8D1A-5DDA868ADE8D}"/>
    <cellStyle name="Title 18 2 5" xfId="15853" xr:uid="{0BE865B5-6C91-494F-B734-D1F6B2B367FD}"/>
    <cellStyle name="Title 18 2 5 2" xfId="33726" xr:uid="{E35FDB88-7B4A-4E3D-9120-0A2F17B19D7E}"/>
    <cellStyle name="Title 18 2 5 3" xfId="51577" xr:uid="{81A008D5-BF97-4356-BB05-068FF6A596E6}"/>
    <cellStyle name="Title 18 2 6" xfId="33720" xr:uid="{47EE8AB4-D89D-488A-B0EC-3279B11CB38D}"/>
    <cellStyle name="Title 18 2 7" xfId="51571" xr:uid="{B9C84768-A517-43FE-9E93-A27596F76BFE}"/>
    <cellStyle name="Title 18 3" xfId="15854" xr:uid="{FED8461A-43E3-4E39-85F3-5FD695BB1CCD}"/>
    <cellStyle name="Title 18 3 2" xfId="15855" xr:uid="{D6DF1BA7-FDB7-45F6-BBF5-879E167F0A7F}"/>
    <cellStyle name="Title 18 3 2 2" xfId="15856" xr:uid="{88EA4835-5638-473C-AC41-B8DCDACDB83C}"/>
    <cellStyle name="Title 18 3 2 2 2" xfId="33729" xr:uid="{EF9F0526-2B43-4ED6-9636-8560E3C5A23F}"/>
    <cellStyle name="Title 18 3 2 2 3" xfId="51580" xr:uid="{6DC72145-E89D-4F28-ACA3-3CCC6E82AA88}"/>
    <cellStyle name="Title 18 3 2 3" xfId="33728" xr:uid="{51FACE61-4C69-466C-9C38-D80A4D5957B6}"/>
    <cellStyle name="Title 18 3 2 4" xfId="51579" xr:uid="{95018B0D-C21B-4A64-95C8-000DE48C03CF}"/>
    <cellStyle name="Title 18 3 3" xfId="15857" xr:uid="{406A124C-106C-4B20-AFEF-767AE71B7ADF}"/>
    <cellStyle name="Title 18 3 3 2" xfId="15858" xr:uid="{5E131A53-9C7D-44EB-AAB3-C4A22E21C06F}"/>
    <cellStyle name="Title 18 3 3 2 2" xfId="33731" xr:uid="{E3EA7733-7B26-49E6-803E-C2B8B7EEC772}"/>
    <cellStyle name="Title 18 3 3 2 3" xfId="51582" xr:uid="{57C6D3C9-C6ED-4673-B2C2-57376226F293}"/>
    <cellStyle name="Title 18 3 3 3" xfId="33730" xr:uid="{B6A130C8-C663-4A0F-A12B-01F24D74FDB7}"/>
    <cellStyle name="Title 18 3 3 4" xfId="51581" xr:uid="{B31FD0E5-75BD-4B39-928F-A88A22E1CA70}"/>
    <cellStyle name="Title 18 3 4" xfId="15859" xr:uid="{4DC57A61-550F-4225-A16C-1BBFF9F9FE83}"/>
    <cellStyle name="Title 18 3 4 2" xfId="33732" xr:uid="{5BED8F7D-99AB-4742-B1EF-6E0FF34A02F7}"/>
    <cellStyle name="Title 18 3 4 3" xfId="51583" xr:uid="{37A005A4-5116-4734-9798-920EF17DA065}"/>
    <cellStyle name="Title 18 3 5" xfId="33727" xr:uid="{E94BE861-E9A3-4A8B-8AF9-A1F174C82056}"/>
    <cellStyle name="Title 18 3 6" xfId="51578" xr:uid="{4F2BB98E-5D39-4FE5-B6C7-24F49312F4F7}"/>
    <cellStyle name="Title 18 4" xfId="15860" xr:uid="{A02425B5-4998-4040-B176-1991CC6327C0}"/>
    <cellStyle name="Title 18 4 2" xfId="15861" xr:uid="{E8000388-D77B-4EED-AC1A-4AB95BCD52E0}"/>
    <cellStyle name="Title 18 4 2 2" xfId="15862" xr:uid="{B5E495D1-FEBA-419D-BB7F-4E54D6CD29AC}"/>
    <cellStyle name="Title 18 4 2 2 2" xfId="33735" xr:uid="{89C7B246-80AF-41A8-B363-3CB858DDDBE3}"/>
    <cellStyle name="Title 18 4 2 2 3" xfId="51586" xr:uid="{5F43979B-6C9E-4F18-AD8E-E75DFE944C7C}"/>
    <cellStyle name="Title 18 4 2 3" xfId="33734" xr:uid="{A5706D70-5D14-4FC1-A417-993D1E90EC97}"/>
    <cellStyle name="Title 18 4 2 4" xfId="51585" xr:uid="{B730E760-F0DA-4A22-91D1-8C535A0CFA57}"/>
    <cellStyle name="Title 18 4 3" xfId="15863" xr:uid="{844325B3-D333-4D04-9337-EBCFDE6095A6}"/>
    <cellStyle name="Title 18 4 3 2" xfId="15864" xr:uid="{536B27C4-406B-4B86-A876-715E8EFE55F0}"/>
    <cellStyle name="Title 18 4 3 2 2" xfId="33737" xr:uid="{D436D887-6779-42A0-8EBE-7C98412E0603}"/>
    <cellStyle name="Title 18 4 3 2 3" xfId="51588" xr:uid="{217E0E84-8642-40C7-B7AA-66C8AA38B512}"/>
    <cellStyle name="Title 18 4 3 3" xfId="33736" xr:uid="{F6F84D30-9249-4EC9-9460-540BE9F9710D}"/>
    <cellStyle name="Title 18 4 3 4" xfId="51587" xr:uid="{D6CE17A0-51D0-4D88-8DE0-F5669F1D2BD2}"/>
    <cellStyle name="Title 18 4 4" xfId="15865" xr:uid="{B8058381-EE0A-4EF9-8CEB-C3D1CD4F5628}"/>
    <cellStyle name="Title 18 4 4 2" xfId="33738" xr:uid="{2A029480-BB30-44F8-AED7-7E82D52547A3}"/>
    <cellStyle name="Title 18 4 4 3" xfId="51589" xr:uid="{C001BBDE-0333-44CD-82D8-C239CB158A6A}"/>
    <cellStyle name="Title 18 4 5" xfId="33733" xr:uid="{AE0FDE5D-9340-44BF-88C3-C375E56AA0D2}"/>
    <cellStyle name="Title 18 4 6" xfId="51584" xr:uid="{B0DC26F6-1A52-4474-A96C-5CC65EAB847D}"/>
    <cellStyle name="Title 18 5" xfId="15866" xr:uid="{5B0C170E-F43E-4ECE-BED2-B89C8B1EE34E}"/>
    <cellStyle name="Title 18 5 2" xfId="15867" xr:uid="{88450D37-E52E-418E-B1BD-33E87D124017}"/>
    <cellStyle name="Title 18 5 2 2" xfId="15868" xr:uid="{01EEC760-9F15-4398-A0F0-2770CD968179}"/>
    <cellStyle name="Title 18 5 2 2 2" xfId="33741" xr:uid="{BC0F6D69-EDD5-4E48-862F-BF445FD65AD7}"/>
    <cellStyle name="Title 18 5 2 2 3" xfId="51592" xr:uid="{3A66192F-8781-48B4-AC9F-EB37AC4808CC}"/>
    <cellStyle name="Title 18 5 2 3" xfId="33740" xr:uid="{C50A3D1A-50CE-45CD-9ED1-A6EE1387F072}"/>
    <cellStyle name="Title 18 5 2 4" xfId="51591" xr:uid="{A59B7A07-EB56-4039-98C3-1968B2B71573}"/>
    <cellStyle name="Title 18 5 3" xfId="15869" xr:uid="{16B48769-4B4E-4426-BDEB-688828018337}"/>
    <cellStyle name="Title 18 5 3 2" xfId="15870" xr:uid="{DC36AC43-E878-49F8-8CE9-C49F3EA28CC9}"/>
    <cellStyle name="Title 18 5 3 2 2" xfId="33743" xr:uid="{60AC3CED-FF28-4CE6-AC5E-13C9B7881902}"/>
    <cellStyle name="Title 18 5 3 2 3" xfId="51594" xr:uid="{FDB4C18B-F907-4C8A-93F9-79C9EB79DCC5}"/>
    <cellStyle name="Title 18 5 3 3" xfId="33742" xr:uid="{110A8E21-26C1-4ABF-8223-556FBE7F495E}"/>
    <cellStyle name="Title 18 5 3 4" xfId="51593" xr:uid="{EECB836C-5341-41A2-947B-926B672933A8}"/>
    <cellStyle name="Title 18 5 4" xfId="15871" xr:uid="{8D39B287-8F86-487F-8B89-EEC42AD889B8}"/>
    <cellStyle name="Title 18 5 4 2" xfId="15872" xr:uid="{81B5CCED-C568-4363-964D-A2455A1C8830}"/>
    <cellStyle name="Title 18 5 4 2 2" xfId="33745" xr:uid="{055B5F52-0F0F-4152-99C3-1A4BFC774020}"/>
    <cellStyle name="Title 18 5 4 2 3" xfId="51596" xr:uid="{F8078109-5183-4CDF-A790-08A04F02908D}"/>
    <cellStyle name="Title 18 5 4 3" xfId="33744" xr:uid="{B78970CA-2AF4-4BE9-8CF3-FC38CF70D4E6}"/>
    <cellStyle name="Title 18 5 4 4" xfId="51595" xr:uid="{FEE63503-AC62-4AF9-933F-5E300342E2C6}"/>
    <cellStyle name="Title 18 5 5" xfId="15873" xr:uid="{ADCF0B11-21A1-4376-9819-21308F0D4022}"/>
    <cellStyle name="Title 18 5 5 2" xfId="33746" xr:uid="{74EC9548-646B-4706-8BC0-8289EC99BE3B}"/>
    <cellStyle name="Title 18 5 5 3" xfId="51597" xr:uid="{A9097818-658B-4B6A-8F6D-30F288AD7F58}"/>
    <cellStyle name="Title 18 5 6" xfId="33739" xr:uid="{DEC160CC-59C1-4643-B665-2E4FF6FDB0B6}"/>
    <cellStyle name="Title 18 5 7" xfId="51590" xr:uid="{8D9EF402-EC44-416A-AE79-7A1971437F75}"/>
    <cellStyle name="Title 18 6" xfId="15874" xr:uid="{5635C7AB-658C-439B-AA9C-B8CE7C9C0577}"/>
    <cellStyle name="Title 18 6 2" xfId="15875" xr:uid="{336F03AE-EC71-4AE1-80F0-A6EBF304BE25}"/>
    <cellStyle name="Title 18 6 2 2" xfId="15876" xr:uid="{16D2161A-5D81-4A90-9EB9-B75C3CDDDCFF}"/>
    <cellStyle name="Title 18 6 2 2 2" xfId="33749" xr:uid="{EAA603DD-E0C0-4AC9-84EC-A6FBF919E9D2}"/>
    <cellStyle name="Title 18 6 2 2 3" xfId="51600" xr:uid="{A1C74BB1-305C-462A-9181-B95ACEE3574C}"/>
    <cellStyle name="Title 18 6 2 3" xfId="33748" xr:uid="{C7D17AD3-80F1-46F4-AFA7-1AF6C04F548D}"/>
    <cellStyle name="Title 18 6 2 4" xfId="51599" xr:uid="{05F113A2-9A71-4B53-AF06-EDDB64C1C713}"/>
    <cellStyle name="Title 18 6 3" xfId="15877" xr:uid="{B6C632E8-39E1-4B34-AE2F-A900A782D9E2}"/>
    <cellStyle name="Title 18 6 3 2" xfId="15878" xr:uid="{52EB1BBB-7BD9-420F-8037-2D454D187E9C}"/>
    <cellStyle name="Title 18 6 3 2 2" xfId="33751" xr:uid="{B7B045F7-E86D-40ED-8D73-2E516C5118D6}"/>
    <cellStyle name="Title 18 6 3 2 3" xfId="51602" xr:uid="{50E6FE37-FA3E-4DD1-9234-9F505BB16861}"/>
    <cellStyle name="Title 18 6 3 3" xfId="33750" xr:uid="{1E702214-A7A7-46EF-871A-A051E8ACE11A}"/>
    <cellStyle name="Title 18 6 3 4" xfId="51601" xr:uid="{B8B2C81C-BA27-405F-9766-FF19959C6F83}"/>
    <cellStyle name="Title 18 6 4" xfId="15879" xr:uid="{38D9E357-4399-4C8C-8252-9C8D08460A04}"/>
    <cellStyle name="Title 18 6 4 2" xfId="33752" xr:uid="{A8BFDDD4-C4FB-4AF4-A0F5-B69656AE5E29}"/>
    <cellStyle name="Title 18 6 4 3" xfId="51603" xr:uid="{30E5AC0E-BF44-4C70-AA34-273AD3A8B1F1}"/>
    <cellStyle name="Title 18 6 5" xfId="33747" xr:uid="{6D96CC74-475C-4115-AC41-B9C83632425C}"/>
    <cellStyle name="Title 18 6 6" xfId="51598" xr:uid="{462261FB-A452-489C-BF6E-C190CDA47292}"/>
    <cellStyle name="Title 18 7" xfId="15880" xr:uid="{82302C0E-E583-4B99-9E4C-10754FC66C4A}"/>
    <cellStyle name="Title 18 7 2" xfId="15881" xr:uid="{3D2551BB-AAC6-417C-96AE-D80B08F181A2}"/>
    <cellStyle name="Title 18 7 2 2" xfId="33754" xr:uid="{276F4112-D303-4F6C-B676-48B069AB761D}"/>
    <cellStyle name="Title 18 7 2 3" xfId="51605" xr:uid="{7969796D-8D15-4D2C-B3D8-0DD3F09ABA85}"/>
    <cellStyle name="Title 18 7 3" xfId="33753" xr:uid="{21D4A345-BFF4-4F43-A8D1-7AA50FF60B04}"/>
    <cellStyle name="Title 18 7 4" xfId="51604" xr:uid="{83F57F2F-DFBA-4FD6-8C44-6E446FA04560}"/>
    <cellStyle name="Title 18 8" xfId="15882" xr:uid="{CE5BB518-B36A-46D6-AA99-6B224AE9D4B2}"/>
    <cellStyle name="Title 18 8 2" xfId="15883" xr:uid="{6E9BA9BA-EB35-45B3-9DB8-A3E54A85681C}"/>
    <cellStyle name="Title 18 8 2 2" xfId="33756" xr:uid="{D481F62B-3F67-45B3-9123-3E713E58F379}"/>
    <cellStyle name="Title 18 8 2 3" xfId="51607" xr:uid="{3412C83D-529C-467D-BB2A-ACC168F715C2}"/>
    <cellStyle name="Title 18 8 3" xfId="33755" xr:uid="{65588397-CF58-4B7E-82DA-F19B2D18E540}"/>
    <cellStyle name="Title 18 8 4" xfId="51606" xr:uid="{19B153BF-518C-49D5-BD65-3158B8D80332}"/>
    <cellStyle name="Title 18 9" xfId="15884" xr:uid="{0DFCD971-20FA-434C-994A-A4D80023768F}"/>
    <cellStyle name="Title 18 9 2" xfId="15885" xr:uid="{9854FC57-D892-4DA3-A965-DF7A3A2B1FEB}"/>
    <cellStyle name="Title 18 9 2 2" xfId="33758" xr:uid="{AC5762DC-9456-43AD-839C-1C441DA82C85}"/>
    <cellStyle name="Title 18 9 2 3" xfId="51609" xr:uid="{0ADE2D73-3B40-4C86-8DD2-A689225D0410}"/>
    <cellStyle name="Title 18 9 3" xfId="33757" xr:uid="{67A5DA66-06DA-4B0A-A14D-3BB76A86ED9C}"/>
    <cellStyle name="Title 18 9 4" xfId="51608" xr:uid="{F0E41913-C9AB-438F-B5C7-18F939E33845}"/>
    <cellStyle name="Title 19" xfId="3271" xr:uid="{2303D01B-A13D-482D-AA19-0B92AC879B49}"/>
    <cellStyle name="Title 19 10" xfId="15887" xr:uid="{5306E944-0336-4021-BE68-569360327BA9}"/>
    <cellStyle name="Title 19 10 2" xfId="33760" xr:uid="{A17171DC-8D16-483C-8049-D207A1EDFAC9}"/>
    <cellStyle name="Title 19 10 3" xfId="51611" xr:uid="{913C5216-7BE9-4302-BC5F-AD0F23F16F53}"/>
    <cellStyle name="Title 19 11" xfId="15888" xr:uid="{BDE1B46B-4450-43AD-A0DB-C7B74102149D}"/>
    <cellStyle name="Title 19 11 2" xfId="33761" xr:uid="{8B4F7A52-F8A5-4804-B580-B0BA386C5CB7}"/>
    <cellStyle name="Title 19 11 3" xfId="51612" xr:uid="{E0C6B8B9-3024-465A-A7E3-30B0AE79D166}"/>
    <cellStyle name="Title 19 12" xfId="15886" xr:uid="{7F3887EE-F738-4E44-90DB-B8026C88290E}"/>
    <cellStyle name="Title 19 12 2" xfId="33759" xr:uid="{355345B4-9CA8-43AB-9D95-298873F1F562}"/>
    <cellStyle name="Title 19 12 3" xfId="51610" xr:uid="{884C1B5B-ED7B-4719-901C-5E9934D0E936}"/>
    <cellStyle name="Title 19 13" xfId="60312" xr:uid="{562DAAEA-3B0F-4707-80DA-CDCB20ECA468}"/>
    <cellStyle name="Title 19 2" xfId="15889" xr:uid="{9EEC1653-BE4D-4EE5-92B6-253A9FA4C34D}"/>
    <cellStyle name="Title 19 2 2" xfId="15890" xr:uid="{94ED9762-3D64-439D-B004-A62E860A303B}"/>
    <cellStyle name="Title 19 2 2 2" xfId="15891" xr:uid="{D8A5C805-2617-4CAF-9037-DB4B902DEA63}"/>
    <cellStyle name="Title 19 2 2 2 2" xfId="33764" xr:uid="{2F0F833D-0C70-4DAB-9676-A7CDA4D255AD}"/>
    <cellStyle name="Title 19 2 2 2 3" xfId="51615" xr:uid="{AF07347C-F390-4BB9-8914-9774992BA5F1}"/>
    <cellStyle name="Title 19 2 2 3" xfId="33763" xr:uid="{833447F9-AC7C-49C9-953A-8824B7FDA8EB}"/>
    <cellStyle name="Title 19 2 2 4" xfId="51614" xr:uid="{5026E413-3DBF-46B9-AE52-3A43A49974A3}"/>
    <cellStyle name="Title 19 2 3" xfId="15892" xr:uid="{A89743C8-B749-47E5-BE0F-27B24A3B35CD}"/>
    <cellStyle name="Title 19 2 3 2" xfId="15893" xr:uid="{31C9C667-377D-4F6F-8C22-26813927F44C}"/>
    <cellStyle name="Title 19 2 3 2 2" xfId="33766" xr:uid="{2AD486BC-709D-49D8-A9E1-5B82803408AC}"/>
    <cellStyle name="Title 19 2 3 2 3" xfId="51617" xr:uid="{A6C2D4D2-17DF-485B-B581-419F7A87B124}"/>
    <cellStyle name="Title 19 2 3 3" xfId="33765" xr:uid="{16174453-F66D-476E-B407-739C01662E3E}"/>
    <cellStyle name="Title 19 2 3 4" xfId="51616" xr:uid="{3B4A883D-EC7B-4167-A1BA-535844AA9E07}"/>
    <cellStyle name="Title 19 2 4" xfId="15894" xr:uid="{B996C798-FAD3-412A-A609-B12F3191DEC5}"/>
    <cellStyle name="Title 19 2 4 2" xfId="33767" xr:uid="{0B4C275C-3407-47A3-B4AF-099CA31BD876}"/>
    <cellStyle name="Title 19 2 4 3" xfId="51618" xr:uid="{61945AB5-B901-4ED4-BEB9-78A4F6657863}"/>
    <cellStyle name="Title 19 2 5" xfId="15895" xr:uid="{424FBAEB-0024-40D9-9B2D-EE362D619819}"/>
    <cellStyle name="Title 19 2 5 2" xfId="33768" xr:uid="{4E8877F8-81C3-4BFF-9E7A-734A883E0C38}"/>
    <cellStyle name="Title 19 2 5 3" xfId="51619" xr:uid="{EFF491E6-8C24-4511-AF05-F99BA009EE03}"/>
    <cellStyle name="Title 19 2 6" xfId="33762" xr:uid="{B141F256-7239-4767-9370-289022DBDFEA}"/>
    <cellStyle name="Title 19 2 7" xfId="51613" xr:uid="{1BD0A98D-524C-4D0C-A585-B320B9344DAF}"/>
    <cellStyle name="Title 19 3" xfId="15896" xr:uid="{16B680D2-0BB9-44B8-811C-4D9115B8BA46}"/>
    <cellStyle name="Title 19 3 2" xfId="15897" xr:uid="{8DFCED80-D0C5-4F04-B688-5F350B5E1644}"/>
    <cellStyle name="Title 19 3 2 2" xfId="15898" xr:uid="{A034B0E5-0EA1-4BD8-9177-C29C8B4C243C}"/>
    <cellStyle name="Title 19 3 2 2 2" xfId="33771" xr:uid="{E81D4335-E98C-4CA0-9A65-5CE18AF91B35}"/>
    <cellStyle name="Title 19 3 2 2 3" xfId="51622" xr:uid="{FEBEAB2B-CDFA-4E7C-B347-DB2786E4EBCE}"/>
    <cellStyle name="Title 19 3 2 3" xfId="33770" xr:uid="{EDF88D95-B629-4F97-9A80-732F0CD1943C}"/>
    <cellStyle name="Title 19 3 2 4" xfId="51621" xr:uid="{7BC90B8F-0BA2-4109-B598-D79CF6F817A8}"/>
    <cellStyle name="Title 19 3 3" xfId="15899" xr:uid="{7DC066E1-7728-470B-93B1-3F8D30D3C138}"/>
    <cellStyle name="Title 19 3 3 2" xfId="15900" xr:uid="{C8B4A6DC-615F-43A9-B5CC-710C6C8A142A}"/>
    <cellStyle name="Title 19 3 3 2 2" xfId="33773" xr:uid="{76F17A8A-4166-406F-9419-1ECFC248D6E1}"/>
    <cellStyle name="Title 19 3 3 2 3" xfId="51624" xr:uid="{3A70CA98-2E1B-4441-8C29-892112695396}"/>
    <cellStyle name="Title 19 3 3 3" xfId="33772" xr:uid="{9FEA01E6-F326-4A3A-96D2-4C69C06A7669}"/>
    <cellStyle name="Title 19 3 3 4" xfId="51623" xr:uid="{576BBEA4-3771-4394-97E5-49D416AE6BD9}"/>
    <cellStyle name="Title 19 3 4" xfId="15901" xr:uid="{9D61C17F-4442-4360-BDAD-ABDBE1897CCA}"/>
    <cellStyle name="Title 19 3 4 2" xfId="33774" xr:uid="{5589E63D-9BFC-4512-BA80-D88FE7114067}"/>
    <cellStyle name="Title 19 3 4 3" xfId="51625" xr:uid="{585B6E2D-F23E-45C5-8DEA-6C73D0D3ECAF}"/>
    <cellStyle name="Title 19 3 5" xfId="33769" xr:uid="{03480D2F-80FA-4F98-B2A6-28E7A09E448D}"/>
    <cellStyle name="Title 19 3 6" xfId="51620" xr:uid="{59A0A0FB-15D5-4226-A0D1-6EABFA150078}"/>
    <cellStyle name="Title 19 4" xfId="15902" xr:uid="{A21EE24B-7793-4169-B624-746C619C0AD9}"/>
    <cellStyle name="Title 19 4 2" xfId="15903" xr:uid="{FF43342D-24D8-4194-B8AE-9D2C13E64BD8}"/>
    <cellStyle name="Title 19 4 2 2" xfId="15904" xr:uid="{791E8EB4-BB96-469B-B411-2CAE082869FF}"/>
    <cellStyle name="Title 19 4 2 2 2" xfId="33777" xr:uid="{2A68A9B0-3410-4CCC-ADEE-42B88F19B2CF}"/>
    <cellStyle name="Title 19 4 2 2 3" xfId="51628" xr:uid="{BFF3D021-16D3-42B6-B7A6-A4788BA962FE}"/>
    <cellStyle name="Title 19 4 2 3" xfId="33776" xr:uid="{4E4E113F-7C89-4607-80DC-22009AE592F1}"/>
    <cellStyle name="Title 19 4 2 4" xfId="51627" xr:uid="{ED55F223-D84C-48D7-B0A4-7A926BF11A86}"/>
    <cellStyle name="Title 19 4 3" xfId="15905" xr:uid="{4D29478A-A59F-4393-8023-866D5F7762F2}"/>
    <cellStyle name="Title 19 4 3 2" xfId="15906" xr:uid="{BAA483D9-AFBB-447F-8627-0B97CAA32D47}"/>
    <cellStyle name="Title 19 4 3 2 2" xfId="33779" xr:uid="{48241183-D705-4277-9879-83A2053B5591}"/>
    <cellStyle name="Title 19 4 3 2 3" xfId="51630" xr:uid="{4CBBC766-CC90-4566-891B-D9D7F43ECD69}"/>
    <cellStyle name="Title 19 4 3 3" xfId="33778" xr:uid="{9AF180EF-0964-4E12-B9B3-E85DCC049A3E}"/>
    <cellStyle name="Title 19 4 3 4" xfId="51629" xr:uid="{FE480363-A832-4A79-9715-53BDDF1B986C}"/>
    <cellStyle name="Title 19 4 4" xfId="15907" xr:uid="{C0BF2618-E968-4136-AD8D-551871351D57}"/>
    <cellStyle name="Title 19 4 4 2" xfId="33780" xr:uid="{123945C3-4199-4DAA-8591-DC5960C7EC6C}"/>
    <cellStyle name="Title 19 4 4 3" xfId="51631" xr:uid="{D3AEB1A9-D2F5-432E-8F9B-1D5AFBF00700}"/>
    <cellStyle name="Title 19 4 5" xfId="33775" xr:uid="{474E090B-8587-40B6-98D5-30AB47DBE263}"/>
    <cellStyle name="Title 19 4 6" xfId="51626" xr:uid="{F26565F1-CC13-4B31-8D19-7A5045193C80}"/>
    <cellStyle name="Title 19 5" xfId="15908" xr:uid="{27F0BAF6-8DDE-429F-AB4D-5989D84350AF}"/>
    <cellStyle name="Title 19 5 2" xfId="15909" xr:uid="{A09D33FC-2B06-4623-AB56-8CF7910181BC}"/>
    <cellStyle name="Title 19 5 2 2" xfId="15910" xr:uid="{0AE738AE-C68A-453C-BF0A-2DC57D505AE8}"/>
    <cellStyle name="Title 19 5 2 2 2" xfId="33783" xr:uid="{DA36AE2D-315A-416F-A7E1-DA374C9AE9B0}"/>
    <cellStyle name="Title 19 5 2 2 3" xfId="51634" xr:uid="{25051F57-3B35-43BF-B996-440B1DB922D5}"/>
    <cellStyle name="Title 19 5 2 3" xfId="33782" xr:uid="{8CAFFF4F-4F4B-4620-B201-B78EAA917D34}"/>
    <cellStyle name="Title 19 5 2 4" xfId="51633" xr:uid="{24DB1978-0089-4E8F-AB64-F08359DDE621}"/>
    <cellStyle name="Title 19 5 3" xfId="15911" xr:uid="{BD524280-D302-49AE-8060-39EE26EDE040}"/>
    <cellStyle name="Title 19 5 3 2" xfId="15912" xr:uid="{16DB41F2-226C-4903-A1A5-8BE70B7E2B71}"/>
    <cellStyle name="Title 19 5 3 2 2" xfId="33785" xr:uid="{01AF8522-A355-4518-9448-01FD0CFF97A0}"/>
    <cellStyle name="Title 19 5 3 2 3" xfId="51636" xr:uid="{952560F2-95BB-4887-A2F6-5850F7F02DC0}"/>
    <cellStyle name="Title 19 5 3 3" xfId="33784" xr:uid="{6A9D783E-3AD8-4A7B-AFAF-A119435B1936}"/>
    <cellStyle name="Title 19 5 3 4" xfId="51635" xr:uid="{315247A3-BB45-4FF5-9A17-9BF45ACB35EF}"/>
    <cellStyle name="Title 19 5 4" xfId="15913" xr:uid="{19679CF9-F850-4281-BF06-4B9BEED235BF}"/>
    <cellStyle name="Title 19 5 4 2" xfId="15914" xr:uid="{75359AF9-4321-4E92-815B-A2C999C6EB42}"/>
    <cellStyle name="Title 19 5 4 2 2" xfId="33787" xr:uid="{ADC4CA48-B22B-4990-9552-8E6BE463911C}"/>
    <cellStyle name="Title 19 5 4 2 3" xfId="51638" xr:uid="{6561D70F-4C77-4995-B124-7C3AEEC2A878}"/>
    <cellStyle name="Title 19 5 4 3" xfId="33786" xr:uid="{DB2E3579-A034-49F2-911B-F67C9D223C89}"/>
    <cellStyle name="Title 19 5 4 4" xfId="51637" xr:uid="{80A08D8F-078A-4BB4-8E49-3FE91120B76C}"/>
    <cellStyle name="Title 19 5 5" xfId="15915" xr:uid="{53FB3F05-18D1-4285-A7B8-5FF0DCAB1229}"/>
    <cellStyle name="Title 19 5 5 2" xfId="33788" xr:uid="{559A5EB2-B0B3-46CA-8400-C19C9F8C438E}"/>
    <cellStyle name="Title 19 5 5 3" xfId="51639" xr:uid="{6A6D3A5D-7EC3-45AB-92CF-5EE6DD38AC62}"/>
    <cellStyle name="Title 19 5 6" xfId="33781" xr:uid="{AC242155-CE85-4565-AB47-D72EB6408192}"/>
    <cellStyle name="Title 19 5 7" xfId="51632" xr:uid="{48F35AD3-676E-4E07-9C83-662330EF564F}"/>
    <cellStyle name="Title 19 6" xfId="15916" xr:uid="{0EA00502-0375-4A38-A902-EF7AD2E821B8}"/>
    <cellStyle name="Title 19 6 2" xfId="15917" xr:uid="{367A043D-4D64-4993-ACA4-97F619220FAE}"/>
    <cellStyle name="Title 19 6 2 2" xfId="15918" xr:uid="{DE7948A7-8878-464D-9C0E-7ACBEE4F92F8}"/>
    <cellStyle name="Title 19 6 2 2 2" xfId="33791" xr:uid="{57C8A91A-1BDD-4E07-8DAA-C4D3089C0E82}"/>
    <cellStyle name="Title 19 6 2 2 3" xfId="51642" xr:uid="{3977B518-F108-48F8-843E-049414F634B2}"/>
    <cellStyle name="Title 19 6 2 3" xfId="33790" xr:uid="{6A2FE3FD-5278-4E44-B0EA-8BC17DBDD327}"/>
    <cellStyle name="Title 19 6 2 4" xfId="51641" xr:uid="{CB4C7887-D3D3-4639-8B50-3BAE92037422}"/>
    <cellStyle name="Title 19 6 3" xfId="15919" xr:uid="{FD53AA35-9CA0-463D-AED4-9198E4F1ED5C}"/>
    <cellStyle name="Title 19 6 3 2" xfId="15920" xr:uid="{A4CD1CF2-CDA1-49AB-9804-9E78D8F1D8CF}"/>
    <cellStyle name="Title 19 6 3 2 2" xfId="33793" xr:uid="{5CDD4039-08F8-4584-B6A3-12F971EFA78A}"/>
    <cellStyle name="Title 19 6 3 2 3" xfId="51644" xr:uid="{59CDEE00-6F78-4AB8-8AD4-6C3F61E44A36}"/>
    <cellStyle name="Title 19 6 3 3" xfId="33792" xr:uid="{1C88C34F-5E07-4C55-9C98-A33D3EC9B9B7}"/>
    <cellStyle name="Title 19 6 3 4" xfId="51643" xr:uid="{5422B2AE-81FA-4631-890D-B7EC84F0A7FD}"/>
    <cellStyle name="Title 19 6 4" xfId="15921" xr:uid="{84F4FE6C-2D18-4E7B-93F0-C803E6B89362}"/>
    <cellStyle name="Title 19 6 4 2" xfId="33794" xr:uid="{FDDF937E-9578-4ABE-A9B8-8BC88AD5B550}"/>
    <cellStyle name="Title 19 6 4 3" xfId="51645" xr:uid="{173F56B9-9D3F-41FB-88D3-C525DE3A94C9}"/>
    <cellStyle name="Title 19 6 5" xfId="33789" xr:uid="{63F5064B-F795-493E-A64E-3A265B67B726}"/>
    <cellStyle name="Title 19 6 6" xfId="51640" xr:uid="{0886E3EB-C644-4A11-8B79-5B6F0C1A91B9}"/>
    <cellStyle name="Title 19 7" xfId="15922" xr:uid="{FDC2C02A-AC89-46AD-AEE8-F8F0F6848C15}"/>
    <cellStyle name="Title 19 7 2" xfId="15923" xr:uid="{25B79E05-4279-4871-885F-A18E5BDB4F38}"/>
    <cellStyle name="Title 19 7 2 2" xfId="33796" xr:uid="{DFC714C2-FBA8-4EB0-9F55-8AED82ACFF8B}"/>
    <cellStyle name="Title 19 7 2 3" xfId="51647" xr:uid="{A3C4594C-3B4C-4A52-B115-7A9300FEA531}"/>
    <cellStyle name="Title 19 7 3" xfId="33795" xr:uid="{DB4E0C12-DFF3-403E-A6CF-B7825D368670}"/>
    <cellStyle name="Title 19 7 4" xfId="51646" xr:uid="{5A33F7F6-A272-4AC2-807B-DC7DB40BD5BD}"/>
    <cellStyle name="Title 19 8" xfId="15924" xr:uid="{94BD3781-CF27-46A4-A304-3C6D80357EB5}"/>
    <cellStyle name="Title 19 8 2" xfId="15925" xr:uid="{254F6EAD-9106-44AB-B859-0077CD204CE1}"/>
    <cellStyle name="Title 19 8 2 2" xfId="33798" xr:uid="{9DCF6F9D-5795-4E13-B2D9-4E32C29A841F}"/>
    <cellStyle name="Title 19 8 2 3" xfId="51649" xr:uid="{2078262C-47AF-4863-8F7D-A647FA3383B3}"/>
    <cellStyle name="Title 19 8 3" xfId="33797" xr:uid="{DCE12F56-1CA6-4F4F-9A00-AABA7E0F37D5}"/>
    <cellStyle name="Title 19 8 4" xfId="51648" xr:uid="{AED09F03-951D-4FB6-BAD3-799F2C93247A}"/>
    <cellStyle name="Title 19 9" xfId="15926" xr:uid="{00970460-46C4-43E9-A282-74CAF5A7FD0D}"/>
    <cellStyle name="Title 19 9 2" xfId="15927" xr:uid="{019DFB77-5AC7-46FA-AE25-97161103A49E}"/>
    <cellStyle name="Title 19 9 2 2" xfId="33800" xr:uid="{275F3086-F159-4DF3-8336-7FC264F9198B}"/>
    <cellStyle name="Title 19 9 2 3" xfId="51651" xr:uid="{50BBE8E9-81AE-4A40-AD92-7FA1CAC6482B}"/>
    <cellStyle name="Title 19 9 3" xfId="33799" xr:uid="{BA959D31-5986-4ED8-AB47-847967001521}"/>
    <cellStyle name="Title 19 9 4" xfId="51650" xr:uid="{7D16AAAA-B055-4000-91AA-F52454580BBE}"/>
    <cellStyle name="Title 2" xfId="311" xr:uid="{F6E28307-5C82-4909-8BE1-48235272AC29}"/>
    <cellStyle name="Title 2 10" xfId="4804" xr:uid="{B416F979-A511-4D9E-9DC5-8F0A842DD0F9}"/>
    <cellStyle name="Title 2 10 10" xfId="15930" xr:uid="{C367A89D-23E5-4E19-9E13-E8F467F212EB}"/>
    <cellStyle name="Title 2 10 10 2" xfId="33803" xr:uid="{EB2C28CA-5857-42CA-BFD7-E1D761BFCE12}"/>
    <cellStyle name="Title 2 10 10 3" xfId="51654" xr:uid="{867F8D73-BD42-4580-B4BE-101787410880}"/>
    <cellStyle name="Title 2 10 11" xfId="15929" xr:uid="{7CEC028F-75E5-46DD-9F9D-C1B3CC19E914}"/>
    <cellStyle name="Title 2 10 11 2" xfId="33802" xr:uid="{741CB556-902E-407C-9315-6A1D37265405}"/>
    <cellStyle name="Title 2 10 11 3" xfId="51653" xr:uid="{52E34AD3-CED6-4603-98DC-A989A348B9C2}"/>
    <cellStyle name="Title 2 10 12" xfId="60314" xr:uid="{6884349E-D238-41EB-812F-B90566EDD7C1}"/>
    <cellStyle name="Title 2 10 2" xfId="15931" xr:uid="{49CC91BE-7BC8-4FC7-83A4-CA6597922F18}"/>
    <cellStyle name="Title 2 10 2 2" xfId="15932" xr:uid="{89CF58D3-9B49-4AEE-8E83-820B294370EE}"/>
    <cellStyle name="Title 2 10 2 2 2" xfId="15933" xr:uid="{2455FA38-1D96-41EA-9321-C8DE66059D36}"/>
    <cellStyle name="Title 2 10 2 2 2 2" xfId="33806" xr:uid="{0F48656E-F3C8-425A-AF00-626D94105266}"/>
    <cellStyle name="Title 2 10 2 2 2 3" xfId="51657" xr:uid="{F0B019E3-BAD9-4A01-AFCA-16123204DB4D}"/>
    <cellStyle name="Title 2 10 2 2 3" xfId="33805" xr:uid="{1F4221FC-6AC2-4915-8F57-64CC7E0C8B6D}"/>
    <cellStyle name="Title 2 10 2 2 4" xfId="51656" xr:uid="{9CC19E3B-A342-4637-97E1-882A989C5514}"/>
    <cellStyle name="Title 2 10 2 3" xfId="15934" xr:uid="{13233BEC-3960-4648-9635-4C89796EB4A5}"/>
    <cellStyle name="Title 2 10 2 3 2" xfId="15935" xr:uid="{4923B337-3915-4BE0-8E91-6D25E37A64EE}"/>
    <cellStyle name="Title 2 10 2 3 2 2" xfId="33808" xr:uid="{89ADBEA2-5588-483F-B658-0E9584B9AC2B}"/>
    <cellStyle name="Title 2 10 2 3 2 3" xfId="51659" xr:uid="{9E9765B8-8380-4B80-9A87-D35730D4C9CB}"/>
    <cellStyle name="Title 2 10 2 3 3" xfId="33807" xr:uid="{6BC8E698-A608-44CD-9685-3D2FC8CC95CA}"/>
    <cellStyle name="Title 2 10 2 3 4" xfId="51658" xr:uid="{F0423D1E-C0A9-4DB7-948D-9BB892848F41}"/>
    <cellStyle name="Title 2 10 2 4" xfId="15936" xr:uid="{2BC966F1-A3F6-4E18-AF70-6BE79BB98F39}"/>
    <cellStyle name="Title 2 10 2 4 2" xfId="33809" xr:uid="{9A8EF910-5BD8-4329-8A01-0C2F16A32CB6}"/>
    <cellStyle name="Title 2 10 2 4 3" xfId="51660" xr:uid="{098F3070-9A50-4F31-B652-3160B8428F27}"/>
    <cellStyle name="Title 2 10 2 5" xfId="33804" xr:uid="{DFCA48DD-429E-43BA-BC70-A0C119FE7AEA}"/>
    <cellStyle name="Title 2 10 2 6" xfId="51655" xr:uid="{D7D933AE-1401-4618-B440-623DA6C31877}"/>
    <cellStyle name="Title 2 10 3" xfId="15937" xr:uid="{0F0EDB2E-A731-4529-860F-8F0293915EA2}"/>
    <cellStyle name="Title 2 10 3 2" xfId="15938" xr:uid="{747E94A3-2D9F-450F-B929-0BB2F33DA144}"/>
    <cellStyle name="Title 2 10 3 2 2" xfId="15939" xr:uid="{67DFFA96-394C-47A2-B69E-798A313CB1ED}"/>
    <cellStyle name="Title 2 10 3 2 2 2" xfId="33812" xr:uid="{33EE3865-79EC-4AA6-992F-7A4B942989D0}"/>
    <cellStyle name="Title 2 10 3 2 2 3" xfId="51663" xr:uid="{4C18DB6B-FB16-4311-9459-AC0B5F4FC53B}"/>
    <cellStyle name="Title 2 10 3 2 3" xfId="33811" xr:uid="{3FF9C540-A6FC-4047-B59E-C3A67DD0EE66}"/>
    <cellStyle name="Title 2 10 3 2 4" xfId="51662" xr:uid="{33B08FD0-1606-4FEA-BC7D-D1D856117B2A}"/>
    <cellStyle name="Title 2 10 3 3" xfId="15940" xr:uid="{FC55E0D2-59A3-4845-B3A5-D210A165C5A6}"/>
    <cellStyle name="Title 2 10 3 3 2" xfId="15941" xr:uid="{9B077017-292E-4386-9B3A-A707E8663AC4}"/>
    <cellStyle name="Title 2 10 3 3 2 2" xfId="33814" xr:uid="{D64FFF7F-010E-4CE6-9BC5-DEF50D632546}"/>
    <cellStyle name="Title 2 10 3 3 2 3" xfId="51665" xr:uid="{53D41C8C-EBAE-4FDD-AC03-1EAC44CA4A6F}"/>
    <cellStyle name="Title 2 10 3 3 3" xfId="33813" xr:uid="{435AFF2F-22AA-436D-B67D-532EF50AD257}"/>
    <cellStyle name="Title 2 10 3 3 4" xfId="51664" xr:uid="{122C95C2-FA7E-4F8A-915B-14DCE6D3F7E8}"/>
    <cellStyle name="Title 2 10 3 4" xfId="15942" xr:uid="{FD95A4E7-41B0-4419-8C59-0466E19371F3}"/>
    <cellStyle name="Title 2 10 3 4 2" xfId="33815" xr:uid="{9FA6DC73-9272-4971-BD44-5543D4BA7886}"/>
    <cellStyle name="Title 2 10 3 4 3" xfId="51666" xr:uid="{880E18D4-B2D8-4476-B055-BACA8FE09757}"/>
    <cellStyle name="Title 2 10 3 5" xfId="33810" xr:uid="{4EF73984-1379-4252-921A-0C3C0FC73D3B}"/>
    <cellStyle name="Title 2 10 3 6" xfId="51661" xr:uid="{83AE92CF-4288-47B6-9B4B-7F7C9F3157EA}"/>
    <cellStyle name="Title 2 10 4" xfId="15943" xr:uid="{69C4A727-4803-48AC-91E8-38207BA57B8C}"/>
    <cellStyle name="Title 2 10 4 2" xfId="15944" xr:uid="{E27941C6-C7BD-44AC-8387-7614150CB6D0}"/>
    <cellStyle name="Title 2 10 4 2 2" xfId="15945" xr:uid="{0D22AFA3-8B87-42B7-A62E-C0B28E45BC4D}"/>
    <cellStyle name="Title 2 10 4 2 2 2" xfId="33818" xr:uid="{05B9D12C-58F2-44B4-838E-57746A1CCD03}"/>
    <cellStyle name="Title 2 10 4 2 2 3" xfId="51669" xr:uid="{C82D524E-C7BD-4088-BA9E-5DF61B0BAED8}"/>
    <cellStyle name="Title 2 10 4 2 3" xfId="33817" xr:uid="{318E2089-A8FE-401D-B992-0468C13DE392}"/>
    <cellStyle name="Title 2 10 4 2 4" xfId="51668" xr:uid="{CA57EDF2-2192-4167-A150-18CDB40CC64E}"/>
    <cellStyle name="Title 2 10 4 3" xfId="15946" xr:uid="{253907A9-27E7-419F-8B86-70E1D6E6F81C}"/>
    <cellStyle name="Title 2 10 4 3 2" xfId="15947" xr:uid="{99A6A7CE-BBF7-4101-9DE9-094AA6F9669E}"/>
    <cellStyle name="Title 2 10 4 3 2 2" xfId="33820" xr:uid="{B65B9BBA-7607-47A3-8279-23050BE303CC}"/>
    <cellStyle name="Title 2 10 4 3 2 3" xfId="51671" xr:uid="{9CB0D325-9E7A-4D8E-9051-BB4DC4ED1313}"/>
    <cellStyle name="Title 2 10 4 3 3" xfId="33819" xr:uid="{A99094C7-FB73-47AF-AA71-8D0B420A53A1}"/>
    <cellStyle name="Title 2 10 4 3 4" xfId="51670" xr:uid="{2F78ACC5-5D04-42AA-A63E-1F3E8761DF70}"/>
    <cellStyle name="Title 2 10 4 4" xfId="15948" xr:uid="{9BB72403-96C7-4392-A19C-B93BA0AFA992}"/>
    <cellStyle name="Title 2 10 4 4 2" xfId="15949" xr:uid="{62687234-233A-4DE1-AB7C-DC71B78DF715}"/>
    <cellStyle name="Title 2 10 4 4 2 2" xfId="33822" xr:uid="{F2725746-084E-4492-9368-ECBC07A6D33B}"/>
    <cellStyle name="Title 2 10 4 4 2 3" xfId="51673" xr:uid="{089C3712-C37D-4A26-8DE0-FA217449CC37}"/>
    <cellStyle name="Title 2 10 4 4 3" xfId="33821" xr:uid="{1DD6F609-A2EB-4047-B354-DE5A09002559}"/>
    <cellStyle name="Title 2 10 4 4 4" xfId="51672" xr:uid="{1E40F806-F011-452C-921D-4C7B832D9C0A}"/>
    <cellStyle name="Title 2 10 4 5" xfId="15950" xr:uid="{DCB82DE2-49EA-436C-9D69-E79E2BF1D557}"/>
    <cellStyle name="Title 2 10 4 5 2" xfId="33823" xr:uid="{1AF88DCC-CA6C-4BC6-BD20-6210CDA2D3CD}"/>
    <cellStyle name="Title 2 10 4 5 3" xfId="51674" xr:uid="{2AC2677C-89F7-44DC-A327-E746CC55B2B7}"/>
    <cellStyle name="Title 2 10 4 6" xfId="33816" xr:uid="{761686AE-75E9-4256-9E43-11FCE74CA234}"/>
    <cellStyle name="Title 2 10 4 7" xfId="51667" xr:uid="{3B49AA27-C4E3-464A-96F6-FAD5975773D1}"/>
    <cellStyle name="Title 2 10 5" xfId="15951" xr:uid="{66C3E538-E4E1-4029-B031-9B02A6B31B0D}"/>
    <cellStyle name="Title 2 10 5 2" xfId="15952" xr:uid="{9D7E1BBF-6A75-494D-90BC-B62DBFE33000}"/>
    <cellStyle name="Title 2 10 5 2 2" xfId="15953" xr:uid="{E0AC52B1-C4D8-47FE-B22D-2EBE0BD1AE1A}"/>
    <cellStyle name="Title 2 10 5 2 2 2" xfId="33826" xr:uid="{D3FCD40C-63B3-4BB0-9E10-33E0E630AE72}"/>
    <cellStyle name="Title 2 10 5 2 2 3" xfId="51677" xr:uid="{947F0103-8195-4A71-8CFE-9C1F512C772A}"/>
    <cellStyle name="Title 2 10 5 2 3" xfId="33825" xr:uid="{3F0303B2-5E3C-43F9-931A-494E2CEBAA27}"/>
    <cellStyle name="Title 2 10 5 2 4" xfId="51676" xr:uid="{6754ADCF-4137-4763-85FE-CDDA145DE63A}"/>
    <cellStyle name="Title 2 10 5 3" xfId="15954" xr:uid="{C6CF3D98-F26C-4751-AC4B-E165A4152792}"/>
    <cellStyle name="Title 2 10 5 3 2" xfId="15955" xr:uid="{2E4D2462-5120-41AB-84F2-8EF56000E6D6}"/>
    <cellStyle name="Title 2 10 5 3 2 2" xfId="33828" xr:uid="{FBCB8854-4FF3-4FAF-880F-CF7F478AD63A}"/>
    <cellStyle name="Title 2 10 5 3 2 3" xfId="51679" xr:uid="{54764144-3A67-4D2B-B2C7-1321833F81FE}"/>
    <cellStyle name="Title 2 10 5 3 3" xfId="33827" xr:uid="{7C3B1435-B802-4C54-ABC6-852283DC8F94}"/>
    <cellStyle name="Title 2 10 5 3 4" xfId="51678" xr:uid="{D688E329-91F4-4363-83A1-319F8AF490A4}"/>
    <cellStyle name="Title 2 10 5 4" xfId="15956" xr:uid="{74C3FEF9-E74B-4A26-AEE7-4902F9BE0BB1}"/>
    <cellStyle name="Title 2 10 5 4 2" xfId="33829" xr:uid="{745F5030-8012-4B23-8288-4458585C550A}"/>
    <cellStyle name="Title 2 10 5 4 3" xfId="51680" xr:uid="{7F0511E5-06A6-4127-AB80-C1124D9E7824}"/>
    <cellStyle name="Title 2 10 5 5" xfId="33824" xr:uid="{AE4CE09D-E377-48F2-B400-1F95259E62D9}"/>
    <cellStyle name="Title 2 10 5 6" xfId="51675" xr:uid="{F149B323-F974-4D95-9C31-78DB3338E493}"/>
    <cellStyle name="Title 2 10 6" xfId="15957" xr:uid="{41B3DCBC-C2C9-4353-962D-C5CAF2AAC378}"/>
    <cellStyle name="Title 2 10 6 2" xfId="15958" xr:uid="{BE5902EB-849F-4F22-AF96-C6F126459309}"/>
    <cellStyle name="Title 2 10 6 2 2" xfId="33831" xr:uid="{6876EE44-2C2C-4D6B-8861-F2A1773D4A58}"/>
    <cellStyle name="Title 2 10 6 2 3" xfId="51682" xr:uid="{A90C071E-3EB4-450F-A04F-B3F9F37C4F5A}"/>
    <cellStyle name="Title 2 10 6 3" xfId="33830" xr:uid="{564292CA-DE5C-435B-9F84-C7E773715496}"/>
    <cellStyle name="Title 2 10 6 4" xfId="51681" xr:uid="{EDD47F9D-958A-4710-800D-753C1BF2D774}"/>
    <cellStyle name="Title 2 10 7" xfId="15959" xr:uid="{8326815A-0673-4A5A-9984-C3AE5A253B19}"/>
    <cellStyle name="Title 2 10 7 2" xfId="15960" xr:uid="{12F0F617-9AA5-48B8-A5F4-2E41E534D68E}"/>
    <cellStyle name="Title 2 10 7 2 2" xfId="33833" xr:uid="{66EC8329-019F-4E31-B957-9D8B7145A32D}"/>
    <cellStyle name="Title 2 10 7 2 3" xfId="51684" xr:uid="{C43BFA61-104B-47D4-9188-A37467602D33}"/>
    <cellStyle name="Title 2 10 7 3" xfId="33832" xr:uid="{FCCC09C0-80A1-48FE-989E-AACE5DC3C973}"/>
    <cellStyle name="Title 2 10 7 4" xfId="51683" xr:uid="{61376924-B08A-4D16-A083-DB04EA5213AF}"/>
    <cellStyle name="Title 2 10 8" xfId="15961" xr:uid="{68BA9554-25CE-4D15-91C9-9DDDC0075DA0}"/>
    <cellStyle name="Title 2 10 8 2" xfId="15962" xr:uid="{A484A3E9-7C77-4675-A90B-E36459AF76E8}"/>
    <cellStyle name="Title 2 10 8 2 2" xfId="33835" xr:uid="{2A5F8C4B-84B3-49B8-A0B6-08306CEE39D5}"/>
    <cellStyle name="Title 2 10 8 2 3" xfId="51686" xr:uid="{7792F92B-1FC1-4C5C-8847-510D4CE71E14}"/>
    <cellStyle name="Title 2 10 8 3" xfId="33834" xr:uid="{FC08E1BC-0530-4652-BC45-74E6B4F2FC9D}"/>
    <cellStyle name="Title 2 10 8 4" xfId="51685" xr:uid="{900B7305-2E0C-4BDC-B567-E21E6443F3F5}"/>
    <cellStyle name="Title 2 10 9" xfId="15963" xr:uid="{A456E3AB-EE16-4AD8-8E81-17DF6C5CF782}"/>
    <cellStyle name="Title 2 10 9 2" xfId="33836" xr:uid="{A3C0FD5D-2D8B-43BC-9F1B-97030F754D32}"/>
    <cellStyle name="Title 2 10 9 3" xfId="51687" xr:uid="{48596877-8087-4357-AC09-0C0779F6DEA1}"/>
    <cellStyle name="Title 2 11" xfId="15964" xr:uid="{EBC769F6-F754-48CF-AFAB-5636D67FE921}"/>
    <cellStyle name="Title 2 11 10" xfId="15965" xr:uid="{C3CDBF45-1BE7-41B1-A71E-9F51250118E7}"/>
    <cellStyle name="Title 2 11 10 2" xfId="33838" xr:uid="{8FC6AFE5-FA20-44D4-AE3C-C9A20F744603}"/>
    <cellStyle name="Title 2 11 10 3" xfId="51689" xr:uid="{D937872C-8EE3-41E1-9CEA-C8F2AD93772A}"/>
    <cellStyle name="Title 2 11 11" xfId="33837" xr:uid="{B91915EA-5FD6-49FE-87FB-9D8FA99C1399}"/>
    <cellStyle name="Title 2 11 12" xfId="51688" xr:uid="{CE83E94B-C883-4F3A-94D9-506F4169F8EA}"/>
    <cellStyle name="Title 2 11 2" xfId="15966" xr:uid="{EB33366B-5070-48BF-B42E-06E2C6B79D35}"/>
    <cellStyle name="Title 2 11 2 2" xfId="15967" xr:uid="{C3701295-2BD2-429F-A6ED-060F727C6648}"/>
    <cellStyle name="Title 2 11 2 2 2" xfId="15968" xr:uid="{B747B603-7B9B-45EF-B3F4-4F0DBE98792E}"/>
    <cellStyle name="Title 2 11 2 2 2 2" xfId="33841" xr:uid="{E697ED7A-37CA-4406-9663-33F2A3578586}"/>
    <cellStyle name="Title 2 11 2 2 2 3" xfId="51692" xr:uid="{F3691109-43B5-4C0E-BA6C-BE38156680A4}"/>
    <cellStyle name="Title 2 11 2 2 3" xfId="33840" xr:uid="{117BF2D9-4F2C-4CC7-88AA-34F06FEECB9B}"/>
    <cellStyle name="Title 2 11 2 2 4" xfId="51691" xr:uid="{DDD1C913-3F71-427D-A2A3-6B0FD78447AE}"/>
    <cellStyle name="Title 2 11 2 3" xfId="15969" xr:uid="{1641081F-F1A8-4915-9C4D-65AA8742A09B}"/>
    <cellStyle name="Title 2 11 2 3 2" xfId="15970" xr:uid="{3404F352-C8D1-4057-ACB8-13D3CC473A24}"/>
    <cellStyle name="Title 2 11 2 3 2 2" xfId="33843" xr:uid="{3D82FDD9-CBBB-4D5F-9E7A-84999AE8D3ED}"/>
    <cellStyle name="Title 2 11 2 3 2 3" xfId="51694" xr:uid="{FB499AE0-E07D-4D65-A1D5-CD6CF9C47962}"/>
    <cellStyle name="Title 2 11 2 3 3" xfId="33842" xr:uid="{E44A0F4D-3202-4DA4-AFBF-2EF8F6C74F73}"/>
    <cellStyle name="Title 2 11 2 3 4" xfId="51693" xr:uid="{37414689-04CC-4ADA-9263-065AB71E71B7}"/>
    <cellStyle name="Title 2 11 2 4" xfId="15971" xr:uid="{4DF7A8DA-F350-4E2D-A1A3-77D3A944098D}"/>
    <cellStyle name="Title 2 11 2 4 2" xfId="33844" xr:uid="{F743CCD0-5FF0-4637-B3B7-045EAB8448BF}"/>
    <cellStyle name="Title 2 11 2 4 3" xfId="51695" xr:uid="{FE3114C6-5C7E-43F9-BFBD-9AA48BB51E78}"/>
    <cellStyle name="Title 2 11 2 5" xfId="33839" xr:uid="{3C2AED29-78A4-44A7-8ABF-20EC37D766CB}"/>
    <cellStyle name="Title 2 11 2 6" xfId="51690" xr:uid="{9F46B618-6881-4882-98E7-58A76FF8F9CD}"/>
    <cellStyle name="Title 2 11 3" xfId="15972" xr:uid="{A1330857-15F1-496B-BD5D-5D65891F2251}"/>
    <cellStyle name="Title 2 11 3 2" xfId="15973" xr:uid="{266597B1-364E-41AB-A91E-D6C57A0C23A1}"/>
    <cellStyle name="Title 2 11 3 2 2" xfId="15974" xr:uid="{BF95AB76-05BD-4A90-92FF-7B7102D483FD}"/>
    <cellStyle name="Title 2 11 3 2 2 2" xfId="33847" xr:uid="{091B13A6-A37D-4A38-8C66-8A297355B533}"/>
    <cellStyle name="Title 2 11 3 2 2 3" xfId="51698" xr:uid="{2BCDCDEA-7DB8-49F6-81C0-C0C852A57419}"/>
    <cellStyle name="Title 2 11 3 2 3" xfId="33846" xr:uid="{4EF56807-B81B-452C-9F14-577C1D1F4770}"/>
    <cellStyle name="Title 2 11 3 2 4" xfId="51697" xr:uid="{63AEC9DB-0D2E-49C6-84EE-3D92B6A35B89}"/>
    <cellStyle name="Title 2 11 3 3" xfId="15975" xr:uid="{87D424EA-CCFF-471E-8F50-7FFC52364712}"/>
    <cellStyle name="Title 2 11 3 3 2" xfId="15976" xr:uid="{1D100675-D5A4-4DB2-87C9-65A7A65AF4F1}"/>
    <cellStyle name="Title 2 11 3 3 2 2" xfId="33849" xr:uid="{C8B1F4B7-1484-4108-BBD5-6DA1CACE37ED}"/>
    <cellStyle name="Title 2 11 3 3 2 3" xfId="51700" xr:uid="{6AFFAFA2-A5AB-4FE2-B6BB-BEEBBC5BD2E9}"/>
    <cellStyle name="Title 2 11 3 3 3" xfId="33848" xr:uid="{CDDD1BED-43A6-402E-91DB-B890224FC331}"/>
    <cellStyle name="Title 2 11 3 3 4" xfId="51699" xr:uid="{9F71398A-BC37-42C6-A82F-DA91A2BB2999}"/>
    <cellStyle name="Title 2 11 3 4" xfId="15977" xr:uid="{E0AB38ED-AA32-424F-8508-C6AC145B397E}"/>
    <cellStyle name="Title 2 11 3 4 2" xfId="33850" xr:uid="{95C2C8D1-1B9F-4432-AB87-EE99FDB6794D}"/>
    <cellStyle name="Title 2 11 3 4 3" xfId="51701" xr:uid="{0DF22444-8878-4F6B-BC9E-38A8DE0B24C3}"/>
    <cellStyle name="Title 2 11 3 5" xfId="33845" xr:uid="{95AF0D0A-7A36-4170-8FF0-197A24DD7C51}"/>
    <cellStyle name="Title 2 11 3 6" xfId="51696" xr:uid="{767DFF3C-65AE-483D-838B-561C1324CE5F}"/>
    <cellStyle name="Title 2 11 4" xfId="15978" xr:uid="{9F522BFC-0E23-44E6-9ACC-E68345C2BEF2}"/>
    <cellStyle name="Title 2 11 4 2" xfId="15979" xr:uid="{B1AA57E9-BE4C-4991-8BDE-F6D35CA01A65}"/>
    <cellStyle name="Title 2 11 4 2 2" xfId="15980" xr:uid="{65777EC1-2D80-4261-98DE-372E1F78F796}"/>
    <cellStyle name="Title 2 11 4 2 2 2" xfId="33853" xr:uid="{2D322EC1-D544-48AD-ABCB-A3FA22CA8AB9}"/>
    <cellStyle name="Title 2 11 4 2 2 3" xfId="51704" xr:uid="{0D29FACE-F64F-4398-8090-9A0E5D8B596C}"/>
    <cellStyle name="Title 2 11 4 2 3" xfId="33852" xr:uid="{17782820-171D-4B77-998F-0B5A196560C7}"/>
    <cellStyle name="Title 2 11 4 2 4" xfId="51703" xr:uid="{AFDF9398-1CD3-439E-B450-409FA1776A37}"/>
    <cellStyle name="Title 2 11 4 3" xfId="15981" xr:uid="{79C22B45-2DB7-4CE3-90C2-87D0A4A5DE35}"/>
    <cellStyle name="Title 2 11 4 3 2" xfId="15982" xr:uid="{C2F2344E-57E7-46E1-A2A6-C9B5997F5D98}"/>
    <cellStyle name="Title 2 11 4 3 2 2" xfId="33855" xr:uid="{7A891482-6FA6-43CB-9002-20DCEE8B0F21}"/>
    <cellStyle name="Title 2 11 4 3 2 3" xfId="51706" xr:uid="{0A3A6287-F265-415D-8270-29889046FFCC}"/>
    <cellStyle name="Title 2 11 4 3 3" xfId="33854" xr:uid="{7074A281-5F6F-4DE7-9D59-269135FBC5C0}"/>
    <cellStyle name="Title 2 11 4 3 4" xfId="51705" xr:uid="{A8F6EAD5-A099-480F-AF0A-FAB7F550B399}"/>
    <cellStyle name="Title 2 11 4 4" xfId="15983" xr:uid="{98D2295D-45C9-4474-9C56-D95D6E96EAB8}"/>
    <cellStyle name="Title 2 11 4 4 2" xfId="15984" xr:uid="{EE04877B-DF22-4FED-8308-751C9628A9F7}"/>
    <cellStyle name="Title 2 11 4 4 2 2" xfId="33857" xr:uid="{10A8F5CC-C65D-47AD-9E0D-A3AC69CB343D}"/>
    <cellStyle name="Title 2 11 4 4 2 3" xfId="51708" xr:uid="{FC8B5C20-7850-4E74-B04F-BA521BBCF36A}"/>
    <cellStyle name="Title 2 11 4 4 3" xfId="33856" xr:uid="{6A024C16-F0E8-43AB-8E92-80D58DF49B6E}"/>
    <cellStyle name="Title 2 11 4 4 4" xfId="51707" xr:uid="{9AFDB1C0-4B06-48D7-85E9-B7A9A0C10F94}"/>
    <cellStyle name="Title 2 11 4 5" xfId="15985" xr:uid="{978BEA7C-DFDC-4FCD-8D52-06D9A3025760}"/>
    <cellStyle name="Title 2 11 4 5 2" xfId="33858" xr:uid="{3B792238-4E78-41FE-BF36-2DDDC5335B8A}"/>
    <cellStyle name="Title 2 11 4 5 3" xfId="51709" xr:uid="{0EBACFB4-E55A-40B0-AC5B-A23DCAE390AD}"/>
    <cellStyle name="Title 2 11 4 6" xfId="33851" xr:uid="{720C1036-895D-4F7D-962F-F6D8D02CEBC9}"/>
    <cellStyle name="Title 2 11 4 7" xfId="51702" xr:uid="{3B240F91-B39A-474D-A33F-AB35E15AC9D6}"/>
    <cellStyle name="Title 2 11 5" xfId="15986" xr:uid="{5D57BA09-CD9D-4485-A9BD-B82972231829}"/>
    <cellStyle name="Title 2 11 5 2" xfId="15987" xr:uid="{7A19F0B7-028E-4531-9BED-018FD150354E}"/>
    <cellStyle name="Title 2 11 5 2 2" xfId="15988" xr:uid="{4DE5FD6F-30E0-4982-886F-C866FA8128CC}"/>
    <cellStyle name="Title 2 11 5 2 2 2" xfId="33861" xr:uid="{8FE73A51-6BF9-44F4-B2DD-90E2DD7667D1}"/>
    <cellStyle name="Title 2 11 5 2 2 3" xfId="51712" xr:uid="{9CECEED6-1019-4DF8-A612-0E5039ABAB01}"/>
    <cellStyle name="Title 2 11 5 2 3" xfId="33860" xr:uid="{B6617032-AEC6-47FB-9395-6C1F5C4FB532}"/>
    <cellStyle name="Title 2 11 5 2 4" xfId="51711" xr:uid="{65139423-5234-42A4-8253-C895323878BB}"/>
    <cellStyle name="Title 2 11 5 3" xfId="15989" xr:uid="{9630F9ED-21E3-48D4-BE3A-4A739A629ACE}"/>
    <cellStyle name="Title 2 11 5 3 2" xfId="15990" xr:uid="{55CE05C4-16CD-41CD-BC1C-A8F88CEC41C2}"/>
    <cellStyle name="Title 2 11 5 3 2 2" xfId="33863" xr:uid="{767923B1-EBDD-4218-90CF-8775667C95DE}"/>
    <cellStyle name="Title 2 11 5 3 2 3" xfId="51714" xr:uid="{7F29761E-518E-4C0B-AA8C-9A7C1A12DE6B}"/>
    <cellStyle name="Title 2 11 5 3 3" xfId="33862" xr:uid="{5F1C2F75-D892-4857-AE8D-288B0717CD62}"/>
    <cellStyle name="Title 2 11 5 3 4" xfId="51713" xr:uid="{DD6467AD-2AB0-4844-88F3-31F31EB0680F}"/>
    <cellStyle name="Title 2 11 5 4" xfId="15991" xr:uid="{E7296C35-9173-4301-8BAB-76C5E11643B0}"/>
    <cellStyle name="Title 2 11 5 4 2" xfId="33864" xr:uid="{E70CA371-DF0F-4ACD-A7FF-800EA181CA60}"/>
    <cellStyle name="Title 2 11 5 4 3" xfId="51715" xr:uid="{9AC7CD7F-514C-49C0-B279-6656489DEAB1}"/>
    <cellStyle name="Title 2 11 5 5" xfId="33859" xr:uid="{D48206F0-357D-4D16-81F3-F25301C15AA2}"/>
    <cellStyle name="Title 2 11 5 6" xfId="51710" xr:uid="{217B8AE5-E576-47DF-A2AB-ADD8F4964289}"/>
    <cellStyle name="Title 2 11 6" xfId="15992" xr:uid="{409D17A1-4580-4F3B-8869-D0FF735FF712}"/>
    <cellStyle name="Title 2 11 6 2" xfId="15993" xr:uid="{8CE7EDA6-B2FF-446D-8EA6-778B13EFB581}"/>
    <cellStyle name="Title 2 11 6 2 2" xfId="33866" xr:uid="{B6DEEDA9-C396-4696-9C25-324C3A594336}"/>
    <cellStyle name="Title 2 11 6 2 3" xfId="51717" xr:uid="{326BE57F-C145-4EE4-AD00-5D4A8BCC2693}"/>
    <cellStyle name="Title 2 11 6 3" xfId="33865" xr:uid="{2631A266-9E1B-49A4-AA09-FF386F546635}"/>
    <cellStyle name="Title 2 11 6 4" xfId="51716" xr:uid="{749F5ADC-3192-4486-9E76-C2DBBD16D575}"/>
    <cellStyle name="Title 2 11 7" xfId="15994" xr:uid="{5B0AAF65-27CD-48E4-92F9-6324C7E67C34}"/>
    <cellStyle name="Title 2 11 7 2" xfId="15995" xr:uid="{E5D58A2A-CC96-4436-BDF5-A13C3DD87964}"/>
    <cellStyle name="Title 2 11 7 2 2" xfId="33868" xr:uid="{820D5EA6-F37B-45FE-A9EA-484D9BFB4359}"/>
    <cellStyle name="Title 2 11 7 2 3" xfId="51719" xr:uid="{E5917CFD-C718-432D-BE90-235ED39EAC10}"/>
    <cellStyle name="Title 2 11 7 3" xfId="33867" xr:uid="{12A9C990-9DA9-4446-82A9-13D4BC0BD2D0}"/>
    <cellStyle name="Title 2 11 7 4" xfId="51718" xr:uid="{4A6195DB-53C2-41A1-950D-5FB1EDA5DDA4}"/>
    <cellStyle name="Title 2 11 8" xfId="15996" xr:uid="{8AD632D1-CE0E-4B3D-B262-AEC99C0AA371}"/>
    <cellStyle name="Title 2 11 8 2" xfId="15997" xr:uid="{94C6FAED-0B9D-44EC-8B7A-D62C0503D8D4}"/>
    <cellStyle name="Title 2 11 8 2 2" xfId="33870" xr:uid="{DE15A929-AF71-4CF7-B22A-A460FADF7993}"/>
    <cellStyle name="Title 2 11 8 2 3" xfId="51721" xr:uid="{87E5BA22-E54B-419F-8A60-62FCF9106F44}"/>
    <cellStyle name="Title 2 11 8 3" xfId="33869" xr:uid="{4EBE37A1-45EE-4856-9405-460BD1AE7656}"/>
    <cellStyle name="Title 2 11 8 4" xfId="51720" xr:uid="{2FE3341F-5A43-4E4A-81EB-060025040172}"/>
    <cellStyle name="Title 2 11 9" xfId="15998" xr:uid="{C5E2D652-B693-45B1-9FF7-79162CE630ED}"/>
    <cellStyle name="Title 2 11 9 2" xfId="33871" xr:uid="{35AF55C5-5355-4510-9517-2CE5D7474899}"/>
    <cellStyle name="Title 2 11 9 3" xfId="51722" xr:uid="{5959C5E3-2933-4FFB-99E9-8359D6120883}"/>
    <cellStyle name="Title 2 12" xfId="15999" xr:uid="{4ECBE274-9F86-4859-8BD2-978AB4B8FE56}"/>
    <cellStyle name="Title 2 12 2" xfId="16000" xr:uid="{FBCBAB9E-9091-4827-9336-D0159842EB67}"/>
    <cellStyle name="Title 2 12 2 2" xfId="16001" xr:uid="{D2A67220-2634-49AF-AF0B-FBBA93713A2F}"/>
    <cellStyle name="Title 2 12 2 2 2" xfId="33874" xr:uid="{8BD5D86E-A409-4E58-B584-5822C4A8AB5C}"/>
    <cellStyle name="Title 2 12 2 2 3" xfId="51725" xr:uid="{4FC27119-2FDD-46F6-B781-3B82BE85674A}"/>
    <cellStyle name="Title 2 12 2 3" xfId="33873" xr:uid="{26BAED84-316F-4CC5-B569-E0E3FBB195E9}"/>
    <cellStyle name="Title 2 12 2 4" xfId="51724" xr:uid="{819448CB-EBBA-4B34-B105-66ECD357F716}"/>
    <cellStyle name="Title 2 12 3" xfId="16002" xr:uid="{F85A5364-DFC9-440A-A45E-94A548CEE562}"/>
    <cellStyle name="Title 2 12 3 2" xfId="16003" xr:uid="{20EFB39D-70B3-4A63-A9B9-F93DBA41F7BE}"/>
    <cellStyle name="Title 2 12 3 2 2" xfId="33876" xr:uid="{76DE0BC8-EA32-4907-BA29-157DD4377B2A}"/>
    <cellStyle name="Title 2 12 3 2 3" xfId="51727" xr:uid="{F657A42C-8687-4F64-A6E6-F26C47D7B36E}"/>
    <cellStyle name="Title 2 12 3 3" xfId="33875" xr:uid="{2C6DC774-E32F-4E6E-81B7-DEC6489415D6}"/>
    <cellStyle name="Title 2 12 3 4" xfId="51726" xr:uid="{58759B99-7EE3-4CE0-B5C3-2FE016D5350A}"/>
    <cellStyle name="Title 2 12 4" xfId="16004" xr:uid="{86C5A8D5-1F0F-4C74-9CC2-ACB9CBA0AF01}"/>
    <cellStyle name="Title 2 12 4 2" xfId="33877" xr:uid="{D14DC483-7511-4EA4-B1E2-AD9220F82C14}"/>
    <cellStyle name="Title 2 12 4 3" xfId="51728" xr:uid="{5719608D-DFC9-4CE8-A3F2-D896CFAF515A}"/>
    <cellStyle name="Title 2 12 5" xfId="16005" xr:uid="{E5CACCB5-EA3E-43F3-B903-8077A04165F1}"/>
    <cellStyle name="Title 2 12 5 2" xfId="33878" xr:uid="{66D03976-D42E-41A8-82DD-D0CD5A021333}"/>
    <cellStyle name="Title 2 12 5 3" xfId="51729" xr:uid="{6316426C-8D17-4415-999F-9B06ED407355}"/>
    <cellStyle name="Title 2 12 6" xfId="33872" xr:uid="{5661D516-4A50-4069-815D-5D08D1B7ADBC}"/>
    <cellStyle name="Title 2 12 7" xfId="51723" xr:uid="{C8F06922-B344-48C2-B6A3-D5563B2BC3C4}"/>
    <cellStyle name="Title 2 13" xfId="16006" xr:uid="{A3460B32-63CD-494A-A8F4-88A856D1132C}"/>
    <cellStyle name="Title 2 13 2" xfId="16007" xr:uid="{F2B0A066-7ED3-4E67-A433-87050548F838}"/>
    <cellStyle name="Title 2 13 2 2" xfId="16008" xr:uid="{2469AAA0-F632-4A50-A66C-C5A428CB4273}"/>
    <cellStyle name="Title 2 13 2 2 2" xfId="33881" xr:uid="{8EF9B462-C1D7-433C-A215-CCA6C1793AB1}"/>
    <cellStyle name="Title 2 13 2 2 3" xfId="51732" xr:uid="{76DA8C59-0084-43EA-B29A-9979674920F7}"/>
    <cellStyle name="Title 2 13 2 3" xfId="33880" xr:uid="{59351525-2724-4A5B-A8A2-E5A30440AF07}"/>
    <cellStyle name="Title 2 13 2 4" xfId="51731" xr:uid="{D388194C-2C19-4616-B39F-3949A4247527}"/>
    <cellStyle name="Title 2 13 3" xfId="16009" xr:uid="{A74986D8-F850-4980-9C70-007F6EC38E42}"/>
    <cellStyle name="Title 2 13 3 2" xfId="16010" xr:uid="{AA9878AD-7F23-4630-B728-1B5D43E80CF6}"/>
    <cellStyle name="Title 2 13 3 2 2" xfId="33883" xr:uid="{7D7D9856-B89E-4FF8-B38A-343CEA348DCA}"/>
    <cellStyle name="Title 2 13 3 2 3" xfId="51734" xr:uid="{885B0F2D-6F69-4B23-A4E4-84462F440A76}"/>
    <cellStyle name="Title 2 13 3 3" xfId="33882" xr:uid="{8B9F714E-2DF0-426E-9DFE-6271B45F8FDA}"/>
    <cellStyle name="Title 2 13 3 4" xfId="51733" xr:uid="{DCE71D0A-85F4-43D9-95A5-155BA6F3017C}"/>
    <cellStyle name="Title 2 13 4" xfId="16011" xr:uid="{71EAE389-457D-4C82-84CE-9C3CBEDB7067}"/>
    <cellStyle name="Title 2 13 4 2" xfId="33884" xr:uid="{00E6BCF5-69A5-4EED-89CA-0EF8A91BFEDE}"/>
    <cellStyle name="Title 2 13 4 3" xfId="51735" xr:uid="{98587FAC-13E8-4204-BA74-571AA2C38E57}"/>
    <cellStyle name="Title 2 13 5" xfId="33879" xr:uid="{60BE1DBE-F1AA-4428-9508-5B7F8E5EA214}"/>
    <cellStyle name="Title 2 13 6" xfId="51730" xr:uid="{6D628A9A-5125-475E-A5A9-14BE10D7CD04}"/>
    <cellStyle name="Title 2 14" xfId="16012" xr:uid="{E3FDD32B-6594-4C11-BFB1-2AC9F706D849}"/>
    <cellStyle name="Title 2 14 2" xfId="16013" xr:uid="{4348754F-4FB0-446D-8A03-049238CABF39}"/>
    <cellStyle name="Title 2 14 2 2" xfId="16014" xr:uid="{9A0361AA-FE46-4127-8562-B53721FC002E}"/>
    <cellStyle name="Title 2 14 2 2 2" xfId="33887" xr:uid="{8C422EA8-EB71-48D1-9F44-02069E6D528D}"/>
    <cellStyle name="Title 2 14 2 2 3" xfId="51738" xr:uid="{E5E3C891-E2EE-4531-955B-201D2631BEC6}"/>
    <cellStyle name="Title 2 14 2 3" xfId="33886" xr:uid="{7C02982D-C075-4102-BBD2-81D9894C66FF}"/>
    <cellStyle name="Title 2 14 2 4" xfId="51737" xr:uid="{D4E0384E-0B6C-48C3-B64F-573EAC67072A}"/>
    <cellStyle name="Title 2 14 3" xfId="16015" xr:uid="{D6F0E317-A70D-44A4-99BE-F91F9D742D17}"/>
    <cellStyle name="Title 2 14 3 2" xfId="16016" xr:uid="{5196447D-5AA1-4D0B-BDEA-2AA85CDB020B}"/>
    <cellStyle name="Title 2 14 3 2 2" xfId="33889" xr:uid="{5D33A594-FF29-4B3F-B69F-944863D196EA}"/>
    <cellStyle name="Title 2 14 3 2 3" xfId="51740" xr:uid="{579B9DAC-5281-4D2D-BDB8-75752BB9208B}"/>
    <cellStyle name="Title 2 14 3 3" xfId="33888" xr:uid="{A39CF6BF-9FE2-4CA8-832A-59B2E7F1505A}"/>
    <cellStyle name="Title 2 14 3 4" xfId="51739" xr:uid="{4ABD7FF8-E706-4513-BD67-C5B4B54F60C6}"/>
    <cellStyle name="Title 2 14 4" xfId="16017" xr:uid="{27FFD9BA-7496-425D-A770-D828D95B545C}"/>
    <cellStyle name="Title 2 14 4 2" xfId="33890" xr:uid="{595737DC-0B3B-4861-AA07-F87D46612593}"/>
    <cellStyle name="Title 2 14 4 3" xfId="51741" xr:uid="{892076FD-32EA-4DE6-8FBA-0782B426DAF6}"/>
    <cellStyle name="Title 2 14 5" xfId="33885" xr:uid="{C92E20A8-8BD2-452D-B71B-DE631AD98408}"/>
    <cellStyle name="Title 2 14 6" xfId="51736" xr:uid="{41201794-D638-40DB-804E-9D76602D36D3}"/>
    <cellStyle name="Title 2 15" xfId="16018" xr:uid="{6BC9171C-D1F7-401B-BF68-0B203A154568}"/>
    <cellStyle name="Title 2 15 2" xfId="16019" xr:uid="{0274DDC5-8472-4F8E-9B11-13C416B75958}"/>
    <cellStyle name="Title 2 15 2 2" xfId="16020" xr:uid="{7AC7CC33-91CE-4084-A811-EC74ACA72649}"/>
    <cellStyle name="Title 2 15 2 2 2" xfId="33893" xr:uid="{FEA95DA2-551B-4B9B-81EB-DC21A810A3F7}"/>
    <cellStyle name="Title 2 15 2 2 3" xfId="51744" xr:uid="{05AAD867-F749-488B-B095-0C3AC4E7D50D}"/>
    <cellStyle name="Title 2 15 2 3" xfId="33892" xr:uid="{617D5B02-AEC7-48D3-9266-AD9CC5FE4D5F}"/>
    <cellStyle name="Title 2 15 2 4" xfId="51743" xr:uid="{8B3DF80E-9863-4F86-A27A-127DABBA91E3}"/>
    <cellStyle name="Title 2 15 3" xfId="16021" xr:uid="{77E3BCE3-ABE8-4F1C-8596-B1065189E1B1}"/>
    <cellStyle name="Title 2 15 3 2" xfId="16022" xr:uid="{A1DC504B-5A41-4F5E-AFED-9327A8267E71}"/>
    <cellStyle name="Title 2 15 3 2 2" xfId="33895" xr:uid="{478594FD-2E3C-4E35-B78B-34B617AB471F}"/>
    <cellStyle name="Title 2 15 3 2 3" xfId="51746" xr:uid="{75B6C4E8-9922-49BC-8B6B-8EDE896BA588}"/>
    <cellStyle name="Title 2 15 3 3" xfId="33894" xr:uid="{535E8583-836C-4245-8B51-EF6F081AFD85}"/>
    <cellStyle name="Title 2 15 3 4" xfId="51745" xr:uid="{C2881103-7741-4359-91D8-73E5352134D7}"/>
    <cellStyle name="Title 2 15 4" xfId="16023" xr:uid="{0D8C312F-1230-4718-99B1-D41F5CA8AF2D}"/>
    <cellStyle name="Title 2 15 4 2" xfId="16024" xr:uid="{EF0B8A65-B5BF-483D-867F-C078D1AC41F8}"/>
    <cellStyle name="Title 2 15 4 2 2" xfId="33897" xr:uid="{236C9ED5-6180-4269-A6FC-8618991B9605}"/>
    <cellStyle name="Title 2 15 4 2 3" xfId="51748" xr:uid="{F79D2722-0CF8-408B-AD7E-C73376CA83F8}"/>
    <cellStyle name="Title 2 15 4 3" xfId="33896" xr:uid="{8709C4D7-96D8-42D4-AA81-B528E42F8B54}"/>
    <cellStyle name="Title 2 15 4 4" xfId="51747" xr:uid="{21EDED4F-D0AA-443C-AB5D-C18379F86EC6}"/>
    <cellStyle name="Title 2 15 5" xfId="16025" xr:uid="{B1ECE2A8-4F84-4E0A-A4B7-AA3A6B5A7351}"/>
    <cellStyle name="Title 2 15 5 2" xfId="33898" xr:uid="{ED25FB43-BAB8-4B01-8DAA-4658C44449A8}"/>
    <cellStyle name="Title 2 15 5 3" xfId="51749" xr:uid="{B572B8B3-236A-4FF9-85C2-7C9CDB44FA03}"/>
    <cellStyle name="Title 2 15 6" xfId="33891" xr:uid="{915243C6-C1F4-4DF4-9C03-7811F65A81E1}"/>
    <cellStyle name="Title 2 15 7" xfId="51742" xr:uid="{943D21BF-CBA9-4F42-BA75-FBD3E5884F34}"/>
    <cellStyle name="Title 2 16" xfId="16026" xr:uid="{AE4219A8-90CE-4913-BBB8-1488018B5188}"/>
    <cellStyle name="Title 2 16 2" xfId="16027" xr:uid="{AF4EE3AD-ADD8-491F-8C18-19C7058FFB8C}"/>
    <cellStyle name="Title 2 16 2 2" xfId="16028" xr:uid="{EB1F7CB0-A691-4518-926B-92D2FBD643A6}"/>
    <cellStyle name="Title 2 16 2 2 2" xfId="33901" xr:uid="{6E20FB31-9B41-403B-AF78-2351EE03E725}"/>
    <cellStyle name="Title 2 16 2 2 3" xfId="51752" xr:uid="{26EBC764-071C-4BFE-BCCC-BEDC9F7AEF35}"/>
    <cellStyle name="Title 2 16 2 3" xfId="33900" xr:uid="{8A0423A8-56FA-485C-93B3-F90A5DBA63BE}"/>
    <cellStyle name="Title 2 16 2 4" xfId="51751" xr:uid="{30165585-B20F-440A-9C3B-69CF3144ADE1}"/>
    <cellStyle name="Title 2 16 3" xfId="16029" xr:uid="{F87873DE-0BBD-4D55-B0C1-30EABCE9E5A1}"/>
    <cellStyle name="Title 2 16 3 2" xfId="16030" xr:uid="{D3E50016-3363-4B21-8209-43311869F9F3}"/>
    <cellStyle name="Title 2 16 3 2 2" xfId="33903" xr:uid="{3CC1E604-A9E1-4D7D-B3E3-E44E7DE149DD}"/>
    <cellStyle name="Title 2 16 3 2 3" xfId="51754" xr:uid="{C5663D63-947C-4422-8F81-A7420083448A}"/>
    <cellStyle name="Title 2 16 3 3" xfId="33902" xr:uid="{4C6ADAB1-B882-48EA-A305-664E16D173C5}"/>
    <cellStyle name="Title 2 16 3 4" xfId="51753" xr:uid="{89D24504-3806-4D10-BD18-C2B09127D6A5}"/>
    <cellStyle name="Title 2 16 4" xfId="16031" xr:uid="{1F0E756C-04A9-4ADC-897E-0A7053BD14B1}"/>
    <cellStyle name="Title 2 16 4 2" xfId="33904" xr:uid="{F017F907-CF38-4BE0-8DA7-BE111726996B}"/>
    <cellStyle name="Title 2 16 4 3" xfId="51755" xr:uid="{9F15ACDB-2BF2-4C6E-9A6C-C40B0FB95024}"/>
    <cellStyle name="Title 2 16 5" xfId="33899" xr:uid="{4DBA538B-C0D0-453A-9832-C32B12F9856C}"/>
    <cellStyle name="Title 2 16 6" xfId="51750" xr:uid="{B2F9895E-DA4C-4CB7-864C-AF69EA14B89C}"/>
    <cellStyle name="Title 2 17" xfId="16032" xr:uid="{1BFFE99F-BBE0-4D1B-827F-CECDC0C075C3}"/>
    <cellStyle name="Title 2 17 2" xfId="16033" xr:uid="{036C1514-2390-417E-B33E-FA484F3ADD53}"/>
    <cellStyle name="Title 2 17 2 2" xfId="33906" xr:uid="{C7DFC1E0-C09C-4D30-8D21-0CAE53B7EDD4}"/>
    <cellStyle name="Title 2 17 2 3" xfId="51757" xr:uid="{9C4A4170-73E7-4747-845F-7071481E1559}"/>
    <cellStyle name="Title 2 17 3" xfId="33905" xr:uid="{62A0B353-A898-4A58-B16F-BD4391FD68FD}"/>
    <cellStyle name="Title 2 17 4" xfId="51756" xr:uid="{1D5BAC78-52BF-4132-9667-B73571F7AF09}"/>
    <cellStyle name="Title 2 18" xfId="16034" xr:uid="{ECEBD4EE-446C-4EAC-ADAA-6B7FA5EB0FBD}"/>
    <cellStyle name="Title 2 18 2" xfId="16035" xr:uid="{7B20B2DB-A1EB-45F5-A057-DC057EA60E81}"/>
    <cellStyle name="Title 2 18 2 2" xfId="33908" xr:uid="{A1E1E766-62EC-4E17-A992-6E8B93EFB9BF}"/>
    <cellStyle name="Title 2 18 2 3" xfId="51759" xr:uid="{DA3D0BB5-9F3F-43DA-BE07-0DAE69FE389C}"/>
    <cellStyle name="Title 2 18 3" xfId="33907" xr:uid="{F6688EE5-29EE-416C-8BA5-C1B83C3B9181}"/>
    <cellStyle name="Title 2 18 4" xfId="51758" xr:uid="{C22DE9D4-940E-4DB7-A1D0-7ACCCD197207}"/>
    <cellStyle name="Title 2 19" xfId="16036" xr:uid="{A4901452-EE03-447C-B442-3390400E2268}"/>
    <cellStyle name="Title 2 19 2" xfId="16037" xr:uid="{BD2FF8B5-B0DB-40B5-B9E0-CFF6BE0DE0AB}"/>
    <cellStyle name="Title 2 19 2 2" xfId="33910" xr:uid="{8EC13076-8583-4705-BEA5-0E8AE89255D8}"/>
    <cellStyle name="Title 2 19 2 3" xfId="51761" xr:uid="{1F67EF67-0BD0-4DB0-8681-F57660356848}"/>
    <cellStyle name="Title 2 19 3" xfId="33909" xr:uid="{553FF205-2917-495E-AFC8-D30FD4B2D356}"/>
    <cellStyle name="Title 2 19 4" xfId="51760" xr:uid="{4D2E3622-5089-4A90-BE9C-4A13C92C6C29}"/>
    <cellStyle name="Title 2 2" xfId="4805" xr:uid="{1265FF66-00DB-45A4-AD00-4ABEE5562F57}"/>
    <cellStyle name="Title 2 2 10" xfId="16039" xr:uid="{F0BB8620-901B-4A47-8B54-EC7B3A1655FF}"/>
    <cellStyle name="Title 2 2 10 2" xfId="33912" xr:uid="{31D5B6E1-7B5E-4C9E-A5E2-BCCD34B24A75}"/>
    <cellStyle name="Title 2 2 10 3" xfId="51763" xr:uid="{CC194B2C-FF61-4A2F-B724-7C9780C214D7}"/>
    <cellStyle name="Title 2 2 11" xfId="16038" xr:uid="{11C3F4E7-001C-4C32-8BF6-CD413F1491D7}"/>
    <cellStyle name="Title 2 2 11 2" xfId="33911" xr:uid="{B23B812A-B5D2-40EF-8EBC-70699C7D6FD1}"/>
    <cellStyle name="Title 2 2 11 3" xfId="51762" xr:uid="{4A8FDCDD-1693-4FB0-92AA-5EEE8FB240B0}"/>
    <cellStyle name="Title 2 2 12" xfId="60315" xr:uid="{9EADAB74-DC88-4FDF-9D40-0D80C9B1F10E}"/>
    <cellStyle name="Title 2 2 2" xfId="16040" xr:uid="{27E3459A-6871-417D-A681-94A04CB62225}"/>
    <cellStyle name="Title 2 2 2 2" xfId="16041" xr:uid="{1D09D05F-4DBF-4CF0-AFF6-BFAFB2608A76}"/>
    <cellStyle name="Title 2 2 2 2 2" xfId="16042" xr:uid="{04C99C29-90B8-48A0-8BB9-B121A32EBE75}"/>
    <cellStyle name="Title 2 2 2 2 2 2" xfId="33915" xr:uid="{5586468B-D2ED-4AC9-9716-246C15D14E24}"/>
    <cellStyle name="Title 2 2 2 2 2 3" xfId="51766" xr:uid="{E2D6C43B-61D9-488E-9DC4-490DA958E6BB}"/>
    <cellStyle name="Title 2 2 2 2 3" xfId="33914" xr:uid="{590AF351-048D-4032-AD91-AEB87E92BA1C}"/>
    <cellStyle name="Title 2 2 2 2 4" xfId="51765" xr:uid="{7B3B4CC9-441A-44FB-B557-3EEC7E6C61CC}"/>
    <cellStyle name="Title 2 2 2 3" xfId="16043" xr:uid="{FE22283B-78FA-4AC9-BD3D-BF8BF3C22A81}"/>
    <cellStyle name="Title 2 2 2 3 2" xfId="16044" xr:uid="{3CAB3098-E62A-41C7-B5AC-68AF0FB00A79}"/>
    <cellStyle name="Title 2 2 2 3 2 2" xfId="33917" xr:uid="{A9B03AD3-C836-4B14-BAB4-B1503E9CC34A}"/>
    <cellStyle name="Title 2 2 2 3 2 3" xfId="51768" xr:uid="{FCD5AE9B-4354-432C-8B8F-E5E41B4C254E}"/>
    <cellStyle name="Title 2 2 2 3 3" xfId="33916" xr:uid="{BE219BB5-33A4-4ADB-90A8-C8CA91486076}"/>
    <cellStyle name="Title 2 2 2 3 4" xfId="51767" xr:uid="{F91D869F-9D93-4D34-95F8-94B2D5E0C20F}"/>
    <cellStyle name="Title 2 2 2 4" xfId="16045" xr:uid="{C0870A04-F84F-4800-A574-2C11D3FC0613}"/>
    <cellStyle name="Title 2 2 2 4 2" xfId="33918" xr:uid="{ACB01D24-8CE5-4A32-8AA4-0931163A8DB1}"/>
    <cellStyle name="Title 2 2 2 4 3" xfId="51769" xr:uid="{5FAF61F6-D18C-46B4-89D8-C018FADEDD49}"/>
    <cellStyle name="Title 2 2 2 5" xfId="33913" xr:uid="{250F902B-81CB-40C8-BA43-F7186EB2B704}"/>
    <cellStyle name="Title 2 2 2 6" xfId="51764" xr:uid="{9EBCE62E-F5E7-452E-9FF8-6CCC82D4BC0E}"/>
    <cellStyle name="Title 2 2 3" xfId="16046" xr:uid="{B30995CB-2007-47D7-949B-9412143163DB}"/>
    <cellStyle name="Title 2 2 3 2" xfId="16047" xr:uid="{011E5E3A-14CC-421A-BA30-C447137061E3}"/>
    <cellStyle name="Title 2 2 3 2 2" xfId="16048" xr:uid="{CE762DB1-C575-4F58-8E28-BC8FD86C12A0}"/>
    <cellStyle name="Title 2 2 3 2 2 2" xfId="33921" xr:uid="{8D64F5CB-63E5-4A91-AC8A-2702E7ACA663}"/>
    <cellStyle name="Title 2 2 3 2 2 3" xfId="51772" xr:uid="{9D74AF89-481D-4EF5-898B-F79AAD905E9A}"/>
    <cellStyle name="Title 2 2 3 2 3" xfId="33920" xr:uid="{6BC98798-9A53-4C43-BB17-31F566BC42AE}"/>
    <cellStyle name="Title 2 2 3 2 4" xfId="51771" xr:uid="{2FFB6002-8153-423E-9E15-5534650EC4B2}"/>
    <cellStyle name="Title 2 2 3 3" xfId="16049" xr:uid="{871F6A2E-C4B1-486B-B871-8F6F09C549A6}"/>
    <cellStyle name="Title 2 2 3 3 2" xfId="16050" xr:uid="{16C94424-5471-4FA4-BC4A-0EEE80BC8F4C}"/>
    <cellStyle name="Title 2 2 3 3 2 2" xfId="33923" xr:uid="{56FCD0EB-CCDA-486E-9EC6-1337F11B38A3}"/>
    <cellStyle name="Title 2 2 3 3 2 3" xfId="51774" xr:uid="{9524E500-15F8-4950-AF7A-BE6974F5230B}"/>
    <cellStyle name="Title 2 2 3 3 3" xfId="33922" xr:uid="{00DF8645-135B-4FE8-8D2E-F26BEDB737E7}"/>
    <cellStyle name="Title 2 2 3 3 4" xfId="51773" xr:uid="{87CE53CC-FE6E-48EF-8933-A3D09BA0B5CB}"/>
    <cellStyle name="Title 2 2 3 4" xfId="16051" xr:uid="{C46AD293-B4FD-4894-A620-2663AFEEFBD4}"/>
    <cellStyle name="Title 2 2 3 4 2" xfId="33924" xr:uid="{CB8C1FA7-0EEC-4855-881C-78BC253A696D}"/>
    <cellStyle name="Title 2 2 3 4 3" xfId="51775" xr:uid="{B62CE40E-8BD2-4884-81DB-4803886CCE4C}"/>
    <cellStyle name="Title 2 2 3 5" xfId="33919" xr:uid="{9F21C168-2BE3-4B04-A3FC-81CC13122334}"/>
    <cellStyle name="Title 2 2 3 6" xfId="51770" xr:uid="{B01ABAC7-5A17-4E49-8D98-84110B1BB41C}"/>
    <cellStyle name="Title 2 2 4" xfId="16052" xr:uid="{DB374D99-3F1C-47AE-9D14-DF227385B2C8}"/>
    <cellStyle name="Title 2 2 4 2" xfId="16053" xr:uid="{56E8B6A1-BB35-47A1-A2FB-AF143D6E1C2F}"/>
    <cellStyle name="Title 2 2 4 2 2" xfId="16054" xr:uid="{E2A4EF9D-CC1D-4226-8920-171797EB23F7}"/>
    <cellStyle name="Title 2 2 4 2 2 2" xfId="33927" xr:uid="{D3F7B249-A0AE-4B1D-91B4-425A76977EC7}"/>
    <cellStyle name="Title 2 2 4 2 2 3" xfId="51778" xr:uid="{D979A8A9-3FC1-40F9-86A7-9D09D36278D6}"/>
    <cellStyle name="Title 2 2 4 2 3" xfId="33926" xr:uid="{EA118F01-10A7-46E2-B1A6-21DE2545F6E0}"/>
    <cellStyle name="Title 2 2 4 2 4" xfId="51777" xr:uid="{E5F2C13C-55FC-4C00-B24A-A5FDB2586A10}"/>
    <cellStyle name="Title 2 2 4 3" xfId="16055" xr:uid="{CB30CCD9-9953-42CF-837A-80BBA618CCCC}"/>
    <cellStyle name="Title 2 2 4 3 2" xfId="16056" xr:uid="{C0040CF9-7046-4E9B-8FCF-BAC1DECC0AEF}"/>
    <cellStyle name="Title 2 2 4 3 2 2" xfId="33929" xr:uid="{DC07E2EF-962C-48C7-B58B-FE4C0FA25916}"/>
    <cellStyle name="Title 2 2 4 3 2 3" xfId="51780" xr:uid="{13103BE5-552E-4387-8F68-160BAE842F20}"/>
    <cellStyle name="Title 2 2 4 3 3" xfId="33928" xr:uid="{96F5D0A3-8F28-4E11-B318-E466362CCBBE}"/>
    <cellStyle name="Title 2 2 4 3 4" xfId="51779" xr:uid="{3E72CFCF-4BEB-495D-9E4E-12F8108BF7AC}"/>
    <cellStyle name="Title 2 2 4 4" xfId="16057" xr:uid="{4E93E6DE-0229-4515-960C-EF5B4B8BA0CD}"/>
    <cellStyle name="Title 2 2 4 4 2" xfId="16058" xr:uid="{115926E8-C849-45F9-A45B-4062B0B0AC9B}"/>
    <cellStyle name="Title 2 2 4 4 2 2" xfId="33931" xr:uid="{912B1309-EC36-4272-A3D6-F4FDFDB56680}"/>
    <cellStyle name="Title 2 2 4 4 2 3" xfId="51782" xr:uid="{76A51BD3-E96E-4E9F-AA2B-E5795912F76B}"/>
    <cellStyle name="Title 2 2 4 4 3" xfId="33930" xr:uid="{516427D9-1979-41F9-B513-800C642373EB}"/>
    <cellStyle name="Title 2 2 4 4 4" xfId="51781" xr:uid="{03CEDE2A-809F-4358-9FB0-3ADC35170B76}"/>
    <cellStyle name="Title 2 2 4 5" xfId="16059" xr:uid="{829C1E7F-675A-4E25-B091-B344265F0E98}"/>
    <cellStyle name="Title 2 2 4 5 2" xfId="33932" xr:uid="{0600F012-EA92-4206-B436-3E1FC345898F}"/>
    <cellStyle name="Title 2 2 4 5 3" xfId="51783" xr:uid="{D1F6A3BC-9D63-4434-8E08-922699946FBB}"/>
    <cellStyle name="Title 2 2 4 6" xfId="33925" xr:uid="{298EA4ED-1968-471D-90B8-0493640915A9}"/>
    <cellStyle name="Title 2 2 4 7" xfId="51776" xr:uid="{E54E86B9-0FE4-46CC-B582-708760A869D9}"/>
    <cellStyle name="Title 2 2 5" xfId="16060" xr:uid="{320E0D81-C411-45A0-8F46-02AC609A431F}"/>
    <cellStyle name="Title 2 2 5 2" xfId="16061" xr:uid="{9521E8D3-AD07-4700-89B0-D4720106DE77}"/>
    <cellStyle name="Title 2 2 5 2 2" xfId="16062" xr:uid="{A08171CD-B149-4F35-B2C4-FDDAC7D5EF3F}"/>
    <cellStyle name="Title 2 2 5 2 2 2" xfId="33935" xr:uid="{C0B1D39C-F69E-459D-81CA-20E3EC79F89C}"/>
    <cellStyle name="Title 2 2 5 2 2 3" xfId="51786" xr:uid="{951D9800-51DE-4A10-B2DB-4A1E65A92D4E}"/>
    <cellStyle name="Title 2 2 5 2 3" xfId="33934" xr:uid="{1D5E432A-525E-49F9-AE3A-512029D4447B}"/>
    <cellStyle name="Title 2 2 5 2 4" xfId="51785" xr:uid="{DBBF155D-9D5C-4360-95E7-31D398956195}"/>
    <cellStyle name="Title 2 2 5 3" xfId="16063" xr:uid="{94E231FC-DEC3-4D66-9FC0-EC406564FFEE}"/>
    <cellStyle name="Title 2 2 5 3 2" xfId="16064" xr:uid="{3F5B60D2-98DC-4903-A89E-3145263630D8}"/>
    <cellStyle name="Title 2 2 5 3 2 2" xfId="33937" xr:uid="{61F32759-A6C7-4A29-A84E-0E8DE7F4925E}"/>
    <cellStyle name="Title 2 2 5 3 2 3" xfId="51788" xr:uid="{020787FF-F1B1-43B8-ADC8-A0027509CAE6}"/>
    <cellStyle name="Title 2 2 5 3 3" xfId="33936" xr:uid="{AD600103-E964-4EBB-99DA-29B207C165BB}"/>
    <cellStyle name="Title 2 2 5 3 4" xfId="51787" xr:uid="{727A7DD5-7FA0-4E1A-A962-120739EAE11B}"/>
    <cellStyle name="Title 2 2 5 4" xfId="16065" xr:uid="{1DAFA53E-C49C-413E-A771-00EA8B0B8CFB}"/>
    <cellStyle name="Title 2 2 5 4 2" xfId="33938" xr:uid="{7DDB8CDB-E1FF-4BCB-8572-DC9D428BFD2D}"/>
    <cellStyle name="Title 2 2 5 4 3" xfId="51789" xr:uid="{6FF72530-499E-4BCE-AAAC-53CB3845E225}"/>
    <cellStyle name="Title 2 2 5 5" xfId="33933" xr:uid="{8E7ADAE0-E1BD-45E6-9858-9C5D938E9594}"/>
    <cellStyle name="Title 2 2 5 6" xfId="51784" xr:uid="{7BA4DF70-5B7F-4163-B649-6688A4FA60E9}"/>
    <cellStyle name="Title 2 2 6" xfId="16066" xr:uid="{89D87058-E7FF-416E-9DE9-B0317B30EFDF}"/>
    <cellStyle name="Title 2 2 6 2" xfId="16067" xr:uid="{04481C1E-C37C-4250-BF57-2E2C0080C612}"/>
    <cellStyle name="Title 2 2 6 2 2" xfId="33940" xr:uid="{A079DA06-6F0B-4BCE-A669-923EB7F9C67E}"/>
    <cellStyle name="Title 2 2 6 2 3" xfId="51791" xr:uid="{24AE61C6-7B2E-4BB3-B258-5673AFFA9886}"/>
    <cellStyle name="Title 2 2 6 3" xfId="33939" xr:uid="{173D33C5-3C38-48D9-8A1F-60B1867CF4A8}"/>
    <cellStyle name="Title 2 2 6 4" xfId="51790" xr:uid="{7D3F9CFF-54DB-499F-B245-72D482F8FD61}"/>
    <cellStyle name="Title 2 2 7" xfId="16068" xr:uid="{9F460D40-F774-4438-9815-713E679DCD27}"/>
    <cellStyle name="Title 2 2 7 2" xfId="16069" xr:uid="{5EF186E1-A007-4CE3-8C4E-64F563E590E1}"/>
    <cellStyle name="Title 2 2 7 2 2" xfId="33942" xr:uid="{05625A34-075D-413A-80F8-7E4A2D3D38B4}"/>
    <cellStyle name="Title 2 2 7 2 3" xfId="51793" xr:uid="{E2FC872F-25D1-4437-9483-34E77E3B84F1}"/>
    <cellStyle name="Title 2 2 7 3" xfId="33941" xr:uid="{11BE93CA-163D-444A-9EA4-C0A8573F81F6}"/>
    <cellStyle name="Title 2 2 7 4" xfId="51792" xr:uid="{B2AF1A8F-BCEC-41DB-8833-8EBDF692297D}"/>
    <cellStyle name="Title 2 2 8" xfId="16070" xr:uid="{7AD4B417-FF4D-468A-A829-BEAACF0B262F}"/>
    <cellStyle name="Title 2 2 8 2" xfId="16071" xr:uid="{2B07056C-1AC1-4560-828A-62D000C5AD06}"/>
    <cellStyle name="Title 2 2 8 2 2" xfId="33944" xr:uid="{BCE24E95-434E-44C8-841A-E8E9F14B0CF6}"/>
    <cellStyle name="Title 2 2 8 2 3" xfId="51795" xr:uid="{E55AED35-8230-474D-B98B-F2EBDF19E9B9}"/>
    <cellStyle name="Title 2 2 8 3" xfId="33943" xr:uid="{02C3E9C8-87F4-4C6A-AEAA-169ACDDAF64C}"/>
    <cellStyle name="Title 2 2 8 4" xfId="51794" xr:uid="{CE8979C5-2E33-443E-8997-B49CCB697C90}"/>
    <cellStyle name="Title 2 2 9" xfId="16072" xr:uid="{59408170-04A6-4CDD-AA67-A604AD26C22F}"/>
    <cellStyle name="Title 2 2 9 2" xfId="33945" xr:uid="{900CB805-D75C-44BD-A6B2-3DCB2096EB9E}"/>
    <cellStyle name="Title 2 2 9 3" xfId="51796" xr:uid="{9805B5D8-F62F-49E9-A549-B3C3DF0088B6}"/>
    <cellStyle name="Title 2 20" xfId="16073" xr:uid="{5E7C8BB8-55ED-4A61-ADDE-A69AFD2ED608}"/>
    <cellStyle name="Title 2 20 2" xfId="33946" xr:uid="{995B5DC8-0B78-4ADD-9F6B-8534E7307149}"/>
    <cellStyle name="Title 2 20 3" xfId="51797" xr:uid="{66A5C566-90AE-4C70-9072-A75D3A369360}"/>
    <cellStyle name="Title 2 21" xfId="16074" xr:uid="{C1C306D3-A1B2-491F-8FD3-9C1003363CAD}"/>
    <cellStyle name="Title 2 21 2" xfId="33947" xr:uid="{6BED0D7C-2751-4146-8467-45BC0AB0B893}"/>
    <cellStyle name="Title 2 21 3" xfId="51798" xr:uid="{C71A65D1-8648-466E-A82C-6214BD2FEDFD}"/>
    <cellStyle name="Title 2 22" xfId="15928" xr:uid="{4BEEAD03-E4F9-44C3-959C-3D265888B29F}"/>
    <cellStyle name="Title 2 22 2" xfId="33801" xr:uid="{83B99F32-BA47-41D0-BD6C-2462810C026E}"/>
    <cellStyle name="Title 2 22 3" xfId="51652" xr:uid="{B6F2DAE9-4874-4634-A7A9-28EF7776F1E3}"/>
    <cellStyle name="Title 2 23" xfId="60313" xr:uid="{A81CE246-62A8-42C0-A26F-2A188B5E0F52}"/>
    <cellStyle name="Title 2 3" xfId="4806" xr:uid="{DB23466C-DB61-4E9D-A19F-65972155212D}"/>
    <cellStyle name="Title 2 3 10" xfId="16076" xr:uid="{6BBF9EA2-3FCF-4FF1-A555-E6C7E7414905}"/>
    <cellStyle name="Title 2 3 10 2" xfId="33949" xr:uid="{6A91C09B-0096-4BED-8F79-4270B2B66417}"/>
    <cellStyle name="Title 2 3 10 3" xfId="51800" xr:uid="{1CB1E00D-70D7-461D-8AB5-09E0B3513248}"/>
    <cellStyle name="Title 2 3 11" xfId="16075" xr:uid="{A349DAE0-C6C4-469A-A4F2-F7AC838C5226}"/>
    <cellStyle name="Title 2 3 11 2" xfId="33948" xr:uid="{C4C48727-2FD1-4C31-A272-9B4127B3A9BD}"/>
    <cellStyle name="Title 2 3 11 3" xfId="51799" xr:uid="{F75764B4-1228-4FFB-AE99-83747EEB4483}"/>
    <cellStyle name="Title 2 3 12" xfId="60316" xr:uid="{1B4477C5-7BFB-411A-B82F-F05CB7F972CE}"/>
    <cellStyle name="Title 2 3 2" xfId="16077" xr:uid="{73E210BC-2D9C-44D4-BC1C-5F0F0C0004CF}"/>
    <cellStyle name="Title 2 3 2 2" xfId="16078" xr:uid="{E03FED59-9D04-4BEA-9582-0272B3E3F7D7}"/>
    <cellStyle name="Title 2 3 2 2 2" xfId="16079" xr:uid="{459BDB49-D5AF-44E4-8C04-6CB23A2BE382}"/>
    <cellStyle name="Title 2 3 2 2 2 2" xfId="33952" xr:uid="{0B8D6FD8-091C-417C-A421-89E724914668}"/>
    <cellStyle name="Title 2 3 2 2 2 3" xfId="51803" xr:uid="{65376AA6-2268-40D8-8E53-23A71C0026A6}"/>
    <cellStyle name="Title 2 3 2 2 3" xfId="33951" xr:uid="{482BA54F-320B-4227-BF42-CA5CA456F41E}"/>
    <cellStyle name="Title 2 3 2 2 4" xfId="51802" xr:uid="{66BA28C7-A1C0-41DB-B0C0-8041B5C4A1B7}"/>
    <cellStyle name="Title 2 3 2 3" xfId="16080" xr:uid="{AAEA0AF1-1A13-4B82-8A95-D91D9F574E1C}"/>
    <cellStyle name="Title 2 3 2 3 2" xfId="16081" xr:uid="{18EC6148-3D24-4C97-A6A3-86E90DDA271A}"/>
    <cellStyle name="Title 2 3 2 3 2 2" xfId="33954" xr:uid="{80B332DB-439E-4E07-82BD-204F91B10C5B}"/>
    <cellStyle name="Title 2 3 2 3 2 3" xfId="51805" xr:uid="{9AA0A315-6066-431C-8714-EB97E5883889}"/>
    <cellStyle name="Title 2 3 2 3 3" xfId="33953" xr:uid="{4CC012D3-068C-45DA-A7C1-CA262CE98AEB}"/>
    <cellStyle name="Title 2 3 2 3 4" xfId="51804" xr:uid="{4DC81419-0579-4C0E-9636-D11086BC6736}"/>
    <cellStyle name="Title 2 3 2 4" xfId="16082" xr:uid="{BAE377C8-9294-45B0-9AFA-18CA008375F9}"/>
    <cellStyle name="Title 2 3 2 4 2" xfId="33955" xr:uid="{51194604-C51C-4702-9C46-8BDEA7173D6B}"/>
    <cellStyle name="Title 2 3 2 4 3" xfId="51806" xr:uid="{737D8579-AE6F-4BA8-82BF-90DEAEA3A398}"/>
    <cellStyle name="Title 2 3 2 5" xfId="33950" xr:uid="{229B360D-737A-43AD-9DB0-E0B1B06FD559}"/>
    <cellStyle name="Title 2 3 2 6" xfId="51801" xr:uid="{37D5E62B-C9B1-4448-9948-54D4EC0603E0}"/>
    <cellStyle name="Title 2 3 3" xfId="16083" xr:uid="{93182511-C7D1-4D3B-91AA-AAB46C937342}"/>
    <cellStyle name="Title 2 3 3 2" xfId="16084" xr:uid="{24835DE4-DA4B-453B-ADE7-9A0085B290EE}"/>
    <cellStyle name="Title 2 3 3 2 2" xfId="16085" xr:uid="{3097737C-01B9-4DA2-9413-67CEBF832DD2}"/>
    <cellStyle name="Title 2 3 3 2 2 2" xfId="33958" xr:uid="{AF903670-7E6A-4811-87E4-6564090BEED2}"/>
    <cellStyle name="Title 2 3 3 2 2 3" xfId="51809" xr:uid="{5A7853BC-DD6E-4009-9855-19FD9C932EB3}"/>
    <cellStyle name="Title 2 3 3 2 3" xfId="33957" xr:uid="{305E9133-C3A7-49A2-8E89-15D774A4DDBB}"/>
    <cellStyle name="Title 2 3 3 2 4" xfId="51808" xr:uid="{707D6C62-46B3-43D5-834D-382CB217B082}"/>
    <cellStyle name="Title 2 3 3 3" xfId="16086" xr:uid="{DA7235AF-52F2-4F83-819C-1C44E5E97F1A}"/>
    <cellStyle name="Title 2 3 3 3 2" xfId="16087" xr:uid="{13B9A376-613D-4CAE-824C-178FAB3E927C}"/>
    <cellStyle name="Title 2 3 3 3 2 2" xfId="33960" xr:uid="{DD628568-E9E0-4789-B600-CBAC513208CD}"/>
    <cellStyle name="Title 2 3 3 3 2 3" xfId="51811" xr:uid="{82EA89F2-D579-4804-85A0-0F19B1F66982}"/>
    <cellStyle name="Title 2 3 3 3 3" xfId="33959" xr:uid="{750436C5-2277-4E98-BB42-030A57D8AC88}"/>
    <cellStyle name="Title 2 3 3 3 4" xfId="51810" xr:uid="{1D141B72-E8F7-4AB9-914A-4825BEFA494A}"/>
    <cellStyle name="Title 2 3 3 4" xfId="16088" xr:uid="{54BE95F9-95C4-452A-A0A4-88BBE6DD596C}"/>
    <cellStyle name="Title 2 3 3 4 2" xfId="33961" xr:uid="{01D10ECF-0F3B-43C1-B863-0CED4C065446}"/>
    <cellStyle name="Title 2 3 3 4 3" xfId="51812" xr:uid="{285FF811-6AD3-4265-A57E-34EE217A3F67}"/>
    <cellStyle name="Title 2 3 3 5" xfId="33956" xr:uid="{389E9515-2D62-4133-B09D-CEDF2E139B11}"/>
    <cellStyle name="Title 2 3 3 6" xfId="51807" xr:uid="{89CBFED6-B270-4C71-9AC0-F336931821A1}"/>
    <cellStyle name="Title 2 3 4" xfId="16089" xr:uid="{727042E5-4AE8-449F-84DD-72FE92E89215}"/>
    <cellStyle name="Title 2 3 4 2" xfId="16090" xr:uid="{FA9A88CC-2F97-4DBE-8BD3-1CC41C6A732C}"/>
    <cellStyle name="Title 2 3 4 2 2" xfId="16091" xr:uid="{0FD77926-956E-4052-9B5D-E00513F2E982}"/>
    <cellStyle name="Title 2 3 4 2 2 2" xfId="33964" xr:uid="{C82331AA-18B3-45EC-A619-5E49F627B70B}"/>
    <cellStyle name="Title 2 3 4 2 2 3" xfId="51815" xr:uid="{0F0645F4-F277-46B9-B9EF-383DC0B921A0}"/>
    <cellStyle name="Title 2 3 4 2 3" xfId="33963" xr:uid="{0A1F260F-6303-4602-A046-A2B87BE34513}"/>
    <cellStyle name="Title 2 3 4 2 4" xfId="51814" xr:uid="{2ED9730B-77AB-4896-8621-28223F1B7F7A}"/>
    <cellStyle name="Title 2 3 4 3" xfId="16092" xr:uid="{01B47E17-F23E-46B2-9DD9-3208B4425709}"/>
    <cellStyle name="Title 2 3 4 3 2" xfId="16093" xr:uid="{C83872CB-0F41-4118-A18F-5EEF1BEE4F5D}"/>
    <cellStyle name="Title 2 3 4 3 2 2" xfId="33966" xr:uid="{F885E64D-B467-49CD-A4F8-6F5C9AB69A00}"/>
    <cellStyle name="Title 2 3 4 3 2 3" xfId="51817" xr:uid="{8E8BC35A-13C8-4323-BD46-02CEE95CA040}"/>
    <cellStyle name="Title 2 3 4 3 3" xfId="33965" xr:uid="{63A845B8-9BD7-44DE-91EA-7FEDF6BF1260}"/>
    <cellStyle name="Title 2 3 4 3 4" xfId="51816" xr:uid="{E0AFB4BB-5894-40B3-9DB0-69C7115AAC72}"/>
    <cellStyle name="Title 2 3 4 4" xfId="16094" xr:uid="{D0B48592-3479-4B8C-A62C-DC366D5A9726}"/>
    <cellStyle name="Title 2 3 4 4 2" xfId="16095" xr:uid="{B940B816-8AC0-43E5-B6D7-39CCCE142C5F}"/>
    <cellStyle name="Title 2 3 4 4 2 2" xfId="33968" xr:uid="{E81A9798-9446-4A5C-8F8E-10876C939ECC}"/>
    <cellStyle name="Title 2 3 4 4 2 3" xfId="51819" xr:uid="{1F8B474C-9A31-4207-B66A-C683F9693243}"/>
    <cellStyle name="Title 2 3 4 4 3" xfId="33967" xr:uid="{CE65B40B-D99C-45CD-B81D-880994248AC9}"/>
    <cellStyle name="Title 2 3 4 4 4" xfId="51818" xr:uid="{9C737D7A-00B0-4149-A5AF-C7525078ABAD}"/>
    <cellStyle name="Title 2 3 4 5" xfId="16096" xr:uid="{DE3D3106-1B1C-4409-AE6F-CF3BB37DE878}"/>
    <cellStyle name="Title 2 3 4 5 2" xfId="33969" xr:uid="{8C818F66-35AE-494C-A083-DE5BC3411E1C}"/>
    <cellStyle name="Title 2 3 4 5 3" xfId="51820" xr:uid="{39063C5E-BF4D-4EBB-8701-B3A79E666D0D}"/>
    <cellStyle name="Title 2 3 4 6" xfId="33962" xr:uid="{51C1CAA7-664A-4B52-90A6-18E360EDFB15}"/>
    <cellStyle name="Title 2 3 4 7" xfId="51813" xr:uid="{86CE0A2D-98AD-454C-B520-847E1E52BFAF}"/>
    <cellStyle name="Title 2 3 5" xfId="16097" xr:uid="{E8E64311-A8F4-4AC0-B0EA-20D2C333BC2B}"/>
    <cellStyle name="Title 2 3 5 2" xfId="16098" xr:uid="{F96AD88D-51EB-43DD-8E07-42994D04D7DF}"/>
    <cellStyle name="Title 2 3 5 2 2" xfId="16099" xr:uid="{D8942F3B-3FB0-4358-AC67-056499888779}"/>
    <cellStyle name="Title 2 3 5 2 2 2" xfId="33972" xr:uid="{3C45098A-0A6C-4B98-A31E-DF1704F6527E}"/>
    <cellStyle name="Title 2 3 5 2 2 3" xfId="51823" xr:uid="{20EC93F2-899E-40A8-9D1B-EACCEEBD07DD}"/>
    <cellStyle name="Title 2 3 5 2 3" xfId="33971" xr:uid="{A342F94F-0416-43C4-B003-7593E467E383}"/>
    <cellStyle name="Title 2 3 5 2 4" xfId="51822" xr:uid="{F85237B3-5331-4BA7-A674-A0C62E0DDE0A}"/>
    <cellStyle name="Title 2 3 5 3" xfId="16100" xr:uid="{1F97A8F0-83DD-433A-ABD7-03D5A4637645}"/>
    <cellStyle name="Title 2 3 5 3 2" xfId="16101" xr:uid="{E2B4C17C-6274-4781-B383-54F11E274B25}"/>
    <cellStyle name="Title 2 3 5 3 2 2" xfId="33974" xr:uid="{6905A224-671D-4885-A681-F82BE6B1CB31}"/>
    <cellStyle name="Title 2 3 5 3 2 3" xfId="51825" xr:uid="{7E3DEA91-29B1-445C-A340-7DC581255653}"/>
    <cellStyle name="Title 2 3 5 3 3" xfId="33973" xr:uid="{CCA8C66A-593A-442A-8FF1-7F8B96AF00D1}"/>
    <cellStyle name="Title 2 3 5 3 4" xfId="51824" xr:uid="{8B335F5F-A58C-42B5-BA04-3998EC5B7462}"/>
    <cellStyle name="Title 2 3 5 4" xfId="16102" xr:uid="{34401196-A2C6-4763-919C-78150E22BA0D}"/>
    <cellStyle name="Title 2 3 5 4 2" xfId="33975" xr:uid="{D6927034-D349-484E-A01A-3785C5229F30}"/>
    <cellStyle name="Title 2 3 5 4 3" xfId="51826" xr:uid="{D406ED43-9423-40DE-87CB-8933430E9DFD}"/>
    <cellStyle name="Title 2 3 5 5" xfId="33970" xr:uid="{C38CB701-0302-43A0-90DA-B0690D707505}"/>
    <cellStyle name="Title 2 3 5 6" xfId="51821" xr:uid="{E1A0EDCA-6F70-4FEE-8DBD-E4F4EDED8E7F}"/>
    <cellStyle name="Title 2 3 6" xfId="16103" xr:uid="{474D3DE5-792E-44C5-8D89-6D494A0FA49A}"/>
    <cellStyle name="Title 2 3 6 2" xfId="16104" xr:uid="{92960FA9-7FD7-4501-8731-3590CEDE2BA1}"/>
    <cellStyle name="Title 2 3 6 2 2" xfId="33977" xr:uid="{DB3E0BFD-CEED-4DB8-8498-8C38024593FE}"/>
    <cellStyle name="Title 2 3 6 2 3" xfId="51828" xr:uid="{FBC7613B-554E-4625-88A4-C1E2241C4D44}"/>
    <cellStyle name="Title 2 3 6 3" xfId="33976" xr:uid="{DF83E6AF-01E3-4DFD-A017-46C89D1CA6F9}"/>
    <cellStyle name="Title 2 3 6 4" xfId="51827" xr:uid="{71FB771E-6D08-4DBE-9409-443E1C488362}"/>
    <cellStyle name="Title 2 3 7" xfId="16105" xr:uid="{4D0321A5-770A-4ABF-9F0B-8847AEFAADE0}"/>
    <cellStyle name="Title 2 3 7 2" xfId="16106" xr:uid="{DDED4D59-54A9-497E-95BF-01F9B201FAA9}"/>
    <cellStyle name="Title 2 3 7 2 2" xfId="33979" xr:uid="{0EAAE2E7-502D-4480-B018-3207D8F2C699}"/>
    <cellStyle name="Title 2 3 7 2 3" xfId="51830" xr:uid="{10C42E3B-C0FC-435E-82A2-DD545189437D}"/>
    <cellStyle name="Title 2 3 7 3" xfId="33978" xr:uid="{F7FD5CB0-BB87-4F57-B1D2-F174B0C68054}"/>
    <cellStyle name="Title 2 3 7 4" xfId="51829" xr:uid="{483031C6-899B-4103-9454-8D083FA2EB3E}"/>
    <cellStyle name="Title 2 3 8" xfId="16107" xr:uid="{4D22D9C0-38C7-472C-A077-150ADB6184EB}"/>
    <cellStyle name="Title 2 3 8 2" xfId="16108" xr:uid="{0EE3B950-67C5-4159-B37E-62BC5AB4F50D}"/>
    <cellStyle name="Title 2 3 8 2 2" xfId="33981" xr:uid="{D1470557-6C92-4F19-893E-FC684671951E}"/>
    <cellStyle name="Title 2 3 8 2 3" xfId="51832" xr:uid="{22B18E36-B456-4492-8CC7-605E7C094C2E}"/>
    <cellStyle name="Title 2 3 8 3" xfId="33980" xr:uid="{0D8899F3-AA92-45F3-B176-2A2C6E52777A}"/>
    <cellStyle name="Title 2 3 8 4" xfId="51831" xr:uid="{1D0F3E83-0BC7-45B2-9D26-962182871FDA}"/>
    <cellStyle name="Title 2 3 9" xfId="16109" xr:uid="{41D32F5C-A32E-4361-8B45-F2FFA9B4DE0D}"/>
    <cellStyle name="Title 2 3 9 2" xfId="33982" xr:uid="{7AD19061-A416-4468-AAD8-01D970481FB8}"/>
    <cellStyle name="Title 2 3 9 3" xfId="51833" xr:uid="{46458B5E-EC9D-4BFD-913A-8DF547F68EB0}"/>
    <cellStyle name="Title 2 4" xfId="4807" xr:uid="{C6338F14-431F-4835-83E2-7A84A494F3DA}"/>
    <cellStyle name="Title 2 4 10" xfId="16111" xr:uid="{6541E384-7DA9-44D3-9FD1-1FE1590F9251}"/>
    <cellStyle name="Title 2 4 10 2" xfId="33984" xr:uid="{C71F3266-B3D6-4537-B2DC-BCDBBCF32010}"/>
    <cellStyle name="Title 2 4 10 3" xfId="51835" xr:uid="{C3107DC4-701C-4C41-A6B6-FA1B7907BD74}"/>
    <cellStyle name="Title 2 4 11" xfId="16110" xr:uid="{A30D3C22-B337-4FA6-A4A5-1FABD6528E8C}"/>
    <cellStyle name="Title 2 4 11 2" xfId="33983" xr:uid="{A10A00E7-2A7C-400A-8794-F7D25348C411}"/>
    <cellStyle name="Title 2 4 11 3" xfId="51834" xr:uid="{FEF95EED-1732-428C-81DE-AA4336D5BC5E}"/>
    <cellStyle name="Title 2 4 12" xfId="60317" xr:uid="{528E94EF-4582-42D3-88A7-54C7C3896C24}"/>
    <cellStyle name="Title 2 4 2" xfId="16112" xr:uid="{709E031B-90D9-407B-BC63-C4F1D158A782}"/>
    <cellStyle name="Title 2 4 2 2" xfId="16113" xr:uid="{E8DBDDE0-8520-4873-8261-2EC91477E012}"/>
    <cellStyle name="Title 2 4 2 2 2" xfId="16114" xr:uid="{D9B9C3F3-A88D-4969-84EF-587B356E4368}"/>
    <cellStyle name="Title 2 4 2 2 2 2" xfId="33987" xr:uid="{475558E4-9850-48A5-B683-EFD86424E5BD}"/>
    <cellStyle name="Title 2 4 2 2 2 3" xfId="51838" xr:uid="{8AB5C3C2-B138-4641-A34B-B4794AF8A412}"/>
    <cellStyle name="Title 2 4 2 2 3" xfId="33986" xr:uid="{BEE1C4CC-E26E-4626-B486-4A54D604ABB6}"/>
    <cellStyle name="Title 2 4 2 2 4" xfId="51837" xr:uid="{F29F2A74-6B30-447E-8805-663FAA1231CB}"/>
    <cellStyle name="Title 2 4 2 3" xfId="16115" xr:uid="{FB72BF06-B88B-4F12-A5B4-F33AA66FF447}"/>
    <cellStyle name="Title 2 4 2 3 2" xfId="16116" xr:uid="{CDA4B516-72F6-4C55-8B8D-C2899F92A45C}"/>
    <cellStyle name="Title 2 4 2 3 2 2" xfId="33989" xr:uid="{3778FBD0-ED62-4398-8C20-2F7B73BE5266}"/>
    <cellStyle name="Title 2 4 2 3 2 3" xfId="51840" xr:uid="{AA28C59D-E163-4650-8222-3BF3003D51D9}"/>
    <cellStyle name="Title 2 4 2 3 3" xfId="33988" xr:uid="{9F40A2F6-CDE3-4191-B08B-4452ED400410}"/>
    <cellStyle name="Title 2 4 2 3 4" xfId="51839" xr:uid="{C0BE7E72-18B7-4A30-BE32-36441F209796}"/>
    <cellStyle name="Title 2 4 2 4" xfId="16117" xr:uid="{910111FF-83F7-4579-AFB2-69E1CC945AD7}"/>
    <cellStyle name="Title 2 4 2 4 2" xfId="33990" xr:uid="{F4B9C61A-CCD6-4453-97AB-F2CC487DCBE1}"/>
    <cellStyle name="Title 2 4 2 4 3" xfId="51841" xr:uid="{B5B4FE9B-CD27-4207-ADAC-0765BE9B84AB}"/>
    <cellStyle name="Title 2 4 2 5" xfId="33985" xr:uid="{6FF4274A-9865-4EE7-92D7-84D787CADCDB}"/>
    <cellStyle name="Title 2 4 2 6" xfId="51836" xr:uid="{1E00F918-FCF7-473A-A18B-DFA1C97BBBB5}"/>
    <cellStyle name="Title 2 4 3" xfId="16118" xr:uid="{E4484617-67AD-4C7F-A18A-4C98B605ACE9}"/>
    <cellStyle name="Title 2 4 3 2" xfId="16119" xr:uid="{02993FCF-D97F-43B3-94A7-3AEAFB5E9DC8}"/>
    <cellStyle name="Title 2 4 3 2 2" xfId="16120" xr:uid="{4B47C26F-3F13-4FFE-9168-AE8E5A55663F}"/>
    <cellStyle name="Title 2 4 3 2 2 2" xfId="33993" xr:uid="{BA0AC8D5-A7D4-43A7-982B-F1607E07B97E}"/>
    <cellStyle name="Title 2 4 3 2 2 3" xfId="51844" xr:uid="{F77A63E5-25F0-45E1-980D-4F33575C4AFB}"/>
    <cellStyle name="Title 2 4 3 2 3" xfId="33992" xr:uid="{2E05E620-D2CB-447A-ACFA-9294CD9D25D4}"/>
    <cellStyle name="Title 2 4 3 2 4" xfId="51843" xr:uid="{BB17F388-EFBF-4213-B8AD-976CE795F55D}"/>
    <cellStyle name="Title 2 4 3 3" xfId="16121" xr:uid="{8858C4E2-1BED-4E0A-B4B2-A13D2875B257}"/>
    <cellStyle name="Title 2 4 3 3 2" xfId="16122" xr:uid="{CB6B7BA2-A06E-4088-834F-88769AE64A56}"/>
    <cellStyle name="Title 2 4 3 3 2 2" xfId="33995" xr:uid="{A5740D9F-7293-4F29-AB4C-ED5D654F89B5}"/>
    <cellStyle name="Title 2 4 3 3 2 3" xfId="51846" xr:uid="{3E5B2AB8-7023-451D-9FCB-54B895FDEBCD}"/>
    <cellStyle name="Title 2 4 3 3 3" xfId="33994" xr:uid="{3773E36E-24CC-43F0-B86F-2299AA0BC7B6}"/>
    <cellStyle name="Title 2 4 3 3 4" xfId="51845" xr:uid="{B58C729F-9F41-4DF1-BC99-D864BE5F2304}"/>
    <cellStyle name="Title 2 4 3 4" xfId="16123" xr:uid="{3D73621A-8BA9-4823-9BB7-4EF478B836F4}"/>
    <cellStyle name="Title 2 4 3 4 2" xfId="33996" xr:uid="{8D2830DB-0725-4135-BC5E-A846E56DACD1}"/>
    <cellStyle name="Title 2 4 3 4 3" xfId="51847" xr:uid="{CB6B81DD-A993-420A-9C91-016A2C9A91B7}"/>
    <cellStyle name="Title 2 4 3 5" xfId="33991" xr:uid="{F56EAA09-0A76-4E7A-8FDF-346ECA5209B6}"/>
    <cellStyle name="Title 2 4 3 6" xfId="51842" xr:uid="{4F53EE0C-BE1C-4880-B498-DD24DE8D1C85}"/>
    <cellStyle name="Title 2 4 4" xfId="16124" xr:uid="{0F4071BF-4CC7-4337-8D8B-23DEFD534E85}"/>
    <cellStyle name="Title 2 4 4 2" xfId="16125" xr:uid="{606B438A-3BA4-4345-864A-341807667842}"/>
    <cellStyle name="Title 2 4 4 2 2" xfId="16126" xr:uid="{47CFF1E2-B27B-48F4-A89B-EA574D3CCEAB}"/>
    <cellStyle name="Title 2 4 4 2 2 2" xfId="33999" xr:uid="{A31934F6-8378-4622-9D3F-00589BD90045}"/>
    <cellStyle name="Title 2 4 4 2 2 3" xfId="51850" xr:uid="{6EC4F00F-1EC7-4605-99A6-4ECEDFDA683D}"/>
    <cellStyle name="Title 2 4 4 2 3" xfId="33998" xr:uid="{B6047574-A885-4DFE-A028-941D857421D4}"/>
    <cellStyle name="Title 2 4 4 2 4" xfId="51849" xr:uid="{62B35C7A-7F6C-4744-B8CD-811057064797}"/>
    <cellStyle name="Title 2 4 4 3" xfId="16127" xr:uid="{EC60CCFF-9846-4208-B8FF-467714C3356D}"/>
    <cellStyle name="Title 2 4 4 3 2" xfId="16128" xr:uid="{9DD22A18-B352-4CEF-A8E7-7CB0E10AFCD3}"/>
    <cellStyle name="Title 2 4 4 3 2 2" xfId="34001" xr:uid="{08CE8289-E614-4464-B558-0F3975C0B822}"/>
    <cellStyle name="Title 2 4 4 3 2 3" xfId="51852" xr:uid="{FFE98382-1594-4F7D-B6BE-84F3586A22DA}"/>
    <cellStyle name="Title 2 4 4 3 3" xfId="34000" xr:uid="{40B90711-4B9D-4C51-B3F7-C251707B5826}"/>
    <cellStyle name="Title 2 4 4 3 4" xfId="51851" xr:uid="{7955DC34-5970-4A83-82C0-B0103266D4AB}"/>
    <cellStyle name="Title 2 4 4 4" xfId="16129" xr:uid="{F2D5EB95-899D-4558-912A-F5153CF9EB24}"/>
    <cellStyle name="Title 2 4 4 4 2" xfId="16130" xr:uid="{64DF6BD3-E3AE-484F-8652-7209F5CC679B}"/>
    <cellStyle name="Title 2 4 4 4 2 2" xfId="34003" xr:uid="{793E5A80-D47E-4BEE-A7F8-699C94214000}"/>
    <cellStyle name="Title 2 4 4 4 2 3" xfId="51854" xr:uid="{95208244-4D07-4FC9-9233-47A0DC90D49A}"/>
    <cellStyle name="Title 2 4 4 4 3" xfId="34002" xr:uid="{9894C54B-6CB5-49D5-9474-96D467B7EA8B}"/>
    <cellStyle name="Title 2 4 4 4 4" xfId="51853" xr:uid="{9F1E8485-D255-4B13-B6C8-5FD7FCE60338}"/>
    <cellStyle name="Title 2 4 4 5" xfId="16131" xr:uid="{3AE9DF53-EBD8-43F5-B970-430EB1917219}"/>
    <cellStyle name="Title 2 4 4 5 2" xfId="34004" xr:uid="{7BADAC57-567A-41EB-9BD0-6BEC35E6EFB2}"/>
    <cellStyle name="Title 2 4 4 5 3" xfId="51855" xr:uid="{FC832514-7D96-410B-8E83-33D032F4ABFF}"/>
    <cellStyle name="Title 2 4 4 6" xfId="33997" xr:uid="{EF56F2CB-AEDC-47B2-A65A-637B8E02F4D2}"/>
    <cellStyle name="Title 2 4 4 7" xfId="51848" xr:uid="{9BAFE5A5-1983-4AB3-AD8A-A3583FB3413D}"/>
    <cellStyle name="Title 2 4 5" xfId="16132" xr:uid="{B1657AEC-59D2-420C-B960-5F8AE178D4BD}"/>
    <cellStyle name="Title 2 4 5 2" xfId="16133" xr:uid="{A5BF31E0-1A1F-4A07-91AE-459F9E828515}"/>
    <cellStyle name="Title 2 4 5 2 2" xfId="16134" xr:uid="{9C565EA8-063E-48EE-A28E-E84E097A6FD3}"/>
    <cellStyle name="Title 2 4 5 2 2 2" xfId="34007" xr:uid="{484963F9-63FB-4277-B681-094B9863201B}"/>
    <cellStyle name="Title 2 4 5 2 2 3" xfId="51858" xr:uid="{2F857144-02D0-4046-A7D0-BB43C593B20D}"/>
    <cellStyle name="Title 2 4 5 2 3" xfId="34006" xr:uid="{7D349D84-1709-4DAA-83CE-5CA18E80F1D5}"/>
    <cellStyle name="Title 2 4 5 2 4" xfId="51857" xr:uid="{DB46E29E-EE47-4537-9DFD-01AD033DB301}"/>
    <cellStyle name="Title 2 4 5 3" xfId="16135" xr:uid="{A69D80F1-7820-47D0-99C7-3494744E35D0}"/>
    <cellStyle name="Title 2 4 5 3 2" xfId="16136" xr:uid="{9EA594C3-1A16-4408-9B1D-81F52BC669C0}"/>
    <cellStyle name="Title 2 4 5 3 2 2" xfId="34009" xr:uid="{90F3EA28-2AA0-4AF9-AE16-B7FAD4DD7D86}"/>
    <cellStyle name="Title 2 4 5 3 2 3" xfId="51860" xr:uid="{ACF32B4E-0F50-48C7-92A1-714177DDD483}"/>
    <cellStyle name="Title 2 4 5 3 3" xfId="34008" xr:uid="{0C559554-4FF7-4EBF-9F49-FBB54ABDAC67}"/>
    <cellStyle name="Title 2 4 5 3 4" xfId="51859" xr:uid="{7FE4C31A-33CA-4E90-BB05-50E7FC767293}"/>
    <cellStyle name="Title 2 4 5 4" xfId="16137" xr:uid="{C607D5B4-89D0-4157-94B8-D8AE82B9E72D}"/>
    <cellStyle name="Title 2 4 5 4 2" xfId="34010" xr:uid="{300C5EE6-7E82-415C-AE4B-3107322BB25E}"/>
    <cellStyle name="Title 2 4 5 4 3" xfId="51861" xr:uid="{C4A4F7FC-795A-46FF-904F-DF37BEC1847D}"/>
    <cellStyle name="Title 2 4 5 5" xfId="34005" xr:uid="{8FC83F8A-792F-4588-AE74-639ACD5F78EA}"/>
    <cellStyle name="Title 2 4 5 6" xfId="51856" xr:uid="{E1D5A172-1734-4DCA-9CFF-AED6A01448B4}"/>
    <cellStyle name="Title 2 4 6" xfId="16138" xr:uid="{87323DDA-CB3C-449C-9BEE-3FF403107ADD}"/>
    <cellStyle name="Title 2 4 6 2" xfId="16139" xr:uid="{50FFB42A-CDC0-4E40-9787-54366BFCE26B}"/>
    <cellStyle name="Title 2 4 6 2 2" xfId="34012" xr:uid="{833FDB99-735B-4C0B-BEF9-E33E5E0DB595}"/>
    <cellStyle name="Title 2 4 6 2 3" xfId="51863" xr:uid="{C69FAF6E-B3CA-4E98-84C4-C6017AE81129}"/>
    <cellStyle name="Title 2 4 6 3" xfId="34011" xr:uid="{6DB143C3-0450-46C0-A12A-BD7085AFDE7C}"/>
    <cellStyle name="Title 2 4 6 4" xfId="51862" xr:uid="{65648027-5767-48B0-AB42-BC174F81AD7C}"/>
    <cellStyle name="Title 2 4 7" xfId="16140" xr:uid="{2D750CCB-A83C-43CA-AD98-E9BFC72F1895}"/>
    <cellStyle name="Title 2 4 7 2" xfId="16141" xr:uid="{FDF904A5-2F00-4C92-B561-8EB0D5931E4B}"/>
    <cellStyle name="Title 2 4 7 2 2" xfId="34014" xr:uid="{CAE2CBA8-8CBF-47FA-BA12-7E6ECFD6794E}"/>
    <cellStyle name="Title 2 4 7 2 3" xfId="51865" xr:uid="{DD23638C-995A-48CB-981C-B7ECF7B59992}"/>
    <cellStyle name="Title 2 4 7 3" xfId="34013" xr:uid="{426F8B72-0556-4034-A347-39FB6F3B4E21}"/>
    <cellStyle name="Title 2 4 7 4" xfId="51864" xr:uid="{0C3619C2-B756-44A2-AE45-C153F03AC96E}"/>
    <cellStyle name="Title 2 4 8" xfId="16142" xr:uid="{228CECA2-9001-42F0-A74E-174A7C6B4FF1}"/>
    <cellStyle name="Title 2 4 8 2" xfId="16143" xr:uid="{BE7A210E-F532-45A0-B9E5-26A12ECE7211}"/>
    <cellStyle name="Title 2 4 8 2 2" xfId="34016" xr:uid="{12032465-8E8F-4567-B0CA-741B41BF9957}"/>
    <cellStyle name="Title 2 4 8 2 3" xfId="51867" xr:uid="{5D70686A-F033-4843-90A6-61A70A6EBF2D}"/>
    <cellStyle name="Title 2 4 8 3" xfId="34015" xr:uid="{32EF6400-C331-4D80-A8AA-8165D7409DDE}"/>
    <cellStyle name="Title 2 4 8 4" xfId="51866" xr:uid="{D707D526-6EE1-4C3A-B01F-2BA70CD646E4}"/>
    <cellStyle name="Title 2 4 9" xfId="16144" xr:uid="{059B19FF-C6E3-4FAD-9F6F-8F3F9B6AEEB6}"/>
    <cellStyle name="Title 2 4 9 2" xfId="34017" xr:uid="{FA84EE71-3613-4A20-8926-7017F3E070D2}"/>
    <cellStyle name="Title 2 4 9 3" xfId="51868" xr:uid="{ED2D6483-AEB6-4734-96E1-BD5B8A9ACEFA}"/>
    <cellStyle name="Title 2 5" xfId="4808" xr:uid="{2638F9B6-DE5C-431F-88FA-60F168849611}"/>
    <cellStyle name="Title 2 5 10" xfId="16146" xr:uid="{6546BE59-0B98-4349-810F-BB680424E63E}"/>
    <cellStyle name="Title 2 5 10 2" xfId="34019" xr:uid="{0CCFCEAB-4ED7-4962-AAEB-C691A5C4989D}"/>
    <cellStyle name="Title 2 5 10 3" xfId="51870" xr:uid="{8460E29C-1B6E-4E76-8751-4AE4D437D25A}"/>
    <cellStyle name="Title 2 5 11" xfId="16145" xr:uid="{DEE32016-4023-44DE-A82D-ED8B23D7FACF}"/>
    <cellStyle name="Title 2 5 11 2" xfId="34018" xr:uid="{E29FD26B-ACCE-459D-B38E-44A4B75DEA86}"/>
    <cellStyle name="Title 2 5 11 3" xfId="51869" xr:uid="{06B953FC-BA5F-4492-A10B-56099B0C5AEF}"/>
    <cellStyle name="Title 2 5 12" xfId="60318" xr:uid="{9CCDFBBA-5431-421A-B042-D485924D7D2D}"/>
    <cellStyle name="Title 2 5 2" xfId="16147" xr:uid="{79801DF5-787D-4567-8D21-D68031264A28}"/>
    <cellStyle name="Title 2 5 2 2" xfId="16148" xr:uid="{5A5CEEF2-97F9-43AC-981D-26663D2BC110}"/>
    <cellStyle name="Title 2 5 2 2 2" xfId="16149" xr:uid="{4FF0BAE8-173E-490E-8F90-325F9A77FBA9}"/>
    <cellStyle name="Title 2 5 2 2 2 2" xfId="34022" xr:uid="{9D1F0B4E-F6CC-4637-BAD6-DD595CC8ED85}"/>
    <cellStyle name="Title 2 5 2 2 2 3" xfId="51873" xr:uid="{9630ED9E-AD9F-4370-89D3-40FDB2F8177F}"/>
    <cellStyle name="Title 2 5 2 2 3" xfId="34021" xr:uid="{5C72CD03-86F3-4151-9FB9-D58B35DE59B1}"/>
    <cellStyle name="Title 2 5 2 2 4" xfId="51872" xr:uid="{017E895F-7245-45F7-AAFD-35E7CE5E0FA7}"/>
    <cellStyle name="Title 2 5 2 3" xfId="16150" xr:uid="{846CC9B0-EB33-4935-A957-391B27753768}"/>
    <cellStyle name="Title 2 5 2 3 2" xfId="16151" xr:uid="{D3FA2D40-683F-4AEE-843E-B91A8DA2B74C}"/>
    <cellStyle name="Title 2 5 2 3 2 2" xfId="34024" xr:uid="{8E0551EF-39DA-4A88-85A8-9C02006F17D1}"/>
    <cellStyle name="Title 2 5 2 3 2 3" xfId="51875" xr:uid="{14534F93-9F53-4AB3-973B-C8281A44D7C5}"/>
    <cellStyle name="Title 2 5 2 3 3" xfId="34023" xr:uid="{9B2BE5EA-B89D-427E-80CF-093C45B74836}"/>
    <cellStyle name="Title 2 5 2 3 4" xfId="51874" xr:uid="{F2E8347B-028A-467E-A83C-69312B6B26D0}"/>
    <cellStyle name="Title 2 5 2 4" xfId="16152" xr:uid="{B47C4D7A-46EE-4D10-8AA6-13B270C40CD8}"/>
    <cellStyle name="Title 2 5 2 4 2" xfId="34025" xr:uid="{48E07339-DFC2-49CA-B324-3B9D3B8902C1}"/>
    <cellStyle name="Title 2 5 2 4 3" xfId="51876" xr:uid="{FCA6F485-440A-4752-91EC-15B4384F8A14}"/>
    <cellStyle name="Title 2 5 2 5" xfId="34020" xr:uid="{57136D7E-A23F-478E-B448-7C16FF91B05D}"/>
    <cellStyle name="Title 2 5 2 6" xfId="51871" xr:uid="{1CA4F452-C345-44B3-B453-059195EEAE90}"/>
    <cellStyle name="Title 2 5 3" xfId="16153" xr:uid="{3C54189C-71CC-4E67-86F6-6F3B6DF99C37}"/>
    <cellStyle name="Title 2 5 3 2" xfId="16154" xr:uid="{C81020F3-E42B-43B4-8A42-37DA3EFCBDA2}"/>
    <cellStyle name="Title 2 5 3 2 2" xfId="16155" xr:uid="{870DA698-7E51-4D2A-A0F5-065AA380CB64}"/>
    <cellStyle name="Title 2 5 3 2 2 2" xfId="34028" xr:uid="{DE63ACED-CD33-4CF7-A683-D33EEAE4179C}"/>
    <cellStyle name="Title 2 5 3 2 2 3" xfId="51879" xr:uid="{C9D6D138-E3FD-4FD6-AF19-276F8BACA908}"/>
    <cellStyle name="Title 2 5 3 2 3" xfId="34027" xr:uid="{EC85F605-34FF-436E-B9B8-E9C27C9636C6}"/>
    <cellStyle name="Title 2 5 3 2 4" xfId="51878" xr:uid="{CE1E0F92-DFA1-4CC0-B67C-15C432BD02E9}"/>
    <cellStyle name="Title 2 5 3 3" xfId="16156" xr:uid="{9BE3C854-3436-4F44-B934-5BEBC301F727}"/>
    <cellStyle name="Title 2 5 3 3 2" xfId="16157" xr:uid="{CADF1C87-BF8F-4132-A849-62105F917B59}"/>
    <cellStyle name="Title 2 5 3 3 2 2" xfId="34030" xr:uid="{6FA29ED7-2C67-4426-9231-C04085D3B168}"/>
    <cellStyle name="Title 2 5 3 3 2 3" xfId="51881" xr:uid="{4F670403-9468-47E1-B121-2F467EEBB28D}"/>
    <cellStyle name="Title 2 5 3 3 3" xfId="34029" xr:uid="{B97E29F8-4DC4-45ED-A8F4-61BCBA5E3311}"/>
    <cellStyle name="Title 2 5 3 3 4" xfId="51880" xr:uid="{1AD2E85E-EEE0-4C99-8800-947EFE54B2DE}"/>
    <cellStyle name="Title 2 5 3 4" xfId="16158" xr:uid="{1E82F435-4A5A-4DAE-BF84-8E4167EB5055}"/>
    <cellStyle name="Title 2 5 3 4 2" xfId="34031" xr:uid="{8C98AD36-78FA-48F9-9484-BDA52593481C}"/>
    <cellStyle name="Title 2 5 3 4 3" xfId="51882" xr:uid="{F69D9797-3E5F-4CBC-8334-720361ECAD43}"/>
    <cellStyle name="Title 2 5 3 5" xfId="34026" xr:uid="{EB6EB533-74A9-407A-867D-F3B9D79AA7AE}"/>
    <cellStyle name="Title 2 5 3 6" xfId="51877" xr:uid="{04E08B29-99D1-4153-AED5-8C42297525DB}"/>
    <cellStyle name="Title 2 5 4" xfId="16159" xr:uid="{0D91BD72-B069-41C1-8755-0077569B04DE}"/>
    <cellStyle name="Title 2 5 4 2" xfId="16160" xr:uid="{D8E40385-6C07-4C51-8BA1-A47F255CC502}"/>
    <cellStyle name="Title 2 5 4 2 2" xfId="16161" xr:uid="{2836BD9C-448B-4029-948A-28DCDE987BDF}"/>
    <cellStyle name="Title 2 5 4 2 2 2" xfId="34034" xr:uid="{26189428-52A9-4072-A0A5-1530CA3F4800}"/>
    <cellStyle name="Title 2 5 4 2 2 3" xfId="51885" xr:uid="{4BDE9384-0507-4953-9D16-47B6FD1D3488}"/>
    <cellStyle name="Title 2 5 4 2 3" xfId="34033" xr:uid="{52538FA3-6004-4FA0-B7F1-4533BDC11C19}"/>
    <cellStyle name="Title 2 5 4 2 4" xfId="51884" xr:uid="{DE129149-82C8-4536-9DCA-6F861BADE829}"/>
    <cellStyle name="Title 2 5 4 3" xfId="16162" xr:uid="{CB919B7D-96F6-4874-BB82-28BD191147CF}"/>
    <cellStyle name="Title 2 5 4 3 2" xfId="16163" xr:uid="{934117CB-5960-49AE-9F35-CD447425A8E3}"/>
    <cellStyle name="Title 2 5 4 3 2 2" xfId="34036" xr:uid="{1CFDD882-87D3-47CD-8836-6218BC91998D}"/>
    <cellStyle name="Title 2 5 4 3 2 3" xfId="51887" xr:uid="{D08A7A9F-6C57-4F89-9F06-8037C8FAE9C5}"/>
    <cellStyle name="Title 2 5 4 3 3" xfId="34035" xr:uid="{3225C86C-65F8-4D69-A9C0-000AA41701EC}"/>
    <cellStyle name="Title 2 5 4 3 4" xfId="51886" xr:uid="{903C3952-2380-4061-B394-4BEE7ACDF647}"/>
    <cellStyle name="Title 2 5 4 4" xfId="16164" xr:uid="{65075B97-8BD8-4C8A-A4B5-88EDF07506BD}"/>
    <cellStyle name="Title 2 5 4 4 2" xfId="16165" xr:uid="{AAFD5CCD-C12F-4490-BB50-D99021F9E552}"/>
    <cellStyle name="Title 2 5 4 4 2 2" xfId="34038" xr:uid="{EE6DE7E9-513A-4DEC-980C-2142A24DE043}"/>
    <cellStyle name="Title 2 5 4 4 2 3" xfId="51889" xr:uid="{5825CF1A-DCDB-447D-B2E5-1DC87E570B1F}"/>
    <cellStyle name="Title 2 5 4 4 3" xfId="34037" xr:uid="{B68DF2D6-D47D-48DE-970D-3E7E6E88F37D}"/>
    <cellStyle name="Title 2 5 4 4 4" xfId="51888" xr:uid="{05F82711-F006-49E8-8E52-34A7B58C0762}"/>
    <cellStyle name="Title 2 5 4 5" xfId="16166" xr:uid="{FE709CFD-3488-4F6E-BBB5-65AE1D87091B}"/>
    <cellStyle name="Title 2 5 4 5 2" xfId="34039" xr:uid="{08D482CE-5035-4883-BCDB-D87A2F022B76}"/>
    <cellStyle name="Title 2 5 4 5 3" xfId="51890" xr:uid="{1D96DECC-FC0A-4A79-9FC7-8950494AB5A2}"/>
    <cellStyle name="Title 2 5 4 6" xfId="34032" xr:uid="{C0478206-94EA-4BE1-BB77-71171291E1BF}"/>
    <cellStyle name="Title 2 5 4 7" xfId="51883" xr:uid="{CC4BDEE3-251F-4316-AA27-2EA7DF96ED4F}"/>
    <cellStyle name="Title 2 5 5" xfId="16167" xr:uid="{458F829F-3B48-4BD6-8D67-E5EC79D9A500}"/>
    <cellStyle name="Title 2 5 5 2" xfId="16168" xr:uid="{C78D2DF0-0F92-4FC8-87DE-3A719C094A79}"/>
    <cellStyle name="Title 2 5 5 2 2" xfId="16169" xr:uid="{F90824F4-A07B-4FF9-98D4-401C791784AD}"/>
    <cellStyle name="Title 2 5 5 2 2 2" xfId="34042" xr:uid="{222E2860-5C2E-4357-B9FC-EDE4A6AEA974}"/>
    <cellStyle name="Title 2 5 5 2 2 3" xfId="51893" xr:uid="{A7A174B6-50EA-49F8-AB96-16B70461197A}"/>
    <cellStyle name="Title 2 5 5 2 3" xfId="34041" xr:uid="{29124642-1BA3-46EE-8F51-8BC57E3C4BE3}"/>
    <cellStyle name="Title 2 5 5 2 4" xfId="51892" xr:uid="{0D7269BA-A985-492A-80FF-0A68E15FAAC6}"/>
    <cellStyle name="Title 2 5 5 3" xfId="16170" xr:uid="{3C5E5699-046C-4FDD-8EEB-052AF0EBC25F}"/>
    <cellStyle name="Title 2 5 5 3 2" xfId="16171" xr:uid="{F500ED19-775D-4682-AC82-9348512E4249}"/>
    <cellStyle name="Title 2 5 5 3 2 2" xfId="34044" xr:uid="{99E19227-C024-4C91-ABBE-39EBE36F6F74}"/>
    <cellStyle name="Title 2 5 5 3 2 3" xfId="51895" xr:uid="{F51A7914-3472-4133-B1D1-F0678774F080}"/>
    <cellStyle name="Title 2 5 5 3 3" xfId="34043" xr:uid="{CAE76DD3-9493-4198-A9CD-4B2557675AEE}"/>
    <cellStyle name="Title 2 5 5 3 4" xfId="51894" xr:uid="{415E57FC-99DF-4B4A-993C-5620174D6463}"/>
    <cellStyle name="Title 2 5 5 4" xfId="16172" xr:uid="{391F78F5-98C9-46D9-A175-16D7FFEA34DF}"/>
    <cellStyle name="Title 2 5 5 4 2" xfId="34045" xr:uid="{18143CC0-0A35-4D54-A4E8-86C4E28AAEC2}"/>
    <cellStyle name="Title 2 5 5 4 3" xfId="51896" xr:uid="{E87E3E9D-172E-4DE4-83AF-940BE0FF2614}"/>
    <cellStyle name="Title 2 5 5 5" xfId="34040" xr:uid="{CC8C4078-A3AD-4068-93D1-FFE1DDDCE43D}"/>
    <cellStyle name="Title 2 5 5 6" xfId="51891" xr:uid="{5BAD4CDB-7912-4D25-8F38-DF348DCFDBD2}"/>
    <cellStyle name="Title 2 5 6" xfId="16173" xr:uid="{14A7E9D9-F70B-45D0-BCFE-AA9EAA9EE553}"/>
    <cellStyle name="Title 2 5 6 2" xfId="16174" xr:uid="{E17C1F20-7FE2-44D1-A9F0-A76FD3367EAB}"/>
    <cellStyle name="Title 2 5 6 2 2" xfId="34047" xr:uid="{9C3A5DB8-C0FC-4F03-A5BE-E05EF0BF84DB}"/>
    <cellStyle name="Title 2 5 6 2 3" xfId="51898" xr:uid="{6FA6D2BD-B204-4ABC-A60A-B33274FE6486}"/>
    <cellStyle name="Title 2 5 6 3" xfId="34046" xr:uid="{A88053B8-5583-4B86-B177-6FA35A9D49B2}"/>
    <cellStyle name="Title 2 5 6 4" xfId="51897" xr:uid="{EFAEA46B-B469-4E71-999F-F1653918E7D3}"/>
    <cellStyle name="Title 2 5 7" xfId="16175" xr:uid="{BD6EA67A-622E-4540-832A-D808FF66FB8D}"/>
    <cellStyle name="Title 2 5 7 2" xfId="16176" xr:uid="{7397A07B-3A66-441E-91BC-BB2E48F37566}"/>
    <cellStyle name="Title 2 5 7 2 2" xfId="34049" xr:uid="{4035A205-2676-43E1-B028-5795555F856F}"/>
    <cellStyle name="Title 2 5 7 2 3" xfId="51900" xr:uid="{B11BECFB-85AF-40F4-AB37-A893FCF7136C}"/>
    <cellStyle name="Title 2 5 7 3" xfId="34048" xr:uid="{74788E4A-8D56-4E5F-ADB6-A0E2EB6875C1}"/>
    <cellStyle name="Title 2 5 7 4" xfId="51899" xr:uid="{59131697-E18F-45B4-A40F-890A6BF9AD6D}"/>
    <cellStyle name="Title 2 5 8" xfId="16177" xr:uid="{3DC1A02E-5D74-4F24-A863-7282871958AA}"/>
    <cellStyle name="Title 2 5 8 2" xfId="16178" xr:uid="{5A00B78F-F5F0-4FA0-AF21-9B3253975F1C}"/>
    <cellStyle name="Title 2 5 8 2 2" xfId="34051" xr:uid="{690B8425-548E-4119-93CE-4822573D5028}"/>
    <cellStyle name="Title 2 5 8 2 3" xfId="51902" xr:uid="{BBD1E215-4576-4B8B-8E76-DA81333D51E4}"/>
    <cellStyle name="Title 2 5 8 3" xfId="34050" xr:uid="{B6AD48B7-91F9-4E9C-B327-E629517175D9}"/>
    <cellStyle name="Title 2 5 8 4" xfId="51901" xr:uid="{A3789D13-D052-4896-8161-9CCF85A3DBD0}"/>
    <cellStyle name="Title 2 5 9" xfId="16179" xr:uid="{FB073A60-EF30-4A5D-AF18-AAC41CB19761}"/>
    <cellStyle name="Title 2 5 9 2" xfId="34052" xr:uid="{EFDD2F2A-5427-412F-9BB6-D1CDF0105F90}"/>
    <cellStyle name="Title 2 5 9 3" xfId="51903" xr:uid="{41A39219-FC5A-4B37-B529-BBCDB2948F20}"/>
    <cellStyle name="Title 2 6" xfId="4809" xr:uid="{008FB1A2-ECB7-4FFD-92EC-C5A91FADA27A}"/>
    <cellStyle name="Title 2 6 10" xfId="16181" xr:uid="{99C700CA-474C-424E-AFF9-474FB27B24CA}"/>
    <cellStyle name="Title 2 6 10 2" xfId="34054" xr:uid="{5A2B29D1-6FD7-4782-8C26-7701E83FF15C}"/>
    <cellStyle name="Title 2 6 10 3" xfId="51905" xr:uid="{B23AEB46-DC75-46AF-AACC-66DF822850A6}"/>
    <cellStyle name="Title 2 6 11" xfId="16180" xr:uid="{B1146CB2-1E28-4B63-BA8A-E36D065C8E9C}"/>
    <cellStyle name="Title 2 6 11 2" xfId="34053" xr:uid="{9D18F487-C71F-4053-A2A2-85F0367234D1}"/>
    <cellStyle name="Title 2 6 11 3" xfId="51904" xr:uid="{D0E5F83E-0D98-4531-B92B-2D5F7DD7A665}"/>
    <cellStyle name="Title 2 6 12" xfId="60319" xr:uid="{13C2411A-CFA7-45C3-B8DC-9F2FDE3EBB0D}"/>
    <cellStyle name="Title 2 6 2" xfId="16182" xr:uid="{F1FEF8D3-ADE8-4C0A-B3FD-76F492E86DBC}"/>
    <cellStyle name="Title 2 6 2 2" xfId="16183" xr:uid="{C7D1D0AB-CDF5-4730-A718-52566E16D7A1}"/>
    <cellStyle name="Title 2 6 2 2 2" xfId="16184" xr:uid="{359CF1A5-04B7-4F8A-8B76-3532259A03DD}"/>
    <cellStyle name="Title 2 6 2 2 2 2" xfId="34057" xr:uid="{DCB4F36E-B096-4B9D-A9DB-5886340D7831}"/>
    <cellStyle name="Title 2 6 2 2 2 3" xfId="51908" xr:uid="{60C1DFEA-EA04-47EA-B5AF-A9A08AAA992B}"/>
    <cellStyle name="Title 2 6 2 2 3" xfId="34056" xr:uid="{0F29CBA1-C22B-4116-88BA-2BB2A5F1E71D}"/>
    <cellStyle name="Title 2 6 2 2 4" xfId="51907" xr:uid="{AC9F5958-1809-418E-A291-FD61F3ABEB5E}"/>
    <cellStyle name="Title 2 6 2 3" xfId="16185" xr:uid="{12721035-34D6-4600-91FF-B729C86A51FB}"/>
    <cellStyle name="Title 2 6 2 3 2" xfId="16186" xr:uid="{375C8CA8-97E6-4614-9E29-2F7902E2AA6B}"/>
    <cellStyle name="Title 2 6 2 3 2 2" xfId="34059" xr:uid="{162ECC25-07C6-4D34-B876-A4111F4E7BA8}"/>
    <cellStyle name="Title 2 6 2 3 2 3" xfId="51910" xr:uid="{0556120D-6F2D-437E-A082-C53F3CFE90F6}"/>
    <cellStyle name="Title 2 6 2 3 3" xfId="34058" xr:uid="{BAAE1CAD-B8CB-40D5-9B80-0B9841D8321F}"/>
    <cellStyle name="Title 2 6 2 3 4" xfId="51909" xr:uid="{52E3F4E1-256E-4184-80C7-1A98792ABAE6}"/>
    <cellStyle name="Title 2 6 2 4" xfId="16187" xr:uid="{8FD528CA-58BD-40E1-80BD-7B71BBCDB53E}"/>
    <cellStyle name="Title 2 6 2 4 2" xfId="34060" xr:uid="{6DBD825A-415D-4B45-A95C-2F574F64972E}"/>
    <cellStyle name="Title 2 6 2 4 3" xfId="51911" xr:uid="{3A6E7951-873D-4EB1-B938-B8B6587F51B1}"/>
    <cellStyle name="Title 2 6 2 5" xfId="34055" xr:uid="{783EA2B6-5E34-4A68-93A3-56C2B32E2130}"/>
    <cellStyle name="Title 2 6 2 6" xfId="51906" xr:uid="{D59B4D61-87F3-4A1E-96DD-90CAFE75B8A0}"/>
    <cellStyle name="Title 2 6 3" xfId="16188" xr:uid="{7846E55E-65AD-4B82-B259-0BEA673CA8AA}"/>
    <cellStyle name="Title 2 6 3 2" xfId="16189" xr:uid="{246F72EC-57C8-4081-B046-D5FF76220ECC}"/>
    <cellStyle name="Title 2 6 3 2 2" xfId="16190" xr:uid="{AEA09105-A3C3-476D-A11F-4D1384E88329}"/>
    <cellStyle name="Title 2 6 3 2 2 2" xfId="34063" xr:uid="{38EF098E-6438-4702-9128-43A970BFE071}"/>
    <cellStyle name="Title 2 6 3 2 2 3" xfId="51914" xr:uid="{AAE171A8-B98F-4994-A562-D307B1F91F7D}"/>
    <cellStyle name="Title 2 6 3 2 3" xfId="34062" xr:uid="{24988860-1C95-495E-A2EF-E105A6CA9F6A}"/>
    <cellStyle name="Title 2 6 3 2 4" xfId="51913" xr:uid="{D53F9C3A-98EA-4B58-B626-46A6C81E04CE}"/>
    <cellStyle name="Title 2 6 3 3" xfId="16191" xr:uid="{2BC18735-4BA6-4F05-85BA-B3641A90DAF2}"/>
    <cellStyle name="Title 2 6 3 3 2" xfId="16192" xr:uid="{15A8BEDF-2923-455C-9070-95745FA2E143}"/>
    <cellStyle name="Title 2 6 3 3 2 2" xfId="34065" xr:uid="{C6A40F81-7EBE-4135-85CC-BA627E6B4D3D}"/>
    <cellStyle name="Title 2 6 3 3 2 3" xfId="51916" xr:uid="{2714EFD2-CF84-41FC-A0BE-D7F141E13575}"/>
    <cellStyle name="Title 2 6 3 3 3" xfId="34064" xr:uid="{AD6C1BBD-6624-4BD8-BD2A-DB8E0C425959}"/>
    <cellStyle name="Title 2 6 3 3 4" xfId="51915" xr:uid="{E8285048-942F-420F-883E-82E674BD16B6}"/>
    <cellStyle name="Title 2 6 3 4" xfId="16193" xr:uid="{F46BC9CA-4608-461E-9371-ADF6DE384246}"/>
    <cellStyle name="Title 2 6 3 4 2" xfId="34066" xr:uid="{6F4AE40F-E8A7-4364-AAE6-3F78386E7659}"/>
    <cellStyle name="Title 2 6 3 4 3" xfId="51917" xr:uid="{A00A300F-768D-4B80-9F08-989651041EF4}"/>
    <cellStyle name="Title 2 6 3 5" xfId="34061" xr:uid="{C2F8FE3E-ED8D-49D8-A5B3-C8885EA30F5B}"/>
    <cellStyle name="Title 2 6 3 6" xfId="51912" xr:uid="{2D0FE60B-69C7-48E9-BE78-3F78AE4821E3}"/>
    <cellStyle name="Title 2 6 4" xfId="16194" xr:uid="{8FF8BCF9-0C01-4261-B4C3-4345112D6369}"/>
    <cellStyle name="Title 2 6 4 2" xfId="16195" xr:uid="{02D8E483-5EF9-422B-8993-1A7ACE1B3517}"/>
    <cellStyle name="Title 2 6 4 2 2" xfId="16196" xr:uid="{853AE26D-D60A-4096-8581-E9A3024FA7A0}"/>
    <cellStyle name="Title 2 6 4 2 2 2" xfId="34069" xr:uid="{80DAA954-5FFD-41AF-84ED-07D8EFA9CDD8}"/>
    <cellStyle name="Title 2 6 4 2 2 3" xfId="51920" xr:uid="{C2E25EF7-18B1-471B-9F20-0EAE133D4C4C}"/>
    <cellStyle name="Title 2 6 4 2 3" xfId="34068" xr:uid="{30823E4A-A0EA-4824-8E99-E8E0C7EBB6F9}"/>
    <cellStyle name="Title 2 6 4 2 4" xfId="51919" xr:uid="{3CE96F9F-B466-43FF-832F-072C241B57AA}"/>
    <cellStyle name="Title 2 6 4 3" xfId="16197" xr:uid="{BCB1641E-8961-478B-8D58-17D6B892F00C}"/>
    <cellStyle name="Title 2 6 4 3 2" xfId="16198" xr:uid="{AAE2BCE1-90F6-4A36-875F-4CE7A87EED7F}"/>
    <cellStyle name="Title 2 6 4 3 2 2" xfId="34071" xr:uid="{3A3E1BAE-724D-486C-942A-DFEAE822EDE2}"/>
    <cellStyle name="Title 2 6 4 3 2 3" xfId="51922" xr:uid="{0BEB0C3E-D1EE-4BA0-BF67-31F4BBC185A7}"/>
    <cellStyle name="Title 2 6 4 3 3" xfId="34070" xr:uid="{A31A55D7-778D-4D88-967E-4AF2BCA1D0AA}"/>
    <cellStyle name="Title 2 6 4 3 4" xfId="51921" xr:uid="{9BFADB8C-D591-4850-8D6C-FA02799E70BC}"/>
    <cellStyle name="Title 2 6 4 4" xfId="16199" xr:uid="{81EE14EC-1591-4B8F-9B65-12AF98549E93}"/>
    <cellStyle name="Title 2 6 4 4 2" xfId="16200" xr:uid="{6B60C302-DBBC-4FBE-A548-AA36C1262B69}"/>
    <cellStyle name="Title 2 6 4 4 2 2" xfId="34073" xr:uid="{939E4F8D-16F2-4CF3-9A45-0192FCFFDF60}"/>
    <cellStyle name="Title 2 6 4 4 2 3" xfId="51924" xr:uid="{8E81E755-70E0-4A75-A376-3E2D9E0E3795}"/>
    <cellStyle name="Title 2 6 4 4 3" xfId="34072" xr:uid="{D5BDF3FA-19D1-47F0-8002-20882091403D}"/>
    <cellStyle name="Title 2 6 4 4 4" xfId="51923" xr:uid="{FC9546D6-5E59-4767-A5B0-A08015DBC6F8}"/>
    <cellStyle name="Title 2 6 4 5" xfId="16201" xr:uid="{9ADE8E10-5DAA-4987-A258-8F0A90030AF0}"/>
    <cellStyle name="Title 2 6 4 5 2" xfId="34074" xr:uid="{04D79412-5699-40B1-90C3-F019545DFB3D}"/>
    <cellStyle name="Title 2 6 4 5 3" xfId="51925" xr:uid="{A0EE12A0-B6A0-4712-8ED7-07AD31028838}"/>
    <cellStyle name="Title 2 6 4 6" xfId="34067" xr:uid="{B47FD76A-A854-4FD3-A969-E8EE62F512F5}"/>
    <cellStyle name="Title 2 6 4 7" xfId="51918" xr:uid="{814587A5-C8EB-48B0-B893-25A84FB04A32}"/>
    <cellStyle name="Title 2 6 5" xfId="16202" xr:uid="{36F8B2CA-6154-4A8C-AC51-841A820AB16F}"/>
    <cellStyle name="Title 2 6 5 2" xfId="16203" xr:uid="{1F3418E8-7BF6-40D1-A0C6-C94B5CAE668E}"/>
    <cellStyle name="Title 2 6 5 2 2" xfId="16204" xr:uid="{93729126-43E4-47E7-8788-824AB5BC267A}"/>
    <cellStyle name="Title 2 6 5 2 2 2" xfId="34077" xr:uid="{AAE97997-9463-4035-8CC6-038603DD224D}"/>
    <cellStyle name="Title 2 6 5 2 2 3" xfId="51928" xr:uid="{F3A3106C-B65C-4F69-993A-0B751228D919}"/>
    <cellStyle name="Title 2 6 5 2 3" xfId="34076" xr:uid="{7A716D6E-1945-421B-8F06-FB138AC1492D}"/>
    <cellStyle name="Title 2 6 5 2 4" xfId="51927" xr:uid="{776D219B-BC00-4205-8EA1-C9B62C5DA13F}"/>
    <cellStyle name="Title 2 6 5 3" xfId="16205" xr:uid="{F66938C2-E28B-4A36-8BB1-6DBD98A83DE0}"/>
    <cellStyle name="Title 2 6 5 3 2" xfId="16206" xr:uid="{280BA58A-84A0-42D8-99E9-9F6F81BAF296}"/>
    <cellStyle name="Title 2 6 5 3 2 2" xfId="34079" xr:uid="{F0F6A683-3100-41B3-BF3F-330D0F0CBBB7}"/>
    <cellStyle name="Title 2 6 5 3 2 3" xfId="51930" xr:uid="{2182C147-7FFB-4801-925F-652EB2C99AD4}"/>
    <cellStyle name="Title 2 6 5 3 3" xfId="34078" xr:uid="{0F6A2027-59CF-454A-BA6B-6A5EA0A185E1}"/>
    <cellStyle name="Title 2 6 5 3 4" xfId="51929" xr:uid="{6E0D7D7B-1CC3-459E-BA36-9445A2388085}"/>
    <cellStyle name="Title 2 6 5 4" xfId="16207" xr:uid="{9180D8BB-18F2-425C-9A30-2FE90B30B477}"/>
    <cellStyle name="Title 2 6 5 4 2" xfId="34080" xr:uid="{F2697CA7-59B6-48BA-A1AE-C9D2A8A238C7}"/>
    <cellStyle name="Title 2 6 5 4 3" xfId="51931" xr:uid="{3311FAA6-B18D-4A91-A6B3-A5B75AFE71A1}"/>
    <cellStyle name="Title 2 6 5 5" xfId="34075" xr:uid="{36D6AE78-38C5-4E47-BAA2-0C856A5787E8}"/>
    <cellStyle name="Title 2 6 5 6" xfId="51926" xr:uid="{0D01BC82-D59A-4A34-9FC1-74FB53409D16}"/>
    <cellStyle name="Title 2 6 6" xfId="16208" xr:uid="{C2DBC503-8E90-473B-AB89-FE638D511049}"/>
    <cellStyle name="Title 2 6 6 2" xfId="16209" xr:uid="{D0A70E53-91A9-4E80-A421-A3BDAE938D71}"/>
    <cellStyle name="Title 2 6 6 2 2" xfId="34082" xr:uid="{2C13AE7B-B1AD-49A6-ACD2-D3022B19F566}"/>
    <cellStyle name="Title 2 6 6 2 3" xfId="51933" xr:uid="{EDBB0E82-7AB3-42C3-96C6-4F0DFA8375D9}"/>
    <cellStyle name="Title 2 6 6 3" xfId="34081" xr:uid="{F5E1A619-CBB4-4EDC-8F8B-712DBA8769DD}"/>
    <cellStyle name="Title 2 6 6 4" xfId="51932" xr:uid="{1B4EE831-5018-40D3-A633-3E938710AD73}"/>
    <cellStyle name="Title 2 6 7" xfId="16210" xr:uid="{2FA2125D-905E-4ABD-82DD-C2CBB9F43E37}"/>
    <cellStyle name="Title 2 6 7 2" xfId="16211" xr:uid="{A08C54DD-9ADA-40E4-A82B-048118C47717}"/>
    <cellStyle name="Title 2 6 7 2 2" xfId="34084" xr:uid="{03404D86-17F8-499B-8825-F20BFAD8323D}"/>
    <cellStyle name="Title 2 6 7 2 3" xfId="51935" xr:uid="{4C6DE301-D763-4904-907C-589BC9106EA2}"/>
    <cellStyle name="Title 2 6 7 3" xfId="34083" xr:uid="{8FF20A45-9389-487D-9174-7AFDBCFDBAC1}"/>
    <cellStyle name="Title 2 6 7 4" xfId="51934" xr:uid="{C0A61B3D-EE30-4A95-823E-4D3967D9FCDB}"/>
    <cellStyle name="Title 2 6 8" xfId="16212" xr:uid="{763D977A-48A9-4466-84E8-C864E9E72E37}"/>
    <cellStyle name="Title 2 6 8 2" xfId="16213" xr:uid="{7E92297E-2676-404E-9A60-ADB13F067586}"/>
    <cellStyle name="Title 2 6 8 2 2" xfId="34086" xr:uid="{DD0D595C-4858-475F-871A-72BE27082EAC}"/>
    <cellStyle name="Title 2 6 8 2 3" xfId="51937" xr:uid="{BB388BAD-10D4-4781-AB5A-02F30846F4F4}"/>
    <cellStyle name="Title 2 6 8 3" xfId="34085" xr:uid="{1A7236DF-D111-4136-967D-6A2B1423A5FF}"/>
    <cellStyle name="Title 2 6 8 4" xfId="51936" xr:uid="{3B529881-D4E9-41B9-9706-6BE3092CB40D}"/>
    <cellStyle name="Title 2 6 9" xfId="16214" xr:uid="{9592FB21-BE97-4C7F-95EE-F748EB0F420A}"/>
    <cellStyle name="Title 2 6 9 2" xfId="34087" xr:uid="{B456F13C-DB0C-4FB1-9388-D74A46CF783A}"/>
    <cellStyle name="Title 2 6 9 3" xfId="51938" xr:uid="{4DF02884-48D5-46ED-A8E3-00A25A3C6943}"/>
    <cellStyle name="Title 2 7" xfId="4810" xr:uid="{073FAF81-09AA-4DEE-A5E4-7FDD6B64E7DC}"/>
    <cellStyle name="Title 2 7 10" xfId="16216" xr:uid="{A2AA68AC-DB57-44F8-A0AA-95169734B288}"/>
    <cellStyle name="Title 2 7 10 2" xfId="34089" xr:uid="{2E2757F1-DF60-4CA6-95BC-1B625DB6973F}"/>
    <cellStyle name="Title 2 7 10 3" xfId="51940" xr:uid="{6FE3C282-FF19-48DB-8F04-1B31356407EC}"/>
    <cellStyle name="Title 2 7 11" xfId="16215" xr:uid="{C96DC0BC-96ED-4D65-81F8-27CED360B091}"/>
    <cellStyle name="Title 2 7 11 2" xfId="34088" xr:uid="{94A766FC-98FE-4173-B057-48CD05922CFC}"/>
    <cellStyle name="Title 2 7 11 3" xfId="51939" xr:uid="{762BC064-3BF5-4675-86A8-F79E5CBB4650}"/>
    <cellStyle name="Title 2 7 12" xfId="60320" xr:uid="{348BB76E-D08B-4136-B8E1-559A870FEE68}"/>
    <cellStyle name="Title 2 7 2" xfId="16217" xr:uid="{34578750-38AE-419B-AB0E-CF45F30B29DC}"/>
    <cellStyle name="Title 2 7 2 2" xfId="16218" xr:uid="{8F54188E-CB9A-4BEC-AA73-C999FF15ABC3}"/>
    <cellStyle name="Title 2 7 2 2 2" xfId="16219" xr:uid="{963B73A5-8F16-4E87-864A-F31346305708}"/>
    <cellStyle name="Title 2 7 2 2 2 2" xfId="34092" xr:uid="{BBF1431E-E66E-4169-B22E-EAEB11AD1CE6}"/>
    <cellStyle name="Title 2 7 2 2 2 3" xfId="51943" xr:uid="{54C1C9D9-F78E-40E8-8EF1-F9FC3E8E033B}"/>
    <cellStyle name="Title 2 7 2 2 3" xfId="34091" xr:uid="{DC9C62A1-9A3A-48BC-B3C3-8F039EEBAE85}"/>
    <cellStyle name="Title 2 7 2 2 4" xfId="51942" xr:uid="{39F3A3CE-B1D2-4D40-9E87-B7CF9DCBC0E9}"/>
    <cellStyle name="Title 2 7 2 3" xfId="16220" xr:uid="{47A4B550-F38E-44CD-8C92-EEDD48FF4538}"/>
    <cellStyle name="Title 2 7 2 3 2" xfId="16221" xr:uid="{F716E6CB-67AF-46DA-84A6-C2781B1FAC30}"/>
    <cellStyle name="Title 2 7 2 3 2 2" xfId="34094" xr:uid="{58752F12-224D-440D-9822-A5995FFD4C46}"/>
    <cellStyle name="Title 2 7 2 3 2 3" xfId="51945" xr:uid="{16E5C7A5-B501-45E7-B2C6-5A8B2C919E59}"/>
    <cellStyle name="Title 2 7 2 3 3" xfId="34093" xr:uid="{967489F0-D0FA-4648-9A13-B260F5A1A3DF}"/>
    <cellStyle name="Title 2 7 2 3 4" xfId="51944" xr:uid="{14A154AF-BB35-4770-8B14-2680A7B80DEE}"/>
    <cellStyle name="Title 2 7 2 4" xfId="16222" xr:uid="{F41C4214-F98A-44A7-9499-B820C33B2E65}"/>
    <cellStyle name="Title 2 7 2 4 2" xfId="34095" xr:uid="{CDFE288A-394D-4F05-8219-ABC9C1B07562}"/>
    <cellStyle name="Title 2 7 2 4 3" xfId="51946" xr:uid="{2AB9BD7D-038F-4686-AC10-22A54152C7D3}"/>
    <cellStyle name="Title 2 7 2 5" xfId="34090" xr:uid="{B3C67F33-A6A1-4289-892E-F65D26ED822A}"/>
    <cellStyle name="Title 2 7 2 6" xfId="51941" xr:uid="{BE754B5B-6F84-4C9E-BF2F-C9159BB5E716}"/>
    <cellStyle name="Title 2 7 3" xfId="16223" xr:uid="{1921FDCF-4FAA-418F-AC0E-57233417ABE9}"/>
    <cellStyle name="Title 2 7 3 2" xfId="16224" xr:uid="{A8B15546-D43E-4897-8B5E-7DD22A1BA624}"/>
    <cellStyle name="Title 2 7 3 2 2" xfId="16225" xr:uid="{5EFB31C2-7118-4E03-BED1-3642080300E2}"/>
    <cellStyle name="Title 2 7 3 2 2 2" xfId="34098" xr:uid="{DB2C02C1-A777-491A-9ABB-082FF40ACAFF}"/>
    <cellStyle name="Title 2 7 3 2 2 3" xfId="51949" xr:uid="{52CD2565-40B6-400C-97BD-6B12B969ABDA}"/>
    <cellStyle name="Title 2 7 3 2 3" xfId="34097" xr:uid="{4C1EFD44-22AA-4BF2-979C-E3F8A28EED99}"/>
    <cellStyle name="Title 2 7 3 2 4" xfId="51948" xr:uid="{C109FE40-E364-4B12-B4EB-90331C240D1C}"/>
    <cellStyle name="Title 2 7 3 3" xfId="16226" xr:uid="{FD36B5EE-ECC5-4991-B684-B57AF61190FB}"/>
    <cellStyle name="Title 2 7 3 3 2" xfId="16227" xr:uid="{28DF3954-EB3B-4DB0-AD28-B00754FBF46E}"/>
    <cellStyle name="Title 2 7 3 3 2 2" xfId="34100" xr:uid="{3AA04086-0870-4039-BBA9-C942FDE180A6}"/>
    <cellStyle name="Title 2 7 3 3 2 3" xfId="51951" xr:uid="{11865B85-93AC-4633-B6D7-0F6373E23BAC}"/>
    <cellStyle name="Title 2 7 3 3 3" xfId="34099" xr:uid="{23672E8B-C5D1-4AD5-8C8D-80C06DA82608}"/>
    <cellStyle name="Title 2 7 3 3 4" xfId="51950" xr:uid="{7AD3A74C-CCFD-4D16-9363-B4A43E9F3F35}"/>
    <cellStyle name="Title 2 7 3 4" xfId="16228" xr:uid="{875D6B90-BEAE-458C-A102-2CC4C361BD32}"/>
    <cellStyle name="Title 2 7 3 4 2" xfId="34101" xr:uid="{A5C5FB05-9D9A-4270-B7C7-A1C802651E0F}"/>
    <cellStyle name="Title 2 7 3 4 3" xfId="51952" xr:uid="{E0421414-C884-4513-92CD-A0976C3D5C38}"/>
    <cellStyle name="Title 2 7 3 5" xfId="34096" xr:uid="{9F8B5BAC-C943-4C1C-B996-08F859CAF44A}"/>
    <cellStyle name="Title 2 7 3 6" xfId="51947" xr:uid="{AC01B120-071B-427A-9C6B-29BEDDB05E90}"/>
    <cellStyle name="Title 2 7 4" xfId="16229" xr:uid="{4E5BA2A7-7006-4EC7-B1FE-26E28027BE9D}"/>
    <cellStyle name="Title 2 7 4 2" xfId="16230" xr:uid="{3365F511-6296-448F-A3C8-F4B3DF855FF8}"/>
    <cellStyle name="Title 2 7 4 2 2" xfId="16231" xr:uid="{13B374B0-A450-4FA9-98FA-D7B29F047FE1}"/>
    <cellStyle name="Title 2 7 4 2 2 2" xfId="34104" xr:uid="{6EE89D3E-64FF-4B3C-98B4-C884B6FC7A01}"/>
    <cellStyle name="Title 2 7 4 2 2 3" xfId="51955" xr:uid="{2CCF19B9-1724-4D39-A84B-755690CD51BC}"/>
    <cellStyle name="Title 2 7 4 2 3" xfId="34103" xr:uid="{7F19B34E-600A-4C89-A818-14DD2DE7B8E1}"/>
    <cellStyle name="Title 2 7 4 2 4" xfId="51954" xr:uid="{4977D959-7D5C-44FA-951B-62428D6AE4AA}"/>
    <cellStyle name="Title 2 7 4 3" xfId="16232" xr:uid="{0C72680D-2009-4A67-A0BB-AC7EF95B21A2}"/>
    <cellStyle name="Title 2 7 4 3 2" xfId="16233" xr:uid="{28B08B4C-E855-4B20-A20D-D596FC579257}"/>
    <cellStyle name="Title 2 7 4 3 2 2" xfId="34106" xr:uid="{7C737F54-A012-47F9-A838-4CB2A69193C7}"/>
    <cellStyle name="Title 2 7 4 3 2 3" xfId="51957" xr:uid="{AB0CBA1E-7AC3-417C-B339-43FB04E75373}"/>
    <cellStyle name="Title 2 7 4 3 3" xfId="34105" xr:uid="{C597CB70-5A9C-4812-B0BB-8AEDDAE5FF1B}"/>
    <cellStyle name="Title 2 7 4 3 4" xfId="51956" xr:uid="{8178A5FF-0780-4897-B4C7-09C3868419A6}"/>
    <cellStyle name="Title 2 7 4 4" xfId="16234" xr:uid="{FE993FD3-CCD7-41C4-AE19-EA7273E5A616}"/>
    <cellStyle name="Title 2 7 4 4 2" xfId="16235" xr:uid="{D2BA4188-0656-4F64-BA9F-F3F11FE12CBF}"/>
    <cellStyle name="Title 2 7 4 4 2 2" xfId="34108" xr:uid="{460E7C7E-8E3B-4A72-9DC4-5EC58E54FEF7}"/>
    <cellStyle name="Title 2 7 4 4 2 3" xfId="51959" xr:uid="{A418C52B-2243-4A84-8525-D89C38F2D20A}"/>
    <cellStyle name="Title 2 7 4 4 3" xfId="34107" xr:uid="{47D694B2-370A-481D-AF22-29998E1B8A66}"/>
    <cellStyle name="Title 2 7 4 4 4" xfId="51958" xr:uid="{FE29FC44-FD4F-435C-98E8-9484A3DC89D8}"/>
    <cellStyle name="Title 2 7 4 5" xfId="16236" xr:uid="{0955A9BC-288C-4A9F-98EF-FD250F95C51B}"/>
    <cellStyle name="Title 2 7 4 5 2" xfId="34109" xr:uid="{AFC5B8E1-C803-4156-B965-A0D3FE7CD110}"/>
    <cellStyle name="Title 2 7 4 5 3" xfId="51960" xr:uid="{97101733-D8B9-45C9-9333-A9AFE9C3993C}"/>
    <cellStyle name="Title 2 7 4 6" xfId="34102" xr:uid="{A76E201D-A8AC-4FC8-B81F-75E1864A806F}"/>
    <cellStyle name="Title 2 7 4 7" xfId="51953" xr:uid="{356C1BD9-1F4D-4DFD-A467-635C3C897486}"/>
    <cellStyle name="Title 2 7 5" xfId="16237" xr:uid="{4AD743D6-97BB-4832-82A6-DBBD1DCBB65D}"/>
    <cellStyle name="Title 2 7 5 2" xfId="16238" xr:uid="{DBD8AA5B-37BA-408B-B777-E8B2BD581C33}"/>
    <cellStyle name="Title 2 7 5 2 2" xfId="16239" xr:uid="{B45D2F86-3F58-44E2-A685-FCE705FC9924}"/>
    <cellStyle name="Title 2 7 5 2 2 2" xfId="34112" xr:uid="{15D0E47B-F693-4FA6-A2E6-8F4A88194C46}"/>
    <cellStyle name="Title 2 7 5 2 2 3" xfId="51963" xr:uid="{B39ED446-8312-4042-AF3E-355ED0C8F194}"/>
    <cellStyle name="Title 2 7 5 2 3" xfId="34111" xr:uid="{3F792D03-CACA-4ED0-B458-8EB97FB38568}"/>
    <cellStyle name="Title 2 7 5 2 4" xfId="51962" xr:uid="{C42F4033-5E30-44C5-A69F-43C45E35DE95}"/>
    <cellStyle name="Title 2 7 5 3" xfId="16240" xr:uid="{0E534994-D39A-4EDA-94E7-CC62FFEDF8E7}"/>
    <cellStyle name="Title 2 7 5 3 2" xfId="16241" xr:uid="{CE45A29A-8102-4B0C-BD0D-8ABE7A445F49}"/>
    <cellStyle name="Title 2 7 5 3 2 2" xfId="34114" xr:uid="{F63F6CD4-EBA9-469B-AC2F-F622A6C53610}"/>
    <cellStyle name="Title 2 7 5 3 2 3" xfId="51965" xr:uid="{051EA20C-50A6-41D0-B76C-ACAAA2D4CDD6}"/>
    <cellStyle name="Title 2 7 5 3 3" xfId="34113" xr:uid="{B5030C50-071D-403F-BB79-F0540C1B482C}"/>
    <cellStyle name="Title 2 7 5 3 4" xfId="51964" xr:uid="{4605E177-4740-4C39-B1B4-4516889EF3C3}"/>
    <cellStyle name="Title 2 7 5 4" xfId="16242" xr:uid="{C8670EB5-B8AB-4219-971E-6D2085000D9A}"/>
    <cellStyle name="Title 2 7 5 4 2" xfId="34115" xr:uid="{21675FFE-277B-4AB3-8A27-AEA6F6150069}"/>
    <cellStyle name="Title 2 7 5 4 3" xfId="51966" xr:uid="{C7E6C0DD-FF10-4EA2-ACD0-F566B948A6E4}"/>
    <cellStyle name="Title 2 7 5 5" xfId="34110" xr:uid="{529A4288-6EE9-4EAA-B98D-DDDF4B3EC58B}"/>
    <cellStyle name="Title 2 7 5 6" xfId="51961" xr:uid="{C76B9B82-EC86-4853-8D4C-5D8CA13B75C3}"/>
    <cellStyle name="Title 2 7 6" xfId="16243" xr:uid="{56A10EA7-0845-4B10-85E0-F2B710C84524}"/>
    <cellStyle name="Title 2 7 6 2" xfId="16244" xr:uid="{BA335480-14E3-4270-AA42-89B06B6C58DC}"/>
    <cellStyle name="Title 2 7 6 2 2" xfId="34117" xr:uid="{14F0C5DC-83FC-464C-A929-D948CFF6445C}"/>
    <cellStyle name="Title 2 7 6 2 3" xfId="51968" xr:uid="{18187CEB-C4CD-4CC7-8B77-4B966EBD9D95}"/>
    <cellStyle name="Title 2 7 6 3" xfId="34116" xr:uid="{FE378FF1-8073-4700-9103-224F68B837D9}"/>
    <cellStyle name="Title 2 7 6 4" xfId="51967" xr:uid="{ABB64026-2217-4F52-8FD9-3BBB2E8807B4}"/>
    <cellStyle name="Title 2 7 7" xfId="16245" xr:uid="{3949ED5F-2192-4447-86F4-6A73D1022710}"/>
    <cellStyle name="Title 2 7 7 2" xfId="16246" xr:uid="{C418D8F6-EA84-4916-AB16-2341E452521F}"/>
    <cellStyle name="Title 2 7 7 2 2" xfId="34119" xr:uid="{0793B722-1C77-42E0-BFEE-BED1117FFC0F}"/>
    <cellStyle name="Title 2 7 7 2 3" xfId="51970" xr:uid="{2DE2287D-A247-4D6A-813D-B00B8A5B6BE4}"/>
    <cellStyle name="Title 2 7 7 3" xfId="34118" xr:uid="{79366980-F37F-4D6D-8D91-3E4EC077B64A}"/>
    <cellStyle name="Title 2 7 7 4" xfId="51969" xr:uid="{AE0FEF54-3C24-44E3-B18E-55162BFA3CF8}"/>
    <cellStyle name="Title 2 7 8" xfId="16247" xr:uid="{866BCFD1-F80C-4060-BC0A-0B85701CA0EA}"/>
    <cellStyle name="Title 2 7 8 2" xfId="16248" xr:uid="{97E1A79B-A18E-4224-B3E2-D0C400BD3A22}"/>
    <cellStyle name="Title 2 7 8 2 2" xfId="34121" xr:uid="{02DED753-5C1D-44C4-920E-4F527CD08061}"/>
    <cellStyle name="Title 2 7 8 2 3" xfId="51972" xr:uid="{83D63AB6-A6E7-4023-BC2B-4661D9D12FA2}"/>
    <cellStyle name="Title 2 7 8 3" xfId="34120" xr:uid="{56011405-6550-4920-9D30-6C65A9E8A5C0}"/>
    <cellStyle name="Title 2 7 8 4" xfId="51971" xr:uid="{CA1B8BAE-06E8-4CAB-AFA0-8560E85FE510}"/>
    <cellStyle name="Title 2 7 9" xfId="16249" xr:uid="{FC379658-5A7F-4290-8984-FCDE8197B600}"/>
    <cellStyle name="Title 2 7 9 2" xfId="34122" xr:uid="{CBBF04F1-F482-4A12-BA3C-09C2AFD2CB4B}"/>
    <cellStyle name="Title 2 7 9 3" xfId="51973" xr:uid="{4A387319-B946-42D9-A5A1-1ADD77EE5493}"/>
    <cellStyle name="Title 2 8" xfId="4811" xr:uid="{B544FC22-7208-4FD8-A9DA-BE87D60C3D50}"/>
    <cellStyle name="Title 2 8 10" xfId="16251" xr:uid="{8D192BAC-FCA0-4FB1-B0D4-97AB73D61C55}"/>
    <cellStyle name="Title 2 8 10 2" xfId="34124" xr:uid="{86FCD4F4-74FD-4222-A780-D5FF81312545}"/>
    <cellStyle name="Title 2 8 10 3" xfId="51975" xr:uid="{9998477B-117C-4A09-8889-B931ACBC0A49}"/>
    <cellStyle name="Title 2 8 11" xfId="16250" xr:uid="{BBC73CA1-520D-40C3-8085-35F77F780FBD}"/>
    <cellStyle name="Title 2 8 11 2" xfId="34123" xr:uid="{4F68D032-ED34-432C-970B-252BB981E762}"/>
    <cellStyle name="Title 2 8 11 3" xfId="51974" xr:uid="{6F9B54C0-4552-43B0-BAB3-A56EC3A29384}"/>
    <cellStyle name="Title 2 8 12" xfId="60321" xr:uid="{5F059D91-FC1D-47F2-9115-66D8CEA4BB17}"/>
    <cellStyle name="Title 2 8 2" xfId="16252" xr:uid="{EEC20D20-F164-4AD7-823D-0DF84D770F5E}"/>
    <cellStyle name="Title 2 8 2 2" xfId="16253" xr:uid="{61127613-9A28-413E-80A0-381CE4FCF2B4}"/>
    <cellStyle name="Title 2 8 2 2 2" xfId="16254" xr:uid="{78EE5C59-D3E8-4FAB-A2D2-5AA9CA91FA23}"/>
    <cellStyle name="Title 2 8 2 2 2 2" xfId="34127" xr:uid="{8DAC0DA7-9EFB-43F2-9D4F-6E22536868EB}"/>
    <cellStyle name="Title 2 8 2 2 2 3" xfId="51978" xr:uid="{5DE1B25B-069A-41DD-85D0-B7F4470FA1FE}"/>
    <cellStyle name="Title 2 8 2 2 3" xfId="34126" xr:uid="{02481AE3-6A7C-44AA-8642-6CD7E8941CE2}"/>
    <cellStyle name="Title 2 8 2 2 4" xfId="51977" xr:uid="{9EF9FB98-D531-4429-9B77-E7E206C11FFF}"/>
    <cellStyle name="Title 2 8 2 3" xfId="16255" xr:uid="{F1BC9625-4D6B-4A8C-A378-8864A06F2B9B}"/>
    <cellStyle name="Title 2 8 2 3 2" xfId="16256" xr:uid="{47997978-668A-41FB-90BA-D70D2AEBF17D}"/>
    <cellStyle name="Title 2 8 2 3 2 2" xfId="34129" xr:uid="{55B95163-FA49-43B4-B787-440FCC4E0D3E}"/>
    <cellStyle name="Title 2 8 2 3 2 3" xfId="51980" xr:uid="{D8BE519B-F809-490E-ADA5-D4D9133BFB0B}"/>
    <cellStyle name="Title 2 8 2 3 3" xfId="34128" xr:uid="{CAC5D6AE-BCDD-4637-A180-82A65E2A90ED}"/>
    <cellStyle name="Title 2 8 2 3 4" xfId="51979" xr:uid="{0F5530DA-3498-42AD-97ED-962427697990}"/>
    <cellStyle name="Title 2 8 2 4" xfId="16257" xr:uid="{4EEEAFC2-6291-437E-A521-7E0409A006FD}"/>
    <cellStyle name="Title 2 8 2 4 2" xfId="34130" xr:uid="{B85B966E-83AB-4BF4-8451-5355F4946A07}"/>
    <cellStyle name="Title 2 8 2 4 3" xfId="51981" xr:uid="{016BFDE5-B431-4E58-9292-996C3DA17D24}"/>
    <cellStyle name="Title 2 8 2 5" xfId="34125" xr:uid="{ED8D2299-BAAE-4D70-B1E4-E6F4876B0401}"/>
    <cellStyle name="Title 2 8 2 6" xfId="51976" xr:uid="{C3413321-959E-409A-98DE-13EBC66BA3E0}"/>
    <cellStyle name="Title 2 8 3" xfId="16258" xr:uid="{0DE61208-F9BE-4B88-8EB0-228463AC4B62}"/>
    <cellStyle name="Title 2 8 3 2" xfId="16259" xr:uid="{D762AA3C-413C-4C3D-9AC9-43CB81C51114}"/>
    <cellStyle name="Title 2 8 3 2 2" xfId="16260" xr:uid="{2D0CD22D-5605-437B-8FA3-2F2689C9B939}"/>
    <cellStyle name="Title 2 8 3 2 2 2" xfId="34133" xr:uid="{90116DF7-6E34-43B8-BFA3-44BECF1CC3CC}"/>
    <cellStyle name="Title 2 8 3 2 2 3" xfId="51984" xr:uid="{5300537F-4E87-4715-B1FD-B0D443D389FC}"/>
    <cellStyle name="Title 2 8 3 2 3" xfId="34132" xr:uid="{446EAF0C-D0F7-407D-A0B3-27FCB4102B1C}"/>
    <cellStyle name="Title 2 8 3 2 4" xfId="51983" xr:uid="{BA8FE90D-6319-4A72-B138-525D2A194C55}"/>
    <cellStyle name="Title 2 8 3 3" xfId="16261" xr:uid="{DAACF12B-7B21-4845-A36B-EC4D428457E8}"/>
    <cellStyle name="Title 2 8 3 3 2" xfId="16262" xr:uid="{A9016A06-72A9-4F18-8896-4B80DF93ECDF}"/>
    <cellStyle name="Title 2 8 3 3 2 2" xfId="34135" xr:uid="{B922E27B-D188-4638-99BF-1D227BE24FD6}"/>
    <cellStyle name="Title 2 8 3 3 2 3" xfId="51986" xr:uid="{47D6DEC1-C835-4E9A-B401-852FDBB5EA3E}"/>
    <cellStyle name="Title 2 8 3 3 3" xfId="34134" xr:uid="{9B9BDE6B-B58E-4D7A-AAC7-18FDF4B58C9C}"/>
    <cellStyle name="Title 2 8 3 3 4" xfId="51985" xr:uid="{492F58FA-AB12-4243-873E-5582D1A776A3}"/>
    <cellStyle name="Title 2 8 3 4" xfId="16263" xr:uid="{3CFD0CBA-C38C-4684-B301-A6239D439221}"/>
    <cellStyle name="Title 2 8 3 4 2" xfId="34136" xr:uid="{56D7F390-92B1-4BE8-A136-F986BB660815}"/>
    <cellStyle name="Title 2 8 3 4 3" xfId="51987" xr:uid="{A894F65B-52EB-4C30-B938-1C57969B5957}"/>
    <cellStyle name="Title 2 8 3 5" xfId="34131" xr:uid="{2981944A-1E29-4EC6-BC4A-9FD36F5E7BB4}"/>
    <cellStyle name="Title 2 8 3 6" xfId="51982" xr:uid="{A4287C21-190C-4F50-A51E-C3BAA6283098}"/>
    <cellStyle name="Title 2 8 4" xfId="16264" xr:uid="{DDF84D6B-A35E-401C-B8D9-35285871FA25}"/>
    <cellStyle name="Title 2 8 4 2" xfId="16265" xr:uid="{A8236B07-5C4D-4CE0-9C39-C393593463AF}"/>
    <cellStyle name="Title 2 8 4 2 2" xfId="16266" xr:uid="{E35F5311-E3C5-487E-BCAC-62C73E57DB0A}"/>
    <cellStyle name="Title 2 8 4 2 2 2" xfId="34139" xr:uid="{6799844E-BEE3-4FB6-9A3A-FCF6E6D1C877}"/>
    <cellStyle name="Title 2 8 4 2 2 3" xfId="51990" xr:uid="{EC6A3643-BEA9-4030-AD1B-7CCEA72D0DF2}"/>
    <cellStyle name="Title 2 8 4 2 3" xfId="34138" xr:uid="{A51B3247-5880-4942-BF72-F62A9B108A25}"/>
    <cellStyle name="Title 2 8 4 2 4" xfId="51989" xr:uid="{6B1527F7-3B0B-4F7C-B264-47F76D3C42B2}"/>
    <cellStyle name="Title 2 8 4 3" xfId="16267" xr:uid="{10094111-F00F-4CA2-979D-BBB244685EB5}"/>
    <cellStyle name="Title 2 8 4 3 2" xfId="16268" xr:uid="{8421FD88-F44F-41C1-A32C-B4A65AFE5524}"/>
    <cellStyle name="Title 2 8 4 3 2 2" xfId="34141" xr:uid="{789B3CCF-9C06-43C4-9AD4-1989DFA879D3}"/>
    <cellStyle name="Title 2 8 4 3 2 3" xfId="51992" xr:uid="{91D1F1D9-6DED-4F03-AAC8-E65F9B39CD88}"/>
    <cellStyle name="Title 2 8 4 3 3" xfId="34140" xr:uid="{D375F870-CE73-4DF3-BA49-3780B52051B1}"/>
    <cellStyle name="Title 2 8 4 3 4" xfId="51991" xr:uid="{FF5CDC95-CA15-4A2B-BD07-B0369C69FD93}"/>
    <cellStyle name="Title 2 8 4 4" xfId="16269" xr:uid="{A4153A40-C590-4E70-AF27-E7EB9502566C}"/>
    <cellStyle name="Title 2 8 4 4 2" xfId="16270" xr:uid="{698D8A9C-0704-43C7-91E0-7190BAD0A9E3}"/>
    <cellStyle name="Title 2 8 4 4 2 2" xfId="34143" xr:uid="{0F3820AD-28BC-4434-A41A-06093301402A}"/>
    <cellStyle name="Title 2 8 4 4 2 3" xfId="51994" xr:uid="{0A931343-D383-4CFF-9897-EBFAA21D6D12}"/>
    <cellStyle name="Title 2 8 4 4 3" xfId="34142" xr:uid="{CF268E11-20A4-42FE-8FDC-B8D4463685DF}"/>
    <cellStyle name="Title 2 8 4 4 4" xfId="51993" xr:uid="{BF7EF06E-7F26-4EFE-B838-0C556D5DEFEB}"/>
    <cellStyle name="Title 2 8 4 5" xfId="16271" xr:uid="{C7CC06B7-9DDB-4D66-A2B1-77D4E79D1C82}"/>
    <cellStyle name="Title 2 8 4 5 2" xfId="34144" xr:uid="{A16A7FB1-AF1D-4B8B-A0AA-A85321936512}"/>
    <cellStyle name="Title 2 8 4 5 3" xfId="51995" xr:uid="{8415CC84-F950-4EC0-84AE-CB28F2EF812C}"/>
    <cellStyle name="Title 2 8 4 6" xfId="34137" xr:uid="{FF68A12C-00BD-47A0-A850-6B76372898FA}"/>
    <cellStyle name="Title 2 8 4 7" xfId="51988" xr:uid="{B2F5E6B3-E964-46ED-A280-3F079625C7BB}"/>
    <cellStyle name="Title 2 8 5" xfId="16272" xr:uid="{26D935A0-70A5-4579-9072-4B7422689665}"/>
    <cellStyle name="Title 2 8 5 2" xfId="16273" xr:uid="{FB133941-7A74-48A8-8807-2F4938DD5777}"/>
    <cellStyle name="Title 2 8 5 2 2" xfId="16274" xr:uid="{7237D5F1-93D7-41EE-8B75-6DF6C1D78E92}"/>
    <cellStyle name="Title 2 8 5 2 2 2" xfId="34147" xr:uid="{5E30B92A-7099-4108-85B7-A1E45F26E0B5}"/>
    <cellStyle name="Title 2 8 5 2 2 3" xfId="51998" xr:uid="{E8CCEF91-2655-438E-838C-9D6AB1C31E6B}"/>
    <cellStyle name="Title 2 8 5 2 3" xfId="34146" xr:uid="{938FC51B-19B3-44CB-AD9A-8466D80B920B}"/>
    <cellStyle name="Title 2 8 5 2 4" xfId="51997" xr:uid="{1E1E40DE-2564-49D8-A427-877BC65B0D5E}"/>
    <cellStyle name="Title 2 8 5 3" xfId="16275" xr:uid="{4586A035-370B-4390-B69E-128627C6FAC7}"/>
    <cellStyle name="Title 2 8 5 3 2" xfId="16276" xr:uid="{096EE0A6-BFC8-49B0-88CE-BF8FF4838EFC}"/>
    <cellStyle name="Title 2 8 5 3 2 2" xfId="34149" xr:uid="{A4F621DA-CBA6-439B-93AC-DD15DDF53FAD}"/>
    <cellStyle name="Title 2 8 5 3 2 3" xfId="52000" xr:uid="{3C6B1A17-88CF-4040-B09B-E59CE2633A91}"/>
    <cellStyle name="Title 2 8 5 3 3" xfId="34148" xr:uid="{F429A52C-2C02-43F3-B4F5-B7421CC2D22C}"/>
    <cellStyle name="Title 2 8 5 3 4" xfId="51999" xr:uid="{2221F0E8-11C8-4D05-90A6-C2A3177EDBA3}"/>
    <cellStyle name="Title 2 8 5 4" xfId="16277" xr:uid="{EEB67F63-BC49-4B0E-9519-7F1405F141C3}"/>
    <cellStyle name="Title 2 8 5 4 2" xfId="34150" xr:uid="{E65E2BE9-87AB-46BC-8C88-9FEE7AE9B6D8}"/>
    <cellStyle name="Title 2 8 5 4 3" xfId="52001" xr:uid="{3A2C7F65-005C-49CF-8379-300B746681FD}"/>
    <cellStyle name="Title 2 8 5 5" xfId="34145" xr:uid="{5711ECFF-7E47-4CF3-BDC1-46800A1CC9C3}"/>
    <cellStyle name="Title 2 8 5 6" xfId="51996" xr:uid="{F9E58DD5-7F92-4C18-A409-B58B66CC87BC}"/>
    <cellStyle name="Title 2 8 6" xfId="16278" xr:uid="{AC83605F-5358-47D3-8DA7-AEEDB7F89FD2}"/>
    <cellStyle name="Title 2 8 6 2" xfId="16279" xr:uid="{3DAB63C5-78D2-4269-85FD-7D7C6177CE33}"/>
    <cellStyle name="Title 2 8 6 2 2" xfId="34152" xr:uid="{26936200-1AAC-45FC-9E6E-F96C1598A68E}"/>
    <cellStyle name="Title 2 8 6 2 3" xfId="52003" xr:uid="{56803B77-CF13-4BA5-B540-B20BD95F14CF}"/>
    <cellStyle name="Title 2 8 6 3" xfId="34151" xr:uid="{240EB478-F583-4D39-8C25-E6C4171925CA}"/>
    <cellStyle name="Title 2 8 6 4" xfId="52002" xr:uid="{AF05E26D-4AF7-4F1A-9E9B-00D196A8DA1D}"/>
    <cellStyle name="Title 2 8 7" xfId="16280" xr:uid="{A0C01993-88A2-437D-A585-2CA0639588DA}"/>
    <cellStyle name="Title 2 8 7 2" xfId="16281" xr:uid="{40F89DB5-DA45-4A08-BCC2-6100C099D44F}"/>
    <cellStyle name="Title 2 8 7 2 2" xfId="34154" xr:uid="{893FE124-060E-4CB5-97E5-F1424299850E}"/>
    <cellStyle name="Title 2 8 7 2 3" xfId="52005" xr:uid="{30E7D58F-A2DF-4144-B9D7-B86A297646C2}"/>
    <cellStyle name="Title 2 8 7 3" xfId="34153" xr:uid="{1FB207F4-FCBC-4F87-BB09-047BB8425410}"/>
    <cellStyle name="Title 2 8 7 4" xfId="52004" xr:uid="{05F30D2B-EE18-4B0A-90DC-A7D358A4C845}"/>
    <cellStyle name="Title 2 8 8" xfId="16282" xr:uid="{B7943208-31B7-4551-A795-3A68A66C7A9A}"/>
    <cellStyle name="Title 2 8 8 2" xfId="16283" xr:uid="{40C8EF85-668C-4AFD-8C9B-15B98252D795}"/>
    <cellStyle name="Title 2 8 8 2 2" xfId="34156" xr:uid="{CC9C49A6-57D1-40C2-B6C3-AB49C07C1520}"/>
    <cellStyle name="Title 2 8 8 2 3" xfId="52007" xr:uid="{1C0854E4-2F14-4853-A945-83021A9EE0AA}"/>
    <cellStyle name="Title 2 8 8 3" xfId="34155" xr:uid="{91C22B4F-122E-4706-A5AC-76647A0454C2}"/>
    <cellStyle name="Title 2 8 8 4" xfId="52006" xr:uid="{1B17CF00-D9E6-4A89-8624-5610D45046AD}"/>
    <cellStyle name="Title 2 8 9" xfId="16284" xr:uid="{B7C52E9C-17E8-4D17-9318-36452F0A8126}"/>
    <cellStyle name="Title 2 8 9 2" xfId="34157" xr:uid="{4C519D46-C706-4F01-957A-5883C01532DC}"/>
    <cellStyle name="Title 2 8 9 3" xfId="52008" xr:uid="{4DD084E9-98B6-405A-96CB-5E7663B5E334}"/>
    <cellStyle name="Title 2 9" xfId="4812" xr:uid="{C7AA2462-15F3-4590-8A55-F308A5C368B4}"/>
    <cellStyle name="Title 2 9 10" xfId="16286" xr:uid="{449C76A9-334B-4096-B8C8-070B3BDACD5A}"/>
    <cellStyle name="Title 2 9 10 2" xfId="34159" xr:uid="{91B888C1-339A-4FC4-987C-108FDFF418D4}"/>
    <cellStyle name="Title 2 9 10 3" xfId="52010" xr:uid="{66D29B55-4914-4BC4-A5B9-727BA8BC60D1}"/>
    <cellStyle name="Title 2 9 11" xfId="16285" xr:uid="{4576B8B9-876F-463A-955B-2A610C99AC0D}"/>
    <cellStyle name="Title 2 9 11 2" xfId="34158" xr:uid="{35BA3DFD-2E0C-4868-A3FD-CFA86AE27F84}"/>
    <cellStyle name="Title 2 9 11 3" xfId="52009" xr:uid="{97272A2A-2A91-4C9F-931A-C8C8E2A86968}"/>
    <cellStyle name="Title 2 9 12" xfId="60322" xr:uid="{F2DCB5BC-C042-4084-A32C-2870D64FFEBE}"/>
    <cellStyle name="Title 2 9 2" xfId="16287" xr:uid="{DD8D9364-0720-43C8-9C15-152DAA5285FE}"/>
    <cellStyle name="Title 2 9 2 2" xfId="16288" xr:uid="{32543747-5572-4291-B20C-E0FE53B6D4B6}"/>
    <cellStyle name="Title 2 9 2 2 2" xfId="16289" xr:uid="{146719BA-F4A2-47E3-9ADD-468128BE8D2E}"/>
    <cellStyle name="Title 2 9 2 2 2 2" xfId="34162" xr:uid="{8EB5BF4C-B2EF-4416-9F38-3F8C37B23C81}"/>
    <cellStyle name="Title 2 9 2 2 2 3" xfId="52013" xr:uid="{C7A3EE18-E20B-4B14-B641-F66932AD3147}"/>
    <cellStyle name="Title 2 9 2 2 3" xfId="34161" xr:uid="{86E369DD-6E5D-4E97-94E5-7FE12DDC1D02}"/>
    <cellStyle name="Title 2 9 2 2 4" xfId="52012" xr:uid="{46066026-D879-43B9-9BEF-FF2975087F37}"/>
    <cellStyle name="Title 2 9 2 3" xfId="16290" xr:uid="{87320C07-2CE1-4FBD-ABA8-77051258A350}"/>
    <cellStyle name="Title 2 9 2 3 2" xfId="16291" xr:uid="{B09BBB2F-1FB0-43B9-BA5B-F466CA84C4B7}"/>
    <cellStyle name="Title 2 9 2 3 2 2" xfId="34164" xr:uid="{88FE52BB-CAB3-4000-9F08-2097245D3415}"/>
    <cellStyle name="Title 2 9 2 3 2 3" xfId="52015" xr:uid="{BBAEC74E-DDE3-4C42-BA0F-D1C98C9B202A}"/>
    <cellStyle name="Title 2 9 2 3 3" xfId="34163" xr:uid="{DD9E853A-B3BB-45B3-8EF2-506A64C3C525}"/>
    <cellStyle name="Title 2 9 2 3 4" xfId="52014" xr:uid="{824E806E-5EC3-42EF-AA44-184181B23F40}"/>
    <cellStyle name="Title 2 9 2 4" xfId="16292" xr:uid="{1E5B4752-00E6-493E-AA7D-B06CC5784FA5}"/>
    <cellStyle name="Title 2 9 2 4 2" xfId="34165" xr:uid="{BB36ACAC-DCC1-40A2-8762-54F83ACCD094}"/>
    <cellStyle name="Title 2 9 2 4 3" xfId="52016" xr:uid="{B91D3B79-812D-45FB-9F83-07BFAA34A2B5}"/>
    <cellStyle name="Title 2 9 2 5" xfId="34160" xr:uid="{C35ADC94-145F-4DED-990B-7CAB756C7F3C}"/>
    <cellStyle name="Title 2 9 2 6" xfId="52011" xr:uid="{EA631913-71E3-465D-B6BA-6F6264926C37}"/>
    <cellStyle name="Title 2 9 3" xfId="16293" xr:uid="{D528A30D-0FEA-4631-9C4C-C51F80C8F34D}"/>
    <cellStyle name="Title 2 9 3 2" xfId="16294" xr:uid="{59A7E650-D078-4A33-BFAB-32B582E1E815}"/>
    <cellStyle name="Title 2 9 3 2 2" xfId="16295" xr:uid="{2EA292C1-2B99-417A-B2FC-115D8976F7D6}"/>
    <cellStyle name="Title 2 9 3 2 2 2" xfId="34168" xr:uid="{6229260E-684A-4F8C-8B09-06226BF2280D}"/>
    <cellStyle name="Title 2 9 3 2 2 3" xfId="52019" xr:uid="{F7899E21-010C-4322-93DC-14171386CDAF}"/>
    <cellStyle name="Title 2 9 3 2 3" xfId="34167" xr:uid="{69B02CA9-6467-4624-930C-272D553AA610}"/>
    <cellStyle name="Title 2 9 3 2 4" xfId="52018" xr:uid="{41EF1350-F165-490A-A20D-9FA6CC0BEE7F}"/>
    <cellStyle name="Title 2 9 3 3" xfId="16296" xr:uid="{2B36351D-D69E-4017-81FA-223DB47D3FFF}"/>
    <cellStyle name="Title 2 9 3 3 2" xfId="16297" xr:uid="{BF186424-9077-42F0-9BB5-A0FCD74327E1}"/>
    <cellStyle name="Title 2 9 3 3 2 2" xfId="34170" xr:uid="{F758C00F-02E5-4BE9-822A-6AFB059741D8}"/>
    <cellStyle name="Title 2 9 3 3 2 3" xfId="52021" xr:uid="{16680263-15AC-4713-B44D-1363EDCBA5F7}"/>
    <cellStyle name="Title 2 9 3 3 3" xfId="34169" xr:uid="{46DB9A65-BA5D-4754-B707-49F3C0F35064}"/>
    <cellStyle name="Title 2 9 3 3 4" xfId="52020" xr:uid="{0858381A-B1CC-4891-B385-387D91F66A5A}"/>
    <cellStyle name="Title 2 9 3 4" xfId="16298" xr:uid="{A07439DF-692E-4031-A318-7402F3304088}"/>
    <cellStyle name="Title 2 9 3 4 2" xfId="34171" xr:uid="{54DB7272-521D-4C57-ACA0-650AA9636886}"/>
    <cellStyle name="Title 2 9 3 4 3" xfId="52022" xr:uid="{C5492541-1DF0-400E-862E-F63B492ABFA6}"/>
    <cellStyle name="Title 2 9 3 5" xfId="34166" xr:uid="{4A28F632-4DC5-410B-8537-4B1E481FC016}"/>
    <cellStyle name="Title 2 9 3 6" xfId="52017" xr:uid="{3FD6B44A-CC70-43B6-AD34-C0C90A9AA1D1}"/>
    <cellStyle name="Title 2 9 4" xfId="16299" xr:uid="{7A1E3887-BC9A-4596-93EF-50DA2B4939EE}"/>
    <cellStyle name="Title 2 9 4 2" xfId="16300" xr:uid="{A9CB48BF-CEC4-41AB-ABEA-18D76C9DFEBA}"/>
    <cellStyle name="Title 2 9 4 2 2" xfId="16301" xr:uid="{691E7F92-34C1-47BE-B22B-BBBEED0B6F3F}"/>
    <cellStyle name="Title 2 9 4 2 2 2" xfId="34174" xr:uid="{6663CA8F-0989-4237-B956-39A98C4296D5}"/>
    <cellStyle name="Title 2 9 4 2 2 3" xfId="52025" xr:uid="{C72BC49F-4271-4095-A20B-0AB411B1081D}"/>
    <cellStyle name="Title 2 9 4 2 3" xfId="34173" xr:uid="{02653135-2526-43F2-AA50-472FC445A214}"/>
    <cellStyle name="Title 2 9 4 2 4" xfId="52024" xr:uid="{4D954BA6-222D-4CFF-BB17-55B78645E3B0}"/>
    <cellStyle name="Title 2 9 4 3" xfId="16302" xr:uid="{1C6FC6A9-18DC-4E64-88E2-F7D27FFBB49C}"/>
    <cellStyle name="Title 2 9 4 3 2" xfId="16303" xr:uid="{2939A3CA-3868-4041-8957-10F36CF539C3}"/>
    <cellStyle name="Title 2 9 4 3 2 2" xfId="34176" xr:uid="{B921271A-B2E8-440A-AB08-76E515D4CD72}"/>
    <cellStyle name="Title 2 9 4 3 2 3" xfId="52027" xr:uid="{461FAC4D-519D-4957-A81C-AB36BEA012E0}"/>
    <cellStyle name="Title 2 9 4 3 3" xfId="34175" xr:uid="{6146636E-534C-4298-9103-DA6752E4D17C}"/>
    <cellStyle name="Title 2 9 4 3 4" xfId="52026" xr:uid="{AF8220CE-E3E7-48D8-8F26-D3A391D406FB}"/>
    <cellStyle name="Title 2 9 4 4" xfId="16304" xr:uid="{04471857-F0B1-4183-9962-0EF8AB9E237F}"/>
    <cellStyle name="Title 2 9 4 4 2" xfId="16305" xr:uid="{7FC8A8CD-2480-467B-827F-DF433D0179BA}"/>
    <cellStyle name="Title 2 9 4 4 2 2" xfId="34178" xr:uid="{B5CF3902-3A55-4160-94AD-C499DF484AC3}"/>
    <cellStyle name="Title 2 9 4 4 2 3" xfId="52029" xr:uid="{46530326-0CE6-416C-B25D-28051E0052CD}"/>
    <cellStyle name="Title 2 9 4 4 3" xfId="34177" xr:uid="{E88BA885-6800-4A4B-9167-BAA97B92CBAC}"/>
    <cellStyle name="Title 2 9 4 4 4" xfId="52028" xr:uid="{7B69ADA2-CE63-41FB-BD84-B4E6364797EB}"/>
    <cellStyle name="Title 2 9 4 5" xfId="16306" xr:uid="{46BD15C5-0169-4321-BF95-0FD3387992D3}"/>
    <cellStyle name="Title 2 9 4 5 2" xfId="34179" xr:uid="{ADD7F4F8-E646-42F0-BA66-662B58B8205E}"/>
    <cellStyle name="Title 2 9 4 5 3" xfId="52030" xr:uid="{8CB1BA5A-0D87-43C0-984E-F1E1D4B0E1B7}"/>
    <cellStyle name="Title 2 9 4 6" xfId="34172" xr:uid="{1B65DE06-4050-4250-B5CF-6CA1AB6E3C70}"/>
    <cellStyle name="Title 2 9 4 7" xfId="52023" xr:uid="{E86CB2ED-F481-428C-A612-33B8D4BD3B6B}"/>
    <cellStyle name="Title 2 9 5" xfId="16307" xr:uid="{004D1465-0488-4B01-BD71-17128D158B61}"/>
    <cellStyle name="Title 2 9 5 2" xfId="16308" xr:uid="{0FABB8A1-C201-42AD-8B75-15776EF6DDE2}"/>
    <cellStyle name="Title 2 9 5 2 2" xfId="16309" xr:uid="{A9998379-BB05-49D6-8F90-0E78260C719C}"/>
    <cellStyle name="Title 2 9 5 2 2 2" xfId="34182" xr:uid="{42A69B3F-22CB-463F-8BD7-F4EDB88CD4A3}"/>
    <cellStyle name="Title 2 9 5 2 2 3" xfId="52033" xr:uid="{507AF9A6-2623-4CD6-8C5B-897727D17B43}"/>
    <cellStyle name="Title 2 9 5 2 3" xfId="34181" xr:uid="{BDA4B5E0-9773-4E9D-AA4C-DB23C59858A9}"/>
    <cellStyle name="Title 2 9 5 2 4" xfId="52032" xr:uid="{4CC4C909-C6A0-4486-B197-8C4D0AE0AF17}"/>
    <cellStyle name="Title 2 9 5 3" xfId="16310" xr:uid="{301C27FD-98F1-4C89-AA86-A02AC239E40E}"/>
    <cellStyle name="Title 2 9 5 3 2" xfId="16311" xr:uid="{4D219605-B47B-4AB6-8627-897AA24A892A}"/>
    <cellStyle name="Title 2 9 5 3 2 2" xfId="34184" xr:uid="{D6C5DC47-C72D-444A-9530-4318B67AE94E}"/>
    <cellStyle name="Title 2 9 5 3 2 3" xfId="52035" xr:uid="{5BB4C256-7FCD-45C4-82F1-A65593D06D87}"/>
    <cellStyle name="Title 2 9 5 3 3" xfId="34183" xr:uid="{061839A0-C239-4669-A5B1-80DAA28F2AF0}"/>
    <cellStyle name="Title 2 9 5 3 4" xfId="52034" xr:uid="{AD44CB67-8753-4F79-BA9C-AD56D3122066}"/>
    <cellStyle name="Title 2 9 5 4" xfId="16312" xr:uid="{73DF53F3-28BB-4475-9EBE-BA5B25BD5064}"/>
    <cellStyle name="Title 2 9 5 4 2" xfId="34185" xr:uid="{A0A6A236-E7FC-4721-A558-E2D7B0DBD6E6}"/>
    <cellStyle name="Title 2 9 5 4 3" xfId="52036" xr:uid="{C2EA9364-9C28-43F6-85B0-F3BDA747C971}"/>
    <cellStyle name="Title 2 9 5 5" xfId="34180" xr:uid="{AA8C25EB-772C-425A-8548-0EC9E33072D1}"/>
    <cellStyle name="Title 2 9 5 6" xfId="52031" xr:uid="{0CA83DE7-9F5C-47B8-AC9A-11E887ED1FC7}"/>
    <cellStyle name="Title 2 9 6" xfId="16313" xr:uid="{241A3C43-9785-4DDE-91CA-D84BE97E159D}"/>
    <cellStyle name="Title 2 9 6 2" xfId="16314" xr:uid="{A534C3E2-E6F6-4C17-A773-21EC3F764417}"/>
    <cellStyle name="Title 2 9 6 2 2" xfId="34187" xr:uid="{3F425762-D18A-4942-B6D7-642E6B92A094}"/>
    <cellStyle name="Title 2 9 6 2 3" xfId="52038" xr:uid="{364FA936-41D5-4C46-8EDF-227D26924040}"/>
    <cellStyle name="Title 2 9 6 3" xfId="34186" xr:uid="{48AC4757-6903-4798-BD8A-A1491A732FA4}"/>
    <cellStyle name="Title 2 9 6 4" xfId="52037" xr:uid="{F5ECCE94-524B-4FE5-909B-7C6569D5E774}"/>
    <cellStyle name="Title 2 9 7" xfId="16315" xr:uid="{68ABCD62-F18F-421B-9FC3-3A98E3D001B2}"/>
    <cellStyle name="Title 2 9 7 2" xfId="16316" xr:uid="{19F375CE-ABA7-46BE-8D25-755D08ACB67C}"/>
    <cellStyle name="Title 2 9 7 2 2" xfId="34189" xr:uid="{2D35D77C-0437-4B4F-A2E5-E7F24B8AB4C2}"/>
    <cellStyle name="Title 2 9 7 2 3" xfId="52040" xr:uid="{8F0D977D-4F81-4E2E-95D7-6419EEC1E040}"/>
    <cellStyle name="Title 2 9 7 3" xfId="34188" xr:uid="{540A7B03-F46A-4344-AA7A-F29FBC66445D}"/>
    <cellStyle name="Title 2 9 7 4" xfId="52039" xr:uid="{A9528457-34A2-482A-B70C-3940550B9C5A}"/>
    <cellStyle name="Title 2 9 8" xfId="16317" xr:uid="{74EFC0C8-48BF-4D9B-9F45-2EE551A3ACC4}"/>
    <cellStyle name="Title 2 9 8 2" xfId="16318" xr:uid="{6E86E310-3E36-4997-A7D9-DDD20A64CCA0}"/>
    <cellStyle name="Title 2 9 8 2 2" xfId="34191" xr:uid="{367805F4-C156-423E-BC3E-22C0A4F1EEF0}"/>
    <cellStyle name="Title 2 9 8 2 3" xfId="52042" xr:uid="{4CDD5206-2328-4E11-97C5-F97680448313}"/>
    <cellStyle name="Title 2 9 8 3" xfId="34190" xr:uid="{6FE424E4-C345-4AC2-B504-77B7EC24687F}"/>
    <cellStyle name="Title 2 9 8 4" xfId="52041" xr:uid="{AABCF8ED-95CA-4A94-8849-7562880B1010}"/>
    <cellStyle name="Title 2 9 9" xfId="16319" xr:uid="{AC13B0D9-A5BF-4624-82F9-597834717E22}"/>
    <cellStyle name="Title 2 9 9 2" xfId="34192" xr:uid="{13DEE79D-FBEB-4C90-958C-1BB01D1AF161}"/>
    <cellStyle name="Title 2 9 9 3" xfId="52043" xr:uid="{697985DF-BCA2-4A3A-B8A6-04234FA6F648}"/>
    <cellStyle name="Title 20" xfId="3272" xr:uid="{1E21BAB6-BF86-487E-8CE2-1DDE54151D82}"/>
    <cellStyle name="Title 20 10" xfId="16321" xr:uid="{78F557D9-A7C4-477F-A102-77760CE5F121}"/>
    <cellStyle name="Title 20 10 2" xfId="34194" xr:uid="{BF8CAD0A-00DB-4EB5-89D7-700CF2182B64}"/>
    <cellStyle name="Title 20 10 3" xfId="52045" xr:uid="{4E630564-B727-448F-9312-A112411A44EB}"/>
    <cellStyle name="Title 20 11" xfId="16322" xr:uid="{56F5FAD4-60B5-434D-A19C-8500C12EBD7A}"/>
    <cellStyle name="Title 20 11 2" xfId="34195" xr:uid="{D824F2D2-DF30-480C-8C5F-AF93C11B2F07}"/>
    <cellStyle name="Title 20 11 3" xfId="52046" xr:uid="{D2791B6E-7B86-44B1-B850-C83DF592976B}"/>
    <cellStyle name="Title 20 12" xfId="16320" xr:uid="{6C31F7BB-FAA8-4ACC-83C3-5A392A92AEC4}"/>
    <cellStyle name="Title 20 12 2" xfId="34193" xr:uid="{EC24C2C2-B72F-4780-8378-C265E73D9D58}"/>
    <cellStyle name="Title 20 12 3" xfId="52044" xr:uid="{4657911B-69D1-45BF-A7D5-BCCF6154581B}"/>
    <cellStyle name="Title 20 13" xfId="60323" xr:uid="{24725EF8-9D3E-4872-A1A3-95C54F61C66B}"/>
    <cellStyle name="Title 20 2" xfId="16323" xr:uid="{778627BD-DF0B-4D16-8A9E-03E75A9A6EB3}"/>
    <cellStyle name="Title 20 2 2" xfId="16324" xr:uid="{9D829A46-6FD9-45D9-BE12-5BDFC77BAAE4}"/>
    <cellStyle name="Title 20 2 2 2" xfId="16325" xr:uid="{0DA58240-D227-48B5-B5A2-3D60BE492DF0}"/>
    <cellStyle name="Title 20 2 2 2 2" xfId="34198" xr:uid="{CD2EBE75-BBD4-4AE1-9E09-9ACF0129F400}"/>
    <cellStyle name="Title 20 2 2 2 3" xfId="52049" xr:uid="{034D75EE-CE18-4C9D-A23F-D2AA9D176A6F}"/>
    <cellStyle name="Title 20 2 2 3" xfId="34197" xr:uid="{139A09BE-EDD9-4ABD-AE04-4291B867CCFC}"/>
    <cellStyle name="Title 20 2 2 4" xfId="52048" xr:uid="{48FC1040-656C-460C-89BB-AAC584F41F26}"/>
    <cellStyle name="Title 20 2 3" xfId="16326" xr:uid="{5E3A73FC-F4EA-420B-90CF-6ED737C654C7}"/>
    <cellStyle name="Title 20 2 3 2" xfId="16327" xr:uid="{B506DBFC-11EB-45C9-B22E-0CC9D6CF7F5F}"/>
    <cellStyle name="Title 20 2 3 2 2" xfId="34200" xr:uid="{A00FBEE9-4514-4B89-AF85-B2000BD9C945}"/>
    <cellStyle name="Title 20 2 3 2 3" xfId="52051" xr:uid="{8223AC91-DB66-4119-A08C-16409461A7B4}"/>
    <cellStyle name="Title 20 2 3 3" xfId="34199" xr:uid="{79620203-2F8C-454E-871D-EA3DCA8DB105}"/>
    <cellStyle name="Title 20 2 3 4" xfId="52050" xr:uid="{3E70901A-6EB1-46C7-A125-277A544540BF}"/>
    <cellStyle name="Title 20 2 4" xfId="16328" xr:uid="{FB58CFA9-2F51-40B4-BD1E-08EB8F187B30}"/>
    <cellStyle name="Title 20 2 4 2" xfId="34201" xr:uid="{36A2024A-866C-483F-BA0F-930223B8D031}"/>
    <cellStyle name="Title 20 2 4 3" xfId="52052" xr:uid="{4B8B0EEB-6C77-4B1D-AE89-27A38DC3F29D}"/>
    <cellStyle name="Title 20 2 5" xfId="16329" xr:uid="{45034F4E-D7BC-4B79-AAAD-C6E8269F1A64}"/>
    <cellStyle name="Title 20 2 5 2" xfId="34202" xr:uid="{42864957-FA4E-4F2A-8871-7771F105D109}"/>
    <cellStyle name="Title 20 2 5 3" xfId="52053" xr:uid="{E7805119-A3BD-4A3F-9D0A-DAF44EA730A4}"/>
    <cellStyle name="Title 20 2 6" xfId="34196" xr:uid="{7239B08B-5CF7-47B4-9013-05382F233D13}"/>
    <cellStyle name="Title 20 2 7" xfId="52047" xr:uid="{A78CB464-B724-41B2-8E10-43B4600B261A}"/>
    <cellStyle name="Title 20 3" xfId="16330" xr:uid="{5BC85C56-019A-4C99-9144-2E28692139B3}"/>
    <cellStyle name="Title 20 3 2" xfId="16331" xr:uid="{A3425579-E19A-42F1-BEE3-BE9002EB5F2F}"/>
    <cellStyle name="Title 20 3 2 2" xfId="16332" xr:uid="{EEF048F8-96D4-4455-BDAA-DD5D03D43A5E}"/>
    <cellStyle name="Title 20 3 2 2 2" xfId="34205" xr:uid="{2F152FD8-B2AF-42A7-BFFD-4FA7F393E276}"/>
    <cellStyle name="Title 20 3 2 2 3" xfId="52056" xr:uid="{96ECEFDE-07E0-422D-A801-3DF828C92D01}"/>
    <cellStyle name="Title 20 3 2 3" xfId="34204" xr:uid="{856C2F09-E7FA-4606-AE73-4BBB98BAD5BD}"/>
    <cellStyle name="Title 20 3 2 4" xfId="52055" xr:uid="{9D59738C-4F55-44F8-92A6-6C72EB8CD2F8}"/>
    <cellStyle name="Title 20 3 3" xfId="16333" xr:uid="{EE25B2CD-4E64-4A3B-888A-320232C1EEDF}"/>
    <cellStyle name="Title 20 3 3 2" xfId="16334" xr:uid="{0405A5EA-E774-41B6-BED4-F907E23D811B}"/>
    <cellStyle name="Title 20 3 3 2 2" xfId="34207" xr:uid="{1B298286-3AF3-479E-9D1B-887FDDFF4201}"/>
    <cellStyle name="Title 20 3 3 2 3" xfId="52058" xr:uid="{59E8B273-FB4A-43A2-BE04-EFC63FE15FF9}"/>
    <cellStyle name="Title 20 3 3 3" xfId="34206" xr:uid="{594B0707-B9D5-421D-A73B-863E248150EE}"/>
    <cellStyle name="Title 20 3 3 4" xfId="52057" xr:uid="{43C46B89-54FC-4372-9E19-B525ACBEBA4B}"/>
    <cellStyle name="Title 20 3 4" xfId="16335" xr:uid="{CFB177A9-E8AA-48FE-8B04-EC33A4782E84}"/>
    <cellStyle name="Title 20 3 4 2" xfId="34208" xr:uid="{AC3FBB36-F9E9-485A-ADAF-0B952A0324AD}"/>
    <cellStyle name="Title 20 3 4 3" xfId="52059" xr:uid="{2B84E0F9-7958-47AD-872E-C950C463939D}"/>
    <cellStyle name="Title 20 3 5" xfId="34203" xr:uid="{612631A1-D7FE-4B0A-9C76-1DF4BC46B069}"/>
    <cellStyle name="Title 20 3 6" xfId="52054" xr:uid="{1F81C33A-AA89-41D4-BF29-5F2D71DE34A1}"/>
    <cellStyle name="Title 20 4" xfId="16336" xr:uid="{2CD277AE-A7B5-48C2-BBAF-7B5EE4BDB110}"/>
    <cellStyle name="Title 20 4 2" xfId="16337" xr:uid="{E9C8A7DA-27F8-4341-A253-0A873863C08B}"/>
    <cellStyle name="Title 20 4 2 2" xfId="16338" xr:uid="{F7E1C011-02D3-4FA4-8595-52905F62906E}"/>
    <cellStyle name="Title 20 4 2 2 2" xfId="34211" xr:uid="{97734B1A-2696-4D21-8E2F-77C1A233FDFF}"/>
    <cellStyle name="Title 20 4 2 2 3" xfId="52062" xr:uid="{745F297A-78A3-47BE-B32A-F4359386E585}"/>
    <cellStyle name="Title 20 4 2 3" xfId="34210" xr:uid="{7786D736-AE12-416F-918C-1111580CBFAE}"/>
    <cellStyle name="Title 20 4 2 4" xfId="52061" xr:uid="{8B707D75-C32A-4176-990E-530BDABB3F5B}"/>
    <cellStyle name="Title 20 4 3" xfId="16339" xr:uid="{79BEF11B-9BC6-439A-AEDE-43C8EEA2700C}"/>
    <cellStyle name="Title 20 4 3 2" xfId="16340" xr:uid="{3A65C988-87FA-4F53-84E0-BEB7DA02F006}"/>
    <cellStyle name="Title 20 4 3 2 2" xfId="34213" xr:uid="{B4D94160-928C-4B1D-8253-8F7D4CF1EB49}"/>
    <cellStyle name="Title 20 4 3 2 3" xfId="52064" xr:uid="{BF6028C9-54BD-4841-ACEF-EBB34A7DDDA6}"/>
    <cellStyle name="Title 20 4 3 3" xfId="34212" xr:uid="{098891D0-ED96-4802-A655-44998DFD9F8C}"/>
    <cellStyle name="Title 20 4 3 4" xfId="52063" xr:uid="{DB790E23-87AC-45C4-AE84-2FA869F09217}"/>
    <cellStyle name="Title 20 4 4" xfId="16341" xr:uid="{63933B8E-822A-4328-BBD8-B4E5799F0265}"/>
    <cellStyle name="Title 20 4 4 2" xfId="34214" xr:uid="{D6839CFF-9380-4455-8904-DB5FD630BAD4}"/>
    <cellStyle name="Title 20 4 4 3" xfId="52065" xr:uid="{7222A08B-FA06-4270-AF43-620527069303}"/>
    <cellStyle name="Title 20 4 5" xfId="34209" xr:uid="{A34C1983-D7C8-40D0-A888-3FC8FA7A0220}"/>
    <cellStyle name="Title 20 4 6" xfId="52060" xr:uid="{6BFB59B4-0540-450A-86AC-800C6224F0BA}"/>
    <cellStyle name="Title 20 5" xfId="16342" xr:uid="{65F119D5-904F-4214-853B-E1ADDBA326D1}"/>
    <cellStyle name="Title 20 5 2" xfId="16343" xr:uid="{03D0DB56-D2FC-428E-A7AC-1D5A52B70DEF}"/>
    <cellStyle name="Title 20 5 2 2" xfId="16344" xr:uid="{11E2F63A-17FC-4BB4-A4B8-911F6DEE59CE}"/>
    <cellStyle name="Title 20 5 2 2 2" xfId="34217" xr:uid="{A9947550-F25C-4D69-B0C6-94D049683B4E}"/>
    <cellStyle name="Title 20 5 2 2 3" xfId="52068" xr:uid="{17B14FE7-5BD7-44DE-ACB9-1A508EE569E6}"/>
    <cellStyle name="Title 20 5 2 3" xfId="34216" xr:uid="{5E2F8C34-24D9-4B29-89C4-09FE1E744683}"/>
    <cellStyle name="Title 20 5 2 4" xfId="52067" xr:uid="{A638E488-906C-4E0E-A10B-E1D91CC979CC}"/>
    <cellStyle name="Title 20 5 3" xfId="16345" xr:uid="{DC06155A-4272-416E-87C0-28014A439AA2}"/>
    <cellStyle name="Title 20 5 3 2" xfId="16346" xr:uid="{B1BC9FEC-73D4-405C-AD41-138C8BDD8920}"/>
    <cellStyle name="Title 20 5 3 2 2" xfId="34219" xr:uid="{0AF7D072-9A50-4332-8E3D-A1D736B90374}"/>
    <cellStyle name="Title 20 5 3 2 3" xfId="52070" xr:uid="{3EE68C11-4643-4590-85DC-5BB5976BAD87}"/>
    <cellStyle name="Title 20 5 3 3" xfId="34218" xr:uid="{3F688845-253B-4169-9EFA-E0809EAE417A}"/>
    <cellStyle name="Title 20 5 3 4" xfId="52069" xr:uid="{E277670F-A0B5-4EB7-B82F-4D396F678A28}"/>
    <cellStyle name="Title 20 5 4" xfId="16347" xr:uid="{29875D64-C007-4BB3-AF05-9978EBB9604B}"/>
    <cellStyle name="Title 20 5 4 2" xfId="16348" xr:uid="{2F65684A-1F98-4C1F-AA6B-36C347CC5C54}"/>
    <cellStyle name="Title 20 5 4 2 2" xfId="34221" xr:uid="{7314CE49-48DB-46B0-B3CD-417B86C90C1B}"/>
    <cellStyle name="Title 20 5 4 2 3" xfId="52072" xr:uid="{8CE738F7-B719-4E45-AA97-EAD584E7506D}"/>
    <cellStyle name="Title 20 5 4 3" xfId="34220" xr:uid="{F4F37D74-0A3F-4207-BE84-1BC64FF68588}"/>
    <cellStyle name="Title 20 5 4 4" xfId="52071" xr:uid="{2B1A83A0-C639-45FE-BCB9-C3EB0D984684}"/>
    <cellStyle name="Title 20 5 5" xfId="16349" xr:uid="{8A039A32-7E74-41DB-A91A-B9FC7C2F6088}"/>
    <cellStyle name="Title 20 5 5 2" xfId="34222" xr:uid="{D5742A1A-B090-42F3-B0B7-909C1CFB4782}"/>
    <cellStyle name="Title 20 5 5 3" xfId="52073" xr:uid="{5A2B3FEF-2164-4363-9B60-DEFB40357A8C}"/>
    <cellStyle name="Title 20 5 6" xfId="34215" xr:uid="{719EFFAC-DC64-4FD1-BB8C-8CADA0AAFD08}"/>
    <cellStyle name="Title 20 5 7" xfId="52066" xr:uid="{D7E608E9-A9D2-4A66-AA18-B4A655439855}"/>
    <cellStyle name="Title 20 6" xfId="16350" xr:uid="{A86BE3C0-CC82-469C-BEEB-88A49D145012}"/>
    <cellStyle name="Title 20 6 2" xfId="16351" xr:uid="{C65E1349-50C4-4997-B093-FBDA3965B017}"/>
    <cellStyle name="Title 20 6 2 2" xfId="16352" xr:uid="{1E6FDE18-1D16-4FE8-8CB1-0EBC84BA2B95}"/>
    <cellStyle name="Title 20 6 2 2 2" xfId="34225" xr:uid="{17D096EB-8BFB-41CB-9912-D9F594E48F89}"/>
    <cellStyle name="Title 20 6 2 2 3" xfId="52076" xr:uid="{327253A0-6408-4C1C-88DF-10F87E38DAEF}"/>
    <cellStyle name="Title 20 6 2 3" xfId="34224" xr:uid="{964DDB84-0F48-4B6A-8686-0870BD056B23}"/>
    <cellStyle name="Title 20 6 2 4" xfId="52075" xr:uid="{01BD732B-0788-45F0-8084-0CDFD2FBF99D}"/>
    <cellStyle name="Title 20 6 3" xfId="16353" xr:uid="{4A0F1C23-F523-443C-BEE8-0E0A8B0BED28}"/>
    <cellStyle name="Title 20 6 3 2" xfId="16354" xr:uid="{1C06DC93-F2E3-4ADF-9C94-F2C8007D62E3}"/>
    <cellStyle name="Title 20 6 3 2 2" xfId="34227" xr:uid="{D3BE922B-15D6-43A4-B60C-0288CD225857}"/>
    <cellStyle name="Title 20 6 3 2 3" xfId="52078" xr:uid="{2086C7FD-2815-490F-B4E1-FB0E5514FCD3}"/>
    <cellStyle name="Title 20 6 3 3" xfId="34226" xr:uid="{9A9BC90B-557E-4CBC-B514-1CA25E412160}"/>
    <cellStyle name="Title 20 6 3 4" xfId="52077" xr:uid="{1B305C4A-DECB-4422-B727-089E76F731AE}"/>
    <cellStyle name="Title 20 6 4" xfId="16355" xr:uid="{A879D31D-BACF-4953-B67E-9ADDF6E368E7}"/>
    <cellStyle name="Title 20 6 4 2" xfId="34228" xr:uid="{A155832F-2184-44DB-A0A9-C3015E032532}"/>
    <cellStyle name="Title 20 6 4 3" xfId="52079" xr:uid="{E2C0DECB-14C2-4773-A696-E8A8C6D3E879}"/>
    <cellStyle name="Title 20 6 5" xfId="34223" xr:uid="{B4568314-9D8D-434A-86AC-743D0DD139A9}"/>
    <cellStyle name="Title 20 6 6" xfId="52074" xr:uid="{0CBB3BEE-35B2-4E2E-AFF3-AB1F91D33C9F}"/>
    <cellStyle name="Title 20 7" xfId="16356" xr:uid="{B70FACEB-188B-4F47-8CD6-EACEA9D789AC}"/>
    <cellStyle name="Title 20 7 2" xfId="16357" xr:uid="{DD43422D-9C15-439A-9948-2560A83E1FCE}"/>
    <cellStyle name="Title 20 7 2 2" xfId="34230" xr:uid="{4ED0AF54-3816-402D-A100-C5A4DA1832EF}"/>
    <cellStyle name="Title 20 7 2 3" xfId="52081" xr:uid="{403DC615-EE1F-4FED-864B-1A6003AF5A6B}"/>
    <cellStyle name="Title 20 7 3" xfId="34229" xr:uid="{44FB055E-5FBA-457C-80DE-BDE97191C277}"/>
    <cellStyle name="Title 20 7 4" xfId="52080" xr:uid="{444B8546-FF67-4666-ADE5-75CAD7C736A2}"/>
    <cellStyle name="Title 20 8" xfId="16358" xr:uid="{F58B8228-5C10-4EC3-B97C-35C8861DAECF}"/>
    <cellStyle name="Title 20 8 2" xfId="16359" xr:uid="{3E3EE1D9-6571-4ACB-A4CC-37700F226974}"/>
    <cellStyle name="Title 20 8 2 2" xfId="34232" xr:uid="{257B1F28-0E85-4ACC-BA65-371DECFD1D71}"/>
    <cellStyle name="Title 20 8 2 3" xfId="52083" xr:uid="{7DFD6CED-5579-42F2-9CAE-5145BDD59779}"/>
    <cellStyle name="Title 20 8 3" xfId="34231" xr:uid="{F3A98C92-DAD4-485B-9E7D-9C7D7FA1A28B}"/>
    <cellStyle name="Title 20 8 4" xfId="52082" xr:uid="{AC74383C-AD67-437E-A966-C6C8393DC37E}"/>
    <cellStyle name="Title 20 9" xfId="16360" xr:uid="{500B2046-C58B-471E-A82C-A1CFE77DE893}"/>
    <cellStyle name="Title 20 9 2" xfId="16361" xr:uid="{52CD88F9-2D96-45DB-9D6D-7AE5CC9D83A3}"/>
    <cellStyle name="Title 20 9 2 2" xfId="34234" xr:uid="{9A106F59-6B2E-46E5-B475-FAEEEE541556}"/>
    <cellStyle name="Title 20 9 2 3" xfId="52085" xr:uid="{C4E6E664-BEDE-4CAB-B44D-750E5A6C01B1}"/>
    <cellStyle name="Title 20 9 3" xfId="34233" xr:uid="{84D5A259-B6BB-4CEC-9A42-056AD72A8792}"/>
    <cellStyle name="Title 20 9 4" xfId="52084" xr:uid="{EF25BB54-3FF7-4539-BAAF-F2A4EDA72EF5}"/>
    <cellStyle name="Title 21" xfId="3273" xr:uid="{FFC31456-22FB-48CA-96BB-9FC40C53502D}"/>
    <cellStyle name="Title 21 10" xfId="16363" xr:uid="{84E2D8CD-ECA6-488D-9981-E02D391ABB5E}"/>
    <cellStyle name="Title 21 10 2" xfId="34236" xr:uid="{DD4B296F-0DC7-49A0-9B94-46411BF3DD84}"/>
    <cellStyle name="Title 21 10 3" xfId="52087" xr:uid="{4E684D89-2926-419A-B022-641969BC4C02}"/>
    <cellStyle name="Title 21 11" xfId="16364" xr:uid="{986E87DF-41F0-4933-AA5C-FAA24F7795FC}"/>
    <cellStyle name="Title 21 11 2" xfId="34237" xr:uid="{EBE4CE87-730F-4041-9E15-5F94CED04432}"/>
    <cellStyle name="Title 21 11 3" xfId="52088" xr:uid="{2D5FAC52-154D-4B86-811A-69CF485B1999}"/>
    <cellStyle name="Title 21 12" xfId="16362" xr:uid="{2ADC8CAE-470A-4C6C-8D67-5DDC2105B920}"/>
    <cellStyle name="Title 21 12 2" xfId="34235" xr:uid="{463ECD84-E2E8-49A6-BBAC-D3939BDB1B59}"/>
    <cellStyle name="Title 21 12 3" xfId="52086" xr:uid="{EAF63E1A-5A03-4170-821F-9B60687B2B9E}"/>
    <cellStyle name="Title 21 13" xfId="60324" xr:uid="{D5DBE9E7-B99B-486D-B92F-1B65BE95EFD1}"/>
    <cellStyle name="Title 21 2" xfId="16365" xr:uid="{5562509A-DF75-4BB7-A70F-12ADA6D8D378}"/>
    <cellStyle name="Title 21 2 2" xfId="16366" xr:uid="{F05DB7BC-FC66-4B7A-8C32-343B3D4269C4}"/>
    <cellStyle name="Title 21 2 2 2" xfId="16367" xr:uid="{00F11C12-564D-4F74-A0A5-E98BBA3E8179}"/>
    <cellStyle name="Title 21 2 2 2 2" xfId="34240" xr:uid="{B0852015-7944-463D-9BBD-3302833F09E0}"/>
    <cellStyle name="Title 21 2 2 2 3" xfId="52091" xr:uid="{D6B54EDD-B326-4EA7-8F89-6ACDA36B44D0}"/>
    <cellStyle name="Title 21 2 2 3" xfId="34239" xr:uid="{C5FAF946-933F-4902-9D85-78C0FEDB5E9C}"/>
    <cellStyle name="Title 21 2 2 4" xfId="52090" xr:uid="{03230437-6B51-48FE-ACA5-0DB194CF49CC}"/>
    <cellStyle name="Title 21 2 3" xfId="16368" xr:uid="{CAFE282A-1120-4694-9DC1-F21C842AAEFF}"/>
    <cellStyle name="Title 21 2 3 2" xfId="16369" xr:uid="{EFB2D3B6-1B9F-49AE-9DF5-180F18463EAA}"/>
    <cellStyle name="Title 21 2 3 2 2" xfId="34242" xr:uid="{DB49E1F9-A1AF-4F99-BD02-14DE5DB5C7EE}"/>
    <cellStyle name="Title 21 2 3 2 3" xfId="52093" xr:uid="{7217E21F-9647-4625-A693-023D1F7E6ACD}"/>
    <cellStyle name="Title 21 2 3 3" xfId="34241" xr:uid="{2D886F99-8F6E-43D0-B8E6-26333EF6BAD8}"/>
    <cellStyle name="Title 21 2 3 4" xfId="52092" xr:uid="{EC386A72-294B-4F28-904D-8133DF096A69}"/>
    <cellStyle name="Title 21 2 4" xfId="16370" xr:uid="{FA32DFB9-1BC8-4DD3-A0AA-72F0567E23F5}"/>
    <cellStyle name="Title 21 2 4 2" xfId="34243" xr:uid="{71EB5A55-3540-4802-8DF4-08F5521FF7E8}"/>
    <cellStyle name="Title 21 2 4 3" xfId="52094" xr:uid="{ED444FC1-5AE2-4C76-BC63-2CF50A41E3EE}"/>
    <cellStyle name="Title 21 2 5" xfId="16371" xr:uid="{24090A0A-06E5-422B-B6C9-5460E5AEF8A6}"/>
    <cellStyle name="Title 21 2 5 2" xfId="34244" xr:uid="{CCA45977-90E4-4795-BBFE-007805010C9B}"/>
    <cellStyle name="Title 21 2 5 3" xfId="52095" xr:uid="{F16E46AB-4CFE-4B91-A876-303994C062D2}"/>
    <cellStyle name="Title 21 2 6" xfId="34238" xr:uid="{FFEAAD19-6F6C-4F7D-AA9A-F6241B5EC8A4}"/>
    <cellStyle name="Title 21 2 7" xfId="52089" xr:uid="{D0DCFF0F-09FD-4D72-8C3E-F9895E4669FB}"/>
    <cellStyle name="Title 21 3" xfId="16372" xr:uid="{D675E74B-DAB9-48F8-ABD1-B339624DCE00}"/>
    <cellStyle name="Title 21 3 2" xfId="16373" xr:uid="{6A1C7743-6D3B-42F0-BCFF-7BFB0EF5B116}"/>
    <cellStyle name="Title 21 3 2 2" xfId="16374" xr:uid="{53241087-23B8-432F-B770-67171D7A7401}"/>
    <cellStyle name="Title 21 3 2 2 2" xfId="34247" xr:uid="{BF8E5EFC-2FEB-4C47-BA08-95004EDCA689}"/>
    <cellStyle name="Title 21 3 2 2 3" xfId="52098" xr:uid="{83284959-C122-4FBE-BB0E-910015E1BA56}"/>
    <cellStyle name="Title 21 3 2 3" xfId="34246" xr:uid="{B93F9EEA-9852-467A-ABF6-772E9C60893A}"/>
    <cellStyle name="Title 21 3 2 4" xfId="52097" xr:uid="{6B643B9F-0882-412B-A6A9-EC6032E0BF3C}"/>
    <cellStyle name="Title 21 3 3" xfId="16375" xr:uid="{63FF27B4-F403-45DC-A542-E33AF027335D}"/>
    <cellStyle name="Title 21 3 3 2" xfId="16376" xr:uid="{16FE34AB-F019-4EA8-85AF-E1FDD2C063D2}"/>
    <cellStyle name="Title 21 3 3 2 2" xfId="34249" xr:uid="{F208412F-B94F-4445-ADBD-6D59EA4FB548}"/>
    <cellStyle name="Title 21 3 3 2 3" xfId="52100" xr:uid="{04851771-3C2F-4C4B-9588-F2D387361CE6}"/>
    <cellStyle name="Title 21 3 3 3" xfId="34248" xr:uid="{FED9C2F1-44FE-44C8-A8C8-83B7E93B3A55}"/>
    <cellStyle name="Title 21 3 3 4" xfId="52099" xr:uid="{3F85B57D-D523-4490-93FF-3E59F6E7AA4C}"/>
    <cellStyle name="Title 21 3 4" xfId="16377" xr:uid="{92592F30-D904-413F-BC68-19066E0D56E6}"/>
    <cellStyle name="Title 21 3 4 2" xfId="34250" xr:uid="{E354D38A-2422-4F3A-A95A-9EC66FDBDE8C}"/>
    <cellStyle name="Title 21 3 4 3" xfId="52101" xr:uid="{1FE98CF6-2EFE-46D8-A6C4-B758585BF7EF}"/>
    <cellStyle name="Title 21 3 5" xfId="34245" xr:uid="{1950B601-B1F2-4617-8D69-A8523BB8BFF5}"/>
    <cellStyle name="Title 21 3 6" xfId="52096" xr:uid="{E0B82E8A-F2C0-471C-ABCC-42D143C04F09}"/>
    <cellStyle name="Title 21 4" xfId="16378" xr:uid="{DA8893FF-83C6-4A4B-9CF3-159BE085CBD5}"/>
    <cellStyle name="Title 21 4 2" xfId="16379" xr:uid="{67C5FB1A-8F2C-496C-9CED-4CB72E8BAB8D}"/>
    <cellStyle name="Title 21 4 2 2" xfId="16380" xr:uid="{7453EAC5-5ED1-49F0-B7F3-687ECA631A74}"/>
    <cellStyle name="Title 21 4 2 2 2" xfId="34253" xr:uid="{BCB2ABBB-35A9-429A-B4EE-00A62A1EBFE3}"/>
    <cellStyle name="Title 21 4 2 2 3" xfId="52104" xr:uid="{FBB28D88-1B15-40A5-9023-1D2CE27BB694}"/>
    <cellStyle name="Title 21 4 2 3" xfId="34252" xr:uid="{9DF03F9F-B176-49A0-B890-A51EB2F1E7DA}"/>
    <cellStyle name="Title 21 4 2 4" xfId="52103" xr:uid="{2B844BC8-F1F3-426D-B172-D66BAA6D219A}"/>
    <cellStyle name="Title 21 4 3" xfId="16381" xr:uid="{DA0BCAC9-83CB-493C-A560-9BAD4BB499CA}"/>
    <cellStyle name="Title 21 4 3 2" xfId="16382" xr:uid="{4767F702-6C81-4E44-9BD8-197DC419986A}"/>
    <cellStyle name="Title 21 4 3 2 2" xfId="34255" xr:uid="{54090A4E-9574-43EA-B746-3585AA51DA7D}"/>
    <cellStyle name="Title 21 4 3 2 3" xfId="52106" xr:uid="{E14FD3C2-7308-41E9-9580-495920BB8657}"/>
    <cellStyle name="Title 21 4 3 3" xfId="34254" xr:uid="{5D99BEFF-C0E6-450C-BBE9-F05AA49A2403}"/>
    <cellStyle name="Title 21 4 3 4" xfId="52105" xr:uid="{B2DF5F90-93C8-4348-9E86-08649DC00E07}"/>
    <cellStyle name="Title 21 4 4" xfId="16383" xr:uid="{19095F00-0100-4C21-B85B-82FA33E068C4}"/>
    <cellStyle name="Title 21 4 4 2" xfId="34256" xr:uid="{316A8BB2-036E-4369-9D6E-EAF3308F8FFF}"/>
    <cellStyle name="Title 21 4 4 3" xfId="52107" xr:uid="{96A1D4C1-2784-414E-8708-DB6CC29A9EFB}"/>
    <cellStyle name="Title 21 4 5" xfId="34251" xr:uid="{99D5ADEA-1374-48B7-B5B5-C8124F85EFF8}"/>
    <cellStyle name="Title 21 4 6" xfId="52102" xr:uid="{BEF0AD83-3223-4AD7-BDDD-F0A117B1C69E}"/>
    <cellStyle name="Title 21 5" xfId="16384" xr:uid="{8EA01EF8-DEE4-4142-A0ED-DEC0F67A1BDB}"/>
    <cellStyle name="Title 21 5 2" xfId="16385" xr:uid="{98F90E92-C736-419C-B7D8-0B6C2D790B18}"/>
    <cellStyle name="Title 21 5 2 2" xfId="16386" xr:uid="{F9B05FD3-C494-48E0-B6AF-E825C2B490BE}"/>
    <cellStyle name="Title 21 5 2 2 2" xfId="34259" xr:uid="{4E43F3D1-1DAA-46CC-AF20-FD0189CCDAC8}"/>
    <cellStyle name="Title 21 5 2 2 3" xfId="52110" xr:uid="{3A84F7E1-E24A-44D5-BAFA-89992A0E5664}"/>
    <cellStyle name="Title 21 5 2 3" xfId="34258" xr:uid="{6FAAA6D4-203A-4760-AB5B-6237C6C06009}"/>
    <cellStyle name="Title 21 5 2 4" xfId="52109" xr:uid="{FFB24CAB-237D-443C-A6FB-14FE31074A4D}"/>
    <cellStyle name="Title 21 5 3" xfId="16387" xr:uid="{B1728341-FF61-45A7-9FA4-8BC88B62AB80}"/>
    <cellStyle name="Title 21 5 3 2" xfId="16388" xr:uid="{C3A3146C-D1B5-4391-9F01-649FBC87D33C}"/>
    <cellStyle name="Title 21 5 3 2 2" xfId="34261" xr:uid="{22C729C6-27EE-4DA2-9390-048632010731}"/>
    <cellStyle name="Title 21 5 3 2 3" xfId="52112" xr:uid="{68CE0EA4-DD28-4756-AE83-5171D4990C14}"/>
    <cellStyle name="Title 21 5 3 3" xfId="34260" xr:uid="{5FD354C1-76AE-4A81-AB66-0BA056D14A8A}"/>
    <cellStyle name="Title 21 5 3 4" xfId="52111" xr:uid="{8E228C15-8C16-4752-8D71-513CDA2F7876}"/>
    <cellStyle name="Title 21 5 4" xfId="16389" xr:uid="{8C0C339A-3CA1-4196-9E85-B1E79C20A4B8}"/>
    <cellStyle name="Title 21 5 4 2" xfId="16390" xr:uid="{A75CB210-1BC5-4574-B6BF-99238979AC7B}"/>
    <cellStyle name="Title 21 5 4 2 2" xfId="34263" xr:uid="{59153423-7F2A-466A-A339-BDCABC2ECDC7}"/>
    <cellStyle name="Title 21 5 4 2 3" xfId="52114" xr:uid="{01BA090B-23FF-4CC2-A477-5E17FB5BC8E6}"/>
    <cellStyle name="Title 21 5 4 3" xfId="34262" xr:uid="{3CB83F77-45BC-4B32-837C-382F24958C91}"/>
    <cellStyle name="Title 21 5 4 4" xfId="52113" xr:uid="{D5B6F274-FDCF-4898-B579-45E2BFC65579}"/>
    <cellStyle name="Title 21 5 5" xfId="16391" xr:uid="{F9CC2064-4340-4CF4-A8FC-0B55B26E9E7C}"/>
    <cellStyle name="Title 21 5 5 2" xfId="34264" xr:uid="{89E63E79-9A87-4C0C-91BF-8A2134248B36}"/>
    <cellStyle name="Title 21 5 5 3" xfId="52115" xr:uid="{BCDAED46-2748-4BA8-9E1B-6DFBC59FD4D8}"/>
    <cellStyle name="Title 21 5 6" xfId="34257" xr:uid="{39FC172E-CA37-453F-AAAF-282F22E4FD2B}"/>
    <cellStyle name="Title 21 5 7" xfId="52108" xr:uid="{8D75F1BA-FC2E-4D5B-BCB8-E9E1D45DB9CD}"/>
    <cellStyle name="Title 21 6" xfId="16392" xr:uid="{3C98F607-9400-4003-B52C-BE7E661491EA}"/>
    <cellStyle name="Title 21 6 2" xfId="16393" xr:uid="{3C0FE8D8-410A-41BE-9A27-13BF7AF8C9F1}"/>
    <cellStyle name="Title 21 6 2 2" xfId="16394" xr:uid="{2047BB34-EBCA-4815-A93D-AFBC8655BC47}"/>
    <cellStyle name="Title 21 6 2 2 2" xfId="34267" xr:uid="{77C8C9D8-A17C-470E-A05E-4A79289B5BA4}"/>
    <cellStyle name="Title 21 6 2 2 3" xfId="52118" xr:uid="{43A9680A-F0B5-49B8-9A13-7D2A0A1B06E1}"/>
    <cellStyle name="Title 21 6 2 3" xfId="34266" xr:uid="{71E5C84F-A7FE-4CD5-A43F-71C93718E446}"/>
    <cellStyle name="Title 21 6 2 4" xfId="52117" xr:uid="{954F3A1F-CB4B-4AAF-A8EE-49650B5B1157}"/>
    <cellStyle name="Title 21 6 3" xfId="16395" xr:uid="{44CD24B5-3CFD-4192-8EC7-28D79FAB84FE}"/>
    <cellStyle name="Title 21 6 3 2" xfId="16396" xr:uid="{7528BAF0-3254-435F-987B-8ECD298AEEE2}"/>
    <cellStyle name="Title 21 6 3 2 2" xfId="34269" xr:uid="{328D5C3D-9749-4A46-BB7D-6017F11D24DC}"/>
    <cellStyle name="Title 21 6 3 2 3" xfId="52120" xr:uid="{5BD9585C-1724-4344-82CA-9932C091EF89}"/>
    <cellStyle name="Title 21 6 3 3" xfId="34268" xr:uid="{FA4FF892-AC25-4E36-A84D-25004FA7F540}"/>
    <cellStyle name="Title 21 6 3 4" xfId="52119" xr:uid="{A30A7245-E1BB-4E97-8811-A756C05B276B}"/>
    <cellStyle name="Title 21 6 4" xfId="16397" xr:uid="{1C0E93C3-3FB0-4996-AFC1-2BDF6988E568}"/>
    <cellStyle name="Title 21 6 4 2" xfId="34270" xr:uid="{CD3787FD-C624-427E-8036-895AB359AFC0}"/>
    <cellStyle name="Title 21 6 4 3" xfId="52121" xr:uid="{468BFFDC-278D-491C-87E4-2690FA76865E}"/>
    <cellStyle name="Title 21 6 5" xfId="34265" xr:uid="{93DE2D77-79FC-448D-AB11-16A8FB4D2B2A}"/>
    <cellStyle name="Title 21 6 6" xfId="52116" xr:uid="{1BF0B13F-BDA5-40DA-A341-92FA8CCE3DC5}"/>
    <cellStyle name="Title 21 7" xfId="16398" xr:uid="{95269954-6636-4345-BE36-8748CCC04591}"/>
    <cellStyle name="Title 21 7 2" xfId="16399" xr:uid="{1EF9943D-D45E-4122-A9F8-79A0C9935E00}"/>
    <cellStyle name="Title 21 7 2 2" xfId="34272" xr:uid="{1B15D16C-C29F-41F8-A46D-F2CC31519E33}"/>
    <cellStyle name="Title 21 7 2 3" xfId="52123" xr:uid="{377F2992-B22B-4B96-A52C-1D58A8C4F0DF}"/>
    <cellStyle name="Title 21 7 3" xfId="34271" xr:uid="{C1F5DF92-EB17-4517-BF7A-296C15930E39}"/>
    <cellStyle name="Title 21 7 4" xfId="52122" xr:uid="{054079FB-F985-48F3-BDB7-059704CEEE00}"/>
    <cellStyle name="Title 21 8" xfId="16400" xr:uid="{F9E7710A-60D0-4615-B94B-A63AD8E01667}"/>
    <cellStyle name="Title 21 8 2" xfId="16401" xr:uid="{4F125EC7-AC98-4A04-BE49-81F30EB88FAF}"/>
    <cellStyle name="Title 21 8 2 2" xfId="34274" xr:uid="{5002285B-400D-478D-8A3B-F783B80F93FD}"/>
    <cellStyle name="Title 21 8 2 3" xfId="52125" xr:uid="{CB42D393-12AE-40BA-BFBE-16D341124853}"/>
    <cellStyle name="Title 21 8 3" xfId="34273" xr:uid="{EE9CC092-849F-4F16-AEC5-29F77A350397}"/>
    <cellStyle name="Title 21 8 4" xfId="52124" xr:uid="{2574F264-49FE-49F9-9D8F-2FB91D471558}"/>
    <cellStyle name="Title 21 9" xfId="16402" xr:uid="{FAF2E3FA-FBED-416D-99A3-D88A264EA8B4}"/>
    <cellStyle name="Title 21 9 2" xfId="16403" xr:uid="{0FED5A77-153B-4E49-8050-B2BDD5C51F2E}"/>
    <cellStyle name="Title 21 9 2 2" xfId="34276" xr:uid="{8A6F0620-090F-4221-8D78-5871ADB9FDDD}"/>
    <cellStyle name="Title 21 9 2 3" xfId="52127" xr:uid="{40DF6744-1B2C-4170-BB97-80314CB2E3C2}"/>
    <cellStyle name="Title 21 9 3" xfId="34275" xr:uid="{52CB15A9-DB42-4473-85B8-3FDAEFAB2EB7}"/>
    <cellStyle name="Title 21 9 4" xfId="52126" xr:uid="{9A59CD5C-F2E9-43BF-AFFD-C502A0B3D994}"/>
    <cellStyle name="Title 22" xfId="3274" xr:uid="{D8E23EBE-0810-4844-9CE2-2175ABF0BDE3}"/>
    <cellStyle name="Title 22 10" xfId="16405" xr:uid="{EA03930C-D210-4D7A-A649-5DB9302CCEB3}"/>
    <cellStyle name="Title 22 10 2" xfId="34278" xr:uid="{8F753BEB-FDB6-449B-A202-F26D108263B5}"/>
    <cellStyle name="Title 22 10 3" xfId="52129" xr:uid="{099BB840-46E0-4F3B-AF49-367B48E90BCD}"/>
    <cellStyle name="Title 22 11" xfId="16406" xr:uid="{4F9FA425-2425-4F11-8E73-30882B3E0889}"/>
    <cellStyle name="Title 22 11 2" xfId="34279" xr:uid="{07AE7633-B692-4110-8C44-E09A0F61D986}"/>
    <cellStyle name="Title 22 11 3" xfId="52130" xr:uid="{14544D95-79C0-4CA8-845E-A66CA460874C}"/>
    <cellStyle name="Title 22 12" xfId="16404" xr:uid="{D1BDF46B-26CB-447C-BF81-037F74455B79}"/>
    <cellStyle name="Title 22 12 2" xfId="34277" xr:uid="{02FEA129-6C44-4621-B8DA-9A432209C966}"/>
    <cellStyle name="Title 22 12 3" xfId="52128" xr:uid="{E4715BC4-7FF6-4317-B6F5-C714CE08DBA5}"/>
    <cellStyle name="Title 22 13" xfId="60325" xr:uid="{E2E0CD14-D12F-404F-8B09-B3272F6C1ABA}"/>
    <cellStyle name="Title 22 2" xfId="16407" xr:uid="{402A5823-00D9-4D03-9EF2-48095055F8C6}"/>
    <cellStyle name="Title 22 2 2" xfId="16408" xr:uid="{62ED1C1B-A544-44C0-8000-FB177B693911}"/>
    <cellStyle name="Title 22 2 2 2" xfId="16409" xr:uid="{4573D2FD-BBC8-46A6-ACF1-4B9F435E2B09}"/>
    <cellStyle name="Title 22 2 2 2 2" xfId="34282" xr:uid="{87427F8C-A687-42E7-B458-ACC644117AC1}"/>
    <cellStyle name="Title 22 2 2 2 3" xfId="52133" xr:uid="{84127DA7-3EDE-42DE-85F7-E3ADF2427264}"/>
    <cellStyle name="Title 22 2 2 3" xfId="34281" xr:uid="{22C9DF4D-683C-433A-A3B9-DE74154D66FD}"/>
    <cellStyle name="Title 22 2 2 4" xfId="52132" xr:uid="{AE49C961-D359-4833-9B7B-60AEFAC96FCF}"/>
    <cellStyle name="Title 22 2 3" xfId="16410" xr:uid="{DE6B81F8-1C3D-4D96-86E9-840773E979D2}"/>
    <cellStyle name="Title 22 2 3 2" xfId="16411" xr:uid="{E7F84B5B-B9CB-450A-BB8B-1CD4480BE55C}"/>
    <cellStyle name="Title 22 2 3 2 2" xfId="34284" xr:uid="{CA54BC5F-4FAA-495F-8CF8-67112E0166A8}"/>
    <cellStyle name="Title 22 2 3 2 3" xfId="52135" xr:uid="{F6AA0E39-633A-47B4-9208-6F8735156320}"/>
    <cellStyle name="Title 22 2 3 3" xfId="34283" xr:uid="{21AB84B2-9881-4FED-974C-A5DC89C2002F}"/>
    <cellStyle name="Title 22 2 3 4" xfId="52134" xr:uid="{A3644D16-4C9D-4568-9889-1D6906161420}"/>
    <cellStyle name="Title 22 2 4" xfId="16412" xr:uid="{8E010E66-774C-46F7-8078-E6631738BF78}"/>
    <cellStyle name="Title 22 2 4 2" xfId="34285" xr:uid="{F4339BCE-D2B2-4A25-AA5B-13A799512470}"/>
    <cellStyle name="Title 22 2 4 3" xfId="52136" xr:uid="{381A68E5-4619-4608-B65B-0A1E7ABAFDF5}"/>
    <cellStyle name="Title 22 2 5" xfId="16413" xr:uid="{E5C2233F-23F4-4FD6-BF99-BB873E1523AE}"/>
    <cellStyle name="Title 22 2 5 2" xfId="34286" xr:uid="{78D0A776-34AE-42A6-954F-C4E9F93BEB5E}"/>
    <cellStyle name="Title 22 2 5 3" xfId="52137" xr:uid="{A1C6F625-3C6B-49F2-99CD-7F6C3795EFAD}"/>
    <cellStyle name="Title 22 2 6" xfId="34280" xr:uid="{A7AE901F-2482-4140-A835-10FB7132D731}"/>
    <cellStyle name="Title 22 2 7" xfId="52131" xr:uid="{BA985072-28F2-4934-BA6B-E4AD454BF1CC}"/>
    <cellStyle name="Title 22 3" xfId="16414" xr:uid="{4D147A00-6B19-42A6-B45A-A73F79247BF2}"/>
    <cellStyle name="Title 22 3 2" xfId="16415" xr:uid="{A581676B-AD62-4B71-A582-87ABEB98E2F7}"/>
    <cellStyle name="Title 22 3 2 2" xfId="16416" xr:uid="{9FD89AAF-1C4C-4DB0-B0BE-4B68618AED35}"/>
    <cellStyle name="Title 22 3 2 2 2" xfId="34289" xr:uid="{E2319307-8EF0-467D-A788-339DBA513444}"/>
    <cellStyle name="Title 22 3 2 2 3" xfId="52140" xr:uid="{C16EC5F1-76BC-47CE-BC64-713651F70ADE}"/>
    <cellStyle name="Title 22 3 2 3" xfId="34288" xr:uid="{A1C4A328-1506-477F-BCFF-51D58689C4C9}"/>
    <cellStyle name="Title 22 3 2 4" xfId="52139" xr:uid="{58A87B16-DC51-46D4-A722-01DA9AFFD48F}"/>
    <cellStyle name="Title 22 3 3" xfId="16417" xr:uid="{AF04EE7B-7E70-46D5-B607-4FF05BF96E94}"/>
    <cellStyle name="Title 22 3 3 2" xfId="16418" xr:uid="{D79A95CF-2FA0-4364-B58E-EACE92CFBF7E}"/>
    <cellStyle name="Title 22 3 3 2 2" xfId="34291" xr:uid="{DE637D37-66AA-42EB-BCA7-5D66601C4171}"/>
    <cellStyle name="Title 22 3 3 2 3" xfId="52142" xr:uid="{DD24EE16-07C6-483F-8B88-EA5F83AF1E85}"/>
    <cellStyle name="Title 22 3 3 3" xfId="34290" xr:uid="{90BCAAD2-E9E6-466C-93C2-8C2A85A1BA33}"/>
    <cellStyle name="Title 22 3 3 4" xfId="52141" xr:uid="{221302DD-12CC-4A33-AF44-7E6FE9709D99}"/>
    <cellStyle name="Title 22 3 4" xfId="16419" xr:uid="{48D20E9A-473E-46AB-AFA7-82A55B982287}"/>
    <cellStyle name="Title 22 3 4 2" xfId="34292" xr:uid="{F425D9EA-5C5D-4CE7-A80A-B7BD583026D0}"/>
    <cellStyle name="Title 22 3 4 3" xfId="52143" xr:uid="{0B5F0457-62E5-4A66-968A-96DE84DC4102}"/>
    <cellStyle name="Title 22 3 5" xfId="34287" xr:uid="{B966B217-13DB-4316-AC15-D5575474828E}"/>
    <cellStyle name="Title 22 3 6" xfId="52138" xr:uid="{316A8451-4F00-4E0E-88B3-56A960B02FE5}"/>
    <cellStyle name="Title 22 4" xfId="16420" xr:uid="{8748F085-33AB-42F8-B1C2-B46129A19EE5}"/>
    <cellStyle name="Title 22 4 2" xfId="16421" xr:uid="{E557C16A-2CC9-4746-BAAF-53346E41BCCB}"/>
    <cellStyle name="Title 22 4 2 2" xfId="16422" xr:uid="{48F80819-48FE-4576-B70A-CA9F2937056E}"/>
    <cellStyle name="Title 22 4 2 2 2" xfId="34295" xr:uid="{D90D46AD-BE0A-4D9F-B34E-77AEFBBDFC6E}"/>
    <cellStyle name="Title 22 4 2 2 3" xfId="52146" xr:uid="{6BA338E6-E13E-47F9-9453-B27232D55E02}"/>
    <cellStyle name="Title 22 4 2 3" xfId="34294" xr:uid="{04160146-646E-411A-9B39-FBEDA2ED0DDA}"/>
    <cellStyle name="Title 22 4 2 4" xfId="52145" xr:uid="{F786D7B7-E1B5-4CAE-A305-8DD06FDDB8C0}"/>
    <cellStyle name="Title 22 4 3" xfId="16423" xr:uid="{B06137D3-F5D3-452E-969E-A16D13842ED6}"/>
    <cellStyle name="Title 22 4 3 2" xfId="16424" xr:uid="{46E3F63C-9B8C-4482-A074-C073A6AB850F}"/>
    <cellStyle name="Title 22 4 3 2 2" xfId="34297" xr:uid="{74AEADFA-E01A-4677-9A43-012B21C3AAF0}"/>
    <cellStyle name="Title 22 4 3 2 3" xfId="52148" xr:uid="{D3367B6C-9661-423C-9F94-AB5E39DE8146}"/>
    <cellStyle name="Title 22 4 3 3" xfId="34296" xr:uid="{1F8262B1-F148-4F89-BB97-A950F8485721}"/>
    <cellStyle name="Title 22 4 3 4" xfId="52147" xr:uid="{281F4B01-CE94-42EF-A959-B67111FD080B}"/>
    <cellStyle name="Title 22 4 4" xfId="16425" xr:uid="{C1786D2F-2D86-422F-98B3-2918479317A1}"/>
    <cellStyle name="Title 22 4 4 2" xfId="34298" xr:uid="{D0E803FC-0E2A-41EA-A021-241C2C5ED28C}"/>
    <cellStyle name="Title 22 4 4 3" xfId="52149" xr:uid="{5A449B7B-7602-4692-9438-D6F5DF63E40F}"/>
    <cellStyle name="Title 22 4 5" xfId="34293" xr:uid="{F7BB6EF7-13C8-406A-B763-62983B76B853}"/>
    <cellStyle name="Title 22 4 6" xfId="52144" xr:uid="{06072269-C2BA-4CD7-89DE-FEC2F33508D8}"/>
    <cellStyle name="Title 22 5" xfId="16426" xr:uid="{2592C858-056A-4D5E-95E9-5F69A96903E5}"/>
    <cellStyle name="Title 22 5 2" xfId="16427" xr:uid="{8F3E4EBA-1314-4C66-9058-AFD3AF01CCEC}"/>
    <cellStyle name="Title 22 5 2 2" xfId="16428" xr:uid="{90C89563-0467-423A-9639-1328D07AF170}"/>
    <cellStyle name="Title 22 5 2 2 2" xfId="34301" xr:uid="{CB835F62-C8A5-4982-81FD-B1953E1C626D}"/>
    <cellStyle name="Title 22 5 2 2 3" xfId="52152" xr:uid="{C631E8D7-3E0A-4736-83C0-15C7738B4C3D}"/>
    <cellStyle name="Title 22 5 2 3" xfId="34300" xr:uid="{1A5054B6-A3D4-411F-9C3C-831D5346ADAA}"/>
    <cellStyle name="Title 22 5 2 4" xfId="52151" xr:uid="{1172894A-DAF2-48B7-857F-9AD34E8F4068}"/>
    <cellStyle name="Title 22 5 3" xfId="16429" xr:uid="{618E0D44-C800-4CE5-861C-14DF3D5A70CD}"/>
    <cellStyle name="Title 22 5 3 2" xfId="16430" xr:uid="{2D4552C3-7C66-4049-934D-56A978D16CC9}"/>
    <cellStyle name="Title 22 5 3 2 2" xfId="34303" xr:uid="{6C3CA358-A3B2-4EFB-9573-CBD755266990}"/>
    <cellStyle name="Title 22 5 3 2 3" xfId="52154" xr:uid="{E6C0E689-A70F-4FD0-97F6-6B379DFB515F}"/>
    <cellStyle name="Title 22 5 3 3" xfId="34302" xr:uid="{B701BA97-F112-442E-9DDF-797F855C52A5}"/>
    <cellStyle name="Title 22 5 3 4" xfId="52153" xr:uid="{1A4A0125-3855-4F62-A541-4812DC170D0F}"/>
    <cellStyle name="Title 22 5 4" xfId="16431" xr:uid="{097B3394-E96D-47DD-B584-4C83490A7566}"/>
    <cellStyle name="Title 22 5 4 2" xfId="16432" xr:uid="{4241D6F5-FDA7-497F-89E6-B22A560BD85B}"/>
    <cellStyle name="Title 22 5 4 2 2" xfId="34305" xr:uid="{A02E8D23-E368-49FF-81DD-84DE7268BE99}"/>
    <cellStyle name="Title 22 5 4 2 3" xfId="52156" xr:uid="{C31100B6-A568-424E-9060-C8FEEDF035E3}"/>
    <cellStyle name="Title 22 5 4 3" xfId="34304" xr:uid="{206FC992-13B0-4E15-A867-4D407573DE1A}"/>
    <cellStyle name="Title 22 5 4 4" xfId="52155" xr:uid="{E26423C4-D6D5-41D2-9B42-C45A65913386}"/>
    <cellStyle name="Title 22 5 5" xfId="16433" xr:uid="{A4551D2B-0056-4AC8-93DA-5EFCF9DBFDF9}"/>
    <cellStyle name="Title 22 5 5 2" xfId="34306" xr:uid="{E60D9E82-B0B6-4BA9-8AEE-2704C52982D4}"/>
    <cellStyle name="Title 22 5 5 3" xfId="52157" xr:uid="{E082CFF0-4592-48DA-87B1-48783C4072E5}"/>
    <cellStyle name="Title 22 5 6" xfId="34299" xr:uid="{A215EB1B-9332-4AB7-8D16-CB7F7BC905ED}"/>
    <cellStyle name="Title 22 5 7" xfId="52150" xr:uid="{F7E07B7D-87E9-4A0C-8E88-EE9AF7DE4676}"/>
    <cellStyle name="Title 22 6" xfId="16434" xr:uid="{F5501AE8-1EE1-450A-9556-50FA7CA727F5}"/>
    <cellStyle name="Title 22 6 2" xfId="16435" xr:uid="{A49AFF5F-DDE8-407E-AAB8-D0A1704CC23C}"/>
    <cellStyle name="Title 22 6 2 2" xfId="16436" xr:uid="{0979FA60-3FA0-4A54-9AEE-C4093A2CAB6D}"/>
    <cellStyle name="Title 22 6 2 2 2" xfId="34309" xr:uid="{60843893-833F-47A3-B139-7C38C5055D00}"/>
    <cellStyle name="Title 22 6 2 2 3" xfId="52160" xr:uid="{650F1FB2-DA92-4848-8FFB-1CA0F4881A02}"/>
    <cellStyle name="Title 22 6 2 3" xfId="34308" xr:uid="{B0EDB6EB-533C-4CDA-AA2E-459D183597F5}"/>
    <cellStyle name="Title 22 6 2 4" xfId="52159" xr:uid="{C2554B4F-382A-4847-BBD0-A3BB304FDA38}"/>
    <cellStyle name="Title 22 6 3" xfId="16437" xr:uid="{67D19871-98AC-4BA4-AE90-17988BE1C2FF}"/>
    <cellStyle name="Title 22 6 3 2" xfId="16438" xr:uid="{F83CB13D-9BEC-4344-9869-8F8B0CE59B35}"/>
    <cellStyle name="Title 22 6 3 2 2" xfId="34311" xr:uid="{3F752183-CFB5-4ADA-816F-4077D385D034}"/>
    <cellStyle name="Title 22 6 3 2 3" xfId="52162" xr:uid="{AC26C72F-5E5F-4D18-8EDB-BD36183B5228}"/>
    <cellStyle name="Title 22 6 3 3" xfId="34310" xr:uid="{D8BB5A83-6EF4-4375-8B39-7A81DD2197C8}"/>
    <cellStyle name="Title 22 6 3 4" xfId="52161" xr:uid="{712CF7DF-87FB-4BF5-A81A-A386C32024CD}"/>
    <cellStyle name="Title 22 6 4" xfId="16439" xr:uid="{17CFF851-6175-444A-B91F-17EE87F0ABA2}"/>
    <cellStyle name="Title 22 6 4 2" xfId="34312" xr:uid="{E94FC925-D073-478D-8FBE-A87933F5FB76}"/>
    <cellStyle name="Title 22 6 4 3" xfId="52163" xr:uid="{A5857568-93B9-41D0-9709-6AAF4E6B0180}"/>
    <cellStyle name="Title 22 6 5" xfId="34307" xr:uid="{2D2514F3-F0B7-4250-90BD-5283C571A08D}"/>
    <cellStyle name="Title 22 6 6" xfId="52158" xr:uid="{95F591F3-0A16-4925-9F5C-B90A674CBB35}"/>
    <cellStyle name="Title 22 7" xfId="16440" xr:uid="{09ADECA6-3D7E-4E82-8AD3-1A2241A67ED3}"/>
    <cellStyle name="Title 22 7 2" xfId="16441" xr:uid="{26F53521-DB57-4CE8-863A-08CE2D07920E}"/>
    <cellStyle name="Title 22 7 2 2" xfId="34314" xr:uid="{A1DA62F3-4424-4A09-A34E-72FC90C2D13E}"/>
    <cellStyle name="Title 22 7 2 3" xfId="52165" xr:uid="{4EEA0265-77F3-42C3-9FA7-D30AB4B9B654}"/>
    <cellStyle name="Title 22 7 3" xfId="34313" xr:uid="{5FE6B448-74E2-4882-9860-3C62799BEEF1}"/>
    <cellStyle name="Title 22 7 4" xfId="52164" xr:uid="{1AF9D76C-F774-4777-9C13-97D8640F988D}"/>
    <cellStyle name="Title 22 8" xfId="16442" xr:uid="{B7BBFCD4-5DD3-455C-AF90-406CCA8394BE}"/>
    <cellStyle name="Title 22 8 2" xfId="16443" xr:uid="{BE95CF68-D843-403A-B0AB-E096CCCCFD19}"/>
    <cellStyle name="Title 22 8 2 2" xfId="34316" xr:uid="{19698E1A-C5F9-4C4C-B307-0BEC10C75D32}"/>
    <cellStyle name="Title 22 8 2 3" xfId="52167" xr:uid="{CB79BFDF-F61D-49AD-9D8B-F8CF144862AD}"/>
    <cellStyle name="Title 22 8 3" xfId="34315" xr:uid="{B77B8D4F-AA60-4279-AD06-914E1DA0474F}"/>
    <cellStyle name="Title 22 8 4" xfId="52166" xr:uid="{677FA2B1-3040-4F5C-B255-CBE82094CC44}"/>
    <cellStyle name="Title 22 9" xfId="16444" xr:uid="{7F7C8590-B42E-40FB-BDC0-BF68B66630BC}"/>
    <cellStyle name="Title 22 9 2" xfId="16445" xr:uid="{ADEBE2E6-B784-47AB-893C-2E23156085D9}"/>
    <cellStyle name="Title 22 9 2 2" xfId="34318" xr:uid="{5FBD3961-5741-472D-97B0-C0B287EBF61D}"/>
    <cellStyle name="Title 22 9 2 3" xfId="52169" xr:uid="{79DBA273-05BF-48CD-AAB6-AEE34EBA78B9}"/>
    <cellStyle name="Title 22 9 3" xfId="34317" xr:uid="{C60ED5B6-E7FB-4FAB-9E48-290D3CA56A96}"/>
    <cellStyle name="Title 22 9 4" xfId="52168" xr:uid="{B7FBA2BF-6DF8-40A9-BAC2-4D0CFCA3652F}"/>
    <cellStyle name="Title 23" xfId="3275" xr:uid="{964A8674-8258-409D-9D03-2522148EE991}"/>
    <cellStyle name="Title 23 10" xfId="16447" xr:uid="{4397EFF5-4FEA-4061-AE0A-2DDC0B72D5FC}"/>
    <cellStyle name="Title 23 10 2" xfId="34320" xr:uid="{368C2BE1-D843-4776-8DDC-7C0190A4A804}"/>
    <cellStyle name="Title 23 10 3" xfId="52171" xr:uid="{02C8C151-F74C-4A53-AAAA-6E1ED4D9362C}"/>
    <cellStyle name="Title 23 11" xfId="16448" xr:uid="{700F1F8E-FA14-4EA1-A2EB-B76BE215DC89}"/>
    <cellStyle name="Title 23 11 2" xfId="34321" xr:uid="{CF6155FF-8AA8-4FEC-8F3B-D819DD17C51D}"/>
    <cellStyle name="Title 23 11 3" xfId="52172" xr:uid="{42B6FC7C-CEDE-41CE-A549-92F1C1D05F8E}"/>
    <cellStyle name="Title 23 12" xfId="16446" xr:uid="{6A1F6925-4A2F-45AA-A79A-1F047E8FE707}"/>
    <cellStyle name="Title 23 12 2" xfId="34319" xr:uid="{FCA447C2-ACDA-4866-98AA-2CB951DA50ED}"/>
    <cellStyle name="Title 23 12 3" xfId="52170" xr:uid="{DDC484F7-2AF6-41A7-AE8C-5703BE1DB4AD}"/>
    <cellStyle name="Title 23 13" xfId="60326" xr:uid="{1276E916-6C6E-41B4-B642-2D9A048A2727}"/>
    <cellStyle name="Title 23 2" xfId="16449" xr:uid="{B45DD627-F685-4B01-8364-4B25F22ADE9A}"/>
    <cellStyle name="Title 23 2 2" xfId="16450" xr:uid="{FBC5BA49-5FF4-4161-BC13-D26A86BDE017}"/>
    <cellStyle name="Title 23 2 2 2" xfId="16451" xr:uid="{3DD31C3D-9201-4AD8-9E61-E92043BD1F27}"/>
    <cellStyle name="Title 23 2 2 2 2" xfId="34324" xr:uid="{7CC08DB6-5FCF-489E-BD8A-27BB08A976B3}"/>
    <cellStyle name="Title 23 2 2 2 3" xfId="52175" xr:uid="{5DC9C565-41DD-4CE3-8593-9F9E0BE767D5}"/>
    <cellStyle name="Title 23 2 2 3" xfId="34323" xr:uid="{2B30842E-3E9E-4F53-B0DF-D8CAF023DF21}"/>
    <cellStyle name="Title 23 2 2 4" xfId="52174" xr:uid="{89882037-37D7-45BC-B756-DF198D78CA31}"/>
    <cellStyle name="Title 23 2 3" xfId="16452" xr:uid="{C0EF66B2-F10E-488B-BE0D-A2F7568146A6}"/>
    <cellStyle name="Title 23 2 3 2" xfId="16453" xr:uid="{4BB932A6-BBC0-41FE-ABB0-D1F69EC1F3E5}"/>
    <cellStyle name="Title 23 2 3 2 2" xfId="34326" xr:uid="{BD918CA7-6431-44A3-92E4-D36C26631775}"/>
    <cellStyle name="Title 23 2 3 2 3" xfId="52177" xr:uid="{F673AAF5-3E57-479B-BFD7-A999AF9D2699}"/>
    <cellStyle name="Title 23 2 3 3" xfId="34325" xr:uid="{B8E19BDF-E264-4DD6-8679-7648AE567322}"/>
    <cellStyle name="Title 23 2 3 4" xfId="52176" xr:uid="{3268816A-7971-4275-B560-E48649F98A34}"/>
    <cellStyle name="Title 23 2 4" xfId="16454" xr:uid="{9EE56ECB-46FB-4E03-9B34-D2677E478DE5}"/>
    <cellStyle name="Title 23 2 4 2" xfId="34327" xr:uid="{F5626324-7C1F-4021-80E7-E02B59580880}"/>
    <cellStyle name="Title 23 2 4 3" xfId="52178" xr:uid="{9FC7E592-FDA1-426C-AD8F-403E48233C62}"/>
    <cellStyle name="Title 23 2 5" xfId="16455" xr:uid="{E39C97FA-1125-4683-BA5D-17705E45B8CD}"/>
    <cellStyle name="Title 23 2 5 2" xfId="34328" xr:uid="{05E65961-15A6-4121-A250-3FE976A53956}"/>
    <cellStyle name="Title 23 2 5 3" xfId="52179" xr:uid="{F05D1C2A-5948-489C-8309-4EE1F8B5D999}"/>
    <cellStyle name="Title 23 2 6" xfId="34322" xr:uid="{170D3EB6-5CB4-4D12-B2E9-AA69AB22512E}"/>
    <cellStyle name="Title 23 2 7" xfId="52173" xr:uid="{82CEA3E1-D612-461A-861F-D57196146B62}"/>
    <cellStyle name="Title 23 3" xfId="16456" xr:uid="{2430FDC6-CF81-49BD-923F-251F405B76A3}"/>
    <cellStyle name="Title 23 3 2" xfId="16457" xr:uid="{1AE78C83-FC8A-4A5C-8C97-A846694D54B0}"/>
    <cellStyle name="Title 23 3 2 2" xfId="16458" xr:uid="{5639DDE9-BA42-46FA-9D1A-141AF875B217}"/>
    <cellStyle name="Title 23 3 2 2 2" xfId="34331" xr:uid="{A1990C51-3570-42B7-AA76-92CE4E8EC5DA}"/>
    <cellStyle name="Title 23 3 2 2 3" xfId="52182" xr:uid="{222BA9E3-5724-40BC-A348-283B8889E5DA}"/>
    <cellStyle name="Title 23 3 2 3" xfId="34330" xr:uid="{472311CD-6613-420C-90EE-EC064D4E14A8}"/>
    <cellStyle name="Title 23 3 2 4" xfId="52181" xr:uid="{3F4CEAA6-D99C-4D42-A554-8FFE2D6B1F55}"/>
    <cellStyle name="Title 23 3 3" xfId="16459" xr:uid="{3DE6E8F1-D058-4D79-B9DD-CC878E4CAA63}"/>
    <cellStyle name="Title 23 3 3 2" xfId="16460" xr:uid="{59D715B9-B075-4807-B25F-EA2A71C13E0C}"/>
    <cellStyle name="Title 23 3 3 2 2" xfId="34333" xr:uid="{B81E28C8-1623-49AE-9743-8A718F7E351B}"/>
    <cellStyle name="Title 23 3 3 2 3" xfId="52184" xr:uid="{2684F8C7-E98F-4C6C-BC7D-10EE1FD2CA30}"/>
    <cellStyle name="Title 23 3 3 3" xfId="34332" xr:uid="{BC25FD38-99D0-4C49-AB6D-B8F4E8413BDA}"/>
    <cellStyle name="Title 23 3 3 4" xfId="52183" xr:uid="{637CC480-572A-4F79-9766-45C4316D4B13}"/>
    <cellStyle name="Title 23 3 4" xfId="16461" xr:uid="{26CF7558-70D1-4D1C-8559-E7C00C2A2200}"/>
    <cellStyle name="Title 23 3 4 2" xfId="34334" xr:uid="{9EE724AC-A5F3-47F8-9F2A-84E82A40151D}"/>
    <cellStyle name="Title 23 3 4 3" xfId="52185" xr:uid="{459124CE-9213-4310-B4ED-67F90329CA18}"/>
    <cellStyle name="Title 23 3 5" xfId="34329" xr:uid="{4AD25331-F9C6-4247-839D-92857E8D843B}"/>
    <cellStyle name="Title 23 3 6" xfId="52180" xr:uid="{50B400DA-5415-4EE6-B18C-1A339AE1EBF6}"/>
    <cellStyle name="Title 23 4" xfId="16462" xr:uid="{65AAA38D-BFF5-46AF-BA37-2BDD36EBC212}"/>
    <cellStyle name="Title 23 4 2" xfId="16463" xr:uid="{561D7A93-A728-4C93-936E-3AF1BBA0FDBF}"/>
    <cellStyle name="Title 23 4 2 2" xfId="16464" xr:uid="{041670E1-B342-4CA3-BC3C-693B1D41A818}"/>
    <cellStyle name="Title 23 4 2 2 2" xfId="34337" xr:uid="{8E293EEE-772F-4D33-94E2-17CACA0E3332}"/>
    <cellStyle name="Title 23 4 2 2 3" xfId="52188" xr:uid="{230867FC-AD6A-48AD-B8A8-3EE58494E761}"/>
    <cellStyle name="Title 23 4 2 3" xfId="34336" xr:uid="{8AC53E29-C822-407F-ADBF-1114EBC12C04}"/>
    <cellStyle name="Title 23 4 2 4" xfId="52187" xr:uid="{78A3F6BB-D73B-488F-98CA-21425DC7EE7A}"/>
    <cellStyle name="Title 23 4 3" xfId="16465" xr:uid="{F3BA26EA-849C-4A67-8648-3EE60A6FFEC0}"/>
    <cellStyle name="Title 23 4 3 2" xfId="16466" xr:uid="{0A246992-8B33-4193-B010-33E8BF2B5174}"/>
    <cellStyle name="Title 23 4 3 2 2" xfId="34339" xr:uid="{152B1CDB-B325-4A78-BF41-92BF17911FBC}"/>
    <cellStyle name="Title 23 4 3 2 3" xfId="52190" xr:uid="{4254A786-8476-43E5-9E83-2EF5918BA02B}"/>
    <cellStyle name="Title 23 4 3 3" xfId="34338" xr:uid="{2D7767B6-E61F-46FA-B8BF-2E622250798C}"/>
    <cellStyle name="Title 23 4 3 4" xfId="52189" xr:uid="{E863977B-5673-4AE8-85D7-EB5EAB645F33}"/>
    <cellStyle name="Title 23 4 4" xfId="16467" xr:uid="{E7FBB581-47CC-4B5E-A4F5-C1BAD113F17A}"/>
    <cellStyle name="Title 23 4 4 2" xfId="34340" xr:uid="{8414FBF7-02E8-4892-A5E5-44B18180EA3B}"/>
    <cellStyle name="Title 23 4 4 3" xfId="52191" xr:uid="{FA19E4CA-2DF6-4CBC-9E68-1103CA4C164D}"/>
    <cellStyle name="Title 23 4 5" xfId="34335" xr:uid="{AA2E2519-48AA-444B-B71B-155946FFE17F}"/>
    <cellStyle name="Title 23 4 6" xfId="52186" xr:uid="{DBFE85CC-F2FE-43FD-82D1-7B901C96D952}"/>
    <cellStyle name="Title 23 5" xfId="16468" xr:uid="{16DE974F-6B9C-4742-9E90-28B1F9C13960}"/>
    <cellStyle name="Title 23 5 2" xfId="16469" xr:uid="{C8135995-3424-430E-B98C-342322451F20}"/>
    <cellStyle name="Title 23 5 2 2" xfId="16470" xr:uid="{7F158C1D-468D-4F6D-9DF1-36C2DFF8B369}"/>
    <cellStyle name="Title 23 5 2 2 2" xfId="34343" xr:uid="{3CF42696-2BBD-4D27-BB75-9B357F3A5C1D}"/>
    <cellStyle name="Title 23 5 2 2 3" xfId="52194" xr:uid="{7BE3CED5-9D10-42A6-A31E-585D3C627A1D}"/>
    <cellStyle name="Title 23 5 2 3" xfId="34342" xr:uid="{8672951F-7112-4EC3-947D-8F3E6253A519}"/>
    <cellStyle name="Title 23 5 2 4" xfId="52193" xr:uid="{FC86F0E5-11BB-4067-B34E-319B0B64F461}"/>
    <cellStyle name="Title 23 5 3" xfId="16471" xr:uid="{1DF1CE3B-0221-485F-982F-D0AB57F9FAF3}"/>
    <cellStyle name="Title 23 5 3 2" xfId="16472" xr:uid="{3FB5E407-6F3E-4C2B-9458-E3D961743751}"/>
    <cellStyle name="Title 23 5 3 2 2" xfId="34345" xr:uid="{42DDA243-EA10-4B7E-90DD-4D78C4813306}"/>
    <cellStyle name="Title 23 5 3 2 3" xfId="52196" xr:uid="{B8D13BA5-DC20-42BA-A8F2-4313B1F0C694}"/>
    <cellStyle name="Title 23 5 3 3" xfId="34344" xr:uid="{F52C267C-5B88-46DE-AB63-5579E715578B}"/>
    <cellStyle name="Title 23 5 3 4" xfId="52195" xr:uid="{F562B1D8-9520-4862-8422-7B912C23141C}"/>
    <cellStyle name="Title 23 5 4" xfId="16473" xr:uid="{DDBA7C0D-D539-4F43-A822-9D8B3F320025}"/>
    <cellStyle name="Title 23 5 4 2" xfId="16474" xr:uid="{60708731-2225-4EA7-8777-92D4D44A5ED0}"/>
    <cellStyle name="Title 23 5 4 2 2" xfId="34347" xr:uid="{3B5D8E9F-4BA2-47AB-88D5-E1797848A56F}"/>
    <cellStyle name="Title 23 5 4 2 3" xfId="52198" xr:uid="{F916B4A3-379F-4950-842C-C32B9805F45D}"/>
    <cellStyle name="Title 23 5 4 3" xfId="34346" xr:uid="{32677C97-53BA-4924-96CE-44991938C544}"/>
    <cellStyle name="Title 23 5 4 4" xfId="52197" xr:uid="{5A76673E-559D-48B7-9E15-F8CDA5330136}"/>
    <cellStyle name="Title 23 5 5" xfId="16475" xr:uid="{0643B59C-01FE-4BE8-8592-A3C40A41761C}"/>
    <cellStyle name="Title 23 5 5 2" xfId="34348" xr:uid="{DFA3C8A9-DEEB-42BC-B968-D5A9D77C768A}"/>
    <cellStyle name="Title 23 5 5 3" xfId="52199" xr:uid="{2239C40A-F51C-430A-A695-455DA7E5FAF5}"/>
    <cellStyle name="Title 23 5 6" xfId="34341" xr:uid="{E2497C79-18E9-4EA8-B6E5-25B7B89ECE87}"/>
    <cellStyle name="Title 23 5 7" xfId="52192" xr:uid="{820C1187-3886-432B-B7D9-DA9EADF4B20A}"/>
    <cellStyle name="Title 23 6" xfId="16476" xr:uid="{1480FEC2-1D1C-404C-B054-E616B7E3EFD9}"/>
    <cellStyle name="Title 23 6 2" xfId="16477" xr:uid="{1CC8DC9A-05C7-4732-8189-7D5F2440B360}"/>
    <cellStyle name="Title 23 6 2 2" xfId="16478" xr:uid="{45E2FCCF-C11D-486C-B288-B2E39928E9AB}"/>
    <cellStyle name="Title 23 6 2 2 2" xfId="34351" xr:uid="{24C50FAF-B4AA-40C3-809B-83BF964417DB}"/>
    <cellStyle name="Title 23 6 2 2 3" xfId="52202" xr:uid="{26B22286-78C7-40AD-8276-99D8B832D494}"/>
    <cellStyle name="Title 23 6 2 3" xfId="34350" xr:uid="{0066E528-90DD-4CA6-B7B7-787803A0149E}"/>
    <cellStyle name="Title 23 6 2 4" xfId="52201" xr:uid="{9B64C463-3684-43F6-B260-7F15B27D65F5}"/>
    <cellStyle name="Title 23 6 3" xfId="16479" xr:uid="{665FCB16-D4FF-4E09-9569-1D6B031275AD}"/>
    <cellStyle name="Title 23 6 3 2" xfId="16480" xr:uid="{4D907916-6D60-4A74-9B0F-FE552001CC02}"/>
    <cellStyle name="Title 23 6 3 2 2" xfId="34353" xr:uid="{F6C3D154-2026-4B45-8FD9-0C66D5EE8E12}"/>
    <cellStyle name="Title 23 6 3 2 3" xfId="52204" xr:uid="{6E9551BF-179C-4A9D-9AC8-DD84A790938A}"/>
    <cellStyle name="Title 23 6 3 3" xfId="34352" xr:uid="{315F38B8-2CA0-4EAA-B78A-B2E8B28206EA}"/>
    <cellStyle name="Title 23 6 3 4" xfId="52203" xr:uid="{4A096DCC-5FF1-40E8-A1A6-E35559FE35CF}"/>
    <cellStyle name="Title 23 6 4" xfId="16481" xr:uid="{AEA02C26-F7B0-42A5-ABA8-6FD84ACDDD7E}"/>
    <cellStyle name="Title 23 6 4 2" xfId="34354" xr:uid="{D2EB294C-F29B-4DA6-A15E-4D0159C30272}"/>
    <cellStyle name="Title 23 6 4 3" xfId="52205" xr:uid="{16E0F033-EE53-42AC-87D1-0B0031914983}"/>
    <cellStyle name="Title 23 6 5" xfId="34349" xr:uid="{A5FE9D08-C428-4C0C-8091-A6859DF3C99A}"/>
    <cellStyle name="Title 23 6 6" xfId="52200" xr:uid="{D985D661-32BB-452C-9175-529AA53BC4A0}"/>
    <cellStyle name="Title 23 7" xfId="16482" xr:uid="{FF8425D8-812B-4C22-869E-D86AE4BD0E3B}"/>
    <cellStyle name="Title 23 7 2" xfId="16483" xr:uid="{38A2EE75-676C-4FB1-8198-7C6B32837214}"/>
    <cellStyle name="Title 23 7 2 2" xfId="34356" xr:uid="{5592056D-6B0E-4E7D-8D08-44D518A7B956}"/>
    <cellStyle name="Title 23 7 2 3" xfId="52207" xr:uid="{E06587B1-6400-4BDF-8176-FF5E90E9A9C1}"/>
    <cellStyle name="Title 23 7 3" xfId="34355" xr:uid="{2AE75F71-D21A-4BE4-B130-79E1E9CE39AF}"/>
    <cellStyle name="Title 23 7 4" xfId="52206" xr:uid="{F8E5FA5A-092B-43A1-AC14-E10DD4036308}"/>
    <cellStyle name="Title 23 8" xfId="16484" xr:uid="{A4429BBE-B5B9-44B9-9675-D12232B43175}"/>
    <cellStyle name="Title 23 8 2" xfId="16485" xr:uid="{1C6DD3DE-F19E-4B5B-81A9-3E4494569107}"/>
    <cellStyle name="Title 23 8 2 2" xfId="34358" xr:uid="{CA175FFA-3643-417F-99DE-2AFB0F66A151}"/>
    <cellStyle name="Title 23 8 2 3" xfId="52209" xr:uid="{8CA30C5F-AEA1-491D-A982-5E64B3122827}"/>
    <cellStyle name="Title 23 8 3" xfId="34357" xr:uid="{66B2D65F-29BE-4F45-9716-E5E648F1634D}"/>
    <cellStyle name="Title 23 8 4" xfId="52208" xr:uid="{223DFEFB-D76C-43F6-8C17-375CD035B3DB}"/>
    <cellStyle name="Title 23 9" xfId="16486" xr:uid="{9E2E9032-4F00-49A6-B3BC-50046D06036A}"/>
    <cellStyle name="Title 23 9 2" xfId="16487" xr:uid="{746D22D2-478A-48E1-A9BF-3A98523864FD}"/>
    <cellStyle name="Title 23 9 2 2" xfId="34360" xr:uid="{73EADD56-0B28-47D1-AA9A-E6B835A11D1F}"/>
    <cellStyle name="Title 23 9 2 3" xfId="52211" xr:uid="{5BFB1874-C408-4723-BE57-5590D9D958BF}"/>
    <cellStyle name="Title 23 9 3" xfId="34359" xr:uid="{0D2A63F2-48B8-41A8-BF2A-36803090C88F}"/>
    <cellStyle name="Title 23 9 4" xfId="52210" xr:uid="{126F2A7C-D8E3-470C-9741-0C5BEDC2C4D9}"/>
    <cellStyle name="Title 24" xfId="3276" xr:uid="{1905DAE0-6A08-48E5-AC14-9D2AFAA79D54}"/>
    <cellStyle name="Title 24 10" xfId="16489" xr:uid="{C76F607E-B3BE-4E0F-A466-CE3DC9A7C2F6}"/>
    <cellStyle name="Title 24 10 2" xfId="34362" xr:uid="{378730D5-A415-44A4-A669-902DBE7B1BA4}"/>
    <cellStyle name="Title 24 10 3" xfId="52213" xr:uid="{6F7274D5-0E5B-4221-A2C8-5048F40BB8F3}"/>
    <cellStyle name="Title 24 11" xfId="16490" xr:uid="{3BC846C2-6C95-4C9A-A7BF-CE274D4F6055}"/>
    <cellStyle name="Title 24 11 2" xfId="34363" xr:uid="{5125A9A9-EFC0-44D5-A654-E75A349DB929}"/>
    <cellStyle name="Title 24 11 3" xfId="52214" xr:uid="{E013CECF-11B1-4F2B-9839-DDFA11BB3304}"/>
    <cellStyle name="Title 24 12" xfId="16488" xr:uid="{CE041B97-2111-43E6-8C4B-C52AB4EE9973}"/>
    <cellStyle name="Title 24 12 2" xfId="34361" xr:uid="{BC28D9F6-5CE1-4B37-8DCF-CFD0DF0D771E}"/>
    <cellStyle name="Title 24 12 3" xfId="52212" xr:uid="{0CFA4A26-A085-4BE9-A053-FFAD2F875CAA}"/>
    <cellStyle name="Title 24 13" xfId="60327" xr:uid="{3B40F0EB-B877-4167-AA07-6CCCF4D941E0}"/>
    <cellStyle name="Title 24 2" xfId="16491" xr:uid="{D98826DA-8FBC-4D33-8963-AEEEA086D114}"/>
    <cellStyle name="Title 24 2 2" xfId="16492" xr:uid="{87D6CB7B-CC3F-4E40-88C3-E69E7CBEB1E6}"/>
    <cellStyle name="Title 24 2 2 2" xfId="16493" xr:uid="{E153E04B-49F1-4A8A-AAA7-4E270D735D9C}"/>
    <cellStyle name="Title 24 2 2 2 2" xfId="34366" xr:uid="{7C080956-2670-4684-A62E-40740983E10D}"/>
    <cellStyle name="Title 24 2 2 2 3" xfId="52217" xr:uid="{AAF9BC14-B564-402D-B132-4F158CB58E8F}"/>
    <cellStyle name="Title 24 2 2 3" xfId="34365" xr:uid="{4BB691BC-99A3-4566-9AE9-894FE349BAD7}"/>
    <cellStyle name="Title 24 2 2 4" xfId="52216" xr:uid="{E7BDAB3F-45B4-4A67-81F4-DD95A3B87964}"/>
    <cellStyle name="Title 24 2 3" xfId="16494" xr:uid="{75EE62E6-F3B6-47B1-A1FD-1585F53A025E}"/>
    <cellStyle name="Title 24 2 3 2" xfId="16495" xr:uid="{6A082A9A-9306-4486-A24D-85834C76F841}"/>
    <cellStyle name="Title 24 2 3 2 2" xfId="34368" xr:uid="{01DAC1A3-D0B0-4D14-9877-38AC6BD0E112}"/>
    <cellStyle name="Title 24 2 3 2 3" xfId="52219" xr:uid="{7DA2D2E1-06B8-4933-9F82-5C42D0FA19F8}"/>
    <cellStyle name="Title 24 2 3 3" xfId="34367" xr:uid="{3782E277-A52B-451F-A8E1-BF2602B5CCDB}"/>
    <cellStyle name="Title 24 2 3 4" xfId="52218" xr:uid="{EFA4461F-CC50-4F8F-9CCF-8CF3D37DB339}"/>
    <cellStyle name="Title 24 2 4" xfId="16496" xr:uid="{8D3DAD48-954E-43A1-81A0-4BDE3B3FEACA}"/>
    <cellStyle name="Title 24 2 4 2" xfId="34369" xr:uid="{87529DEB-458E-4150-919C-D68309EDCB36}"/>
    <cellStyle name="Title 24 2 4 3" xfId="52220" xr:uid="{628380D1-AF67-4B5F-9A43-BD98521430C4}"/>
    <cellStyle name="Title 24 2 5" xfId="16497" xr:uid="{D7DD82CA-D4B9-423C-982D-5BDBAE1DD30A}"/>
    <cellStyle name="Title 24 2 5 2" xfId="34370" xr:uid="{8CF349AE-F164-4ABC-8929-16AF9B6EF94C}"/>
    <cellStyle name="Title 24 2 5 3" xfId="52221" xr:uid="{DF07D56D-F468-48EE-B982-917474446731}"/>
    <cellStyle name="Title 24 2 6" xfId="34364" xr:uid="{6A06BC12-1663-4A34-AB07-511E2966B41F}"/>
    <cellStyle name="Title 24 2 7" xfId="52215" xr:uid="{7BB34737-3B18-49EE-A144-6BD24AD3D0ED}"/>
    <cellStyle name="Title 24 3" xfId="16498" xr:uid="{96DECBDD-C0A1-4693-B6EC-55CE8B9DCC2A}"/>
    <cellStyle name="Title 24 3 2" xfId="16499" xr:uid="{7FBB22FE-B139-4256-992D-13CDC40ADADC}"/>
    <cellStyle name="Title 24 3 2 2" xfId="16500" xr:uid="{4249843E-F9F1-4EFC-B448-29F3A933C153}"/>
    <cellStyle name="Title 24 3 2 2 2" xfId="34373" xr:uid="{69DF8707-007C-46AD-AC49-2BA64AB6077F}"/>
    <cellStyle name="Title 24 3 2 2 3" xfId="52224" xr:uid="{C7F47D2F-861B-4DD0-8C8C-E36EE9A4C2F2}"/>
    <cellStyle name="Title 24 3 2 3" xfId="34372" xr:uid="{0D8B552B-3024-425B-AD77-168A26C48233}"/>
    <cellStyle name="Title 24 3 2 4" xfId="52223" xr:uid="{45E33CCD-3A47-4345-883D-4404BA1B53CD}"/>
    <cellStyle name="Title 24 3 3" xfId="16501" xr:uid="{FA3995B6-AB78-42EA-9031-46AD711F968B}"/>
    <cellStyle name="Title 24 3 3 2" xfId="16502" xr:uid="{C8E55069-1DC8-48AA-82D2-E5CF4F98E3A0}"/>
    <cellStyle name="Title 24 3 3 2 2" xfId="34375" xr:uid="{29EF9F87-DB94-4A63-BB02-D0B79795553C}"/>
    <cellStyle name="Title 24 3 3 2 3" xfId="52226" xr:uid="{E3ACE556-3FFA-44E2-A9AA-FAE18328C382}"/>
    <cellStyle name="Title 24 3 3 3" xfId="34374" xr:uid="{9D9788B7-081C-4801-A7CA-E16CB1295695}"/>
    <cellStyle name="Title 24 3 3 4" xfId="52225" xr:uid="{A9E03C8A-697E-4B4A-9555-2F53788EB606}"/>
    <cellStyle name="Title 24 3 4" xfId="16503" xr:uid="{B281F110-F914-4515-8ED7-E57F71931074}"/>
    <cellStyle name="Title 24 3 4 2" xfId="34376" xr:uid="{2A324EDD-D20E-4C1E-924C-0CBBBE8983F1}"/>
    <cellStyle name="Title 24 3 4 3" xfId="52227" xr:uid="{A7B281CB-8353-4E67-8065-561E33D4CFBC}"/>
    <cellStyle name="Title 24 3 5" xfId="34371" xr:uid="{9E2A2719-D200-43BF-B0C1-6B362C036670}"/>
    <cellStyle name="Title 24 3 6" xfId="52222" xr:uid="{6D15B42F-C404-49C6-B54A-ED74E62CD6C8}"/>
    <cellStyle name="Title 24 4" xfId="16504" xr:uid="{04DB2C61-4C99-46F9-94C1-74EA02161B9F}"/>
    <cellStyle name="Title 24 4 2" xfId="16505" xr:uid="{FEE405BD-0203-430D-8161-954E04755EC0}"/>
    <cellStyle name="Title 24 4 2 2" xfId="16506" xr:uid="{9C84E7D3-7432-4C55-B633-096B44231CBB}"/>
    <cellStyle name="Title 24 4 2 2 2" xfId="34379" xr:uid="{2F1DA4CC-E9A8-4EFA-BADC-98EDB0639BD5}"/>
    <cellStyle name="Title 24 4 2 2 3" xfId="52230" xr:uid="{CA110B86-FD2C-441C-BBBF-1512BA8166A6}"/>
    <cellStyle name="Title 24 4 2 3" xfId="34378" xr:uid="{4BF8E3E7-20B5-45A7-9F53-F0E639606598}"/>
    <cellStyle name="Title 24 4 2 4" xfId="52229" xr:uid="{21A849C4-0403-4161-9340-77A09CA9A1D4}"/>
    <cellStyle name="Title 24 4 3" xfId="16507" xr:uid="{9E8D875A-AB1E-4124-B052-32BAB2A6F886}"/>
    <cellStyle name="Title 24 4 3 2" xfId="16508" xr:uid="{EB66A216-9349-480D-94E7-E10758E48F4E}"/>
    <cellStyle name="Title 24 4 3 2 2" xfId="34381" xr:uid="{9336C111-BB06-42BA-8735-348E18907BC7}"/>
    <cellStyle name="Title 24 4 3 2 3" xfId="52232" xr:uid="{B8914275-720C-4C48-8C4E-B5B349BA5C1E}"/>
    <cellStyle name="Title 24 4 3 3" xfId="34380" xr:uid="{47C5F76F-EB50-4152-B899-78ED835DCFB0}"/>
    <cellStyle name="Title 24 4 3 4" xfId="52231" xr:uid="{30D57320-97AE-4353-9BAE-2474FE0616C6}"/>
    <cellStyle name="Title 24 4 4" xfId="16509" xr:uid="{B71A911B-8492-4900-BF91-2505A40B0BC3}"/>
    <cellStyle name="Title 24 4 4 2" xfId="34382" xr:uid="{86BC9A21-C534-406F-86E0-7E589DBE5C1C}"/>
    <cellStyle name="Title 24 4 4 3" xfId="52233" xr:uid="{B215B00F-C9E9-489C-9651-67AC6B8719FB}"/>
    <cellStyle name="Title 24 4 5" xfId="34377" xr:uid="{4DF9496A-248A-4B47-B9FD-13E3CE68AE56}"/>
    <cellStyle name="Title 24 4 6" xfId="52228" xr:uid="{85FE0131-A471-453B-A7F0-82E47BC83F62}"/>
    <cellStyle name="Title 24 5" xfId="16510" xr:uid="{8301638A-639A-4CAA-A73F-E0F851BADEA9}"/>
    <cellStyle name="Title 24 5 2" xfId="16511" xr:uid="{50FE25B9-F19E-410D-B07D-2857A4C54FB9}"/>
    <cellStyle name="Title 24 5 2 2" xfId="16512" xr:uid="{7FFEFB0F-0F84-492A-8801-3C35A03AF0C9}"/>
    <cellStyle name="Title 24 5 2 2 2" xfId="34385" xr:uid="{9199F4E5-D2D0-45B1-8D84-DE7F197B5FCA}"/>
    <cellStyle name="Title 24 5 2 2 3" xfId="52236" xr:uid="{356E63E4-4B3B-4CBA-BF57-1AD0DEB597F9}"/>
    <cellStyle name="Title 24 5 2 3" xfId="34384" xr:uid="{144CF61B-F0F0-4361-9767-62850BE3FD1A}"/>
    <cellStyle name="Title 24 5 2 4" xfId="52235" xr:uid="{DFC817C3-123D-433C-9B93-0F3546D25282}"/>
    <cellStyle name="Title 24 5 3" xfId="16513" xr:uid="{E3B37B93-8C30-4FF5-9008-1DF1890EB249}"/>
    <cellStyle name="Title 24 5 3 2" xfId="16514" xr:uid="{7378C2F7-0221-4BA4-A89B-5180A7869286}"/>
    <cellStyle name="Title 24 5 3 2 2" xfId="34387" xr:uid="{C3078502-7AA8-4352-A498-33C156B05F1A}"/>
    <cellStyle name="Title 24 5 3 2 3" xfId="52238" xr:uid="{83F1C5DD-CD71-4EE0-9B2F-B1022D066CB0}"/>
    <cellStyle name="Title 24 5 3 3" xfId="34386" xr:uid="{5D867B43-0FDC-4C49-9D44-8D8B3A78F109}"/>
    <cellStyle name="Title 24 5 3 4" xfId="52237" xr:uid="{FD8DA495-AD7E-4E27-B2E4-3479F32E60CB}"/>
    <cellStyle name="Title 24 5 4" xfId="16515" xr:uid="{39916653-32E9-45EC-AF25-3907CCBF22C3}"/>
    <cellStyle name="Title 24 5 4 2" xfId="16516" xr:uid="{4DE92AD2-59C1-493F-B4FB-AC35E2F60EB4}"/>
    <cellStyle name="Title 24 5 4 2 2" xfId="34389" xr:uid="{8C3A6CDB-8DAD-4E05-B50B-B64B0BDA630B}"/>
    <cellStyle name="Title 24 5 4 2 3" xfId="52240" xr:uid="{0E23EFE4-E1F2-40D5-9610-6779B6F866C7}"/>
    <cellStyle name="Title 24 5 4 3" xfId="34388" xr:uid="{392DB273-2933-4E03-9FE4-EC364012B490}"/>
    <cellStyle name="Title 24 5 4 4" xfId="52239" xr:uid="{E9A1B94F-BB9C-49D4-A4E2-D11BFB17FADD}"/>
    <cellStyle name="Title 24 5 5" xfId="16517" xr:uid="{505697FF-0599-4FDF-9587-15D0D8C8EA09}"/>
    <cellStyle name="Title 24 5 5 2" xfId="34390" xr:uid="{01B91580-7489-4861-B91E-594F333972B5}"/>
    <cellStyle name="Title 24 5 5 3" xfId="52241" xr:uid="{F54BE056-E0B9-4173-B6CB-00643A28B988}"/>
    <cellStyle name="Title 24 5 6" xfId="34383" xr:uid="{16BF2B43-B597-492D-AF3E-03BEAA624EC6}"/>
    <cellStyle name="Title 24 5 7" xfId="52234" xr:uid="{3D6E09F4-4904-449E-ADF4-20206513DAB0}"/>
    <cellStyle name="Title 24 6" xfId="16518" xr:uid="{00F6918D-2D75-4F75-9A12-AE140A3C3F99}"/>
    <cellStyle name="Title 24 6 2" xfId="16519" xr:uid="{10F5BFC8-A87D-4EF5-9B20-6D5B9024F440}"/>
    <cellStyle name="Title 24 6 2 2" xfId="16520" xr:uid="{9EC6EA9A-B73F-4DDB-8DF6-36377C4B1541}"/>
    <cellStyle name="Title 24 6 2 2 2" xfId="34393" xr:uid="{DC0E5460-92C1-4F4B-A115-6F41AEF129C2}"/>
    <cellStyle name="Title 24 6 2 2 3" xfId="52244" xr:uid="{87E372D4-6469-4E67-98DB-6C769AE1077F}"/>
    <cellStyle name="Title 24 6 2 3" xfId="34392" xr:uid="{136E16C7-1609-4C8E-818E-2DF5E9CDC8EE}"/>
    <cellStyle name="Title 24 6 2 4" xfId="52243" xr:uid="{2F2056E4-6703-484C-97FD-C50578C8047E}"/>
    <cellStyle name="Title 24 6 3" xfId="16521" xr:uid="{B898FEC8-2F4E-4C4A-BC7C-C8BA890884ED}"/>
    <cellStyle name="Title 24 6 3 2" xfId="16522" xr:uid="{51E92A88-EA42-4C82-8FDB-F46583A1A8A8}"/>
    <cellStyle name="Title 24 6 3 2 2" xfId="34395" xr:uid="{6F57FC16-CC1D-4283-A167-0685B5E4E835}"/>
    <cellStyle name="Title 24 6 3 2 3" xfId="52246" xr:uid="{96B649EF-FB44-4106-AAA8-76A69469D556}"/>
    <cellStyle name="Title 24 6 3 3" xfId="34394" xr:uid="{50B7EE52-F659-4675-9B3F-41E96ED63743}"/>
    <cellStyle name="Title 24 6 3 4" xfId="52245" xr:uid="{0667FFDE-D0CB-4649-BB3D-E07B0F37E903}"/>
    <cellStyle name="Title 24 6 4" xfId="16523" xr:uid="{9F0EF7E4-BBDC-4421-9E0A-3FBF394D758F}"/>
    <cellStyle name="Title 24 6 4 2" xfId="34396" xr:uid="{6098EF7C-347A-4C4D-AB8E-FAF7DE1A4691}"/>
    <cellStyle name="Title 24 6 4 3" xfId="52247" xr:uid="{321E56F0-6E74-4EC1-A53A-C315CAC06921}"/>
    <cellStyle name="Title 24 6 5" xfId="34391" xr:uid="{DF0A17A1-5166-484F-96E3-9D4ECC8D0CD8}"/>
    <cellStyle name="Title 24 6 6" xfId="52242" xr:uid="{D91B5F1F-58DB-45FD-9162-B64C9894B7D5}"/>
    <cellStyle name="Title 24 7" xfId="16524" xr:uid="{7A93A9AE-7CFA-4033-BFEB-AABBE5D71D74}"/>
    <cellStyle name="Title 24 7 2" xfId="16525" xr:uid="{91E72BBE-8929-49FD-88DD-30DA635BB7BC}"/>
    <cellStyle name="Title 24 7 2 2" xfId="34398" xr:uid="{C9CA81D2-510C-4F1A-AE39-5CD5FBC03CEB}"/>
    <cellStyle name="Title 24 7 2 3" xfId="52249" xr:uid="{5AA8CB17-5220-4F4A-A1F6-62D691B67EAA}"/>
    <cellStyle name="Title 24 7 3" xfId="34397" xr:uid="{F8C5FD55-9E54-4366-AA88-0AB3BC574CA3}"/>
    <cellStyle name="Title 24 7 4" xfId="52248" xr:uid="{DE4B354D-4D92-4ED1-B406-9C93E6221A8B}"/>
    <cellStyle name="Title 24 8" xfId="16526" xr:uid="{FE676C43-9B6D-46F6-B593-EC6D1B0F1B3C}"/>
    <cellStyle name="Title 24 8 2" xfId="16527" xr:uid="{305DEEE6-FE16-4D85-A1C4-ABCCE1361197}"/>
    <cellStyle name="Title 24 8 2 2" xfId="34400" xr:uid="{D3C5EF15-C9AE-42E3-B5F4-CFD41C01B807}"/>
    <cellStyle name="Title 24 8 2 3" xfId="52251" xr:uid="{A6B4C066-487D-4269-8C82-17B9B7A5A56F}"/>
    <cellStyle name="Title 24 8 3" xfId="34399" xr:uid="{913A3C8A-E7A5-404D-8E78-73BA65970709}"/>
    <cellStyle name="Title 24 8 4" xfId="52250" xr:uid="{97C13392-15C0-4F8D-B97B-8D9F53BFEFF9}"/>
    <cellStyle name="Title 24 9" xfId="16528" xr:uid="{ADFEB5F9-0B68-47CC-A954-9C1BEB9F67A0}"/>
    <cellStyle name="Title 24 9 2" xfId="16529" xr:uid="{C3B7666B-498D-4B3A-A8CB-30A6219FDED6}"/>
    <cellStyle name="Title 24 9 2 2" xfId="34402" xr:uid="{BD1ABBA6-7889-4BF9-BA38-CF805BEA6875}"/>
    <cellStyle name="Title 24 9 2 3" xfId="52253" xr:uid="{39CA6F3A-805D-4C9E-AA4F-A9436A19D37F}"/>
    <cellStyle name="Title 24 9 3" xfId="34401" xr:uid="{A287BA18-8F30-4FDF-A9A7-702CD3EBCAA5}"/>
    <cellStyle name="Title 24 9 4" xfId="52252" xr:uid="{E41FC2B2-FF87-4134-B3A3-B37D465159D5}"/>
    <cellStyle name="Title 25" xfId="3277" xr:uid="{713110C4-F4F1-4678-B5ED-82D6E882CDE0}"/>
    <cellStyle name="Title 25 10" xfId="16531" xr:uid="{F8ABBDFF-0C68-47D5-AEDB-72DAB8D19FAD}"/>
    <cellStyle name="Title 25 10 2" xfId="34404" xr:uid="{74EDD625-981C-4EE4-9F27-6DFC316C21A5}"/>
    <cellStyle name="Title 25 10 3" xfId="52255" xr:uid="{362A0C7C-0237-49C1-8478-ACF7BB53BDE6}"/>
    <cellStyle name="Title 25 11" xfId="16532" xr:uid="{0A9A2FFC-3E1A-455C-9379-94A0E9F24ACD}"/>
    <cellStyle name="Title 25 11 2" xfId="34405" xr:uid="{B6F8773C-FC0F-4762-9368-69F03A7632D8}"/>
    <cellStyle name="Title 25 11 3" xfId="52256" xr:uid="{3FE6C2A3-8588-4E29-B1B4-0EBECB1FCA97}"/>
    <cellStyle name="Title 25 12" xfId="16530" xr:uid="{005DB1D1-9254-4691-8A11-A1A7EE0B81C2}"/>
    <cellStyle name="Title 25 12 2" xfId="34403" xr:uid="{0DEBE042-535C-42D9-B40C-232A2AD6064B}"/>
    <cellStyle name="Title 25 12 3" xfId="52254" xr:uid="{B29B4433-D5B1-4921-9B14-E8DE32FEB8B0}"/>
    <cellStyle name="Title 25 13" xfId="60328" xr:uid="{C645EBE7-F097-416E-BDD7-2F11EF49E0BB}"/>
    <cellStyle name="Title 25 2" xfId="16533" xr:uid="{5B931961-6328-450A-B7B3-5F5DAE5531EF}"/>
    <cellStyle name="Title 25 2 2" xfId="16534" xr:uid="{77947F11-8603-45E3-A24E-81D55A621616}"/>
    <cellStyle name="Title 25 2 2 2" xfId="16535" xr:uid="{4CF3798C-8F25-4C4D-AA93-B400663AFDA3}"/>
    <cellStyle name="Title 25 2 2 2 2" xfId="34408" xr:uid="{6431315B-7915-4ED5-9422-42BFB23A7D55}"/>
    <cellStyle name="Title 25 2 2 2 3" xfId="52259" xr:uid="{296898CE-D061-4E17-8C20-72F62D553B21}"/>
    <cellStyle name="Title 25 2 2 3" xfId="34407" xr:uid="{D96EE290-5C8E-45D4-BFE2-A209C1828275}"/>
    <cellStyle name="Title 25 2 2 4" xfId="52258" xr:uid="{6ADE636D-068F-445B-BF9A-09310BAA6ED0}"/>
    <cellStyle name="Title 25 2 3" xfId="16536" xr:uid="{5F574B77-77A1-4963-B307-794B0239D2FA}"/>
    <cellStyle name="Title 25 2 3 2" xfId="16537" xr:uid="{6F59AE16-70AD-43DD-AE67-12142C78574E}"/>
    <cellStyle name="Title 25 2 3 2 2" xfId="34410" xr:uid="{0B2A1AA6-C6F6-4338-B6EF-ED2F26D7EBF4}"/>
    <cellStyle name="Title 25 2 3 2 3" xfId="52261" xr:uid="{5C02273E-EEB7-4F45-A592-D29C23C7150C}"/>
    <cellStyle name="Title 25 2 3 3" xfId="34409" xr:uid="{E6ADABD5-D7F6-4597-95ED-096F98EC4851}"/>
    <cellStyle name="Title 25 2 3 4" xfId="52260" xr:uid="{B8E5C9FB-A3C8-48B4-948F-AEDC4269C827}"/>
    <cellStyle name="Title 25 2 4" xfId="16538" xr:uid="{25E46985-F021-43FE-A678-1F80088575F8}"/>
    <cellStyle name="Title 25 2 4 2" xfId="34411" xr:uid="{7F28811C-4CF9-433F-8338-50D40B693ABC}"/>
    <cellStyle name="Title 25 2 4 3" xfId="52262" xr:uid="{AAB7E5F5-8BA8-4FF2-B3DC-D426C440E351}"/>
    <cellStyle name="Title 25 2 5" xfId="16539" xr:uid="{280AA092-4B47-4452-88EA-38801586C201}"/>
    <cellStyle name="Title 25 2 5 2" xfId="34412" xr:uid="{FCA77E29-6E92-41E7-A99E-C8D3E444E825}"/>
    <cellStyle name="Title 25 2 5 3" xfId="52263" xr:uid="{18C55CFF-8844-489A-9728-417B3EABE9F1}"/>
    <cellStyle name="Title 25 2 6" xfId="34406" xr:uid="{E4F3AC11-6CBB-4EFA-89D3-64AEFF4CC31B}"/>
    <cellStyle name="Title 25 2 7" xfId="52257" xr:uid="{0F365587-A3DC-477A-B6D0-6ABBE8B18F6F}"/>
    <cellStyle name="Title 25 3" xfId="16540" xr:uid="{9C82AC96-BE92-4EE3-A589-77770E4A2D32}"/>
    <cellStyle name="Title 25 3 2" xfId="16541" xr:uid="{7927EDBE-975A-4949-AC4D-6C483336071F}"/>
    <cellStyle name="Title 25 3 2 2" xfId="16542" xr:uid="{1500DC65-51E4-482D-8A88-18B7987D989F}"/>
    <cellStyle name="Title 25 3 2 2 2" xfId="34415" xr:uid="{C18C117D-091A-4ADA-97CA-EAB2770E0416}"/>
    <cellStyle name="Title 25 3 2 2 3" xfId="52266" xr:uid="{8DC8CFCA-62A0-4E23-894A-A721EB76C0C3}"/>
    <cellStyle name="Title 25 3 2 3" xfId="34414" xr:uid="{1875EF97-DA51-4F54-9D4F-99E68DE1ED6B}"/>
    <cellStyle name="Title 25 3 2 4" xfId="52265" xr:uid="{4B4CCECE-50ED-4423-BB1E-F426BC107936}"/>
    <cellStyle name="Title 25 3 3" xfId="16543" xr:uid="{2C5E159F-FA05-4F29-9F60-874861A2DE67}"/>
    <cellStyle name="Title 25 3 3 2" xfId="16544" xr:uid="{C42C8CA4-94C9-4883-A4DE-A81C13A92DDD}"/>
    <cellStyle name="Title 25 3 3 2 2" xfId="34417" xr:uid="{9F722213-7A04-4915-8E55-FFBDBA1AFE0F}"/>
    <cellStyle name="Title 25 3 3 2 3" xfId="52268" xr:uid="{61695DB1-7B10-41F1-BBC0-4ABB5DD4FF1F}"/>
    <cellStyle name="Title 25 3 3 3" xfId="34416" xr:uid="{269475BC-A163-406B-B995-5D4CF2921515}"/>
    <cellStyle name="Title 25 3 3 4" xfId="52267" xr:uid="{C919FC0C-2C5B-4ADD-B5EE-89209EFE56BF}"/>
    <cellStyle name="Title 25 3 4" xfId="16545" xr:uid="{5B4FB5BF-87A9-4A9F-A358-6B081AA01B31}"/>
    <cellStyle name="Title 25 3 4 2" xfId="34418" xr:uid="{864413C2-0763-43E3-BF52-8FC41F712D5F}"/>
    <cellStyle name="Title 25 3 4 3" xfId="52269" xr:uid="{0B7B9AF8-FACF-4C86-B3EA-0B560623BBF2}"/>
    <cellStyle name="Title 25 3 5" xfId="34413" xr:uid="{06815825-9BA4-4EF7-AACF-93EBD4D3ED00}"/>
    <cellStyle name="Title 25 3 6" xfId="52264" xr:uid="{37F7B130-2886-489E-B420-D67226A87C30}"/>
    <cellStyle name="Title 25 4" xfId="16546" xr:uid="{170E2459-AA19-43AC-B744-72ED3F7AC449}"/>
    <cellStyle name="Title 25 4 2" xfId="16547" xr:uid="{661BE95B-3545-4774-B7F3-33628C26AE7F}"/>
    <cellStyle name="Title 25 4 2 2" xfId="16548" xr:uid="{10DB43C1-5128-4C3F-94E0-4C14F6B98745}"/>
    <cellStyle name="Title 25 4 2 2 2" xfId="34421" xr:uid="{31A6C366-A622-401A-9409-1D787C80387F}"/>
    <cellStyle name="Title 25 4 2 2 3" xfId="52272" xr:uid="{0641B719-558B-4438-8987-14CA910C17E6}"/>
    <cellStyle name="Title 25 4 2 3" xfId="34420" xr:uid="{2BE33594-6348-4749-A2BB-DC35C2F24B5E}"/>
    <cellStyle name="Title 25 4 2 4" xfId="52271" xr:uid="{06D10BAE-3608-477E-8D44-9E4D8D7F83F7}"/>
    <cellStyle name="Title 25 4 3" xfId="16549" xr:uid="{7305F04B-1DDF-4504-AB8A-F50F5C624CEB}"/>
    <cellStyle name="Title 25 4 3 2" xfId="16550" xr:uid="{DE462546-A08B-4F86-B567-BC64F5CA2E80}"/>
    <cellStyle name="Title 25 4 3 2 2" xfId="34423" xr:uid="{7D1F405D-5694-4415-9007-38380FBF0F4B}"/>
    <cellStyle name="Title 25 4 3 2 3" xfId="52274" xr:uid="{45CD499A-CEAD-4D94-8B45-050461E6BA53}"/>
    <cellStyle name="Title 25 4 3 3" xfId="34422" xr:uid="{4B26D3C9-FEF8-4CDC-BD85-86AAA7034D0B}"/>
    <cellStyle name="Title 25 4 3 4" xfId="52273" xr:uid="{D0916137-AC37-4384-AB15-D5F7152BE19F}"/>
    <cellStyle name="Title 25 4 4" xfId="16551" xr:uid="{C3A977B0-7143-404D-9255-A49F1BF6D067}"/>
    <cellStyle name="Title 25 4 4 2" xfId="34424" xr:uid="{5254F95C-9297-47A2-9447-28124D1D7C3D}"/>
    <cellStyle name="Title 25 4 4 3" xfId="52275" xr:uid="{B792E773-E134-425E-A5DB-C4F7FD9CAC27}"/>
    <cellStyle name="Title 25 4 5" xfId="34419" xr:uid="{3FA5D81F-4C64-486E-97F0-F8260016528A}"/>
    <cellStyle name="Title 25 4 6" xfId="52270" xr:uid="{B4E991F8-9243-4B72-8D9A-E155EA3FA1AB}"/>
    <cellStyle name="Title 25 5" xfId="16552" xr:uid="{488C90C9-6B16-492A-8B7D-369AE47E2B65}"/>
    <cellStyle name="Title 25 5 2" xfId="16553" xr:uid="{FAC72070-B087-4144-ABAB-1503577EAB1E}"/>
    <cellStyle name="Title 25 5 2 2" xfId="16554" xr:uid="{4D843B1F-B5E0-44F5-A852-7B812A3F8011}"/>
    <cellStyle name="Title 25 5 2 2 2" xfId="34427" xr:uid="{B8970076-A50B-43A2-A239-F54D20055823}"/>
    <cellStyle name="Title 25 5 2 2 3" xfId="52278" xr:uid="{3A1A8ADF-CBA7-4781-9C56-4738379638A7}"/>
    <cellStyle name="Title 25 5 2 3" xfId="34426" xr:uid="{4838BEF4-B010-4622-80D2-1940D4039F02}"/>
    <cellStyle name="Title 25 5 2 4" xfId="52277" xr:uid="{550376A8-AFA8-4CD3-B6FB-3F45A9F5A32E}"/>
    <cellStyle name="Title 25 5 3" xfId="16555" xr:uid="{4E0F3CE4-9699-427D-BAC9-735237B45FE4}"/>
    <cellStyle name="Title 25 5 3 2" xfId="16556" xr:uid="{9F116086-0501-4109-B8D0-3D27D763C3D3}"/>
    <cellStyle name="Title 25 5 3 2 2" xfId="34429" xr:uid="{0BA05D7C-5114-4F19-8E68-F19AE7ACBD09}"/>
    <cellStyle name="Title 25 5 3 2 3" xfId="52280" xr:uid="{FF9F89F0-A16F-4987-88B9-EE2B5B216B37}"/>
    <cellStyle name="Title 25 5 3 3" xfId="34428" xr:uid="{75C87070-72B4-451E-A407-D3C6ACE35AE5}"/>
    <cellStyle name="Title 25 5 3 4" xfId="52279" xr:uid="{9601ECF6-48E6-46B5-988F-757BE46BA8F0}"/>
    <cellStyle name="Title 25 5 4" xfId="16557" xr:uid="{08322B1A-9E9D-4BE4-ABEB-126CA85B729A}"/>
    <cellStyle name="Title 25 5 4 2" xfId="16558" xr:uid="{8739F0D9-FBEA-49DC-875E-D6910647300A}"/>
    <cellStyle name="Title 25 5 4 2 2" xfId="34431" xr:uid="{34C89744-CD3E-4E1B-A0C1-C6392B8CEB35}"/>
    <cellStyle name="Title 25 5 4 2 3" xfId="52282" xr:uid="{67C61567-B17A-45A9-8FB7-232143DB064B}"/>
    <cellStyle name="Title 25 5 4 3" xfId="34430" xr:uid="{B9E318CF-CA75-445F-B901-75C94B5AF70F}"/>
    <cellStyle name="Title 25 5 4 4" xfId="52281" xr:uid="{35D798C2-B1B4-4AB5-A1BD-07CF972964DE}"/>
    <cellStyle name="Title 25 5 5" xfId="16559" xr:uid="{42DED63F-B629-401C-90D0-5C017F0ABA4C}"/>
    <cellStyle name="Title 25 5 5 2" xfId="34432" xr:uid="{8431400F-6227-431B-94C3-671A1F6A73EA}"/>
    <cellStyle name="Title 25 5 5 3" xfId="52283" xr:uid="{AB597868-BEA9-4FFF-AE11-33A87D7596B7}"/>
    <cellStyle name="Title 25 5 6" xfId="34425" xr:uid="{0D4F14C5-EC76-4765-9E58-F3D94720CA90}"/>
    <cellStyle name="Title 25 5 7" xfId="52276" xr:uid="{2FA14D50-9E2C-437A-A0A6-148BFE5CF4EB}"/>
    <cellStyle name="Title 25 6" xfId="16560" xr:uid="{24ACF006-FF01-4CB9-B417-E69AFCAE98DC}"/>
    <cellStyle name="Title 25 6 2" xfId="16561" xr:uid="{4A5D3F22-AA8D-474E-8F24-72FD1EBCA41F}"/>
    <cellStyle name="Title 25 6 2 2" xfId="16562" xr:uid="{3D9FC965-7098-4DF2-9901-27714AD36909}"/>
    <cellStyle name="Title 25 6 2 2 2" xfId="34435" xr:uid="{273A8581-C486-4784-8F10-837244840412}"/>
    <cellStyle name="Title 25 6 2 2 3" xfId="52286" xr:uid="{C8EEFE40-EDB5-4D39-8691-3FCA98FB9341}"/>
    <cellStyle name="Title 25 6 2 3" xfId="34434" xr:uid="{30BE76E4-5436-465E-855E-691E1A97C293}"/>
    <cellStyle name="Title 25 6 2 4" xfId="52285" xr:uid="{4412F12D-D70C-4471-A50A-916410D15918}"/>
    <cellStyle name="Title 25 6 3" xfId="16563" xr:uid="{9F298DA4-C513-4485-A118-86D00ED7CDF6}"/>
    <cellStyle name="Title 25 6 3 2" xfId="16564" xr:uid="{3F71E8C5-CFA5-484D-AE43-96788FCD823A}"/>
    <cellStyle name="Title 25 6 3 2 2" xfId="34437" xr:uid="{EC457376-6463-4332-878B-829FD1AFDB65}"/>
    <cellStyle name="Title 25 6 3 2 3" xfId="52288" xr:uid="{B3F3157F-D928-4636-87BC-4195C13233A7}"/>
    <cellStyle name="Title 25 6 3 3" xfId="34436" xr:uid="{53BBA65D-0419-4080-A6BB-647D26EF6A73}"/>
    <cellStyle name="Title 25 6 3 4" xfId="52287" xr:uid="{911057EC-1144-4685-8C9E-7774EA151928}"/>
    <cellStyle name="Title 25 6 4" xfId="16565" xr:uid="{AFA80CAA-D375-483A-B6DD-1938937FA644}"/>
    <cellStyle name="Title 25 6 4 2" xfId="34438" xr:uid="{A29FE867-0516-460C-B4E6-861EC9BB7636}"/>
    <cellStyle name="Title 25 6 4 3" xfId="52289" xr:uid="{4B38A3F2-5664-49DA-B9C1-23DCBDF5B6F0}"/>
    <cellStyle name="Title 25 6 5" xfId="34433" xr:uid="{F418640E-1CD0-41C1-8090-A80EF6D65DD4}"/>
    <cellStyle name="Title 25 6 6" xfId="52284" xr:uid="{0C3291A7-BB4E-4CB4-8354-7130EF39BCCC}"/>
    <cellStyle name="Title 25 7" xfId="16566" xr:uid="{7C654390-16F3-43E2-A0FB-CC52496D9DEE}"/>
    <cellStyle name="Title 25 7 2" xfId="16567" xr:uid="{29024F4E-C942-4BAF-9C89-9BB42D4B9139}"/>
    <cellStyle name="Title 25 7 2 2" xfId="34440" xr:uid="{1DF5F935-3E29-41FC-8B31-43F16010E969}"/>
    <cellStyle name="Title 25 7 2 3" xfId="52291" xr:uid="{4516A44C-8681-4B92-A630-ADDB2BC6CEF7}"/>
    <cellStyle name="Title 25 7 3" xfId="34439" xr:uid="{97222BFA-B67F-4B45-96F8-573D1132B93D}"/>
    <cellStyle name="Title 25 7 4" xfId="52290" xr:uid="{0A7A5B12-FC6B-43AD-A98A-B867D20EF173}"/>
    <cellStyle name="Title 25 8" xfId="16568" xr:uid="{903976F6-F3D5-4AF4-ABC4-D929865557D1}"/>
    <cellStyle name="Title 25 8 2" xfId="16569" xr:uid="{430C6DB7-F42B-4495-8FEB-18A5CCF9044A}"/>
    <cellStyle name="Title 25 8 2 2" xfId="34442" xr:uid="{55769311-B279-4F9C-9EFD-F0EE83E03306}"/>
    <cellStyle name="Title 25 8 2 3" xfId="52293" xr:uid="{44B8BDD9-5E8C-4C75-9620-1674FBFD65AA}"/>
    <cellStyle name="Title 25 8 3" xfId="34441" xr:uid="{0A6C993D-F905-4777-BD00-4FB5489A54FC}"/>
    <cellStyle name="Title 25 8 4" xfId="52292" xr:uid="{A65D20DF-13BD-4144-9577-3DD1735496E0}"/>
    <cellStyle name="Title 25 9" xfId="16570" xr:uid="{67AAFA96-918D-44BE-B209-F2F20DAB4CAE}"/>
    <cellStyle name="Title 25 9 2" xfId="16571" xr:uid="{D9AE7C8B-5AAA-414C-B35B-2B97E0C69CE0}"/>
    <cellStyle name="Title 25 9 2 2" xfId="34444" xr:uid="{68F6207A-BA19-4A5C-AED4-9AFDB8B75860}"/>
    <cellStyle name="Title 25 9 2 3" xfId="52295" xr:uid="{DC50EF0B-EF21-4BE1-9F39-C2AB32D55608}"/>
    <cellStyle name="Title 25 9 3" xfId="34443" xr:uid="{4135C755-77C4-4243-B035-4C348C47BE24}"/>
    <cellStyle name="Title 25 9 4" xfId="52294" xr:uid="{9284A0E3-F1C5-4BB3-B3ED-837465FB399A}"/>
    <cellStyle name="Title 26" xfId="3278" xr:uid="{8A29A2A4-B604-48DE-A80A-80DF6A44333A}"/>
    <cellStyle name="Title 26 10" xfId="16573" xr:uid="{92EC1F50-D14F-405F-8A87-14FBFD6733AC}"/>
    <cellStyle name="Title 26 10 2" xfId="34446" xr:uid="{F1C12304-2795-425C-BB1B-0C8062C9F2EC}"/>
    <cellStyle name="Title 26 10 3" xfId="52297" xr:uid="{49D4844F-CAEE-45B8-815D-6E0948BD1AF8}"/>
    <cellStyle name="Title 26 11" xfId="16574" xr:uid="{31F47470-0E61-4A9A-9FEF-42F56D5444C8}"/>
    <cellStyle name="Title 26 11 2" xfId="34447" xr:uid="{D3B2F313-6339-4A44-9612-80339703190F}"/>
    <cellStyle name="Title 26 11 3" xfId="52298" xr:uid="{BEFC2BCD-31CF-4F8B-B100-B0FF14EC6CA0}"/>
    <cellStyle name="Title 26 12" xfId="16572" xr:uid="{E9238614-4190-45C2-BC5D-500F6E68F248}"/>
    <cellStyle name="Title 26 12 2" xfId="34445" xr:uid="{A3F70924-8D1B-46AE-85F8-A79A712CAB51}"/>
    <cellStyle name="Title 26 12 3" xfId="52296" xr:uid="{3D3B9AF9-0591-4AF7-A1ED-3C2B2D763BB9}"/>
    <cellStyle name="Title 26 13" xfId="60329" xr:uid="{CB212604-50F2-4D4F-A701-BBDF6F158CCC}"/>
    <cellStyle name="Title 26 2" xfId="16575" xr:uid="{B1839466-99C0-4C93-A786-FC5501B95821}"/>
    <cellStyle name="Title 26 2 2" xfId="16576" xr:uid="{6D1F57D4-8083-4919-8DAD-D831DEE93DCE}"/>
    <cellStyle name="Title 26 2 2 2" xfId="16577" xr:uid="{D75FE715-53A2-4A1D-9AF5-17D2A8E3C2F2}"/>
    <cellStyle name="Title 26 2 2 2 2" xfId="34450" xr:uid="{48618142-939E-4040-9EE7-6FFAC3971509}"/>
    <cellStyle name="Title 26 2 2 2 3" xfId="52301" xr:uid="{FFBD1AAE-0DC5-4E21-86CC-A9192AD83525}"/>
    <cellStyle name="Title 26 2 2 3" xfId="34449" xr:uid="{20A818C9-1E5D-4827-9509-3321457B001A}"/>
    <cellStyle name="Title 26 2 2 4" xfId="52300" xr:uid="{BD6F1355-8CA1-4CF0-9CBA-9E6C668DC874}"/>
    <cellStyle name="Title 26 2 3" xfId="16578" xr:uid="{FF1269BF-B96F-44DA-9C2B-B18FDB5F3F6B}"/>
    <cellStyle name="Title 26 2 3 2" xfId="16579" xr:uid="{CE438697-00AF-4E32-8062-A8B47CDB6E85}"/>
    <cellStyle name="Title 26 2 3 2 2" xfId="34452" xr:uid="{B9019D87-C2D5-4B99-B253-D0FBB69210C1}"/>
    <cellStyle name="Title 26 2 3 2 3" xfId="52303" xr:uid="{3E8584FA-62CE-47DF-978F-C2C8AB56DB0B}"/>
    <cellStyle name="Title 26 2 3 3" xfId="34451" xr:uid="{5E3B5BDA-F893-4309-B187-B12E487E7DAD}"/>
    <cellStyle name="Title 26 2 3 4" xfId="52302" xr:uid="{3EC8BA5C-36DF-4700-B9EB-C1B279FDACD8}"/>
    <cellStyle name="Title 26 2 4" xfId="16580" xr:uid="{209CAEC1-6CB1-468B-9A18-E7763817A26A}"/>
    <cellStyle name="Title 26 2 4 2" xfId="34453" xr:uid="{3C971516-3B27-45F0-B147-28F4DD321227}"/>
    <cellStyle name="Title 26 2 4 3" xfId="52304" xr:uid="{7C39CB46-DC65-4616-9A6B-17C6600E40FC}"/>
    <cellStyle name="Title 26 2 5" xfId="16581" xr:uid="{EE09F77B-C1C5-4174-9583-7CE3308EFF53}"/>
    <cellStyle name="Title 26 2 5 2" xfId="34454" xr:uid="{3834B11F-EF3B-40CC-BA69-F5C0B89C8329}"/>
    <cellStyle name="Title 26 2 5 3" xfId="52305" xr:uid="{EC1112E6-2C4C-4BB0-A350-6DE70D1A56B4}"/>
    <cellStyle name="Title 26 2 6" xfId="34448" xr:uid="{0EBF8BC7-833B-4124-B1DB-550BA70E77E8}"/>
    <cellStyle name="Title 26 2 7" xfId="52299" xr:uid="{C2EF0B37-7B0D-4A1E-AFC6-33674AC62712}"/>
    <cellStyle name="Title 26 3" xfId="16582" xr:uid="{8EF1A2A6-4C07-4D05-8E8B-C846F83CD6BA}"/>
    <cellStyle name="Title 26 3 2" xfId="16583" xr:uid="{A417E1EC-E305-4752-954E-3B768F821C68}"/>
    <cellStyle name="Title 26 3 2 2" xfId="16584" xr:uid="{AF003FFB-C08B-4D62-AD53-54F981130DD8}"/>
    <cellStyle name="Title 26 3 2 2 2" xfId="34457" xr:uid="{AA1A1883-2018-47B2-A247-604CE697DF83}"/>
    <cellStyle name="Title 26 3 2 2 3" xfId="52308" xr:uid="{C246D718-A9AF-41BF-A7F3-894307F1D8EF}"/>
    <cellStyle name="Title 26 3 2 3" xfId="34456" xr:uid="{5724A42D-16BE-455B-9718-C669CC9254B2}"/>
    <cellStyle name="Title 26 3 2 4" xfId="52307" xr:uid="{D3E3F1FE-7028-4176-A1CC-C6801718A378}"/>
    <cellStyle name="Title 26 3 3" xfId="16585" xr:uid="{54081495-DC6E-4D35-8B8F-E5E0F0141ED6}"/>
    <cellStyle name="Title 26 3 3 2" xfId="16586" xr:uid="{F1D9177F-7FE0-436E-BF67-47E7C76168DF}"/>
    <cellStyle name="Title 26 3 3 2 2" xfId="34459" xr:uid="{133E7832-B6E0-4E05-8AEF-17772DFBC1E4}"/>
    <cellStyle name="Title 26 3 3 2 3" xfId="52310" xr:uid="{700F8FF1-2089-4AF7-AFE4-3261B533DA31}"/>
    <cellStyle name="Title 26 3 3 3" xfId="34458" xr:uid="{0921A3A9-077B-40B4-A5CC-E61B10909E76}"/>
    <cellStyle name="Title 26 3 3 4" xfId="52309" xr:uid="{708B5611-85E4-4B58-A455-A90E4A4BE4AB}"/>
    <cellStyle name="Title 26 3 4" xfId="16587" xr:uid="{5AC82ED2-DFC0-488A-99CD-23E33AA9B291}"/>
    <cellStyle name="Title 26 3 4 2" xfId="34460" xr:uid="{AFAE2870-F9CB-4328-BA00-57209CAD088D}"/>
    <cellStyle name="Title 26 3 4 3" xfId="52311" xr:uid="{8528B2ED-6929-45BB-A8A9-11D30DCF3D26}"/>
    <cellStyle name="Title 26 3 5" xfId="34455" xr:uid="{246B14F0-8D93-4642-B053-A82FAE188B01}"/>
    <cellStyle name="Title 26 3 6" xfId="52306" xr:uid="{6D5A1561-4311-4871-8C74-CD4FF481AFAC}"/>
    <cellStyle name="Title 26 4" xfId="16588" xr:uid="{9AA8BB81-EB53-4640-BAD3-6479480C14D8}"/>
    <cellStyle name="Title 26 4 2" xfId="16589" xr:uid="{B6D2AA15-5130-47C1-AFF8-285CBCD327A5}"/>
    <cellStyle name="Title 26 4 2 2" xfId="16590" xr:uid="{0688880D-FC96-4B21-876E-A758E6207000}"/>
    <cellStyle name="Title 26 4 2 2 2" xfId="34463" xr:uid="{D6B5670D-0FAC-4C30-910A-C0751C515AA9}"/>
    <cellStyle name="Title 26 4 2 2 3" xfId="52314" xr:uid="{BBB5D265-3E3B-4263-8E45-60FDCDCE90E1}"/>
    <cellStyle name="Title 26 4 2 3" xfId="34462" xr:uid="{9106C993-93ED-4157-91AF-3EDCFD7504BF}"/>
    <cellStyle name="Title 26 4 2 4" xfId="52313" xr:uid="{6E721612-3615-4817-8514-6BF0D7CBB4FD}"/>
    <cellStyle name="Title 26 4 3" xfId="16591" xr:uid="{1174D47B-5B0F-4A7A-950C-6E85E64F7474}"/>
    <cellStyle name="Title 26 4 3 2" xfId="16592" xr:uid="{E96D237C-FFC3-455D-8C98-C1DABC1AEAC2}"/>
    <cellStyle name="Title 26 4 3 2 2" xfId="34465" xr:uid="{20AE5A30-47A5-41AD-8B0E-FF912F94B8DC}"/>
    <cellStyle name="Title 26 4 3 2 3" xfId="52316" xr:uid="{2E2ED51F-694F-46AF-A055-91FFF604A80B}"/>
    <cellStyle name="Title 26 4 3 3" xfId="34464" xr:uid="{C8BA58EB-2A7E-4AD8-A2F2-C4562560E31D}"/>
    <cellStyle name="Title 26 4 3 4" xfId="52315" xr:uid="{950B501A-A727-4C82-89B6-628CDCBF98F0}"/>
    <cellStyle name="Title 26 4 4" xfId="16593" xr:uid="{E02D1F26-8471-4DCC-8035-1FAECB1498B2}"/>
    <cellStyle name="Title 26 4 4 2" xfId="34466" xr:uid="{5E2F7256-CDFA-4A3A-824A-DB86C8C61715}"/>
    <cellStyle name="Title 26 4 4 3" xfId="52317" xr:uid="{2DF52888-8C50-4F3B-8BFF-675435B33D8E}"/>
    <cellStyle name="Title 26 4 5" xfId="34461" xr:uid="{FC7BBFF9-1296-4D95-9773-9B8406D77D86}"/>
    <cellStyle name="Title 26 4 6" xfId="52312" xr:uid="{19E9D3B6-4597-43C8-BA10-8DE310AB64B7}"/>
    <cellStyle name="Title 26 5" xfId="16594" xr:uid="{3C6CF43A-1795-4C39-A6D5-F5526E5224DD}"/>
    <cellStyle name="Title 26 5 2" xfId="16595" xr:uid="{6EAF3486-F075-4D27-AA83-7004618C6533}"/>
    <cellStyle name="Title 26 5 2 2" xfId="16596" xr:uid="{AE17BB2A-E997-4CCB-8FC1-54F7438781E6}"/>
    <cellStyle name="Title 26 5 2 2 2" xfId="34469" xr:uid="{A06E1C86-29AE-4F8A-BFD4-AECD4048ECBC}"/>
    <cellStyle name="Title 26 5 2 2 3" xfId="52320" xr:uid="{DE750CAE-6737-480B-859C-BBB8701727FA}"/>
    <cellStyle name="Title 26 5 2 3" xfId="34468" xr:uid="{5630B7D6-71A7-4EDA-92BB-B7AA13EB7104}"/>
    <cellStyle name="Title 26 5 2 4" xfId="52319" xr:uid="{A6F6EBD7-60AA-461B-8A96-45C5C7F18C1A}"/>
    <cellStyle name="Title 26 5 3" xfId="16597" xr:uid="{AF8B3D13-B517-4A7C-BFF9-48D3E55873F6}"/>
    <cellStyle name="Title 26 5 3 2" xfId="16598" xr:uid="{5A908768-92C5-4E77-9DDA-9947EB60AB67}"/>
    <cellStyle name="Title 26 5 3 2 2" xfId="34471" xr:uid="{C4C7C218-0833-481B-8E06-8D9D98391A5A}"/>
    <cellStyle name="Title 26 5 3 2 3" xfId="52322" xr:uid="{AF35E42C-B7C2-49EA-B341-FE84E4ED7599}"/>
    <cellStyle name="Title 26 5 3 3" xfId="34470" xr:uid="{A87C66F3-3F2A-4612-9423-42035CEA6903}"/>
    <cellStyle name="Title 26 5 3 4" xfId="52321" xr:uid="{C75F2C00-D880-4498-A598-62B08262E9F7}"/>
    <cellStyle name="Title 26 5 4" xfId="16599" xr:uid="{D5F4FCCB-0951-4E9B-B589-A16E1B282D99}"/>
    <cellStyle name="Title 26 5 4 2" xfId="16600" xr:uid="{2F587B4F-E81A-438D-A54E-9B8C1DFB1E01}"/>
    <cellStyle name="Title 26 5 4 2 2" xfId="34473" xr:uid="{481C60DE-6673-42C0-96B9-6058DC5689DA}"/>
    <cellStyle name="Title 26 5 4 2 3" xfId="52324" xr:uid="{7AEE0F39-A249-46D0-9C11-2C2E53D783D2}"/>
    <cellStyle name="Title 26 5 4 3" xfId="34472" xr:uid="{3F47B84E-C24C-426D-ACC0-8C80DA701604}"/>
    <cellStyle name="Title 26 5 4 4" xfId="52323" xr:uid="{595F4783-EF96-49A0-92F9-97A0BE784D23}"/>
    <cellStyle name="Title 26 5 5" xfId="16601" xr:uid="{A4BF2CA6-164A-4F7E-B105-78F04244C8AF}"/>
    <cellStyle name="Title 26 5 5 2" xfId="34474" xr:uid="{36697452-4370-46D2-8166-408D75231D5D}"/>
    <cellStyle name="Title 26 5 5 3" xfId="52325" xr:uid="{BE944D07-C2D7-45DA-9449-BCB887980995}"/>
    <cellStyle name="Title 26 5 6" xfId="34467" xr:uid="{B74FCBBC-208A-4067-86C7-F132C400AD8D}"/>
    <cellStyle name="Title 26 5 7" xfId="52318" xr:uid="{7089D45A-F249-484A-8083-182F4AFDF7AE}"/>
    <cellStyle name="Title 26 6" xfId="16602" xr:uid="{628C78B9-13FB-4723-ACB2-013994E9B131}"/>
    <cellStyle name="Title 26 6 2" xfId="16603" xr:uid="{2196A39F-1422-4D2C-9986-63DF4710AB92}"/>
    <cellStyle name="Title 26 6 2 2" xfId="16604" xr:uid="{1ADB0D8B-F2E8-489E-ADDA-66E53D6F1229}"/>
    <cellStyle name="Title 26 6 2 2 2" xfId="34477" xr:uid="{08E0C096-DCD2-48F1-995B-AB477A56DE63}"/>
    <cellStyle name="Title 26 6 2 2 3" xfId="52328" xr:uid="{012CA64D-4061-4B3D-A148-A18E4F89F45E}"/>
    <cellStyle name="Title 26 6 2 3" xfId="34476" xr:uid="{F0131D36-8F80-4520-B243-3A8082860663}"/>
    <cellStyle name="Title 26 6 2 4" xfId="52327" xr:uid="{D5FFF356-42CF-40DE-8E5E-5D17B537FE7F}"/>
    <cellStyle name="Title 26 6 3" xfId="16605" xr:uid="{7B339B2C-B9A5-4F00-94D4-A3649F11B392}"/>
    <cellStyle name="Title 26 6 3 2" xfId="16606" xr:uid="{C0A4D2AB-7F3D-49ED-8AD5-745416258751}"/>
    <cellStyle name="Title 26 6 3 2 2" xfId="34479" xr:uid="{1D2A0470-770D-4916-B691-BA63B85F0AD8}"/>
    <cellStyle name="Title 26 6 3 2 3" xfId="52330" xr:uid="{7D999793-D5E4-4FDB-9D86-2855428948D8}"/>
    <cellStyle name="Title 26 6 3 3" xfId="34478" xr:uid="{D82CF813-A202-4B33-A7A5-8E6AEE52D499}"/>
    <cellStyle name="Title 26 6 3 4" xfId="52329" xr:uid="{76433E3F-6BD7-4BAE-81E1-B581FD0AE37D}"/>
    <cellStyle name="Title 26 6 4" xfId="16607" xr:uid="{418F728D-D844-43CE-9E75-38A90D8F8194}"/>
    <cellStyle name="Title 26 6 4 2" xfId="34480" xr:uid="{3712D2E7-D0DF-4662-B8E3-A9ECF638536D}"/>
    <cellStyle name="Title 26 6 4 3" xfId="52331" xr:uid="{99D2C3F6-0E74-437E-9474-E2FF18F91281}"/>
    <cellStyle name="Title 26 6 5" xfId="34475" xr:uid="{84B76581-30DA-4842-853D-54162B552CF4}"/>
    <cellStyle name="Title 26 6 6" xfId="52326" xr:uid="{8D2C1F3A-50F1-43A8-95C5-8309D46C7043}"/>
    <cellStyle name="Title 26 7" xfId="16608" xr:uid="{01F30636-DB24-4F4C-B369-601796260A76}"/>
    <cellStyle name="Title 26 7 2" xfId="16609" xr:uid="{A87686C6-3887-4807-A164-9E793B536C4E}"/>
    <cellStyle name="Title 26 7 2 2" xfId="34482" xr:uid="{F98D4936-A093-4EBC-9B65-C71EA0845DCB}"/>
    <cellStyle name="Title 26 7 2 3" xfId="52333" xr:uid="{52C110CB-90A6-4DC5-AECC-DBC7F7C2E30D}"/>
    <cellStyle name="Title 26 7 3" xfId="34481" xr:uid="{13034746-2FF0-4013-94D1-F0089F2455AE}"/>
    <cellStyle name="Title 26 7 4" xfId="52332" xr:uid="{432779EA-269E-4AB4-A39C-0C232827CB94}"/>
    <cellStyle name="Title 26 8" xfId="16610" xr:uid="{AA61F827-4D99-4446-AAD4-EF3E37225C64}"/>
    <cellStyle name="Title 26 8 2" xfId="16611" xr:uid="{1868DD36-1FCD-4E4F-A276-E1937D03D40A}"/>
    <cellStyle name="Title 26 8 2 2" xfId="34484" xr:uid="{18074169-687B-4EB6-AB97-616F11D2F526}"/>
    <cellStyle name="Title 26 8 2 3" xfId="52335" xr:uid="{0A4FAEB5-1728-4EDB-BAE7-E7363E77FD17}"/>
    <cellStyle name="Title 26 8 3" xfId="34483" xr:uid="{D830F549-DC8B-4A0C-9DFD-7552A8EE718A}"/>
    <cellStyle name="Title 26 8 4" xfId="52334" xr:uid="{4CB2D5E7-351A-497E-A305-F3AD480E9D49}"/>
    <cellStyle name="Title 26 9" xfId="16612" xr:uid="{4CBCD901-3804-43DC-B6D0-3DCA435E7B0A}"/>
    <cellStyle name="Title 26 9 2" xfId="16613" xr:uid="{3CE031DB-74F1-427A-A4E8-D1CE48A32FF3}"/>
    <cellStyle name="Title 26 9 2 2" xfId="34486" xr:uid="{2CFDD2FD-2AC4-4046-BC12-CA82419B1B4B}"/>
    <cellStyle name="Title 26 9 2 3" xfId="52337" xr:uid="{89E39090-D8E3-44D8-B5DF-224C17293805}"/>
    <cellStyle name="Title 26 9 3" xfId="34485" xr:uid="{D8C531C5-79A5-4E65-B393-81F863697BDB}"/>
    <cellStyle name="Title 26 9 4" xfId="52336" xr:uid="{B1E6A170-51D1-49F1-B015-A9C97BA4637F}"/>
    <cellStyle name="Title 27" xfId="3279" xr:uid="{6DED6417-E012-447F-89C6-566C6CDAA3A9}"/>
    <cellStyle name="Title 27 10" xfId="16615" xr:uid="{FA267B47-9359-46A6-B1A2-B35A745EDE95}"/>
    <cellStyle name="Title 27 10 2" xfId="34488" xr:uid="{B5886A69-5FCC-4F73-975A-7FE6DE59492A}"/>
    <cellStyle name="Title 27 10 3" xfId="52339" xr:uid="{43A4FF05-05A6-4F24-8DDC-FB3AEB9004EE}"/>
    <cellStyle name="Title 27 11" xfId="16616" xr:uid="{854535C3-722C-4DDB-BD21-7AF3137BAE95}"/>
    <cellStyle name="Title 27 11 2" xfId="34489" xr:uid="{04DFB347-8E68-4438-83F9-DE48A0CEB6C0}"/>
    <cellStyle name="Title 27 11 3" xfId="52340" xr:uid="{0D5B7B58-9255-4987-A25C-EC13A122BEFE}"/>
    <cellStyle name="Title 27 12" xfId="16614" xr:uid="{D4DF483B-304A-411F-83BD-C51F14A846A6}"/>
    <cellStyle name="Title 27 12 2" xfId="34487" xr:uid="{BFCE9750-CE70-4245-9DBF-60BA825CB2AA}"/>
    <cellStyle name="Title 27 12 3" xfId="52338" xr:uid="{7FE5FC8C-F99C-448B-B7B4-CC9F0B4821EF}"/>
    <cellStyle name="Title 27 13" xfId="60330" xr:uid="{07415734-D38A-4E51-870F-BFCC19E10EBA}"/>
    <cellStyle name="Title 27 2" xfId="16617" xr:uid="{13E1732A-2600-41FC-824F-2F2E23DEA1DB}"/>
    <cellStyle name="Title 27 2 2" xfId="16618" xr:uid="{8A64EDFB-E623-472D-BDBD-B010E37D0DA4}"/>
    <cellStyle name="Title 27 2 2 2" xfId="16619" xr:uid="{EEC417A4-12C2-40C2-994C-CF9CB55B6E27}"/>
    <cellStyle name="Title 27 2 2 2 2" xfId="34492" xr:uid="{D84BCC53-A8B2-462C-8D2D-34E65E7AF391}"/>
    <cellStyle name="Title 27 2 2 2 3" xfId="52343" xr:uid="{8E5DA7BE-1F61-4077-8B50-37ADCCBA661A}"/>
    <cellStyle name="Title 27 2 2 3" xfId="34491" xr:uid="{EF4A6AD1-9375-45DF-BAFC-B5D6AC61ADC5}"/>
    <cellStyle name="Title 27 2 2 4" xfId="52342" xr:uid="{BC0F5185-15FC-48CA-8829-E66634F9827B}"/>
    <cellStyle name="Title 27 2 3" xfId="16620" xr:uid="{D86DF3D4-7B7C-46F0-83BC-10B9A3203F7E}"/>
    <cellStyle name="Title 27 2 3 2" xfId="16621" xr:uid="{CD8C9514-7207-408F-973F-0189DC5708CF}"/>
    <cellStyle name="Title 27 2 3 2 2" xfId="34494" xr:uid="{A69E4916-5A07-41BB-A896-F35EBD9AFC98}"/>
    <cellStyle name="Title 27 2 3 2 3" xfId="52345" xr:uid="{9DEBD8CA-5EF5-4740-BF7F-3E00FA2E3CAA}"/>
    <cellStyle name="Title 27 2 3 3" xfId="34493" xr:uid="{E2B50726-DA84-43FB-8DD4-2E91D73BFE62}"/>
    <cellStyle name="Title 27 2 3 4" xfId="52344" xr:uid="{D12DB0FB-28D9-40B7-B2BC-EDD3F390AA31}"/>
    <cellStyle name="Title 27 2 4" xfId="16622" xr:uid="{D2A2D135-6763-478A-94EC-C85055A5B20C}"/>
    <cellStyle name="Title 27 2 4 2" xfId="34495" xr:uid="{659B63A3-6299-4336-9CAA-3DC3C73E19DD}"/>
    <cellStyle name="Title 27 2 4 3" xfId="52346" xr:uid="{3620512E-BD29-42D9-BA41-BF1B1489C1C0}"/>
    <cellStyle name="Title 27 2 5" xfId="16623" xr:uid="{C753E116-C986-4CD9-B133-4BE1CA3EE923}"/>
    <cellStyle name="Title 27 2 5 2" xfId="34496" xr:uid="{49508A0E-7E6A-4973-BE85-1D111BC2FD3C}"/>
    <cellStyle name="Title 27 2 5 3" xfId="52347" xr:uid="{BBCD1EC6-3800-4218-8528-0A0EE5FA8224}"/>
    <cellStyle name="Title 27 2 6" xfId="34490" xr:uid="{941629F7-7371-49EC-AAC1-9F43D366B678}"/>
    <cellStyle name="Title 27 2 7" xfId="52341" xr:uid="{4F05387C-29E9-4855-A19D-DA5626E513A7}"/>
    <cellStyle name="Title 27 3" xfId="16624" xr:uid="{27D48FE2-2CCC-4DA3-87C8-D2DBFED23896}"/>
    <cellStyle name="Title 27 3 2" xfId="16625" xr:uid="{942DBFF8-ED0E-4703-B200-69A5B9C3DE1B}"/>
    <cellStyle name="Title 27 3 2 2" xfId="16626" xr:uid="{A416B25E-D42D-45B4-BD70-3F12029BBCF6}"/>
    <cellStyle name="Title 27 3 2 2 2" xfId="34499" xr:uid="{975AB44E-0862-4251-A00B-198CE34F5720}"/>
    <cellStyle name="Title 27 3 2 2 3" xfId="52350" xr:uid="{E48DEFB3-BCDA-4AE9-A932-669214EBCCEA}"/>
    <cellStyle name="Title 27 3 2 3" xfId="34498" xr:uid="{A4F9171E-E2D3-48D2-9990-9C6AA11A6C1E}"/>
    <cellStyle name="Title 27 3 2 4" xfId="52349" xr:uid="{187D41E9-E118-4ECB-8FF1-41539F7E3B11}"/>
    <cellStyle name="Title 27 3 3" xfId="16627" xr:uid="{189954D6-EA8A-4F5B-A13F-106CE5CF4D2F}"/>
    <cellStyle name="Title 27 3 3 2" xfId="16628" xr:uid="{370A3550-0517-4D1A-8F68-DD43D1021B8B}"/>
    <cellStyle name="Title 27 3 3 2 2" xfId="34501" xr:uid="{A5EAAEBC-264F-43DB-AEC9-674CA2DE46AE}"/>
    <cellStyle name="Title 27 3 3 2 3" xfId="52352" xr:uid="{E00B9DA7-1486-4A3C-B1D7-C7C0FCC206C8}"/>
    <cellStyle name="Title 27 3 3 3" xfId="34500" xr:uid="{2A91AA8C-3467-4B36-8346-69C41E2C77F3}"/>
    <cellStyle name="Title 27 3 3 4" xfId="52351" xr:uid="{1A33233A-DA2A-43E7-A4C7-B78461FAE788}"/>
    <cellStyle name="Title 27 3 4" xfId="16629" xr:uid="{F4E8D749-5C97-4B58-BF29-8EA11DBD1789}"/>
    <cellStyle name="Title 27 3 4 2" xfId="34502" xr:uid="{DC1774FA-714A-46C5-8DD3-3BC7D5B28ACD}"/>
    <cellStyle name="Title 27 3 4 3" xfId="52353" xr:uid="{DD4A1C56-F5D9-4877-8518-9B799B624CA8}"/>
    <cellStyle name="Title 27 3 5" xfId="34497" xr:uid="{D32AA25D-6F8D-438B-9003-4C37C8E341B6}"/>
    <cellStyle name="Title 27 3 6" xfId="52348" xr:uid="{4D25A866-C4AD-4509-8BF3-0ED22E3DA1C1}"/>
    <cellStyle name="Title 27 4" xfId="16630" xr:uid="{32E872F6-F9B3-4C42-A384-BD634FD03027}"/>
    <cellStyle name="Title 27 4 2" xfId="16631" xr:uid="{FE2172B9-4880-4138-89FE-3480B3D1A673}"/>
    <cellStyle name="Title 27 4 2 2" xfId="16632" xr:uid="{0F4B8C30-CF2C-49C1-9F54-1B38C74A90F9}"/>
    <cellStyle name="Title 27 4 2 2 2" xfId="34505" xr:uid="{2491EFF5-8491-4A96-AB50-A7EC1E6D830E}"/>
    <cellStyle name="Title 27 4 2 2 3" xfId="52356" xr:uid="{C10928F1-7529-401A-BB91-054AD9AAB3A9}"/>
    <cellStyle name="Title 27 4 2 3" xfId="34504" xr:uid="{40CBADE6-3611-434E-AC46-D82C78B2B3FF}"/>
    <cellStyle name="Title 27 4 2 4" xfId="52355" xr:uid="{467CF633-9761-4564-BAC9-24528E145FE0}"/>
    <cellStyle name="Title 27 4 3" xfId="16633" xr:uid="{657B2939-DD04-4E55-8002-FE8BAF799213}"/>
    <cellStyle name="Title 27 4 3 2" xfId="16634" xr:uid="{8BE392CE-B30B-4FE8-913B-0DDF3E535A5F}"/>
    <cellStyle name="Title 27 4 3 2 2" xfId="34507" xr:uid="{86090C3B-F9EA-4AA6-9445-C69B3B85DB2C}"/>
    <cellStyle name="Title 27 4 3 2 3" xfId="52358" xr:uid="{997F2F4B-3551-4A4B-81AA-F8E55EAF2231}"/>
    <cellStyle name="Title 27 4 3 3" xfId="34506" xr:uid="{59D361BC-5369-437A-ADD4-455EFEFB193D}"/>
    <cellStyle name="Title 27 4 3 4" xfId="52357" xr:uid="{C2ADA5CB-BD59-4834-81F4-AD0B0A0BD1D4}"/>
    <cellStyle name="Title 27 4 4" xfId="16635" xr:uid="{1A06CAC9-961C-4EEC-83E0-32A339D71EF3}"/>
    <cellStyle name="Title 27 4 4 2" xfId="34508" xr:uid="{8A591BC2-2A1D-400A-A84E-E068FA3A3E28}"/>
    <cellStyle name="Title 27 4 4 3" xfId="52359" xr:uid="{00A0C51C-2AA5-496F-82D8-31C3305683A3}"/>
    <cellStyle name="Title 27 4 5" xfId="34503" xr:uid="{3AE538AC-9990-4054-BECE-BA60157AECDD}"/>
    <cellStyle name="Title 27 4 6" xfId="52354" xr:uid="{8AB7223E-5FBD-40B5-A594-A9294A06B5CE}"/>
    <cellStyle name="Title 27 5" xfId="16636" xr:uid="{8F1F7FC0-C5B6-4BC1-801B-A09C6EFCFC47}"/>
    <cellStyle name="Title 27 5 2" xfId="16637" xr:uid="{DF5079A0-7A83-402D-A48D-7C01119A9867}"/>
    <cellStyle name="Title 27 5 2 2" xfId="16638" xr:uid="{0D055BE7-164E-4A83-8184-6220DCFD884C}"/>
    <cellStyle name="Title 27 5 2 2 2" xfId="34511" xr:uid="{53B2E5C6-A974-4E82-84FA-3522BA722726}"/>
    <cellStyle name="Title 27 5 2 2 3" xfId="52362" xr:uid="{E5C7CB3F-1518-439E-A80E-BEFC521F73FE}"/>
    <cellStyle name="Title 27 5 2 3" xfId="34510" xr:uid="{561C65A6-A5F0-463F-909C-B70321CFA4A2}"/>
    <cellStyle name="Title 27 5 2 4" xfId="52361" xr:uid="{F9B560D6-8932-4479-9972-F879327122CA}"/>
    <cellStyle name="Title 27 5 3" xfId="16639" xr:uid="{0699E907-E76E-4906-BAAB-0D62847AE516}"/>
    <cellStyle name="Title 27 5 3 2" xfId="16640" xr:uid="{AEF2FF1F-0C46-4AC8-ADA4-FB051AD708F3}"/>
    <cellStyle name="Title 27 5 3 2 2" xfId="34513" xr:uid="{87889E5C-05BC-4236-9556-F1EB5A1662E3}"/>
    <cellStyle name="Title 27 5 3 2 3" xfId="52364" xr:uid="{F4734242-8577-4639-836D-713CCF4C5DBC}"/>
    <cellStyle name="Title 27 5 3 3" xfId="34512" xr:uid="{22DDF1AD-014C-4A1F-8413-B27D9E087995}"/>
    <cellStyle name="Title 27 5 3 4" xfId="52363" xr:uid="{47452673-4489-4A1C-AF8B-D268F773A6BE}"/>
    <cellStyle name="Title 27 5 4" xfId="16641" xr:uid="{5DEF34FF-9898-4DA3-B4ED-6D61D5E72D0B}"/>
    <cellStyle name="Title 27 5 4 2" xfId="16642" xr:uid="{0CD8349F-6239-4EEC-B810-F9F4571E237F}"/>
    <cellStyle name="Title 27 5 4 2 2" xfId="34515" xr:uid="{961E4AF9-759B-46DB-9CFB-2CB635085D20}"/>
    <cellStyle name="Title 27 5 4 2 3" xfId="52366" xr:uid="{243C292E-3713-44CE-BACA-27DF1E8FBAFD}"/>
    <cellStyle name="Title 27 5 4 3" xfId="34514" xr:uid="{D395E9B3-4EB3-4BEE-AFA1-5B22E06F7602}"/>
    <cellStyle name="Title 27 5 4 4" xfId="52365" xr:uid="{84489712-0DD5-4630-84E4-EA38F6FE7A75}"/>
    <cellStyle name="Title 27 5 5" xfId="16643" xr:uid="{578C5977-0609-44AD-82C4-11C6F3770868}"/>
    <cellStyle name="Title 27 5 5 2" xfId="34516" xr:uid="{24002D91-69BA-4BA7-B097-C43B8197C694}"/>
    <cellStyle name="Title 27 5 5 3" xfId="52367" xr:uid="{CEDFEA1B-84CA-4B6C-897E-0BA17CDB156E}"/>
    <cellStyle name="Title 27 5 6" xfId="34509" xr:uid="{6AAE9999-5E16-4FEE-AEA9-C93F4C51CC48}"/>
    <cellStyle name="Title 27 5 7" xfId="52360" xr:uid="{1FDDDD5C-2502-4368-BB2C-5B972DF94043}"/>
    <cellStyle name="Title 27 6" xfId="16644" xr:uid="{790B59A3-2FB4-42FD-901B-5823487C040F}"/>
    <cellStyle name="Title 27 6 2" xfId="16645" xr:uid="{570E412E-C402-46A1-B2A8-A125E7F395C2}"/>
    <cellStyle name="Title 27 6 2 2" xfId="16646" xr:uid="{D5B9FE69-4A35-49C3-BB21-C284D72C879B}"/>
    <cellStyle name="Title 27 6 2 2 2" xfId="34519" xr:uid="{763DEF20-4639-4312-ACDC-610800945E0E}"/>
    <cellStyle name="Title 27 6 2 2 3" xfId="52370" xr:uid="{3FC578D5-607C-46FC-AB75-B835985D198C}"/>
    <cellStyle name="Title 27 6 2 3" xfId="34518" xr:uid="{0FF107EE-F946-405A-B87D-A9B658F73FB6}"/>
    <cellStyle name="Title 27 6 2 4" xfId="52369" xr:uid="{AC8A0627-E299-421D-9A48-3A604FB4767E}"/>
    <cellStyle name="Title 27 6 3" xfId="16647" xr:uid="{24B69628-F4CA-4C06-B84E-38EC3F383F14}"/>
    <cellStyle name="Title 27 6 3 2" xfId="16648" xr:uid="{1E1231CC-EC4C-4174-9508-7F786DED0AA2}"/>
    <cellStyle name="Title 27 6 3 2 2" xfId="34521" xr:uid="{8A9C528D-F714-41F7-86E9-C7927199AD1E}"/>
    <cellStyle name="Title 27 6 3 2 3" xfId="52372" xr:uid="{7AE00E0A-B134-4ADA-B7D3-775DC1DC84F2}"/>
    <cellStyle name="Title 27 6 3 3" xfId="34520" xr:uid="{5D0476DF-DE85-41AA-BA59-A1C3A5B8A438}"/>
    <cellStyle name="Title 27 6 3 4" xfId="52371" xr:uid="{2849940D-FE6A-427A-9902-63339C73B620}"/>
    <cellStyle name="Title 27 6 4" xfId="16649" xr:uid="{0B7F9198-8631-49C2-AC6E-5B4005A7852F}"/>
    <cellStyle name="Title 27 6 4 2" xfId="34522" xr:uid="{82D209BB-E06D-4FDF-A1E6-E71D50694BB4}"/>
    <cellStyle name="Title 27 6 4 3" xfId="52373" xr:uid="{E9C2C527-9041-4B20-9025-8DA31E3A42E2}"/>
    <cellStyle name="Title 27 6 5" xfId="34517" xr:uid="{24F5F883-BFD1-4A92-B367-1E3BC42BED0A}"/>
    <cellStyle name="Title 27 6 6" xfId="52368" xr:uid="{4EE6D739-E31E-44C0-9F42-8A154040382D}"/>
    <cellStyle name="Title 27 7" xfId="16650" xr:uid="{585E11BE-7915-4518-B1CE-7DCF50776A67}"/>
    <cellStyle name="Title 27 7 2" xfId="16651" xr:uid="{85F25E88-2A37-48A6-9101-67930335D26C}"/>
    <cellStyle name="Title 27 7 2 2" xfId="34524" xr:uid="{74B5CF90-0C9A-4973-BF6C-3D7C5CD0418F}"/>
    <cellStyle name="Title 27 7 2 3" xfId="52375" xr:uid="{6498A70B-7E0A-47CA-A735-3FA431A1A5FD}"/>
    <cellStyle name="Title 27 7 3" xfId="34523" xr:uid="{DEE0BC27-AB83-46EE-BF9A-DF20CB29B46F}"/>
    <cellStyle name="Title 27 7 4" xfId="52374" xr:uid="{F8F50BA8-1DB2-4E84-937E-19DC9402411A}"/>
    <cellStyle name="Title 27 8" xfId="16652" xr:uid="{41626E26-8523-4B2B-9D36-CB9A7F989A06}"/>
    <cellStyle name="Title 27 8 2" xfId="16653" xr:uid="{29B0885B-47DA-4138-9B6F-118A8725942A}"/>
    <cellStyle name="Title 27 8 2 2" xfId="34526" xr:uid="{4DF6AD9E-57A0-4AC8-A3E9-5569683871CC}"/>
    <cellStyle name="Title 27 8 2 3" xfId="52377" xr:uid="{48424608-A447-4070-9641-3817B1BE9E60}"/>
    <cellStyle name="Title 27 8 3" xfId="34525" xr:uid="{D6AC68B7-33F9-4DA5-AF5A-2829EDD4DB1D}"/>
    <cellStyle name="Title 27 8 4" xfId="52376" xr:uid="{EF22B297-1810-4257-AE57-837CC99D3B9C}"/>
    <cellStyle name="Title 27 9" xfId="16654" xr:uid="{13584E2B-1D58-4489-A5DF-FD1F8131677F}"/>
    <cellStyle name="Title 27 9 2" xfId="16655" xr:uid="{B6E600A8-CB49-4C29-96C4-64B6E73EAF1C}"/>
    <cellStyle name="Title 27 9 2 2" xfId="34528" xr:uid="{D970706C-D98F-4C87-BCA4-D73A2EE107D6}"/>
    <cellStyle name="Title 27 9 2 3" xfId="52379" xr:uid="{417454EC-FE78-40FC-AFD9-E352EB17A992}"/>
    <cellStyle name="Title 27 9 3" xfId="34527" xr:uid="{45E845A0-569E-4BAB-8F99-87893913D323}"/>
    <cellStyle name="Title 27 9 4" xfId="52378" xr:uid="{8D2196CE-00A9-46A8-B318-5BDAF5CBF719}"/>
    <cellStyle name="Title 28" xfId="3280" xr:uid="{C19D88FB-5F36-439C-A5FB-D832D6708D48}"/>
    <cellStyle name="Title 28 10" xfId="16657" xr:uid="{9D3E0145-0FD6-47C9-9F35-CF2607D85228}"/>
    <cellStyle name="Title 28 10 2" xfId="34530" xr:uid="{8CBA0D74-B0F4-49BC-919D-5E5C2DB87954}"/>
    <cellStyle name="Title 28 10 3" xfId="52381" xr:uid="{473DB578-4194-439E-8392-117D652F5487}"/>
    <cellStyle name="Title 28 11" xfId="16658" xr:uid="{67A64724-971B-4BEC-A4FB-45EF20F1D72B}"/>
    <cellStyle name="Title 28 11 2" xfId="34531" xr:uid="{520A3FE4-0A3B-4B35-B3FA-A8E987BFF209}"/>
    <cellStyle name="Title 28 11 3" xfId="52382" xr:uid="{69972285-BA28-42B8-8F27-6BC63DE49D31}"/>
    <cellStyle name="Title 28 12" xfId="16656" xr:uid="{AFCB01C2-AD5F-4655-BDD5-E2146AA59BCA}"/>
    <cellStyle name="Title 28 12 2" xfId="34529" xr:uid="{790E7273-6C64-4E37-A62F-84B2E1004AC6}"/>
    <cellStyle name="Title 28 12 3" xfId="52380" xr:uid="{CFBBC8A2-ABFC-4189-9EB6-C7ED49819DEA}"/>
    <cellStyle name="Title 28 13" xfId="60331" xr:uid="{5B4CAA80-E748-4C7F-AA05-A97C2BEA1107}"/>
    <cellStyle name="Title 28 2" xfId="16659" xr:uid="{B13F03BF-6390-47CB-B535-711C4A6344AC}"/>
    <cellStyle name="Title 28 2 2" xfId="16660" xr:uid="{DE547E4D-8648-4312-8FCC-639D9F9777E2}"/>
    <cellStyle name="Title 28 2 2 2" xfId="16661" xr:uid="{BE236803-0439-4337-BB9B-0FCB8F4C34D6}"/>
    <cellStyle name="Title 28 2 2 2 2" xfId="34534" xr:uid="{BE636C53-93A6-4E02-A398-69D02645883A}"/>
    <cellStyle name="Title 28 2 2 2 3" xfId="52385" xr:uid="{5CBEEF66-EDB6-45E0-A94B-3AE413F078FE}"/>
    <cellStyle name="Title 28 2 2 3" xfId="34533" xr:uid="{8FB15D2C-3649-4B7B-AD91-822BA1B922C1}"/>
    <cellStyle name="Title 28 2 2 4" xfId="52384" xr:uid="{7B445BE0-FB15-4E3F-A672-075956DEEAA4}"/>
    <cellStyle name="Title 28 2 3" xfId="16662" xr:uid="{7EC7B4F3-AA64-45D2-8D7C-0AEF4E8F2911}"/>
    <cellStyle name="Title 28 2 3 2" xfId="16663" xr:uid="{72F7ACE4-C418-48EF-B0D5-7C2D505E240A}"/>
    <cellStyle name="Title 28 2 3 2 2" xfId="34536" xr:uid="{DF2516FA-5F20-4E4B-9E67-4CD5E1F1F089}"/>
    <cellStyle name="Title 28 2 3 2 3" xfId="52387" xr:uid="{E2024FF4-DBB8-413B-A075-62A4EBBEF3B8}"/>
    <cellStyle name="Title 28 2 3 3" xfId="34535" xr:uid="{75A4E0C2-48A4-4883-976B-930D0409652D}"/>
    <cellStyle name="Title 28 2 3 4" xfId="52386" xr:uid="{751DB90D-10D0-4E69-87C1-4A5FCC924C0B}"/>
    <cellStyle name="Title 28 2 4" xfId="16664" xr:uid="{73D51EA6-B9A4-4BB3-8880-A34AC1D94110}"/>
    <cellStyle name="Title 28 2 4 2" xfId="34537" xr:uid="{133AB261-DEC7-439C-A58E-345BC0BED27B}"/>
    <cellStyle name="Title 28 2 4 3" xfId="52388" xr:uid="{FCEAB867-9E8C-4A6D-9CCC-F4E2A68075D1}"/>
    <cellStyle name="Title 28 2 5" xfId="16665" xr:uid="{6858A26D-D756-4163-92E5-28BD1BD882CF}"/>
    <cellStyle name="Title 28 2 5 2" xfId="34538" xr:uid="{79C43BBE-5715-4D20-A025-4C1E2AA3ABE1}"/>
    <cellStyle name="Title 28 2 5 3" xfId="52389" xr:uid="{2D04D1E5-9257-46E5-8B65-FD629C587518}"/>
    <cellStyle name="Title 28 2 6" xfId="34532" xr:uid="{34CED22E-3C64-4033-B639-F18566784D13}"/>
    <cellStyle name="Title 28 2 7" xfId="52383" xr:uid="{C5B26B88-B1F5-417D-A1AE-A6DE58B90DEA}"/>
    <cellStyle name="Title 28 3" xfId="16666" xr:uid="{BD49A330-9B49-4067-9322-677A1221E52C}"/>
    <cellStyle name="Title 28 3 2" xfId="16667" xr:uid="{EB9D1035-735F-469B-B97A-4B373A877197}"/>
    <cellStyle name="Title 28 3 2 2" xfId="16668" xr:uid="{97C300A4-8260-4335-9847-0AFCD5D37983}"/>
    <cellStyle name="Title 28 3 2 2 2" xfId="34541" xr:uid="{7B537EF8-4EE0-472C-B8F2-2993F78761B6}"/>
    <cellStyle name="Title 28 3 2 2 3" xfId="52392" xr:uid="{EEF0578E-C7DB-45AC-A293-9E64E8C33778}"/>
    <cellStyle name="Title 28 3 2 3" xfId="34540" xr:uid="{C923D33F-FD27-4722-815E-37F512B50249}"/>
    <cellStyle name="Title 28 3 2 4" xfId="52391" xr:uid="{FA0CC966-6D6D-4997-BEBB-F2A4A6FA5709}"/>
    <cellStyle name="Title 28 3 3" xfId="16669" xr:uid="{49F6EDC5-04C4-4699-BB45-61AD202A3F00}"/>
    <cellStyle name="Title 28 3 3 2" xfId="16670" xr:uid="{4ADD3589-FB31-4BE8-A010-8E65D61BDFC2}"/>
    <cellStyle name="Title 28 3 3 2 2" xfId="34543" xr:uid="{C2BB6113-39F9-46E8-8898-9F889E9BA1E6}"/>
    <cellStyle name="Title 28 3 3 2 3" xfId="52394" xr:uid="{094DB120-136B-4C82-91AC-8E35D815FA3B}"/>
    <cellStyle name="Title 28 3 3 3" xfId="34542" xr:uid="{3B7CB898-7066-42B3-B3BF-5ACD25C57F02}"/>
    <cellStyle name="Title 28 3 3 4" xfId="52393" xr:uid="{5DA706EC-16AC-41AE-8BCA-187840039133}"/>
    <cellStyle name="Title 28 3 4" xfId="16671" xr:uid="{3C1390EA-C712-4F02-A531-2EF1B02F2708}"/>
    <cellStyle name="Title 28 3 4 2" xfId="34544" xr:uid="{FD21B0A2-B16A-4339-989F-0FEBBC9169F2}"/>
    <cellStyle name="Title 28 3 4 3" xfId="52395" xr:uid="{80571CA7-AA5B-4C0A-98B6-410F4E999DCA}"/>
    <cellStyle name="Title 28 3 5" xfId="34539" xr:uid="{682DDC47-B212-4A40-A42F-D8BCC0B25418}"/>
    <cellStyle name="Title 28 3 6" xfId="52390" xr:uid="{577AC50C-FDD7-45BD-82C3-1B2E1411B8B1}"/>
    <cellStyle name="Title 28 4" xfId="16672" xr:uid="{BA28E444-EE8F-472D-A271-3E80D0211459}"/>
    <cellStyle name="Title 28 4 2" xfId="16673" xr:uid="{1D926809-C3BC-4CBE-B7E9-F3C49080076A}"/>
    <cellStyle name="Title 28 4 2 2" xfId="16674" xr:uid="{08770501-CDA5-4DE2-A343-B7A8F6D09F08}"/>
    <cellStyle name="Title 28 4 2 2 2" xfId="34547" xr:uid="{CD8FDD4F-BCB8-4484-8F6C-F8BD6FCC84F0}"/>
    <cellStyle name="Title 28 4 2 2 3" xfId="52398" xr:uid="{58418E6A-2FDA-419A-BE6D-36012C65A9C0}"/>
    <cellStyle name="Title 28 4 2 3" xfId="34546" xr:uid="{35CA82D3-BEE3-4689-95C6-E775C8EE7C55}"/>
    <cellStyle name="Title 28 4 2 4" xfId="52397" xr:uid="{BEF093C7-73BA-4286-9186-A73253985980}"/>
    <cellStyle name="Title 28 4 3" xfId="16675" xr:uid="{34FD9729-3157-4258-AB0D-73E4A1651A03}"/>
    <cellStyle name="Title 28 4 3 2" xfId="16676" xr:uid="{C9C59A56-D39C-4D4E-9DCB-5C3ABDAC8CCE}"/>
    <cellStyle name="Title 28 4 3 2 2" xfId="34549" xr:uid="{BD1DC449-A7F5-4E51-9E05-4B60EE7D5F3E}"/>
    <cellStyle name="Title 28 4 3 2 3" xfId="52400" xr:uid="{185DF323-DEE7-433A-BC96-754110A3FFA4}"/>
    <cellStyle name="Title 28 4 3 3" xfId="34548" xr:uid="{EC2DD9CF-B0BF-494B-9EB7-8668A61658A4}"/>
    <cellStyle name="Title 28 4 3 4" xfId="52399" xr:uid="{9D258D56-DADA-4C3B-ABDC-452F60FB389B}"/>
    <cellStyle name="Title 28 4 4" xfId="16677" xr:uid="{893DBBCC-0FCC-438D-B00A-C3E5A0E45F9F}"/>
    <cellStyle name="Title 28 4 4 2" xfId="34550" xr:uid="{36A6EC69-6DB9-41F4-AFA8-8B072DB2C61F}"/>
    <cellStyle name="Title 28 4 4 3" xfId="52401" xr:uid="{67A95EDF-3F0E-4EF1-8E14-0E7AFD6F1AB4}"/>
    <cellStyle name="Title 28 4 5" xfId="34545" xr:uid="{F849E31D-47A4-4AD6-9CD9-1C969753FC76}"/>
    <cellStyle name="Title 28 4 6" xfId="52396" xr:uid="{FFEE9BCF-2E3A-4088-B225-C966319747F2}"/>
    <cellStyle name="Title 28 5" xfId="16678" xr:uid="{83888FBE-3236-4E53-8A66-690E9B2753F2}"/>
    <cellStyle name="Title 28 5 2" xfId="16679" xr:uid="{3414D2B6-87FF-4E6C-9636-A16D41810D0A}"/>
    <cellStyle name="Title 28 5 2 2" xfId="16680" xr:uid="{E739EC0E-CD00-4859-8838-87FBA37DB3DC}"/>
    <cellStyle name="Title 28 5 2 2 2" xfId="34553" xr:uid="{24C062DC-E32C-4140-B913-9850A4B44B77}"/>
    <cellStyle name="Title 28 5 2 2 3" xfId="52404" xr:uid="{05BF7284-5E36-49BF-A2ED-7C415B0012F6}"/>
    <cellStyle name="Title 28 5 2 3" xfId="34552" xr:uid="{74A8496E-BDE3-49BB-B7BC-5B10B726BC90}"/>
    <cellStyle name="Title 28 5 2 4" xfId="52403" xr:uid="{F9E4A94A-FEB6-4508-9759-679FC4C2136F}"/>
    <cellStyle name="Title 28 5 3" xfId="16681" xr:uid="{3C3122BC-2E0B-48B2-9066-026AC9337C47}"/>
    <cellStyle name="Title 28 5 3 2" xfId="16682" xr:uid="{4E31B4B9-C8A4-4F50-8B42-284F392CD9EE}"/>
    <cellStyle name="Title 28 5 3 2 2" xfId="34555" xr:uid="{242F53B6-04A2-41FE-9CF8-4435074AEFF5}"/>
    <cellStyle name="Title 28 5 3 2 3" xfId="52406" xr:uid="{7F94BA1C-79F4-404D-93DF-1F395CA1A53D}"/>
    <cellStyle name="Title 28 5 3 3" xfId="34554" xr:uid="{3B134ED5-11D5-45C4-B85C-EFE13371A585}"/>
    <cellStyle name="Title 28 5 3 4" xfId="52405" xr:uid="{2A0ACE36-791F-4C0B-A27D-0C6594358800}"/>
    <cellStyle name="Title 28 5 4" xfId="16683" xr:uid="{06C12BF1-70A9-4CD1-AC3D-600E7B851FC2}"/>
    <cellStyle name="Title 28 5 4 2" xfId="16684" xr:uid="{543DD0EB-CF85-40C7-9D5D-C756956666D9}"/>
    <cellStyle name="Title 28 5 4 2 2" xfId="34557" xr:uid="{23CEDB02-91D8-405C-9547-C4045F7EE16A}"/>
    <cellStyle name="Title 28 5 4 2 3" xfId="52408" xr:uid="{3B545F22-943E-46A8-A4ED-1FE2FF15C6C5}"/>
    <cellStyle name="Title 28 5 4 3" xfId="34556" xr:uid="{339687E9-871A-4523-8850-E45B4ED04013}"/>
    <cellStyle name="Title 28 5 4 4" xfId="52407" xr:uid="{988879CC-3B84-40FE-B0E7-6E9A9E7588B4}"/>
    <cellStyle name="Title 28 5 5" xfId="16685" xr:uid="{8C13AEC4-B7F3-4183-B7C9-113EA4C50536}"/>
    <cellStyle name="Title 28 5 5 2" xfId="34558" xr:uid="{9EBDC2FF-3713-4FF1-B5AD-F3799B2530FC}"/>
    <cellStyle name="Title 28 5 5 3" xfId="52409" xr:uid="{6D27A22D-6D9C-43AD-BDB8-BA2D42D00BEA}"/>
    <cellStyle name="Title 28 5 6" xfId="34551" xr:uid="{798C7537-197B-4628-8CF1-C0C7638FAB1B}"/>
    <cellStyle name="Title 28 5 7" xfId="52402" xr:uid="{3D4C273B-3E8B-4AEE-B776-97F813136D63}"/>
    <cellStyle name="Title 28 6" xfId="16686" xr:uid="{09BB46A1-0F52-4CF6-BD57-A84069385997}"/>
    <cellStyle name="Title 28 6 2" xfId="16687" xr:uid="{08CEBC40-B107-4D0F-BA54-02493D4B616A}"/>
    <cellStyle name="Title 28 6 2 2" xfId="16688" xr:uid="{A8CBD09E-3751-45EE-9E36-20018A2BE331}"/>
    <cellStyle name="Title 28 6 2 2 2" xfId="34561" xr:uid="{2DCA5D69-54B5-446C-AF78-4D25FDA92D63}"/>
    <cellStyle name="Title 28 6 2 2 3" xfId="52412" xr:uid="{3013AFF8-245A-4428-9B93-2182220EC718}"/>
    <cellStyle name="Title 28 6 2 3" xfId="34560" xr:uid="{F2D6F14B-4424-4542-A480-DA32E9467E64}"/>
    <cellStyle name="Title 28 6 2 4" xfId="52411" xr:uid="{A0F09833-DC04-47B3-BB97-275D940CDEAA}"/>
    <cellStyle name="Title 28 6 3" xfId="16689" xr:uid="{8118F8C9-D2EE-417A-9477-3C074D282801}"/>
    <cellStyle name="Title 28 6 3 2" xfId="16690" xr:uid="{ABA15D3E-164B-4DEC-9C26-ECFAABBF7FF7}"/>
    <cellStyle name="Title 28 6 3 2 2" xfId="34563" xr:uid="{748610E8-91C2-4D8D-9CE4-A6468001A865}"/>
    <cellStyle name="Title 28 6 3 2 3" xfId="52414" xr:uid="{BB12D208-9574-434E-AEB9-F532576B5EC7}"/>
    <cellStyle name="Title 28 6 3 3" xfId="34562" xr:uid="{75F9A554-287B-4B1C-B6E7-12D53A2CBA89}"/>
    <cellStyle name="Title 28 6 3 4" xfId="52413" xr:uid="{95D4C596-C957-4D82-8E30-F53D11C164F4}"/>
    <cellStyle name="Title 28 6 4" xfId="16691" xr:uid="{9E050050-2B17-4734-B8FE-3E4AED87FDFE}"/>
    <cellStyle name="Title 28 6 4 2" xfId="34564" xr:uid="{7CB0F519-BB27-4380-A98D-CEF2E959F93A}"/>
    <cellStyle name="Title 28 6 4 3" xfId="52415" xr:uid="{128B22A5-D240-40D7-9308-528C1BD89DE9}"/>
    <cellStyle name="Title 28 6 5" xfId="34559" xr:uid="{C1A3A5DB-C83C-4329-BE0F-3229746BD9A6}"/>
    <cellStyle name="Title 28 6 6" xfId="52410" xr:uid="{E1DF76F5-05F2-455D-864C-7975A48600E8}"/>
    <cellStyle name="Title 28 7" xfId="16692" xr:uid="{4FEA36F9-A0AB-4CA8-B750-5998EDDA01EF}"/>
    <cellStyle name="Title 28 7 2" xfId="16693" xr:uid="{B3B2EDA5-6424-4A47-BF9B-B544425B9318}"/>
    <cellStyle name="Title 28 7 2 2" xfId="34566" xr:uid="{64B21866-DE9F-4FDE-B671-08ABC1A506E9}"/>
    <cellStyle name="Title 28 7 2 3" xfId="52417" xr:uid="{6BE6CBAA-C5AA-4F48-B98D-7E85CC6F98DD}"/>
    <cellStyle name="Title 28 7 3" xfId="34565" xr:uid="{7F62934B-609C-4013-862C-7015DFD835E6}"/>
    <cellStyle name="Title 28 7 4" xfId="52416" xr:uid="{4EB4AC8C-1EC3-4BB1-BBBC-02817640FC1C}"/>
    <cellStyle name="Title 28 8" xfId="16694" xr:uid="{FEB96619-3FA7-4EF1-AF90-225DF901E69F}"/>
    <cellStyle name="Title 28 8 2" xfId="16695" xr:uid="{4D0EBDB0-F584-4FB5-89B7-1B6E06BE94DF}"/>
    <cellStyle name="Title 28 8 2 2" xfId="34568" xr:uid="{6ED9A880-937F-463E-A23C-C6C834E4651F}"/>
    <cellStyle name="Title 28 8 2 3" xfId="52419" xr:uid="{C08E8C16-2E98-4931-B662-8072D8128479}"/>
    <cellStyle name="Title 28 8 3" xfId="34567" xr:uid="{1C39930F-C2E9-4940-853E-B614AE8B305B}"/>
    <cellStyle name="Title 28 8 4" xfId="52418" xr:uid="{E2ADBF07-4C53-4697-945D-DA079C4182D5}"/>
    <cellStyle name="Title 28 9" xfId="16696" xr:uid="{955BE142-3A52-4A58-BFB9-D443F3B2D12B}"/>
    <cellStyle name="Title 28 9 2" xfId="16697" xr:uid="{53FAE668-C4F4-476F-9E1D-B11DD7E68A65}"/>
    <cellStyle name="Title 28 9 2 2" xfId="34570" xr:uid="{1381C2E5-286C-434A-A9D9-5000A0164373}"/>
    <cellStyle name="Title 28 9 2 3" xfId="52421" xr:uid="{D282CB9B-62DD-440D-8C02-E3BB19E7EA31}"/>
    <cellStyle name="Title 28 9 3" xfId="34569" xr:uid="{DB1E2855-C236-4AC0-B5C9-7D9666D148F6}"/>
    <cellStyle name="Title 28 9 4" xfId="52420" xr:uid="{270B5E00-22A5-4D94-AB90-C7FCE37FF1CE}"/>
    <cellStyle name="Title 29" xfId="3281" xr:uid="{A28C3558-2F6B-4D77-916E-AC6F60561965}"/>
    <cellStyle name="Title 29 10" xfId="16699" xr:uid="{236A94F2-709F-44D2-ACF1-2FCA0A884D0E}"/>
    <cellStyle name="Title 29 10 2" xfId="34572" xr:uid="{DBCA95E7-EF9C-4664-B3A9-7ACA17708E9D}"/>
    <cellStyle name="Title 29 10 3" xfId="52423" xr:uid="{62795CF0-A431-4DFB-9B69-6121FC603B4B}"/>
    <cellStyle name="Title 29 11" xfId="16700" xr:uid="{102B1F27-1BE6-47DE-B295-D6A4832608A7}"/>
    <cellStyle name="Title 29 11 2" xfId="34573" xr:uid="{883B4CD3-57E6-47C0-9D34-05A61FD39FEA}"/>
    <cellStyle name="Title 29 11 3" xfId="52424" xr:uid="{3E478DF1-D786-4378-B463-D548695CA7B4}"/>
    <cellStyle name="Title 29 12" xfId="16698" xr:uid="{914230DD-368E-47C2-BFB3-BB0F2B5495A0}"/>
    <cellStyle name="Title 29 12 2" xfId="34571" xr:uid="{F13D40AD-3301-4BEB-B228-F26A6E1B1962}"/>
    <cellStyle name="Title 29 12 3" xfId="52422" xr:uid="{CA050D34-954D-4054-AC12-557E3AE21FF1}"/>
    <cellStyle name="Title 29 13" xfId="60332" xr:uid="{0A9087CC-C351-44E8-ABEC-C1B643D68798}"/>
    <cellStyle name="Title 29 2" xfId="16701" xr:uid="{172D8C87-D716-48E6-89E7-21FFEA27C16A}"/>
    <cellStyle name="Title 29 2 2" xfId="16702" xr:uid="{8D4D0476-1DC5-41B1-815D-5C7828F73B3D}"/>
    <cellStyle name="Title 29 2 2 2" xfId="16703" xr:uid="{C0628B2D-0443-40F4-81E6-00D7C05F3912}"/>
    <cellStyle name="Title 29 2 2 2 2" xfId="34576" xr:uid="{4688BF86-7991-4C91-A133-A40962E36081}"/>
    <cellStyle name="Title 29 2 2 2 3" xfId="52427" xr:uid="{80E3538A-58FD-4B95-9205-2F0A54BA62BB}"/>
    <cellStyle name="Title 29 2 2 3" xfId="34575" xr:uid="{8D77C503-D297-43E8-A3A4-9F3EBEFE62D9}"/>
    <cellStyle name="Title 29 2 2 4" xfId="52426" xr:uid="{B502975F-053B-447F-916C-8C9BC4F806E1}"/>
    <cellStyle name="Title 29 2 3" xfId="16704" xr:uid="{CC99650E-05A4-429A-87D6-7FBF1E99C8BC}"/>
    <cellStyle name="Title 29 2 3 2" xfId="16705" xr:uid="{B208AFE6-A7E0-45D7-B444-302FDA10C370}"/>
    <cellStyle name="Title 29 2 3 2 2" xfId="34578" xr:uid="{C9395E65-B23A-499F-B46C-A66F312E92A6}"/>
    <cellStyle name="Title 29 2 3 2 3" xfId="52429" xr:uid="{DDC0F027-3D49-4280-A57B-CF3D74A60A96}"/>
    <cellStyle name="Title 29 2 3 3" xfId="34577" xr:uid="{0D3925E4-A696-4D95-AF14-B09C550FBBE1}"/>
    <cellStyle name="Title 29 2 3 4" xfId="52428" xr:uid="{DBEAB7DF-675B-4F70-A13A-F396AF3FFA50}"/>
    <cellStyle name="Title 29 2 4" xfId="16706" xr:uid="{65E97C3B-6271-42B4-B18D-8D61B28EA730}"/>
    <cellStyle name="Title 29 2 4 2" xfId="34579" xr:uid="{4A4C00FC-6CD1-4401-870E-5FBC01139370}"/>
    <cellStyle name="Title 29 2 4 3" xfId="52430" xr:uid="{D87EC3D1-D150-4D66-92F1-9961387438B4}"/>
    <cellStyle name="Title 29 2 5" xfId="16707" xr:uid="{A8358BA1-2359-44CE-B512-05F5D7F2D8B7}"/>
    <cellStyle name="Title 29 2 5 2" xfId="34580" xr:uid="{60A49FA1-C716-41D4-AE83-059D51727B75}"/>
    <cellStyle name="Title 29 2 5 3" xfId="52431" xr:uid="{49EA3573-55D4-45DB-907C-9D68666D9304}"/>
    <cellStyle name="Title 29 2 6" xfId="34574" xr:uid="{CFBE52F0-771A-4728-A173-980AEF6323EB}"/>
    <cellStyle name="Title 29 2 7" xfId="52425" xr:uid="{699931D6-B81A-4777-AEE9-75516153ADBE}"/>
    <cellStyle name="Title 29 3" xfId="16708" xr:uid="{0D219D20-41D9-4631-A822-EAF16CA6F92C}"/>
    <cellStyle name="Title 29 3 2" xfId="16709" xr:uid="{B66DD22E-E5E0-4127-8FC7-FFD292ECFE5E}"/>
    <cellStyle name="Title 29 3 2 2" xfId="16710" xr:uid="{C06A0E07-BD31-443E-9175-838F62A27E68}"/>
    <cellStyle name="Title 29 3 2 2 2" xfId="34583" xr:uid="{FDA1CDEB-EF3D-40E2-86D4-4C47A13BB31F}"/>
    <cellStyle name="Title 29 3 2 2 3" xfId="52434" xr:uid="{65806444-5237-4F12-BB21-DA4393ECFE89}"/>
    <cellStyle name="Title 29 3 2 3" xfId="34582" xr:uid="{500A7673-4623-4EE4-AE4D-53CB36926CAB}"/>
    <cellStyle name="Title 29 3 2 4" xfId="52433" xr:uid="{05D6D8CE-C962-4C0D-9B67-223C314EDD07}"/>
    <cellStyle name="Title 29 3 3" xfId="16711" xr:uid="{BC9E38DF-EB92-4D5E-B65A-EF7AB53450E1}"/>
    <cellStyle name="Title 29 3 3 2" xfId="16712" xr:uid="{782D7E59-F3BE-43C4-9F43-5D67868C01BE}"/>
    <cellStyle name="Title 29 3 3 2 2" xfId="34585" xr:uid="{087E77E7-3467-4485-A823-576AAE09030E}"/>
    <cellStyle name="Title 29 3 3 2 3" xfId="52436" xr:uid="{928422AE-D193-4567-AEF2-AF1860BC9E31}"/>
    <cellStyle name="Title 29 3 3 3" xfId="34584" xr:uid="{0B0761F6-9070-49E6-BD35-99B76CFC4927}"/>
    <cellStyle name="Title 29 3 3 4" xfId="52435" xr:uid="{122895C4-F537-41AC-A49C-7FC8F5EBBAEC}"/>
    <cellStyle name="Title 29 3 4" xfId="16713" xr:uid="{93341FD2-ABE4-4F6F-9DEC-3411AAC3168D}"/>
    <cellStyle name="Title 29 3 4 2" xfId="34586" xr:uid="{56C85C1F-68C5-4C85-B7C0-5729D89ED82B}"/>
    <cellStyle name="Title 29 3 4 3" xfId="52437" xr:uid="{B719E4B3-8E3D-431A-A527-E8984E198003}"/>
    <cellStyle name="Title 29 3 5" xfId="34581" xr:uid="{305059C7-E1B8-41C0-B18B-0368CAA939FF}"/>
    <cellStyle name="Title 29 3 6" xfId="52432" xr:uid="{5AF08374-4F2C-480D-B90B-92DBC4AB066E}"/>
    <cellStyle name="Title 29 4" xfId="16714" xr:uid="{577751F4-862B-4989-A86F-636A433C2F21}"/>
    <cellStyle name="Title 29 4 2" xfId="16715" xr:uid="{32E20161-EC87-4FAD-97AB-957745EB3CA4}"/>
    <cellStyle name="Title 29 4 2 2" xfId="16716" xr:uid="{014A4670-26E7-4F8F-B11B-FB73E4F1E91A}"/>
    <cellStyle name="Title 29 4 2 2 2" xfId="34589" xr:uid="{94F1C073-41BD-4D87-B60B-CA3974E2C887}"/>
    <cellStyle name="Title 29 4 2 2 3" xfId="52440" xr:uid="{6FC889AD-C7F8-45A6-8B32-DCF1157E86FA}"/>
    <cellStyle name="Title 29 4 2 3" xfId="34588" xr:uid="{A589F299-3F58-4105-B930-729BA3D36EA6}"/>
    <cellStyle name="Title 29 4 2 4" xfId="52439" xr:uid="{BE0352B3-DF3D-435B-9DAF-07FDB648C373}"/>
    <cellStyle name="Title 29 4 3" xfId="16717" xr:uid="{8EAE69FC-FF32-4F53-8433-1818FBEA81D9}"/>
    <cellStyle name="Title 29 4 3 2" xfId="16718" xr:uid="{73A0DED2-F0C8-4649-99B0-9665B540F87E}"/>
    <cellStyle name="Title 29 4 3 2 2" xfId="34591" xr:uid="{48806401-D7AE-4C50-A7F8-81FD84904CC3}"/>
    <cellStyle name="Title 29 4 3 2 3" xfId="52442" xr:uid="{C590480B-E6A0-403A-938D-6F9B1C594929}"/>
    <cellStyle name="Title 29 4 3 3" xfId="34590" xr:uid="{6C0B44C5-F79F-4F7B-A26B-5DA0F72E6A5E}"/>
    <cellStyle name="Title 29 4 3 4" xfId="52441" xr:uid="{FF90C41F-90FF-4B30-9917-1C1EC780C0EE}"/>
    <cellStyle name="Title 29 4 4" xfId="16719" xr:uid="{17BC0F6E-5DA1-41E3-9A0D-84EBB2CFD37C}"/>
    <cellStyle name="Title 29 4 4 2" xfId="34592" xr:uid="{A9950A58-EC86-42B1-B35C-9620388E56A2}"/>
    <cellStyle name="Title 29 4 4 3" xfId="52443" xr:uid="{DA38946B-CA56-4594-8AA9-470D315984F6}"/>
    <cellStyle name="Title 29 4 5" xfId="34587" xr:uid="{D3CD99F0-83DA-4EB6-AA52-EF3D33A6E500}"/>
    <cellStyle name="Title 29 4 6" xfId="52438" xr:uid="{E32E7BC8-ECD6-4175-BBB1-D6EF37524F65}"/>
    <cellStyle name="Title 29 5" xfId="16720" xr:uid="{32670BA9-DE39-4AD4-88CF-981A5A90387B}"/>
    <cellStyle name="Title 29 5 2" xfId="16721" xr:uid="{B30561C7-4A11-4162-B594-91FF8F76838D}"/>
    <cellStyle name="Title 29 5 2 2" xfId="16722" xr:uid="{71FB3A89-BDDE-49D5-B5FC-09B0FFDED120}"/>
    <cellStyle name="Title 29 5 2 2 2" xfId="34595" xr:uid="{D0FBC93A-67C0-4063-AC26-FEF13DA0D8DC}"/>
    <cellStyle name="Title 29 5 2 2 3" xfId="52446" xr:uid="{2C9BC08F-28DF-4E4D-A1DE-383325E7CC07}"/>
    <cellStyle name="Title 29 5 2 3" xfId="34594" xr:uid="{E5BABB4D-52A0-4135-A870-683655734E2E}"/>
    <cellStyle name="Title 29 5 2 4" xfId="52445" xr:uid="{F35FCA5C-8DCB-44AF-9D20-F528E737018A}"/>
    <cellStyle name="Title 29 5 3" xfId="16723" xr:uid="{2866C893-230C-4CC5-A2E6-7A9081741BE7}"/>
    <cellStyle name="Title 29 5 3 2" xfId="16724" xr:uid="{2F86EBF6-6B31-4DCC-A483-50572CFDA6EA}"/>
    <cellStyle name="Title 29 5 3 2 2" xfId="34597" xr:uid="{E1E1E45A-4BD5-4E17-9DDC-32D91450B862}"/>
    <cellStyle name="Title 29 5 3 2 3" xfId="52448" xr:uid="{E3439BFE-7E41-49B4-A607-966EF71F6CD4}"/>
    <cellStyle name="Title 29 5 3 3" xfId="34596" xr:uid="{5CE84A68-C949-4E8C-9B75-531C602F3934}"/>
    <cellStyle name="Title 29 5 3 4" xfId="52447" xr:uid="{1F619A9D-7E32-4B23-9F24-F909ACAF8AB4}"/>
    <cellStyle name="Title 29 5 4" xfId="16725" xr:uid="{FDD08F1F-72E3-4037-9CD0-5430E8F1B19F}"/>
    <cellStyle name="Title 29 5 4 2" xfId="16726" xr:uid="{88CAF6AB-701A-402D-B55C-F4175184390E}"/>
    <cellStyle name="Title 29 5 4 2 2" xfId="34599" xr:uid="{93A87281-8721-4814-B71D-CBA483F3DBCF}"/>
    <cellStyle name="Title 29 5 4 2 3" xfId="52450" xr:uid="{1B46652F-99BD-4EED-823F-CBE06D1E26B2}"/>
    <cellStyle name="Title 29 5 4 3" xfId="34598" xr:uid="{86003410-8053-4778-BE20-12EB9686FA01}"/>
    <cellStyle name="Title 29 5 4 4" xfId="52449" xr:uid="{88A04A09-88EF-42B2-8225-E96D2416781C}"/>
    <cellStyle name="Title 29 5 5" xfId="16727" xr:uid="{1F1252D6-F400-4410-969F-7203F390A9F5}"/>
    <cellStyle name="Title 29 5 5 2" xfId="34600" xr:uid="{A9D2D13B-F823-4F21-8D5D-EDC88A9839D2}"/>
    <cellStyle name="Title 29 5 5 3" xfId="52451" xr:uid="{D8FBBA36-92D4-489D-9640-339D61943774}"/>
    <cellStyle name="Title 29 5 6" xfId="34593" xr:uid="{EFDAC2F3-CF7B-4B81-B704-2F61112561AC}"/>
    <cellStyle name="Title 29 5 7" xfId="52444" xr:uid="{89ED3165-794D-4E84-87C7-9FC7F731F3D1}"/>
    <cellStyle name="Title 29 6" xfId="16728" xr:uid="{794554F9-1259-4F40-B6DB-E29A7165CF3F}"/>
    <cellStyle name="Title 29 6 2" xfId="16729" xr:uid="{AD321D36-E449-4A9D-BE4E-FBEEB9BB4B2E}"/>
    <cellStyle name="Title 29 6 2 2" xfId="16730" xr:uid="{8B03A949-0317-4F54-9B81-384A96A074CB}"/>
    <cellStyle name="Title 29 6 2 2 2" xfId="34603" xr:uid="{9DBC941A-1D3A-481A-BA05-92BE659769C6}"/>
    <cellStyle name="Title 29 6 2 2 3" xfId="52454" xr:uid="{C1186991-312B-4A68-A9AF-AE1CB70D8C3B}"/>
    <cellStyle name="Title 29 6 2 3" xfId="34602" xr:uid="{B464A905-0C65-47D3-8027-00BC4B5FDB8E}"/>
    <cellStyle name="Title 29 6 2 4" xfId="52453" xr:uid="{D9F8798D-BD36-4851-B637-798EF3D482CD}"/>
    <cellStyle name="Title 29 6 3" xfId="16731" xr:uid="{C227EB4D-FB12-4D2C-8C15-060B0E5C7200}"/>
    <cellStyle name="Title 29 6 3 2" xfId="16732" xr:uid="{F407E2B0-41A5-47CD-BDD3-173782B04A91}"/>
    <cellStyle name="Title 29 6 3 2 2" xfId="34605" xr:uid="{16850ED9-E10A-460D-896A-803E9F03E6B3}"/>
    <cellStyle name="Title 29 6 3 2 3" xfId="52456" xr:uid="{F3515E67-FC23-46BD-8DEE-4F5E1C839B2C}"/>
    <cellStyle name="Title 29 6 3 3" xfId="34604" xr:uid="{9B05C1F1-7D6C-4367-82E7-B3A487AB68E3}"/>
    <cellStyle name="Title 29 6 3 4" xfId="52455" xr:uid="{4F8ABCEE-2F64-4A21-A385-291DB4BAE935}"/>
    <cellStyle name="Title 29 6 4" xfId="16733" xr:uid="{3660DA97-4882-482E-8F05-F76EBFD784F3}"/>
    <cellStyle name="Title 29 6 4 2" xfId="34606" xr:uid="{87F5F960-8BDE-4615-9266-EE139D3785CC}"/>
    <cellStyle name="Title 29 6 4 3" xfId="52457" xr:uid="{D4DFB279-600A-4641-9F46-85E11891991C}"/>
    <cellStyle name="Title 29 6 5" xfId="34601" xr:uid="{232EF267-83CE-4516-A325-328C85716E58}"/>
    <cellStyle name="Title 29 6 6" xfId="52452" xr:uid="{5E02C71B-FB9A-4106-AADC-FC279D8048B5}"/>
    <cellStyle name="Title 29 7" xfId="16734" xr:uid="{D59E0412-487E-4318-94B9-6AF7D39B204A}"/>
    <cellStyle name="Title 29 7 2" xfId="16735" xr:uid="{6501AE44-AC78-438E-A1EF-D5A6EBCDE659}"/>
    <cellStyle name="Title 29 7 2 2" xfId="34608" xr:uid="{008985E2-F3A7-4004-8D86-B6F4E6EBA496}"/>
    <cellStyle name="Title 29 7 2 3" xfId="52459" xr:uid="{420081B2-6147-4DE2-8B20-F2999AC63AC1}"/>
    <cellStyle name="Title 29 7 3" xfId="34607" xr:uid="{CCC1ADD9-27B7-4AA4-94AC-E6454E759CD5}"/>
    <cellStyle name="Title 29 7 4" xfId="52458" xr:uid="{1D9565B4-F1FE-4891-94D8-6D8391DBB8A2}"/>
    <cellStyle name="Title 29 8" xfId="16736" xr:uid="{10D7837A-57F3-4094-B32E-2262B4000F6E}"/>
    <cellStyle name="Title 29 8 2" xfId="16737" xr:uid="{4A2D6F69-9DE1-43D5-9C77-65AE7EF58D4A}"/>
    <cellStyle name="Title 29 8 2 2" xfId="34610" xr:uid="{FA9DAA91-0CCD-467C-A598-6B57672FD894}"/>
    <cellStyle name="Title 29 8 2 3" xfId="52461" xr:uid="{7DC75D68-CF2E-469B-AF6E-8D7784EAAEE2}"/>
    <cellStyle name="Title 29 8 3" xfId="34609" xr:uid="{C1E87E5D-1B3B-448D-AD60-D4F1AAE13A6A}"/>
    <cellStyle name="Title 29 8 4" xfId="52460" xr:uid="{68DB1424-6FFD-425A-8FDC-FD63926E16B9}"/>
    <cellStyle name="Title 29 9" xfId="16738" xr:uid="{463FBEF1-565E-4BA4-B966-494441A3E980}"/>
    <cellStyle name="Title 29 9 2" xfId="16739" xr:uid="{80AA2C8C-2F36-46FE-81B6-7444DA005417}"/>
    <cellStyle name="Title 29 9 2 2" xfId="34612" xr:uid="{4BACB218-DB58-46E4-9619-5D48FD5DF469}"/>
    <cellStyle name="Title 29 9 2 3" xfId="52463" xr:uid="{6FC1D5D5-E4DD-4D70-8DCD-FBC190E7D423}"/>
    <cellStyle name="Title 29 9 3" xfId="34611" xr:uid="{04A8F01D-7345-4579-B044-BFDFCFAA7F90}"/>
    <cellStyle name="Title 29 9 4" xfId="52462" xr:uid="{1E51B596-41AB-437A-81FD-76A0B219C36F}"/>
    <cellStyle name="Title 3" xfId="312" xr:uid="{D7096B19-D041-430C-8D00-36D3ED3A832E}"/>
    <cellStyle name="Title 3 10" xfId="16741" xr:uid="{D2679F9F-BCCE-43C9-8378-86512B6E9F09}"/>
    <cellStyle name="Title 3 10 2" xfId="16742" xr:uid="{ECA64A9B-41A8-4225-A2F3-A98918A64610}"/>
    <cellStyle name="Title 3 10 2 2" xfId="34615" xr:uid="{EBB0936B-0BD8-4B66-A8A5-14C304E27518}"/>
    <cellStyle name="Title 3 10 2 3" xfId="52466" xr:uid="{8A923488-4C8E-43A9-8537-1FD6907F3CA5}"/>
    <cellStyle name="Title 3 10 3" xfId="34614" xr:uid="{6E9D783C-6D8B-4082-BB1B-667F92141C45}"/>
    <cellStyle name="Title 3 10 4" xfId="52465" xr:uid="{B25E769C-BDD1-475A-9477-6F7971B48926}"/>
    <cellStyle name="Title 3 11" xfId="16743" xr:uid="{C831014B-6DA0-41B3-8B5E-B2BD559B9FCA}"/>
    <cellStyle name="Title 3 11 2" xfId="34616" xr:uid="{AE77C048-1AED-440E-9554-A2653079C267}"/>
    <cellStyle name="Title 3 11 3" xfId="52467" xr:uid="{568AB49C-B288-4B32-A255-B3BCA7D83761}"/>
    <cellStyle name="Title 3 12" xfId="16744" xr:uid="{D300D421-18E9-40D7-ACE9-FC7F38EFF6A2}"/>
    <cellStyle name="Title 3 12 2" xfId="34617" xr:uid="{62108F99-3EA3-47B6-99B8-90AE5C6F6A88}"/>
    <cellStyle name="Title 3 12 3" xfId="52468" xr:uid="{AA9795A1-4CB6-4B86-A9EA-07B8209A86EF}"/>
    <cellStyle name="Title 3 13" xfId="16740" xr:uid="{BAF4F1FA-B1AE-4A4B-A428-D0EBE95430D4}"/>
    <cellStyle name="Title 3 13 2" xfId="34613" xr:uid="{887DD1FD-8BB4-4732-83C1-1431F1879692}"/>
    <cellStyle name="Title 3 13 3" xfId="52464" xr:uid="{615ABC33-59BC-4728-A2A9-2C6385DB4921}"/>
    <cellStyle name="Title 3 14" xfId="60333" xr:uid="{E5C67163-6448-4860-8212-E4DC9FB1A158}"/>
    <cellStyle name="Title 3 2" xfId="3282" xr:uid="{F1DB2122-9C91-4171-BB85-4B9CF625EA62}"/>
    <cellStyle name="Title 3 2 10" xfId="16746" xr:uid="{3D68A745-4933-4BB6-82A2-A1B55417AB83}"/>
    <cellStyle name="Title 3 2 10 2" xfId="34619" xr:uid="{A1E9552B-8E5E-4477-955B-CB58A301103E}"/>
    <cellStyle name="Title 3 2 10 3" xfId="52470" xr:uid="{7AC7C9B6-76F2-4453-888F-82D0F8DD6DD0}"/>
    <cellStyle name="Title 3 2 11" xfId="16745" xr:uid="{133A16FF-AF9E-4FDE-B465-A3744D6B3295}"/>
    <cellStyle name="Title 3 2 11 2" xfId="34618" xr:uid="{4DBE8CE6-D2F1-47D4-B489-D08F6F38B59E}"/>
    <cellStyle name="Title 3 2 11 3" xfId="52469" xr:uid="{3FE6B087-E86B-4EAA-B47E-9B758A9E600C}"/>
    <cellStyle name="Title 3 2 12" xfId="60334" xr:uid="{59DEF2AE-92A3-4246-9EA4-FF6572ADEB1E}"/>
    <cellStyle name="Title 3 2 2" xfId="16747" xr:uid="{AB4E6EF9-776A-45E4-9B0D-0A7345099911}"/>
    <cellStyle name="Title 3 2 2 2" xfId="16748" xr:uid="{9AC14BC4-2360-41C9-A8ED-F07528735BED}"/>
    <cellStyle name="Title 3 2 2 2 2" xfId="16749" xr:uid="{24E34A6A-9671-4F62-A9A6-7917DFE85AFD}"/>
    <cellStyle name="Title 3 2 2 2 2 2" xfId="34622" xr:uid="{15D381F1-E44F-44C8-965D-78D43FAFAE1E}"/>
    <cellStyle name="Title 3 2 2 2 2 3" xfId="52473" xr:uid="{A5930298-70B5-4632-BA63-7A41B2DA594D}"/>
    <cellStyle name="Title 3 2 2 2 3" xfId="34621" xr:uid="{1B6492A0-F315-4233-9D6B-A02AEDEC025B}"/>
    <cellStyle name="Title 3 2 2 2 4" xfId="52472" xr:uid="{3073E9E5-A413-4F98-8F4E-49C931E982B7}"/>
    <cellStyle name="Title 3 2 2 3" xfId="16750" xr:uid="{91F3FF67-7DD7-4B86-BC00-E6CDF7E950C8}"/>
    <cellStyle name="Title 3 2 2 3 2" xfId="16751" xr:uid="{A9F12517-690D-4931-AAD1-7574B401784C}"/>
    <cellStyle name="Title 3 2 2 3 2 2" xfId="34624" xr:uid="{81CC17BA-09F3-46D6-91D4-5E11DB7568BE}"/>
    <cellStyle name="Title 3 2 2 3 2 3" xfId="52475" xr:uid="{FEB5F58C-61A8-45F8-98FF-5ACB6110AE8F}"/>
    <cellStyle name="Title 3 2 2 3 3" xfId="34623" xr:uid="{27EC81D0-A501-4E8B-BF6D-DE51109DDD9B}"/>
    <cellStyle name="Title 3 2 2 3 4" xfId="52474" xr:uid="{4D412E6C-766E-4A41-BFE1-E910AEACFEB7}"/>
    <cellStyle name="Title 3 2 2 4" xfId="16752" xr:uid="{EF9FC011-48D8-42E9-A833-BA42EF0FCFF7}"/>
    <cellStyle name="Title 3 2 2 4 2" xfId="34625" xr:uid="{27EBD6F0-98A4-4660-A488-0E3081AF6F06}"/>
    <cellStyle name="Title 3 2 2 4 3" xfId="52476" xr:uid="{AFAF5AD4-EE38-4A32-A746-FA7EBAC0AFE3}"/>
    <cellStyle name="Title 3 2 2 5" xfId="34620" xr:uid="{A9404BFF-CE9D-411A-BC93-5FCB2B18B781}"/>
    <cellStyle name="Title 3 2 2 6" xfId="52471" xr:uid="{ADC0228B-5774-4376-8658-B501D13F0BDD}"/>
    <cellStyle name="Title 3 2 3" xfId="16753" xr:uid="{660D002F-7854-410E-966E-106FA583793F}"/>
    <cellStyle name="Title 3 2 3 2" xfId="16754" xr:uid="{1DCA286B-4CEF-4544-9991-75DA0BFE0BB9}"/>
    <cellStyle name="Title 3 2 3 2 2" xfId="16755" xr:uid="{141188B4-95A7-47D0-95E5-4C263DF5E2FB}"/>
    <cellStyle name="Title 3 2 3 2 2 2" xfId="34628" xr:uid="{8C1BD63D-CB4F-4882-AFC7-1860B6703B82}"/>
    <cellStyle name="Title 3 2 3 2 2 3" xfId="52479" xr:uid="{6D794D46-103D-46C4-8C07-F579763015FA}"/>
    <cellStyle name="Title 3 2 3 2 3" xfId="34627" xr:uid="{DBAD007D-78F5-41AB-A31A-030999C58D10}"/>
    <cellStyle name="Title 3 2 3 2 4" xfId="52478" xr:uid="{CB075FD2-BED2-470C-99E7-5C7E200C5D79}"/>
    <cellStyle name="Title 3 2 3 3" xfId="16756" xr:uid="{901A34E4-2C2F-4615-9D1E-8C7CE7C4C202}"/>
    <cellStyle name="Title 3 2 3 3 2" xfId="16757" xr:uid="{A82464F0-0832-4AE8-9FDA-F495E828848C}"/>
    <cellStyle name="Title 3 2 3 3 2 2" xfId="34630" xr:uid="{E505E44C-4A46-402B-A07C-081FCBF51737}"/>
    <cellStyle name="Title 3 2 3 3 2 3" xfId="52481" xr:uid="{B5835FE3-58CB-4B46-A930-DDEBFB69152C}"/>
    <cellStyle name="Title 3 2 3 3 3" xfId="34629" xr:uid="{8EF94E0A-16F7-45D2-B3F3-06330430DA57}"/>
    <cellStyle name="Title 3 2 3 3 4" xfId="52480" xr:uid="{2EF74E07-C1EF-4305-9F99-C878F01674E1}"/>
    <cellStyle name="Title 3 2 3 4" xfId="16758" xr:uid="{8EE127A2-8430-4949-B7E6-45A09C1609FF}"/>
    <cellStyle name="Title 3 2 3 4 2" xfId="34631" xr:uid="{0F75FDAD-5DCD-49B3-8F1F-00C687C37C6A}"/>
    <cellStyle name="Title 3 2 3 4 3" xfId="52482" xr:uid="{72A4E618-A0CA-4DA8-81CE-FD6ED36B3D49}"/>
    <cellStyle name="Title 3 2 3 5" xfId="34626" xr:uid="{E1F70BD1-E67E-415E-9628-EE106B59F264}"/>
    <cellStyle name="Title 3 2 3 6" xfId="52477" xr:uid="{65EE7C5C-EC72-4E2E-ABF7-2135ED6F93D9}"/>
    <cellStyle name="Title 3 2 4" xfId="16759" xr:uid="{E57D6C62-A583-4982-9B78-BF1ABF00260D}"/>
    <cellStyle name="Title 3 2 4 2" xfId="16760" xr:uid="{98F67884-663A-4A6A-8E06-9E22EA57A2A7}"/>
    <cellStyle name="Title 3 2 4 2 2" xfId="16761" xr:uid="{08097943-2099-4F1D-B621-A974B8D1E462}"/>
    <cellStyle name="Title 3 2 4 2 2 2" xfId="34634" xr:uid="{768023BF-877F-47B7-B696-41716ED306A3}"/>
    <cellStyle name="Title 3 2 4 2 2 3" xfId="52485" xr:uid="{C92ACB5E-1BD5-457A-9C2C-26860DC80CD5}"/>
    <cellStyle name="Title 3 2 4 2 3" xfId="34633" xr:uid="{8AF28960-D4CF-4606-A23E-271EE711B095}"/>
    <cellStyle name="Title 3 2 4 2 4" xfId="52484" xr:uid="{4EABFE1E-7A71-4A50-9697-1304854759D3}"/>
    <cellStyle name="Title 3 2 4 3" xfId="16762" xr:uid="{7D3862DB-BD7A-4425-8198-387FD9BB717B}"/>
    <cellStyle name="Title 3 2 4 3 2" xfId="16763" xr:uid="{D9DFA4EF-4617-43E3-AFA0-0DEB26E9BB32}"/>
    <cellStyle name="Title 3 2 4 3 2 2" xfId="34636" xr:uid="{1C6F1C5E-A16F-4642-BC67-635E4169E2EE}"/>
    <cellStyle name="Title 3 2 4 3 2 3" xfId="52487" xr:uid="{70CE44ED-58AE-4AA1-A605-A8E6025A7450}"/>
    <cellStyle name="Title 3 2 4 3 3" xfId="34635" xr:uid="{58693D34-A525-4A6F-97C2-D94600A310B0}"/>
    <cellStyle name="Title 3 2 4 3 4" xfId="52486" xr:uid="{FBFBC6BE-7750-4C8C-92D8-C7A63E6D8315}"/>
    <cellStyle name="Title 3 2 4 4" xfId="16764" xr:uid="{AE505146-9C17-4679-9F03-3B0407219EC3}"/>
    <cellStyle name="Title 3 2 4 4 2" xfId="16765" xr:uid="{4B75B451-2350-4765-AD8C-289D2113DF3A}"/>
    <cellStyle name="Title 3 2 4 4 2 2" xfId="34638" xr:uid="{4198E99F-C104-4683-911F-4F7C181E68EE}"/>
    <cellStyle name="Title 3 2 4 4 2 3" xfId="52489" xr:uid="{18E14B32-0789-41E0-946A-D924D1FD821C}"/>
    <cellStyle name="Title 3 2 4 4 3" xfId="34637" xr:uid="{379C327C-947E-42D4-8217-C31129ADF19F}"/>
    <cellStyle name="Title 3 2 4 4 4" xfId="52488" xr:uid="{856A5741-DFED-4780-AC4D-ECDD143DF2D2}"/>
    <cellStyle name="Title 3 2 4 5" xfId="16766" xr:uid="{815EF45C-165F-4614-8A9C-4F115DC445FF}"/>
    <cellStyle name="Title 3 2 4 5 2" xfId="34639" xr:uid="{391709FB-D17B-4143-889D-42F198365009}"/>
    <cellStyle name="Title 3 2 4 5 3" xfId="52490" xr:uid="{B251DFC0-23F6-42EB-97FC-E6F36F955286}"/>
    <cellStyle name="Title 3 2 4 6" xfId="34632" xr:uid="{B51DD59B-26DC-4CB2-B04B-50F81D2EFC0C}"/>
    <cellStyle name="Title 3 2 4 7" xfId="52483" xr:uid="{F3DB7060-82D2-429E-B6A2-2560D56A0CA3}"/>
    <cellStyle name="Title 3 2 5" xfId="16767" xr:uid="{86FF26D0-9C1C-449B-A659-377677FE60DA}"/>
    <cellStyle name="Title 3 2 5 2" xfId="16768" xr:uid="{7EA5D263-40AA-41A3-BE54-22AE90B40E0D}"/>
    <cellStyle name="Title 3 2 5 2 2" xfId="16769" xr:uid="{504F7D02-2A75-40A3-B671-E65E35C947F4}"/>
    <cellStyle name="Title 3 2 5 2 2 2" xfId="34642" xr:uid="{DEADAEBA-8513-4272-82CF-5DB27428D53C}"/>
    <cellStyle name="Title 3 2 5 2 2 3" xfId="52493" xr:uid="{8B57DF22-1153-4EBE-84EB-237204FCE2F3}"/>
    <cellStyle name="Title 3 2 5 2 3" xfId="34641" xr:uid="{F6F6108A-E517-4354-AB64-5813AA44E779}"/>
    <cellStyle name="Title 3 2 5 2 4" xfId="52492" xr:uid="{6845CB2B-D612-4BC7-B5EB-875C16936EC2}"/>
    <cellStyle name="Title 3 2 5 3" xfId="16770" xr:uid="{F5C322B6-2CA4-47E1-9FD2-9E72D6FFD64E}"/>
    <cellStyle name="Title 3 2 5 3 2" xfId="16771" xr:uid="{A18294B1-8F93-4930-824A-D7E86F9535F9}"/>
    <cellStyle name="Title 3 2 5 3 2 2" xfId="34644" xr:uid="{324F7F44-8C8C-4DFC-858B-B26B0C5FDAB3}"/>
    <cellStyle name="Title 3 2 5 3 2 3" xfId="52495" xr:uid="{715F6ED7-6157-4A2F-A6A1-0BEB979449E1}"/>
    <cellStyle name="Title 3 2 5 3 3" xfId="34643" xr:uid="{9F0C883C-C8CE-476D-AEBF-BEE7D48D955C}"/>
    <cellStyle name="Title 3 2 5 3 4" xfId="52494" xr:uid="{5AE32F61-E4A4-4DD4-9FF4-EC04C8455217}"/>
    <cellStyle name="Title 3 2 5 4" xfId="16772" xr:uid="{A9590E6D-A5DD-4495-83D5-C53E445CDD97}"/>
    <cellStyle name="Title 3 2 5 4 2" xfId="34645" xr:uid="{3ABC61AE-8A49-40D6-AAF7-B7D94F3B0C78}"/>
    <cellStyle name="Title 3 2 5 4 3" xfId="52496" xr:uid="{8F9CBD81-553E-44B0-AEDE-D640ECBC50CB}"/>
    <cellStyle name="Title 3 2 5 5" xfId="34640" xr:uid="{C3F61590-5183-4072-94FC-71B776C6BBE6}"/>
    <cellStyle name="Title 3 2 5 6" xfId="52491" xr:uid="{7ABC9B09-431C-4255-9B1D-FAC309E64972}"/>
    <cellStyle name="Title 3 2 6" xfId="16773" xr:uid="{87B2AC52-5528-4CD1-9616-3A9159B3149C}"/>
    <cellStyle name="Title 3 2 6 2" xfId="16774" xr:uid="{574353C8-BBE2-4415-A80E-D86934786D32}"/>
    <cellStyle name="Title 3 2 6 2 2" xfId="34647" xr:uid="{D4ADE60A-21B2-4661-B09D-101CD7F19DEA}"/>
    <cellStyle name="Title 3 2 6 2 3" xfId="52498" xr:uid="{63FC77AC-76A0-4D11-A8BF-3706D2DF5F11}"/>
    <cellStyle name="Title 3 2 6 3" xfId="34646" xr:uid="{B8A313BA-879E-4C86-A39A-DC2B3A063B2D}"/>
    <cellStyle name="Title 3 2 6 4" xfId="52497" xr:uid="{0EDD8B48-33EB-41FD-B561-036724266E7D}"/>
    <cellStyle name="Title 3 2 7" xfId="16775" xr:uid="{E8D49AA9-7B24-427E-BE25-1A01323E415A}"/>
    <cellStyle name="Title 3 2 7 2" xfId="16776" xr:uid="{C45F969F-048C-4D19-815C-18750A6019E0}"/>
    <cellStyle name="Title 3 2 7 2 2" xfId="34649" xr:uid="{8F473EEF-B12B-4E51-A792-BB8C5908442E}"/>
    <cellStyle name="Title 3 2 7 2 3" xfId="52500" xr:uid="{F9F869F9-B2A8-4D01-9753-AE69FCBB042E}"/>
    <cellStyle name="Title 3 2 7 3" xfId="34648" xr:uid="{1E469209-A2BB-45BA-B054-F423F20D2C55}"/>
    <cellStyle name="Title 3 2 7 4" xfId="52499" xr:uid="{A9BBE9D8-4581-42C6-8F25-5E950432E17E}"/>
    <cellStyle name="Title 3 2 8" xfId="16777" xr:uid="{B1BF8C17-F054-4BB6-B64E-E897773CCD45}"/>
    <cellStyle name="Title 3 2 8 2" xfId="16778" xr:uid="{DB44784A-3791-46F3-AA95-624438D0B190}"/>
    <cellStyle name="Title 3 2 8 2 2" xfId="34651" xr:uid="{B5F4AD00-61D1-43EA-8DCA-300275145D7F}"/>
    <cellStyle name="Title 3 2 8 2 3" xfId="52502" xr:uid="{AD62CF34-16BB-4F24-8674-3CEF5F324E01}"/>
    <cellStyle name="Title 3 2 8 3" xfId="34650" xr:uid="{58202C2E-0231-425E-B365-84592E3ED3D9}"/>
    <cellStyle name="Title 3 2 8 4" xfId="52501" xr:uid="{70FE0F2A-FB7D-4D42-8762-B6DD57779237}"/>
    <cellStyle name="Title 3 2 9" xfId="16779" xr:uid="{E2EA3E02-19C2-47A5-9B10-6F12CE817D29}"/>
    <cellStyle name="Title 3 2 9 2" xfId="34652" xr:uid="{FB29AEA6-D23A-4864-ACB8-DFFDE5A28234}"/>
    <cellStyle name="Title 3 2 9 3" xfId="52503" xr:uid="{4FA4193C-0B22-45A8-ACE5-1998D7B9D194}"/>
    <cellStyle name="Title 3 3" xfId="4813" xr:uid="{2F07BE89-98F3-4CBB-B604-86EC5D24DB31}"/>
    <cellStyle name="Title 3 3 2" xfId="16781" xr:uid="{A31E332B-BEB9-4050-A292-15D5D89BEF1B}"/>
    <cellStyle name="Title 3 3 2 2" xfId="16782" xr:uid="{160E6B9A-09B8-46AD-930F-C4FADB7EA6CA}"/>
    <cellStyle name="Title 3 3 2 2 2" xfId="34655" xr:uid="{A2EE9111-4037-4666-9DBB-BB2BC0CE322C}"/>
    <cellStyle name="Title 3 3 2 2 3" xfId="52506" xr:uid="{F31E9655-1468-4C57-AF4F-CDEC619A213A}"/>
    <cellStyle name="Title 3 3 2 3" xfId="34654" xr:uid="{264988D0-A033-4FEA-8BBA-62ADFC4B663E}"/>
    <cellStyle name="Title 3 3 2 4" xfId="52505" xr:uid="{9A07CFE0-9719-4B32-8D88-83D5B6D44B78}"/>
    <cellStyle name="Title 3 3 3" xfId="16783" xr:uid="{30504B01-B5B0-4411-8570-5E86E4D0680B}"/>
    <cellStyle name="Title 3 3 3 2" xfId="16784" xr:uid="{6FE79F90-DE37-4542-AD47-1C535C1C27E2}"/>
    <cellStyle name="Title 3 3 3 2 2" xfId="34657" xr:uid="{43BF4FFE-980C-4327-A046-90129FC74C2F}"/>
    <cellStyle name="Title 3 3 3 2 3" xfId="52508" xr:uid="{073722ED-6B16-4C6A-8CA0-4A70396D9A7F}"/>
    <cellStyle name="Title 3 3 3 3" xfId="34656" xr:uid="{102A1C12-F6FD-4366-92EF-73B37F44FD67}"/>
    <cellStyle name="Title 3 3 3 4" xfId="52507" xr:uid="{E359F903-5339-4FC8-8507-880358EDB141}"/>
    <cellStyle name="Title 3 3 4" xfId="16785" xr:uid="{B14C55E9-4974-4823-8F2B-24B77B851C6D}"/>
    <cellStyle name="Title 3 3 4 2" xfId="34658" xr:uid="{CA52623B-786A-44B4-AEEF-6FA5B76B056C}"/>
    <cellStyle name="Title 3 3 4 3" xfId="52509" xr:uid="{3CA3F62C-37B4-47EF-BD42-87811DAB54B7}"/>
    <cellStyle name="Title 3 3 5" xfId="16786" xr:uid="{1364AC10-1BD5-40B8-9366-2A79ED1DB324}"/>
    <cellStyle name="Title 3 3 5 2" xfId="34659" xr:uid="{B7F458D3-598E-40C2-85D9-4ABACD05C3BB}"/>
    <cellStyle name="Title 3 3 5 3" xfId="52510" xr:uid="{D1C9A2CA-F412-4B36-B25E-BB81FA57B184}"/>
    <cellStyle name="Title 3 3 6" xfId="16780" xr:uid="{5FA2FF3D-E477-4D20-88E0-F27C1515CF95}"/>
    <cellStyle name="Title 3 3 6 2" xfId="34653" xr:uid="{CC65E954-DD48-4CD4-B8BD-39D6938729B7}"/>
    <cellStyle name="Title 3 3 6 3" xfId="52504" xr:uid="{CFAA0ECB-0153-40BD-B5A1-085D6E29F47E}"/>
    <cellStyle name="Title 3 3 7" xfId="60335" xr:uid="{0345855A-DB07-4205-A0E1-13BD75E7D58C}"/>
    <cellStyle name="Title 3 4" xfId="16787" xr:uid="{6B8FC4AB-1F03-45C9-B50C-79DEE8FC982B}"/>
    <cellStyle name="Title 3 4 2" xfId="16788" xr:uid="{2CA37F83-2D79-4B0E-8896-F5BD99419006}"/>
    <cellStyle name="Title 3 4 2 2" xfId="16789" xr:uid="{A227F895-A70B-4B13-B3C3-2A1E48529344}"/>
    <cellStyle name="Title 3 4 2 2 2" xfId="34662" xr:uid="{472CB490-31AF-4238-9AEC-51A111FFB15D}"/>
    <cellStyle name="Title 3 4 2 2 3" xfId="52513" xr:uid="{7B409943-71B1-4A3B-A098-C6846BA072C1}"/>
    <cellStyle name="Title 3 4 2 3" xfId="34661" xr:uid="{5B56B4A7-4C35-4852-BACC-98E9FDE5D70B}"/>
    <cellStyle name="Title 3 4 2 4" xfId="52512" xr:uid="{214F421A-20EB-495C-8975-1886834B69D8}"/>
    <cellStyle name="Title 3 4 3" xfId="16790" xr:uid="{6FCFF73D-139E-4BA9-9EAC-8E98EE3C2EDC}"/>
    <cellStyle name="Title 3 4 3 2" xfId="16791" xr:uid="{0070E255-CBBE-487A-AA7C-B785BF98B66A}"/>
    <cellStyle name="Title 3 4 3 2 2" xfId="34664" xr:uid="{04932162-AD16-44C0-ACD6-1CF8FE1B741A}"/>
    <cellStyle name="Title 3 4 3 2 3" xfId="52515" xr:uid="{0BD9135F-BD70-4DE7-AEB3-4CA2EC73BF8F}"/>
    <cellStyle name="Title 3 4 3 3" xfId="34663" xr:uid="{BF26F9B6-F9FC-434C-8E3C-6EB3B95BFD7E}"/>
    <cellStyle name="Title 3 4 3 4" xfId="52514" xr:uid="{FB9149CD-4068-4BB9-84F2-C7B923C2FA4F}"/>
    <cellStyle name="Title 3 4 4" xfId="16792" xr:uid="{CD1F6B9F-722B-45C4-8827-DAF99AE55467}"/>
    <cellStyle name="Title 3 4 4 2" xfId="34665" xr:uid="{27A01BF7-D02C-4FB0-8B82-49ACADE9F894}"/>
    <cellStyle name="Title 3 4 4 3" xfId="52516" xr:uid="{C66F602D-5E6A-4C2F-975C-33748DC7CBD6}"/>
    <cellStyle name="Title 3 4 5" xfId="34660" xr:uid="{CA604E42-C685-4626-A82D-BDE7478F4AA6}"/>
    <cellStyle name="Title 3 4 6" xfId="52511" xr:uid="{47C4ECE6-D097-461B-A70F-497512A891E2}"/>
    <cellStyle name="Title 3 4 7" xfId="60336" xr:uid="{6EB2E748-44F0-4151-B08D-1C2E5AA4A3E2}"/>
    <cellStyle name="Title 3 5" xfId="16793" xr:uid="{7CA04933-B1BB-43DF-8657-4F4E9450295B}"/>
    <cellStyle name="Title 3 5 2" xfId="16794" xr:uid="{A4886A75-31C3-4C8C-A3C1-F3CD412DADBD}"/>
    <cellStyle name="Title 3 5 2 2" xfId="16795" xr:uid="{0871EB11-C684-4C64-9538-EA5838179414}"/>
    <cellStyle name="Title 3 5 2 2 2" xfId="34668" xr:uid="{BA624F97-115E-4634-9514-6592E08BA07D}"/>
    <cellStyle name="Title 3 5 2 2 3" xfId="52519" xr:uid="{7500910E-AB35-4525-960C-1C5F5C7AF1E8}"/>
    <cellStyle name="Title 3 5 2 3" xfId="34667" xr:uid="{779FE1C3-7CF5-47A8-A9BC-B7B21D70BB3F}"/>
    <cellStyle name="Title 3 5 2 4" xfId="52518" xr:uid="{4C7A571F-284B-41E2-BAE2-6857C7D4BAEA}"/>
    <cellStyle name="Title 3 5 3" xfId="16796" xr:uid="{58C37643-F975-4C60-8E37-59DFC45A25D1}"/>
    <cellStyle name="Title 3 5 3 2" xfId="16797" xr:uid="{963D280F-D493-46D7-B8DC-7BDA05CCDDAE}"/>
    <cellStyle name="Title 3 5 3 2 2" xfId="34670" xr:uid="{6A6DD49E-426F-4958-B6A2-E26971467CB1}"/>
    <cellStyle name="Title 3 5 3 2 3" xfId="52521" xr:uid="{E76C4EDF-F405-4DE1-BAEC-596E72A367D6}"/>
    <cellStyle name="Title 3 5 3 3" xfId="34669" xr:uid="{36741BCA-F09E-46E5-B4DE-CB456B970360}"/>
    <cellStyle name="Title 3 5 3 4" xfId="52520" xr:uid="{B4F7D579-DD7A-4D7F-BDB8-7A83E9612441}"/>
    <cellStyle name="Title 3 5 4" xfId="16798" xr:uid="{B8762868-2BAD-48CA-A57E-03BD5CFCC924}"/>
    <cellStyle name="Title 3 5 4 2" xfId="34671" xr:uid="{1413C49B-A5B4-4EB4-A4BF-36B1D899F5F8}"/>
    <cellStyle name="Title 3 5 4 3" xfId="52522" xr:uid="{E098ADF8-F8EE-4D54-BC44-892DE8073D2E}"/>
    <cellStyle name="Title 3 5 5" xfId="34666" xr:uid="{D7F7BFC7-4609-4021-A11C-B16B8DED4E14}"/>
    <cellStyle name="Title 3 5 6" xfId="52517" xr:uid="{674BA968-E64A-4FC0-A45E-4910CDC08273}"/>
    <cellStyle name="Title 3 6" xfId="16799" xr:uid="{81DACA42-4716-47C7-828B-5D15C782E6D9}"/>
    <cellStyle name="Title 3 6 2" xfId="16800" xr:uid="{427E6646-6CDE-47FF-A075-CFCB3BAD03EE}"/>
    <cellStyle name="Title 3 6 2 2" xfId="16801" xr:uid="{F966FC59-997D-4069-B1A3-3F1141009C25}"/>
    <cellStyle name="Title 3 6 2 2 2" xfId="34674" xr:uid="{C371CAEA-3CE4-47A9-93FD-1568722ACB9F}"/>
    <cellStyle name="Title 3 6 2 2 3" xfId="52525" xr:uid="{93F31107-C675-422E-8BB7-21900C008362}"/>
    <cellStyle name="Title 3 6 2 3" xfId="34673" xr:uid="{63012483-5EDD-4D8F-83CE-E197CF1BA9BC}"/>
    <cellStyle name="Title 3 6 2 4" xfId="52524" xr:uid="{4B4B2512-76DA-46D6-8E4E-33429ED0637E}"/>
    <cellStyle name="Title 3 6 3" xfId="16802" xr:uid="{71F88983-2ED9-468B-B8E8-DA21B586124F}"/>
    <cellStyle name="Title 3 6 3 2" xfId="16803" xr:uid="{4D39DFC8-55AF-4F15-8124-FB968AA78257}"/>
    <cellStyle name="Title 3 6 3 2 2" xfId="34676" xr:uid="{238A316C-29C7-49E5-866A-5EB5E6955EFA}"/>
    <cellStyle name="Title 3 6 3 2 3" xfId="52527" xr:uid="{03AE6AF4-6A48-4754-98EB-2729C6C07655}"/>
    <cellStyle name="Title 3 6 3 3" xfId="34675" xr:uid="{F24C5762-967E-4005-8617-6268537E97D8}"/>
    <cellStyle name="Title 3 6 3 4" xfId="52526" xr:uid="{1E3A98AE-4969-4891-AFA6-49886FB54E49}"/>
    <cellStyle name="Title 3 6 4" xfId="16804" xr:uid="{49FF11D8-1A03-47C9-B46A-549300FF2615}"/>
    <cellStyle name="Title 3 6 4 2" xfId="16805" xr:uid="{55760EC7-E132-4C54-B762-0D6B94467019}"/>
    <cellStyle name="Title 3 6 4 2 2" xfId="34678" xr:uid="{3025B6EE-6AFB-4E6E-B52C-562A8D00CD68}"/>
    <cellStyle name="Title 3 6 4 2 3" xfId="52529" xr:uid="{39E1DD03-79BD-43E3-AAAF-7FE660AD9894}"/>
    <cellStyle name="Title 3 6 4 3" xfId="34677" xr:uid="{6F39B43D-06CA-4C62-B032-98324C664A84}"/>
    <cellStyle name="Title 3 6 4 4" xfId="52528" xr:uid="{07AC68E3-AABA-4A6E-B3C7-6B80088BB927}"/>
    <cellStyle name="Title 3 6 5" xfId="16806" xr:uid="{FFF49162-E7D4-48B6-8461-1AF8A4205F4A}"/>
    <cellStyle name="Title 3 6 5 2" xfId="34679" xr:uid="{D2D4EE3E-1130-4A7F-B6A2-063FB223334E}"/>
    <cellStyle name="Title 3 6 5 3" xfId="52530" xr:uid="{D7F4BFC9-A0F5-4A9E-8429-E52641300129}"/>
    <cellStyle name="Title 3 6 6" xfId="34672" xr:uid="{272E0A63-57AA-40D0-82A2-8038930A8E80}"/>
    <cellStyle name="Title 3 6 7" xfId="52523" xr:uid="{D6CA259E-A147-474E-8894-70608BAE9F53}"/>
    <cellStyle name="Title 3 7" xfId="16807" xr:uid="{0A0FD0B5-F162-4B7B-A2D5-E9F9E9E2AC0F}"/>
    <cellStyle name="Title 3 7 2" xfId="16808" xr:uid="{F9A5607E-C862-429A-8D9A-3EB35CCC2BA5}"/>
    <cellStyle name="Title 3 7 2 2" xfId="16809" xr:uid="{1EBBD236-FF7D-4D21-ACB2-8E48E568B49D}"/>
    <cellStyle name="Title 3 7 2 2 2" xfId="34682" xr:uid="{12B78121-AEF2-4A72-96E7-220ECC3A49B2}"/>
    <cellStyle name="Title 3 7 2 2 3" xfId="52533" xr:uid="{71F24CF4-3C69-48EA-9564-81F4AD58F9C4}"/>
    <cellStyle name="Title 3 7 2 3" xfId="34681" xr:uid="{D5876346-8C3A-4958-9B53-3713BECE1768}"/>
    <cellStyle name="Title 3 7 2 4" xfId="52532" xr:uid="{7083FBAF-613B-40C3-B859-7342ACFEF754}"/>
    <cellStyle name="Title 3 7 3" xfId="16810" xr:uid="{3A4B3FF4-19BD-43F8-8537-7ECEB3982A56}"/>
    <cellStyle name="Title 3 7 3 2" xfId="16811" xr:uid="{C01F58C5-2489-4141-9419-B9E796F272ED}"/>
    <cellStyle name="Title 3 7 3 2 2" xfId="34684" xr:uid="{A2CD4AF9-4749-4E8B-ACAA-AA1957F74DA4}"/>
    <cellStyle name="Title 3 7 3 2 3" xfId="52535" xr:uid="{D58E7722-C875-4F9F-9051-B3FE0D005C4C}"/>
    <cellStyle name="Title 3 7 3 3" xfId="34683" xr:uid="{68023DD7-B410-41EB-BAF9-A5717BFB855A}"/>
    <cellStyle name="Title 3 7 3 4" xfId="52534" xr:uid="{B53DB52B-06FD-4F4E-98EC-6B818949F60B}"/>
    <cellStyle name="Title 3 7 4" xfId="16812" xr:uid="{4F4CC420-798D-475B-8957-BC8D3F540640}"/>
    <cellStyle name="Title 3 7 4 2" xfId="34685" xr:uid="{D79C7E78-04D0-4A4E-817B-3548AB16F9D4}"/>
    <cellStyle name="Title 3 7 4 3" xfId="52536" xr:uid="{26B05EB9-9376-4EE8-A52F-8BDD556288C0}"/>
    <cellStyle name="Title 3 7 5" xfId="34680" xr:uid="{19B3A9C1-2D18-4E8F-BBB3-B26361F7160D}"/>
    <cellStyle name="Title 3 7 6" xfId="52531" xr:uid="{CC37C1C0-735C-4C57-9A8A-489913C42D2D}"/>
    <cellStyle name="Title 3 8" xfId="16813" xr:uid="{8EDC6734-6ACE-4AE0-89C4-8088392506E8}"/>
    <cellStyle name="Title 3 8 2" xfId="16814" xr:uid="{5B5032F7-DBC0-4FCF-A6C1-A17436493F0C}"/>
    <cellStyle name="Title 3 8 2 2" xfId="34687" xr:uid="{DCC7B79D-D14C-45D9-909B-333AF79992EE}"/>
    <cellStyle name="Title 3 8 2 3" xfId="52538" xr:uid="{D485C488-140E-4557-9811-551106DA4593}"/>
    <cellStyle name="Title 3 8 3" xfId="34686" xr:uid="{ABA7E694-6375-41A5-BC1D-82049509D21F}"/>
    <cellStyle name="Title 3 8 4" xfId="52537" xr:uid="{C13EB171-5A86-41A3-B5C8-497EFD59FC41}"/>
    <cellStyle name="Title 3 9" xfId="16815" xr:uid="{91338C63-568E-4392-B71A-2EA5C36EA84F}"/>
    <cellStyle name="Title 3 9 2" xfId="16816" xr:uid="{722F5AA9-DD1D-4851-B933-E549AFDC5182}"/>
    <cellStyle name="Title 3 9 2 2" xfId="34689" xr:uid="{3B9AD3B3-7A7F-46C0-BA1D-455D11F8E7B4}"/>
    <cellStyle name="Title 3 9 2 3" xfId="52540" xr:uid="{0B84DF42-5484-4EAD-AABA-BD697AB6233E}"/>
    <cellStyle name="Title 3 9 3" xfId="34688" xr:uid="{62D5C61C-6943-44EE-8D84-5791510C2459}"/>
    <cellStyle name="Title 3 9 4" xfId="52539" xr:uid="{1EE4EA56-F04B-4981-BD9A-9A55A9E0A823}"/>
    <cellStyle name="Title 30" xfId="3283" xr:uid="{81F15589-3FDA-4F7F-A6A6-4F6C74C5494F}"/>
    <cellStyle name="Title 30 10" xfId="16818" xr:uid="{DD2A6B2C-734E-436B-A459-399242B7483F}"/>
    <cellStyle name="Title 30 10 2" xfId="34691" xr:uid="{057A5A62-18CA-469D-8A15-A1A6D1B372D9}"/>
    <cellStyle name="Title 30 10 3" xfId="52542" xr:uid="{AA38D3A6-BE34-4483-84AC-2271549DB92D}"/>
    <cellStyle name="Title 30 11" xfId="16819" xr:uid="{C96D2718-61D9-4E43-8A85-E030F3C0E67C}"/>
    <cellStyle name="Title 30 11 2" xfId="34692" xr:uid="{340C2190-714A-4C98-9ADC-0B930B311CB4}"/>
    <cellStyle name="Title 30 11 3" xfId="52543" xr:uid="{8F39ED5D-0012-452B-AD69-9199D29EE6FC}"/>
    <cellStyle name="Title 30 12" xfId="16817" xr:uid="{F64B55C1-0354-40A4-80A4-2632C921A4CA}"/>
    <cellStyle name="Title 30 12 2" xfId="34690" xr:uid="{C62661B8-0B84-487A-8B3A-70BF46671B71}"/>
    <cellStyle name="Title 30 12 3" xfId="52541" xr:uid="{84DE1D37-EB66-463D-8B99-FCFC65E5356A}"/>
    <cellStyle name="Title 30 13" xfId="60337" xr:uid="{00B23F20-9E4A-4E15-A2E1-483B2A7B5FB6}"/>
    <cellStyle name="Title 30 2" xfId="16820" xr:uid="{9EF1C1C5-E318-47F6-B9C5-372DAF16D615}"/>
    <cellStyle name="Title 30 2 2" xfId="16821" xr:uid="{776FEDAC-9325-47F2-92D0-E9C0476D4E17}"/>
    <cellStyle name="Title 30 2 2 2" xfId="16822" xr:uid="{E004CF71-BE5E-46A7-B646-15C1DD43768C}"/>
    <cellStyle name="Title 30 2 2 2 2" xfId="34695" xr:uid="{D1DA3C14-B2CF-40D4-B94D-3D6921CB0B17}"/>
    <cellStyle name="Title 30 2 2 2 3" xfId="52546" xr:uid="{BE99B1E2-3D0D-4C72-B4E7-4829F7FCE564}"/>
    <cellStyle name="Title 30 2 2 3" xfId="34694" xr:uid="{5C6A742B-D8F4-4968-A4F9-8F192A4B9703}"/>
    <cellStyle name="Title 30 2 2 4" xfId="52545" xr:uid="{B806C95A-0BC5-41A9-9225-2B32924F6A6D}"/>
    <cellStyle name="Title 30 2 3" xfId="16823" xr:uid="{9930A234-9A28-4A8E-B695-D5758A4B6EF9}"/>
    <cellStyle name="Title 30 2 3 2" xfId="16824" xr:uid="{6CC17948-69AC-4192-8081-2680B27A723C}"/>
    <cellStyle name="Title 30 2 3 2 2" xfId="34697" xr:uid="{89D246B5-DAC7-4118-8146-BA1E7FE5BF56}"/>
    <cellStyle name="Title 30 2 3 2 3" xfId="52548" xr:uid="{4C4D2458-C89E-4B7E-AFAE-25F575AE1D99}"/>
    <cellStyle name="Title 30 2 3 3" xfId="34696" xr:uid="{86CEBBFF-0AED-43CC-A526-8542C65F0E82}"/>
    <cellStyle name="Title 30 2 3 4" xfId="52547" xr:uid="{0BDECE92-749E-4875-A21F-259B520EC908}"/>
    <cellStyle name="Title 30 2 4" xfId="16825" xr:uid="{F7C60EEE-39F1-4D8C-9EA1-64755E00E0F5}"/>
    <cellStyle name="Title 30 2 4 2" xfId="34698" xr:uid="{6FCE9302-D1D9-4D89-9590-352EE86939C0}"/>
    <cellStyle name="Title 30 2 4 3" xfId="52549" xr:uid="{6814E21C-ECD1-4A59-A269-9974BF780835}"/>
    <cellStyle name="Title 30 2 5" xfId="16826" xr:uid="{E748F3B4-0DF1-402C-BA2C-68FE8C60C069}"/>
    <cellStyle name="Title 30 2 5 2" xfId="34699" xr:uid="{EA0AD800-6B3A-4337-8797-5A6D738D4B5B}"/>
    <cellStyle name="Title 30 2 5 3" xfId="52550" xr:uid="{B7D7861B-008D-4B0A-B210-278EAEE6C8D8}"/>
    <cellStyle name="Title 30 2 6" xfId="34693" xr:uid="{1F735B7F-EF8D-45B6-BD54-AFDFEE803CEA}"/>
    <cellStyle name="Title 30 2 7" xfId="52544" xr:uid="{C0F805C7-523F-44F1-979A-378D7D21ADDC}"/>
    <cellStyle name="Title 30 3" xfId="16827" xr:uid="{B881E9AD-0726-4988-BB56-7742B696D373}"/>
    <cellStyle name="Title 30 3 2" xfId="16828" xr:uid="{280B5513-4938-4FE5-B6B8-873DF8DB83FF}"/>
    <cellStyle name="Title 30 3 2 2" xfId="16829" xr:uid="{1CABC04D-1445-4F29-9D57-2D5677C30015}"/>
    <cellStyle name="Title 30 3 2 2 2" xfId="34702" xr:uid="{B2378FEB-090D-4F99-A7D5-198C364867D5}"/>
    <cellStyle name="Title 30 3 2 2 3" xfId="52553" xr:uid="{F8AE85A4-B1BB-4CFA-B24C-611F09567F2B}"/>
    <cellStyle name="Title 30 3 2 3" xfId="34701" xr:uid="{445E4BD2-D119-473B-AC2E-6186C4704FB2}"/>
    <cellStyle name="Title 30 3 2 4" xfId="52552" xr:uid="{536049D7-3EF1-4674-AAA6-95ED371DF595}"/>
    <cellStyle name="Title 30 3 3" xfId="16830" xr:uid="{291C1B35-7E2C-4F30-96B1-79CF3877C008}"/>
    <cellStyle name="Title 30 3 3 2" xfId="16831" xr:uid="{3B4FEF27-F44A-4D9F-BE18-3D7FEAA4F1BE}"/>
    <cellStyle name="Title 30 3 3 2 2" xfId="34704" xr:uid="{8A37907B-84C9-4E7C-AB87-7E04DFB6FD9D}"/>
    <cellStyle name="Title 30 3 3 2 3" xfId="52555" xr:uid="{EF60779B-76E7-4EE1-93B4-1DE40EF90793}"/>
    <cellStyle name="Title 30 3 3 3" xfId="34703" xr:uid="{74064FE5-D6F1-441C-A245-AF53B2C13D78}"/>
    <cellStyle name="Title 30 3 3 4" xfId="52554" xr:uid="{43C8E4DC-7C62-4FAA-A35C-5CA28D04557F}"/>
    <cellStyle name="Title 30 3 4" xfId="16832" xr:uid="{4A532ED9-8E1D-4006-870E-CDBB62687B61}"/>
    <cellStyle name="Title 30 3 4 2" xfId="34705" xr:uid="{00D23ABA-4D40-4FA1-B90E-DDCFD9E67269}"/>
    <cellStyle name="Title 30 3 4 3" xfId="52556" xr:uid="{61241039-6F41-4BC1-B3A4-793B882D654F}"/>
    <cellStyle name="Title 30 3 5" xfId="34700" xr:uid="{6B654083-CCFE-4A3E-BADA-9A811C97B12E}"/>
    <cellStyle name="Title 30 3 6" xfId="52551" xr:uid="{DCF82B07-1569-467C-8A48-E0EF32FE9601}"/>
    <cellStyle name="Title 30 4" xfId="16833" xr:uid="{CD7068E9-9B2B-40EC-9041-A80914F3DB15}"/>
    <cellStyle name="Title 30 4 2" xfId="16834" xr:uid="{13F2EF91-6105-4C2A-B22A-715B9693B37D}"/>
    <cellStyle name="Title 30 4 2 2" xfId="16835" xr:uid="{5000F1B9-8608-4BF2-B65C-DA75D773D4D3}"/>
    <cellStyle name="Title 30 4 2 2 2" xfId="34708" xr:uid="{3D28687A-C94E-431F-A06E-D86E13D033F3}"/>
    <cellStyle name="Title 30 4 2 2 3" xfId="52559" xr:uid="{B4A42445-3688-4E75-88C7-E4A649117543}"/>
    <cellStyle name="Title 30 4 2 3" xfId="34707" xr:uid="{27FA2F09-9DA6-4BDA-819B-BB12239B3386}"/>
    <cellStyle name="Title 30 4 2 4" xfId="52558" xr:uid="{1E102D0A-7437-4703-9323-E684B873EE73}"/>
    <cellStyle name="Title 30 4 3" xfId="16836" xr:uid="{E587B12D-9646-4425-B604-949EECF08397}"/>
    <cellStyle name="Title 30 4 3 2" xfId="16837" xr:uid="{4579EA1B-7D69-4BD8-A343-EB971ED72251}"/>
    <cellStyle name="Title 30 4 3 2 2" xfId="34710" xr:uid="{479668DA-4A93-4F5D-BFB0-131F75868F01}"/>
    <cellStyle name="Title 30 4 3 2 3" xfId="52561" xr:uid="{5B7E0109-B683-4390-A201-441A9EA85EE2}"/>
    <cellStyle name="Title 30 4 3 3" xfId="34709" xr:uid="{B4658087-312D-4B85-B761-0D034CB519A6}"/>
    <cellStyle name="Title 30 4 3 4" xfId="52560" xr:uid="{21F1946A-C572-4D8E-97F1-8C9B717A0A13}"/>
    <cellStyle name="Title 30 4 4" xfId="16838" xr:uid="{73DA5CC5-37A1-4DD2-8C8A-C06B5088D080}"/>
    <cellStyle name="Title 30 4 4 2" xfId="34711" xr:uid="{C72A9B3A-75FD-4BFB-8D48-6D1A2FF8018D}"/>
    <cellStyle name="Title 30 4 4 3" xfId="52562" xr:uid="{B971B8B2-B795-41D1-B447-1FCBF5E92FED}"/>
    <cellStyle name="Title 30 4 5" xfId="34706" xr:uid="{F5788514-A2AE-4212-9B02-1EE9A185195E}"/>
    <cellStyle name="Title 30 4 6" xfId="52557" xr:uid="{1F893B1B-F926-464C-8B70-86E39378EFD4}"/>
    <cellStyle name="Title 30 5" xfId="16839" xr:uid="{5AFDCC43-8DE6-45F8-B3A8-F7AC63A4D68C}"/>
    <cellStyle name="Title 30 5 2" xfId="16840" xr:uid="{AA2949C6-BBB9-4527-9F71-7B27B30210A9}"/>
    <cellStyle name="Title 30 5 2 2" xfId="16841" xr:uid="{2A91B42D-8B21-44E1-A36E-189763ACB8E6}"/>
    <cellStyle name="Title 30 5 2 2 2" xfId="34714" xr:uid="{770A211F-4869-492B-B345-8AB733575A34}"/>
    <cellStyle name="Title 30 5 2 2 3" xfId="52565" xr:uid="{756FAF9A-6153-41FF-BFDF-CEACE9E54A81}"/>
    <cellStyle name="Title 30 5 2 3" xfId="34713" xr:uid="{D0B0FFDC-2790-42FE-9A14-E9E72EF32392}"/>
    <cellStyle name="Title 30 5 2 4" xfId="52564" xr:uid="{36221891-3ABE-4B7C-9190-466599047371}"/>
    <cellStyle name="Title 30 5 3" xfId="16842" xr:uid="{63BB69F1-C3C6-4161-94A8-757793084DA5}"/>
    <cellStyle name="Title 30 5 3 2" xfId="16843" xr:uid="{792D3713-69C3-4893-B331-9015C0211887}"/>
    <cellStyle name="Title 30 5 3 2 2" xfId="34716" xr:uid="{5A11AB13-CAE7-4235-8731-6E13B657E400}"/>
    <cellStyle name="Title 30 5 3 2 3" xfId="52567" xr:uid="{70E44C77-0E15-4872-90EB-AC65A6877D7D}"/>
    <cellStyle name="Title 30 5 3 3" xfId="34715" xr:uid="{17A48AE7-5C6C-4DC4-9DEB-6B4FFDD928A6}"/>
    <cellStyle name="Title 30 5 3 4" xfId="52566" xr:uid="{8312B098-8055-448F-97ED-37159DA6CA30}"/>
    <cellStyle name="Title 30 5 4" xfId="16844" xr:uid="{1466D3B1-7BC8-41D2-9914-675DED1BE0C0}"/>
    <cellStyle name="Title 30 5 4 2" xfId="16845" xr:uid="{D3A18254-020B-4BA8-B1FF-E7BDA6ED7F8A}"/>
    <cellStyle name="Title 30 5 4 2 2" xfId="34718" xr:uid="{331F0673-A355-4499-896E-CE2140DEE865}"/>
    <cellStyle name="Title 30 5 4 2 3" xfId="52569" xr:uid="{5AB95721-89F5-40EB-8C1C-E6752339DD9A}"/>
    <cellStyle name="Title 30 5 4 3" xfId="34717" xr:uid="{B3A52732-D9D4-4578-A7B5-EF3103900A16}"/>
    <cellStyle name="Title 30 5 4 4" xfId="52568" xr:uid="{8BD8EFDE-1B19-406E-B4B2-7928DE1A66C0}"/>
    <cellStyle name="Title 30 5 5" xfId="16846" xr:uid="{32FE4C56-6A15-449C-9EB9-5B858F8A801D}"/>
    <cellStyle name="Title 30 5 5 2" xfId="34719" xr:uid="{1BCE6514-07FA-4E84-BCB0-4177E9F5A6FB}"/>
    <cellStyle name="Title 30 5 5 3" xfId="52570" xr:uid="{A573C7B2-D05C-40E6-B133-6273AB93129C}"/>
    <cellStyle name="Title 30 5 6" xfId="34712" xr:uid="{EDAE161E-7F69-4F03-8E4B-B8E2B9C87DC6}"/>
    <cellStyle name="Title 30 5 7" xfId="52563" xr:uid="{2CE6DCF3-864B-443E-9AAC-CD9CB7C8A7E3}"/>
    <cellStyle name="Title 30 6" xfId="16847" xr:uid="{C6D4354A-25CA-4F96-8D58-1CBE30EE7A74}"/>
    <cellStyle name="Title 30 6 2" xfId="16848" xr:uid="{ABAAFA48-AE6D-4291-BB99-3C5CF491110F}"/>
    <cellStyle name="Title 30 6 2 2" xfId="16849" xr:uid="{563B8DB2-4121-4B3C-8921-FA5237EA7228}"/>
    <cellStyle name="Title 30 6 2 2 2" xfId="34722" xr:uid="{B40092D4-0E3F-4E92-A503-56DCF587FEA8}"/>
    <cellStyle name="Title 30 6 2 2 3" xfId="52573" xr:uid="{C70A03A8-8045-4ECE-974B-D295BB97B4F3}"/>
    <cellStyle name="Title 30 6 2 3" xfId="34721" xr:uid="{88226CF4-8AA5-41AE-9D60-154E519F99EB}"/>
    <cellStyle name="Title 30 6 2 4" xfId="52572" xr:uid="{D319BCC1-3F0A-4CA4-9138-CF4EC34FACD4}"/>
    <cellStyle name="Title 30 6 3" xfId="16850" xr:uid="{10EBEE6F-7DB9-477F-820D-B5EFCD299EEA}"/>
    <cellStyle name="Title 30 6 3 2" xfId="16851" xr:uid="{C619ADE3-4105-47B7-B333-33501B72E7A9}"/>
    <cellStyle name="Title 30 6 3 2 2" xfId="34724" xr:uid="{97B355B1-3316-4018-A76E-5705EF6CC29F}"/>
    <cellStyle name="Title 30 6 3 2 3" xfId="52575" xr:uid="{3BF225A4-C848-468E-BB41-C19BA145768B}"/>
    <cellStyle name="Title 30 6 3 3" xfId="34723" xr:uid="{45D7BA23-4B8E-4BED-9DF4-C51B48FBCC7A}"/>
    <cellStyle name="Title 30 6 3 4" xfId="52574" xr:uid="{B4EC4182-9DC4-47C7-B0EF-D2BF70202CD0}"/>
    <cellStyle name="Title 30 6 4" xfId="16852" xr:uid="{9E395AFF-6A8E-4D90-95F9-C7B372F9BF57}"/>
    <cellStyle name="Title 30 6 4 2" xfId="34725" xr:uid="{B725A957-AD2D-4B21-BBA9-5190AEF9F686}"/>
    <cellStyle name="Title 30 6 4 3" xfId="52576" xr:uid="{AC2F3475-D48E-46E7-9037-B9E7DD8A68AB}"/>
    <cellStyle name="Title 30 6 5" xfId="34720" xr:uid="{E217ABD2-AF20-438B-AAD9-251232365C7A}"/>
    <cellStyle name="Title 30 6 6" xfId="52571" xr:uid="{C0272F2A-3EA9-4167-BF8F-6CADABC745AE}"/>
    <cellStyle name="Title 30 7" xfId="16853" xr:uid="{BEFE32FB-DA5B-4E16-991F-C752BD6D876C}"/>
    <cellStyle name="Title 30 7 2" xfId="16854" xr:uid="{27ACB723-EAFC-4976-A462-99817D630F07}"/>
    <cellStyle name="Title 30 7 2 2" xfId="34727" xr:uid="{74FD0A73-6BC0-40E3-9656-9CBBBA60C0EF}"/>
    <cellStyle name="Title 30 7 2 3" xfId="52578" xr:uid="{E4EA88E0-4517-46F9-AA91-883C77397D08}"/>
    <cellStyle name="Title 30 7 3" xfId="34726" xr:uid="{3D850CB1-6FD2-4BC7-B20B-A491E2627983}"/>
    <cellStyle name="Title 30 7 4" xfId="52577" xr:uid="{35BC5724-DB79-49D1-AA79-8DCA4ED64394}"/>
    <cellStyle name="Title 30 8" xfId="16855" xr:uid="{2C540A66-1A7D-474B-A6AE-FB5253FB0E6A}"/>
    <cellStyle name="Title 30 8 2" xfId="16856" xr:uid="{5754B45D-A3AE-4E29-85DB-7226002B637A}"/>
    <cellStyle name="Title 30 8 2 2" xfId="34729" xr:uid="{787BF20B-58BB-4768-BC45-52C7A89A543F}"/>
    <cellStyle name="Title 30 8 2 3" xfId="52580" xr:uid="{FDE7A461-BE96-49C8-A547-A12A1040A154}"/>
    <cellStyle name="Title 30 8 3" xfId="34728" xr:uid="{E415119B-3E16-4289-97C2-EF0A2A30DB85}"/>
    <cellStyle name="Title 30 8 4" xfId="52579" xr:uid="{E4CF312C-D3A7-40A1-A668-BDC1ACD7FE0D}"/>
    <cellStyle name="Title 30 9" xfId="16857" xr:uid="{E28F3E02-A3FA-4376-BCCC-03A50D6940D0}"/>
    <cellStyle name="Title 30 9 2" xfId="16858" xr:uid="{F9ED399C-712F-4B21-B098-0D204A69E9FF}"/>
    <cellStyle name="Title 30 9 2 2" xfId="34731" xr:uid="{60477FFA-3168-4661-8883-F9688E287838}"/>
    <cellStyle name="Title 30 9 2 3" xfId="52582" xr:uid="{F290623C-6B36-4567-AE9D-60F501BEF5AA}"/>
    <cellStyle name="Title 30 9 3" xfId="34730" xr:uid="{D18B825A-4A8A-4F33-8C75-7530202F5F70}"/>
    <cellStyle name="Title 30 9 4" xfId="52581" xr:uid="{37C1E2E2-43F5-4C15-9D94-0E49188ED8C8}"/>
    <cellStyle name="Title 31" xfId="3284" xr:uid="{00F9BE89-D6F5-484F-9C3C-F3B185145E74}"/>
    <cellStyle name="Title 31 10" xfId="16860" xr:uid="{8680B618-45B6-4627-B538-55C27E78BB8E}"/>
    <cellStyle name="Title 31 10 2" xfId="34733" xr:uid="{0FE7B1C1-0878-4A7E-A64A-DDC0D7E42118}"/>
    <cellStyle name="Title 31 10 3" xfId="52584" xr:uid="{111216A8-083E-4072-A0BC-79BB550C47D3}"/>
    <cellStyle name="Title 31 11" xfId="16861" xr:uid="{D77DF031-D422-4FF9-BF23-6E6DB3265C6F}"/>
    <cellStyle name="Title 31 11 2" xfId="34734" xr:uid="{7ECCDE17-8042-4C7A-B89F-E42494BBAA0D}"/>
    <cellStyle name="Title 31 11 3" xfId="52585" xr:uid="{8019EEE1-C0C7-4247-9892-16144D9441FB}"/>
    <cellStyle name="Title 31 12" xfId="16859" xr:uid="{249B8E49-A11F-44DC-BC49-427F66CEEF1B}"/>
    <cellStyle name="Title 31 12 2" xfId="34732" xr:uid="{D5EB0A3C-7B0A-4C41-8FEC-5F0226632194}"/>
    <cellStyle name="Title 31 12 3" xfId="52583" xr:uid="{A0C5B09C-9CE3-485D-86F0-6A1C42C4FC82}"/>
    <cellStyle name="Title 31 13" xfId="60338" xr:uid="{A7324B28-1258-4056-B600-0F3234843684}"/>
    <cellStyle name="Title 31 2" xfId="16862" xr:uid="{C407F72B-FF48-4546-8E43-7BBB51414532}"/>
    <cellStyle name="Title 31 2 2" xfId="16863" xr:uid="{8423BE3F-C5E9-4329-9150-F56B57ABB9DB}"/>
    <cellStyle name="Title 31 2 2 2" xfId="16864" xr:uid="{193D5935-7064-4248-BAAF-B273AE62EACD}"/>
    <cellStyle name="Title 31 2 2 2 2" xfId="34737" xr:uid="{5251CEA9-AC7B-43CC-A43E-165FDB58611F}"/>
    <cellStyle name="Title 31 2 2 2 3" xfId="52588" xr:uid="{658CB16D-AEDA-4EA6-9E6A-214ABE7B90CD}"/>
    <cellStyle name="Title 31 2 2 3" xfId="34736" xr:uid="{BF0D1791-3505-4F41-AA40-9F5A96FD154F}"/>
    <cellStyle name="Title 31 2 2 4" xfId="52587" xr:uid="{245B0B3B-F5F8-4948-AD1D-3DEDAFC2706F}"/>
    <cellStyle name="Title 31 2 3" xfId="16865" xr:uid="{B4053F1D-824B-48E8-8A5E-0A142BEB9B8D}"/>
    <cellStyle name="Title 31 2 3 2" xfId="16866" xr:uid="{290E995F-74B8-4484-BEF5-04AE78A57E10}"/>
    <cellStyle name="Title 31 2 3 2 2" xfId="34739" xr:uid="{1337D1F6-A760-4FF6-B36B-622690F736F9}"/>
    <cellStyle name="Title 31 2 3 2 3" xfId="52590" xr:uid="{796B0F8D-1A1C-4E1B-A1CB-6023E922501A}"/>
    <cellStyle name="Title 31 2 3 3" xfId="34738" xr:uid="{CB9126A9-577C-490E-922B-91FD8BD7CB7C}"/>
    <cellStyle name="Title 31 2 3 4" xfId="52589" xr:uid="{DE17C53A-5763-4F04-B45E-A67C32340571}"/>
    <cellStyle name="Title 31 2 4" xfId="16867" xr:uid="{318E43EA-DE73-4522-B2C8-63F75D5849E3}"/>
    <cellStyle name="Title 31 2 4 2" xfId="34740" xr:uid="{38CFCDA9-7F01-4659-BBCC-C0059BBBD1B2}"/>
    <cellStyle name="Title 31 2 4 3" xfId="52591" xr:uid="{BAE78CD5-654D-4AA0-BFC4-BA54A1E94821}"/>
    <cellStyle name="Title 31 2 5" xfId="16868" xr:uid="{C913EA30-DB0D-4F79-8923-8783061AC8B3}"/>
    <cellStyle name="Title 31 2 5 2" xfId="34741" xr:uid="{4F4C00F9-AEB4-42EC-A22B-2C5E850A9414}"/>
    <cellStyle name="Title 31 2 5 3" xfId="52592" xr:uid="{4E5C8462-0459-466C-AAAE-15F853A9607F}"/>
    <cellStyle name="Title 31 2 6" xfId="34735" xr:uid="{7CB24E0A-782D-47C6-9484-D1240C60694D}"/>
    <cellStyle name="Title 31 2 7" xfId="52586" xr:uid="{175EAB52-2F15-4A1F-BC07-472AAA51FEED}"/>
    <cellStyle name="Title 31 3" xfId="16869" xr:uid="{57067C21-F894-4BD3-A8D9-E831705DA49B}"/>
    <cellStyle name="Title 31 3 2" xfId="16870" xr:uid="{5C6E20F1-C7D2-4248-B040-456D0BBADBDC}"/>
    <cellStyle name="Title 31 3 2 2" xfId="16871" xr:uid="{1FC17002-A6E8-464F-9023-DD6934514603}"/>
    <cellStyle name="Title 31 3 2 2 2" xfId="34744" xr:uid="{F61CD61C-DE4F-4368-9ED4-31BD14496A9E}"/>
    <cellStyle name="Title 31 3 2 2 3" xfId="52595" xr:uid="{76C7563D-C993-48C3-845F-08A2A9145B2F}"/>
    <cellStyle name="Title 31 3 2 3" xfId="34743" xr:uid="{A409C3D4-E5EE-44FB-9DB2-3800A6F5E48B}"/>
    <cellStyle name="Title 31 3 2 4" xfId="52594" xr:uid="{491B8CCC-8612-4EEB-A805-C0CB7D7979D1}"/>
    <cellStyle name="Title 31 3 3" xfId="16872" xr:uid="{3AFF99F6-0A6F-4A20-B17A-D3C88F7AA370}"/>
    <cellStyle name="Title 31 3 3 2" xfId="16873" xr:uid="{578A6B02-89DB-4F4E-8605-04A506ED6B4F}"/>
    <cellStyle name="Title 31 3 3 2 2" xfId="34746" xr:uid="{9CB82F1D-859A-472E-9AAB-CB03659DD518}"/>
    <cellStyle name="Title 31 3 3 2 3" xfId="52597" xr:uid="{D63842FE-6FE3-4832-B96E-B19CB135B387}"/>
    <cellStyle name="Title 31 3 3 3" xfId="34745" xr:uid="{96FC8A71-F55D-42E7-B4EC-A623F6479D17}"/>
    <cellStyle name="Title 31 3 3 4" xfId="52596" xr:uid="{291D403B-8E58-4B9D-8F24-E4813CE434AC}"/>
    <cellStyle name="Title 31 3 4" xfId="16874" xr:uid="{D1F1191A-A97E-408D-8327-F5E455F485E1}"/>
    <cellStyle name="Title 31 3 4 2" xfId="34747" xr:uid="{700DF5ED-5D55-4210-8159-AA4CE78D1E68}"/>
    <cellStyle name="Title 31 3 4 3" xfId="52598" xr:uid="{658F126D-A4E9-4D72-A18A-F5C09A7EE1A7}"/>
    <cellStyle name="Title 31 3 5" xfId="34742" xr:uid="{C599DA0E-CE0C-40C6-A17A-886028CB55C0}"/>
    <cellStyle name="Title 31 3 6" xfId="52593" xr:uid="{1C1F0550-8032-4CDD-A217-1C3A13CBEE6F}"/>
    <cellStyle name="Title 31 4" xfId="16875" xr:uid="{A472D771-8988-46F4-989B-94DA9AEAA045}"/>
    <cellStyle name="Title 31 4 2" xfId="16876" xr:uid="{2004C56D-F292-46F8-A8B4-909C5B8209E7}"/>
    <cellStyle name="Title 31 4 2 2" xfId="16877" xr:uid="{C6734BB4-F5AC-483E-9811-4386A0F8575A}"/>
    <cellStyle name="Title 31 4 2 2 2" xfId="34750" xr:uid="{3994320E-C9F7-4C11-9F06-0EAF73AF1E03}"/>
    <cellStyle name="Title 31 4 2 2 3" xfId="52601" xr:uid="{59604FCF-57FD-4CE9-A45B-CBA617680C95}"/>
    <cellStyle name="Title 31 4 2 3" xfId="34749" xr:uid="{94BE3A50-2840-4CE4-8727-7FCFDC2499ED}"/>
    <cellStyle name="Title 31 4 2 4" xfId="52600" xr:uid="{84A821ED-B515-48EB-A627-5F5A5C6D90E0}"/>
    <cellStyle name="Title 31 4 3" xfId="16878" xr:uid="{22CD6014-279A-406E-BF7A-1755AD1757BD}"/>
    <cellStyle name="Title 31 4 3 2" xfId="16879" xr:uid="{44E14566-72C0-4121-94EB-6C67CB29DBDC}"/>
    <cellStyle name="Title 31 4 3 2 2" xfId="34752" xr:uid="{484A650D-34A4-4C5B-8F81-A92AF1C98ED5}"/>
    <cellStyle name="Title 31 4 3 2 3" xfId="52603" xr:uid="{A158348B-B58A-4B4E-9D0E-0FBDF48CA6DA}"/>
    <cellStyle name="Title 31 4 3 3" xfId="34751" xr:uid="{C16B5DFB-D946-47D2-BFC1-3F113E3BCCF9}"/>
    <cellStyle name="Title 31 4 3 4" xfId="52602" xr:uid="{A05AFC1E-8F58-436C-B91E-C67B5D900855}"/>
    <cellStyle name="Title 31 4 4" xfId="16880" xr:uid="{AB61DFAE-37D0-49D1-B87C-0BB5C433043D}"/>
    <cellStyle name="Title 31 4 4 2" xfId="34753" xr:uid="{8F0C1C57-41B0-48C2-98CC-B4C0894CEAD4}"/>
    <cellStyle name="Title 31 4 4 3" xfId="52604" xr:uid="{7BB2E004-CC13-4418-92E9-0577CBAC77C7}"/>
    <cellStyle name="Title 31 4 5" xfId="34748" xr:uid="{037B6129-0952-4F90-8633-71117A627D84}"/>
    <cellStyle name="Title 31 4 6" xfId="52599" xr:uid="{954E8B42-1DC4-45AA-A73B-4323E9DDE425}"/>
    <cellStyle name="Title 31 5" xfId="16881" xr:uid="{748E7015-3BC9-4B20-B706-6B5459E680D9}"/>
    <cellStyle name="Title 31 5 2" xfId="16882" xr:uid="{9D10E559-0BB7-41D5-84C0-99E7B7D73DF4}"/>
    <cellStyle name="Title 31 5 2 2" xfId="16883" xr:uid="{FD6FD0E1-E3EE-4374-BDC7-30013C4C6FFF}"/>
    <cellStyle name="Title 31 5 2 2 2" xfId="34756" xr:uid="{C45E65B8-5F67-45BE-830F-02F4193F216D}"/>
    <cellStyle name="Title 31 5 2 2 3" xfId="52607" xr:uid="{28737E48-C892-412B-80A0-61B407DE9193}"/>
    <cellStyle name="Title 31 5 2 3" xfId="34755" xr:uid="{1E8B9415-8508-4D0E-8A32-A4875CAB96E2}"/>
    <cellStyle name="Title 31 5 2 4" xfId="52606" xr:uid="{76AADF82-4169-4A63-BB66-F487809FF1D3}"/>
    <cellStyle name="Title 31 5 3" xfId="16884" xr:uid="{8C3819F1-469B-4448-8A72-715666078CC1}"/>
    <cellStyle name="Title 31 5 3 2" xfId="16885" xr:uid="{1F2563D9-86B8-407C-9CCF-BBC652D37820}"/>
    <cellStyle name="Title 31 5 3 2 2" xfId="34758" xr:uid="{E7E6C825-0CE3-4B7F-AF85-B063FB87C3B2}"/>
    <cellStyle name="Title 31 5 3 2 3" xfId="52609" xr:uid="{A63E8699-A90E-4469-9562-8B6277023685}"/>
    <cellStyle name="Title 31 5 3 3" xfId="34757" xr:uid="{6EC401FA-CB7E-4805-902E-D8CAFE1A5DDA}"/>
    <cellStyle name="Title 31 5 3 4" xfId="52608" xr:uid="{10763FC1-B207-4561-A544-BA20CF7331F9}"/>
    <cellStyle name="Title 31 5 4" xfId="16886" xr:uid="{7DF27762-98E9-4DB9-8A29-1092706A9CED}"/>
    <cellStyle name="Title 31 5 4 2" xfId="16887" xr:uid="{155A8B67-034D-4AA5-B69D-86ADFF99C72C}"/>
    <cellStyle name="Title 31 5 4 2 2" xfId="34760" xr:uid="{108CF925-11C9-41B9-9CFE-19417D0F2C57}"/>
    <cellStyle name="Title 31 5 4 2 3" xfId="52611" xr:uid="{9CC0E68B-E42B-4473-96C7-5AA96B5D495F}"/>
    <cellStyle name="Title 31 5 4 3" xfId="34759" xr:uid="{0B32844D-6DF3-42A9-A0DF-10D13A8EBE87}"/>
    <cellStyle name="Title 31 5 4 4" xfId="52610" xr:uid="{56EBB7E2-2074-4DCA-88B8-1A1CB05EE6F3}"/>
    <cellStyle name="Title 31 5 5" xfId="16888" xr:uid="{9A03714F-061F-4CB8-AE36-4B7DB5FAEE6A}"/>
    <cellStyle name="Title 31 5 5 2" xfId="34761" xr:uid="{3E8D11E2-15A4-4700-8562-2C528955115F}"/>
    <cellStyle name="Title 31 5 5 3" xfId="52612" xr:uid="{EBC2FBE5-82F7-47B1-9227-DF6858BC9708}"/>
    <cellStyle name="Title 31 5 6" xfId="34754" xr:uid="{66412DB2-F298-402A-8454-A22519CFD730}"/>
    <cellStyle name="Title 31 5 7" xfId="52605" xr:uid="{26683540-DA7D-4A0E-91A7-C9912A136B60}"/>
    <cellStyle name="Title 31 6" xfId="16889" xr:uid="{91B97091-E2C4-4D9C-ABA6-182450882FE7}"/>
    <cellStyle name="Title 31 6 2" xfId="16890" xr:uid="{05F8240E-A7AB-4565-9404-D7C024D6B6A7}"/>
    <cellStyle name="Title 31 6 2 2" xfId="16891" xr:uid="{505A4AD4-E999-48A6-BE2D-061A3BF8462A}"/>
    <cellStyle name="Title 31 6 2 2 2" xfId="34764" xr:uid="{EC218BC5-74DC-48BE-A75A-CB130BD53AEF}"/>
    <cellStyle name="Title 31 6 2 2 3" xfId="52615" xr:uid="{D4ED082C-4A7D-464F-9B7A-59284576BBD6}"/>
    <cellStyle name="Title 31 6 2 3" xfId="34763" xr:uid="{CEC15688-ADFF-4E16-AA1D-0F70412ECED6}"/>
    <cellStyle name="Title 31 6 2 4" xfId="52614" xr:uid="{3F02F9E9-3C52-4D1B-96A4-EAF3BCCCC2CE}"/>
    <cellStyle name="Title 31 6 3" xfId="16892" xr:uid="{01C8AEE2-7757-4C84-B2DC-2F31329480EA}"/>
    <cellStyle name="Title 31 6 3 2" xfId="16893" xr:uid="{97DA2154-621A-4985-A3BA-88DCAD8A1E1B}"/>
    <cellStyle name="Title 31 6 3 2 2" xfId="34766" xr:uid="{AD80A069-3DD1-433D-9D6A-BFA98EF5918A}"/>
    <cellStyle name="Title 31 6 3 2 3" xfId="52617" xr:uid="{51C1B91A-CC59-4404-B1AD-0D17849E83E1}"/>
    <cellStyle name="Title 31 6 3 3" xfId="34765" xr:uid="{136CF1CD-2C85-42FF-8E56-6364CB9BB0AC}"/>
    <cellStyle name="Title 31 6 3 4" xfId="52616" xr:uid="{EC2C9C18-BD66-4DB8-911D-3C8F3A5E16BE}"/>
    <cellStyle name="Title 31 6 4" xfId="16894" xr:uid="{7D6A0947-C3DF-4F4C-8792-331BF2CCAB5B}"/>
    <cellStyle name="Title 31 6 4 2" xfId="34767" xr:uid="{01063AEF-FAB9-43C9-B8C9-470E6FBB4509}"/>
    <cellStyle name="Title 31 6 4 3" xfId="52618" xr:uid="{0F5566C5-D7FF-43BA-B0E7-55A39F4F7EF3}"/>
    <cellStyle name="Title 31 6 5" xfId="34762" xr:uid="{A62226EC-71D8-4C1D-A48F-0AA93524C2B0}"/>
    <cellStyle name="Title 31 6 6" xfId="52613" xr:uid="{64F211F5-4B70-4EA0-B92E-145F2ACAAD5C}"/>
    <cellStyle name="Title 31 7" xfId="16895" xr:uid="{614027F4-6E41-4667-82A1-DB2ED484B520}"/>
    <cellStyle name="Title 31 7 2" xfId="16896" xr:uid="{7B7B1B89-7A4B-429A-B4E7-3CED02642347}"/>
    <cellStyle name="Title 31 7 2 2" xfId="34769" xr:uid="{38966299-FFCD-460F-8673-4C5FE98E38BC}"/>
    <cellStyle name="Title 31 7 2 3" xfId="52620" xr:uid="{3389D86C-9C16-4B56-B6C5-AE1746EB2A9C}"/>
    <cellStyle name="Title 31 7 3" xfId="34768" xr:uid="{470C6098-713A-45F9-A4F8-F8180F744ABF}"/>
    <cellStyle name="Title 31 7 4" xfId="52619" xr:uid="{9FEDD10F-F66E-42B7-A9A6-8B97195D2435}"/>
    <cellStyle name="Title 31 8" xfId="16897" xr:uid="{D8A8022D-00C0-44DA-BB61-D1AE434832AD}"/>
    <cellStyle name="Title 31 8 2" xfId="16898" xr:uid="{D1FB790C-4268-40F5-A361-827082B5ABCF}"/>
    <cellStyle name="Title 31 8 2 2" xfId="34771" xr:uid="{6BAD887B-6753-4906-BB70-41A1455E9943}"/>
    <cellStyle name="Title 31 8 2 3" xfId="52622" xr:uid="{658AC7CF-584C-4CC1-9BC9-B90918B7F42E}"/>
    <cellStyle name="Title 31 8 3" xfId="34770" xr:uid="{CA88BEE3-D0C9-40AD-8869-D2C88F553561}"/>
    <cellStyle name="Title 31 8 4" xfId="52621" xr:uid="{540F3805-2582-435A-A9EC-55E93F5D989F}"/>
    <cellStyle name="Title 31 9" xfId="16899" xr:uid="{FE632AC8-38F4-4777-BF07-65431339AF4D}"/>
    <cellStyle name="Title 31 9 2" xfId="16900" xr:uid="{15771291-9C13-430C-9111-FF8C1736AA19}"/>
    <cellStyle name="Title 31 9 2 2" xfId="34773" xr:uid="{E55582C0-F8A9-4A0B-ADF6-A060DBE2F1AD}"/>
    <cellStyle name="Title 31 9 2 3" xfId="52624" xr:uid="{725DB420-3797-407F-8CC0-4D3AAF45F0FE}"/>
    <cellStyle name="Title 31 9 3" xfId="34772" xr:uid="{CAC96869-5C5A-4D8B-8E7C-A5D6D711A4F3}"/>
    <cellStyle name="Title 31 9 4" xfId="52623" xr:uid="{7C4A6DE6-306E-432D-87F2-098262565858}"/>
    <cellStyle name="Title 32" xfId="3285" xr:uid="{17E1E3EC-FC5A-441B-B457-134D9ADDC174}"/>
    <cellStyle name="Title 32 10" xfId="16902" xr:uid="{897E57BE-CFBF-40D3-AF69-4B07BCC01F80}"/>
    <cellStyle name="Title 32 10 2" xfId="34775" xr:uid="{8A5C8BA6-BB2D-4BF5-878A-448727653B48}"/>
    <cellStyle name="Title 32 10 3" xfId="52626" xr:uid="{4782D338-0FF8-4345-AD48-76EA6970466A}"/>
    <cellStyle name="Title 32 11" xfId="16903" xr:uid="{F0A7AE69-4123-42CC-B0B8-19869F03554C}"/>
    <cellStyle name="Title 32 11 2" xfId="34776" xr:uid="{0C44F3D3-7934-41AF-87BD-3ADC522D515A}"/>
    <cellStyle name="Title 32 11 3" xfId="52627" xr:uid="{0490ED81-1B9E-47F9-A634-0C15A85BC9AA}"/>
    <cellStyle name="Title 32 12" xfId="16901" xr:uid="{915747A3-0D17-4D35-A74B-CDF8F02F1D2E}"/>
    <cellStyle name="Title 32 12 2" xfId="34774" xr:uid="{B7F2EF1B-627B-4EDD-8F29-252DE8DB4741}"/>
    <cellStyle name="Title 32 12 3" xfId="52625" xr:uid="{06EF5584-877C-4C14-B0A5-9BF570C6DD50}"/>
    <cellStyle name="Title 32 13" xfId="60339" xr:uid="{6A35D1E5-D21F-43BF-9BD7-A57D537F7E76}"/>
    <cellStyle name="Title 32 2" xfId="16904" xr:uid="{F18C0BC6-4B3B-4D89-8EB2-909DF05BAAC9}"/>
    <cellStyle name="Title 32 2 2" xfId="16905" xr:uid="{25518C8A-25AF-4767-8E98-8944B95516BD}"/>
    <cellStyle name="Title 32 2 2 2" xfId="16906" xr:uid="{71EDF576-13CE-47D1-988B-B0F2E7C86788}"/>
    <cellStyle name="Title 32 2 2 2 2" xfId="34779" xr:uid="{0C71A808-4C10-4F1B-A981-0F42F071262B}"/>
    <cellStyle name="Title 32 2 2 2 3" xfId="52630" xr:uid="{EA130C2F-E941-44A9-9F6B-947DBA87D494}"/>
    <cellStyle name="Title 32 2 2 3" xfId="34778" xr:uid="{D51ABA25-30ED-4EE2-B860-4432F395634D}"/>
    <cellStyle name="Title 32 2 2 4" xfId="52629" xr:uid="{86FFFC3A-1167-4439-A76C-713070AD4BFA}"/>
    <cellStyle name="Title 32 2 3" xfId="16907" xr:uid="{182913F7-9FD4-4A94-B820-7C7B79D5E919}"/>
    <cellStyle name="Title 32 2 3 2" xfId="16908" xr:uid="{D7180875-F210-4193-938A-7B0C06E34A42}"/>
    <cellStyle name="Title 32 2 3 2 2" xfId="34781" xr:uid="{EB2A610E-81B8-4705-8EF4-D7E6EA8B9EF2}"/>
    <cellStyle name="Title 32 2 3 2 3" xfId="52632" xr:uid="{EB9BF803-889B-42DE-AD93-7728B35FB39A}"/>
    <cellStyle name="Title 32 2 3 3" xfId="34780" xr:uid="{81E7B37E-CAB1-493F-98FD-4C2700ADD7B8}"/>
    <cellStyle name="Title 32 2 3 4" xfId="52631" xr:uid="{2E5D9503-C83B-4E46-976C-613C9A02984B}"/>
    <cellStyle name="Title 32 2 4" xfId="16909" xr:uid="{31D4774C-99C0-44C7-8425-28F97756DA4D}"/>
    <cellStyle name="Title 32 2 4 2" xfId="34782" xr:uid="{EBFA665E-D309-4600-AAAC-DA8B1F7BE46F}"/>
    <cellStyle name="Title 32 2 4 3" xfId="52633" xr:uid="{685ADD06-EA98-4F50-B024-E3E8E3901B7A}"/>
    <cellStyle name="Title 32 2 5" xfId="16910" xr:uid="{0293305F-7F65-4A2D-AF83-D71AF5BCBBDB}"/>
    <cellStyle name="Title 32 2 5 2" xfId="34783" xr:uid="{5FC8130A-8E1E-4944-A88C-B4381057C530}"/>
    <cellStyle name="Title 32 2 5 3" xfId="52634" xr:uid="{B605CDA7-BDA3-4D63-A037-374761D84F5B}"/>
    <cellStyle name="Title 32 2 6" xfId="34777" xr:uid="{0519DB36-E8AF-439F-8DCF-8AA6F07A5604}"/>
    <cellStyle name="Title 32 2 7" xfId="52628" xr:uid="{419EE89E-F2AA-48DD-9A96-BEDE8D3F9BD0}"/>
    <cellStyle name="Title 32 3" xfId="16911" xr:uid="{7145C17F-CECE-4F3C-AB41-263B14A3306D}"/>
    <cellStyle name="Title 32 3 2" xfId="16912" xr:uid="{F0FAFB84-228D-4E14-9B0C-0C986C930F8F}"/>
    <cellStyle name="Title 32 3 2 2" xfId="16913" xr:uid="{C593981C-256D-4AA2-81C1-81626E9D1D01}"/>
    <cellStyle name="Title 32 3 2 2 2" xfId="34786" xr:uid="{21B4B696-0463-48C2-BED4-8052F395ADFA}"/>
    <cellStyle name="Title 32 3 2 2 3" xfId="52637" xr:uid="{3ACB9759-152B-4E1A-9071-8ADA9A211C8E}"/>
    <cellStyle name="Title 32 3 2 3" xfId="34785" xr:uid="{B24D626E-4041-421A-828E-EEAB480DD850}"/>
    <cellStyle name="Title 32 3 2 4" xfId="52636" xr:uid="{35F1A9B2-EE65-447A-9F4D-2B2079C218FB}"/>
    <cellStyle name="Title 32 3 3" xfId="16914" xr:uid="{EBD675B2-1F53-4B9A-9139-C6D20D6CA225}"/>
    <cellStyle name="Title 32 3 3 2" xfId="16915" xr:uid="{C2263432-82D7-4519-9378-FCF45D4CFFEE}"/>
    <cellStyle name="Title 32 3 3 2 2" xfId="34788" xr:uid="{7093DDE8-93C9-4905-9835-1F7BA66E56F3}"/>
    <cellStyle name="Title 32 3 3 2 3" xfId="52639" xr:uid="{72D2E29F-4A4D-4DEE-AA0D-6772398EAEF6}"/>
    <cellStyle name="Title 32 3 3 3" xfId="34787" xr:uid="{D16C47C8-BC40-4357-BD20-9E95FD4FE029}"/>
    <cellStyle name="Title 32 3 3 4" xfId="52638" xr:uid="{A2F8DA13-CAF1-4915-A971-FA59A72CAAD1}"/>
    <cellStyle name="Title 32 3 4" xfId="16916" xr:uid="{C2B09D4E-E7AE-4DEE-B6AD-91D8CFF297AC}"/>
    <cellStyle name="Title 32 3 4 2" xfId="34789" xr:uid="{233EB18C-454D-4DC7-B621-D3624EA83073}"/>
    <cellStyle name="Title 32 3 4 3" xfId="52640" xr:uid="{C269BCBF-6576-4BA8-A2A8-4E4F8C830631}"/>
    <cellStyle name="Title 32 3 5" xfId="34784" xr:uid="{2D46B879-215D-4847-9816-1902102B3615}"/>
    <cellStyle name="Title 32 3 6" xfId="52635" xr:uid="{C8C345CB-3A72-49A1-A39C-20E2FED0A419}"/>
    <cellStyle name="Title 32 4" xfId="16917" xr:uid="{4552D4CD-F3AF-4199-B95B-971BF1D34912}"/>
    <cellStyle name="Title 32 4 2" xfId="16918" xr:uid="{EAA69C27-5D7C-4F2D-930A-B601B4F1BEED}"/>
    <cellStyle name="Title 32 4 2 2" xfId="16919" xr:uid="{ACE9CE2A-5553-49A1-9FEA-5B738E7F6CC5}"/>
    <cellStyle name="Title 32 4 2 2 2" xfId="34792" xr:uid="{2EDF7381-68D5-42B3-8D1B-D287F467B5B9}"/>
    <cellStyle name="Title 32 4 2 2 3" xfId="52643" xr:uid="{8AABAECC-D697-4299-BD31-A32560FC4E2B}"/>
    <cellStyle name="Title 32 4 2 3" xfId="34791" xr:uid="{7947D34C-9F72-4F8E-9F8F-4D55E0EBAC1D}"/>
    <cellStyle name="Title 32 4 2 4" xfId="52642" xr:uid="{1727AB90-4C5C-4552-A16B-9B8E6FC8FD32}"/>
    <cellStyle name="Title 32 4 3" xfId="16920" xr:uid="{104D8978-F078-4B16-8841-8838A12F9451}"/>
    <cellStyle name="Title 32 4 3 2" xfId="16921" xr:uid="{93574C9C-3600-4476-AB1F-EBE14630347A}"/>
    <cellStyle name="Title 32 4 3 2 2" xfId="34794" xr:uid="{84C90D6A-3A3F-4FD2-B217-54E0BBB4D0D0}"/>
    <cellStyle name="Title 32 4 3 2 3" xfId="52645" xr:uid="{2F7C242C-BFA7-4358-A97B-DAC0C22B7247}"/>
    <cellStyle name="Title 32 4 3 3" xfId="34793" xr:uid="{417DD989-1416-4802-9C72-FD3E939E719D}"/>
    <cellStyle name="Title 32 4 3 4" xfId="52644" xr:uid="{AA346B00-C9CB-4068-8452-D42651BCDA4A}"/>
    <cellStyle name="Title 32 4 4" xfId="16922" xr:uid="{9A477E56-401C-4093-BA8D-92516E15D287}"/>
    <cellStyle name="Title 32 4 4 2" xfId="34795" xr:uid="{180685FD-3610-4AA4-8759-FCEE1FF0E5F8}"/>
    <cellStyle name="Title 32 4 4 3" xfId="52646" xr:uid="{F22C4C72-24A0-4959-AA24-FACA13F69BAB}"/>
    <cellStyle name="Title 32 4 5" xfId="34790" xr:uid="{418957CD-0BFA-44FA-A0AF-646415FBEB22}"/>
    <cellStyle name="Title 32 4 6" xfId="52641" xr:uid="{4F9082C4-DA73-456E-BF27-8EDD78829D85}"/>
    <cellStyle name="Title 32 5" xfId="16923" xr:uid="{36CE8B8D-DCE0-49D2-AF59-F79052C15523}"/>
    <cellStyle name="Title 32 5 2" xfId="16924" xr:uid="{03B057A8-29F9-423F-91C5-1A57E3CF2F87}"/>
    <cellStyle name="Title 32 5 2 2" xfId="16925" xr:uid="{B91B8933-1D63-4871-8D8C-11AF7AF5AC84}"/>
    <cellStyle name="Title 32 5 2 2 2" xfId="34798" xr:uid="{FE0DE43C-549F-4F0F-81CB-2D81BADD8D17}"/>
    <cellStyle name="Title 32 5 2 2 3" xfId="52649" xr:uid="{5D910460-0258-4F4B-96E2-0FFCFF352CCB}"/>
    <cellStyle name="Title 32 5 2 3" xfId="34797" xr:uid="{06AE5CFC-A7F8-4761-8DA3-3353BDDA92E3}"/>
    <cellStyle name="Title 32 5 2 4" xfId="52648" xr:uid="{959CCBF6-744D-4358-B079-593B00D5D762}"/>
    <cellStyle name="Title 32 5 3" xfId="16926" xr:uid="{DA084566-2E72-4F54-888C-B6E38C19EC76}"/>
    <cellStyle name="Title 32 5 3 2" xfId="16927" xr:uid="{A592DE22-4854-42BA-8014-D1BCACFC3E1F}"/>
    <cellStyle name="Title 32 5 3 2 2" xfId="34800" xr:uid="{E68EC384-678F-4070-B48F-F9ADC29BB45E}"/>
    <cellStyle name="Title 32 5 3 2 3" xfId="52651" xr:uid="{96562314-0081-419D-AAF2-34A4EEB886B2}"/>
    <cellStyle name="Title 32 5 3 3" xfId="34799" xr:uid="{A78FF15E-5C36-4EC4-8015-9A042CF490C1}"/>
    <cellStyle name="Title 32 5 3 4" xfId="52650" xr:uid="{52B27515-3418-49C7-8C2F-6A14F6503766}"/>
    <cellStyle name="Title 32 5 4" xfId="16928" xr:uid="{9EC1E070-E8B6-4E08-B386-F032CC3BA87D}"/>
    <cellStyle name="Title 32 5 4 2" xfId="16929" xr:uid="{AC78F2CD-8AD4-42D6-9D7E-C0C48E949DB0}"/>
    <cellStyle name="Title 32 5 4 2 2" xfId="34802" xr:uid="{788A9990-E1C4-4B76-9352-BA69417EF68B}"/>
    <cellStyle name="Title 32 5 4 2 3" xfId="52653" xr:uid="{BB0961DC-28A5-40C5-B4F6-508B06C942FF}"/>
    <cellStyle name="Title 32 5 4 3" xfId="34801" xr:uid="{A23FED48-C207-4514-8371-0627C4C26BAB}"/>
    <cellStyle name="Title 32 5 4 4" xfId="52652" xr:uid="{AB49FD55-C232-4F81-89C3-EB3C4228ED6D}"/>
    <cellStyle name="Title 32 5 5" xfId="16930" xr:uid="{4E7D4307-9B98-4C36-9755-3A200E529D68}"/>
    <cellStyle name="Title 32 5 5 2" xfId="34803" xr:uid="{14EEB41D-8E07-4A2E-9017-17109BF7C408}"/>
    <cellStyle name="Title 32 5 5 3" xfId="52654" xr:uid="{12BA080A-C055-4CB0-8F78-59855F8CD3DE}"/>
    <cellStyle name="Title 32 5 6" xfId="34796" xr:uid="{535CA403-DB05-4D8E-8FCB-8EE95C049A1A}"/>
    <cellStyle name="Title 32 5 7" xfId="52647" xr:uid="{3650BA08-D3E3-42AE-B859-FBE76C70CFC8}"/>
    <cellStyle name="Title 32 6" xfId="16931" xr:uid="{76B0ED01-5920-488C-BFC3-94B7C259D04F}"/>
    <cellStyle name="Title 32 6 2" xfId="16932" xr:uid="{F63A1F44-305C-4D4A-905F-154A713DA5DA}"/>
    <cellStyle name="Title 32 6 2 2" xfId="16933" xr:uid="{3825E962-E137-43A1-8E04-AFBCDA66C3AC}"/>
    <cellStyle name="Title 32 6 2 2 2" xfId="34806" xr:uid="{9284D13B-0162-4669-BF5B-EAE047FD782C}"/>
    <cellStyle name="Title 32 6 2 2 3" xfId="52657" xr:uid="{7F0775C3-E93A-450A-8D59-515A11BA7EDF}"/>
    <cellStyle name="Title 32 6 2 3" xfId="34805" xr:uid="{97617EC4-996A-47F6-BFEE-8799C561745E}"/>
    <cellStyle name="Title 32 6 2 4" xfId="52656" xr:uid="{C606D0E2-D497-425B-9B25-DC4479D16723}"/>
    <cellStyle name="Title 32 6 3" xfId="16934" xr:uid="{86928338-2F36-4402-B7BB-691C3E5AFC50}"/>
    <cellStyle name="Title 32 6 3 2" xfId="16935" xr:uid="{42FDF16E-344A-4549-9214-968EF0A44AB2}"/>
    <cellStyle name="Title 32 6 3 2 2" xfId="34808" xr:uid="{FF7F2DB4-1A58-413E-BEF5-9D5182D9DDA0}"/>
    <cellStyle name="Title 32 6 3 2 3" xfId="52659" xr:uid="{AECBFA1B-50B4-497D-B087-27207BD312B0}"/>
    <cellStyle name="Title 32 6 3 3" xfId="34807" xr:uid="{CAA491C8-A293-4E22-9B0A-7E760D5D0FCC}"/>
    <cellStyle name="Title 32 6 3 4" xfId="52658" xr:uid="{07755B10-85B4-4677-8E1C-CD85229334B9}"/>
    <cellStyle name="Title 32 6 4" xfId="16936" xr:uid="{165BC95C-F3A2-4E48-87A1-5B5FA803D26A}"/>
    <cellStyle name="Title 32 6 4 2" xfId="34809" xr:uid="{82C99834-7D55-4C80-9AAF-658DC029F1C6}"/>
    <cellStyle name="Title 32 6 4 3" xfId="52660" xr:uid="{7705B05A-FC68-4A05-A1CC-0FAABB986A7A}"/>
    <cellStyle name="Title 32 6 5" xfId="34804" xr:uid="{891FFA9B-BBB2-4B12-A679-B46792A785D7}"/>
    <cellStyle name="Title 32 6 6" xfId="52655" xr:uid="{294B9C09-4F07-41F9-8F2A-2B4FF73B9876}"/>
    <cellStyle name="Title 32 7" xfId="16937" xr:uid="{9C7F8DA4-C5E3-4A72-86E3-9BE194B676BB}"/>
    <cellStyle name="Title 32 7 2" xfId="16938" xr:uid="{6F8D1A55-B407-42DA-86E4-1A2DE21950E3}"/>
    <cellStyle name="Title 32 7 2 2" xfId="34811" xr:uid="{1EBD4871-FC64-4EA2-B7A9-93F0A6C433AF}"/>
    <cellStyle name="Title 32 7 2 3" xfId="52662" xr:uid="{69155DD7-44F3-4D01-A6EA-CA2CC4F3E3FB}"/>
    <cellStyle name="Title 32 7 3" xfId="34810" xr:uid="{1D016621-502E-4A86-A89E-A8135FC21C2A}"/>
    <cellStyle name="Title 32 7 4" xfId="52661" xr:uid="{99FFBF25-9B1F-44D3-8361-1BC606715CA6}"/>
    <cellStyle name="Title 32 8" xfId="16939" xr:uid="{95C1AABA-4D93-4D4B-ABCD-C34203EAE8F2}"/>
    <cellStyle name="Title 32 8 2" xfId="16940" xr:uid="{A6813BD4-FC29-44ED-AC2D-00B8CD425C95}"/>
    <cellStyle name="Title 32 8 2 2" xfId="34813" xr:uid="{D0D9B517-1421-4EFC-BEC6-44AD7635F2DD}"/>
    <cellStyle name="Title 32 8 2 3" xfId="52664" xr:uid="{4DB6F2E7-E145-4E3E-86E5-67A916971683}"/>
    <cellStyle name="Title 32 8 3" xfId="34812" xr:uid="{904ED201-178B-46A5-9983-F05EC3CE4CC3}"/>
    <cellStyle name="Title 32 8 4" xfId="52663" xr:uid="{A50E9411-CABD-4F40-B74E-DF4C68BA119E}"/>
    <cellStyle name="Title 32 9" xfId="16941" xr:uid="{11501C5D-25F8-42E1-A5DD-E1787FC669D8}"/>
    <cellStyle name="Title 32 9 2" xfId="16942" xr:uid="{440E376B-C5ED-4F1E-9D84-35D513F459A3}"/>
    <cellStyle name="Title 32 9 2 2" xfId="34815" xr:uid="{73D0A44E-9EDF-4C83-A5A2-6FA4AB9E2F0B}"/>
    <cellStyle name="Title 32 9 2 3" xfId="52666" xr:uid="{227403A5-2DFE-4E66-9666-FE38D7C647F4}"/>
    <cellStyle name="Title 32 9 3" xfId="34814" xr:uid="{3E24AA5D-A4D8-457B-B663-66E3D312FF43}"/>
    <cellStyle name="Title 32 9 4" xfId="52665" xr:uid="{3D49C16D-0BC3-47C7-B33A-340A18B39C87}"/>
    <cellStyle name="Title 33" xfId="3286" xr:uid="{2E6A7793-1BA4-48DD-A559-3A0751B60591}"/>
    <cellStyle name="Title 33 10" xfId="16944" xr:uid="{E18A77D8-C2C4-4CC7-95AA-C10BD875E8A4}"/>
    <cellStyle name="Title 33 10 2" xfId="34817" xr:uid="{39A27818-D73C-4D75-A1EC-D3B8A9B92CA8}"/>
    <cellStyle name="Title 33 10 3" xfId="52668" xr:uid="{3EC3558B-6C49-4AC1-B825-BD2BA5B9DADE}"/>
    <cellStyle name="Title 33 11" xfId="16945" xr:uid="{712A02A9-E48A-46FE-BB30-1688A970C5EB}"/>
    <cellStyle name="Title 33 11 2" xfId="34818" xr:uid="{2C1F6E9B-3659-4F1D-9B99-B522B0CFF923}"/>
    <cellStyle name="Title 33 11 3" xfId="52669" xr:uid="{9B6B0B4C-5B52-43DC-99CC-2E01E41DB854}"/>
    <cellStyle name="Title 33 12" xfId="16943" xr:uid="{2803FFB3-E1BF-4885-80EC-5F65251D86DB}"/>
    <cellStyle name="Title 33 12 2" xfId="34816" xr:uid="{BF96ACFC-F735-406D-A937-5163F5AD790B}"/>
    <cellStyle name="Title 33 12 3" xfId="52667" xr:uid="{9667C4CA-EC1D-4ACC-BB2A-E22103DC0896}"/>
    <cellStyle name="Title 33 13" xfId="60340" xr:uid="{09CB0078-98EE-46BF-B089-563212D16043}"/>
    <cellStyle name="Title 33 2" xfId="16946" xr:uid="{A1D725F3-F756-4DEF-9F64-2C86D34BCB3E}"/>
    <cellStyle name="Title 33 2 2" xfId="16947" xr:uid="{6E7ACA35-7BFB-412E-ABE1-F09F54A0D2BC}"/>
    <cellStyle name="Title 33 2 2 2" xfId="16948" xr:uid="{F1653AE0-EF78-445D-BFF0-11804C2E3CAF}"/>
    <cellStyle name="Title 33 2 2 2 2" xfId="34821" xr:uid="{2825C754-6923-4EA5-B939-21C02431ABC8}"/>
    <cellStyle name="Title 33 2 2 2 3" xfId="52672" xr:uid="{7D6CC6D9-EBA1-464C-879C-D084F77E6E06}"/>
    <cellStyle name="Title 33 2 2 3" xfId="34820" xr:uid="{BCD1548E-1357-4DF9-B48C-23278A076A4E}"/>
    <cellStyle name="Title 33 2 2 4" xfId="52671" xr:uid="{CD6151CF-297E-4EA9-B754-839DAB26D331}"/>
    <cellStyle name="Title 33 2 3" xfId="16949" xr:uid="{5DDE801D-9D7D-4288-B840-397AFC8941CF}"/>
    <cellStyle name="Title 33 2 3 2" xfId="16950" xr:uid="{4BBFB6F8-72D8-4B18-A442-7A2707426576}"/>
    <cellStyle name="Title 33 2 3 2 2" xfId="34823" xr:uid="{DB150F52-B233-4B73-8383-CE77663CD98A}"/>
    <cellStyle name="Title 33 2 3 2 3" xfId="52674" xr:uid="{2644D616-9AA3-4286-9D78-6D29D571C2AD}"/>
    <cellStyle name="Title 33 2 3 3" xfId="34822" xr:uid="{484F9C37-4449-43F4-8197-52B9FE805A81}"/>
    <cellStyle name="Title 33 2 3 4" xfId="52673" xr:uid="{B0A8491C-E382-4828-90A6-59371018FE1A}"/>
    <cellStyle name="Title 33 2 4" xfId="16951" xr:uid="{E2C3A28D-0F68-4AFA-9395-3E763CBF4C4F}"/>
    <cellStyle name="Title 33 2 4 2" xfId="34824" xr:uid="{5D750782-CADA-4BF5-9677-656EC295E671}"/>
    <cellStyle name="Title 33 2 4 3" xfId="52675" xr:uid="{64B59468-C9B3-49EE-82AB-CD1DDFCFE286}"/>
    <cellStyle name="Title 33 2 5" xfId="16952" xr:uid="{F5C4BDE2-0880-4CA5-B73B-396CF49E917A}"/>
    <cellStyle name="Title 33 2 5 2" xfId="34825" xr:uid="{7C039232-CA21-4F0A-9D69-E7C4462E6567}"/>
    <cellStyle name="Title 33 2 5 3" xfId="52676" xr:uid="{46231DC4-71BC-49D5-A405-A17F24D63338}"/>
    <cellStyle name="Title 33 2 6" xfId="34819" xr:uid="{EAF21A68-C74A-4348-A363-43E3CC1A022F}"/>
    <cellStyle name="Title 33 2 7" xfId="52670" xr:uid="{1922A5BB-EAF9-456A-A4FD-429569BC3E66}"/>
    <cellStyle name="Title 33 3" xfId="16953" xr:uid="{D8E96237-E715-4DC8-94AB-EAE6FE17E605}"/>
    <cellStyle name="Title 33 3 2" xfId="16954" xr:uid="{3A9062F4-627F-4512-AF6A-E6AEEEC5081A}"/>
    <cellStyle name="Title 33 3 2 2" xfId="16955" xr:uid="{B064D73F-4EB2-4FED-846E-EAEAE104897A}"/>
    <cellStyle name="Title 33 3 2 2 2" xfId="34828" xr:uid="{E65D0784-2B75-4DD1-8C61-B23DB7FCB3C4}"/>
    <cellStyle name="Title 33 3 2 2 3" xfId="52679" xr:uid="{6EF7278F-4E9B-4FD6-AC30-6EDF9EE1E480}"/>
    <cellStyle name="Title 33 3 2 3" xfId="34827" xr:uid="{210BB772-2C90-4541-9E33-4847BDFFA1FB}"/>
    <cellStyle name="Title 33 3 2 4" xfId="52678" xr:uid="{BADA87E3-6E38-4156-B9DE-D59451D987E6}"/>
    <cellStyle name="Title 33 3 3" xfId="16956" xr:uid="{F401784D-DBEB-4577-9090-E60EA59C6D37}"/>
    <cellStyle name="Title 33 3 3 2" xfId="16957" xr:uid="{797428A0-4AF8-4B3E-9DC9-9CF225CB1394}"/>
    <cellStyle name="Title 33 3 3 2 2" xfId="34830" xr:uid="{E171A646-0867-4441-9779-1ADCF0CACF7F}"/>
    <cellStyle name="Title 33 3 3 2 3" xfId="52681" xr:uid="{9457BD96-D3B6-48D8-B41C-D12DF13E4171}"/>
    <cellStyle name="Title 33 3 3 3" xfId="34829" xr:uid="{395377AC-C523-4AC9-B701-124B7B7692C0}"/>
    <cellStyle name="Title 33 3 3 4" xfId="52680" xr:uid="{2A3418FA-0780-46E7-853F-07C7D2D49F88}"/>
    <cellStyle name="Title 33 3 4" xfId="16958" xr:uid="{90E072E9-8E62-455E-8724-A4792D0AA7AD}"/>
    <cellStyle name="Title 33 3 4 2" xfId="34831" xr:uid="{AB914B29-6468-4A51-9518-94AB9B055601}"/>
    <cellStyle name="Title 33 3 4 3" xfId="52682" xr:uid="{6FFEDDF6-14E9-4704-AE0A-B573EF87D88A}"/>
    <cellStyle name="Title 33 3 5" xfId="34826" xr:uid="{2D40AD03-6DD9-423E-B577-9D706FB61B48}"/>
    <cellStyle name="Title 33 3 6" xfId="52677" xr:uid="{0A0B7432-0EF3-4713-AB01-CC459C840467}"/>
    <cellStyle name="Title 33 4" xfId="16959" xr:uid="{E0F808B0-7B1B-4C6F-8552-C11B61B38D25}"/>
    <cellStyle name="Title 33 4 2" xfId="16960" xr:uid="{7D37E2D0-34D9-4413-9C30-518A2E408311}"/>
    <cellStyle name="Title 33 4 2 2" xfId="16961" xr:uid="{A889371E-CCC1-4F89-A2E5-87EA0291AE32}"/>
    <cellStyle name="Title 33 4 2 2 2" xfId="34834" xr:uid="{8A857676-7F8F-4F9B-8BF0-E723BFC8439B}"/>
    <cellStyle name="Title 33 4 2 2 3" xfId="52685" xr:uid="{E839EA50-2F09-4CD3-B024-9FC96B68CAC1}"/>
    <cellStyle name="Title 33 4 2 3" xfId="34833" xr:uid="{6ED8DF76-566F-4EF8-9C9D-DE6C1973128D}"/>
    <cellStyle name="Title 33 4 2 4" xfId="52684" xr:uid="{C5C65ADE-75A8-4D56-A628-196E27F1093D}"/>
    <cellStyle name="Title 33 4 3" xfId="16962" xr:uid="{7966EE9D-F329-4DEC-812E-EE77F111F690}"/>
    <cellStyle name="Title 33 4 3 2" xfId="16963" xr:uid="{04EDDEF9-EB8B-45EC-8E80-64F5409DFE00}"/>
    <cellStyle name="Title 33 4 3 2 2" xfId="34836" xr:uid="{8DC59308-AF82-4E21-ADCD-0011E34C8E1E}"/>
    <cellStyle name="Title 33 4 3 2 3" xfId="52687" xr:uid="{214F3639-CA00-4A39-913E-49C45BBD97FD}"/>
    <cellStyle name="Title 33 4 3 3" xfId="34835" xr:uid="{005BAFA1-A604-429B-A4E0-42EA9248E277}"/>
    <cellStyle name="Title 33 4 3 4" xfId="52686" xr:uid="{541FC9BD-F0E8-4A55-9804-6483B33B56E9}"/>
    <cellStyle name="Title 33 4 4" xfId="16964" xr:uid="{95EA055A-468F-45BD-951F-66AAF9A88E37}"/>
    <cellStyle name="Title 33 4 4 2" xfId="34837" xr:uid="{65779662-6046-4CE5-B490-2ADFBF37B368}"/>
    <cellStyle name="Title 33 4 4 3" xfId="52688" xr:uid="{978176C7-4C54-4905-9118-6B8524AFE55C}"/>
    <cellStyle name="Title 33 4 5" xfId="34832" xr:uid="{4C4E109C-D750-4B6F-9C01-08852B708DEC}"/>
    <cellStyle name="Title 33 4 6" xfId="52683" xr:uid="{CBB6F59C-9E23-4353-834F-610E574F07B1}"/>
    <cellStyle name="Title 33 5" xfId="16965" xr:uid="{81190983-302D-4552-88EA-361FA745971C}"/>
    <cellStyle name="Title 33 5 2" xfId="16966" xr:uid="{EF80E54B-BB89-4B09-8DB5-3198433CEE6C}"/>
    <cellStyle name="Title 33 5 2 2" xfId="16967" xr:uid="{02556F88-9335-417C-8B23-D10D0C7E9DF7}"/>
    <cellStyle name="Title 33 5 2 2 2" xfId="34840" xr:uid="{5313562B-6D89-49E2-859E-94C80BD3E0D1}"/>
    <cellStyle name="Title 33 5 2 2 3" xfId="52691" xr:uid="{72DC6ACF-C005-4E5C-9B41-917E6D646975}"/>
    <cellStyle name="Title 33 5 2 3" xfId="34839" xr:uid="{274A3BE2-D9EA-45F7-83E6-CF34FD61E2C9}"/>
    <cellStyle name="Title 33 5 2 4" xfId="52690" xr:uid="{C2AFF28B-1139-46F3-94E1-D19B85759336}"/>
    <cellStyle name="Title 33 5 3" xfId="16968" xr:uid="{3D330A50-061A-4E1B-90F9-87752AC89CD1}"/>
    <cellStyle name="Title 33 5 3 2" xfId="16969" xr:uid="{0A0445A5-0AE3-4D4B-875D-6CBA8916590E}"/>
    <cellStyle name="Title 33 5 3 2 2" xfId="34842" xr:uid="{C282630D-8A96-4EBE-B85D-559C30D785C4}"/>
    <cellStyle name="Title 33 5 3 2 3" xfId="52693" xr:uid="{95541833-B299-4D55-9511-5A2C82031C56}"/>
    <cellStyle name="Title 33 5 3 3" xfId="34841" xr:uid="{57D99B73-7346-4FED-8961-A44CFFF7D405}"/>
    <cellStyle name="Title 33 5 3 4" xfId="52692" xr:uid="{DC93DE45-4B6D-4046-979B-0AB169063B19}"/>
    <cellStyle name="Title 33 5 4" xfId="16970" xr:uid="{A6DE3A35-A1E0-4AB1-BF96-A58E8A092C1D}"/>
    <cellStyle name="Title 33 5 4 2" xfId="16971" xr:uid="{B4DEED0B-19B5-4ED5-9EB1-C5DD5986DB65}"/>
    <cellStyle name="Title 33 5 4 2 2" xfId="34844" xr:uid="{13027C38-0968-4DEA-A953-DFB99DF0D378}"/>
    <cellStyle name="Title 33 5 4 2 3" xfId="52695" xr:uid="{438AC3DF-FF02-40B6-9A6A-5EF7BDF6CAA9}"/>
    <cellStyle name="Title 33 5 4 3" xfId="34843" xr:uid="{D309A0D1-E66D-4B00-BA24-7A984E790A6F}"/>
    <cellStyle name="Title 33 5 4 4" xfId="52694" xr:uid="{DE73B1F3-C570-4EBC-BB20-A421F70E32EA}"/>
    <cellStyle name="Title 33 5 5" xfId="16972" xr:uid="{D39D64B2-9707-4C08-A4D9-67D30895AF69}"/>
    <cellStyle name="Title 33 5 5 2" xfId="34845" xr:uid="{C3ADF102-0698-46E9-A0EA-1F447C5D3937}"/>
    <cellStyle name="Title 33 5 5 3" xfId="52696" xr:uid="{1027C6D7-0F9A-4BEB-9802-9EA4A710FEDA}"/>
    <cellStyle name="Title 33 5 6" xfId="34838" xr:uid="{89CE33E6-B4BA-4346-A696-2ED3C683DE01}"/>
    <cellStyle name="Title 33 5 7" xfId="52689" xr:uid="{19EF6EF4-2007-4867-89FB-50072CA6ED0B}"/>
    <cellStyle name="Title 33 6" xfId="16973" xr:uid="{3340837D-4150-409F-947C-ACF14CE9340C}"/>
    <cellStyle name="Title 33 6 2" xfId="16974" xr:uid="{3D505BDA-D475-4955-A527-3E8A41716A1A}"/>
    <cellStyle name="Title 33 6 2 2" xfId="16975" xr:uid="{58CEE743-D761-48F6-AA81-B97E88CDA497}"/>
    <cellStyle name="Title 33 6 2 2 2" xfId="34848" xr:uid="{3AB68089-C46C-4114-A921-F8BAE9B5AC90}"/>
    <cellStyle name="Title 33 6 2 2 3" xfId="52699" xr:uid="{7D873A03-34A9-4D9A-BBDF-B68E3A883B58}"/>
    <cellStyle name="Title 33 6 2 3" xfId="34847" xr:uid="{A69171FB-66F1-434D-AC30-0BEB4CB964C1}"/>
    <cellStyle name="Title 33 6 2 4" xfId="52698" xr:uid="{E359ECDE-1576-45C7-95B3-2ECD501457E7}"/>
    <cellStyle name="Title 33 6 3" xfId="16976" xr:uid="{CE6AF250-4F53-4A76-A5D3-6865D6A19AB7}"/>
    <cellStyle name="Title 33 6 3 2" xfId="16977" xr:uid="{17707CB4-A717-40D1-A1D9-82BDECCA9019}"/>
    <cellStyle name="Title 33 6 3 2 2" xfId="34850" xr:uid="{BB8FC096-38EB-490B-B627-6FF7FCF115DA}"/>
    <cellStyle name="Title 33 6 3 2 3" xfId="52701" xr:uid="{E57C3310-FE48-4484-B7F8-018463BCC2E0}"/>
    <cellStyle name="Title 33 6 3 3" xfId="34849" xr:uid="{83AB5823-9549-47DD-BB29-F25B34334BED}"/>
    <cellStyle name="Title 33 6 3 4" xfId="52700" xr:uid="{3CA0B839-350B-4158-AD6E-A3BC8F5374D4}"/>
    <cellStyle name="Title 33 6 4" xfId="16978" xr:uid="{3F16A461-0B1C-4255-A50D-0AE13E6CFC1D}"/>
    <cellStyle name="Title 33 6 4 2" xfId="34851" xr:uid="{33C1B40D-2CD7-4FAC-AEB4-42C15831ECB1}"/>
    <cellStyle name="Title 33 6 4 3" xfId="52702" xr:uid="{CC3549A2-9252-4D9B-96CC-EE23E4632130}"/>
    <cellStyle name="Title 33 6 5" xfId="34846" xr:uid="{D1A63D4D-1F2C-4621-A59E-89ED423651D2}"/>
    <cellStyle name="Title 33 6 6" xfId="52697" xr:uid="{44CCBFA3-7254-45FD-BFD4-C1D603AAE878}"/>
    <cellStyle name="Title 33 7" xfId="16979" xr:uid="{854DBD81-802B-4994-B1F5-1286506397BC}"/>
    <cellStyle name="Title 33 7 2" xfId="16980" xr:uid="{5C3FA370-CA62-439B-A13D-294E748EF57B}"/>
    <cellStyle name="Title 33 7 2 2" xfId="34853" xr:uid="{87EC3BB5-175A-4299-9303-787663EDE978}"/>
    <cellStyle name="Title 33 7 2 3" xfId="52704" xr:uid="{F723A517-0F0E-41C6-A54D-00D9D625699B}"/>
    <cellStyle name="Title 33 7 3" xfId="34852" xr:uid="{6697CB44-F1EB-428D-AEBD-F69CFDDE4947}"/>
    <cellStyle name="Title 33 7 4" xfId="52703" xr:uid="{78B252BF-BF8F-4719-8A83-8FF78D18B015}"/>
    <cellStyle name="Title 33 8" xfId="16981" xr:uid="{3F24E9CB-99C1-4D49-B242-A641BA862571}"/>
    <cellStyle name="Title 33 8 2" xfId="16982" xr:uid="{88072FEE-9C29-40D9-969F-DBE758E79951}"/>
    <cellStyle name="Title 33 8 2 2" xfId="34855" xr:uid="{D3D4DDCB-78AA-4B1F-BBC9-0EAB4C5320FE}"/>
    <cellStyle name="Title 33 8 2 3" xfId="52706" xr:uid="{97DF71E5-3F3A-4510-8B5B-F7D332BF576E}"/>
    <cellStyle name="Title 33 8 3" xfId="34854" xr:uid="{42DCCE11-9539-4580-B238-8019EB5E201B}"/>
    <cellStyle name="Title 33 8 4" xfId="52705" xr:uid="{F63312D5-A744-43D1-9FF5-2F63DD3B5B38}"/>
    <cellStyle name="Title 33 9" xfId="16983" xr:uid="{C7271166-ACE6-407F-B64C-B58B9FDDEC4F}"/>
    <cellStyle name="Title 33 9 2" xfId="16984" xr:uid="{56B1EE49-028E-4596-8D57-EFE1AB4C39A5}"/>
    <cellStyle name="Title 33 9 2 2" xfId="34857" xr:uid="{C04E7840-B122-4799-9DE8-7EDA8DF487B1}"/>
    <cellStyle name="Title 33 9 2 3" xfId="52708" xr:uid="{CAF44D54-CF1B-4807-A9E8-B5EF16A4FDE4}"/>
    <cellStyle name="Title 33 9 3" xfId="34856" xr:uid="{BB8E4532-A231-49CD-BE03-04B091FFB096}"/>
    <cellStyle name="Title 33 9 4" xfId="52707" xr:uid="{AE8E25FC-2DBE-483E-80CD-DCD317E551B0}"/>
    <cellStyle name="Title 34" xfId="3287" xr:uid="{F93B48E2-D010-41B5-B442-228262D884E1}"/>
    <cellStyle name="Title 34 10" xfId="16986" xr:uid="{8C5F5021-A050-4A04-A01B-CC9967D545DC}"/>
    <cellStyle name="Title 34 10 2" xfId="34859" xr:uid="{EEC6E34B-BC53-45EB-A712-DD11F2B7550A}"/>
    <cellStyle name="Title 34 10 3" xfId="52710" xr:uid="{ACE4ADC4-D065-4DF4-80BB-D19B838CA1C6}"/>
    <cellStyle name="Title 34 11" xfId="16987" xr:uid="{C2FF40B0-4C92-444D-8BA6-9840A14C305E}"/>
    <cellStyle name="Title 34 11 2" xfId="34860" xr:uid="{17558916-AB1F-411D-891F-E20B64D0FDFE}"/>
    <cellStyle name="Title 34 11 3" xfId="52711" xr:uid="{ADDA3171-E518-4A46-9604-AB4B4F4DE6A9}"/>
    <cellStyle name="Title 34 12" xfId="16985" xr:uid="{79F1B993-B717-4882-A49C-F25CE53D48F1}"/>
    <cellStyle name="Title 34 12 2" xfId="34858" xr:uid="{B27A923E-F20D-474E-AC54-3DA51588D56F}"/>
    <cellStyle name="Title 34 12 3" xfId="52709" xr:uid="{657B2AB3-E543-46B1-ABD8-78B218B01365}"/>
    <cellStyle name="Title 34 13" xfId="60341" xr:uid="{FF41074C-19E2-4AD3-82D5-3A977EFC8FB1}"/>
    <cellStyle name="Title 34 2" xfId="16988" xr:uid="{3F003636-05C2-4664-8E03-7E849F7C2BE6}"/>
    <cellStyle name="Title 34 2 2" xfId="16989" xr:uid="{E822A9CC-E421-4B8A-9717-26A37B924A71}"/>
    <cellStyle name="Title 34 2 2 2" xfId="16990" xr:uid="{9AC0750A-63F7-4D53-B79B-7759B02370BD}"/>
    <cellStyle name="Title 34 2 2 2 2" xfId="34863" xr:uid="{1E70DC0B-D772-42E3-B621-24C34B79585B}"/>
    <cellStyle name="Title 34 2 2 2 3" xfId="52714" xr:uid="{209330AE-34B5-4801-8D93-66BB34AAA5EC}"/>
    <cellStyle name="Title 34 2 2 3" xfId="34862" xr:uid="{034B18FE-BED3-4F81-8415-4F5621B251CA}"/>
    <cellStyle name="Title 34 2 2 4" xfId="52713" xr:uid="{346D595A-DD4F-4330-85B7-30F83BFD9CAA}"/>
    <cellStyle name="Title 34 2 3" xfId="16991" xr:uid="{2B765D93-CF1A-42D7-8708-B76A9EA9BCA5}"/>
    <cellStyle name="Title 34 2 3 2" xfId="16992" xr:uid="{7C541BFA-6429-400F-B60A-5FFF8606DC61}"/>
    <cellStyle name="Title 34 2 3 2 2" xfId="34865" xr:uid="{2FBDE289-A34A-4D09-9715-5F013FAC3EF6}"/>
    <cellStyle name="Title 34 2 3 2 3" xfId="52716" xr:uid="{80536F89-92BB-49AD-BB0D-DAF6111A9DEC}"/>
    <cellStyle name="Title 34 2 3 3" xfId="34864" xr:uid="{B954C2EC-F588-4239-8D4B-DD6F42CBE8E5}"/>
    <cellStyle name="Title 34 2 3 4" xfId="52715" xr:uid="{53397EB9-2231-45C5-9BE6-51FA7201CEC4}"/>
    <cellStyle name="Title 34 2 4" xfId="16993" xr:uid="{F8CBAB4F-0E14-45A9-A3CE-5959EBCEF68C}"/>
    <cellStyle name="Title 34 2 4 2" xfId="34866" xr:uid="{029A46A1-CE1A-4EAA-BA3E-8D08C09BE65E}"/>
    <cellStyle name="Title 34 2 4 3" xfId="52717" xr:uid="{16EDF9D3-A990-4ABD-BA93-0DCE9EEE1DAA}"/>
    <cellStyle name="Title 34 2 5" xfId="16994" xr:uid="{21D4AEA8-4CFE-46E5-9601-701C0665D053}"/>
    <cellStyle name="Title 34 2 5 2" xfId="34867" xr:uid="{0820A27F-A1D2-4C3D-A19C-6C273BAC51A3}"/>
    <cellStyle name="Title 34 2 5 3" xfId="52718" xr:uid="{52011C73-04FB-45CC-8364-0CCF3A368D98}"/>
    <cellStyle name="Title 34 2 6" xfId="34861" xr:uid="{C3C2B751-DAED-470F-9903-36C931E51F8A}"/>
    <cellStyle name="Title 34 2 7" xfId="52712" xr:uid="{74D1B44C-584F-49A4-8ABF-F5A1A7043474}"/>
    <cellStyle name="Title 34 3" xfId="16995" xr:uid="{4D2411A9-90DF-412C-8BC8-AD87A9E5EACF}"/>
    <cellStyle name="Title 34 3 2" xfId="16996" xr:uid="{5F8B87FB-5390-49ED-BC19-54083DB91E38}"/>
    <cellStyle name="Title 34 3 2 2" xfId="16997" xr:uid="{E728AE53-A5F9-48D9-BC0B-DC1402180DF1}"/>
    <cellStyle name="Title 34 3 2 2 2" xfId="34870" xr:uid="{08A19850-0B56-42AB-A4FA-E5A0E2495B46}"/>
    <cellStyle name="Title 34 3 2 2 3" xfId="52721" xr:uid="{6D23F89A-4943-4F11-920D-2B54B7A4ED74}"/>
    <cellStyle name="Title 34 3 2 3" xfId="34869" xr:uid="{D64BBAF5-4B10-46D1-A10A-303D4F1DD259}"/>
    <cellStyle name="Title 34 3 2 4" xfId="52720" xr:uid="{5D72D408-76E2-4467-A7C7-58E1C6292FA6}"/>
    <cellStyle name="Title 34 3 3" xfId="16998" xr:uid="{A6610338-0BC0-402B-A3BC-C5B12FFE0A32}"/>
    <cellStyle name="Title 34 3 3 2" xfId="16999" xr:uid="{D6F7DB88-DC35-411C-A071-DAD763ECEC2F}"/>
    <cellStyle name="Title 34 3 3 2 2" xfId="34872" xr:uid="{DF0A0DE8-BA6B-4872-89AD-44A2EF6F1E33}"/>
    <cellStyle name="Title 34 3 3 2 3" xfId="52723" xr:uid="{330AFE12-54BB-4CCD-A582-2AB92FD8269D}"/>
    <cellStyle name="Title 34 3 3 3" xfId="34871" xr:uid="{25800B87-B571-4694-BA0D-126CBAD9ED32}"/>
    <cellStyle name="Title 34 3 3 4" xfId="52722" xr:uid="{D07AAE5D-3582-4301-B405-BAE95E3BD0A0}"/>
    <cellStyle name="Title 34 3 4" xfId="17000" xr:uid="{B35AF4F0-D609-4591-91DB-05E36D311615}"/>
    <cellStyle name="Title 34 3 4 2" xfId="34873" xr:uid="{DF0B83C2-EC0B-43AF-A03A-A12DC8699918}"/>
    <cellStyle name="Title 34 3 4 3" xfId="52724" xr:uid="{75960B73-C3A7-47B3-AE87-7A8640ACF7CE}"/>
    <cellStyle name="Title 34 3 5" xfId="34868" xr:uid="{EA0F6374-5DC9-4902-AF37-9692CBCDBEED}"/>
    <cellStyle name="Title 34 3 6" xfId="52719" xr:uid="{4CE56ABC-138F-4132-86C3-B923E9A207D2}"/>
    <cellStyle name="Title 34 4" xfId="17001" xr:uid="{F26FA92E-1A4D-46AA-AFFF-321DDDF4AED7}"/>
    <cellStyle name="Title 34 4 2" xfId="17002" xr:uid="{15827A9E-CD4A-425E-A720-1E8FFD0BE2FF}"/>
    <cellStyle name="Title 34 4 2 2" xfId="17003" xr:uid="{0E6F61B7-AB09-42ED-90ED-CC5F81190348}"/>
    <cellStyle name="Title 34 4 2 2 2" xfId="34876" xr:uid="{CA8B2759-AD6F-4D00-9004-95A9B0DCE0E2}"/>
    <cellStyle name="Title 34 4 2 2 3" xfId="52727" xr:uid="{77852E60-F3FE-41E7-8D4D-60BCA50581FD}"/>
    <cellStyle name="Title 34 4 2 3" xfId="34875" xr:uid="{49183C22-4D28-49F1-BBAC-912BD292BF59}"/>
    <cellStyle name="Title 34 4 2 4" xfId="52726" xr:uid="{B1F65DCE-FCB4-4C46-8577-CD726B4F4ABA}"/>
    <cellStyle name="Title 34 4 3" xfId="17004" xr:uid="{7B7BDA22-2EA8-45BB-A00B-4798B5AFAE72}"/>
    <cellStyle name="Title 34 4 3 2" xfId="17005" xr:uid="{F251C768-9669-444D-A5BE-2924BF652551}"/>
    <cellStyle name="Title 34 4 3 2 2" xfId="34878" xr:uid="{C99D48AB-C2CF-4E1F-BE44-1EBC5C967B5C}"/>
    <cellStyle name="Title 34 4 3 2 3" xfId="52729" xr:uid="{8301CC48-2FBF-47DE-9205-D3F0C2202E4E}"/>
    <cellStyle name="Title 34 4 3 3" xfId="34877" xr:uid="{0EB33D25-BBCC-42AF-8265-B115754E287B}"/>
    <cellStyle name="Title 34 4 3 4" xfId="52728" xr:uid="{CAEDC2EC-066F-43A7-8D89-8CCF8C122484}"/>
    <cellStyle name="Title 34 4 4" xfId="17006" xr:uid="{F96778AA-CAE9-4890-B575-CCBF69374D2C}"/>
    <cellStyle name="Title 34 4 4 2" xfId="34879" xr:uid="{52529DF7-EF39-45EB-93BA-BC31C174623E}"/>
    <cellStyle name="Title 34 4 4 3" xfId="52730" xr:uid="{394733DE-40F9-4784-B475-73C118D6FD20}"/>
    <cellStyle name="Title 34 4 5" xfId="34874" xr:uid="{F1BD5BCD-F50A-412D-BBA5-12B3AD200029}"/>
    <cellStyle name="Title 34 4 6" xfId="52725" xr:uid="{0B62B111-7532-420A-8839-8D4A31D0BEDA}"/>
    <cellStyle name="Title 34 5" xfId="17007" xr:uid="{75ABA067-5E06-41B1-96A0-12EB0A083AE9}"/>
    <cellStyle name="Title 34 5 2" xfId="17008" xr:uid="{E8BD14F4-4C8B-4AE0-8756-13CEE5EFAE41}"/>
    <cellStyle name="Title 34 5 2 2" xfId="17009" xr:uid="{EE2E7550-D961-4763-8B2B-284CB693C979}"/>
    <cellStyle name="Title 34 5 2 2 2" xfId="34882" xr:uid="{F745FE62-E1AD-4803-A403-89827E4AC666}"/>
    <cellStyle name="Title 34 5 2 2 3" xfId="52733" xr:uid="{36E7E2BD-A7C7-4441-95BA-ABC7B97EE62F}"/>
    <cellStyle name="Title 34 5 2 3" xfId="34881" xr:uid="{736DB21B-2FD6-4FB1-9BD5-09CF92678951}"/>
    <cellStyle name="Title 34 5 2 4" xfId="52732" xr:uid="{BF5DA6A5-720F-41C1-B8B9-D28F43893F3F}"/>
    <cellStyle name="Title 34 5 3" xfId="17010" xr:uid="{F72ECE8C-A4EA-4BD5-BE0E-287B93198673}"/>
    <cellStyle name="Title 34 5 3 2" xfId="17011" xr:uid="{B2862BF8-8916-459E-8B24-B17A045BD50B}"/>
    <cellStyle name="Title 34 5 3 2 2" xfId="34884" xr:uid="{7379FA17-D703-488D-80D4-B8BC78A9E03F}"/>
    <cellStyle name="Title 34 5 3 2 3" xfId="52735" xr:uid="{8D19E40D-D194-4F6C-8B46-CB8411D2ADB3}"/>
    <cellStyle name="Title 34 5 3 3" xfId="34883" xr:uid="{23A29331-5A00-491B-B8E4-1F85DAE531C3}"/>
    <cellStyle name="Title 34 5 3 4" xfId="52734" xr:uid="{57E8B1E6-BEFA-4E77-82E1-8E339BEDFC82}"/>
    <cellStyle name="Title 34 5 4" xfId="17012" xr:uid="{1698DBCD-19C7-44B0-B2D2-9324C6258CFF}"/>
    <cellStyle name="Title 34 5 4 2" xfId="17013" xr:uid="{240D9B2D-079C-47D1-A4E7-872A19104370}"/>
    <cellStyle name="Title 34 5 4 2 2" xfId="34886" xr:uid="{B2B8D4FE-15CC-4B20-A060-C7BB3F09E92A}"/>
    <cellStyle name="Title 34 5 4 2 3" xfId="52737" xr:uid="{9DE1DB1C-A75E-430E-B658-D57D23C51596}"/>
    <cellStyle name="Title 34 5 4 3" xfId="34885" xr:uid="{B1D14317-3DCE-4D4A-AB84-FAD73F01C583}"/>
    <cellStyle name="Title 34 5 4 4" xfId="52736" xr:uid="{F58812B3-D1BB-4180-A504-82CC1AD2715C}"/>
    <cellStyle name="Title 34 5 5" xfId="17014" xr:uid="{E77B27D0-9756-4CF1-A9F6-070D45121306}"/>
    <cellStyle name="Title 34 5 5 2" xfId="34887" xr:uid="{CF1678F1-E3B6-4024-80B9-9A7343D07D4C}"/>
    <cellStyle name="Title 34 5 5 3" xfId="52738" xr:uid="{0AD928A0-4302-4CED-AE9D-1B0CCA2CAA45}"/>
    <cellStyle name="Title 34 5 6" xfId="34880" xr:uid="{976064C3-C7F9-42CD-AB06-EA7EBA2CFCA2}"/>
    <cellStyle name="Title 34 5 7" xfId="52731" xr:uid="{FFD09E84-DC83-4440-922E-21C4ED0E6C12}"/>
    <cellStyle name="Title 34 6" xfId="17015" xr:uid="{60AB7475-3345-4025-93EF-C0BB5D00E6B4}"/>
    <cellStyle name="Title 34 6 2" xfId="17016" xr:uid="{09BC11A6-413A-479A-B661-60E0EEA74A34}"/>
    <cellStyle name="Title 34 6 2 2" xfId="17017" xr:uid="{AC3FD1E7-F359-4D0C-BD6F-C6E6C18DD324}"/>
    <cellStyle name="Title 34 6 2 2 2" xfId="34890" xr:uid="{AB4C4CE0-50D8-4E33-A41C-42C12C2DE4BE}"/>
    <cellStyle name="Title 34 6 2 2 3" xfId="52741" xr:uid="{DFDC5CE0-4C1F-4119-BD03-2C03B9565FFD}"/>
    <cellStyle name="Title 34 6 2 3" xfId="34889" xr:uid="{F988FC72-6033-46F1-8878-CE711BA1AAD8}"/>
    <cellStyle name="Title 34 6 2 4" xfId="52740" xr:uid="{97A9693A-47B6-4DD9-ACE5-9F2467FC6BB4}"/>
    <cellStyle name="Title 34 6 3" xfId="17018" xr:uid="{BBAF202A-B577-4E0F-88D7-89CFAA8BA32F}"/>
    <cellStyle name="Title 34 6 3 2" xfId="17019" xr:uid="{852E1619-360C-4F7D-A4B7-E0DAE97F9F2A}"/>
    <cellStyle name="Title 34 6 3 2 2" xfId="34892" xr:uid="{3B06197A-F25D-4F90-B066-3D059CE99E7C}"/>
    <cellStyle name="Title 34 6 3 2 3" xfId="52743" xr:uid="{F2190BBA-339D-4CD8-AB36-B56E9874C2E8}"/>
    <cellStyle name="Title 34 6 3 3" xfId="34891" xr:uid="{625AF871-A8D3-442D-A159-81894E3C5779}"/>
    <cellStyle name="Title 34 6 3 4" xfId="52742" xr:uid="{8E01A209-1B5D-4A01-80FC-BBC910BB3FAE}"/>
    <cellStyle name="Title 34 6 4" xfId="17020" xr:uid="{1FF63B9F-D670-47A6-A18E-0B68D0B833FE}"/>
    <cellStyle name="Title 34 6 4 2" xfId="34893" xr:uid="{B0859492-7389-4BD5-B90A-0D0312166970}"/>
    <cellStyle name="Title 34 6 4 3" xfId="52744" xr:uid="{A6F339CA-45E5-4A68-878A-9AFE25C16AFE}"/>
    <cellStyle name="Title 34 6 5" xfId="34888" xr:uid="{5DEF513A-819B-4D44-ADC7-4D4158B0785E}"/>
    <cellStyle name="Title 34 6 6" xfId="52739" xr:uid="{8AE810CC-3F8C-4D7F-92AA-C018E0DBC4B8}"/>
    <cellStyle name="Title 34 7" xfId="17021" xr:uid="{24A64455-DD1D-4E9F-97BF-81317509B730}"/>
    <cellStyle name="Title 34 7 2" xfId="17022" xr:uid="{CA2B9944-822C-4174-B576-D70FAC289191}"/>
    <cellStyle name="Title 34 7 2 2" xfId="34895" xr:uid="{A583F4EE-58D4-43DD-9CAB-B9723B50124F}"/>
    <cellStyle name="Title 34 7 2 3" xfId="52746" xr:uid="{7385CC7E-906D-489F-AE8C-3AEAED07D4AF}"/>
    <cellStyle name="Title 34 7 3" xfId="34894" xr:uid="{4FF3C1C2-8F7C-4681-8F23-A741EAD3B97A}"/>
    <cellStyle name="Title 34 7 4" xfId="52745" xr:uid="{EAF26080-EFB8-4D90-AEDE-564EE61A179F}"/>
    <cellStyle name="Title 34 8" xfId="17023" xr:uid="{A37EF565-0B40-4452-872E-2282901A3E6B}"/>
    <cellStyle name="Title 34 8 2" xfId="17024" xr:uid="{48CFA22C-B5B1-450F-98BB-AA4590C471FF}"/>
    <cellStyle name="Title 34 8 2 2" xfId="34897" xr:uid="{2FABAA84-218E-42C6-9797-CBEBA21C2779}"/>
    <cellStyle name="Title 34 8 2 3" xfId="52748" xr:uid="{8A60BD68-0BF8-4F96-9D87-1D5F6B2E033F}"/>
    <cellStyle name="Title 34 8 3" xfId="34896" xr:uid="{E538B1F8-CA4A-4042-8B3C-9A227B78A4FF}"/>
    <cellStyle name="Title 34 8 4" xfId="52747" xr:uid="{E2D22533-C0F5-4F88-8B49-0D4AD9BC0AC2}"/>
    <cellStyle name="Title 34 9" xfId="17025" xr:uid="{EECF7E82-E0FC-4293-BB86-5EBE4A0B145D}"/>
    <cellStyle name="Title 34 9 2" xfId="17026" xr:uid="{6B085C2C-240B-48C5-B712-C009DF9C5604}"/>
    <cellStyle name="Title 34 9 2 2" xfId="34899" xr:uid="{30C79E3F-EE47-4581-8A72-46DE5CA143E3}"/>
    <cellStyle name="Title 34 9 2 3" xfId="52750" xr:uid="{BCA07D68-8B00-40A4-85E6-E825D278304A}"/>
    <cellStyle name="Title 34 9 3" xfId="34898" xr:uid="{6CD4D667-266E-4181-A801-6314EBF74242}"/>
    <cellStyle name="Title 34 9 4" xfId="52749" xr:uid="{92568483-A0F6-4011-9FDB-23EE8D321650}"/>
    <cellStyle name="Title 35" xfId="3288" xr:uid="{5D1FECE3-5D4D-4F24-8183-0C0D5C60B567}"/>
    <cellStyle name="Title 35 10" xfId="17028" xr:uid="{90E46D05-FD3E-44B2-90A2-BAAC54BEAA4A}"/>
    <cellStyle name="Title 35 10 2" xfId="34901" xr:uid="{B793403C-B30B-43DC-AE7F-93AF9C7ADDD7}"/>
    <cellStyle name="Title 35 10 3" xfId="52752" xr:uid="{C6FB3A10-CD64-43C1-A174-3E899006C08D}"/>
    <cellStyle name="Title 35 11" xfId="17029" xr:uid="{DE0E6D7A-7E18-4C9A-964B-12B7126746F6}"/>
    <cellStyle name="Title 35 11 2" xfId="34902" xr:uid="{7D2DFFB2-0EBF-4303-BC7B-4ACD2D49CD6A}"/>
    <cellStyle name="Title 35 11 3" xfId="52753" xr:uid="{71F3819A-2404-4F72-AA04-73EB9562A3BC}"/>
    <cellStyle name="Title 35 12" xfId="17027" xr:uid="{75901AE4-E86A-4009-B6B3-6BE75396AC42}"/>
    <cellStyle name="Title 35 12 2" xfId="34900" xr:uid="{B4458BE2-B0D6-47CD-BE6D-91575CACBA9D}"/>
    <cellStyle name="Title 35 12 3" xfId="52751" xr:uid="{3D19A915-FEBD-4B5D-8E6D-82EEFD9CEE27}"/>
    <cellStyle name="Title 35 13" xfId="60342" xr:uid="{E4801506-3BDA-4F67-9AD5-BA99B3A61512}"/>
    <cellStyle name="Title 35 2" xfId="17030" xr:uid="{08182561-B888-4EF0-AC0C-D76176FC93A3}"/>
    <cellStyle name="Title 35 2 2" xfId="17031" xr:uid="{65F9A84C-6396-465D-A15F-5798441432FD}"/>
    <cellStyle name="Title 35 2 2 2" xfId="17032" xr:uid="{7D80F109-EDCC-4AA0-8FD4-300C41D67050}"/>
    <cellStyle name="Title 35 2 2 2 2" xfId="34905" xr:uid="{1614BD9C-7DE7-472F-A6F4-295BA4298014}"/>
    <cellStyle name="Title 35 2 2 2 3" xfId="52756" xr:uid="{3A1A8356-431B-42C0-A32C-94DC452A71DA}"/>
    <cellStyle name="Title 35 2 2 3" xfId="34904" xr:uid="{E8315F21-07CE-4ED3-96CD-9B049288C493}"/>
    <cellStyle name="Title 35 2 2 4" xfId="52755" xr:uid="{EF8EA239-E9B3-439B-9F75-C916AAE9D6AA}"/>
    <cellStyle name="Title 35 2 3" xfId="17033" xr:uid="{AA118ABF-C7D6-4664-8F00-ED33037A162E}"/>
    <cellStyle name="Title 35 2 3 2" xfId="17034" xr:uid="{2BEEA002-6852-407B-A979-1A1221E16686}"/>
    <cellStyle name="Title 35 2 3 2 2" xfId="34907" xr:uid="{B21A7525-2735-47D8-83B5-E7BE1697DC98}"/>
    <cellStyle name="Title 35 2 3 2 3" xfId="52758" xr:uid="{C45B0CAF-EA5A-498C-9507-F042F712AA67}"/>
    <cellStyle name="Title 35 2 3 3" xfId="34906" xr:uid="{7E12B5F9-0B95-4E05-AD78-DC87ACF77582}"/>
    <cellStyle name="Title 35 2 3 4" xfId="52757" xr:uid="{8BCE5F28-BF25-4581-9879-2999443B2824}"/>
    <cellStyle name="Title 35 2 4" xfId="17035" xr:uid="{1B0C0256-413B-44E1-B779-24AB3B0BD4B3}"/>
    <cellStyle name="Title 35 2 4 2" xfId="34908" xr:uid="{71965A88-0E96-47AC-9DC5-B56B71A25567}"/>
    <cellStyle name="Title 35 2 4 3" xfId="52759" xr:uid="{74E054AD-5D48-48E1-BCAD-B4463E572C1A}"/>
    <cellStyle name="Title 35 2 5" xfId="17036" xr:uid="{E9440D21-3FCE-4105-9225-1CA95A472E69}"/>
    <cellStyle name="Title 35 2 5 2" xfId="34909" xr:uid="{B32F13E1-F3B5-4A2F-9B1B-C28EEC23D817}"/>
    <cellStyle name="Title 35 2 5 3" xfId="52760" xr:uid="{A8D4802A-AC63-4DAB-9042-42E586C9CCC2}"/>
    <cellStyle name="Title 35 2 6" xfId="34903" xr:uid="{459145B7-8CE4-4C56-B48F-173BEFBE5210}"/>
    <cellStyle name="Title 35 2 7" xfId="52754" xr:uid="{F6A6F59A-2FF3-47D0-BBCB-9AEDC5503EA7}"/>
    <cellStyle name="Title 35 3" xfId="17037" xr:uid="{791D25E6-74F9-44B7-BF5F-056F18686EBF}"/>
    <cellStyle name="Title 35 3 2" xfId="17038" xr:uid="{19925437-C536-41EF-9503-B229D9FC948A}"/>
    <cellStyle name="Title 35 3 2 2" xfId="17039" xr:uid="{1E8446C7-916A-44C8-88CE-C37E3D4E6398}"/>
    <cellStyle name="Title 35 3 2 2 2" xfId="34912" xr:uid="{4420A2DF-F04F-41FE-A7E1-3CC793256AB7}"/>
    <cellStyle name="Title 35 3 2 2 3" xfId="52763" xr:uid="{F15D066C-9B0C-4031-AD22-33165EC5C73C}"/>
    <cellStyle name="Title 35 3 2 3" xfId="34911" xr:uid="{EE4B7CDA-2BD9-46CE-A5E0-852D9AA703FD}"/>
    <cellStyle name="Title 35 3 2 4" xfId="52762" xr:uid="{3C367E02-D47E-46F2-B3CA-EB667F8425A4}"/>
    <cellStyle name="Title 35 3 3" xfId="17040" xr:uid="{53FEFFAA-BB55-4076-8C4B-4E395D90F4B9}"/>
    <cellStyle name="Title 35 3 3 2" xfId="17041" xr:uid="{6B858C27-2D12-45F3-A0E2-E73EC0F79A2F}"/>
    <cellStyle name="Title 35 3 3 2 2" xfId="34914" xr:uid="{39D2B36D-3358-41F6-ADF1-7463D6978BC2}"/>
    <cellStyle name="Title 35 3 3 2 3" xfId="52765" xr:uid="{9FA2D787-BF51-4700-8007-9C220F915F45}"/>
    <cellStyle name="Title 35 3 3 3" xfId="34913" xr:uid="{331AE29A-FA5B-4729-8EF5-7F3D6D5FED82}"/>
    <cellStyle name="Title 35 3 3 4" xfId="52764" xr:uid="{C7C0F8B2-BC9F-43CE-892C-F8E42A51CF79}"/>
    <cellStyle name="Title 35 3 4" xfId="17042" xr:uid="{8863638E-9E1F-4719-8E1C-D85C06B52557}"/>
    <cellStyle name="Title 35 3 4 2" xfId="34915" xr:uid="{5A86544B-BFA8-4F87-9830-14B38429EE8F}"/>
    <cellStyle name="Title 35 3 4 3" xfId="52766" xr:uid="{9E1D776C-5FFF-45C6-B658-5DF6FB92F47A}"/>
    <cellStyle name="Title 35 3 5" xfId="34910" xr:uid="{200C5BBE-CFB0-45FD-8174-F4E426C72E2F}"/>
    <cellStyle name="Title 35 3 6" xfId="52761" xr:uid="{449084EE-229B-4C01-9F18-796CA42B29BE}"/>
    <cellStyle name="Title 35 4" xfId="17043" xr:uid="{8AEFEAC9-AC12-4398-9623-000C70172BFD}"/>
    <cellStyle name="Title 35 4 2" xfId="17044" xr:uid="{28F26C3D-0DE0-41D7-8F24-F4A1E04E7E56}"/>
    <cellStyle name="Title 35 4 2 2" xfId="17045" xr:uid="{33CC0E21-5591-4B1D-9035-98B202464622}"/>
    <cellStyle name="Title 35 4 2 2 2" xfId="34918" xr:uid="{060CC020-33CC-4F07-B54C-17C6EBE882DD}"/>
    <cellStyle name="Title 35 4 2 2 3" xfId="52769" xr:uid="{2A18BE85-748A-45F9-AA96-A796B6A533CA}"/>
    <cellStyle name="Title 35 4 2 3" xfId="34917" xr:uid="{F1532F9F-8108-4982-9A80-02849B6302CA}"/>
    <cellStyle name="Title 35 4 2 4" xfId="52768" xr:uid="{D6D8F1A3-0E02-4DF0-90E8-AFBFD7E6AAF2}"/>
    <cellStyle name="Title 35 4 3" xfId="17046" xr:uid="{B781E609-D649-4D58-B1F6-76D7E3B0A65F}"/>
    <cellStyle name="Title 35 4 3 2" xfId="17047" xr:uid="{065DF04A-E721-440C-995D-632152065FD0}"/>
    <cellStyle name="Title 35 4 3 2 2" xfId="34920" xr:uid="{E1C98FFB-C232-461C-B171-FF368D0EDCC2}"/>
    <cellStyle name="Title 35 4 3 2 3" xfId="52771" xr:uid="{28EA1617-E0CA-4875-9176-BC6693CEE1A3}"/>
    <cellStyle name="Title 35 4 3 3" xfId="34919" xr:uid="{DA78CD20-274C-4F95-90D8-D312756DCE96}"/>
    <cellStyle name="Title 35 4 3 4" xfId="52770" xr:uid="{7BFBF0CC-CE91-4E9C-9871-39A2E2CF614A}"/>
    <cellStyle name="Title 35 4 4" xfId="17048" xr:uid="{1A989F2D-FC98-4360-A7B0-AB5D1BA159FA}"/>
    <cellStyle name="Title 35 4 4 2" xfId="34921" xr:uid="{EDA1DD55-5590-4B40-B39E-A48E7518306E}"/>
    <cellStyle name="Title 35 4 4 3" xfId="52772" xr:uid="{DCBF75F7-B87A-4413-8BE4-32249AED0F50}"/>
    <cellStyle name="Title 35 4 5" xfId="34916" xr:uid="{37F3E027-FECD-4040-BFF5-97B4E3B7D72A}"/>
    <cellStyle name="Title 35 4 6" xfId="52767" xr:uid="{9AF669D7-DC29-4CFF-A873-250678DF9367}"/>
    <cellStyle name="Title 35 5" xfId="17049" xr:uid="{08CD3FAE-74AA-419A-A286-8DDFF24D96D6}"/>
    <cellStyle name="Title 35 5 2" xfId="17050" xr:uid="{D4A24588-1E1C-4226-B88F-40EDE412495A}"/>
    <cellStyle name="Title 35 5 2 2" xfId="17051" xr:uid="{3937109D-885F-4CA8-AB0F-6C6B64CAD5F7}"/>
    <cellStyle name="Title 35 5 2 2 2" xfId="34924" xr:uid="{09A18B45-5240-422A-AA1B-F8B1EBE3E8E9}"/>
    <cellStyle name="Title 35 5 2 2 3" xfId="52775" xr:uid="{ABF06C72-019A-4D70-8AE1-23EC896AA81D}"/>
    <cellStyle name="Title 35 5 2 3" xfId="34923" xr:uid="{D232D6EB-62ED-4788-9176-097FBD41F0A9}"/>
    <cellStyle name="Title 35 5 2 4" xfId="52774" xr:uid="{CF80B23E-BDC0-4363-AEB9-E4C5A3EDB317}"/>
    <cellStyle name="Title 35 5 3" xfId="17052" xr:uid="{8FFF7450-732E-439E-A722-27B5F40E2F6D}"/>
    <cellStyle name="Title 35 5 3 2" xfId="17053" xr:uid="{4D5B03B3-9631-421B-9861-3323D7D28665}"/>
    <cellStyle name="Title 35 5 3 2 2" xfId="34926" xr:uid="{91FEF629-335C-4CF2-BC2F-0498468A3644}"/>
    <cellStyle name="Title 35 5 3 2 3" xfId="52777" xr:uid="{806C2A65-DCFD-4889-ABF1-DA8DA167AE93}"/>
    <cellStyle name="Title 35 5 3 3" xfId="34925" xr:uid="{20F58801-E135-42BE-BAE1-89B832469E4F}"/>
    <cellStyle name="Title 35 5 3 4" xfId="52776" xr:uid="{432D0988-6C16-47A3-95A6-022CAC40FE35}"/>
    <cellStyle name="Title 35 5 4" xfId="17054" xr:uid="{0FF74B74-4D4B-45A5-8426-A118D0D87FEB}"/>
    <cellStyle name="Title 35 5 4 2" xfId="17055" xr:uid="{861B52B3-F9E8-45E3-9405-96DF10C99790}"/>
    <cellStyle name="Title 35 5 4 2 2" xfId="34928" xr:uid="{4A3AEA47-EBDD-4709-B5BB-21C3790633A7}"/>
    <cellStyle name="Title 35 5 4 2 3" xfId="52779" xr:uid="{027CE9DD-EB26-48B2-865B-54DC376A190B}"/>
    <cellStyle name="Title 35 5 4 3" xfId="34927" xr:uid="{831137AB-E1A3-47E9-AE6D-4F1C23476E72}"/>
    <cellStyle name="Title 35 5 4 4" xfId="52778" xr:uid="{C55051EC-9344-4842-AD97-47D582B6DC59}"/>
    <cellStyle name="Title 35 5 5" xfId="17056" xr:uid="{0CD01964-D4BA-44AA-94D5-EEBA53CC6A8F}"/>
    <cellStyle name="Title 35 5 5 2" xfId="34929" xr:uid="{67B597EB-63BB-42C8-8657-0F351A8BDC30}"/>
    <cellStyle name="Title 35 5 5 3" xfId="52780" xr:uid="{40E9C299-10B4-49CC-ACF7-601B770B46C3}"/>
    <cellStyle name="Title 35 5 6" xfId="34922" xr:uid="{D9B05F18-C2D7-4DEB-BCEB-7A57DB0C513E}"/>
    <cellStyle name="Title 35 5 7" xfId="52773" xr:uid="{610AEEEA-F75E-4D77-8009-5731D8260662}"/>
    <cellStyle name="Title 35 6" xfId="17057" xr:uid="{44A44CF3-58C1-4073-974C-7769CE09F36A}"/>
    <cellStyle name="Title 35 6 2" xfId="17058" xr:uid="{33A1FF47-68C6-4166-B685-E52AFC67A8A9}"/>
    <cellStyle name="Title 35 6 2 2" xfId="17059" xr:uid="{9AA00EB6-89B2-4607-9DFE-912E75E46CAD}"/>
    <cellStyle name="Title 35 6 2 2 2" xfId="34932" xr:uid="{EEF22C7E-38DB-4D41-A5AB-83F3066BB6C4}"/>
    <cellStyle name="Title 35 6 2 2 3" xfId="52783" xr:uid="{2833BFB1-CEB8-4E67-94EF-96BF097173C7}"/>
    <cellStyle name="Title 35 6 2 3" xfId="34931" xr:uid="{1129F9E0-3922-45DF-A7D1-9631F402A2E5}"/>
    <cellStyle name="Title 35 6 2 4" xfId="52782" xr:uid="{52535F8E-2D29-4B14-8542-BDC9E85D9D51}"/>
    <cellStyle name="Title 35 6 3" xfId="17060" xr:uid="{724C0011-4EF5-4EF3-944E-9AC0FB602C1A}"/>
    <cellStyle name="Title 35 6 3 2" xfId="17061" xr:uid="{988D00F0-DAB6-4F3F-8F66-4DA7BAAC9340}"/>
    <cellStyle name="Title 35 6 3 2 2" xfId="34934" xr:uid="{D0C6DB9F-347F-46BC-9FF7-93CAD488B517}"/>
    <cellStyle name="Title 35 6 3 2 3" xfId="52785" xr:uid="{FDA84F91-44FB-42E8-B181-43BFD4F82E26}"/>
    <cellStyle name="Title 35 6 3 3" xfId="34933" xr:uid="{2FC3E507-8A49-428B-88D6-CD5DBB657A66}"/>
    <cellStyle name="Title 35 6 3 4" xfId="52784" xr:uid="{274097D9-2A7E-4C0E-9D4D-75BB24D8954C}"/>
    <cellStyle name="Title 35 6 4" xfId="17062" xr:uid="{1494FF2A-D9EA-49A1-AC16-AE9641039171}"/>
    <cellStyle name="Title 35 6 4 2" xfId="34935" xr:uid="{F82EC9C5-0F11-4916-808F-5A8D6FF5837B}"/>
    <cellStyle name="Title 35 6 4 3" xfId="52786" xr:uid="{6C88016B-4ED7-406C-A6D8-B6F39EC7702E}"/>
    <cellStyle name="Title 35 6 5" xfId="34930" xr:uid="{73D952FD-4B50-4D75-BCBA-9F6E93663C86}"/>
    <cellStyle name="Title 35 6 6" xfId="52781" xr:uid="{A0E24C30-7367-4809-8CC9-639F66EB538B}"/>
    <cellStyle name="Title 35 7" xfId="17063" xr:uid="{B3CFAB6C-D48D-49E9-8FDE-B95BF0A33E6A}"/>
    <cellStyle name="Title 35 7 2" xfId="17064" xr:uid="{40333939-7DFD-4826-9F65-0E12AEF3D7F2}"/>
    <cellStyle name="Title 35 7 2 2" xfId="34937" xr:uid="{9E8077AC-0DFC-4E0E-BB13-CA62DEAD4297}"/>
    <cellStyle name="Title 35 7 2 3" xfId="52788" xr:uid="{5DA0D0D1-32A3-494C-818C-26E20AEFB29D}"/>
    <cellStyle name="Title 35 7 3" xfId="34936" xr:uid="{A95DA90D-754C-4D5A-BE93-F588B9DB402A}"/>
    <cellStyle name="Title 35 7 4" xfId="52787" xr:uid="{113C27AB-2DBF-411D-B8D3-D41E3002751A}"/>
    <cellStyle name="Title 35 8" xfId="17065" xr:uid="{5F96D03C-754A-4813-9CB2-63230F263C7A}"/>
    <cellStyle name="Title 35 8 2" xfId="17066" xr:uid="{BA334DA4-C070-4836-9D43-F246FAB63A7D}"/>
    <cellStyle name="Title 35 8 2 2" xfId="34939" xr:uid="{578F9208-32BF-4630-9269-4ECCA30C6ABF}"/>
    <cellStyle name="Title 35 8 2 3" xfId="52790" xr:uid="{32FC8FC0-70E0-4933-87B2-E6103860296A}"/>
    <cellStyle name="Title 35 8 3" xfId="34938" xr:uid="{0A30DADF-9FF2-4846-8C81-1B84E7BA79F6}"/>
    <cellStyle name="Title 35 8 4" xfId="52789" xr:uid="{83A14BBB-D3FC-4FB8-8F86-AFA43866EAC4}"/>
    <cellStyle name="Title 35 9" xfId="17067" xr:uid="{BC9CE077-20AC-43B8-BED7-078E52A837D0}"/>
    <cellStyle name="Title 35 9 2" xfId="17068" xr:uid="{E1601FBB-1DD1-4A82-8198-836791ACC8B0}"/>
    <cellStyle name="Title 35 9 2 2" xfId="34941" xr:uid="{7FAC50B0-CD09-46F8-B481-1D9E89374E75}"/>
    <cellStyle name="Title 35 9 2 3" xfId="52792" xr:uid="{E7DFF1F5-021A-42DC-AD74-0534FFA443E5}"/>
    <cellStyle name="Title 35 9 3" xfId="34940" xr:uid="{2604B430-8912-4CA9-A6F7-FFF7AE6E15A7}"/>
    <cellStyle name="Title 35 9 4" xfId="52791" xr:uid="{B920578C-78AD-453B-85CE-3029FC915D41}"/>
    <cellStyle name="Title 36" xfId="3289" xr:uid="{743E87A8-3660-475F-BFDE-05463A6BADA3}"/>
    <cellStyle name="Title 36 10" xfId="17070" xr:uid="{535A7629-7799-4017-820C-034BDDDA62AF}"/>
    <cellStyle name="Title 36 10 2" xfId="34943" xr:uid="{11D97008-0E39-496D-B8BB-40AA93B2EF43}"/>
    <cellStyle name="Title 36 10 3" xfId="52794" xr:uid="{57700584-4486-45A5-AEF1-F70510F3500F}"/>
    <cellStyle name="Title 36 11" xfId="17071" xr:uid="{23BD1FC4-01A3-4477-9E96-5E60CB366984}"/>
    <cellStyle name="Title 36 11 2" xfId="34944" xr:uid="{FAECBBA8-F01D-42D5-8350-4C3B3C759E23}"/>
    <cellStyle name="Title 36 11 3" xfId="52795" xr:uid="{10FAB70E-8F27-4C5A-9B35-834293CBAA19}"/>
    <cellStyle name="Title 36 12" xfId="17069" xr:uid="{54EEF7AE-7E99-4453-9DA5-4E66434635A2}"/>
    <cellStyle name="Title 36 12 2" xfId="34942" xr:uid="{C93A6FFE-6126-4CFD-AE8F-C4D5998E9239}"/>
    <cellStyle name="Title 36 12 3" xfId="52793" xr:uid="{4D3EA410-436E-4E62-A3C3-E254C0A8D90C}"/>
    <cellStyle name="Title 36 13" xfId="60343" xr:uid="{55688588-5579-4BE2-A272-025ACBA80AFB}"/>
    <cellStyle name="Title 36 2" xfId="17072" xr:uid="{22C20E84-6564-44CE-B762-55A54F1A9CE0}"/>
    <cellStyle name="Title 36 2 2" xfId="17073" xr:uid="{D4564325-1D4B-4FC4-8182-0527C778766C}"/>
    <cellStyle name="Title 36 2 2 2" xfId="17074" xr:uid="{2ADB8D8D-0576-4254-AB98-2495409D398E}"/>
    <cellStyle name="Title 36 2 2 2 2" xfId="34947" xr:uid="{F6F59250-40F9-4F71-AEE2-4A808754FB1F}"/>
    <cellStyle name="Title 36 2 2 2 3" xfId="52798" xr:uid="{C76816A4-F8FD-44EB-A4C1-B80784CFBA3B}"/>
    <cellStyle name="Title 36 2 2 3" xfId="34946" xr:uid="{FC880119-D449-4AAF-9AC3-E7332532C485}"/>
    <cellStyle name="Title 36 2 2 4" xfId="52797" xr:uid="{D09B251D-FA1E-4C08-962A-B864D470BE3C}"/>
    <cellStyle name="Title 36 2 3" xfId="17075" xr:uid="{D2627E85-5983-42FE-B887-6DC68B13EED0}"/>
    <cellStyle name="Title 36 2 3 2" xfId="17076" xr:uid="{72C140F8-A3C0-4148-B277-8DB2C94A8D93}"/>
    <cellStyle name="Title 36 2 3 2 2" xfId="34949" xr:uid="{C815D87F-B252-4F33-9959-8779DD37A3AF}"/>
    <cellStyle name="Title 36 2 3 2 3" xfId="52800" xr:uid="{155AEC36-8C92-4EB3-90AC-EA1DE9C5DCC9}"/>
    <cellStyle name="Title 36 2 3 3" xfId="34948" xr:uid="{622AEC70-FF8B-41EC-A880-43FF2ADF1894}"/>
    <cellStyle name="Title 36 2 3 4" xfId="52799" xr:uid="{D1BA2FC4-617D-40B8-BD1D-308E35EBE3C6}"/>
    <cellStyle name="Title 36 2 4" xfId="17077" xr:uid="{ED4B7250-6691-4A69-A952-4571431F23D2}"/>
    <cellStyle name="Title 36 2 4 2" xfId="34950" xr:uid="{8D6CF4C7-8995-46E0-A536-574D7A18823A}"/>
    <cellStyle name="Title 36 2 4 3" xfId="52801" xr:uid="{245492D6-2124-4DBC-8361-EA3E7BEF6B03}"/>
    <cellStyle name="Title 36 2 5" xfId="17078" xr:uid="{36ACFA7F-09D2-4BF3-BB89-0323173CD226}"/>
    <cellStyle name="Title 36 2 5 2" xfId="34951" xr:uid="{1201A553-33CE-4E2A-B388-CC4668524672}"/>
    <cellStyle name="Title 36 2 5 3" xfId="52802" xr:uid="{AF01181F-D9BE-45E7-917E-A73BB48494AF}"/>
    <cellStyle name="Title 36 2 6" xfId="34945" xr:uid="{40B8D8ED-54D4-4FEE-B985-677395D75402}"/>
    <cellStyle name="Title 36 2 7" xfId="52796" xr:uid="{3E2A1702-CA95-42BB-97D7-8BAED65DB810}"/>
    <cellStyle name="Title 36 3" xfId="17079" xr:uid="{B8A50BA0-230A-418A-A57F-A7046C69073B}"/>
    <cellStyle name="Title 36 3 2" xfId="17080" xr:uid="{F00299C4-4AE2-448A-9856-2BCB77294D44}"/>
    <cellStyle name="Title 36 3 2 2" xfId="17081" xr:uid="{19A1E10E-B978-4241-9D6B-DFE8B93C6E4B}"/>
    <cellStyle name="Title 36 3 2 2 2" xfId="34954" xr:uid="{ECA50784-760D-4DB7-A495-70CA45ACB2DF}"/>
    <cellStyle name="Title 36 3 2 2 3" xfId="52805" xr:uid="{8452870F-031E-41EF-957F-B029EBB6471D}"/>
    <cellStyle name="Title 36 3 2 3" xfId="34953" xr:uid="{BF593A91-71FA-4096-A7C0-3E1506470844}"/>
    <cellStyle name="Title 36 3 2 4" xfId="52804" xr:uid="{AB997FB1-E4AD-4498-8ED6-E4AD582DE45C}"/>
    <cellStyle name="Title 36 3 3" xfId="17082" xr:uid="{34797524-FACA-4556-8859-DDBDE6767CF6}"/>
    <cellStyle name="Title 36 3 3 2" xfId="17083" xr:uid="{E608064C-4592-4A76-9182-C1538243007C}"/>
    <cellStyle name="Title 36 3 3 2 2" xfId="34956" xr:uid="{CD37D19B-8B68-4E6C-A728-54BC95F5B164}"/>
    <cellStyle name="Title 36 3 3 2 3" xfId="52807" xr:uid="{2EB5014D-5F17-45B9-93E3-368E8BCF839E}"/>
    <cellStyle name="Title 36 3 3 3" xfId="34955" xr:uid="{3FC88258-BD6B-4B5C-B2C7-DE3EB19012AA}"/>
    <cellStyle name="Title 36 3 3 4" xfId="52806" xr:uid="{19034F87-298B-482F-8ECF-0DF14CDD75B1}"/>
    <cellStyle name="Title 36 3 4" xfId="17084" xr:uid="{56A2882E-CF40-4C5B-9E3D-C6F7CB75BDF3}"/>
    <cellStyle name="Title 36 3 4 2" xfId="34957" xr:uid="{EE9835A0-CD5A-4D32-891C-56B59AA929BE}"/>
    <cellStyle name="Title 36 3 4 3" xfId="52808" xr:uid="{45BB9E9C-F04C-457B-8015-A3C792169B2F}"/>
    <cellStyle name="Title 36 3 5" xfId="34952" xr:uid="{8521A688-BBFD-43AE-8E3D-C23F7520F15B}"/>
    <cellStyle name="Title 36 3 6" xfId="52803" xr:uid="{69FC6100-BE1B-4923-91FF-88873D555C0B}"/>
    <cellStyle name="Title 36 4" xfId="17085" xr:uid="{CE353043-E134-449F-878B-4FB917D0DE85}"/>
    <cellStyle name="Title 36 4 2" xfId="17086" xr:uid="{80BA8E5F-01F6-469F-8C2F-AF30A2F773E8}"/>
    <cellStyle name="Title 36 4 2 2" xfId="17087" xr:uid="{4EF13BFF-73DF-4A9D-8E8E-4CF70BD677BF}"/>
    <cellStyle name="Title 36 4 2 2 2" xfId="34960" xr:uid="{AFA0E535-6F69-4878-B85B-9C77DAE1A82E}"/>
    <cellStyle name="Title 36 4 2 2 3" xfId="52811" xr:uid="{6B383965-4B29-4D0A-AB7D-2F2661A091A4}"/>
    <cellStyle name="Title 36 4 2 3" xfId="34959" xr:uid="{1454B700-159F-451F-98E7-D7AE183529FB}"/>
    <cellStyle name="Title 36 4 2 4" xfId="52810" xr:uid="{B4B14BB1-DCB6-42D9-A6C8-87410506A531}"/>
    <cellStyle name="Title 36 4 3" xfId="17088" xr:uid="{9CDA32D2-6F29-40AC-ACF0-F734B5230F68}"/>
    <cellStyle name="Title 36 4 3 2" xfId="17089" xr:uid="{AB6E6172-646F-4BFD-9EBB-7F4D85BEDE56}"/>
    <cellStyle name="Title 36 4 3 2 2" xfId="34962" xr:uid="{0C48FDDE-FAF1-4753-B3A6-3DF4F628C7BA}"/>
    <cellStyle name="Title 36 4 3 2 3" xfId="52813" xr:uid="{2AF4D46D-DCE3-42C2-9FA3-1527EA9CCE85}"/>
    <cellStyle name="Title 36 4 3 3" xfId="34961" xr:uid="{A9D27DF5-65F7-472D-93EC-F37C6E9160ED}"/>
    <cellStyle name="Title 36 4 3 4" xfId="52812" xr:uid="{2D624970-C7EA-4C84-8E4F-EF35006AFFD8}"/>
    <cellStyle name="Title 36 4 4" xfId="17090" xr:uid="{11596783-A46D-4F9C-9338-8BDC59C35B61}"/>
    <cellStyle name="Title 36 4 4 2" xfId="34963" xr:uid="{10204B70-2E23-40FE-9FBE-82A9F75B1812}"/>
    <cellStyle name="Title 36 4 4 3" xfId="52814" xr:uid="{F6500D61-97E9-4A2A-9833-F48C9562C65F}"/>
    <cellStyle name="Title 36 4 5" xfId="34958" xr:uid="{EE0572EC-DB34-47F1-9BCB-A4B2910C6C92}"/>
    <cellStyle name="Title 36 4 6" xfId="52809" xr:uid="{E7D98947-20DD-4C48-BE5D-7D408446D5A8}"/>
    <cellStyle name="Title 36 5" xfId="17091" xr:uid="{32B83DFF-14D4-4A22-811A-E671923036D6}"/>
    <cellStyle name="Title 36 5 2" xfId="17092" xr:uid="{CAF5FCE6-9F9F-4963-9F07-96DB8438E735}"/>
    <cellStyle name="Title 36 5 2 2" xfId="17093" xr:uid="{2963CD27-718A-4093-9BFB-3DE5748720E3}"/>
    <cellStyle name="Title 36 5 2 2 2" xfId="34966" xr:uid="{D2358F5B-7D4F-4B1C-AF6E-438E7DC3A258}"/>
    <cellStyle name="Title 36 5 2 2 3" xfId="52817" xr:uid="{E916D23D-F310-40D5-A453-46AC2A7F66F6}"/>
    <cellStyle name="Title 36 5 2 3" xfId="34965" xr:uid="{57FEA0C2-7739-4CA5-9DA6-FAFC2C90B322}"/>
    <cellStyle name="Title 36 5 2 4" xfId="52816" xr:uid="{95709140-4AB4-4B26-88B7-596E0F760A90}"/>
    <cellStyle name="Title 36 5 3" xfId="17094" xr:uid="{98996EEA-70AC-4A8F-AC38-11A5B9BE1809}"/>
    <cellStyle name="Title 36 5 3 2" xfId="17095" xr:uid="{1930EC7E-C1EE-4269-AB30-A2EF2A215EEC}"/>
    <cellStyle name="Title 36 5 3 2 2" xfId="34968" xr:uid="{7B6230DC-0938-4EC8-98E1-564D98B14952}"/>
    <cellStyle name="Title 36 5 3 2 3" xfId="52819" xr:uid="{DDC61A45-8BCB-4E5F-9396-974EFBB1960D}"/>
    <cellStyle name="Title 36 5 3 3" xfId="34967" xr:uid="{23D66A2C-304D-47D8-8191-B2044C424EEA}"/>
    <cellStyle name="Title 36 5 3 4" xfId="52818" xr:uid="{CF8A57E4-D775-49A1-9C87-42D2CC90B891}"/>
    <cellStyle name="Title 36 5 4" xfId="17096" xr:uid="{D1350792-0E33-4080-BC59-AE93768E3137}"/>
    <cellStyle name="Title 36 5 4 2" xfId="17097" xr:uid="{46E91AC6-8789-448A-914E-C641CA7B4475}"/>
    <cellStyle name="Title 36 5 4 2 2" xfId="34970" xr:uid="{155B7663-C64A-49CD-8E33-EE330F3E6335}"/>
    <cellStyle name="Title 36 5 4 2 3" xfId="52821" xr:uid="{852FC153-6C88-4C6A-A50F-EEE2E0441D78}"/>
    <cellStyle name="Title 36 5 4 3" xfId="34969" xr:uid="{73BB0C12-9F76-489E-9A4A-05458EBFEF4F}"/>
    <cellStyle name="Title 36 5 4 4" xfId="52820" xr:uid="{722731C8-2522-44E9-AD58-E2BCE5C71285}"/>
    <cellStyle name="Title 36 5 5" xfId="17098" xr:uid="{BBA89022-FD09-481B-ABB7-2DD5ABA1A162}"/>
    <cellStyle name="Title 36 5 5 2" xfId="34971" xr:uid="{3ACC6407-4914-4551-9049-1938CD6A2BC4}"/>
    <cellStyle name="Title 36 5 5 3" xfId="52822" xr:uid="{CA67C5E2-ECA9-4F41-9E06-139B986D45CB}"/>
    <cellStyle name="Title 36 5 6" xfId="34964" xr:uid="{920B6A06-87AB-41D5-ABA5-47BC98799236}"/>
    <cellStyle name="Title 36 5 7" xfId="52815" xr:uid="{F500E84E-6705-46AB-B7CE-BCAC62B39E73}"/>
    <cellStyle name="Title 36 6" xfId="17099" xr:uid="{51C55599-D6E5-43D8-B439-26A87A6635D6}"/>
    <cellStyle name="Title 36 6 2" xfId="17100" xr:uid="{FC3BD181-5CA7-4580-AE6E-73B32962B94C}"/>
    <cellStyle name="Title 36 6 2 2" xfId="17101" xr:uid="{90C97020-ED59-4FBB-A97A-E21F07296A5B}"/>
    <cellStyle name="Title 36 6 2 2 2" xfId="34974" xr:uid="{601ADDD5-BCD1-4EF0-97F6-D026CB196038}"/>
    <cellStyle name="Title 36 6 2 2 3" xfId="52825" xr:uid="{FAD6920B-D95B-4354-99E7-0E24219A93AD}"/>
    <cellStyle name="Title 36 6 2 3" xfId="34973" xr:uid="{523FB2D0-E1BC-4081-84F7-CF77324C2D05}"/>
    <cellStyle name="Title 36 6 2 4" xfId="52824" xr:uid="{743938B8-A9D4-47FA-B715-C1BA9E6D30AB}"/>
    <cellStyle name="Title 36 6 3" xfId="17102" xr:uid="{BA39E209-FB3A-4F30-A7DA-97FB1F5ECB67}"/>
    <cellStyle name="Title 36 6 3 2" xfId="17103" xr:uid="{8934E102-8D16-44EC-B087-96A777D7D97E}"/>
    <cellStyle name="Title 36 6 3 2 2" xfId="34976" xr:uid="{CFFE725E-AA01-4A02-B4DC-EC058BADFE33}"/>
    <cellStyle name="Title 36 6 3 2 3" xfId="52827" xr:uid="{B3B2DE6D-C67D-4909-A581-B6F3FACECE6A}"/>
    <cellStyle name="Title 36 6 3 3" xfId="34975" xr:uid="{D73EF566-6972-4169-B4E1-0B2D63CA01F3}"/>
    <cellStyle name="Title 36 6 3 4" xfId="52826" xr:uid="{25ED28A0-1641-4EAE-99A3-DFBE15DFDC0F}"/>
    <cellStyle name="Title 36 6 4" xfId="17104" xr:uid="{EE83270E-169D-4054-8CF9-57CA214DE8C5}"/>
    <cellStyle name="Title 36 6 4 2" xfId="34977" xr:uid="{22233291-12C5-4038-916D-80371D7FEEC4}"/>
    <cellStyle name="Title 36 6 4 3" xfId="52828" xr:uid="{AAC0E509-43E0-4845-ACFC-56C85FAD179C}"/>
    <cellStyle name="Title 36 6 5" xfId="34972" xr:uid="{F86A9A8F-8E66-40B2-9ADD-12760944B3D3}"/>
    <cellStyle name="Title 36 6 6" xfId="52823" xr:uid="{811B6438-E1C1-4B2C-9C10-0A78BE0DE53D}"/>
    <cellStyle name="Title 36 7" xfId="17105" xr:uid="{640B80A2-6FFF-4F5C-A204-E9CA5A0FC7D4}"/>
    <cellStyle name="Title 36 7 2" xfId="17106" xr:uid="{4C9E154F-0204-4105-B3E3-6957D9F7EC0F}"/>
    <cellStyle name="Title 36 7 2 2" xfId="34979" xr:uid="{7F8A173F-BE33-4A4E-9ADC-67C6F5301CDA}"/>
    <cellStyle name="Title 36 7 2 3" xfId="52830" xr:uid="{4FF8A0C7-6778-4D6F-8FCF-63DA84EA4C12}"/>
    <cellStyle name="Title 36 7 3" xfId="34978" xr:uid="{3B4494C6-0F5D-40F5-82DB-4774417DFBEE}"/>
    <cellStyle name="Title 36 7 4" xfId="52829" xr:uid="{FEEAB2AB-FD89-4CE7-8FD3-4EA4291EF583}"/>
    <cellStyle name="Title 36 8" xfId="17107" xr:uid="{C608AE79-555B-48EE-A725-F2DC7D27DDE8}"/>
    <cellStyle name="Title 36 8 2" xfId="17108" xr:uid="{2B74DF3D-5EC7-47F1-8256-ED1939B291A3}"/>
    <cellStyle name="Title 36 8 2 2" xfId="34981" xr:uid="{5F2B2C65-432D-4CBA-98AB-67A553D7711C}"/>
    <cellStyle name="Title 36 8 2 3" xfId="52832" xr:uid="{9EF60520-DAB6-423C-AB9C-26D427683054}"/>
    <cellStyle name="Title 36 8 3" xfId="34980" xr:uid="{778D1C88-34BC-40F9-93E6-1C6EE5A5E920}"/>
    <cellStyle name="Title 36 8 4" xfId="52831" xr:uid="{DB62D7EB-99BE-451B-9F2E-731DEB4F6D74}"/>
    <cellStyle name="Title 36 9" xfId="17109" xr:uid="{53DC0BE3-A6F8-4D2F-BE70-8C0EF261D1A7}"/>
    <cellStyle name="Title 36 9 2" xfId="17110" xr:uid="{66752C35-323B-49F0-AF02-85F1EBA76D41}"/>
    <cellStyle name="Title 36 9 2 2" xfId="34983" xr:uid="{5A0B0646-76F3-4F82-B28C-0C4EE7A9191E}"/>
    <cellStyle name="Title 36 9 2 3" xfId="52834" xr:uid="{F9070186-77A8-4786-BC07-39C62D2D14BE}"/>
    <cellStyle name="Title 36 9 3" xfId="34982" xr:uid="{BFED6FC7-E91A-40C3-8D38-B2CFA4D91A63}"/>
    <cellStyle name="Title 36 9 4" xfId="52833" xr:uid="{1A29CD70-4A31-43A5-80EC-45A9CDF4A147}"/>
    <cellStyle name="Title 37" xfId="3290" xr:uid="{7894E35B-F880-4C25-BFA4-08DFDDA5EF34}"/>
    <cellStyle name="Title 37 10" xfId="17112" xr:uid="{918786AC-531C-4265-9737-9C24DB859240}"/>
    <cellStyle name="Title 37 10 2" xfId="34985" xr:uid="{9CA56A8B-A2EC-4ECC-B275-927C3DB60C90}"/>
    <cellStyle name="Title 37 10 3" xfId="52836" xr:uid="{4891999D-9276-4F21-8891-3421E02FCD00}"/>
    <cellStyle name="Title 37 11" xfId="17113" xr:uid="{924352F4-C26E-43C7-9E4D-7C595B31A0DE}"/>
    <cellStyle name="Title 37 11 2" xfId="34986" xr:uid="{D7719CF9-168E-4DD6-BD0A-1D7CB3863317}"/>
    <cellStyle name="Title 37 11 3" xfId="52837" xr:uid="{1DAB0D0D-C9F0-415C-B089-7AB01411918B}"/>
    <cellStyle name="Title 37 12" xfId="17111" xr:uid="{AD86D29F-501B-4801-A2B5-C8A17E483AA4}"/>
    <cellStyle name="Title 37 12 2" xfId="34984" xr:uid="{960B0DF9-380B-442D-9009-91AA8702A2B1}"/>
    <cellStyle name="Title 37 12 3" xfId="52835" xr:uid="{EDF051B4-27AC-436B-999E-C0BA31D2D726}"/>
    <cellStyle name="Title 37 13" xfId="60344" xr:uid="{96F3205E-52F3-42A0-9830-0F37C47C5359}"/>
    <cellStyle name="Title 37 2" xfId="17114" xr:uid="{8BEC69B0-DDBB-443A-873F-D6F4ADA53E21}"/>
    <cellStyle name="Title 37 2 2" xfId="17115" xr:uid="{39A520F7-4DC6-441B-BCA0-E551DDB1FC4B}"/>
    <cellStyle name="Title 37 2 2 2" xfId="17116" xr:uid="{3B6D860F-64CF-435D-9D6B-8817DB86BA9A}"/>
    <cellStyle name="Title 37 2 2 2 2" xfId="34989" xr:uid="{F0E5B266-361B-4BBB-879B-31CB278F3DAF}"/>
    <cellStyle name="Title 37 2 2 2 3" xfId="52840" xr:uid="{4AB7E575-EA2D-4069-9C96-CE722296B48F}"/>
    <cellStyle name="Title 37 2 2 3" xfId="34988" xr:uid="{D2F911FE-09DD-4D7A-A5B0-D33FFCF7759A}"/>
    <cellStyle name="Title 37 2 2 4" xfId="52839" xr:uid="{9449C0AA-48B2-4529-AD39-D405DAEEC41F}"/>
    <cellStyle name="Title 37 2 3" xfId="17117" xr:uid="{6E250882-C517-4A93-AA5D-01603C03A0F9}"/>
    <cellStyle name="Title 37 2 3 2" xfId="17118" xr:uid="{099F5BA1-2E50-4C26-A5CF-DC112E6F03D6}"/>
    <cellStyle name="Title 37 2 3 2 2" xfId="34991" xr:uid="{16EEC383-4ACB-4F64-997D-896D14BB68AD}"/>
    <cellStyle name="Title 37 2 3 2 3" xfId="52842" xr:uid="{8E90BFAC-613C-4700-8988-B08C774709CC}"/>
    <cellStyle name="Title 37 2 3 3" xfId="34990" xr:uid="{1BA8DAD0-FD61-4DC4-A32C-AF3A27C57F6E}"/>
    <cellStyle name="Title 37 2 3 4" xfId="52841" xr:uid="{CDD0B738-AF2E-4311-A812-B973192B0043}"/>
    <cellStyle name="Title 37 2 4" xfId="17119" xr:uid="{5BE30B1A-73AD-4D9C-B2A9-730A69787355}"/>
    <cellStyle name="Title 37 2 4 2" xfId="34992" xr:uid="{368F650A-6337-49D1-A812-6455F9575EFE}"/>
    <cellStyle name="Title 37 2 4 3" xfId="52843" xr:uid="{EB20D61A-40C5-4679-A087-EA8745315B83}"/>
    <cellStyle name="Title 37 2 5" xfId="17120" xr:uid="{C88ECFF3-6112-4D84-A87B-6B06DD569190}"/>
    <cellStyle name="Title 37 2 5 2" xfId="34993" xr:uid="{6E285BE5-7D6B-4AE1-AF00-B0ABEFDB4E78}"/>
    <cellStyle name="Title 37 2 5 3" xfId="52844" xr:uid="{9B6D33DC-E3E2-4782-B1C0-980BB1FA867B}"/>
    <cellStyle name="Title 37 2 6" xfId="34987" xr:uid="{2B750E4C-1879-489A-90C3-CEF52B95D2AF}"/>
    <cellStyle name="Title 37 2 7" xfId="52838" xr:uid="{AF17163F-9664-49DF-9A3E-06228612B34F}"/>
    <cellStyle name="Title 37 3" xfId="17121" xr:uid="{3FEE8D75-7534-4274-AD09-014D1A466512}"/>
    <cellStyle name="Title 37 3 2" xfId="17122" xr:uid="{47AAE234-2BF6-4881-BBA7-0D9959CB00C4}"/>
    <cellStyle name="Title 37 3 2 2" xfId="17123" xr:uid="{E7F4A013-AEBD-4118-B609-5F6853D572B8}"/>
    <cellStyle name="Title 37 3 2 2 2" xfId="34996" xr:uid="{81B3CA5F-190D-4759-BFC3-21610CA3B165}"/>
    <cellStyle name="Title 37 3 2 2 3" xfId="52847" xr:uid="{B6295394-E248-444B-A4DE-002AFA8A4F9A}"/>
    <cellStyle name="Title 37 3 2 3" xfId="34995" xr:uid="{5500C2CD-0453-464B-AE30-8DCDFF7AA77F}"/>
    <cellStyle name="Title 37 3 2 4" xfId="52846" xr:uid="{52EAD976-EF90-4740-A94F-AAD6314487F1}"/>
    <cellStyle name="Title 37 3 3" xfId="17124" xr:uid="{24E86D8E-E9E7-439C-8344-1BD188F93B26}"/>
    <cellStyle name="Title 37 3 3 2" xfId="17125" xr:uid="{967D0756-C533-4A91-A538-337A53607F73}"/>
    <cellStyle name="Title 37 3 3 2 2" xfId="34998" xr:uid="{A51E8FB8-7AE2-461E-BD6A-AE76CEDA2C51}"/>
    <cellStyle name="Title 37 3 3 2 3" xfId="52849" xr:uid="{4CF073D2-7EE6-48C0-8EC8-9B78BAFC2717}"/>
    <cellStyle name="Title 37 3 3 3" xfId="34997" xr:uid="{7DF7F723-EBD4-4E20-BD24-1BBFFB69A81C}"/>
    <cellStyle name="Title 37 3 3 4" xfId="52848" xr:uid="{178EEED4-11BF-468F-9B69-B74B889934EE}"/>
    <cellStyle name="Title 37 3 4" xfId="17126" xr:uid="{3858117C-A9BD-4EB8-B367-E2E652E49687}"/>
    <cellStyle name="Title 37 3 4 2" xfId="34999" xr:uid="{87FAA11A-2B19-4E35-85E8-2A5DA5939AB0}"/>
    <cellStyle name="Title 37 3 4 3" xfId="52850" xr:uid="{59F7F469-6479-463D-84E9-48DA0837916A}"/>
    <cellStyle name="Title 37 3 5" xfId="34994" xr:uid="{387A9BF4-BA4D-497E-93F9-66683622CC64}"/>
    <cellStyle name="Title 37 3 6" xfId="52845" xr:uid="{C2448377-07A1-469E-9E0D-8DEF6D5BA8AD}"/>
    <cellStyle name="Title 37 4" xfId="17127" xr:uid="{E6EBFE64-DFFC-4102-B089-14CC5BC86A5C}"/>
    <cellStyle name="Title 37 4 2" xfId="17128" xr:uid="{A966DFDD-B69E-4CBB-B504-5922519529AD}"/>
    <cellStyle name="Title 37 4 2 2" xfId="17129" xr:uid="{35C9B40F-7AB1-478C-9584-932B79F24ACB}"/>
    <cellStyle name="Title 37 4 2 2 2" xfId="35002" xr:uid="{C7E18B38-B2B8-4686-8F56-12603C458A38}"/>
    <cellStyle name="Title 37 4 2 2 3" xfId="52853" xr:uid="{654C2161-1C46-4B44-B936-C9D2652722CB}"/>
    <cellStyle name="Title 37 4 2 3" xfId="35001" xr:uid="{D0891E08-7032-42EF-B715-49260E8EBB8B}"/>
    <cellStyle name="Title 37 4 2 4" xfId="52852" xr:uid="{CBB18849-822D-4F18-B38C-298D0ABC3F48}"/>
    <cellStyle name="Title 37 4 3" xfId="17130" xr:uid="{A056C663-4734-424D-B1EF-E4D76BB1785E}"/>
    <cellStyle name="Title 37 4 3 2" xfId="17131" xr:uid="{FB45F082-CC4F-46F4-9C9B-EBFE4A8D1ABA}"/>
    <cellStyle name="Title 37 4 3 2 2" xfId="35004" xr:uid="{07509E18-7B2A-4D13-96A1-DCFC40A3A033}"/>
    <cellStyle name="Title 37 4 3 2 3" xfId="52855" xr:uid="{26889EEA-6929-4895-9929-4E113FDC1CE5}"/>
    <cellStyle name="Title 37 4 3 3" xfId="35003" xr:uid="{5C219A71-42BD-411C-BCAA-E1FFA9E90E8E}"/>
    <cellStyle name="Title 37 4 3 4" xfId="52854" xr:uid="{7180AC7D-AF5F-4ED4-BB78-8CB675F75435}"/>
    <cellStyle name="Title 37 4 4" xfId="17132" xr:uid="{C5160513-15AF-4A62-8580-E011BF4661A9}"/>
    <cellStyle name="Title 37 4 4 2" xfId="35005" xr:uid="{95D3241A-13F9-4B2F-8119-A15896190C2B}"/>
    <cellStyle name="Title 37 4 4 3" xfId="52856" xr:uid="{47B1A2B9-43DA-4A25-83DD-B9F4D77B76B8}"/>
    <cellStyle name="Title 37 4 5" xfId="35000" xr:uid="{DD54FD15-53DC-45AA-ADCB-27126E9269A8}"/>
    <cellStyle name="Title 37 4 6" xfId="52851" xr:uid="{F7150DD2-45F2-4842-9A2C-983293919B95}"/>
    <cellStyle name="Title 37 5" xfId="17133" xr:uid="{BFE11264-6FB8-4E91-B12A-02252FC3409A}"/>
    <cellStyle name="Title 37 5 2" xfId="17134" xr:uid="{6FB0C1D9-6709-4ECC-A74F-809D6082BF73}"/>
    <cellStyle name="Title 37 5 2 2" xfId="17135" xr:uid="{8CFA7948-D99A-4F9B-872A-555C22068224}"/>
    <cellStyle name="Title 37 5 2 2 2" xfId="35008" xr:uid="{43FEF68C-6359-4903-BDCC-1502419C94F5}"/>
    <cellStyle name="Title 37 5 2 2 3" xfId="52859" xr:uid="{74DB350D-8519-4859-817B-99B161657114}"/>
    <cellStyle name="Title 37 5 2 3" xfId="35007" xr:uid="{B74CCA83-2C69-4990-B659-F80020C4B8E5}"/>
    <cellStyle name="Title 37 5 2 4" xfId="52858" xr:uid="{2A237F14-8E15-466C-AD5C-1E5DB6D89B18}"/>
    <cellStyle name="Title 37 5 3" xfId="17136" xr:uid="{6E6C35E9-C8C4-43D7-B97B-F414DA9D973C}"/>
    <cellStyle name="Title 37 5 3 2" xfId="17137" xr:uid="{77F0069E-C2AE-44FD-B1E9-B3A87585CA45}"/>
    <cellStyle name="Title 37 5 3 2 2" xfId="35010" xr:uid="{EDEC2670-34CC-4961-8D00-66B1A237AF13}"/>
    <cellStyle name="Title 37 5 3 2 3" xfId="52861" xr:uid="{899F012E-180F-4E62-A91A-F8AA3ABF4822}"/>
    <cellStyle name="Title 37 5 3 3" xfId="35009" xr:uid="{1091AB22-9E3C-4BF0-AEEB-94DAADE5317A}"/>
    <cellStyle name="Title 37 5 3 4" xfId="52860" xr:uid="{B1725A3E-08F8-49FB-AA43-D115B9E23E28}"/>
    <cellStyle name="Title 37 5 4" xfId="17138" xr:uid="{365CFECB-7275-43E6-8E27-B98BC617F46E}"/>
    <cellStyle name="Title 37 5 4 2" xfId="17139" xr:uid="{E93FC1AC-8AE8-4A27-B5B6-6FDD211D2AD9}"/>
    <cellStyle name="Title 37 5 4 2 2" xfId="35012" xr:uid="{95A8F152-6856-4CA1-9788-97086DB76BE1}"/>
    <cellStyle name="Title 37 5 4 2 3" xfId="52863" xr:uid="{15A4E233-468C-464C-B7F2-7B6F8412EF37}"/>
    <cellStyle name="Title 37 5 4 3" xfId="35011" xr:uid="{A25B40C8-4708-42AE-83EA-C9EBC8313BD2}"/>
    <cellStyle name="Title 37 5 4 4" xfId="52862" xr:uid="{09C9E507-C33C-4AAA-BCBA-1E4FC517AB93}"/>
    <cellStyle name="Title 37 5 5" xfId="17140" xr:uid="{E36B9C7B-D313-4C87-940F-15ACD4A267DB}"/>
    <cellStyle name="Title 37 5 5 2" xfId="35013" xr:uid="{AC009474-ACA6-4910-A92D-AD2C0410C8B7}"/>
    <cellStyle name="Title 37 5 5 3" xfId="52864" xr:uid="{63D8FA3B-BDD4-46DC-B223-02205A8D5EB1}"/>
    <cellStyle name="Title 37 5 6" xfId="35006" xr:uid="{5C30F768-1527-4323-AE57-7DEE4AC2578D}"/>
    <cellStyle name="Title 37 5 7" xfId="52857" xr:uid="{287F0FC6-C0A7-44CF-87FD-05564D64ECA3}"/>
    <cellStyle name="Title 37 6" xfId="17141" xr:uid="{60DA170D-7459-4204-B38D-0BD2F266A84F}"/>
    <cellStyle name="Title 37 6 2" xfId="17142" xr:uid="{2A0BCE3E-E3ED-4DB5-83D8-667747EE8008}"/>
    <cellStyle name="Title 37 6 2 2" xfId="17143" xr:uid="{50916C19-2AB9-48CF-A92C-04538521216C}"/>
    <cellStyle name="Title 37 6 2 2 2" xfId="35016" xr:uid="{0F80F9AC-C701-438D-AC19-0DC51FE9AFAC}"/>
    <cellStyle name="Title 37 6 2 2 3" xfId="52867" xr:uid="{7C0FDF73-174A-435C-BD65-09B015F058BC}"/>
    <cellStyle name="Title 37 6 2 3" xfId="35015" xr:uid="{1A3C8983-974E-4D05-8BD4-2C618916405F}"/>
    <cellStyle name="Title 37 6 2 4" xfId="52866" xr:uid="{4FDCB639-E0B3-46BA-8132-13767DB28CD4}"/>
    <cellStyle name="Title 37 6 3" xfId="17144" xr:uid="{7F5F7606-0F28-44B7-B0C3-A44D413E5B5F}"/>
    <cellStyle name="Title 37 6 3 2" xfId="17145" xr:uid="{3C0DA022-07EA-40D8-95E1-2E3581C32BB6}"/>
    <cellStyle name="Title 37 6 3 2 2" xfId="35018" xr:uid="{7CBE07FB-D7AC-4D2E-9544-71225E1D0024}"/>
    <cellStyle name="Title 37 6 3 2 3" xfId="52869" xr:uid="{5FE06BBE-78A4-49B7-8766-E04CA3AA57CE}"/>
    <cellStyle name="Title 37 6 3 3" xfId="35017" xr:uid="{31467ECA-B798-46AD-B307-2A15F98BBC65}"/>
    <cellStyle name="Title 37 6 3 4" xfId="52868" xr:uid="{40EEBCAA-5EED-43BA-BF16-B0077EC3A8DA}"/>
    <cellStyle name="Title 37 6 4" xfId="17146" xr:uid="{D12934D7-B1B5-4A23-9402-507A3F12B60B}"/>
    <cellStyle name="Title 37 6 4 2" xfId="35019" xr:uid="{5031EFC8-3563-4723-9CA3-5135FF940D7A}"/>
    <cellStyle name="Title 37 6 4 3" xfId="52870" xr:uid="{464B65AB-A651-406B-94A1-E907B4F72322}"/>
    <cellStyle name="Title 37 6 5" xfId="35014" xr:uid="{A5B94C16-3F00-4972-A387-17CA41513ADF}"/>
    <cellStyle name="Title 37 6 6" xfId="52865" xr:uid="{75D934AD-6DC8-4379-975D-C24577BCEC40}"/>
    <cellStyle name="Title 37 7" xfId="17147" xr:uid="{64A5FB6E-E766-42D9-A8BE-5F23F3760F34}"/>
    <cellStyle name="Title 37 7 2" xfId="17148" xr:uid="{66258698-772A-4C0F-A998-154DF72B41E3}"/>
    <cellStyle name="Title 37 7 2 2" xfId="35021" xr:uid="{5078C3A6-96CA-45D0-A17E-D1E0F3EC4B45}"/>
    <cellStyle name="Title 37 7 2 3" xfId="52872" xr:uid="{0EA5EF90-19C0-4DD8-A66F-4D1AA5615CD6}"/>
    <cellStyle name="Title 37 7 3" xfId="35020" xr:uid="{ABBF9161-B3A4-427B-A828-3A0C43E5DFCD}"/>
    <cellStyle name="Title 37 7 4" xfId="52871" xr:uid="{6B5F1DC4-207F-41C3-82B0-BE128D8D2C19}"/>
    <cellStyle name="Title 37 8" xfId="17149" xr:uid="{44561D7F-9CF7-4A86-84BB-C8E5AFC44175}"/>
    <cellStyle name="Title 37 8 2" xfId="17150" xr:uid="{1FE5FC47-DD66-4939-8C12-193E04609E4B}"/>
    <cellStyle name="Title 37 8 2 2" xfId="35023" xr:uid="{97846A0C-F8B8-452A-B15F-0B88BEACAA5B}"/>
    <cellStyle name="Title 37 8 2 3" xfId="52874" xr:uid="{30E89A87-60E4-4BC0-A1C1-7BBB9C66B270}"/>
    <cellStyle name="Title 37 8 3" xfId="35022" xr:uid="{AF25D9BC-C3CC-4594-AE5C-32A925A18636}"/>
    <cellStyle name="Title 37 8 4" xfId="52873" xr:uid="{8421CB62-4206-4D8A-8601-BE784CE915CD}"/>
    <cellStyle name="Title 37 9" xfId="17151" xr:uid="{D811FACB-9557-477C-BC56-0FCCE6F72710}"/>
    <cellStyle name="Title 37 9 2" xfId="17152" xr:uid="{6222DE50-5991-4620-96CA-5CF3B742F52A}"/>
    <cellStyle name="Title 37 9 2 2" xfId="35025" xr:uid="{BCE9CADF-4EF1-45F4-ABF0-7B50DD6ADD0F}"/>
    <cellStyle name="Title 37 9 2 3" xfId="52876" xr:uid="{B07AD06F-A28E-43B9-AEEC-3F810F543823}"/>
    <cellStyle name="Title 37 9 3" xfId="35024" xr:uid="{0D3CC8EA-F75F-43E7-B6AC-5558168E4257}"/>
    <cellStyle name="Title 37 9 4" xfId="52875" xr:uid="{A70D5343-CB52-4D68-9F33-15039B3D986C}"/>
    <cellStyle name="Title 38" xfId="3291" xr:uid="{BFA4BA86-F44F-4287-BD0E-4CEC6B822970}"/>
    <cellStyle name="Title 38 10" xfId="17154" xr:uid="{23DEB835-1B9E-4931-AEB6-FC47C80CFC61}"/>
    <cellStyle name="Title 38 10 2" xfId="35027" xr:uid="{BB951025-9132-4B8A-B1A7-BDC1EB333BA2}"/>
    <cellStyle name="Title 38 10 3" xfId="52878" xr:uid="{D9BFBC47-9EFE-4499-9EB1-2AB68CB68162}"/>
    <cellStyle name="Title 38 11" xfId="17155" xr:uid="{C4C475C6-705B-4E9E-A7D3-4C481F18627E}"/>
    <cellStyle name="Title 38 11 2" xfId="35028" xr:uid="{A70CD2CB-4647-4A88-B9F7-0E1623861576}"/>
    <cellStyle name="Title 38 11 3" xfId="52879" xr:uid="{E42E799D-8313-468E-9685-9C344EEC7E11}"/>
    <cellStyle name="Title 38 12" xfId="17153" xr:uid="{04D5FD45-1BEA-47F7-BE85-9CB9B9EE87F5}"/>
    <cellStyle name="Title 38 12 2" xfId="35026" xr:uid="{B8944ABB-BF59-44B3-BF3F-F4DB153B089B}"/>
    <cellStyle name="Title 38 12 3" xfId="52877" xr:uid="{519C341A-B40D-4572-AF8D-F5CEC766E162}"/>
    <cellStyle name="Title 38 13" xfId="60345" xr:uid="{9D0DD2DD-58BD-4B8D-B2A7-0D89F54FDB77}"/>
    <cellStyle name="Title 38 2" xfId="17156" xr:uid="{469CDEDB-534A-4F72-9551-5847677BE3F6}"/>
    <cellStyle name="Title 38 2 2" xfId="17157" xr:uid="{DEA26852-6AC3-4D69-B0EA-E6A9589EFC34}"/>
    <cellStyle name="Title 38 2 2 2" xfId="17158" xr:uid="{272CCBB3-D8F0-436F-BC43-3A64B9412DEB}"/>
    <cellStyle name="Title 38 2 2 2 2" xfId="35031" xr:uid="{9EAA39B8-6746-461F-A55F-14CF1886F567}"/>
    <cellStyle name="Title 38 2 2 2 3" xfId="52882" xr:uid="{859C5FC0-0563-441A-A1E1-83A7E15CC662}"/>
    <cellStyle name="Title 38 2 2 3" xfId="35030" xr:uid="{CD524B3A-F4BD-4EB4-9B88-B59AE2E4D0B5}"/>
    <cellStyle name="Title 38 2 2 4" xfId="52881" xr:uid="{FDCF7F55-3843-45AF-BB36-1A92B8D7077D}"/>
    <cellStyle name="Title 38 2 3" xfId="17159" xr:uid="{5E3E09C8-DF22-4C5C-996B-8627E17E0C0D}"/>
    <cellStyle name="Title 38 2 3 2" xfId="17160" xr:uid="{3DCCDB29-2154-44FE-8E18-EDA84063EE23}"/>
    <cellStyle name="Title 38 2 3 2 2" xfId="35033" xr:uid="{8DEEFE46-6EBC-4972-8317-262BD33D3606}"/>
    <cellStyle name="Title 38 2 3 2 3" xfId="52884" xr:uid="{CCFC365F-BE51-4210-86C2-1DEE1790F9C7}"/>
    <cellStyle name="Title 38 2 3 3" xfId="35032" xr:uid="{7A51FF18-4ECF-46E9-88CB-E267A3F070C8}"/>
    <cellStyle name="Title 38 2 3 4" xfId="52883" xr:uid="{13BE623E-50DA-4CCB-968A-1FCA9CD427E6}"/>
    <cellStyle name="Title 38 2 4" xfId="17161" xr:uid="{6CBB127E-5AF1-431B-AB30-3B940F844C34}"/>
    <cellStyle name="Title 38 2 4 2" xfId="35034" xr:uid="{48FC39AF-4A97-42D7-A8FA-0811E8EB8170}"/>
    <cellStyle name="Title 38 2 4 3" xfId="52885" xr:uid="{002806F3-F1A4-41F9-8729-5B25B4450A5F}"/>
    <cellStyle name="Title 38 2 5" xfId="17162" xr:uid="{E7BE2DAB-EA44-4D4C-B5D0-FF423DEA7D1B}"/>
    <cellStyle name="Title 38 2 5 2" xfId="35035" xr:uid="{5B58F2C7-3AF5-4FB4-AE5A-22B526433440}"/>
    <cellStyle name="Title 38 2 5 3" xfId="52886" xr:uid="{E83F8457-4FD4-4FB3-865C-2EFE8C74B0BD}"/>
    <cellStyle name="Title 38 2 6" xfId="35029" xr:uid="{16F22673-983C-49F9-A618-04BE5D95D481}"/>
    <cellStyle name="Title 38 2 7" xfId="52880" xr:uid="{7F8720D7-C7AB-4F67-8364-0DC80D42CA7E}"/>
    <cellStyle name="Title 38 3" xfId="17163" xr:uid="{B9EDC662-A69C-4553-81E1-923E12C225EE}"/>
    <cellStyle name="Title 38 3 2" xfId="17164" xr:uid="{B78C8D30-EF26-4DB4-BA99-828B55B4F220}"/>
    <cellStyle name="Title 38 3 2 2" xfId="17165" xr:uid="{DBFA36D1-E0A3-4615-906C-BB4050B17A94}"/>
    <cellStyle name="Title 38 3 2 2 2" xfId="35038" xr:uid="{A6BC4DF1-14AB-4EEE-8EA8-B350661E72E2}"/>
    <cellStyle name="Title 38 3 2 2 3" xfId="52889" xr:uid="{83D0465F-7B8C-4C9A-AD1B-1A2FC0818EF5}"/>
    <cellStyle name="Title 38 3 2 3" xfId="35037" xr:uid="{0579D2B5-F24F-44AE-B765-E763AF4EE3AA}"/>
    <cellStyle name="Title 38 3 2 4" xfId="52888" xr:uid="{D4E25E83-E50A-4DF1-AE0B-684F4B90FB9F}"/>
    <cellStyle name="Title 38 3 3" xfId="17166" xr:uid="{C30B7A6C-2E23-4DB9-B080-CDC71475C80E}"/>
    <cellStyle name="Title 38 3 3 2" xfId="17167" xr:uid="{417E18B7-4551-4C9F-AD0F-9F41DB93DB61}"/>
    <cellStyle name="Title 38 3 3 2 2" xfId="35040" xr:uid="{285B71CF-FFFB-4D3A-ABA0-A6B78D4F9989}"/>
    <cellStyle name="Title 38 3 3 2 3" xfId="52891" xr:uid="{6DAC726B-E558-461A-AD26-3A973670602A}"/>
    <cellStyle name="Title 38 3 3 3" xfId="35039" xr:uid="{F94A601F-A521-4C76-B2BA-AF9574148791}"/>
    <cellStyle name="Title 38 3 3 4" xfId="52890" xr:uid="{79AD84E0-0BB8-41C9-824A-8FDD9A7F3BBF}"/>
    <cellStyle name="Title 38 3 4" xfId="17168" xr:uid="{62101529-C930-4150-A8AC-57566B0E5457}"/>
    <cellStyle name="Title 38 3 4 2" xfId="35041" xr:uid="{804BBAD0-E899-4A59-AB61-C57635272B2C}"/>
    <cellStyle name="Title 38 3 4 3" xfId="52892" xr:uid="{A88C2972-0ECC-42BF-A886-D0C5E0196D01}"/>
    <cellStyle name="Title 38 3 5" xfId="35036" xr:uid="{646F2A77-F705-4BB3-B33B-4AB3996FA3CE}"/>
    <cellStyle name="Title 38 3 6" xfId="52887" xr:uid="{A676122E-839A-4DBC-9D60-500832BE3219}"/>
    <cellStyle name="Title 38 4" xfId="17169" xr:uid="{5392CD61-98A4-4D67-BE52-EFABA2F2D21F}"/>
    <cellStyle name="Title 38 4 2" xfId="17170" xr:uid="{C6397E0C-69EA-4829-91D8-691BD20F6961}"/>
    <cellStyle name="Title 38 4 2 2" xfId="17171" xr:uid="{2D98069A-ABDB-47FB-8DD9-0F1FBA110128}"/>
    <cellStyle name="Title 38 4 2 2 2" xfId="35044" xr:uid="{70500CEC-0822-450C-AED4-8A71094A5950}"/>
    <cellStyle name="Title 38 4 2 2 3" xfId="52895" xr:uid="{65438925-1374-414D-B18D-63C5E0ED27D8}"/>
    <cellStyle name="Title 38 4 2 3" xfId="35043" xr:uid="{4EA6E454-A37A-4665-9ADC-F3502CAEC9A1}"/>
    <cellStyle name="Title 38 4 2 4" xfId="52894" xr:uid="{5FA91257-34E7-4F2C-B9E4-39EFA7265204}"/>
    <cellStyle name="Title 38 4 3" xfId="17172" xr:uid="{C1F748BB-87E9-4CF3-AD2E-0610A28C139E}"/>
    <cellStyle name="Title 38 4 3 2" xfId="17173" xr:uid="{CA0E0F14-1B50-4563-A74F-B76F8B360CBA}"/>
    <cellStyle name="Title 38 4 3 2 2" xfId="35046" xr:uid="{BDB837B9-66D8-485B-AEF9-59996C216ACD}"/>
    <cellStyle name="Title 38 4 3 2 3" xfId="52897" xr:uid="{34ADF82E-E96A-4680-B933-9B62D75CCB39}"/>
    <cellStyle name="Title 38 4 3 3" xfId="35045" xr:uid="{621E7021-2EBA-4A3E-B5EE-4E79B4AB2F38}"/>
    <cellStyle name="Title 38 4 3 4" xfId="52896" xr:uid="{D0DC7822-DACC-411C-9DDB-C52859C687D9}"/>
    <cellStyle name="Title 38 4 4" xfId="17174" xr:uid="{D35170A1-ED35-4327-98D9-315C5D6B476A}"/>
    <cellStyle name="Title 38 4 4 2" xfId="35047" xr:uid="{A5720AC2-D53C-44BA-B995-7EFE8D41F0B4}"/>
    <cellStyle name="Title 38 4 4 3" xfId="52898" xr:uid="{8A988C53-BF1A-4765-A611-ED645EF6DF59}"/>
    <cellStyle name="Title 38 4 5" xfId="35042" xr:uid="{023184AC-5D30-4056-8C2D-C81884F631C9}"/>
    <cellStyle name="Title 38 4 6" xfId="52893" xr:uid="{C263E818-D0F0-4C68-82DE-E28E78BEE5BD}"/>
    <cellStyle name="Title 38 5" xfId="17175" xr:uid="{C2BC197B-3D88-482B-BE84-883ECC986B6F}"/>
    <cellStyle name="Title 38 5 2" xfId="17176" xr:uid="{45A83DED-4BDA-460E-AFEF-F264C38F481A}"/>
    <cellStyle name="Title 38 5 2 2" xfId="17177" xr:uid="{4E559B4E-7B9C-4CA5-9972-C3D63BD77CBD}"/>
    <cellStyle name="Title 38 5 2 2 2" xfId="35050" xr:uid="{9A8B98C8-19F1-4460-B9E5-2B93636DE3CE}"/>
    <cellStyle name="Title 38 5 2 2 3" xfId="52901" xr:uid="{83BDDECF-F264-48D3-B29A-247CB3BB29D8}"/>
    <cellStyle name="Title 38 5 2 3" xfId="35049" xr:uid="{4BB1F1A3-639F-40B7-A8D7-2A85D6C24967}"/>
    <cellStyle name="Title 38 5 2 4" xfId="52900" xr:uid="{32743F26-D13B-4D10-B623-F25889AA6B48}"/>
    <cellStyle name="Title 38 5 3" xfId="17178" xr:uid="{164B4D15-CF88-4E58-A3BD-B731EE1683B7}"/>
    <cellStyle name="Title 38 5 3 2" xfId="17179" xr:uid="{6D7710B3-02AB-4203-B393-AF7B333E3EFD}"/>
    <cellStyle name="Title 38 5 3 2 2" xfId="35052" xr:uid="{96FFE5C7-637B-4DE0-BE37-71964183B88D}"/>
    <cellStyle name="Title 38 5 3 2 3" xfId="52903" xr:uid="{D090A9F7-4971-4AF3-86E3-429972470787}"/>
    <cellStyle name="Title 38 5 3 3" xfId="35051" xr:uid="{1E5F2E29-864F-408A-81CA-00C1A6EDB761}"/>
    <cellStyle name="Title 38 5 3 4" xfId="52902" xr:uid="{7CE8A991-1805-42DE-AC30-8A89B9F317C9}"/>
    <cellStyle name="Title 38 5 4" xfId="17180" xr:uid="{BFC9BA7F-42FF-47C5-ADE8-4D19DA518081}"/>
    <cellStyle name="Title 38 5 4 2" xfId="17181" xr:uid="{F19F21E0-E376-4FA3-B765-AA4DE1EFE486}"/>
    <cellStyle name="Title 38 5 4 2 2" xfId="35054" xr:uid="{42E4DD2C-1417-4741-A898-725354960FA1}"/>
    <cellStyle name="Title 38 5 4 2 3" xfId="52905" xr:uid="{3DAB7C74-7354-449F-95FF-309EB77F1A5B}"/>
    <cellStyle name="Title 38 5 4 3" xfId="35053" xr:uid="{1928B2E3-ACA6-4459-9C98-09172A3C3FFC}"/>
    <cellStyle name="Title 38 5 4 4" xfId="52904" xr:uid="{E245CFF5-C9F2-4A11-8983-D11101F42B9E}"/>
    <cellStyle name="Title 38 5 5" xfId="17182" xr:uid="{DA4EDCDF-AE6D-4F3D-82DE-A30A13F6F16D}"/>
    <cellStyle name="Title 38 5 5 2" xfId="35055" xr:uid="{40FAAF44-CE79-450E-AE3D-322E4B9802AF}"/>
    <cellStyle name="Title 38 5 5 3" xfId="52906" xr:uid="{D6464BCF-AAC1-4A29-BEE7-CC214078578D}"/>
    <cellStyle name="Title 38 5 6" xfId="35048" xr:uid="{837A1F41-4B65-4D92-9ED9-F218E7031E91}"/>
    <cellStyle name="Title 38 5 7" xfId="52899" xr:uid="{9D587C1F-42DA-4A99-8448-1AE32D8FA641}"/>
    <cellStyle name="Title 38 6" xfId="17183" xr:uid="{1B856CE4-F6FF-4C12-B779-02035D2A1E76}"/>
    <cellStyle name="Title 38 6 2" xfId="17184" xr:uid="{AC19F93A-9BB2-4707-AAD3-728960222807}"/>
    <cellStyle name="Title 38 6 2 2" xfId="17185" xr:uid="{F85C3698-B2FA-4006-959E-31FB3DEB4378}"/>
    <cellStyle name="Title 38 6 2 2 2" xfId="35058" xr:uid="{B87BE6B9-F319-4399-B4AE-5B17365B08E6}"/>
    <cellStyle name="Title 38 6 2 2 3" xfId="52909" xr:uid="{ED14F37A-3107-4C50-AC49-1E3E131F410D}"/>
    <cellStyle name="Title 38 6 2 3" xfId="35057" xr:uid="{85149940-9C05-4BE1-979C-1143885A225B}"/>
    <cellStyle name="Title 38 6 2 4" xfId="52908" xr:uid="{7BC0FF85-311D-4155-8307-524B52B3960F}"/>
    <cellStyle name="Title 38 6 3" xfId="17186" xr:uid="{55387974-02D1-4E62-A4FD-91FAD7CC7B60}"/>
    <cellStyle name="Title 38 6 3 2" xfId="17187" xr:uid="{68CFF1AC-A4B8-4DDB-873E-2B259C8E30CD}"/>
    <cellStyle name="Title 38 6 3 2 2" xfId="35060" xr:uid="{8F679CC5-1DCC-4684-8A04-64B621296A80}"/>
    <cellStyle name="Title 38 6 3 2 3" xfId="52911" xr:uid="{DBE87374-BE2D-4888-8667-8F75F8EB4066}"/>
    <cellStyle name="Title 38 6 3 3" xfId="35059" xr:uid="{1EAC0EF6-FA5C-4318-91B4-CF564C0ECE64}"/>
    <cellStyle name="Title 38 6 3 4" xfId="52910" xr:uid="{5E681CA8-A9A9-486A-86A0-8DA18F245C67}"/>
    <cellStyle name="Title 38 6 4" xfId="17188" xr:uid="{2439C522-7C85-4402-91C0-C90E31B47F0B}"/>
    <cellStyle name="Title 38 6 4 2" xfId="35061" xr:uid="{1AAACF0E-2A1A-4628-B213-1E6BC8EC96DE}"/>
    <cellStyle name="Title 38 6 4 3" xfId="52912" xr:uid="{F84BEC17-1A8C-4C1E-A9BF-BAB512647C7F}"/>
    <cellStyle name="Title 38 6 5" xfId="35056" xr:uid="{2D361EB3-54A2-475C-8ACC-A0AE9A6F1982}"/>
    <cellStyle name="Title 38 6 6" xfId="52907" xr:uid="{C425F493-4329-40C0-B107-4C94D44ED950}"/>
    <cellStyle name="Title 38 7" xfId="17189" xr:uid="{66220A7F-E960-4BFD-93F6-2BE7C9668415}"/>
    <cellStyle name="Title 38 7 2" xfId="17190" xr:uid="{CE83226A-D96A-44A8-B1C2-5A10F4CEFFE3}"/>
    <cellStyle name="Title 38 7 2 2" xfId="35063" xr:uid="{6907DC17-6049-4DBB-8E61-ADF92DCE512A}"/>
    <cellStyle name="Title 38 7 2 3" xfId="52914" xr:uid="{2D42F4DA-E29E-498F-9FFC-FD8FB9B369E1}"/>
    <cellStyle name="Title 38 7 3" xfId="35062" xr:uid="{C2137DAF-02AF-4F87-AE42-DCAB5F267415}"/>
    <cellStyle name="Title 38 7 4" xfId="52913" xr:uid="{579012AF-BB0A-467A-A5BF-F261A9AEA4DB}"/>
    <cellStyle name="Title 38 8" xfId="17191" xr:uid="{F5C81851-9269-4FD6-BF13-959AC609D59E}"/>
    <cellStyle name="Title 38 8 2" xfId="17192" xr:uid="{DAF14234-46BE-4260-9CE3-2BE3BE3B1D9A}"/>
    <cellStyle name="Title 38 8 2 2" xfId="35065" xr:uid="{4A94F770-A86E-4F1A-ACB2-E5900DB1D5F8}"/>
    <cellStyle name="Title 38 8 2 3" xfId="52916" xr:uid="{243B7F84-D73B-46DE-9FF5-A08DB04CB8E1}"/>
    <cellStyle name="Title 38 8 3" xfId="35064" xr:uid="{381085EE-3841-40A8-A74C-42DF140945EE}"/>
    <cellStyle name="Title 38 8 4" xfId="52915" xr:uid="{245BF455-ED94-4444-8032-C61F2B51A44F}"/>
    <cellStyle name="Title 38 9" xfId="17193" xr:uid="{4D7E98E2-4720-4EEA-8691-A4CC5B11C96A}"/>
    <cellStyle name="Title 38 9 2" xfId="17194" xr:uid="{E4AFEE47-5B63-4578-996C-D6D4FA5B2A2D}"/>
    <cellStyle name="Title 38 9 2 2" xfId="35067" xr:uid="{822ED521-1808-4FB6-B06E-4D31155FCAA5}"/>
    <cellStyle name="Title 38 9 2 3" xfId="52918" xr:uid="{986F9D20-C204-4635-99D5-1764569ABA05}"/>
    <cellStyle name="Title 38 9 3" xfId="35066" xr:uid="{3D3A091C-6E3D-47D4-9C40-D60C8F06BCE9}"/>
    <cellStyle name="Title 38 9 4" xfId="52917" xr:uid="{6DD13506-1ABA-43AA-B847-48BD32DF44E7}"/>
    <cellStyle name="Title 39" xfId="3292" xr:uid="{4185A864-D571-4D6A-AD2A-09A59ECC4C34}"/>
    <cellStyle name="Title 39 10" xfId="17196" xr:uid="{B5833625-43F3-4B1D-8DEE-DA3498030A5E}"/>
    <cellStyle name="Title 39 10 2" xfId="35069" xr:uid="{71875FD2-7D4D-4C31-9040-CFC6A1B3E415}"/>
    <cellStyle name="Title 39 10 3" xfId="52920" xr:uid="{550B8A2D-1C1F-412C-B530-0FADFBB31CED}"/>
    <cellStyle name="Title 39 11" xfId="17197" xr:uid="{19EF8313-AB0D-4560-854C-021E16BD9AE0}"/>
    <cellStyle name="Title 39 11 2" xfId="35070" xr:uid="{DCC48E4C-D02F-49CC-9DA7-E54B05BCDA0F}"/>
    <cellStyle name="Title 39 11 3" xfId="52921" xr:uid="{AD2B33D0-C7C8-430B-819F-6E8F931FF8D4}"/>
    <cellStyle name="Title 39 12" xfId="17195" xr:uid="{43FD06CB-FA8A-4402-B7DB-9B99737B5C99}"/>
    <cellStyle name="Title 39 12 2" xfId="35068" xr:uid="{E4CB1475-AD21-4BAD-86D5-138029B46C14}"/>
    <cellStyle name="Title 39 12 3" xfId="52919" xr:uid="{5E50C97E-4EB8-413B-8ED2-36A1AF90A3B5}"/>
    <cellStyle name="Title 39 13" xfId="60346" xr:uid="{2A52B403-57F5-479A-8305-22DBE8A9CB23}"/>
    <cellStyle name="Title 39 2" xfId="17198" xr:uid="{1D93AECA-7A62-45FA-96BD-790CE1E3A899}"/>
    <cellStyle name="Title 39 2 2" xfId="17199" xr:uid="{FF0F4B63-C871-4E16-90A7-5A5288AA5163}"/>
    <cellStyle name="Title 39 2 2 2" xfId="17200" xr:uid="{A408F40A-714A-49F0-A4F0-ABFA3C310F0F}"/>
    <cellStyle name="Title 39 2 2 2 2" xfId="35073" xr:uid="{BE863099-223E-42FA-BB0C-B4C4BB6AFA1A}"/>
    <cellStyle name="Title 39 2 2 2 3" xfId="52924" xr:uid="{9D3BA3A0-B74D-422C-BB67-4C0565A35B58}"/>
    <cellStyle name="Title 39 2 2 3" xfId="35072" xr:uid="{7242C206-80A2-4E80-896D-21B085FFCB14}"/>
    <cellStyle name="Title 39 2 2 4" xfId="52923" xr:uid="{93563527-14D8-431B-A9DE-2D79E244F61D}"/>
    <cellStyle name="Title 39 2 3" xfId="17201" xr:uid="{95A5CC92-9A71-4FA1-997B-5AFC7DD4AE9F}"/>
    <cellStyle name="Title 39 2 3 2" xfId="17202" xr:uid="{811B565B-1242-4CE8-B8F5-371D1E60FA31}"/>
    <cellStyle name="Title 39 2 3 2 2" xfId="35075" xr:uid="{29D7877A-C7FD-4B92-AD88-D4AADF045168}"/>
    <cellStyle name="Title 39 2 3 2 3" xfId="52926" xr:uid="{F2415C25-5431-48F1-868D-DE6A8219B175}"/>
    <cellStyle name="Title 39 2 3 3" xfId="35074" xr:uid="{6415F6B3-ABBA-497D-99CD-00B5E6C835DD}"/>
    <cellStyle name="Title 39 2 3 4" xfId="52925" xr:uid="{F144D3EB-FB79-42C6-8099-F61B8810081C}"/>
    <cellStyle name="Title 39 2 4" xfId="17203" xr:uid="{677E5871-6AB3-4344-A24C-E819FD2463AC}"/>
    <cellStyle name="Title 39 2 4 2" xfId="35076" xr:uid="{5E366239-D89F-47DA-829E-C6C53443B603}"/>
    <cellStyle name="Title 39 2 4 3" xfId="52927" xr:uid="{8C70E50F-CD64-4648-8872-D0668CCD975D}"/>
    <cellStyle name="Title 39 2 5" xfId="17204" xr:uid="{0C8438EF-9DEF-4B03-9444-54E4CCD6B0E7}"/>
    <cellStyle name="Title 39 2 5 2" xfId="35077" xr:uid="{E5E510FD-71AD-40D4-8666-239650F2FA50}"/>
    <cellStyle name="Title 39 2 5 3" xfId="52928" xr:uid="{E72DF893-1A41-42CA-997F-AE514A54D1CC}"/>
    <cellStyle name="Title 39 2 6" xfId="35071" xr:uid="{FFFA2D56-47B6-4D5A-B118-83EA120AEEFF}"/>
    <cellStyle name="Title 39 2 7" xfId="52922" xr:uid="{241C06D6-AA7E-4DAA-AA81-C7322EA05AAF}"/>
    <cellStyle name="Title 39 3" xfId="17205" xr:uid="{0277DABB-1BAD-4E1D-B7B2-65FE84FDE716}"/>
    <cellStyle name="Title 39 3 2" xfId="17206" xr:uid="{8A6442D8-B7EB-4C96-B86A-311CA561478D}"/>
    <cellStyle name="Title 39 3 2 2" xfId="17207" xr:uid="{9011547F-5C4D-4C78-B894-9B634388B3CB}"/>
    <cellStyle name="Title 39 3 2 2 2" xfId="35080" xr:uid="{4360733E-6DBD-4E2B-8BF6-5F22C0C78A44}"/>
    <cellStyle name="Title 39 3 2 2 3" xfId="52931" xr:uid="{55EE4487-FBD9-44EC-83D7-E4D43378A7F7}"/>
    <cellStyle name="Title 39 3 2 3" xfId="35079" xr:uid="{9A261E6F-668E-4A1C-A36F-F0E9D17EF324}"/>
    <cellStyle name="Title 39 3 2 4" xfId="52930" xr:uid="{3C317661-A365-416E-97A9-68ACFB1F7209}"/>
    <cellStyle name="Title 39 3 3" xfId="17208" xr:uid="{A98972E1-6AF4-410A-B882-01EB54C5278C}"/>
    <cellStyle name="Title 39 3 3 2" xfId="17209" xr:uid="{87AFC1E2-4F34-4E6E-BB6A-8F85233790CB}"/>
    <cellStyle name="Title 39 3 3 2 2" xfId="35082" xr:uid="{BA755DFC-D9D7-4FC6-9045-F7F12DC74571}"/>
    <cellStyle name="Title 39 3 3 2 3" xfId="52933" xr:uid="{ED46AFD3-40B3-4140-BBC0-5B7666989652}"/>
    <cellStyle name="Title 39 3 3 3" xfId="35081" xr:uid="{39462F0D-6161-4451-A1DA-0373B8D2DFBC}"/>
    <cellStyle name="Title 39 3 3 4" xfId="52932" xr:uid="{FEDEC9CA-2393-48FB-94BF-9AD643092287}"/>
    <cellStyle name="Title 39 3 4" xfId="17210" xr:uid="{51C23A70-7020-43F8-864F-2C06033B9F43}"/>
    <cellStyle name="Title 39 3 4 2" xfId="35083" xr:uid="{39449128-95DA-4E41-ADF5-100CAC8C0D3C}"/>
    <cellStyle name="Title 39 3 4 3" xfId="52934" xr:uid="{74E0029E-2E6D-42E3-A7C9-B99EA65010BD}"/>
    <cellStyle name="Title 39 3 5" xfId="35078" xr:uid="{B8DCB4E9-C3E6-4621-ADD8-FC062CEC93A2}"/>
    <cellStyle name="Title 39 3 6" xfId="52929" xr:uid="{F49794CE-82A3-4483-8DF9-B20D43DDE18C}"/>
    <cellStyle name="Title 39 4" xfId="17211" xr:uid="{C4944390-E5EA-4220-805D-92E335FA38C9}"/>
    <cellStyle name="Title 39 4 2" xfId="17212" xr:uid="{2734933A-2D83-4EC7-A585-39C9E9E52BC4}"/>
    <cellStyle name="Title 39 4 2 2" xfId="17213" xr:uid="{B32C96BC-2AB6-4F9B-B147-F86D58A5B26C}"/>
    <cellStyle name="Title 39 4 2 2 2" xfId="35086" xr:uid="{86D08BD2-571E-4FFB-8AED-A284AF8D4ACB}"/>
    <cellStyle name="Title 39 4 2 2 3" xfId="52937" xr:uid="{87DB23F7-44F2-464C-9744-27E3ADDD9E56}"/>
    <cellStyle name="Title 39 4 2 3" xfId="35085" xr:uid="{F4320EE5-307B-4696-ACB9-18B1F6D57E45}"/>
    <cellStyle name="Title 39 4 2 4" xfId="52936" xr:uid="{C25A9027-3B77-45F0-BFD9-8C66D0C22F3B}"/>
    <cellStyle name="Title 39 4 3" xfId="17214" xr:uid="{B8485759-9B8B-487B-82ED-808A91876A03}"/>
    <cellStyle name="Title 39 4 3 2" xfId="17215" xr:uid="{DF581BB7-E146-46D8-BD21-BA44B907E8B2}"/>
    <cellStyle name="Title 39 4 3 2 2" xfId="35088" xr:uid="{B1E26D74-F6A5-4ED3-A6AA-E8340BE7AC4A}"/>
    <cellStyle name="Title 39 4 3 2 3" xfId="52939" xr:uid="{D251C313-3787-4C26-AF60-B195D683C41C}"/>
    <cellStyle name="Title 39 4 3 3" xfId="35087" xr:uid="{A80859A3-E9E5-41B6-8E30-BA0213B2997C}"/>
    <cellStyle name="Title 39 4 3 4" xfId="52938" xr:uid="{D6A3E586-33DC-4D36-ACB9-6D999E0C97D8}"/>
    <cellStyle name="Title 39 4 4" xfId="17216" xr:uid="{1DEA0B03-E772-4EA7-AE2E-F0A270978D2C}"/>
    <cellStyle name="Title 39 4 4 2" xfId="35089" xr:uid="{60C811A2-277C-48DF-A74E-413CE48A4AA1}"/>
    <cellStyle name="Title 39 4 4 3" xfId="52940" xr:uid="{726536E2-3435-48BD-A4D6-EC2AFA2F7F2A}"/>
    <cellStyle name="Title 39 4 5" xfId="35084" xr:uid="{9739D8B1-A308-430C-AECE-CA759F0171A1}"/>
    <cellStyle name="Title 39 4 6" xfId="52935" xr:uid="{C6281314-D593-4897-955F-5EBC37354F0B}"/>
    <cellStyle name="Title 39 5" xfId="17217" xr:uid="{341B3F68-B8BC-496B-8B43-FD19DF601D9B}"/>
    <cellStyle name="Title 39 5 2" xfId="17218" xr:uid="{41E2B356-8BBC-437E-89B8-4441C71590E2}"/>
    <cellStyle name="Title 39 5 2 2" xfId="17219" xr:uid="{32A5BBE9-68FF-4C92-BE1E-1A16EBB79C6A}"/>
    <cellStyle name="Title 39 5 2 2 2" xfId="35092" xr:uid="{013225F0-AB63-41A9-B092-860FF4BDC5CD}"/>
    <cellStyle name="Title 39 5 2 2 3" xfId="52943" xr:uid="{0558A0D0-86F8-447A-B5E5-7A386E44B8C8}"/>
    <cellStyle name="Title 39 5 2 3" xfId="35091" xr:uid="{F7A3CFE8-C8CD-460D-BA1C-674C0BC6ED3B}"/>
    <cellStyle name="Title 39 5 2 4" xfId="52942" xr:uid="{D51D7961-442A-4E27-9973-3C00BD6ED19B}"/>
    <cellStyle name="Title 39 5 3" xfId="17220" xr:uid="{4D86E5F7-24C2-4C61-A5AD-FA7E49293075}"/>
    <cellStyle name="Title 39 5 3 2" xfId="17221" xr:uid="{33BA3257-1BC1-44E6-AEE6-102080EC396C}"/>
    <cellStyle name="Title 39 5 3 2 2" xfId="35094" xr:uid="{92C68E4A-B0E6-4EE0-BF2F-0BB1FC0375FE}"/>
    <cellStyle name="Title 39 5 3 2 3" xfId="52945" xr:uid="{8477AE45-7CE2-4465-B04E-FC913C215EF5}"/>
    <cellStyle name="Title 39 5 3 3" xfId="35093" xr:uid="{AFACB07F-64A0-4BD2-84F4-E6C71AB98BF9}"/>
    <cellStyle name="Title 39 5 3 4" xfId="52944" xr:uid="{8FAEEE21-6A00-4CCC-8E6E-11D91E27FFD0}"/>
    <cellStyle name="Title 39 5 4" xfId="17222" xr:uid="{E73FFD1D-27AC-45EF-B9A9-AB84D0C1B3B6}"/>
    <cellStyle name="Title 39 5 4 2" xfId="17223" xr:uid="{9C70DAF5-09A4-4777-B61D-28DC206AC207}"/>
    <cellStyle name="Title 39 5 4 2 2" xfId="35096" xr:uid="{117347C0-CBA9-4555-BC13-0CB87AB8CB95}"/>
    <cellStyle name="Title 39 5 4 2 3" xfId="52947" xr:uid="{3EB38F20-9710-4912-B30F-653633834422}"/>
    <cellStyle name="Title 39 5 4 3" xfId="35095" xr:uid="{2D645C8F-ED89-44B8-9151-9BDD31846F56}"/>
    <cellStyle name="Title 39 5 4 4" xfId="52946" xr:uid="{A5801214-9A84-45AC-945C-C021FA38AF51}"/>
    <cellStyle name="Title 39 5 5" xfId="17224" xr:uid="{47FBA2AE-1713-4CE9-975D-45062AFD169E}"/>
    <cellStyle name="Title 39 5 5 2" xfId="35097" xr:uid="{0B15DC82-2468-4D54-91AE-BC7FBCA17141}"/>
    <cellStyle name="Title 39 5 5 3" xfId="52948" xr:uid="{C3B833CC-51BC-4772-B714-298799698145}"/>
    <cellStyle name="Title 39 5 6" xfId="35090" xr:uid="{E50E7F48-CEEC-4ECE-89F4-E54C661CB3F5}"/>
    <cellStyle name="Title 39 5 7" xfId="52941" xr:uid="{B5BAF64A-2B4E-4F48-88A7-DC3EDD63BEDF}"/>
    <cellStyle name="Title 39 6" xfId="17225" xr:uid="{DD1F8DF4-77FD-49C8-AB0E-02920990FDEA}"/>
    <cellStyle name="Title 39 6 2" xfId="17226" xr:uid="{306A4CB5-1E12-43D2-A346-EC043D0EC1ED}"/>
    <cellStyle name="Title 39 6 2 2" xfId="17227" xr:uid="{855693A9-CDD4-450E-92B4-D24FABA5CD69}"/>
    <cellStyle name="Title 39 6 2 2 2" xfId="35100" xr:uid="{DA59416A-B381-48D5-9A79-77B2991F7DA4}"/>
    <cellStyle name="Title 39 6 2 2 3" xfId="52951" xr:uid="{60BCD4D1-3895-4770-90A0-5E96DA4ADCE9}"/>
    <cellStyle name="Title 39 6 2 3" xfId="35099" xr:uid="{3AC719E6-AA14-4451-9113-23AA63C653B2}"/>
    <cellStyle name="Title 39 6 2 4" xfId="52950" xr:uid="{E673DF7E-17D1-428C-A56E-AB7FB15671E3}"/>
    <cellStyle name="Title 39 6 3" xfId="17228" xr:uid="{23EF05AC-EAC2-42FE-A381-E1E3B133E550}"/>
    <cellStyle name="Title 39 6 3 2" xfId="17229" xr:uid="{3B00F079-84AB-45B8-9DE4-730C486A9FB2}"/>
    <cellStyle name="Title 39 6 3 2 2" xfId="35102" xr:uid="{D0E57FD4-CE97-4CC3-9AAD-606A8FE5D71B}"/>
    <cellStyle name="Title 39 6 3 2 3" xfId="52953" xr:uid="{C6E7710D-42D8-41A8-9A5E-C217769CB307}"/>
    <cellStyle name="Title 39 6 3 3" xfId="35101" xr:uid="{869BF5BC-7C61-455A-BF3F-B14875E64C2E}"/>
    <cellStyle name="Title 39 6 3 4" xfId="52952" xr:uid="{51F4D2E4-0714-4D6B-A218-DD3ACC04690B}"/>
    <cellStyle name="Title 39 6 4" xfId="17230" xr:uid="{A7B72B57-7323-4042-9F12-E1F3F63301C0}"/>
    <cellStyle name="Title 39 6 4 2" xfId="35103" xr:uid="{AD64DFA6-2FEA-479C-AC6C-504457EC2BB4}"/>
    <cellStyle name="Title 39 6 4 3" xfId="52954" xr:uid="{4C2494B1-5FDF-4DE1-9AAE-FDAE52DA2C59}"/>
    <cellStyle name="Title 39 6 5" xfId="35098" xr:uid="{BD374567-F28F-4DF5-AFBB-9DA3B0F72786}"/>
    <cellStyle name="Title 39 6 6" xfId="52949" xr:uid="{C6CE02D0-3D4C-4A1B-BD95-5A4E1B1126E8}"/>
    <cellStyle name="Title 39 7" xfId="17231" xr:uid="{9A131CB3-5D3D-4EF3-B41E-AEA030477CFA}"/>
    <cellStyle name="Title 39 7 2" xfId="17232" xr:uid="{D00D39C6-1686-409B-A56E-E4D5BF219BDC}"/>
    <cellStyle name="Title 39 7 2 2" xfId="35105" xr:uid="{022F5333-C3E4-4DC6-A3D2-EE119BBB2D07}"/>
    <cellStyle name="Title 39 7 2 3" xfId="52956" xr:uid="{1B4C5940-5979-4843-9038-668CA3D14A82}"/>
    <cellStyle name="Title 39 7 3" xfId="35104" xr:uid="{A2935628-03F8-462B-87A1-96B8CC0CDAD6}"/>
    <cellStyle name="Title 39 7 4" xfId="52955" xr:uid="{F1F05FC2-796E-454E-9429-36151807EB88}"/>
    <cellStyle name="Title 39 8" xfId="17233" xr:uid="{1495BF9A-FB77-4FB8-9A93-D6EFE126D452}"/>
    <cellStyle name="Title 39 8 2" xfId="17234" xr:uid="{5A18170F-CB18-469C-8BEB-81E4638F3F27}"/>
    <cellStyle name="Title 39 8 2 2" xfId="35107" xr:uid="{AE60D999-CC5A-417C-91FA-770700FE5D4E}"/>
    <cellStyle name="Title 39 8 2 3" xfId="52958" xr:uid="{8F06E2BB-220A-4045-BD7C-AAB7655C5F80}"/>
    <cellStyle name="Title 39 8 3" xfId="35106" xr:uid="{86DBAE9C-CF5D-4D19-80D4-CE2EDAF89DEB}"/>
    <cellStyle name="Title 39 8 4" xfId="52957" xr:uid="{AC57D3A4-ACC2-4CBB-9865-691D0F55EBCF}"/>
    <cellStyle name="Title 39 9" xfId="17235" xr:uid="{AA31D449-FD2B-4FAE-9565-1849038EE421}"/>
    <cellStyle name="Title 39 9 2" xfId="17236" xr:uid="{7203E048-EC2F-495E-899F-F917BAA67F72}"/>
    <cellStyle name="Title 39 9 2 2" xfId="35109" xr:uid="{4A389F5F-A864-4CA0-A6BB-A5B33201BF3D}"/>
    <cellStyle name="Title 39 9 2 3" xfId="52960" xr:uid="{439BA71D-E8FF-45DE-860B-2B5249F0F67F}"/>
    <cellStyle name="Title 39 9 3" xfId="35108" xr:uid="{8CF238D7-1994-431F-B384-C75533FBFF56}"/>
    <cellStyle name="Title 39 9 4" xfId="52959" xr:uid="{3A16DAF5-DA64-44CC-9419-BD7E0D2F64E8}"/>
    <cellStyle name="Title 4" xfId="3293" xr:uid="{2C426BB2-356C-4A6B-934F-E1EA742F1398}"/>
    <cellStyle name="Title 4 10" xfId="17238" xr:uid="{4A2963DB-5712-4041-9BF8-3E338144BC32}"/>
    <cellStyle name="Title 4 10 2" xfId="17239" xr:uid="{A53FCA08-DB55-4A5A-B07B-06B178BE2A30}"/>
    <cellStyle name="Title 4 10 2 2" xfId="35112" xr:uid="{4243EA52-DEDA-44E6-B1AB-D708D897B47B}"/>
    <cellStyle name="Title 4 10 2 3" xfId="52963" xr:uid="{C89FB14E-0770-4A8E-9071-DF6819413B61}"/>
    <cellStyle name="Title 4 10 3" xfId="35111" xr:uid="{F3AAB5DF-D9E8-4BA1-B1D0-79021F4C2F51}"/>
    <cellStyle name="Title 4 10 4" xfId="52962" xr:uid="{FED57DAE-5B10-4BE9-A11E-5CA362391DBD}"/>
    <cellStyle name="Title 4 11" xfId="17240" xr:uid="{A9366CD2-A744-43DA-B3DD-7DA145779AAE}"/>
    <cellStyle name="Title 4 11 2" xfId="35113" xr:uid="{B436F288-2B4B-4DD2-9540-31AF6D200405}"/>
    <cellStyle name="Title 4 11 3" xfId="52964" xr:uid="{B1312B46-E447-45F8-B1B6-563B81EA4AE3}"/>
    <cellStyle name="Title 4 12" xfId="17241" xr:uid="{778ED5A0-0E1A-4413-BCAB-8A685A476F1B}"/>
    <cellStyle name="Title 4 12 2" xfId="35114" xr:uid="{446FDB06-8DBD-4CA0-B119-2E82DB809789}"/>
    <cellStyle name="Title 4 12 3" xfId="52965" xr:uid="{3A382559-53DE-4D8E-8939-85BC862F0331}"/>
    <cellStyle name="Title 4 13" xfId="17237" xr:uid="{07E5ABFF-2E3C-4845-9827-8CA33BAB1AF8}"/>
    <cellStyle name="Title 4 13 2" xfId="35110" xr:uid="{A59D4285-F820-4A3D-A170-2E48D211FC76}"/>
    <cellStyle name="Title 4 13 3" xfId="52961" xr:uid="{38E231A3-2D56-41F2-AA1E-9B160D448A14}"/>
    <cellStyle name="Title 4 14" xfId="60347" xr:uid="{F8C3154B-9E56-4C7F-A26D-AD296A069D80}"/>
    <cellStyle name="Title 4 2" xfId="17242" xr:uid="{A41D5802-F5E9-4C58-9F5D-679DA4EA333D}"/>
    <cellStyle name="Title 4 2 10" xfId="17243" xr:uid="{76386966-0245-4E93-AB30-D839D0E73BF8}"/>
    <cellStyle name="Title 4 2 10 2" xfId="35116" xr:uid="{3F9F1834-C8E4-4E62-8B42-95F7499149C2}"/>
    <cellStyle name="Title 4 2 10 3" xfId="52967" xr:uid="{A7AE3471-8620-4559-B897-89FD11116CBA}"/>
    <cellStyle name="Title 4 2 11" xfId="35115" xr:uid="{70B1C8B9-D9EB-4C42-8584-92AC0AEC2D4D}"/>
    <cellStyle name="Title 4 2 12" xfId="52966" xr:uid="{B69C2076-7264-47E6-86FF-4F72604F7F6D}"/>
    <cellStyle name="Title 4 2 2" xfId="17244" xr:uid="{4147F80B-325A-4FB9-9D99-6806D62F9362}"/>
    <cellStyle name="Title 4 2 2 2" xfId="17245" xr:uid="{9EF4088C-1A2D-44CB-BBA2-5D3E382E130F}"/>
    <cellStyle name="Title 4 2 2 2 2" xfId="17246" xr:uid="{8FFC4521-02BE-48F0-BF55-3822894B8AD3}"/>
    <cellStyle name="Title 4 2 2 2 2 2" xfId="35119" xr:uid="{9959077E-13C3-45F1-B5D5-64CB4467AA8D}"/>
    <cellStyle name="Title 4 2 2 2 2 3" xfId="52970" xr:uid="{0BC54BA1-E0F4-4CCA-B1E7-CBD652C9D27E}"/>
    <cellStyle name="Title 4 2 2 2 3" xfId="35118" xr:uid="{1D56163E-C2C3-40FF-85A5-83E88BA0400B}"/>
    <cellStyle name="Title 4 2 2 2 4" xfId="52969" xr:uid="{9EE63033-1CBE-4757-9FB8-41168E6BF20F}"/>
    <cellStyle name="Title 4 2 2 3" xfId="17247" xr:uid="{E307AA97-C2CA-462F-B44A-06DDFADE5493}"/>
    <cellStyle name="Title 4 2 2 3 2" xfId="17248" xr:uid="{8E422C09-5D26-4F74-AC1D-B00EE6BC824C}"/>
    <cellStyle name="Title 4 2 2 3 2 2" xfId="35121" xr:uid="{3F2E7129-1AEF-4DB2-939C-70DB43BF5F26}"/>
    <cellStyle name="Title 4 2 2 3 2 3" xfId="52972" xr:uid="{B288E9CF-1B39-4C3B-83E4-C8E3F942EF60}"/>
    <cellStyle name="Title 4 2 2 3 3" xfId="35120" xr:uid="{CFE07C1A-28FE-4CF2-8225-483DAFA9E478}"/>
    <cellStyle name="Title 4 2 2 3 4" xfId="52971" xr:uid="{D86C7875-7CD3-4FF9-AE8B-423D8C90E8BE}"/>
    <cellStyle name="Title 4 2 2 4" xfId="17249" xr:uid="{039387F3-1E59-4DF8-BA40-F1F65B8AE2D9}"/>
    <cellStyle name="Title 4 2 2 4 2" xfId="35122" xr:uid="{474F4507-5396-46DF-84C7-C952D8DE9EBB}"/>
    <cellStyle name="Title 4 2 2 4 3" xfId="52973" xr:uid="{F5B4DEDD-F444-4315-83DF-90C569442533}"/>
    <cellStyle name="Title 4 2 2 5" xfId="35117" xr:uid="{88D757D4-CA2A-4B8A-841F-944B561B2511}"/>
    <cellStyle name="Title 4 2 2 6" xfId="52968" xr:uid="{B3827E11-867C-4290-A4E8-FB932C6EB75D}"/>
    <cellStyle name="Title 4 2 3" xfId="17250" xr:uid="{19DFD882-2B45-4AC1-9E23-4FBA3587DFA7}"/>
    <cellStyle name="Title 4 2 3 2" xfId="17251" xr:uid="{D1680FA4-CC62-46BD-81B5-4A15E0043921}"/>
    <cellStyle name="Title 4 2 3 2 2" xfId="17252" xr:uid="{18B6950C-7A6E-4BCB-B3B6-565254A4E71A}"/>
    <cellStyle name="Title 4 2 3 2 2 2" xfId="35125" xr:uid="{FF9EC412-D626-415C-B8EF-913209A49CD9}"/>
    <cellStyle name="Title 4 2 3 2 2 3" xfId="52976" xr:uid="{072E8BD4-E7A4-4686-BEF8-921AFE1BEB66}"/>
    <cellStyle name="Title 4 2 3 2 3" xfId="35124" xr:uid="{FA51A940-36E8-4F9F-926C-1217ACD97FAA}"/>
    <cellStyle name="Title 4 2 3 2 4" xfId="52975" xr:uid="{A969D695-E3BE-4D80-A76E-144615CEE887}"/>
    <cellStyle name="Title 4 2 3 3" xfId="17253" xr:uid="{B31846CE-3A9A-4502-8A3F-FDB6FF69F216}"/>
    <cellStyle name="Title 4 2 3 3 2" xfId="17254" xr:uid="{1130A893-7C50-4C3B-B32F-ABCA82F750E4}"/>
    <cellStyle name="Title 4 2 3 3 2 2" xfId="35127" xr:uid="{F31682FA-F050-4D7B-BF92-2BA8F52583A4}"/>
    <cellStyle name="Title 4 2 3 3 2 3" xfId="52978" xr:uid="{52679164-36E1-4BA2-8798-BB4BE85F71A6}"/>
    <cellStyle name="Title 4 2 3 3 3" xfId="35126" xr:uid="{2F7FD875-7BDB-414F-8A8B-B62349852340}"/>
    <cellStyle name="Title 4 2 3 3 4" xfId="52977" xr:uid="{C593070B-FB4C-4E6F-BF72-3549433EF78F}"/>
    <cellStyle name="Title 4 2 3 4" xfId="17255" xr:uid="{37AA1914-9F90-463B-9FC6-5C1FAF5607EB}"/>
    <cellStyle name="Title 4 2 3 4 2" xfId="35128" xr:uid="{608CBE8E-0ABF-4A10-AFB0-72CB79C05FAA}"/>
    <cellStyle name="Title 4 2 3 4 3" xfId="52979" xr:uid="{C893A594-6AEA-4680-8035-1C99CB767B80}"/>
    <cellStyle name="Title 4 2 3 5" xfId="35123" xr:uid="{AC172583-2F90-444E-BA9B-CF0180698826}"/>
    <cellStyle name="Title 4 2 3 6" xfId="52974" xr:uid="{1A09C77B-5B91-4774-9D20-80D62464AFCA}"/>
    <cellStyle name="Title 4 2 4" xfId="17256" xr:uid="{6754075A-EDEF-4891-9689-68ACEE3CE278}"/>
    <cellStyle name="Title 4 2 4 2" xfId="17257" xr:uid="{61F6ABCB-009D-4ACF-B688-1773796D79B7}"/>
    <cellStyle name="Title 4 2 4 2 2" xfId="17258" xr:uid="{D849F4BC-DBFA-4F1B-8447-73EDCBEBA06F}"/>
    <cellStyle name="Title 4 2 4 2 2 2" xfId="35131" xr:uid="{0FB35C38-B7DD-4A56-845D-2C6109B823DF}"/>
    <cellStyle name="Title 4 2 4 2 2 3" xfId="52982" xr:uid="{D4BF872E-6743-4115-8E65-8B15BA52F0B2}"/>
    <cellStyle name="Title 4 2 4 2 3" xfId="35130" xr:uid="{5D37C02A-DDB2-4D0E-8AE5-0402C6617AB8}"/>
    <cellStyle name="Title 4 2 4 2 4" xfId="52981" xr:uid="{93B3A613-F21E-41B6-8BC8-DF88A99C4974}"/>
    <cellStyle name="Title 4 2 4 3" xfId="17259" xr:uid="{DDD4F99B-EB01-439F-B611-9E77D51F49BD}"/>
    <cellStyle name="Title 4 2 4 3 2" xfId="17260" xr:uid="{D168E3BA-A724-45EB-96B8-2E8558B63E2B}"/>
    <cellStyle name="Title 4 2 4 3 2 2" xfId="35133" xr:uid="{C84C1FBE-58DE-4053-8233-E027BAFBCD9C}"/>
    <cellStyle name="Title 4 2 4 3 2 3" xfId="52984" xr:uid="{FD826FF2-73C1-435E-8779-9A32AFF043A4}"/>
    <cellStyle name="Title 4 2 4 3 3" xfId="35132" xr:uid="{CA2A1013-4C99-40A8-BF8F-5F7FBEFDE6A9}"/>
    <cellStyle name="Title 4 2 4 3 4" xfId="52983" xr:uid="{CF396721-6B50-44F3-9323-B8A3A8E4ABBE}"/>
    <cellStyle name="Title 4 2 4 4" xfId="17261" xr:uid="{D62CDB87-FE1D-42BA-B6FA-B6583D07D1DF}"/>
    <cellStyle name="Title 4 2 4 4 2" xfId="17262" xr:uid="{9EC4F3DC-D737-45FE-BE27-B1A14C9B8DCF}"/>
    <cellStyle name="Title 4 2 4 4 2 2" xfId="35135" xr:uid="{F5B73E2B-C183-4098-859C-65E589341E1C}"/>
    <cellStyle name="Title 4 2 4 4 2 3" xfId="52986" xr:uid="{9C2DA4CD-0672-4205-9A60-CDA86115040C}"/>
    <cellStyle name="Title 4 2 4 4 3" xfId="35134" xr:uid="{B875A033-1CEF-438D-AAEA-DFB8FFC532C0}"/>
    <cellStyle name="Title 4 2 4 4 4" xfId="52985" xr:uid="{D5E4A34D-5A13-4638-80F0-89B776E7B179}"/>
    <cellStyle name="Title 4 2 4 5" xfId="17263" xr:uid="{7461BEAD-4B8A-48EC-A147-708EEB8AC90F}"/>
    <cellStyle name="Title 4 2 4 5 2" xfId="35136" xr:uid="{9E58F3B1-45EB-4530-BCFF-2102775C4ADC}"/>
    <cellStyle name="Title 4 2 4 5 3" xfId="52987" xr:uid="{D083808C-48C6-4AD5-9E27-DD75C26CB485}"/>
    <cellStyle name="Title 4 2 4 6" xfId="35129" xr:uid="{AC9E357E-45D0-49F1-8980-C15E54C3E683}"/>
    <cellStyle name="Title 4 2 4 7" xfId="52980" xr:uid="{C466C667-1294-4573-8FCA-4CC85783F968}"/>
    <cellStyle name="Title 4 2 5" xfId="17264" xr:uid="{373FEBBD-D945-4627-A515-473DC0B71D6A}"/>
    <cellStyle name="Title 4 2 5 2" xfId="17265" xr:uid="{1A0EEFA6-B1B8-4F2A-8923-53C8DFB27BDF}"/>
    <cellStyle name="Title 4 2 5 2 2" xfId="17266" xr:uid="{55D5AF1F-995B-4BE8-8173-8F9BFB4678B2}"/>
    <cellStyle name="Title 4 2 5 2 2 2" xfId="35139" xr:uid="{BE9B0AB2-105C-4BD1-8126-A465DDA1BD9D}"/>
    <cellStyle name="Title 4 2 5 2 2 3" xfId="52990" xr:uid="{C6007714-6BFE-4001-B6BD-DCD78387CB40}"/>
    <cellStyle name="Title 4 2 5 2 3" xfId="35138" xr:uid="{204155A4-F89F-4D81-B2D0-7F2C0FBA9C1C}"/>
    <cellStyle name="Title 4 2 5 2 4" xfId="52989" xr:uid="{868AC998-E522-41B2-9BA0-81745B094230}"/>
    <cellStyle name="Title 4 2 5 3" xfId="17267" xr:uid="{B84C574A-5EBC-48DC-8D2B-FE70DDF803F0}"/>
    <cellStyle name="Title 4 2 5 3 2" xfId="17268" xr:uid="{A27B7167-E5CC-4E2A-B51C-977D07B19DEE}"/>
    <cellStyle name="Title 4 2 5 3 2 2" xfId="35141" xr:uid="{EFA811F5-B6CB-4ECA-A21D-311C74E42724}"/>
    <cellStyle name="Title 4 2 5 3 2 3" xfId="52992" xr:uid="{0CD0AFAC-46EB-4EB5-99B0-AEDAFB3C300F}"/>
    <cellStyle name="Title 4 2 5 3 3" xfId="35140" xr:uid="{19300254-BBA5-44F4-9209-2BA7B07F473A}"/>
    <cellStyle name="Title 4 2 5 3 4" xfId="52991" xr:uid="{5ED50D5B-237E-4D27-ADBE-F6C4B48EF0DB}"/>
    <cellStyle name="Title 4 2 5 4" xfId="17269" xr:uid="{CC99553C-8A43-4825-9310-0F2BD66C1757}"/>
    <cellStyle name="Title 4 2 5 4 2" xfId="35142" xr:uid="{D8D0C234-D787-4681-BDB6-94EB57DA32C4}"/>
    <cellStyle name="Title 4 2 5 4 3" xfId="52993" xr:uid="{759F5F24-8DDC-401D-ADBA-345A2E1D5A38}"/>
    <cellStyle name="Title 4 2 5 5" xfId="35137" xr:uid="{D0B4A957-04DE-4F7B-B1BD-71CD05078DBE}"/>
    <cellStyle name="Title 4 2 5 6" xfId="52988" xr:uid="{72416D89-C8A1-4573-B08E-C794363F733E}"/>
    <cellStyle name="Title 4 2 6" xfId="17270" xr:uid="{8B372760-14CC-4024-A32D-BA2843FDAD6A}"/>
    <cellStyle name="Title 4 2 6 2" xfId="17271" xr:uid="{451D50A8-500A-4618-8C1E-B7BDA434E951}"/>
    <cellStyle name="Title 4 2 6 2 2" xfId="35144" xr:uid="{B2C34738-F906-429C-8FC5-BF6DB8DA3BAA}"/>
    <cellStyle name="Title 4 2 6 2 3" xfId="52995" xr:uid="{0EF6B159-727D-45FA-AAA2-F7E32F4EEA2E}"/>
    <cellStyle name="Title 4 2 6 3" xfId="35143" xr:uid="{D4EAD647-F207-476D-A1A6-AF13AC6299B0}"/>
    <cellStyle name="Title 4 2 6 4" xfId="52994" xr:uid="{B70D37FA-4EB8-4EE3-9394-0453BB3C1C49}"/>
    <cellStyle name="Title 4 2 7" xfId="17272" xr:uid="{B9F7180D-0773-49EE-884E-9D53E8A2723E}"/>
    <cellStyle name="Title 4 2 7 2" xfId="17273" xr:uid="{79A9F113-5DC6-4ECE-8563-F440367EFD25}"/>
    <cellStyle name="Title 4 2 7 2 2" xfId="35146" xr:uid="{D9EC6296-94F3-478E-A5C5-C08E0B93711F}"/>
    <cellStyle name="Title 4 2 7 2 3" xfId="52997" xr:uid="{5787257F-018C-472D-85AC-C767B783C6C8}"/>
    <cellStyle name="Title 4 2 7 3" xfId="35145" xr:uid="{5B358098-0B64-4C31-B35E-E95CAB001A22}"/>
    <cellStyle name="Title 4 2 7 4" xfId="52996" xr:uid="{02780A02-A134-423E-90F9-BA61328636CB}"/>
    <cellStyle name="Title 4 2 8" xfId="17274" xr:uid="{D1538F2E-18CA-4904-AC37-0B52C7DBCA38}"/>
    <cellStyle name="Title 4 2 8 2" xfId="17275" xr:uid="{F70065AE-BCF4-468B-8A3E-0E0E06E44F90}"/>
    <cellStyle name="Title 4 2 8 2 2" xfId="35148" xr:uid="{C983278E-3DE7-4A38-95B6-D231A30CF827}"/>
    <cellStyle name="Title 4 2 8 2 3" xfId="52999" xr:uid="{6ECE7D8F-CF8C-4B14-85F9-8EBF79F6434B}"/>
    <cellStyle name="Title 4 2 8 3" xfId="35147" xr:uid="{CDF85ED3-539F-4D3C-A8AD-18229EE5BC9F}"/>
    <cellStyle name="Title 4 2 8 4" xfId="52998" xr:uid="{F71047AD-B3DD-4F7B-B721-DA3A647B4C41}"/>
    <cellStyle name="Title 4 2 9" xfId="17276" xr:uid="{08B8FAE2-0447-4715-90D7-0D3D7E501C7A}"/>
    <cellStyle name="Title 4 2 9 2" xfId="35149" xr:uid="{CECE342D-E065-4D26-9FA8-EC87D48A625A}"/>
    <cellStyle name="Title 4 2 9 3" xfId="53000" xr:uid="{D85629C2-0A25-4937-A4C4-0587FFF2558E}"/>
    <cellStyle name="Title 4 3" xfId="17277" xr:uid="{ECA1348E-EE5A-4ED5-AABD-08417FAEEFAB}"/>
    <cellStyle name="Title 4 3 2" xfId="17278" xr:uid="{2BA0CA6E-AB30-4735-883B-05A7BD3353F3}"/>
    <cellStyle name="Title 4 3 2 2" xfId="17279" xr:uid="{E33504F5-FC1E-4FA2-8535-D61927E4B69D}"/>
    <cellStyle name="Title 4 3 2 2 2" xfId="35152" xr:uid="{155EC85F-4389-4EFB-9A90-5306E0D96489}"/>
    <cellStyle name="Title 4 3 2 2 3" xfId="53003" xr:uid="{BF47FA48-C9EE-4C4A-B621-8EE9875E540A}"/>
    <cellStyle name="Title 4 3 2 3" xfId="35151" xr:uid="{20D3EFBB-0B6B-4E6B-8828-FE6DC2487DA8}"/>
    <cellStyle name="Title 4 3 2 4" xfId="53002" xr:uid="{8B2BECC3-D1EC-4656-AB59-E56EAAD53474}"/>
    <cellStyle name="Title 4 3 3" xfId="17280" xr:uid="{E98F2CA6-5D9A-4342-9395-AD7B46EF4263}"/>
    <cellStyle name="Title 4 3 3 2" xfId="17281" xr:uid="{70C97042-E92A-4606-950A-D933B749057D}"/>
    <cellStyle name="Title 4 3 3 2 2" xfId="35154" xr:uid="{CEA29F59-82F1-432F-8035-CF733C7D473E}"/>
    <cellStyle name="Title 4 3 3 2 3" xfId="53005" xr:uid="{D4D96BA2-39DA-4781-B58F-4457E644747C}"/>
    <cellStyle name="Title 4 3 3 3" xfId="35153" xr:uid="{CF2D820B-DF5A-4262-885A-F941C9757DEF}"/>
    <cellStyle name="Title 4 3 3 4" xfId="53004" xr:uid="{680D9767-4804-4E08-BCFB-95203EB214C4}"/>
    <cellStyle name="Title 4 3 4" xfId="17282" xr:uid="{F49AF306-8F95-45C5-9210-4DCFBB72856F}"/>
    <cellStyle name="Title 4 3 4 2" xfId="35155" xr:uid="{63E54FD6-449B-479B-887D-75B3752A08B8}"/>
    <cellStyle name="Title 4 3 4 3" xfId="53006" xr:uid="{E3ADAA60-4C7B-40EB-A660-1302A1FD1A1D}"/>
    <cellStyle name="Title 4 3 5" xfId="17283" xr:uid="{04C9CD10-CE2E-4515-B5EA-FDEC34755DB8}"/>
    <cellStyle name="Title 4 3 5 2" xfId="35156" xr:uid="{4F739059-ECC7-4D8A-BA15-801789264AD6}"/>
    <cellStyle name="Title 4 3 5 3" xfId="53007" xr:uid="{72812E9F-C7A0-4084-9E8D-F87CE510741F}"/>
    <cellStyle name="Title 4 3 6" xfId="35150" xr:uid="{21E5048A-24E1-4CE2-8E09-D1584CAC4B42}"/>
    <cellStyle name="Title 4 3 7" xfId="53001" xr:uid="{FD3B4110-81AA-4BF7-9273-63CF93262521}"/>
    <cellStyle name="Title 4 4" xfId="17284" xr:uid="{D7CD35DC-51EC-48EF-A5FC-EC0BDCE2FEF2}"/>
    <cellStyle name="Title 4 4 2" xfId="17285" xr:uid="{2CB81268-BE08-45D8-B8A5-DB3C0B360F1C}"/>
    <cellStyle name="Title 4 4 2 2" xfId="17286" xr:uid="{92EA4EF2-EDC7-4ED2-B545-F2DF3EF754A7}"/>
    <cellStyle name="Title 4 4 2 2 2" xfId="35159" xr:uid="{69709896-6772-46F9-89B4-76C912DA7615}"/>
    <cellStyle name="Title 4 4 2 2 3" xfId="53010" xr:uid="{D804DA4E-C86E-473C-984C-841E40D468E5}"/>
    <cellStyle name="Title 4 4 2 3" xfId="35158" xr:uid="{354F05E1-88C1-4AF0-B832-1CBDF8D596FE}"/>
    <cellStyle name="Title 4 4 2 4" xfId="53009" xr:uid="{8F901F95-559B-4CE1-9C1F-DF218EF67693}"/>
    <cellStyle name="Title 4 4 3" xfId="17287" xr:uid="{B11A714D-9148-4FBC-AA8F-C8854852B9AC}"/>
    <cellStyle name="Title 4 4 3 2" xfId="17288" xr:uid="{EA70F568-963F-4BC3-988F-93C33BDF3BB5}"/>
    <cellStyle name="Title 4 4 3 2 2" xfId="35161" xr:uid="{09F35BF2-2D1D-415C-A204-2D5EBA3B8C19}"/>
    <cellStyle name="Title 4 4 3 2 3" xfId="53012" xr:uid="{5E503A07-75DC-4FB2-A163-47F83F4A2343}"/>
    <cellStyle name="Title 4 4 3 3" xfId="35160" xr:uid="{3102BD25-557A-4586-89FA-21C7A26666DC}"/>
    <cellStyle name="Title 4 4 3 4" xfId="53011" xr:uid="{13AFBE8B-649C-4865-9CA5-45574B7EEE15}"/>
    <cellStyle name="Title 4 4 4" xfId="17289" xr:uid="{58B74E68-8960-44ED-A43D-AE5161356B80}"/>
    <cellStyle name="Title 4 4 4 2" xfId="35162" xr:uid="{EAF05F66-B7F0-46E1-9387-569DA3FBAA71}"/>
    <cellStyle name="Title 4 4 4 3" xfId="53013" xr:uid="{CBB30D84-0B72-42D3-9BC5-38371182224E}"/>
    <cellStyle name="Title 4 4 5" xfId="35157" xr:uid="{1462B19B-3114-4716-AF3C-C9999E768064}"/>
    <cellStyle name="Title 4 4 6" xfId="53008" xr:uid="{31E8C21D-22B7-4C56-82D8-915E95386BF3}"/>
    <cellStyle name="Title 4 5" xfId="17290" xr:uid="{FB89B604-02BD-4E43-84DC-AEDA7DF6455E}"/>
    <cellStyle name="Title 4 5 2" xfId="17291" xr:uid="{2D53842B-B52F-4019-94F7-3BCDA71E64D3}"/>
    <cellStyle name="Title 4 5 2 2" xfId="17292" xr:uid="{377AFD9A-9D25-497F-B182-E106F6544961}"/>
    <cellStyle name="Title 4 5 2 2 2" xfId="35165" xr:uid="{FB352D09-CF4D-4880-9279-FE92641040CA}"/>
    <cellStyle name="Title 4 5 2 2 3" xfId="53016" xr:uid="{2892D237-30CD-4FE5-BB8B-C3EECD1DD504}"/>
    <cellStyle name="Title 4 5 2 3" xfId="35164" xr:uid="{0035E399-306F-48D0-9E30-D52F2DF60E17}"/>
    <cellStyle name="Title 4 5 2 4" xfId="53015" xr:uid="{51ADA2D4-885B-4CB8-8C00-3B922B01F15D}"/>
    <cellStyle name="Title 4 5 3" xfId="17293" xr:uid="{38646196-604D-42E3-8A52-50917CAECF3A}"/>
    <cellStyle name="Title 4 5 3 2" xfId="17294" xr:uid="{E7CC6669-9714-4C58-AB97-CE7C25360B44}"/>
    <cellStyle name="Title 4 5 3 2 2" xfId="35167" xr:uid="{36E75049-0407-4633-8F0A-A927E8BB91E6}"/>
    <cellStyle name="Title 4 5 3 2 3" xfId="53018" xr:uid="{FEB8AF28-D8B6-4EA1-945C-166A76F6DB2A}"/>
    <cellStyle name="Title 4 5 3 3" xfId="35166" xr:uid="{065D35C4-16EA-40E4-9EB6-9F005B4A2130}"/>
    <cellStyle name="Title 4 5 3 4" xfId="53017" xr:uid="{53462A60-5356-423E-AF76-BC05349F5A40}"/>
    <cellStyle name="Title 4 5 4" xfId="17295" xr:uid="{F09A8B4C-CB77-45C3-A402-72F9BDE1B539}"/>
    <cellStyle name="Title 4 5 4 2" xfId="35168" xr:uid="{85F76F30-93DD-4CA7-A8C8-3C236F780BC2}"/>
    <cellStyle name="Title 4 5 4 3" xfId="53019" xr:uid="{3D5F8431-EF40-47F7-BC77-D9CA28D80DF8}"/>
    <cellStyle name="Title 4 5 5" xfId="35163" xr:uid="{F0EECCBA-1A3F-49EE-A576-6C700EE57EEF}"/>
    <cellStyle name="Title 4 5 6" xfId="53014" xr:uid="{9D8FF369-2A8D-4D5B-952A-9D60CD50A188}"/>
    <cellStyle name="Title 4 6" xfId="17296" xr:uid="{3E18BACA-9DA5-4DB2-814B-8BE1A91CB2BA}"/>
    <cellStyle name="Title 4 6 2" xfId="17297" xr:uid="{DFF592C0-58FA-4DF8-ABE2-28E7352D43B5}"/>
    <cellStyle name="Title 4 6 2 2" xfId="17298" xr:uid="{D352F818-5FE2-40AC-94D2-3850644FAF37}"/>
    <cellStyle name="Title 4 6 2 2 2" xfId="35171" xr:uid="{02F19039-09E3-4B59-84EA-AD4B7B98A266}"/>
    <cellStyle name="Title 4 6 2 2 3" xfId="53022" xr:uid="{1F927B74-A15D-4A68-B838-A7FC47A0A159}"/>
    <cellStyle name="Title 4 6 2 3" xfId="35170" xr:uid="{D461210E-87F4-4096-96E2-BF70F0A3F29A}"/>
    <cellStyle name="Title 4 6 2 4" xfId="53021" xr:uid="{04E019A2-1D32-4407-B83C-D30B9F5EDB19}"/>
    <cellStyle name="Title 4 6 3" xfId="17299" xr:uid="{0F38C55B-6031-4881-96E9-2495B9338AC5}"/>
    <cellStyle name="Title 4 6 3 2" xfId="17300" xr:uid="{5CDB071F-DDDD-4260-9506-B15EC7265C30}"/>
    <cellStyle name="Title 4 6 3 2 2" xfId="35173" xr:uid="{6477FDDF-86A9-4287-9F97-6A0E97C96709}"/>
    <cellStyle name="Title 4 6 3 2 3" xfId="53024" xr:uid="{08E65E1E-EBB1-4AD7-9A97-B190AF0D483C}"/>
    <cellStyle name="Title 4 6 3 3" xfId="35172" xr:uid="{E9466FA4-89D4-4F65-8143-5A3BF382B017}"/>
    <cellStyle name="Title 4 6 3 4" xfId="53023" xr:uid="{6D40922D-5B79-4273-B754-A384B379C8ED}"/>
    <cellStyle name="Title 4 6 4" xfId="17301" xr:uid="{927FAF6A-B44A-47CD-9137-33FC9DEE5D4F}"/>
    <cellStyle name="Title 4 6 4 2" xfId="17302" xr:uid="{59FD458E-52B8-461B-9510-C2F841E0F10B}"/>
    <cellStyle name="Title 4 6 4 2 2" xfId="35175" xr:uid="{8E460E11-49C3-454F-922E-6C20CDB8D988}"/>
    <cellStyle name="Title 4 6 4 2 3" xfId="53026" xr:uid="{0BF3B444-C72D-44AF-9D91-C8CF8A160CF3}"/>
    <cellStyle name="Title 4 6 4 3" xfId="35174" xr:uid="{3DA080AA-297A-42A3-9417-1A029E1F6DB2}"/>
    <cellStyle name="Title 4 6 4 4" xfId="53025" xr:uid="{7308A7DF-8577-4ACF-98BE-3F06BE4C4583}"/>
    <cellStyle name="Title 4 6 5" xfId="17303" xr:uid="{AA36FA87-68AF-485F-89EB-E83A4F550765}"/>
    <cellStyle name="Title 4 6 5 2" xfId="35176" xr:uid="{B71A88E4-4CF3-4648-825F-F15E5BA6BD06}"/>
    <cellStyle name="Title 4 6 5 3" xfId="53027" xr:uid="{D8DFF413-F14A-4187-9EDA-5812F4190A26}"/>
    <cellStyle name="Title 4 6 6" xfId="35169" xr:uid="{4F5476A1-ED1B-44C4-AEA4-94AC9DEDA1C2}"/>
    <cellStyle name="Title 4 6 7" xfId="53020" xr:uid="{5A39BF8D-AC32-43E8-BE99-B5AF0B13B8B7}"/>
    <cellStyle name="Title 4 7" xfId="17304" xr:uid="{B3FB8176-E92D-4683-B7BE-C392E3E879AC}"/>
    <cellStyle name="Title 4 7 2" xfId="17305" xr:uid="{4240F6D4-FF24-4E44-8779-3B2A34E8B68B}"/>
    <cellStyle name="Title 4 7 2 2" xfId="17306" xr:uid="{4FE0DD90-DC30-48E1-80C0-E37038952767}"/>
    <cellStyle name="Title 4 7 2 2 2" xfId="35179" xr:uid="{DE81ABFE-E2CD-4A1C-A39D-3C0F583B3D59}"/>
    <cellStyle name="Title 4 7 2 2 3" xfId="53030" xr:uid="{4EF5B9C3-1A2C-4FA7-9129-E73B0985B926}"/>
    <cellStyle name="Title 4 7 2 3" xfId="35178" xr:uid="{59E3FAED-CE36-48DA-A7DE-8036DD27C97B}"/>
    <cellStyle name="Title 4 7 2 4" xfId="53029" xr:uid="{3DFB6B70-2BEA-4B77-93D1-BA0B4FD2532B}"/>
    <cellStyle name="Title 4 7 3" xfId="17307" xr:uid="{3C0C14AE-D259-4B31-B8F9-1EF057999A99}"/>
    <cellStyle name="Title 4 7 3 2" xfId="17308" xr:uid="{F58AD3FD-DE1C-4107-ABED-25B8BA4366E8}"/>
    <cellStyle name="Title 4 7 3 2 2" xfId="35181" xr:uid="{88DB28D8-54F5-4080-A196-63B307EB2C83}"/>
    <cellStyle name="Title 4 7 3 2 3" xfId="53032" xr:uid="{BDCFD13F-4C53-4498-9BCD-C5E0D9309C57}"/>
    <cellStyle name="Title 4 7 3 3" xfId="35180" xr:uid="{8C4320EA-C868-4C1A-B6E7-215F471AB8AF}"/>
    <cellStyle name="Title 4 7 3 4" xfId="53031" xr:uid="{6F2F8A00-D5E9-478D-A00D-CF26FE888658}"/>
    <cellStyle name="Title 4 7 4" xfId="17309" xr:uid="{B2459BA9-5175-42C3-96F3-29FA00C058BA}"/>
    <cellStyle name="Title 4 7 4 2" xfId="35182" xr:uid="{3954DECD-F953-4950-BFD3-9E32FA074734}"/>
    <cellStyle name="Title 4 7 4 3" xfId="53033" xr:uid="{96AD9AE5-640D-4E71-8DDC-1B0CA3583B77}"/>
    <cellStyle name="Title 4 7 5" xfId="35177" xr:uid="{9BCA6E1E-782B-4D9B-A06B-F15F77AB66FE}"/>
    <cellStyle name="Title 4 7 6" xfId="53028" xr:uid="{8213F1F5-8775-4349-942A-7CC78535E15C}"/>
    <cellStyle name="Title 4 8" xfId="17310" xr:uid="{9E6F4F57-AC2B-4622-B5CB-3ED24CF2007A}"/>
    <cellStyle name="Title 4 8 2" xfId="17311" xr:uid="{477CD3BB-6924-483A-9480-F32AF2EB1B4A}"/>
    <cellStyle name="Title 4 8 2 2" xfId="35184" xr:uid="{E728ED76-1532-4E5D-AC46-A0017DA5C3D2}"/>
    <cellStyle name="Title 4 8 2 3" xfId="53035" xr:uid="{35B16F9B-8CEF-48D1-A605-0CFA84F532BB}"/>
    <cellStyle name="Title 4 8 3" xfId="35183" xr:uid="{FAE292C3-D4D9-4256-B2C1-40DD06339BCD}"/>
    <cellStyle name="Title 4 8 4" xfId="53034" xr:uid="{2A016790-32B8-4A98-9982-FA8536CFE830}"/>
    <cellStyle name="Title 4 9" xfId="17312" xr:uid="{5DEB514B-4098-400F-B066-A5286538129A}"/>
    <cellStyle name="Title 4 9 2" xfId="17313" xr:uid="{6B72F1EA-B796-4BC6-A628-92798C12A3C5}"/>
    <cellStyle name="Title 4 9 2 2" xfId="35186" xr:uid="{A9B06EE0-8BF4-49B1-9779-B8CC71B06B39}"/>
    <cellStyle name="Title 4 9 2 3" xfId="53037" xr:uid="{2672A349-8360-4B68-A351-65AB903C7681}"/>
    <cellStyle name="Title 4 9 3" xfId="35185" xr:uid="{393FD800-173D-4156-A491-4101A1B54AFE}"/>
    <cellStyle name="Title 4 9 4" xfId="53036" xr:uid="{ED53835B-3417-4B5F-A176-B86B40A3406E}"/>
    <cellStyle name="Title 40" xfId="3294" xr:uid="{2E93C29C-D261-40B4-943A-BFC5F4FEADF2}"/>
    <cellStyle name="Title 40 10" xfId="17315" xr:uid="{6CCF1642-956E-44B4-AB14-8F51E96BACFD}"/>
    <cellStyle name="Title 40 10 2" xfId="35188" xr:uid="{0C2015DE-C58D-4388-8499-5C8EC82E22E8}"/>
    <cellStyle name="Title 40 10 3" xfId="53039" xr:uid="{2D26274F-C298-48BD-9CE3-9842E6765213}"/>
    <cellStyle name="Title 40 11" xfId="17316" xr:uid="{355F716E-ACC2-4E5C-A62C-A7D9BAA0EC6D}"/>
    <cellStyle name="Title 40 11 2" xfId="35189" xr:uid="{877B782C-4973-4AA7-AD9C-626FEA793EE3}"/>
    <cellStyle name="Title 40 11 3" xfId="53040" xr:uid="{58BBA330-7683-420D-8667-0B8E4728AF59}"/>
    <cellStyle name="Title 40 12" xfId="17314" xr:uid="{8620ADB5-7622-4D65-BC79-13851F22C4BD}"/>
    <cellStyle name="Title 40 12 2" xfId="35187" xr:uid="{BC639E23-B123-4C77-A1A0-81D9553181EF}"/>
    <cellStyle name="Title 40 12 3" xfId="53038" xr:uid="{1E80A4F4-F73C-4600-AA80-59736D5DE8EA}"/>
    <cellStyle name="Title 40 13" xfId="60348" xr:uid="{6D5BFB41-6EC6-4BBF-BDFA-FFEB9862A4BB}"/>
    <cellStyle name="Title 40 2" xfId="17317" xr:uid="{F8F74443-08FE-46F2-8197-06654A1BAB03}"/>
    <cellStyle name="Title 40 2 2" xfId="17318" xr:uid="{F2DAED81-3EAE-4652-B79A-A42B796C0B72}"/>
    <cellStyle name="Title 40 2 2 2" xfId="17319" xr:uid="{221B1497-A861-4803-A2F0-5D469421F823}"/>
    <cellStyle name="Title 40 2 2 2 2" xfId="35192" xr:uid="{2A2159E3-681D-4CA0-9FBA-319F267EA960}"/>
    <cellStyle name="Title 40 2 2 2 3" xfId="53043" xr:uid="{FF587808-9081-432B-AFF7-386BDB838786}"/>
    <cellStyle name="Title 40 2 2 3" xfId="35191" xr:uid="{A21066DA-0A5A-4125-8047-6D244006E400}"/>
    <cellStyle name="Title 40 2 2 4" xfId="53042" xr:uid="{BDAD7720-F8F9-4B3A-9D84-903C46D57836}"/>
    <cellStyle name="Title 40 2 3" xfId="17320" xr:uid="{D30C3230-4E4F-46C3-9896-088E1AF2D4C3}"/>
    <cellStyle name="Title 40 2 3 2" xfId="17321" xr:uid="{4562D63A-C994-4752-9852-BC4D97F6C7A3}"/>
    <cellStyle name="Title 40 2 3 2 2" xfId="35194" xr:uid="{CFA1459B-3864-4719-B0A1-C390D5BF880A}"/>
    <cellStyle name="Title 40 2 3 2 3" xfId="53045" xr:uid="{12D9FE13-0ABC-45D8-A8E9-1817C615D91D}"/>
    <cellStyle name="Title 40 2 3 3" xfId="35193" xr:uid="{EF403EF2-9104-4434-B810-333FBAA1C2E2}"/>
    <cellStyle name="Title 40 2 3 4" xfId="53044" xr:uid="{34D1172B-61B5-493E-99FA-FD487F28A5D6}"/>
    <cellStyle name="Title 40 2 4" xfId="17322" xr:uid="{2CC8CACB-34B9-4ADF-9D9A-4A6781870347}"/>
    <cellStyle name="Title 40 2 4 2" xfId="35195" xr:uid="{122344DD-65A7-4F45-95A5-F8862524B7A7}"/>
    <cellStyle name="Title 40 2 4 3" xfId="53046" xr:uid="{B476599F-56CF-43AA-9339-1EF6C245C139}"/>
    <cellStyle name="Title 40 2 5" xfId="17323" xr:uid="{6A0CD1AF-10AC-45E3-840B-4D1D0573FC00}"/>
    <cellStyle name="Title 40 2 5 2" xfId="35196" xr:uid="{4DAE2DA5-73B6-41BE-821A-5C5028D1DEA6}"/>
    <cellStyle name="Title 40 2 5 3" xfId="53047" xr:uid="{DD04BAB0-1B52-49B7-B1DB-0ABF4FB2E8FD}"/>
    <cellStyle name="Title 40 2 6" xfId="35190" xr:uid="{294C7AA9-0CAC-4A9E-B55F-08080E90F654}"/>
    <cellStyle name="Title 40 2 7" xfId="53041" xr:uid="{46BCA357-E2C8-4E0E-9BD3-E6743D5272B5}"/>
    <cellStyle name="Title 40 3" xfId="17324" xr:uid="{84C5B118-E728-4514-8496-BE570464A343}"/>
    <cellStyle name="Title 40 3 2" xfId="17325" xr:uid="{C79C36BD-0B5E-494D-A02D-A3D5CD0F97EA}"/>
    <cellStyle name="Title 40 3 2 2" xfId="17326" xr:uid="{99080876-052E-4B8B-A425-067D0C5217B6}"/>
    <cellStyle name="Title 40 3 2 2 2" xfId="35199" xr:uid="{53840966-A310-4271-8D63-4C5FD36BC1D4}"/>
    <cellStyle name="Title 40 3 2 2 3" xfId="53050" xr:uid="{48894C7C-44BB-4C7E-A283-F1BBB8618D13}"/>
    <cellStyle name="Title 40 3 2 3" xfId="35198" xr:uid="{69DCDDA0-6668-454E-93FA-DC91BBE2443C}"/>
    <cellStyle name="Title 40 3 2 4" xfId="53049" xr:uid="{97342640-8BE3-4174-AE44-8B49C6C46DCD}"/>
    <cellStyle name="Title 40 3 3" xfId="17327" xr:uid="{4EA5E21C-44D4-463C-AFF1-E345D41C17AC}"/>
    <cellStyle name="Title 40 3 3 2" xfId="17328" xr:uid="{9FE0DDBA-54A9-4F91-95D9-62602F999C54}"/>
    <cellStyle name="Title 40 3 3 2 2" xfId="35201" xr:uid="{BF0C06CC-2E58-4639-B8AC-7BC2DFDEA2FA}"/>
    <cellStyle name="Title 40 3 3 2 3" xfId="53052" xr:uid="{06DAE3F1-12AA-4369-9D6D-82C9FB19C2A6}"/>
    <cellStyle name="Title 40 3 3 3" xfId="35200" xr:uid="{F3FBBB30-8E2E-48AD-914D-8ECC26A8760A}"/>
    <cellStyle name="Title 40 3 3 4" xfId="53051" xr:uid="{0AE5E713-B417-440D-B04F-1B6C0C9C85B1}"/>
    <cellStyle name="Title 40 3 4" xfId="17329" xr:uid="{77AC6320-A6BD-441E-99C1-B93A57D60166}"/>
    <cellStyle name="Title 40 3 4 2" xfId="35202" xr:uid="{1A1BE535-B67F-4DB0-95D1-3C20A2423B75}"/>
    <cellStyle name="Title 40 3 4 3" xfId="53053" xr:uid="{AA29D7CE-57AE-4B5D-9718-E9AA6A77DAD2}"/>
    <cellStyle name="Title 40 3 5" xfId="35197" xr:uid="{DA9590D5-FCE6-4FFD-BE85-49E2CEC63E29}"/>
    <cellStyle name="Title 40 3 6" xfId="53048" xr:uid="{5AA3D906-32C1-4E51-B4FC-C94C1043B03E}"/>
    <cellStyle name="Title 40 4" xfId="17330" xr:uid="{5D75D87C-36C5-416B-96B3-693154C4BF8A}"/>
    <cellStyle name="Title 40 4 2" xfId="17331" xr:uid="{F43BED97-B9F9-4FF0-9B16-E9A7941A646B}"/>
    <cellStyle name="Title 40 4 2 2" xfId="17332" xr:uid="{D810D37D-C408-42C8-99AC-009C5595B36C}"/>
    <cellStyle name="Title 40 4 2 2 2" xfId="35205" xr:uid="{6BE844C7-7CFC-4202-849B-1F1A192CA68A}"/>
    <cellStyle name="Title 40 4 2 2 3" xfId="53056" xr:uid="{E85F59CA-0236-4409-9497-576D499CCA37}"/>
    <cellStyle name="Title 40 4 2 3" xfId="35204" xr:uid="{D8F450F0-173D-4F24-A3EB-9B60958EC4BD}"/>
    <cellStyle name="Title 40 4 2 4" xfId="53055" xr:uid="{EC9276CD-D961-41E2-BB80-D0F07F913E52}"/>
    <cellStyle name="Title 40 4 3" xfId="17333" xr:uid="{48F7AF05-3F27-449B-AB3F-E637C9E2C2F1}"/>
    <cellStyle name="Title 40 4 3 2" xfId="17334" xr:uid="{A91AD391-A277-42CA-9788-FE243A150317}"/>
    <cellStyle name="Title 40 4 3 2 2" xfId="35207" xr:uid="{C13289F5-6404-4755-859F-AE1F43305B35}"/>
    <cellStyle name="Title 40 4 3 2 3" xfId="53058" xr:uid="{36C262C2-FF57-4ED1-809C-7A47349CF344}"/>
    <cellStyle name="Title 40 4 3 3" xfId="35206" xr:uid="{90FC185A-5E96-4B74-BBFF-3C75A9900833}"/>
    <cellStyle name="Title 40 4 3 4" xfId="53057" xr:uid="{A064A0C1-BC28-4BA5-B7B7-0A042685431F}"/>
    <cellStyle name="Title 40 4 4" xfId="17335" xr:uid="{7F3767BC-7E49-4E43-99E9-361B032BC5BE}"/>
    <cellStyle name="Title 40 4 4 2" xfId="35208" xr:uid="{6278B616-5EAB-46CD-9609-8ADD4A385EB5}"/>
    <cellStyle name="Title 40 4 4 3" xfId="53059" xr:uid="{5C5CB624-3D2E-438A-86C1-626D8411CD10}"/>
    <cellStyle name="Title 40 4 5" xfId="35203" xr:uid="{282F6D01-3405-4C15-A324-D37936C757CB}"/>
    <cellStyle name="Title 40 4 6" xfId="53054" xr:uid="{F1A59904-A09F-48A8-AAB8-3677B94A9DA8}"/>
    <cellStyle name="Title 40 5" xfId="17336" xr:uid="{7EBC3C17-8E14-4E80-A3A1-9F35420108EE}"/>
    <cellStyle name="Title 40 5 2" xfId="17337" xr:uid="{309E4532-BE41-4EFB-B840-3495E7C80A6D}"/>
    <cellStyle name="Title 40 5 2 2" xfId="17338" xr:uid="{B4EA2B1B-E55B-4EA6-8432-9DA09CAD8C80}"/>
    <cellStyle name="Title 40 5 2 2 2" xfId="35211" xr:uid="{DA013EB8-3F5B-4C98-B9DD-F5A90F433E51}"/>
    <cellStyle name="Title 40 5 2 2 3" xfId="53062" xr:uid="{2F23910F-457A-4CBF-A7FF-35D0BEE8EBBC}"/>
    <cellStyle name="Title 40 5 2 3" xfId="35210" xr:uid="{3DC6A23F-1A4D-4A1B-82FF-0F3AFFF39C02}"/>
    <cellStyle name="Title 40 5 2 4" xfId="53061" xr:uid="{B98FF6AE-ECCD-4308-AC74-87DD9DE3BFA3}"/>
    <cellStyle name="Title 40 5 3" xfId="17339" xr:uid="{CC150D18-D124-4F23-8DF1-1839113051D2}"/>
    <cellStyle name="Title 40 5 3 2" xfId="17340" xr:uid="{1E4A751F-7ABA-4C06-8A96-E4955FAD88B8}"/>
    <cellStyle name="Title 40 5 3 2 2" xfId="35213" xr:uid="{175DD7B2-914A-4F52-A160-49ABC91324FA}"/>
    <cellStyle name="Title 40 5 3 2 3" xfId="53064" xr:uid="{73764421-075C-4B2F-B8D8-4DD8FE3E03B2}"/>
    <cellStyle name="Title 40 5 3 3" xfId="35212" xr:uid="{AE7CBB27-A715-41D7-8B7C-6B7DE27A69A3}"/>
    <cellStyle name="Title 40 5 3 4" xfId="53063" xr:uid="{5FA526E0-DB81-4B75-9B69-F60A0B3148EF}"/>
    <cellStyle name="Title 40 5 4" xfId="17341" xr:uid="{BCC868B2-3CEF-4179-A79D-15F1D8ABB4E7}"/>
    <cellStyle name="Title 40 5 4 2" xfId="17342" xr:uid="{B21D471C-6706-4DA8-A752-BE1C8E313D9A}"/>
    <cellStyle name="Title 40 5 4 2 2" xfId="35215" xr:uid="{5112AE2A-A970-4592-B5FE-BE367F4699A8}"/>
    <cellStyle name="Title 40 5 4 2 3" xfId="53066" xr:uid="{85D9FF81-6140-4A77-A50B-2009E5EC3041}"/>
    <cellStyle name="Title 40 5 4 3" xfId="35214" xr:uid="{F172F96E-2EEA-44C2-8317-311EA4197128}"/>
    <cellStyle name="Title 40 5 4 4" xfId="53065" xr:uid="{8615B4D8-7122-4969-95F5-FDBBD341AE80}"/>
    <cellStyle name="Title 40 5 5" xfId="17343" xr:uid="{78B2B0C8-7669-433B-9A00-4CE528B1D57C}"/>
    <cellStyle name="Title 40 5 5 2" xfId="35216" xr:uid="{E6256E90-CED3-43A4-A16A-61C1C020F262}"/>
    <cellStyle name="Title 40 5 5 3" xfId="53067" xr:uid="{6602DE5C-6CEF-4080-8333-01EF003306DF}"/>
    <cellStyle name="Title 40 5 6" xfId="35209" xr:uid="{7117C53D-85AC-4210-8A00-5E3EFA9596DB}"/>
    <cellStyle name="Title 40 5 7" xfId="53060" xr:uid="{D68F81E0-B52C-4D47-A3CB-7436B4265D50}"/>
    <cellStyle name="Title 40 6" xfId="17344" xr:uid="{46996D42-B405-42AD-BA4A-22948E0ECBD9}"/>
    <cellStyle name="Title 40 6 2" xfId="17345" xr:uid="{8A31EDF2-92EB-4A14-9EA7-8A19299C66CB}"/>
    <cellStyle name="Title 40 6 2 2" xfId="17346" xr:uid="{FF8BC5A1-9703-48D1-9C41-8D3E1AEBB8A9}"/>
    <cellStyle name="Title 40 6 2 2 2" xfId="35219" xr:uid="{605A8BD1-D504-401B-A2DA-7257E8E3BE6B}"/>
    <cellStyle name="Title 40 6 2 2 3" xfId="53070" xr:uid="{34659CA8-C620-4E3E-B9EE-C4C467CDF6A9}"/>
    <cellStyle name="Title 40 6 2 3" xfId="35218" xr:uid="{B287A82B-1408-4475-8DAF-1F1483626C12}"/>
    <cellStyle name="Title 40 6 2 4" xfId="53069" xr:uid="{E1D0A455-6F4B-46F8-A0CB-12C613E33143}"/>
    <cellStyle name="Title 40 6 3" xfId="17347" xr:uid="{1F2CFB8C-E81C-4687-A161-533F0E3D47E8}"/>
    <cellStyle name="Title 40 6 3 2" xfId="17348" xr:uid="{1F7F5EEB-86CD-4C50-834D-FE2EB6620C06}"/>
    <cellStyle name="Title 40 6 3 2 2" xfId="35221" xr:uid="{C39E9320-E1F4-46E6-B5C8-68A52D88AD79}"/>
    <cellStyle name="Title 40 6 3 2 3" xfId="53072" xr:uid="{C7996591-0D79-4143-9FED-DC718ADB02D9}"/>
    <cellStyle name="Title 40 6 3 3" xfId="35220" xr:uid="{83E0953D-A0FC-4930-84ED-389CE3BCEC9B}"/>
    <cellStyle name="Title 40 6 3 4" xfId="53071" xr:uid="{D9C10753-01CF-403B-8876-DA3781E060C4}"/>
    <cellStyle name="Title 40 6 4" xfId="17349" xr:uid="{6BE20272-3218-46D8-A7F5-928CC481DB51}"/>
    <cellStyle name="Title 40 6 4 2" xfId="35222" xr:uid="{A9AF20F2-D3BD-4CA5-B826-4638A01DF9CF}"/>
    <cellStyle name="Title 40 6 4 3" xfId="53073" xr:uid="{3318FDFC-64C4-459E-BCED-B678924A826D}"/>
    <cellStyle name="Title 40 6 5" xfId="35217" xr:uid="{7873A789-6235-4278-B6A3-40ECF520DDAC}"/>
    <cellStyle name="Title 40 6 6" xfId="53068" xr:uid="{8841D573-ED55-4078-84E5-8B44629EBD3A}"/>
    <cellStyle name="Title 40 7" xfId="17350" xr:uid="{3F9710E4-9A89-44E1-995B-49EA46304F24}"/>
    <cellStyle name="Title 40 7 2" xfId="17351" xr:uid="{8456087D-DCAB-4B4C-A198-CE2AB60201CC}"/>
    <cellStyle name="Title 40 7 2 2" xfId="35224" xr:uid="{FA689490-1E08-4DA9-A497-B0F0BFDE372C}"/>
    <cellStyle name="Title 40 7 2 3" xfId="53075" xr:uid="{77E7486F-337B-4F72-9794-06045FC9EB4D}"/>
    <cellStyle name="Title 40 7 3" xfId="35223" xr:uid="{53C2C61C-733F-4F5D-A9A5-3048EA0584D3}"/>
    <cellStyle name="Title 40 7 4" xfId="53074" xr:uid="{3B123B31-B069-4699-9854-51CCEB45A074}"/>
    <cellStyle name="Title 40 8" xfId="17352" xr:uid="{872A722B-ECD0-4F2D-93B4-BF1C6D4EE83E}"/>
    <cellStyle name="Title 40 8 2" xfId="17353" xr:uid="{089E835D-B6A5-400C-A49B-7CFB9B24CB5A}"/>
    <cellStyle name="Title 40 8 2 2" xfId="35226" xr:uid="{FC4F5D14-A56F-4083-83F2-50F4A641F9C9}"/>
    <cellStyle name="Title 40 8 2 3" xfId="53077" xr:uid="{2AF8FF90-8545-4BD2-B6F0-5617D11D5579}"/>
    <cellStyle name="Title 40 8 3" xfId="35225" xr:uid="{3BCCC529-D738-4AA0-B1A6-9FA8737E0F07}"/>
    <cellStyle name="Title 40 8 4" xfId="53076" xr:uid="{ED9138B0-D34C-49EA-BDD6-6D547D9A128C}"/>
    <cellStyle name="Title 40 9" xfId="17354" xr:uid="{66DA2174-CE22-4407-A41E-ABF6C32364EA}"/>
    <cellStyle name="Title 40 9 2" xfId="17355" xr:uid="{B076F140-824E-48E9-8D58-C8967D495265}"/>
    <cellStyle name="Title 40 9 2 2" xfId="35228" xr:uid="{4166A5C2-3738-4BD3-8A8E-C09EC8DD1438}"/>
    <cellStyle name="Title 40 9 2 3" xfId="53079" xr:uid="{1F37035D-28F7-40C5-A6B7-EF4B4A3841EA}"/>
    <cellStyle name="Title 40 9 3" xfId="35227" xr:uid="{7AB741BD-F0AB-4E23-9394-2DA5549016FA}"/>
    <cellStyle name="Title 40 9 4" xfId="53078" xr:uid="{F527026D-2D1A-458F-9FDA-F9ADA824F3C9}"/>
    <cellStyle name="Title 41" xfId="3295" xr:uid="{609BE43E-B0A7-4375-AF65-49D10BC3C311}"/>
    <cellStyle name="Title 41 10" xfId="17357" xr:uid="{170A037F-7FA8-4B8F-9235-48E73306097D}"/>
    <cellStyle name="Title 41 10 2" xfId="35230" xr:uid="{F8FFE6DF-FA28-4554-B0ED-CFEC2AC7AA29}"/>
    <cellStyle name="Title 41 10 3" xfId="53081" xr:uid="{6317613B-2AFF-4267-917E-BEE05D5A04FA}"/>
    <cellStyle name="Title 41 11" xfId="17358" xr:uid="{81AF3CC5-409B-4643-B448-86A3FC9A24B1}"/>
    <cellStyle name="Title 41 11 2" xfId="35231" xr:uid="{A3FE0805-6381-44E9-9A22-0BF4977E4C86}"/>
    <cellStyle name="Title 41 11 3" xfId="53082" xr:uid="{4D730D0F-2A64-4BF3-A63D-4E92A8A7BF1F}"/>
    <cellStyle name="Title 41 12" xfId="17356" xr:uid="{CA5F20A5-BDC1-4606-BDAA-96EA20B1AD5E}"/>
    <cellStyle name="Title 41 12 2" xfId="35229" xr:uid="{FFD99108-9105-4C7D-B291-956C6538B4EF}"/>
    <cellStyle name="Title 41 12 3" xfId="53080" xr:uid="{86C1CB15-8AFC-4A3D-8BEE-EC2E2EE7FFC7}"/>
    <cellStyle name="Title 41 13" xfId="60349" xr:uid="{80CF5ADF-E6B7-450D-810E-E8AB1F74ADC1}"/>
    <cellStyle name="Title 41 2" xfId="17359" xr:uid="{3B8A5B6B-4074-495D-B4CF-1A3D1A84CA79}"/>
    <cellStyle name="Title 41 2 2" xfId="17360" xr:uid="{F1200C7B-BC2B-4196-A80C-B366937B1F14}"/>
    <cellStyle name="Title 41 2 2 2" xfId="17361" xr:uid="{0B26F5F9-308B-4514-9A8C-9E80875A4CA7}"/>
    <cellStyle name="Title 41 2 2 2 2" xfId="35234" xr:uid="{2D87D4F9-822F-4F7C-8F44-3AABAC0AEF86}"/>
    <cellStyle name="Title 41 2 2 2 3" xfId="53085" xr:uid="{C25927E6-AF33-49BF-8A2C-087A52F33340}"/>
    <cellStyle name="Title 41 2 2 3" xfId="35233" xr:uid="{BB7DE945-76F2-4565-A637-1055C81E4D89}"/>
    <cellStyle name="Title 41 2 2 4" xfId="53084" xr:uid="{E0C6E303-4E6D-4E70-96F6-9BE20E6116BF}"/>
    <cellStyle name="Title 41 2 3" xfId="17362" xr:uid="{8EBA383B-B91E-4466-9E50-5EFFC5D39DC8}"/>
    <cellStyle name="Title 41 2 3 2" xfId="17363" xr:uid="{DBA8CF93-B039-41CE-8794-84C22C9EFE88}"/>
    <cellStyle name="Title 41 2 3 2 2" xfId="35236" xr:uid="{42E81B93-107F-41A4-A74B-7B031182B172}"/>
    <cellStyle name="Title 41 2 3 2 3" xfId="53087" xr:uid="{052E237C-781F-424B-B7E1-7A2EE3B448E3}"/>
    <cellStyle name="Title 41 2 3 3" xfId="35235" xr:uid="{D7CFB466-EC7E-4E53-8F84-E8779741996D}"/>
    <cellStyle name="Title 41 2 3 4" xfId="53086" xr:uid="{5F9D3C0E-B428-4255-8DBB-0FB65E866938}"/>
    <cellStyle name="Title 41 2 4" xfId="17364" xr:uid="{78E7E259-7CB5-4015-930F-6E471B1481BA}"/>
    <cellStyle name="Title 41 2 4 2" xfId="35237" xr:uid="{06E28E5B-0E18-43CB-9CBB-C56904E3BCB7}"/>
    <cellStyle name="Title 41 2 4 3" xfId="53088" xr:uid="{69CBC0AF-B3C2-4DDE-B4E6-3D971D2FE0F0}"/>
    <cellStyle name="Title 41 2 5" xfId="17365" xr:uid="{275F28CE-2F67-461B-813D-883F7FAA4600}"/>
    <cellStyle name="Title 41 2 5 2" xfId="35238" xr:uid="{9283ED00-DF1C-414B-8DD7-CCE5C9727B1A}"/>
    <cellStyle name="Title 41 2 5 3" xfId="53089" xr:uid="{E5EEC208-8011-4EFF-9CCB-13796B901C08}"/>
    <cellStyle name="Title 41 2 6" xfId="35232" xr:uid="{13167EE7-AED3-46A3-9CC2-6CDF8F50F5E5}"/>
    <cellStyle name="Title 41 2 7" xfId="53083" xr:uid="{12F8A9B6-AF59-4717-A3C8-1C70775D70DF}"/>
    <cellStyle name="Title 41 3" xfId="17366" xr:uid="{C9107075-795C-46C1-8F5B-7949C419F4FE}"/>
    <cellStyle name="Title 41 3 2" xfId="17367" xr:uid="{F81EE77E-07B4-42A7-A94B-E8F6160D878A}"/>
    <cellStyle name="Title 41 3 2 2" xfId="17368" xr:uid="{8823E6D9-2A40-4981-8FAB-F836A645C001}"/>
    <cellStyle name="Title 41 3 2 2 2" xfId="35241" xr:uid="{3B5EF7C8-1A1D-4029-8F22-5E719E2F4C43}"/>
    <cellStyle name="Title 41 3 2 2 3" xfId="53092" xr:uid="{B6C5A9AB-C60A-4FB7-A295-3AB6E357F0E8}"/>
    <cellStyle name="Title 41 3 2 3" xfId="35240" xr:uid="{48478B93-D299-424C-ACBF-EFDEB15F7267}"/>
    <cellStyle name="Title 41 3 2 4" xfId="53091" xr:uid="{E30D8990-2F8B-49D1-AA47-12D043CCED51}"/>
    <cellStyle name="Title 41 3 3" xfId="17369" xr:uid="{EC72ED1D-9E3D-428F-BB64-2541BF039662}"/>
    <cellStyle name="Title 41 3 3 2" xfId="17370" xr:uid="{765D0275-1DAC-44C9-8FC3-0920562F8BEE}"/>
    <cellStyle name="Title 41 3 3 2 2" xfId="35243" xr:uid="{9C708AAE-9971-473F-82E7-85F9873035A9}"/>
    <cellStyle name="Title 41 3 3 2 3" xfId="53094" xr:uid="{BA14EEFC-D51D-4343-B265-385670B5F2C9}"/>
    <cellStyle name="Title 41 3 3 3" xfId="35242" xr:uid="{91767179-26E6-4AD0-9B91-D07E5178F419}"/>
    <cellStyle name="Title 41 3 3 4" xfId="53093" xr:uid="{7F757BA9-58E0-4765-B3F0-FE1615F6891E}"/>
    <cellStyle name="Title 41 3 4" xfId="17371" xr:uid="{4B7F100C-D72C-42F3-BF55-1E6F1280B9AC}"/>
    <cellStyle name="Title 41 3 4 2" xfId="35244" xr:uid="{3B72A358-7377-4AB4-ADFA-7FEE91E570A2}"/>
    <cellStyle name="Title 41 3 4 3" xfId="53095" xr:uid="{A674252D-CF85-4D3A-BEED-7E1433FD0109}"/>
    <cellStyle name="Title 41 3 5" xfId="35239" xr:uid="{EDF1906C-79F8-49FD-A096-E359BADB1F75}"/>
    <cellStyle name="Title 41 3 6" xfId="53090" xr:uid="{75FBA053-51D7-41EE-A0D9-DFD4D0A6DF0F}"/>
    <cellStyle name="Title 41 4" xfId="17372" xr:uid="{3A01275D-4908-4E54-AF97-93D966FFC132}"/>
    <cellStyle name="Title 41 4 2" xfId="17373" xr:uid="{AF5FFC89-C44F-4188-93EA-CBD27310FA08}"/>
    <cellStyle name="Title 41 4 2 2" xfId="17374" xr:uid="{716DF871-BD84-4E3F-8834-9CE25FA7E629}"/>
    <cellStyle name="Title 41 4 2 2 2" xfId="35247" xr:uid="{D5B6148E-F9C6-475A-AA76-7B5D779AA689}"/>
    <cellStyle name="Title 41 4 2 2 3" xfId="53098" xr:uid="{209CC498-F52E-40CB-97BB-F92FFDCD58CF}"/>
    <cellStyle name="Title 41 4 2 3" xfId="35246" xr:uid="{264554B1-F798-44D9-B2DD-C2F255A34C8C}"/>
    <cellStyle name="Title 41 4 2 4" xfId="53097" xr:uid="{9A7059F7-0E96-4EE4-823D-5F78616DC8FA}"/>
    <cellStyle name="Title 41 4 3" xfId="17375" xr:uid="{15F731D6-5C6C-43FE-9A51-76E79616F369}"/>
    <cellStyle name="Title 41 4 3 2" xfId="17376" xr:uid="{AD0A3539-8EC9-4AB1-8B9A-D546BAA4330E}"/>
    <cellStyle name="Title 41 4 3 2 2" xfId="35249" xr:uid="{A4774E10-33A9-4638-AFEB-EEF140A6C516}"/>
    <cellStyle name="Title 41 4 3 2 3" xfId="53100" xr:uid="{41A1AA9B-3BDB-48DB-ADB1-4D47CB2B57C6}"/>
    <cellStyle name="Title 41 4 3 3" xfId="35248" xr:uid="{3F2A9479-098E-4941-977E-6C2676C19B86}"/>
    <cellStyle name="Title 41 4 3 4" xfId="53099" xr:uid="{4F0D8692-7E4F-46C1-BB6F-3F9EA7882E2A}"/>
    <cellStyle name="Title 41 4 4" xfId="17377" xr:uid="{D6C5CF0B-FFE5-4320-BF26-012CAE7954B8}"/>
    <cellStyle name="Title 41 4 4 2" xfId="35250" xr:uid="{C61F6B41-5D31-4337-B099-9159FD225204}"/>
    <cellStyle name="Title 41 4 4 3" xfId="53101" xr:uid="{61CEDD99-6988-4400-9F82-A6AE47DED0DA}"/>
    <cellStyle name="Title 41 4 5" xfId="35245" xr:uid="{EE8766C4-D0E4-46F7-A7F8-490C9C69A22C}"/>
    <cellStyle name="Title 41 4 6" xfId="53096" xr:uid="{8C8A254B-FD82-45F1-A08E-B3962C756410}"/>
    <cellStyle name="Title 41 5" xfId="17378" xr:uid="{4D46B51C-37E8-416F-A229-F9F6C716E075}"/>
    <cellStyle name="Title 41 5 2" xfId="17379" xr:uid="{14B17902-992B-4778-B9F4-7D0096E84B1A}"/>
    <cellStyle name="Title 41 5 2 2" xfId="17380" xr:uid="{4DB8D139-F4A4-4318-B624-2C9FC6416987}"/>
    <cellStyle name="Title 41 5 2 2 2" xfId="35253" xr:uid="{966A744C-7DC0-457E-B9EC-B552236038E3}"/>
    <cellStyle name="Title 41 5 2 2 3" xfId="53104" xr:uid="{B5EC86B8-EED2-45FA-AF77-4A0CEF28D7E0}"/>
    <cellStyle name="Title 41 5 2 3" xfId="35252" xr:uid="{B739ED77-3267-4E37-BAA9-42655FE3F748}"/>
    <cellStyle name="Title 41 5 2 4" xfId="53103" xr:uid="{B381D581-E428-4953-B487-C05820B0D743}"/>
    <cellStyle name="Title 41 5 3" xfId="17381" xr:uid="{E4D97803-94BE-4345-8FA4-6C06C287EDF8}"/>
    <cellStyle name="Title 41 5 3 2" xfId="17382" xr:uid="{8A714EE9-F08A-4A59-A9C6-B5140B21FA96}"/>
    <cellStyle name="Title 41 5 3 2 2" xfId="35255" xr:uid="{10B883CF-9AAC-4C9B-92C0-17384F8FECE8}"/>
    <cellStyle name="Title 41 5 3 2 3" xfId="53106" xr:uid="{F2CDE9FA-692F-4FEE-9DD2-C00C5D971375}"/>
    <cellStyle name="Title 41 5 3 3" xfId="35254" xr:uid="{DCCACB10-D09C-4184-9B37-7626A02D12A1}"/>
    <cellStyle name="Title 41 5 3 4" xfId="53105" xr:uid="{0B673E59-9BFD-43BB-B371-93B87B42C988}"/>
    <cellStyle name="Title 41 5 4" xfId="17383" xr:uid="{10846761-CEDC-47F1-923F-8307068A1C83}"/>
    <cellStyle name="Title 41 5 4 2" xfId="17384" xr:uid="{19386F07-3850-4B30-A15A-9DC0A849D807}"/>
    <cellStyle name="Title 41 5 4 2 2" xfId="35257" xr:uid="{13F9B285-BE40-45D2-9265-2996A8951CE0}"/>
    <cellStyle name="Title 41 5 4 2 3" xfId="53108" xr:uid="{7EAECAD2-8F63-477B-AA53-81BDDA320B93}"/>
    <cellStyle name="Title 41 5 4 3" xfId="35256" xr:uid="{50420990-545A-4C7B-B29F-3DD4FE2F70C5}"/>
    <cellStyle name="Title 41 5 4 4" xfId="53107" xr:uid="{3C531ECC-80AB-4FFC-A860-F0F56CD55D3F}"/>
    <cellStyle name="Title 41 5 5" xfId="17385" xr:uid="{FF48BA09-3B9A-4E94-9942-05C8EB290934}"/>
    <cellStyle name="Title 41 5 5 2" xfId="35258" xr:uid="{A0D66832-24C2-4BA7-9291-4FD536884136}"/>
    <cellStyle name="Title 41 5 5 3" xfId="53109" xr:uid="{9C993B2F-2E7F-4E32-9D64-8EBC860D2C6F}"/>
    <cellStyle name="Title 41 5 6" xfId="35251" xr:uid="{204B22AB-3C31-496C-9C90-D0CC7D05F32E}"/>
    <cellStyle name="Title 41 5 7" xfId="53102" xr:uid="{02B9EA59-7D9C-4D25-8188-6FF2C912EBB9}"/>
    <cellStyle name="Title 41 6" xfId="17386" xr:uid="{C4FF0D3A-FECF-4AC9-A3FB-E56FE1891ED3}"/>
    <cellStyle name="Title 41 6 2" xfId="17387" xr:uid="{D243A434-53ED-49FD-A033-DA67A003EFD6}"/>
    <cellStyle name="Title 41 6 2 2" xfId="17388" xr:uid="{C580C2A5-CA79-4F3F-B172-2FEE86C9140B}"/>
    <cellStyle name="Title 41 6 2 2 2" xfId="35261" xr:uid="{62B1D7D7-941C-476C-A161-782827C12F26}"/>
    <cellStyle name="Title 41 6 2 2 3" xfId="53112" xr:uid="{4B99A911-86A9-445F-A499-ACFCA545A5BC}"/>
    <cellStyle name="Title 41 6 2 3" xfId="35260" xr:uid="{E2888261-B11E-4643-9F92-DB8A76A2D7D8}"/>
    <cellStyle name="Title 41 6 2 4" xfId="53111" xr:uid="{8BCC7C1E-2F7C-454E-A6A9-C52AB2EAC21E}"/>
    <cellStyle name="Title 41 6 3" xfId="17389" xr:uid="{7EA4D2A1-A5C5-401E-926C-42A7B84A3585}"/>
    <cellStyle name="Title 41 6 3 2" xfId="17390" xr:uid="{D8EAFFF4-EC81-4834-9E6D-936523893E68}"/>
    <cellStyle name="Title 41 6 3 2 2" xfId="35263" xr:uid="{9254A0CC-CB66-4501-B6AF-40DF3A221FC1}"/>
    <cellStyle name="Title 41 6 3 2 3" xfId="53114" xr:uid="{5CBCF613-37FA-40DA-8088-8EAFF7BC24BE}"/>
    <cellStyle name="Title 41 6 3 3" xfId="35262" xr:uid="{9E5C2960-9550-4628-B4AA-F7ED5687A79B}"/>
    <cellStyle name="Title 41 6 3 4" xfId="53113" xr:uid="{594540CD-F47B-483F-8E13-3F1BA71DF90B}"/>
    <cellStyle name="Title 41 6 4" xfId="17391" xr:uid="{10B6A076-B419-4767-A37B-D36D81D6ED60}"/>
    <cellStyle name="Title 41 6 4 2" xfId="35264" xr:uid="{A3D2913D-3116-46CD-AF5D-468A9313CF52}"/>
    <cellStyle name="Title 41 6 4 3" xfId="53115" xr:uid="{CDC3579E-5DEC-421F-A11D-B6A8B34D5686}"/>
    <cellStyle name="Title 41 6 5" xfId="35259" xr:uid="{A4114CF3-FEF1-4272-834F-0BF7C6605641}"/>
    <cellStyle name="Title 41 6 6" xfId="53110" xr:uid="{D3E1160A-DADE-40D4-A775-E96586E80CFA}"/>
    <cellStyle name="Title 41 7" xfId="17392" xr:uid="{16768C89-3946-4ED7-852A-E44ACDC6FCC9}"/>
    <cellStyle name="Title 41 7 2" xfId="17393" xr:uid="{E9D067B5-2856-4465-B180-A538ED1638C0}"/>
    <cellStyle name="Title 41 7 2 2" xfId="35266" xr:uid="{EC6A206F-8827-4618-9821-839E78715D2B}"/>
    <cellStyle name="Title 41 7 2 3" xfId="53117" xr:uid="{E53C3BF0-8D05-4952-BE91-F2E9F2EA0F69}"/>
    <cellStyle name="Title 41 7 3" xfId="35265" xr:uid="{6FC232AC-34C9-456D-AADD-5D5C664C4096}"/>
    <cellStyle name="Title 41 7 4" xfId="53116" xr:uid="{8E4D0202-6747-419E-8922-10C91F65B648}"/>
    <cellStyle name="Title 41 8" xfId="17394" xr:uid="{B121EDA0-D0D4-43F5-B3DC-D1D1695D3EF9}"/>
    <cellStyle name="Title 41 8 2" xfId="17395" xr:uid="{84695BA9-E156-4D7F-B7C9-6FD2B76BDF21}"/>
    <cellStyle name="Title 41 8 2 2" xfId="35268" xr:uid="{9110C413-F976-4AE4-989A-D717F966F8B1}"/>
    <cellStyle name="Title 41 8 2 3" xfId="53119" xr:uid="{A0827B53-59D0-4106-8A61-F713ECA3CF39}"/>
    <cellStyle name="Title 41 8 3" xfId="35267" xr:uid="{495DDDBA-86D4-4846-B3C3-A88ADEDF4A11}"/>
    <cellStyle name="Title 41 8 4" xfId="53118" xr:uid="{3EC350EC-B2BA-4795-8F38-9092AB95F732}"/>
    <cellStyle name="Title 41 9" xfId="17396" xr:uid="{D54A488D-EEC9-4599-86EC-6B2360D97BDF}"/>
    <cellStyle name="Title 41 9 2" xfId="17397" xr:uid="{CCBAB253-D58D-4650-BD1A-ACA6D113F566}"/>
    <cellStyle name="Title 41 9 2 2" xfId="35270" xr:uid="{742AC56B-AB02-4F05-B7C5-255D5917C54C}"/>
    <cellStyle name="Title 41 9 2 3" xfId="53121" xr:uid="{82AEA498-2270-4D8B-8417-6BA7D33BE73F}"/>
    <cellStyle name="Title 41 9 3" xfId="35269" xr:uid="{46580EE8-50CE-49C9-B4CC-D1C900CFDF29}"/>
    <cellStyle name="Title 41 9 4" xfId="53120" xr:uid="{F17FE16C-2988-4BB0-BDEE-0AB23AF21E6B}"/>
    <cellStyle name="Title 42" xfId="3296" xr:uid="{3D0A58C3-D779-4CB1-8766-C3C480EA3D92}"/>
    <cellStyle name="Title 42 10" xfId="17399" xr:uid="{6F78D9DB-7AA5-4CA5-8F5E-8AF018FF2AF4}"/>
    <cellStyle name="Title 42 10 2" xfId="35272" xr:uid="{11B3D497-ACE7-417F-84C7-B1E0020F567F}"/>
    <cellStyle name="Title 42 10 3" xfId="53123" xr:uid="{49C11AE9-2B1D-41E8-B84F-B863841B6EED}"/>
    <cellStyle name="Title 42 11" xfId="17400" xr:uid="{F102392E-58DF-4A69-BE97-F991AD7B0348}"/>
    <cellStyle name="Title 42 11 2" xfId="35273" xr:uid="{4E0C8902-D697-4624-BF2F-206C4511F8A0}"/>
    <cellStyle name="Title 42 11 3" xfId="53124" xr:uid="{463355F0-615C-419B-80A8-F93749C8D938}"/>
    <cellStyle name="Title 42 12" xfId="17398" xr:uid="{C873954C-E88F-4A34-BF32-F8AAC487C982}"/>
    <cellStyle name="Title 42 12 2" xfId="35271" xr:uid="{A0895CC0-C0C1-4EB0-B9EE-20C60102375D}"/>
    <cellStyle name="Title 42 12 3" xfId="53122" xr:uid="{08ABD921-31A2-423C-A8AE-C807BF6D39B9}"/>
    <cellStyle name="Title 42 13" xfId="60350" xr:uid="{21F2819C-C74B-462B-9845-A6153A542393}"/>
    <cellStyle name="Title 42 2" xfId="17401" xr:uid="{7D20B39D-FA1D-4C3D-BEB6-75B6C6EA3129}"/>
    <cellStyle name="Title 42 2 2" xfId="17402" xr:uid="{10698375-91DE-4A4B-8D04-D8C6836F9204}"/>
    <cellStyle name="Title 42 2 2 2" xfId="17403" xr:uid="{5AA18E98-1240-4036-8AE9-E25A3982959E}"/>
    <cellStyle name="Title 42 2 2 2 2" xfId="35276" xr:uid="{26D4A3E6-30FC-4D32-BBBD-86DA9D82597C}"/>
    <cellStyle name="Title 42 2 2 2 3" xfId="53127" xr:uid="{74DD9AC5-0F35-4C2C-A517-96BA0BD225FF}"/>
    <cellStyle name="Title 42 2 2 3" xfId="35275" xr:uid="{DC4E61D6-30BE-47E8-8F75-9EDC2346A5E6}"/>
    <cellStyle name="Title 42 2 2 4" xfId="53126" xr:uid="{11034AE5-4230-4907-8B6C-3A6DC57BA522}"/>
    <cellStyle name="Title 42 2 3" xfId="17404" xr:uid="{EEA97CDB-3D39-427A-8095-058B5466FAA8}"/>
    <cellStyle name="Title 42 2 3 2" xfId="17405" xr:uid="{D6DDB43D-4948-4207-8DE2-5EA1FE440322}"/>
    <cellStyle name="Title 42 2 3 2 2" xfId="35278" xr:uid="{7DA4DCEA-DD8C-46FB-9059-3DAB6214B27D}"/>
    <cellStyle name="Title 42 2 3 2 3" xfId="53129" xr:uid="{13DA499F-82DE-447B-BF3F-3E4B9E8ADB74}"/>
    <cellStyle name="Title 42 2 3 3" xfId="35277" xr:uid="{234F34C4-FE77-40D4-BEA8-D48A56BFCE7C}"/>
    <cellStyle name="Title 42 2 3 4" xfId="53128" xr:uid="{7543DB71-839B-40A4-922D-7B30AF27D232}"/>
    <cellStyle name="Title 42 2 4" xfId="17406" xr:uid="{DA36103B-31B3-4E6A-AD03-68A2FF217370}"/>
    <cellStyle name="Title 42 2 4 2" xfId="35279" xr:uid="{0AC7CC31-EEF0-4B36-99AA-9DEBCDEC5960}"/>
    <cellStyle name="Title 42 2 4 3" xfId="53130" xr:uid="{DC58EE89-9E47-4869-84AE-A951D05EAF88}"/>
    <cellStyle name="Title 42 2 5" xfId="17407" xr:uid="{60EBDE59-ABF2-44FB-AC64-8CA1312E7DAA}"/>
    <cellStyle name="Title 42 2 5 2" xfId="35280" xr:uid="{18A1A84A-44AF-4D56-A49D-C9038EB223D1}"/>
    <cellStyle name="Title 42 2 5 3" xfId="53131" xr:uid="{E2ECAD6C-D065-4E6E-B924-7BCAADFE9FB0}"/>
    <cellStyle name="Title 42 2 6" xfId="35274" xr:uid="{8511FAFC-3061-44B6-8837-FB2E4B36898C}"/>
    <cellStyle name="Title 42 2 7" xfId="53125" xr:uid="{62D47101-D76B-4433-8961-F05D5422ED81}"/>
    <cellStyle name="Title 42 3" xfId="17408" xr:uid="{CD636F82-FCF9-44AA-BA80-4F9F3BD853B2}"/>
    <cellStyle name="Title 42 3 2" xfId="17409" xr:uid="{68B0C40B-F946-490B-8060-19E75990821C}"/>
    <cellStyle name="Title 42 3 2 2" xfId="17410" xr:uid="{F3B70975-24A6-40A7-AF9D-985903AF23B2}"/>
    <cellStyle name="Title 42 3 2 2 2" xfId="35283" xr:uid="{AD932DE3-19CB-4F9F-A190-AC823CDF2B18}"/>
    <cellStyle name="Title 42 3 2 2 3" xfId="53134" xr:uid="{73E52790-07B5-4AFE-ABF0-153E20080F99}"/>
    <cellStyle name="Title 42 3 2 3" xfId="35282" xr:uid="{4F910F20-F8F2-43A2-8D16-7642654F2940}"/>
    <cellStyle name="Title 42 3 2 4" xfId="53133" xr:uid="{F33C6441-943B-49F7-B865-D9F06B89C6DA}"/>
    <cellStyle name="Title 42 3 3" xfId="17411" xr:uid="{A786E2EA-BDB1-4433-A148-F147ED605B86}"/>
    <cellStyle name="Title 42 3 3 2" xfId="17412" xr:uid="{A498ECFC-EE1E-4B7D-A8FD-5E15A1CC5189}"/>
    <cellStyle name="Title 42 3 3 2 2" xfId="35285" xr:uid="{270C9C8D-4A95-4435-B6B0-3A978F0853EB}"/>
    <cellStyle name="Title 42 3 3 2 3" xfId="53136" xr:uid="{BF2BD19A-059F-448E-97B8-2A3EB5C8B1CF}"/>
    <cellStyle name="Title 42 3 3 3" xfId="35284" xr:uid="{E5B7880A-8C45-43E1-AF2C-EB8C6F98E697}"/>
    <cellStyle name="Title 42 3 3 4" xfId="53135" xr:uid="{27B59729-1D76-41AF-93B5-C447C0A4E5DD}"/>
    <cellStyle name="Title 42 3 4" xfId="17413" xr:uid="{2807A19D-8740-44E8-A469-BE5A022AFC81}"/>
    <cellStyle name="Title 42 3 4 2" xfId="35286" xr:uid="{7FE999E5-3188-45EA-9477-CD4B77352F29}"/>
    <cellStyle name="Title 42 3 4 3" xfId="53137" xr:uid="{C104CCE2-014A-43E2-95A8-6D797D01BBA6}"/>
    <cellStyle name="Title 42 3 5" xfId="35281" xr:uid="{00E8053A-2D98-4218-8EE5-6D8B45E441AF}"/>
    <cellStyle name="Title 42 3 6" xfId="53132" xr:uid="{C4BFA2EF-B93E-4A6F-A748-A7A416095FD3}"/>
    <cellStyle name="Title 42 4" xfId="17414" xr:uid="{BBF2912F-CD96-4DBC-87D2-2BDB1F5A7082}"/>
    <cellStyle name="Title 42 4 2" xfId="17415" xr:uid="{AA6660F8-E929-4B68-B7A9-7998CF8D87C5}"/>
    <cellStyle name="Title 42 4 2 2" xfId="17416" xr:uid="{7BC92F77-D2ED-46D4-B0D5-E0FFF04449BA}"/>
    <cellStyle name="Title 42 4 2 2 2" xfId="35289" xr:uid="{6228025B-B7CD-459D-AE40-D3C847CA3693}"/>
    <cellStyle name="Title 42 4 2 2 3" xfId="53140" xr:uid="{AB39A115-EF8D-43DA-8020-B42EDA798C61}"/>
    <cellStyle name="Title 42 4 2 3" xfId="35288" xr:uid="{2831F053-444F-40C9-B6D3-2EC24FEA4993}"/>
    <cellStyle name="Title 42 4 2 4" xfId="53139" xr:uid="{7AC5C013-19B3-4667-AC8D-E94FEE08B795}"/>
    <cellStyle name="Title 42 4 3" xfId="17417" xr:uid="{2EC215EA-6EF5-4E15-B6E9-C7B1219DDFCD}"/>
    <cellStyle name="Title 42 4 3 2" xfId="17418" xr:uid="{4BE4C086-7CEC-4675-81F4-AA9876718D70}"/>
    <cellStyle name="Title 42 4 3 2 2" xfId="35291" xr:uid="{CEBC97F7-4B91-4769-825F-42A89D975B44}"/>
    <cellStyle name="Title 42 4 3 2 3" xfId="53142" xr:uid="{0389295E-ADD8-4C37-9B81-5510EB21E805}"/>
    <cellStyle name="Title 42 4 3 3" xfId="35290" xr:uid="{91597465-1983-4CEC-8E50-E8FBA5CD9D04}"/>
    <cellStyle name="Title 42 4 3 4" xfId="53141" xr:uid="{CE55FB6E-B1DF-4B91-8125-66768F0CEC13}"/>
    <cellStyle name="Title 42 4 4" xfId="17419" xr:uid="{3EC0BB70-CB33-4A49-AF1A-4E2A4B23B45F}"/>
    <cellStyle name="Title 42 4 4 2" xfId="35292" xr:uid="{5540E6B4-1547-446D-BA5B-56014F41E9AD}"/>
    <cellStyle name="Title 42 4 4 3" xfId="53143" xr:uid="{F0A51276-CEB0-42F0-8C5F-759160B5577B}"/>
    <cellStyle name="Title 42 4 5" xfId="35287" xr:uid="{FE171F29-1147-45D7-99A4-5E506C0D2D06}"/>
    <cellStyle name="Title 42 4 6" xfId="53138" xr:uid="{DD88750D-2658-4276-8289-2ABB463F740B}"/>
    <cellStyle name="Title 42 5" xfId="17420" xr:uid="{17D6E405-CA9D-420F-882B-8B8F5A2A3501}"/>
    <cellStyle name="Title 42 5 2" xfId="17421" xr:uid="{9C808166-14A8-45AE-B45D-6467CA92EE66}"/>
    <cellStyle name="Title 42 5 2 2" xfId="17422" xr:uid="{C0CEA7C5-2C1C-458C-9674-B2FADBD7482C}"/>
    <cellStyle name="Title 42 5 2 2 2" xfId="35295" xr:uid="{8DF134AC-9A5B-43D6-BEF6-1FC4F6A23A69}"/>
    <cellStyle name="Title 42 5 2 2 3" xfId="53146" xr:uid="{DF6C8866-7175-47C9-AC5A-8F810B47883E}"/>
    <cellStyle name="Title 42 5 2 3" xfId="35294" xr:uid="{5073853C-8781-4DA4-A813-58345CAC5160}"/>
    <cellStyle name="Title 42 5 2 4" xfId="53145" xr:uid="{E16E6BB1-A0FA-4282-B9CC-023531093B29}"/>
    <cellStyle name="Title 42 5 3" xfId="17423" xr:uid="{7E0F4B35-CF5C-4A91-B5B1-2C1A2E606D7D}"/>
    <cellStyle name="Title 42 5 3 2" xfId="17424" xr:uid="{EC647D40-3A61-4E2A-8BFD-748A88E53B1C}"/>
    <cellStyle name="Title 42 5 3 2 2" xfId="35297" xr:uid="{33230952-559E-43C7-970C-ECB7E76D4B8A}"/>
    <cellStyle name="Title 42 5 3 2 3" xfId="53148" xr:uid="{FB0E488A-8172-4A56-BD0D-B8C6B5178891}"/>
    <cellStyle name="Title 42 5 3 3" xfId="35296" xr:uid="{0092C435-F026-4A43-86A2-70AC2A0D7AD1}"/>
    <cellStyle name="Title 42 5 3 4" xfId="53147" xr:uid="{9E1BB616-F148-499E-85C0-C516E9B7D89C}"/>
    <cellStyle name="Title 42 5 4" xfId="17425" xr:uid="{E0219FD3-5FA5-4426-8E1E-580300DC4B2C}"/>
    <cellStyle name="Title 42 5 4 2" xfId="17426" xr:uid="{A350BCAB-FAC3-4D15-B461-077146692961}"/>
    <cellStyle name="Title 42 5 4 2 2" xfId="35299" xr:uid="{883EBEAE-02C6-4CEC-8126-BC5E8B754662}"/>
    <cellStyle name="Title 42 5 4 2 3" xfId="53150" xr:uid="{8716FFB4-6E6B-49A6-838A-A089307EC157}"/>
    <cellStyle name="Title 42 5 4 3" xfId="35298" xr:uid="{90525D11-7680-41BD-8C4A-D18378B7DBA6}"/>
    <cellStyle name="Title 42 5 4 4" xfId="53149" xr:uid="{C0694BFD-6181-4A0D-8CB2-6CD2AE88B74C}"/>
    <cellStyle name="Title 42 5 5" xfId="17427" xr:uid="{EB8EA197-D446-4F08-B5B8-95A7D4060A6F}"/>
    <cellStyle name="Title 42 5 5 2" xfId="35300" xr:uid="{0CEB9372-0D86-4F8C-A606-78DBE5B9C859}"/>
    <cellStyle name="Title 42 5 5 3" xfId="53151" xr:uid="{45F73351-C5CF-40F7-8447-8FC90D5BC576}"/>
    <cellStyle name="Title 42 5 6" xfId="35293" xr:uid="{21526B3D-C5E8-460A-A815-FCA3D589048A}"/>
    <cellStyle name="Title 42 5 7" xfId="53144" xr:uid="{404C23B5-93F9-43EA-9788-313646ABFF20}"/>
    <cellStyle name="Title 42 6" xfId="17428" xr:uid="{0F5F606A-876E-4A74-9013-9B3491EABFA6}"/>
    <cellStyle name="Title 42 6 2" xfId="17429" xr:uid="{CBF47240-37C9-4EF3-BB5B-E26D6DFAD2E9}"/>
    <cellStyle name="Title 42 6 2 2" xfId="17430" xr:uid="{D95A3BA1-FEAB-46C0-AC64-635D84BFC955}"/>
    <cellStyle name="Title 42 6 2 2 2" xfId="35303" xr:uid="{4D7D6E23-9257-47F5-8A6A-42665AA78B11}"/>
    <cellStyle name="Title 42 6 2 2 3" xfId="53154" xr:uid="{91238CC2-9C52-48E6-836B-DA7298F126E3}"/>
    <cellStyle name="Title 42 6 2 3" xfId="35302" xr:uid="{BF4D4AAF-5A32-44B1-B9D2-A826D862337D}"/>
    <cellStyle name="Title 42 6 2 4" xfId="53153" xr:uid="{0388B457-A907-4AF6-A038-85B70FEBCB52}"/>
    <cellStyle name="Title 42 6 3" xfId="17431" xr:uid="{38D0F403-6979-4B26-9D3B-E41BE7DE3B65}"/>
    <cellStyle name="Title 42 6 3 2" xfId="17432" xr:uid="{F74BA7CD-F7A1-4036-9732-0FF0858406D3}"/>
    <cellStyle name="Title 42 6 3 2 2" xfId="35305" xr:uid="{052A6D76-7934-4125-B50C-A7B8E715495F}"/>
    <cellStyle name="Title 42 6 3 2 3" xfId="53156" xr:uid="{76555B8A-4E36-4016-BD0F-F8B77A37F111}"/>
    <cellStyle name="Title 42 6 3 3" xfId="35304" xr:uid="{2DF28B45-05E5-4093-B759-C89A9F9E8AA6}"/>
    <cellStyle name="Title 42 6 3 4" xfId="53155" xr:uid="{A0665FE7-AA47-43EE-983B-051085DFC3D2}"/>
    <cellStyle name="Title 42 6 4" xfId="17433" xr:uid="{8A3E4F5E-5B5E-4BD9-BE61-FC8E590AD33B}"/>
    <cellStyle name="Title 42 6 4 2" xfId="35306" xr:uid="{289C52ED-6540-4D36-B668-E2BFD1E54F26}"/>
    <cellStyle name="Title 42 6 4 3" xfId="53157" xr:uid="{3F93E9F3-E652-4D5D-A34E-B957004F8C1E}"/>
    <cellStyle name="Title 42 6 5" xfId="35301" xr:uid="{191CFA97-8121-4B56-8B93-6E89437BEFFF}"/>
    <cellStyle name="Title 42 6 6" xfId="53152" xr:uid="{AB2D3C2B-C438-4C05-9DBD-5F6E652C5394}"/>
    <cellStyle name="Title 42 7" xfId="17434" xr:uid="{35FC5B7C-7736-4298-8D3C-D1034E4D3451}"/>
    <cellStyle name="Title 42 7 2" xfId="17435" xr:uid="{F9F2E9BC-95AC-42A4-BEFD-8C85C432036D}"/>
    <cellStyle name="Title 42 7 2 2" xfId="35308" xr:uid="{F7F7A1C6-066F-412E-8C37-E42AD097E4C9}"/>
    <cellStyle name="Title 42 7 2 3" xfId="53159" xr:uid="{EC189CA6-2E7A-4114-8A76-52C5A6698309}"/>
    <cellStyle name="Title 42 7 3" xfId="35307" xr:uid="{C6D1BB85-5B7C-4393-B65B-9843F9E09791}"/>
    <cellStyle name="Title 42 7 4" xfId="53158" xr:uid="{462E7585-8CBE-46B3-A9B4-2FEE8EA31247}"/>
    <cellStyle name="Title 42 8" xfId="17436" xr:uid="{305ED3AC-D6DC-4580-9319-FC8B271ECF2A}"/>
    <cellStyle name="Title 42 8 2" xfId="17437" xr:uid="{05C8F550-462C-4B63-93A6-9B953199E512}"/>
    <cellStyle name="Title 42 8 2 2" xfId="35310" xr:uid="{3676963D-83E8-41AA-B3BB-76E1ED7BF3D4}"/>
    <cellStyle name="Title 42 8 2 3" xfId="53161" xr:uid="{F07CEE48-53D3-4B7F-B118-B51DDEA6B681}"/>
    <cellStyle name="Title 42 8 3" xfId="35309" xr:uid="{5F1F11B5-610B-48B3-8C0F-A58EF74A88D3}"/>
    <cellStyle name="Title 42 8 4" xfId="53160" xr:uid="{2A038F21-7900-467D-8F4A-DA69C6B633CD}"/>
    <cellStyle name="Title 42 9" xfId="17438" xr:uid="{C1683A44-4AA3-4C74-902C-B27CD301A3A3}"/>
    <cellStyle name="Title 42 9 2" xfId="17439" xr:uid="{10568AC2-1A7B-4D19-B7BD-5E6DD88B5583}"/>
    <cellStyle name="Title 42 9 2 2" xfId="35312" xr:uid="{DED78115-633B-424B-88DB-6EC1801F7E04}"/>
    <cellStyle name="Title 42 9 2 3" xfId="53163" xr:uid="{F6605FE6-8D5E-4658-AC02-667ECFFF1818}"/>
    <cellStyle name="Title 42 9 3" xfId="35311" xr:uid="{CC0F2E3A-FAA7-4F6D-BCCE-4EA1DCF217AA}"/>
    <cellStyle name="Title 42 9 4" xfId="53162" xr:uid="{5AAA7776-AC4B-4DE0-94B5-01E76174189B}"/>
    <cellStyle name="Title 43" xfId="3297" xr:uid="{33A3D40F-F764-4483-A3BA-D5006DF53CB7}"/>
    <cellStyle name="Title 43 10" xfId="17441" xr:uid="{7F350E2E-3916-4C22-AA6A-C6998F78B9C7}"/>
    <cellStyle name="Title 43 10 2" xfId="35314" xr:uid="{E1D61AA2-9646-4CC7-9DFF-6DB829E4B778}"/>
    <cellStyle name="Title 43 10 3" xfId="53165" xr:uid="{821885F8-2415-4AB9-B491-4BDE7B110FD1}"/>
    <cellStyle name="Title 43 11" xfId="17442" xr:uid="{FB8F8F44-FD8A-45DE-90E6-77E3EC6D274F}"/>
    <cellStyle name="Title 43 11 2" xfId="35315" xr:uid="{D709B118-4D1F-4FA0-88E4-DF5BF3A1916B}"/>
    <cellStyle name="Title 43 11 3" xfId="53166" xr:uid="{91EF73E4-167F-40E4-AB4A-A0E2CB989B00}"/>
    <cellStyle name="Title 43 12" xfId="17440" xr:uid="{DAA3A718-79D3-4328-B6D4-A4D7B9C9BC5B}"/>
    <cellStyle name="Title 43 12 2" xfId="35313" xr:uid="{37BF82C3-2DE4-410B-AC7A-5F38D121E9B1}"/>
    <cellStyle name="Title 43 12 3" xfId="53164" xr:uid="{CB191F40-46B5-43D7-BDD2-E7E01CF9F24C}"/>
    <cellStyle name="Title 43 13" xfId="60351" xr:uid="{7262F407-4F5F-492F-90FF-17A9EDBD2369}"/>
    <cellStyle name="Title 43 2" xfId="17443" xr:uid="{AD22F53D-48B8-4186-B556-40951D59390B}"/>
    <cellStyle name="Title 43 2 2" xfId="17444" xr:uid="{48AB3FAB-186F-48F6-8FE6-E2F809A69566}"/>
    <cellStyle name="Title 43 2 2 2" xfId="17445" xr:uid="{903F75E8-0876-4FF5-9674-88EE33ABF4FB}"/>
    <cellStyle name="Title 43 2 2 2 2" xfId="35318" xr:uid="{A1AF6F15-C3DF-45EB-8FE2-8E162307A5BC}"/>
    <cellStyle name="Title 43 2 2 2 3" xfId="53169" xr:uid="{52F87581-078E-433A-8984-4FB5B07744AC}"/>
    <cellStyle name="Title 43 2 2 3" xfId="35317" xr:uid="{250FC89E-9897-4A62-B23E-ED34DC18330E}"/>
    <cellStyle name="Title 43 2 2 4" xfId="53168" xr:uid="{BD243D46-DC0C-4474-B712-6E8F80619C34}"/>
    <cellStyle name="Title 43 2 3" xfId="17446" xr:uid="{739B57CE-F823-40DC-B1AF-4BF16A5A38E9}"/>
    <cellStyle name="Title 43 2 3 2" xfId="17447" xr:uid="{C6B502D3-6314-49EF-A4E9-12A07E91126D}"/>
    <cellStyle name="Title 43 2 3 2 2" xfId="35320" xr:uid="{89D6F45F-93F5-4DAC-9170-B3244BA66E00}"/>
    <cellStyle name="Title 43 2 3 2 3" xfId="53171" xr:uid="{4F74DB06-5838-496F-8BB5-1E9243A8C4B8}"/>
    <cellStyle name="Title 43 2 3 3" xfId="35319" xr:uid="{F2B79053-3EAE-474F-840E-F50E6FADFBC5}"/>
    <cellStyle name="Title 43 2 3 4" xfId="53170" xr:uid="{AFC46AC4-6A19-4BD4-9720-5AF2753F6479}"/>
    <cellStyle name="Title 43 2 4" xfId="17448" xr:uid="{E0573793-BAED-4B7C-91DB-338F3CC32058}"/>
    <cellStyle name="Title 43 2 4 2" xfId="35321" xr:uid="{A5C15855-575D-43F1-BD7B-56B40E006574}"/>
    <cellStyle name="Title 43 2 4 3" xfId="53172" xr:uid="{5AC0628A-90A7-464F-9CB9-D492E97DAFE0}"/>
    <cellStyle name="Title 43 2 5" xfId="17449" xr:uid="{8516404C-D501-488D-8D56-09B7732DA39B}"/>
    <cellStyle name="Title 43 2 5 2" xfId="35322" xr:uid="{1BFBCA86-5C5A-42D5-BB75-339FF1378EA6}"/>
    <cellStyle name="Title 43 2 5 3" xfId="53173" xr:uid="{F158E101-662F-4D9F-B9FB-3965B9B349D6}"/>
    <cellStyle name="Title 43 2 6" xfId="35316" xr:uid="{B8751FFD-AAF8-49D3-97A1-E7E83B0866E3}"/>
    <cellStyle name="Title 43 2 7" xfId="53167" xr:uid="{DF92976B-147A-4706-A542-46C2B5C62480}"/>
    <cellStyle name="Title 43 3" xfId="17450" xr:uid="{10663B18-DC1A-42A9-A348-441A858AC7AD}"/>
    <cellStyle name="Title 43 3 2" xfId="17451" xr:uid="{DF74CD1B-5177-48CF-8B31-6CB7AF17D609}"/>
    <cellStyle name="Title 43 3 2 2" xfId="17452" xr:uid="{C2C14405-E81C-4847-A88A-8DB1F29883BC}"/>
    <cellStyle name="Title 43 3 2 2 2" xfId="35325" xr:uid="{AB6128E3-E17C-4D44-A650-CAD47115F0DC}"/>
    <cellStyle name="Title 43 3 2 2 3" xfId="53176" xr:uid="{97226CA8-8E05-4C31-A184-A20F8FAFAD21}"/>
    <cellStyle name="Title 43 3 2 3" xfId="35324" xr:uid="{A8FF3DB1-96DB-4DAD-895C-7F82FBB7EDC2}"/>
    <cellStyle name="Title 43 3 2 4" xfId="53175" xr:uid="{A175E8DD-F527-4A01-9533-94CF1B450F20}"/>
    <cellStyle name="Title 43 3 3" xfId="17453" xr:uid="{93B2F080-4C77-4D21-94B8-F6BC3AC115EF}"/>
    <cellStyle name="Title 43 3 3 2" xfId="17454" xr:uid="{965B6290-FAC3-466B-B028-9C6EECFABDE1}"/>
    <cellStyle name="Title 43 3 3 2 2" xfId="35327" xr:uid="{28177193-0BAF-4B89-AA1C-93A1B97E1EEC}"/>
    <cellStyle name="Title 43 3 3 2 3" xfId="53178" xr:uid="{5E65B39C-000E-4AA4-B3C9-F62AA3C8E8B2}"/>
    <cellStyle name="Title 43 3 3 3" xfId="35326" xr:uid="{FE177022-CD98-4D10-8767-6587446941E6}"/>
    <cellStyle name="Title 43 3 3 4" xfId="53177" xr:uid="{1E318482-A3CA-4F23-882E-4C4541C1C818}"/>
    <cellStyle name="Title 43 3 4" xfId="17455" xr:uid="{68B92D64-813A-44C7-992D-01ED9455C0A5}"/>
    <cellStyle name="Title 43 3 4 2" xfId="35328" xr:uid="{D78A5182-119D-4421-91E4-25DB5EBD079C}"/>
    <cellStyle name="Title 43 3 4 3" xfId="53179" xr:uid="{CD2539CC-AAAD-4B24-8A11-E9297A3F1A34}"/>
    <cellStyle name="Title 43 3 5" xfId="35323" xr:uid="{5D3A892E-46EA-413A-AB7B-FA775FAE05C8}"/>
    <cellStyle name="Title 43 3 6" xfId="53174" xr:uid="{43716DF2-6417-4FE5-AC3A-8C8C2F9A193F}"/>
    <cellStyle name="Title 43 4" xfId="17456" xr:uid="{B765012D-7225-46EC-86C5-7BED5D09908C}"/>
    <cellStyle name="Title 43 4 2" xfId="17457" xr:uid="{D4098D98-FEDF-4C31-BA15-E3E6707C952A}"/>
    <cellStyle name="Title 43 4 2 2" xfId="17458" xr:uid="{923FE5AC-72DC-4429-9523-C73F39697334}"/>
    <cellStyle name="Title 43 4 2 2 2" xfId="35331" xr:uid="{82EC16F5-8448-4B5F-ADF4-71B56CDDDD33}"/>
    <cellStyle name="Title 43 4 2 2 3" xfId="53182" xr:uid="{2F1067EE-2487-4BBA-AA27-2E85E132698C}"/>
    <cellStyle name="Title 43 4 2 3" xfId="35330" xr:uid="{8FB9F24B-78B7-4243-8D51-893D9BB0140A}"/>
    <cellStyle name="Title 43 4 2 4" xfId="53181" xr:uid="{65E820AB-E07A-4FC6-9923-06118743D15A}"/>
    <cellStyle name="Title 43 4 3" xfId="17459" xr:uid="{7159C035-8251-4C94-9844-BF7F1B1D29E8}"/>
    <cellStyle name="Title 43 4 3 2" xfId="17460" xr:uid="{E3AE6C38-DE0C-4C9F-8A1E-316D70CB33D9}"/>
    <cellStyle name="Title 43 4 3 2 2" xfId="35333" xr:uid="{A21C4250-E42F-4775-87A7-0E3F76695307}"/>
    <cellStyle name="Title 43 4 3 2 3" xfId="53184" xr:uid="{AC2942E5-7047-42C8-B281-C386B7908FE3}"/>
    <cellStyle name="Title 43 4 3 3" xfId="35332" xr:uid="{E797A80E-F178-4672-9665-9FEE59A57ADD}"/>
    <cellStyle name="Title 43 4 3 4" xfId="53183" xr:uid="{BF73B926-3A41-4109-A35C-CD90131AB1DE}"/>
    <cellStyle name="Title 43 4 4" xfId="17461" xr:uid="{B8331915-7FBF-4D64-BE86-0CE2E0B46B8A}"/>
    <cellStyle name="Title 43 4 4 2" xfId="35334" xr:uid="{5AB393EB-4CDE-46D4-AF19-2B5A5FE29078}"/>
    <cellStyle name="Title 43 4 4 3" xfId="53185" xr:uid="{B0E055F3-4ECA-4A92-8D3A-61DA0204F799}"/>
    <cellStyle name="Title 43 4 5" xfId="35329" xr:uid="{C113E394-E7B1-4031-AAFE-0AD30DFBC15F}"/>
    <cellStyle name="Title 43 4 6" xfId="53180" xr:uid="{77C67E34-8CB5-480F-8575-EE76E3FFDFDD}"/>
    <cellStyle name="Title 43 5" xfId="17462" xr:uid="{2B6F37C3-C557-4AC4-83C8-3272E03C590D}"/>
    <cellStyle name="Title 43 5 2" xfId="17463" xr:uid="{1504BFC8-FE0A-496E-8FFF-988EDAB67162}"/>
    <cellStyle name="Title 43 5 2 2" xfId="17464" xr:uid="{046C7ADA-03AE-445A-A9C2-D486988C6675}"/>
    <cellStyle name="Title 43 5 2 2 2" xfId="35337" xr:uid="{393BF499-25EB-44DC-B784-23EA48F2EE1F}"/>
    <cellStyle name="Title 43 5 2 2 3" xfId="53188" xr:uid="{790C0EB3-0DCE-4C0B-B227-5289786D515B}"/>
    <cellStyle name="Title 43 5 2 3" xfId="35336" xr:uid="{FF2408D6-870B-4216-95C4-E16C08AD4CAE}"/>
    <cellStyle name="Title 43 5 2 4" xfId="53187" xr:uid="{02C3FDF0-D356-4B88-921A-4036DE2D5018}"/>
    <cellStyle name="Title 43 5 3" xfId="17465" xr:uid="{68553C2F-C064-4EEB-9481-776896C458DE}"/>
    <cellStyle name="Title 43 5 3 2" xfId="17466" xr:uid="{AAB37CFF-BB74-4D80-ABE1-15CBDA1D3506}"/>
    <cellStyle name="Title 43 5 3 2 2" xfId="35339" xr:uid="{FEABEB06-FFF1-4447-AFAC-0304233A7AEB}"/>
    <cellStyle name="Title 43 5 3 2 3" xfId="53190" xr:uid="{97F8405D-A0FC-4AAD-85AC-3F1B38FBB0FB}"/>
    <cellStyle name="Title 43 5 3 3" xfId="35338" xr:uid="{6572F7ED-7713-435B-AE2B-EEE6F9B69444}"/>
    <cellStyle name="Title 43 5 3 4" xfId="53189" xr:uid="{B9E10675-0524-4E6F-ACAA-C67EC2DDB869}"/>
    <cellStyle name="Title 43 5 4" xfId="17467" xr:uid="{45BDF9F1-BD7F-48B2-B3D1-590F59224455}"/>
    <cellStyle name="Title 43 5 4 2" xfId="17468" xr:uid="{5C359AA2-6C31-4A8C-962E-B7229CC85BA6}"/>
    <cellStyle name="Title 43 5 4 2 2" xfId="35341" xr:uid="{D8950CB6-27B1-498D-B265-C20E30D46CC6}"/>
    <cellStyle name="Title 43 5 4 2 3" xfId="53192" xr:uid="{EA4CA85C-5D89-4644-BFD5-1A753BCB6134}"/>
    <cellStyle name="Title 43 5 4 3" xfId="35340" xr:uid="{471E28B7-E501-468B-B922-F23141DDDE27}"/>
    <cellStyle name="Title 43 5 4 4" xfId="53191" xr:uid="{C8EB848B-0303-48E7-B920-411177D6FA16}"/>
    <cellStyle name="Title 43 5 5" xfId="17469" xr:uid="{FEC8F60F-CCB0-4345-8B4A-AA0FB1A55B94}"/>
    <cellStyle name="Title 43 5 5 2" xfId="35342" xr:uid="{2DBBFF83-9B82-4DC3-971E-528A09824E03}"/>
    <cellStyle name="Title 43 5 5 3" xfId="53193" xr:uid="{0FC38D28-A1BE-4C35-9BD0-51C607556D2A}"/>
    <cellStyle name="Title 43 5 6" xfId="35335" xr:uid="{ED25DA77-96F6-4353-A3DB-39D0BCCFE1B1}"/>
    <cellStyle name="Title 43 5 7" xfId="53186" xr:uid="{334F9A91-BC1D-4154-9E21-0CF1175ECC76}"/>
    <cellStyle name="Title 43 6" xfId="17470" xr:uid="{5AF6A99B-6568-4010-B7D4-2BD9DFEF5131}"/>
    <cellStyle name="Title 43 6 2" xfId="17471" xr:uid="{654DEB67-2BDA-4FA2-9C67-5E56A16491E7}"/>
    <cellStyle name="Title 43 6 2 2" xfId="17472" xr:uid="{D0B826B4-EB36-4A7E-8328-0D25D3573E44}"/>
    <cellStyle name="Title 43 6 2 2 2" xfId="35345" xr:uid="{01933A95-82A8-40A4-917B-4F5DEF92DD37}"/>
    <cellStyle name="Title 43 6 2 2 3" xfId="53196" xr:uid="{99A7AD86-B2C2-4EAA-8D5D-458D926D50C1}"/>
    <cellStyle name="Title 43 6 2 3" xfId="35344" xr:uid="{B28F77DD-280A-44D1-86BA-30C979DE707B}"/>
    <cellStyle name="Title 43 6 2 4" xfId="53195" xr:uid="{8FE98DE8-DDE9-422A-8565-5E4AEF7DDCB9}"/>
    <cellStyle name="Title 43 6 3" xfId="17473" xr:uid="{E734A74B-579F-41DB-BF5D-97F24F0CE877}"/>
    <cellStyle name="Title 43 6 3 2" xfId="17474" xr:uid="{29DB626D-C726-4B83-82AC-C5ACCB668031}"/>
    <cellStyle name="Title 43 6 3 2 2" xfId="35347" xr:uid="{EC1427F5-9A77-4B25-AF15-609B4C9E696A}"/>
    <cellStyle name="Title 43 6 3 2 3" xfId="53198" xr:uid="{4EF150A4-CC9C-4862-8148-72A1E082B8D4}"/>
    <cellStyle name="Title 43 6 3 3" xfId="35346" xr:uid="{CFD8EE49-E205-4BAB-99D5-A2763FDF89DE}"/>
    <cellStyle name="Title 43 6 3 4" xfId="53197" xr:uid="{F3820E47-F463-4CD5-BB6A-37AE913230E6}"/>
    <cellStyle name="Title 43 6 4" xfId="17475" xr:uid="{07A2EBAB-8D97-44CA-B176-0A660241C6D3}"/>
    <cellStyle name="Title 43 6 4 2" xfId="35348" xr:uid="{79CD4655-51DB-4A50-AA66-4FC3AFEC87E3}"/>
    <cellStyle name="Title 43 6 4 3" xfId="53199" xr:uid="{4957515F-64F4-424D-A0CA-0448B0E28C94}"/>
    <cellStyle name="Title 43 6 5" xfId="35343" xr:uid="{4B3409A6-5449-4680-B924-3BBA2EB6E529}"/>
    <cellStyle name="Title 43 6 6" xfId="53194" xr:uid="{0EA24F2E-A203-4318-895F-10A2553A393F}"/>
    <cellStyle name="Title 43 7" xfId="17476" xr:uid="{80D17352-8CC5-4B39-A43D-7DCD3D11E939}"/>
    <cellStyle name="Title 43 7 2" xfId="17477" xr:uid="{F9EDD848-CFC4-4DB0-ADFC-54D885468C8C}"/>
    <cellStyle name="Title 43 7 2 2" xfId="35350" xr:uid="{107748E1-C83B-4815-97BF-31320CF0C07D}"/>
    <cellStyle name="Title 43 7 2 3" xfId="53201" xr:uid="{5E9E7A72-151A-4A9A-B837-6F96836D43F9}"/>
    <cellStyle name="Title 43 7 3" xfId="35349" xr:uid="{DA76B950-3512-4787-8A02-E33E44371E23}"/>
    <cellStyle name="Title 43 7 4" xfId="53200" xr:uid="{76AB7CA5-D4EB-438C-BD60-AE6CFE77D31D}"/>
    <cellStyle name="Title 43 8" xfId="17478" xr:uid="{E84ECA52-7047-4C60-BA95-3CD289929E57}"/>
    <cellStyle name="Title 43 8 2" xfId="17479" xr:uid="{DAF16FDC-3833-4BB7-9A0F-E5AF4C70E907}"/>
    <cellStyle name="Title 43 8 2 2" xfId="35352" xr:uid="{2FBC6000-73C2-4CD6-A1A1-C2EAE20D2E22}"/>
    <cellStyle name="Title 43 8 2 3" xfId="53203" xr:uid="{FF44CB0F-D093-4F4A-98C9-CCD375556CC6}"/>
    <cellStyle name="Title 43 8 3" xfId="35351" xr:uid="{98E9D9A2-F3BE-4816-A054-70498DF5B861}"/>
    <cellStyle name="Title 43 8 4" xfId="53202" xr:uid="{D2CA4C98-F4C8-42FA-8249-41F7475577A7}"/>
    <cellStyle name="Title 43 9" xfId="17480" xr:uid="{1CA60C6B-A92B-4DF6-9B4D-708746580135}"/>
    <cellStyle name="Title 43 9 2" xfId="17481" xr:uid="{A4379DB4-E955-4E02-B78F-F950999BEEB9}"/>
    <cellStyle name="Title 43 9 2 2" xfId="35354" xr:uid="{527F3FC7-151F-4FE3-B1D4-2B7283B8A7B2}"/>
    <cellStyle name="Title 43 9 2 3" xfId="53205" xr:uid="{7FBFDE0F-4FAC-496C-A978-D737AB0AED46}"/>
    <cellStyle name="Title 43 9 3" xfId="35353" xr:uid="{E16C8DDA-33E5-4B4B-B0DD-F974A3944409}"/>
    <cellStyle name="Title 43 9 4" xfId="53204" xr:uid="{CB0F4BEF-D6CD-4DA1-B9AA-C6E2195C03E3}"/>
    <cellStyle name="Title 44" xfId="40" xr:uid="{79E45D1B-4465-4ED3-81B3-C5D49C694323}"/>
    <cellStyle name="Title 5" xfId="3298" xr:uid="{478B1638-16D3-499C-BEA8-FE94CC076133}"/>
    <cellStyle name="Title 5 10" xfId="17483" xr:uid="{999D824D-12EE-4F96-8CAD-00D6550BCA44}"/>
    <cellStyle name="Title 5 10 2" xfId="17484" xr:uid="{D5A9A526-00D6-4204-ADA9-5655CC5969E8}"/>
    <cellStyle name="Title 5 10 2 2" xfId="35357" xr:uid="{62CC0C7C-46D8-46DA-AA2D-9B8F46C24BD6}"/>
    <cellStyle name="Title 5 10 2 3" xfId="53208" xr:uid="{8DE5DBF2-2163-40B3-AEB6-2AAE6C73D177}"/>
    <cellStyle name="Title 5 10 3" xfId="35356" xr:uid="{F33AC166-1424-4723-B9FA-254092F16BF7}"/>
    <cellStyle name="Title 5 10 4" xfId="53207" xr:uid="{DF6C0127-1619-4E8B-AD17-0A14BA8B1018}"/>
    <cellStyle name="Title 5 11" xfId="17485" xr:uid="{FA618BDB-4B01-4A26-9265-08B016D8A9DB}"/>
    <cellStyle name="Title 5 11 2" xfId="35358" xr:uid="{5CAEA698-B0AD-4CB3-A9B4-1376D46723B6}"/>
    <cellStyle name="Title 5 11 3" xfId="53209" xr:uid="{A6791E71-3811-41AC-9C31-B4BF9032E3E4}"/>
    <cellStyle name="Title 5 12" xfId="17486" xr:uid="{EC9C0594-90D2-4F7A-AC54-BF0F92EE9CA1}"/>
    <cellStyle name="Title 5 12 2" xfId="35359" xr:uid="{1BDE66B7-9BDD-4683-BEAD-4CDCBB96F41C}"/>
    <cellStyle name="Title 5 12 3" xfId="53210" xr:uid="{38DC237A-61A4-47C0-98AD-9AAC699A55CC}"/>
    <cellStyle name="Title 5 13" xfId="17482" xr:uid="{C7DCC1B7-F58C-434F-A6BF-C298BE62F10E}"/>
    <cellStyle name="Title 5 13 2" xfId="35355" xr:uid="{7A3BB65D-ED73-4A49-B2F8-5ED91D8749DF}"/>
    <cellStyle name="Title 5 13 3" xfId="53206" xr:uid="{76CF3FB8-B3F8-40ED-9D33-2B66090A08AA}"/>
    <cellStyle name="Title 5 14" xfId="60352" xr:uid="{940BA96F-C157-45E3-BCD9-90723C81938F}"/>
    <cellStyle name="Title 5 2" xfId="17487" xr:uid="{FB735695-8FCC-43FE-89B5-7072F63283F9}"/>
    <cellStyle name="Title 5 2 10" xfId="17488" xr:uid="{7B0E5F30-4C76-45BE-BADF-B2C43FAC69B9}"/>
    <cellStyle name="Title 5 2 10 2" xfId="35361" xr:uid="{E1E4C350-8E65-4EB0-A4C0-667C453AD66E}"/>
    <cellStyle name="Title 5 2 10 3" xfId="53212" xr:uid="{C21BEFFC-8E20-4802-81E0-0CA474E6B31A}"/>
    <cellStyle name="Title 5 2 11" xfId="35360" xr:uid="{A811E9F1-6BA1-40B4-BA0B-BCEBC575D57F}"/>
    <cellStyle name="Title 5 2 12" xfId="53211" xr:uid="{25F74FC6-D3CA-442B-9771-7624486A5C08}"/>
    <cellStyle name="Title 5 2 2" xfId="17489" xr:uid="{58EAC2FF-F8AB-46F9-A28D-581C61A0DA49}"/>
    <cellStyle name="Title 5 2 2 2" xfId="17490" xr:uid="{0DEFF679-6173-4562-B29E-0216A23AFA56}"/>
    <cellStyle name="Title 5 2 2 2 2" xfId="17491" xr:uid="{7DBDDCA4-C59A-4BBC-BBC0-6A205E1EA796}"/>
    <cellStyle name="Title 5 2 2 2 2 2" xfId="35364" xr:uid="{24EA1B66-4F8B-4A7F-9ADC-C66F9F88D3E0}"/>
    <cellStyle name="Title 5 2 2 2 2 3" xfId="53215" xr:uid="{89408B0A-2785-41BC-A590-6A0CF3A720B3}"/>
    <cellStyle name="Title 5 2 2 2 3" xfId="35363" xr:uid="{5A9871AA-AA55-42BC-862E-DB2ED569CD80}"/>
    <cellStyle name="Title 5 2 2 2 4" xfId="53214" xr:uid="{3B69F02C-80C2-499C-AAF8-FE4424D7C7CB}"/>
    <cellStyle name="Title 5 2 2 3" xfId="17492" xr:uid="{89941C10-404E-4838-B1D5-1B48D3C85F59}"/>
    <cellStyle name="Title 5 2 2 3 2" xfId="17493" xr:uid="{8E51F029-454C-4CAC-B796-32ECB36E9F84}"/>
    <cellStyle name="Title 5 2 2 3 2 2" xfId="35366" xr:uid="{E7BF30EF-2F60-456F-8952-1AA83723EFE8}"/>
    <cellStyle name="Title 5 2 2 3 2 3" xfId="53217" xr:uid="{9A53FA4D-28DF-454A-AD10-590ED9AAD761}"/>
    <cellStyle name="Title 5 2 2 3 3" xfId="35365" xr:uid="{B94A3F3C-E5D2-4F81-B56D-FED839D29E93}"/>
    <cellStyle name="Title 5 2 2 3 4" xfId="53216" xr:uid="{1B4028B7-8CF0-4884-B947-1FED65694960}"/>
    <cellStyle name="Title 5 2 2 4" xfId="17494" xr:uid="{4B9FD712-E183-45D1-BD46-0D93BE27B340}"/>
    <cellStyle name="Title 5 2 2 4 2" xfId="35367" xr:uid="{7073C0B7-399C-4076-AC6B-CCF05D3B5CEE}"/>
    <cellStyle name="Title 5 2 2 4 3" xfId="53218" xr:uid="{2039A1D7-BBE9-4B88-9B1E-B4E419215098}"/>
    <cellStyle name="Title 5 2 2 5" xfId="35362" xr:uid="{482E3B57-C3FF-45CD-B6CC-8F79E59E44D5}"/>
    <cellStyle name="Title 5 2 2 6" xfId="53213" xr:uid="{2309A5D9-0589-402D-BF1F-4FFEB007106D}"/>
    <cellStyle name="Title 5 2 3" xfId="17495" xr:uid="{F4FE7159-E9B8-44C5-A669-ABECFB31B349}"/>
    <cellStyle name="Title 5 2 3 2" xfId="17496" xr:uid="{4E22F540-10E1-409E-95CB-47E9637E24BD}"/>
    <cellStyle name="Title 5 2 3 2 2" xfId="17497" xr:uid="{4861825C-E316-41C4-B101-124EB868AED6}"/>
    <cellStyle name="Title 5 2 3 2 2 2" xfId="35370" xr:uid="{44630E34-22D0-472D-A81B-21BFA46CE5E8}"/>
    <cellStyle name="Title 5 2 3 2 2 3" xfId="53221" xr:uid="{34FA9059-6D1B-4078-99B0-74AE50B992E8}"/>
    <cellStyle name="Title 5 2 3 2 3" xfId="35369" xr:uid="{FFF0E689-73AB-4271-A4AF-C0D226FAFAC9}"/>
    <cellStyle name="Title 5 2 3 2 4" xfId="53220" xr:uid="{47FB073E-E874-4E64-9AE5-9A6F2B499CCD}"/>
    <cellStyle name="Title 5 2 3 3" xfId="17498" xr:uid="{D9B5F151-DC20-4B3D-99C7-14B99E7926F9}"/>
    <cellStyle name="Title 5 2 3 3 2" xfId="17499" xr:uid="{3352B005-047A-4C20-955B-7B7BAF102540}"/>
    <cellStyle name="Title 5 2 3 3 2 2" xfId="35372" xr:uid="{038ED925-12C5-4D2A-A910-44E4FD9C2161}"/>
    <cellStyle name="Title 5 2 3 3 2 3" xfId="53223" xr:uid="{136B8C84-B8A4-4816-B80F-9384E6CB1B12}"/>
    <cellStyle name="Title 5 2 3 3 3" xfId="35371" xr:uid="{BA3ABF3E-3C9E-4788-A29A-E041403C8BFF}"/>
    <cellStyle name="Title 5 2 3 3 4" xfId="53222" xr:uid="{69D3A7A3-76F4-4DD3-83CF-4671FC9AC2BF}"/>
    <cellStyle name="Title 5 2 3 4" xfId="17500" xr:uid="{4519CF64-23E9-4FC5-AB05-DA883E51EF9F}"/>
    <cellStyle name="Title 5 2 3 4 2" xfId="35373" xr:uid="{93D3C047-2925-472B-BFEB-A6626F89A47B}"/>
    <cellStyle name="Title 5 2 3 4 3" xfId="53224" xr:uid="{19678916-6049-4411-AF65-7678D1D471B6}"/>
    <cellStyle name="Title 5 2 3 5" xfId="35368" xr:uid="{B996E32C-895E-4352-82DE-CC0ED4F5AF33}"/>
    <cellStyle name="Title 5 2 3 6" xfId="53219" xr:uid="{38FD3CFD-5A23-40A7-B48F-0FEC9ACC3737}"/>
    <cellStyle name="Title 5 2 4" xfId="17501" xr:uid="{78415D80-2742-4809-812C-8C225FBB39AC}"/>
    <cellStyle name="Title 5 2 4 2" xfId="17502" xr:uid="{E565BCEC-A239-424E-A550-397F1DD8F795}"/>
    <cellStyle name="Title 5 2 4 2 2" xfId="17503" xr:uid="{9D83F4D0-CDD6-4DD7-AF0D-05ECEDCA92BD}"/>
    <cellStyle name="Title 5 2 4 2 2 2" xfId="35376" xr:uid="{BAA960BA-A224-4B8D-B8CB-DEA4FEDED1AB}"/>
    <cellStyle name="Title 5 2 4 2 2 3" xfId="53227" xr:uid="{C31A376B-13D8-408B-9C82-20D790BB5D33}"/>
    <cellStyle name="Title 5 2 4 2 3" xfId="35375" xr:uid="{025F0176-49FD-4EF7-BEE1-348E6D6DD5D7}"/>
    <cellStyle name="Title 5 2 4 2 4" xfId="53226" xr:uid="{FFEF2658-6EF1-4EB3-8ACA-701F71B3231F}"/>
    <cellStyle name="Title 5 2 4 3" xfId="17504" xr:uid="{D16CDFD5-01DD-446F-8C26-B33A97B9E689}"/>
    <cellStyle name="Title 5 2 4 3 2" xfId="17505" xr:uid="{B7757D74-CF8D-4E86-A629-C4AD8821C555}"/>
    <cellStyle name="Title 5 2 4 3 2 2" xfId="35378" xr:uid="{119EEE9B-A3FF-45EA-BA03-CD37CBB98DC1}"/>
    <cellStyle name="Title 5 2 4 3 2 3" xfId="53229" xr:uid="{AAC6B622-F6F1-4B96-A607-BC1081F4A966}"/>
    <cellStyle name="Title 5 2 4 3 3" xfId="35377" xr:uid="{38D38827-8225-43CF-B187-9C1BE88BB7CA}"/>
    <cellStyle name="Title 5 2 4 3 4" xfId="53228" xr:uid="{B2B55F08-6BB8-4083-8619-21FF83268CC0}"/>
    <cellStyle name="Title 5 2 4 4" xfId="17506" xr:uid="{95247D88-1722-4C52-A2C5-12D36E643366}"/>
    <cellStyle name="Title 5 2 4 4 2" xfId="17507" xr:uid="{29B069EB-4F92-4DB7-9DD9-0C7E5E2D1689}"/>
    <cellStyle name="Title 5 2 4 4 2 2" xfId="35380" xr:uid="{07B79E02-69D2-419F-83EC-4DB15E1D7372}"/>
    <cellStyle name="Title 5 2 4 4 2 3" xfId="53231" xr:uid="{E1AC4395-3877-4E51-99C5-165F2B4C6413}"/>
    <cellStyle name="Title 5 2 4 4 3" xfId="35379" xr:uid="{F86B6E14-BCE9-471D-929C-C4396C65F5B5}"/>
    <cellStyle name="Title 5 2 4 4 4" xfId="53230" xr:uid="{E31573A0-9F7A-47A3-91E3-402F2CFD29A4}"/>
    <cellStyle name="Title 5 2 4 5" xfId="17508" xr:uid="{49FCA043-ACEE-47EC-8613-D964AD491B8B}"/>
    <cellStyle name="Title 5 2 4 5 2" xfId="35381" xr:uid="{4AD71FFC-3486-47A3-A34E-C0B3ADAF832C}"/>
    <cellStyle name="Title 5 2 4 5 3" xfId="53232" xr:uid="{4B768E74-D69D-40ED-8C3E-0424B01BA413}"/>
    <cellStyle name="Title 5 2 4 6" xfId="35374" xr:uid="{13739748-4F7E-4D63-9B12-74EBB6C1AA7D}"/>
    <cellStyle name="Title 5 2 4 7" xfId="53225" xr:uid="{5B000C7E-4436-433B-B7B4-A5DBAC7D4550}"/>
    <cellStyle name="Title 5 2 5" xfId="17509" xr:uid="{B70F1195-5363-4227-BE56-F05A525B038A}"/>
    <cellStyle name="Title 5 2 5 2" xfId="17510" xr:uid="{2E1F7009-BE4A-47C3-B530-A78AFC2B945C}"/>
    <cellStyle name="Title 5 2 5 2 2" xfId="17511" xr:uid="{6C52593A-9BAE-4C00-B616-8B2C4A87F50F}"/>
    <cellStyle name="Title 5 2 5 2 2 2" xfId="35384" xr:uid="{706B3B16-9B56-45A0-AD59-6DA316B5411F}"/>
    <cellStyle name="Title 5 2 5 2 2 3" xfId="53235" xr:uid="{5655F24E-1A3F-4C7B-932D-29AB8158F55B}"/>
    <cellStyle name="Title 5 2 5 2 3" xfId="35383" xr:uid="{F73A144F-1AB6-4CB6-83E9-BC7D5BC81E2C}"/>
    <cellStyle name="Title 5 2 5 2 4" xfId="53234" xr:uid="{D15EF1B2-F34C-4687-9FB0-9616D9711079}"/>
    <cellStyle name="Title 5 2 5 3" xfId="17512" xr:uid="{AF4F9044-DE2E-40BC-8A9E-DC90C1E389A7}"/>
    <cellStyle name="Title 5 2 5 3 2" xfId="17513" xr:uid="{D8C6C590-6694-473C-B6C1-57BDB8AF4895}"/>
    <cellStyle name="Title 5 2 5 3 2 2" xfId="35386" xr:uid="{3078C37C-FE2A-48E3-BC9C-9C291E2803E9}"/>
    <cellStyle name="Title 5 2 5 3 2 3" xfId="53237" xr:uid="{29185250-042C-495C-AC6C-C8919A19FABC}"/>
    <cellStyle name="Title 5 2 5 3 3" xfId="35385" xr:uid="{2C9EBA32-C701-4FBA-BB37-D68AA9E56540}"/>
    <cellStyle name="Title 5 2 5 3 4" xfId="53236" xr:uid="{5E68F516-1B9D-469E-83F9-1C12A7AC84A0}"/>
    <cellStyle name="Title 5 2 5 4" xfId="17514" xr:uid="{D63A7329-2FC0-43DA-ACB3-D9864C16F645}"/>
    <cellStyle name="Title 5 2 5 4 2" xfId="35387" xr:uid="{8E09741D-B19C-4091-AA12-D933A42E96C6}"/>
    <cellStyle name="Title 5 2 5 4 3" xfId="53238" xr:uid="{600FCE60-A86F-4BD5-918F-B76E2403E1C3}"/>
    <cellStyle name="Title 5 2 5 5" xfId="35382" xr:uid="{4A4F9EC9-A563-4D21-A618-00AF9EA47DB9}"/>
    <cellStyle name="Title 5 2 5 6" xfId="53233" xr:uid="{83AF07C5-10FA-48F7-9E6B-EA113CCF7D05}"/>
    <cellStyle name="Title 5 2 6" xfId="17515" xr:uid="{1BEA1A09-E42E-4D75-A74C-9FCC7B092A96}"/>
    <cellStyle name="Title 5 2 6 2" xfId="17516" xr:uid="{173C36E5-559D-4033-B86A-A6D4D317EC02}"/>
    <cellStyle name="Title 5 2 6 2 2" xfId="35389" xr:uid="{F949ED8F-E57F-45C7-9A13-017064A555CE}"/>
    <cellStyle name="Title 5 2 6 2 3" xfId="53240" xr:uid="{FB9646A5-BBAD-4FD2-BBE8-3093471BF248}"/>
    <cellStyle name="Title 5 2 6 3" xfId="35388" xr:uid="{4CC9E6DA-E1AD-456D-9BA6-E705CF01DA31}"/>
    <cellStyle name="Title 5 2 6 4" xfId="53239" xr:uid="{5617110B-2529-40CA-AAF5-007BFE939B47}"/>
    <cellStyle name="Title 5 2 7" xfId="17517" xr:uid="{419C1DFC-DE23-4EBA-A61C-43BEF1857F69}"/>
    <cellStyle name="Title 5 2 7 2" xfId="17518" xr:uid="{8AB23361-A906-47E5-AEF4-501797DFBEE3}"/>
    <cellStyle name="Title 5 2 7 2 2" xfId="35391" xr:uid="{2DF1495F-B5DE-40FA-815A-3BBCE1E9BD04}"/>
    <cellStyle name="Title 5 2 7 2 3" xfId="53242" xr:uid="{438C4C69-363F-43ED-9592-CB897C6B9413}"/>
    <cellStyle name="Title 5 2 7 3" xfId="35390" xr:uid="{FF855F33-AF19-43EB-8280-52915BB47B46}"/>
    <cellStyle name="Title 5 2 7 4" xfId="53241" xr:uid="{CFFE786A-7138-4D8A-AA81-3E3685F5AF19}"/>
    <cellStyle name="Title 5 2 8" xfId="17519" xr:uid="{963A6B06-8D91-429D-992F-40BB523162DB}"/>
    <cellStyle name="Title 5 2 8 2" xfId="17520" xr:uid="{9A515074-CDE1-485D-B3E0-ECB139F21432}"/>
    <cellStyle name="Title 5 2 8 2 2" xfId="35393" xr:uid="{95637534-6BD8-48F6-9ACE-C31532375BD5}"/>
    <cellStyle name="Title 5 2 8 2 3" xfId="53244" xr:uid="{02F8DCC3-D4CD-434E-A442-331F95F5AA30}"/>
    <cellStyle name="Title 5 2 8 3" xfId="35392" xr:uid="{2B44D455-442D-4620-BD58-9EF1EC5145BE}"/>
    <cellStyle name="Title 5 2 8 4" xfId="53243" xr:uid="{177EB4F4-2DFE-4C7B-8C97-9286138BA608}"/>
    <cellStyle name="Title 5 2 9" xfId="17521" xr:uid="{F2C5D3B1-A2B8-4076-A173-0BA8B65B9B44}"/>
    <cellStyle name="Title 5 2 9 2" xfId="35394" xr:uid="{5C84F6F0-A846-4983-AB68-237474876290}"/>
    <cellStyle name="Title 5 2 9 3" xfId="53245" xr:uid="{BCE517A1-908B-4C04-9FC4-0EE9B2F5D304}"/>
    <cellStyle name="Title 5 3" xfId="17522" xr:uid="{FBBC3E90-49BD-4A63-986B-8A5DAD76B557}"/>
    <cellStyle name="Title 5 3 2" xfId="17523" xr:uid="{2920B1E5-9281-400A-A41B-D7B80D3E6270}"/>
    <cellStyle name="Title 5 3 2 2" xfId="17524" xr:uid="{A7B78B02-630F-4C9E-BA8E-12E42DCEA555}"/>
    <cellStyle name="Title 5 3 2 2 2" xfId="35397" xr:uid="{655C3628-BCF9-482D-9B1C-22E8DAAE2725}"/>
    <cellStyle name="Title 5 3 2 2 3" xfId="53248" xr:uid="{DA489D0D-46DB-4B4A-B5B0-8C4B46AD2EC9}"/>
    <cellStyle name="Title 5 3 2 3" xfId="35396" xr:uid="{66F683D7-8A16-4B22-A7EF-FB6FD689E8D3}"/>
    <cellStyle name="Title 5 3 2 4" xfId="53247" xr:uid="{6D2FFFF7-66A0-4F04-8587-1A60136A4B59}"/>
    <cellStyle name="Title 5 3 3" xfId="17525" xr:uid="{04C31926-E22D-48B4-8B79-0FD66C73FB60}"/>
    <cellStyle name="Title 5 3 3 2" xfId="17526" xr:uid="{0D626A37-BB65-47F2-95EE-AE53CF0D9C52}"/>
    <cellStyle name="Title 5 3 3 2 2" xfId="35399" xr:uid="{A076ECD9-98F9-4E6B-89DB-C8C76B3E795E}"/>
    <cellStyle name="Title 5 3 3 2 3" xfId="53250" xr:uid="{162E4644-5ABB-400D-AF6D-7EE82B812725}"/>
    <cellStyle name="Title 5 3 3 3" xfId="35398" xr:uid="{DEC27C0E-72CA-4141-8065-1B2E08A098BC}"/>
    <cellStyle name="Title 5 3 3 4" xfId="53249" xr:uid="{54B245B1-56B3-4524-9B85-AA9268BDBB96}"/>
    <cellStyle name="Title 5 3 4" xfId="17527" xr:uid="{FCC0950A-6FBD-43FD-85EA-9348DF32642B}"/>
    <cellStyle name="Title 5 3 4 2" xfId="35400" xr:uid="{8360DD76-540A-48A3-8C10-691AB62B723F}"/>
    <cellStyle name="Title 5 3 4 3" xfId="53251" xr:uid="{D28D97C3-5B3A-4084-B5AC-6416355D0994}"/>
    <cellStyle name="Title 5 3 5" xfId="17528" xr:uid="{1F06AFC2-76D7-44A7-A026-76A54140FFFA}"/>
    <cellStyle name="Title 5 3 5 2" xfId="35401" xr:uid="{875A572C-B884-4DD7-BF3E-510F99EDB41C}"/>
    <cellStyle name="Title 5 3 5 3" xfId="53252" xr:uid="{D1117B35-3FD0-4CB3-BD25-1BFD4BC302FE}"/>
    <cellStyle name="Title 5 3 6" xfId="35395" xr:uid="{E27FA805-751A-4B51-A87B-A7A4542D3522}"/>
    <cellStyle name="Title 5 3 7" xfId="53246" xr:uid="{75ED08B9-F880-4A4E-91A9-534112FDD01A}"/>
    <cellStyle name="Title 5 4" xfId="17529" xr:uid="{DCE03FA5-CAB4-482D-85D2-548876D71DC3}"/>
    <cellStyle name="Title 5 4 2" xfId="17530" xr:uid="{6C4A1323-3F40-4734-B302-CA67FAC70EAF}"/>
    <cellStyle name="Title 5 4 2 2" xfId="17531" xr:uid="{51BA412C-810D-4ECA-9EC8-A9A4D215DEB4}"/>
    <cellStyle name="Title 5 4 2 2 2" xfId="35404" xr:uid="{09E1E8DB-9565-407A-B6DE-E97E3550B599}"/>
    <cellStyle name="Title 5 4 2 2 3" xfId="53255" xr:uid="{FA7D8891-AFEA-4954-82F0-CB7519D724D3}"/>
    <cellStyle name="Title 5 4 2 3" xfId="35403" xr:uid="{A2A06004-1C27-462F-827A-E2B522194279}"/>
    <cellStyle name="Title 5 4 2 4" xfId="53254" xr:uid="{125FDDE2-2CFA-4BE9-97A1-159EF58914B3}"/>
    <cellStyle name="Title 5 4 3" xfId="17532" xr:uid="{E67CB54C-3ED8-4C69-BEF7-917A07322792}"/>
    <cellStyle name="Title 5 4 3 2" xfId="17533" xr:uid="{8C3693FA-B9A3-4627-A7ED-1B365E7B20A3}"/>
    <cellStyle name="Title 5 4 3 2 2" xfId="35406" xr:uid="{4BB389CA-9AFC-440A-8159-A6221573F81B}"/>
    <cellStyle name="Title 5 4 3 2 3" xfId="53257" xr:uid="{8057873D-26F9-436D-931D-70618438F38F}"/>
    <cellStyle name="Title 5 4 3 3" xfId="35405" xr:uid="{68F40812-1774-47A1-B0A0-4231D6A40F05}"/>
    <cellStyle name="Title 5 4 3 4" xfId="53256" xr:uid="{AE54B83A-A975-411C-B3F5-C44497E8977E}"/>
    <cellStyle name="Title 5 4 4" xfId="17534" xr:uid="{13DE1F7A-4DB0-4C20-A71A-6E9E036CA083}"/>
    <cellStyle name="Title 5 4 4 2" xfId="35407" xr:uid="{82B6C9CD-7F81-4316-9D46-4634DDE51A65}"/>
    <cellStyle name="Title 5 4 4 3" xfId="53258" xr:uid="{511AAA2C-214D-426A-A716-028730E863EF}"/>
    <cellStyle name="Title 5 4 5" xfId="35402" xr:uid="{E30D0653-818F-44CD-8845-9A2B98F7D5EF}"/>
    <cellStyle name="Title 5 4 6" xfId="53253" xr:uid="{6864C5DC-7BB2-4B9B-8074-326EF6736671}"/>
    <cellStyle name="Title 5 5" xfId="17535" xr:uid="{8D1DCBE4-A4D3-4B24-B6A7-547C86366247}"/>
    <cellStyle name="Title 5 5 2" xfId="17536" xr:uid="{8E3D549A-1913-471B-92A0-E249A9DFA3D4}"/>
    <cellStyle name="Title 5 5 2 2" xfId="17537" xr:uid="{7F75A9B3-CB1D-44D1-AB16-4485D55A84C3}"/>
    <cellStyle name="Title 5 5 2 2 2" xfId="35410" xr:uid="{CDC5188C-1A6C-4282-868B-92E0D691FA7D}"/>
    <cellStyle name="Title 5 5 2 2 3" xfId="53261" xr:uid="{FEC3A8C4-0420-410E-86CD-BE1A84AD0F13}"/>
    <cellStyle name="Title 5 5 2 3" xfId="35409" xr:uid="{808B7683-AEBA-4F9B-BB85-114BEEEC37F5}"/>
    <cellStyle name="Title 5 5 2 4" xfId="53260" xr:uid="{B7D8857D-C4E4-476E-A2B2-4FB870CC789B}"/>
    <cellStyle name="Title 5 5 3" xfId="17538" xr:uid="{3F796400-C89F-40BA-BE85-60B8DD26798A}"/>
    <cellStyle name="Title 5 5 3 2" xfId="17539" xr:uid="{03E4861C-F3BD-475C-8790-AA0CADBB56D2}"/>
    <cellStyle name="Title 5 5 3 2 2" xfId="35412" xr:uid="{4A27998A-D807-460C-941A-E24211EF7D04}"/>
    <cellStyle name="Title 5 5 3 2 3" xfId="53263" xr:uid="{0A65FA47-EECE-49E1-A692-0D13B68FFAF8}"/>
    <cellStyle name="Title 5 5 3 3" xfId="35411" xr:uid="{63424A23-5280-44E7-884D-9A27BF9CBC65}"/>
    <cellStyle name="Title 5 5 3 4" xfId="53262" xr:uid="{D9DF0D6B-0F73-4E4C-8CEC-0374F735ABF2}"/>
    <cellStyle name="Title 5 5 4" xfId="17540" xr:uid="{ED26AD98-983B-44C5-A3FA-BC3F1D24BAD9}"/>
    <cellStyle name="Title 5 5 4 2" xfId="35413" xr:uid="{12556BE4-4F88-4B07-B8A2-DB598B1818D2}"/>
    <cellStyle name="Title 5 5 4 3" xfId="53264" xr:uid="{B20BD637-4976-4E9B-927F-04D3536DD337}"/>
    <cellStyle name="Title 5 5 5" xfId="35408" xr:uid="{076FADCC-E0B8-4A69-ACCE-2A4150AB0C24}"/>
    <cellStyle name="Title 5 5 6" xfId="53259" xr:uid="{0496E47E-304B-49F7-B803-9C71AAFE7949}"/>
    <cellStyle name="Title 5 6" xfId="17541" xr:uid="{48786571-8D4B-40BC-A06E-750648E56DB8}"/>
    <cellStyle name="Title 5 6 2" xfId="17542" xr:uid="{78D61917-2499-42E5-9503-E5827D30E69C}"/>
    <cellStyle name="Title 5 6 2 2" xfId="17543" xr:uid="{81339F1C-8DF1-4D27-BD2E-0E472839108B}"/>
    <cellStyle name="Title 5 6 2 2 2" xfId="35416" xr:uid="{D76A10CD-479C-407C-9532-A3EF2B4795CA}"/>
    <cellStyle name="Title 5 6 2 2 3" xfId="53267" xr:uid="{77AD506E-6988-4485-AE4C-6F5236B20616}"/>
    <cellStyle name="Title 5 6 2 3" xfId="35415" xr:uid="{4BC1D417-598D-4A6A-BD40-3D215FF86250}"/>
    <cellStyle name="Title 5 6 2 4" xfId="53266" xr:uid="{214620A8-320D-4BB0-B906-21BFAAB2B0E9}"/>
    <cellStyle name="Title 5 6 3" xfId="17544" xr:uid="{96777B04-06B9-4BEF-9D5C-B544D48963A9}"/>
    <cellStyle name="Title 5 6 3 2" xfId="17545" xr:uid="{B945E1EB-CDB3-479D-9C08-E82666ED1451}"/>
    <cellStyle name="Title 5 6 3 2 2" xfId="35418" xr:uid="{02F554A1-56BF-46EB-9C00-E450E9CFFA61}"/>
    <cellStyle name="Title 5 6 3 2 3" xfId="53269" xr:uid="{EFE2FA03-BFE0-4A66-80EC-1F98185D7D2F}"/>
    <cellStyle name="Title 5 6 3 3" xfId="35417" xr:uid="{994F6EF6-D649-439A-9BF7-A73428AFEDF0}"/>
    <cellStyle name="Title 5 6 3 4" xfId="53268" xr:uid="{0CC66D5B-DF9F-44FE-8D3A-E3C57424855A}"/>
    <cellStyle name="Title 5 6 4" xfId="17546" xr:uid="{C27CFEA6-2D3A-466B-A0D0-94D8F9CC778D}"/>
    <cellStyle name="Title 5 6 4 2" xfId="17547" xr:uid="{1F8C7381-897E-4A34-A129-122E59A1A19D}"/>
    <cellStyle name="Title 5 6 4 2 2" xfId="35420" xr:uid="{646C8E37-9533-4AF8-9D1D-3ADC4534A782}"/>
    <cellStyle name="Title 5 6 4 2 3" xfId="53271" xr:uid="{5EE927BA-CEBA-4BD7-844D-C5C620D9CFFC}"/>
    <cellStyle name="Title 5 6 4 3" xfId="35419" xr:uid="{14209B12-E0DD-4E7A-AC75-6EDEEBEBF8C5}"/>
    <cellStyle name="Title 5 6 4 4" xfId="53270" xr:uid="{D25D9FE5-0D0B-4193-9462-FAA2EB6E8142}"/>
    <cellStyle name="Title 5 6 5" xfId="17548" xr:uid="{392A789C-437A-4302-930A-7D924E5164AA}"/>
    <cellStyle name="Title 5 6 5 2" xfId="35421" xr:uid="{887705DB-1EAD-4DD3-96B8-67C64E2CF62B}"/>
    <cellStyle name="Title 5 6 5 3" xfId="53272" xr:uid="{545BE77A-F6CC-42DE-A260-D0B31CC60F20}"/>
    <cellStyle name="Title 5 6 6" xfId="35414" xr:uid="{26ACBA93-4411-484A-AFE3-A01F51746F94}"/>
    <cellStyle name="Title 5 6 7" xfId="53265" xr:uid="{9CD6DB72-4E85-440F-B0B5-F9501A05C2CE}"/>
    <cellStyle name="Title 5 7" xfId="17549" xr:uid="{B2E1A5B0-8CA3-488E-AE18-F7971DAFC701}"/>
    <cellStyle name="Title 5 7 2" xfId="17550" xr:uid="{D3BC0E45-2369-4A9B-9A5C-3763581464E6}"/>
    <cellStyle name="Title 5 7 2 2" xfId="17551" xr:uid="{916EE662-8ACD-4038-AC6E-9A584D198BD4}"/>
    <cellStyle name="Title 5 7 2 2 2" xfId="35424" xr:uid="{17C1689F-7511-4F91-B596-771C39644B41}"/>
    <cellStyle name="Title 5 7 2 2 3" xfId="53275" xr:uid="{8C4355E5-D55F-4E1A-AC56-65CE4C8A6116}"/>
    <cellStyle name="Title 5 7 2 3" xfId="35423" xr:uid="{F1C759F9-16D6-442D-A0E9-1DB4EC3FD587}"/>
    <cellStyle name="Title 5 7 2 4" xfId="53274" xr:uid="{B889553D-DAFE-4B8E-BD9F-A1155D885F44}"/>
    <cellStyle name="Title 5 7 3" xfId="17552" xr:uid="{4EDDA286-7E74-492D-96A1-1C5671A60954}"/>
    <cellStyle name="Title 5 7 3 2" xfId="17553" xr:uid="{C0B23385-EBDB-42AA-B841-583E5C6B8EB8}"/>
    <cellStyle name="Title 5 7 3 2 2" xfId="35426" xr:uid="{9CFFE605-D9E9-4DC8-9175-F4E6EE55EB9D}"/>
    <cellStyle name="Title 5 7 3 2 3" xfId="53277" xr:uid="{2097713F-97D5-43CC-A7F2-98F562ACF83B}"/>
    <cellStyle name="Title 5 7 3 3" xfId="35425" xr:uid="{6B621822-8945-469A-AE57-18030DD4147F}"/>
    <cellStyle name="Title 5 7 3 4" xfId="53276" xr:uid="{0B1A2421-9D1B-4EED-9D5F-BAF95213578B}"/>
    <cellStyle name="Title 5 7 4" xfId="17554" xr:uid="{57C50E65-0B82-4932-B1F7-FC0336CC259C}"/>
    <cellStyle name="Title 5 7 4 2" xfId="35427" xr:uid="{84F568CF-091E-41C1-8770-68A228AE8FAA}"/>
    <cellStyle name="Title 5 7 4 3" xfId="53278" xr:uid="{AC438A98-F90C-4BE7-92B1-8AB731174C31}"/>
    <cellStyle name="Title 5 7 5" xfId="35422" xr:uid="{F560AE76-06A7-4DC5-AE24-67201697F615}"/>
    <cellStyle name="Title 5 7 6" xfId="53273" xr:uid="{372F110C-35AE-45E8-83FB-1AD13EB853A5}"/>
    <cellStyle name="Title 5 8" xfId="17555" xr:uid="{A392F040-D453-4164-B652-1F4186D95179}"/>
    <cellStyle name="Title 5 8 2" xfId="17556" xr:uid="{DD0FF367-B54E-4A28-81EB-41CBB6A32F36}"/>
    <cellStyle name="Title 5 8 2 2" xfId="35429" xr:uid="{60F5E9EA-DB4C-4FCC-B08F-3ACB0DFD450B}"/>
    <cellStyle name="Title 5 8 2 3" xfId="53280" xr:uid="{9E561117-8B87-40E5-BB6F-7B33F6007E5D}"/>
    <cellStyle name="Title 5 8 3" xfId="35428" xr:uid="{DC5A0D4A-01B3-48CE-914A-11CB380D9577}"/>
    <cellStyle name="Title 5 8 4" xfId="53279" xr:uid="{D6B387D3-5119-492E-A254-98DF9C2DD232}"/>
    <cellStyle name="Title 5 9" xfId="17557" xr:uid="{D9A93074-FF1D-4FF2-9FE4-8C8CBFB4618E}"/>
    <cellStyle name="Title 5 9 2" xfId="17558" xr:uid="{050CABCB-5AA0-413A-BD21-3FC61DC09B8E}"/>
    <cellStyle name="Title 5 9 2 2" xfId="35431" xr:uid="{27FC0DA6-CE67-4501-AE1A-3A31303DED4D}"/>
    <cellStyle name="Title 5 9 2 3" xfId="53282" xr:uid="{C9D5E6D4-5989-4EEE-A42C-7E4097CEF747}"/>
    <cellStyle name="Title 5 9 3" xfId="35430" xr:uid="{78E0D1CC-9331-4BDA-BC4C-79157D82E613}"/>
    <cellStyle name="Title 5 9 4" xfId="53281" xr:uid="{D7B08ABA-19F8-4252-AADA-94229BC7E98B}"/>
    <cellStyle name="Title 6" xfId="3299" xr:uid="{770761AC-5887-4886-83DB-F4CB22129B21}"/>
    <cellStyle name="Title 6 10" xfId="17560" xr:uid="{D6D71C9E-FDED-43CC-9983-BE3F380DCD68}"/>
    <cellStyle name="Title 6 10 2" xfId="17561" xr:uid="{A323113B-A504-4F64-AA49-644F985FE2E9}"/>
    <cellStyle name="Title 6 10 2 2" xfId="35434" xr:uid="{ABA69390-955C-41B6-B704-0EC6826B9359}"/>
    <cellStyle name="Title 6 10 2 3" xfId="53285" xr:uid="{011EAA5E-5F85-4BAE-A076-DBB1FD8982E9}"/>
    <cellStyle name="Title 6 10 3" xfId="35433" xr:uid="{8FC03FD6-14EE-41CE-BC60-B4BC4A198F56}"/>
    <cellStyle name="Title 6 10 4" xfId="53284" xr:uid="{60904E61-50CC-4DB5-8286-5BEE116706A6}"/>
    <cellStyle name="Title 6 11" xfId="17562" xr:uid="{33E79A15-3B85-45CD-8FA2-FFE02B8A465B}"/>
    <cellStyle name="Title 6 11 2" xfId="35435" xr:uid="{C01D7180-EC04-4B73-A341-6C62EB969834}"/>
    <cellStyle name="Title 6 11 3" xfId="53286" xr:uid="{F55EDB30-A955-4B63-A1A1-88F13D0512A9}"/>
    <cellStyle name="Title 6 12" xfId="17563" xr:uid="{B30DF43B-B841-4895-B5E1-3D012E62CD12}"/>
    <cellStyle name="Title 6 12 2" xfId="35436" xr:uid="{287875ED-2397-48A5-8E70-AC24A567C5A0}"/>
    <cellStyle name="Title 6 12 3" xfId="53287" xr:uid="{305A83E5-F13A-4BAA-AFD3-1DB8B0001093}"/>
    <cellStyle name="Title 6 13" xfId="17559" xr:uid="{CBD1123F-593C-4183-BF6F-83A1C0E97A37}"/>
    <cellStyle name="Title 6 13 2" xfId="35432" xr:uid="{FFF3587D-401A-481E-B3B0-6995A479CF1A}"/>
    <cellStyle name="Title 6 13 3" xfId="53283" xr:uid="{DE4B1DE0-1A90-41B7-AA37-A9EDF1BACF07}"/>
    <cellStyle name="Title 6 14" xfId="60353" xr:uid="{DAEC83AD-F750-4079-97AF-B83EFE7BE04A}"/>
    <cellStyle name="Title 6 2" xfId="17564" xr:uid="{6381D9DA-88F6-4706-B963-A9FED157A30A}"/>
    <cellStyle name="Title 6 2 10" xfId="17565" xr:uid="{206A0A15-BB02-4D97-B99C-3B721EA4D53C}"/>
    <cellStyle name="Title 6 2 10 2" xfId="35438" xr:uid="{8EDE3696-7EC6-447F-8B80-71AB447CFCBA}"/>
    <cellStyle name="Title 6 2 10 3" xfId="53289" xr:uid="{9CEA940C-8B42-4179-AF54-1FAB47FF5FF4}"/>
    <cellStyle name="Title 6 2 11" xfId="35437" xr:uid="{BDC703D8-5EA7-4D02-8F79-D742D6776491}"/>
    <cellStyle name="Title 6 2 12" xfId="53288" xr:uid="{9D1D7E17-0EC3-4552-B12C-6D8850FA57ED}"/>
    <cellStyle name="Title 6 2 2" xfId="17566" xr:uid="{A84B7E20-E911-4B64-96E6-69EEBE9C6E61}"/>
    <cellStyle name="Title 6 2 2 2" xfId="17567" xr:uid="{B373D38A-07DD-4228-8165-F733A4EC8C65}"/>
    <cellStyle name="Title 6 2 2 2 2" xfId="17568" xr:uid="{A6FB5EAB-E9F1-4147-9EC7-2F11C0EEC36C}"/>
    <cellStyle name="Title 6 2 2 2 2 2" xfId="35441" xr:uid="{A9529084-CAC2-4468-BE75-91F638A14636}"/>
    <cellStyle name="Title 6 2 2 2 2 3" xfId="53292" xr:uid="{285D0146-9275-4055-8AC7-B4E23ABD401A}"/>
    <cellStyle name="Title 6 2 2 2 3" xfId="35440" xr:uid="{C735A497-4AD9-4B92-A882-A966A0C6F796}"/>
    <cellStyle name="Title 6 2 2 2 4" xfId="53291" xr:uid="{EE3F18F2-C036-42C0-A375-56A65E8EBC0A}"/>
    <cellStyle name="Title 6 2 2 3" xfId="17569" xr:uid="{531B389E-B737-4DEE-B804-CB6A0D55467A}"/>
    <cellStyle name="Title 6 2 2 3 2" xfId="17570" xr:uid="{DE867A97-5F9D-4018-9088-5EE4569E9A43}"/>
    <cellStyle name="Title 6 2 2 3 2 2" xfId="35443" xr:uid="{9FE8D65D-CABE-477F-9677-C967899E4DFB}"/>
    <cellStyle name="Title 6 2 2 3 2 3" xfId="53294" xr:uid="{C0D7B681-88A9-43AD-9687-FCB88518245B}"/>
    <cellStyle name="Title 6 2 2 3 3" xfId="35442" xr:uid="{F00D6B05-BDC1-4807-AEDB-730B2D23758F}"/>
    <cellStyle name="Title 6 2 2 3 4" xfId="53293" xr:uid="{CDC5F901-EACD-45DF-81B0-BA353051B7EE}"/>
    <cellStyle name="Title 6 2 2 4" xfId="17571" xr:uid="{F9943103-1219-45A4-A6C7-B54952FFD8CB}"/>
    <cellStyle name="Title 6 2 2 4 2" xfId="35444" xr:uid="{8A8547C6-BBD0-4345-9D05-35A8C68F546B}"/>
    <cellStyle name="Title 6 2 2 4 3" xfId="53295" xr:uid="{017E0B56-FF71-4EE3-BA94-5B63A7934539}"/>
    <cellStyle name="Title 6 2 2 5" xfId="35439" xr:uid="{9C0CDF5A-649F-45B3-8649-AEA109A747A7}"/>
    <cellStyle name="Title 6 2 2 6" xfId="53290" xr:uid="{1353A7E0-3291-4DA7-9F6A-A27534E75B3D}"/>
    <cellStyle name="Title 6 2 3" xfId="17572" xr:uid="{14213B60-8180-4A59-80DB-775460861F4C}"/>
    <cellStyle name="Title 6 2 3 2" xfId="17573" xr:uid="{22F0B695-805D-4680-9F40-AA34B3AD6D7D}"/>
    <cellStyle name="Title 6 2 3 2 2" xfId="17574" xr:uid="{6683304F-F60B-41A7-83E6-B960BCABAE05}"/>
    <cellStyle name="Title 6 2 3 2 2 2" xfId="35447" xr:uid="{0DAA3F53-293E-4ABF-8659-2804D76FEBA1}"/>
    <cellStyle name="Title 6 2 3 2 2 3" xfId="53298" xr:uid="{8A0C1A83-1CB3-4BF0-8BEF-89490331A585}"/>
    <cellStyle name="Title 6 2 3 2 3" xfId="35446" xr:uid="{A67DE9D9-8D39-47E1-906E-C6CB1F076DE2}"/>
    <cellStyle name="Title 6 2 3 2 4" xfId="53297" xr:uid="{6D301D00-4555-407C-835E-CF98B8712B6F}"/>
    <cellStyle name="Title 6 2 3 3" xfId="17575" xr:uid="{DB994718-20B5-4509-9ADF-E00FC8E6C86C}"/>
    <cellStyle name="Title 6 2 3 3 2" xfId="17576" xr:uid="{D32196F4-4AD0-413D-9EDF-32B1A76BE60B}"/>
    <cellStyle name="Title 6 2 3 3 2 2" xfId="35449" xr:uid="{874FD13C-BC42-4520-B0D4-72419C39EDD5}"/>
    <cellStyle name="Title 6 2 3 3 2 3" xfId="53300" xr:uid="{2BBF07E1-F6EF-4666-9CF9-28D27BD1CD0E}"/>
    <cellStyle name="Title 6 2 3 3 3" xfId="35448" xr:uid="{67504499-CFE6-48FD-A7EA-DF4072848B78}"/>
    <cellStyle name="Title 6 2 3 3 4" xfId="53299" xr:uid="{DAE73CB1-AD0E-4682-A605-B444559D43B4}"/>
    <cellStyle name="Title 6 2 3 4" xfId="17577" xr:uid="{F872093B-87CF-4B78-BD0F-0DB301F8B64C}"/>
    <cellStyle name="Title 6 2 3 4 2" xfId="35450" xr:uid="{814949DE-1189-4B6C-84A0-D9D88B11345E}"/>
    <cellStyle name="Title 6 2 3 4 3" xfId="53301" xr:uid="{2BF3D48C-6815-4CA9-A1ED-1FC006A2B1C7}"/>
    <cellStyle name="Title 6 2 3 5" xfId="35445" xr:uid="{0EEA0469-EA28-44A2-BDE7-3182BEBC0613}"/>
    <cellStyle name="Title 6 2 3 6" xfId="53296" xr:uid="{CFED5532-7F5B-4BBF-89EE-12F026DCE277}"/>
    <cellStyle name="Title 6 2 4" xfId="17578" xr:uid="{065CB8F7-8AF8-4208-9ABC-62F7CEC89A7A}"/>
    <cellStyle name="Title 6 2 4 2" xfId="17579" xr:uid="{B4598976-9C01-40DF-9033-A7CAC2488C7E}"/>
    <cellStyle name="Title 6 2 4 2 2" xfId="17580" xr:uid="{D3F055D4-E192-42F8-9BA0-2B537E6F39F1}"/>
    <cellStyle name="Title 6 2 4 2 2 2" xfId="35453" xr:uid="{D4E2950B-C30C-4F6D-AAAA-9C8DCECA3A55}"/>
    <cellStyle name="Title 6 2 4 2 2 3" xfId="53304" xr:uid="{2A7F60ED-026A-4BF6-9DAA-34E765104049}"/>
    <cellStyle name="Title 6 2 4 2 3" xfId="35452" xr:uid="{D867B195-711C-41CB-A25E-FAAB462468FD}"/>
    <cellStyle name="Title 6 2 4 2 4" xfId="53303" xr:uid="{E91EFFC1-3550-4FF3-A78E-3C7056BDC81F}"/>
    <cellStyle name="Title 6 2 4 3" xfId="17581" xr:uid="{CFBFE485-032B-4702-844A-5987DA5153B3}"/>
    <cellStyle name="Title 6 2 4 3 2" xfId="17582" xr:uid="{C6D2238B-4883-4A50-B091-046FA3F7D91C}"/>
    <cellStyle name="Title 6 2 4 3 2 2" xfId="35455" xr:uid="{492D7F20-C334-4131-A5C8-11932DF8A680}"/>
    <cellStyle name="Title 6 2 4 3 2 3" xfId="53306" xr:uid="{49B61D39-A78B-490B-97FA-1E49D49DBEE0}"/>
    <cellStyle name="Title 6 2 4 3 3" xfId="35454" xr:uid="{92A26175-5643-40F7-82EE-E8635D4CBA68}"/>
    <cellStyle name="Title 6 2 4 3 4" xfId="53305" xr:uid="{A9476668-DB90-4AA4-858C-39212EE30DFC}"/>
    <cellStyle name="Title 6 2 4 4" xfId="17583" xr:uid="{AE7BDDB8-F2AD-4B79-A964-7363935A3B3B}"/>
    <cellStyle name="Title 6 2 4 4 2" xfId="17584" xr:uid="{23136503-7996-4F72-B809-C65019737237}"/>
    <cellStyle name="Title 6 2 4 4 2 2" xfId="35457" xr:uid="{40568A98-98AC-4215-BD8C-A144267266FC}"/>
    <cellStyle name="Title 6 2 4 4 2 3" xfId="53308" xr:uid="{37373226-7FB5-4511-9D61-0A746B4D501D}"/>
    <cellStyle name="Title 6 2 4 4 3" xfId="35456" xr:uid="{1B04BA22-094B-4AA2-A165-1B0234E544A1}"/>
    <cellStyle name="Title 6 2 4 4 4" xfId="53307" xr:uid="{9A75F9DA-C985-413D-AF19-474C8F2FEFDC}"/>
    <cellStyle name="Title 6 2 4 5" xfId="17585" xr:uid="{927C52C5-4563-473A-B7EB-3884D1394D33}"/>
    <cellStyle name="Title 6 2 4 5 2" xfId="35458" xr:uid="{B6A83CA9-CEAC-4797-8572-19C6755B7E72}"/>
    <cellStyle name="Title 6 2 4 5 3" xfId="53309" xr:uid="{41CE2E60-BA9E-4ECB-9B23-FE3F6B9FA45B}"/>
    <cellStyle name="Title 6 2 4 6" xfId="35451" xr:uid="{05C0E70A-02A3-4AE9-B392-AA21438CB460}"/>
    <cellStyle name="Title 6 2 4 7" xfId="53302" xr:uid="{24A89C09-6570-4EED-99C0-A6A2CE7C9286}"/>
    <cellStyle name="Title 6 2 5" xfId="17586" xr:uid="{E5A30CDF-D840-4448-BD27-812A7BC0DFB4}"/>
    <cellStyle name="Title 6 2 5 2" xfId="17587" xr:uid="{A6553BDA-8F8E-48E5-A9A6-FD08CBFEDDC8}"/>
    <cellStyle name="Title 6 2 5 2 2" xfId="17588" xr:uid="{D336992D-9B93-4B60-91BF-7DC489C93FE1}"/>
    <cellStyle name="Title 6 2 5 2 2 2" xfId="35461" xr:uid="{6E5CD0B5-D803-4442-A2E9-7C16AA97DE07}"/>
    <cellStyle name="Title 6 2 5 2 2 3" xfId="53312" xr:uid="{7AA0EF34-B506-4A84-A688-98AA141AA4D4}"/>
    <cellStyle name="Title 6 2 5 2 3" xfId="35460" xr:uid="{3FF93E94-605C-4582-935B-84E627C663AE}"/>
    <cellStyle name="Title 6 2 5 2 4" xfId="53311" xr:uid="{78A229BA-3A05-496B-9D61-64BF773B7FE8}"/>
    <cellStyle name="Title 6 2 5 3" xfId="17589" xr:uid="{6DA8CE25-04EB-4CFF-8C2F-E3AFA95F7096}"/>
    <cellStyle name="Title 6 2 5 3 2" xfId="17590" xr:uid="{441BB400-77C5-42A2-8339-C05877828774}"/>
    <cellStyle name="Title 6 2 5 3 2 2" xfId="35463" xr:uid="{45218858-4253-4A34-A225-04993599C619}"/>
    <cellStyle name="Title 6 2 5 3 2 3" xfId="53314" xr:uid="{638F23EC-5A6D-44A9-81F9-DE69A538861F}"/>
    <cellStyle name="Title 6 2 5 3 3" xfId="35462" xr:uid="{CD3941D1-3971-4CFE-9572-C9D762C8F841}"/>
    <cellStyle name="Title 6 2 5 3 4" xfId="53313" xr:uid="{59385B24-3465-4E9F-8E9C-7D545CEEE5C5}"/>
    <cellStyle name="Title 6 2 5 4" xfId="17591" xr:uid="{36D10B45-3DCB-405F-97EE-1176FD740AC1}"/>
    <cellStyle name="Title 6 2 5 4 2" xfId="35464" xr:uid="{0FDF73AA-2248-4CD6-920E-F3F9D0373034}"/>
    <cellStyle name="Title 6 2 5 4 3" xfId="53315" xr:uid="{54AF837D-D17C-4925-8D10-EEB972982876}"/>
    <cellStyle name="Title 6 2 5 5" xfId="35459" xr:uid="{7D63CE5D-80B0-4D0A-A4CA-78F8B583D4C6}"/>
    <cellStyle name="Title 6 2 5 6" xfId="53310" xr:uid="{5A1DBC43-1AC8-4742-A578-6AA07D5EB9D1}"/>
    <cellStyle name="Title 6 2 6" xfId="17592" xr:uid="{0C19C3F8-47B1-4BDE-B663-FCDDE026FE79}"/>
    <cellStyle name="Title 6 2 6 2" xfId="17593" xr:uid="{9F5112F0-9B01-402E-B060-15442A0E5A37}"/>
    <cellStyle name="Title 6 2 6 2 2" xfId="35466" xr:uid="{E887E5C4-D567-44F5-B90E-24C080B8F4EC}"/>
    <cellStyle name="Title 6 2 6 2 3" xfId="53317" xr:uid="{127FEC61-E3CB-4EE0-8EFD-1E1FF29684E9}"/>
    <cellStyle name="Title 6 2 6 3" xfId="35465" xr:uid="{A518C781-5125-4A4E-9FFF-1B73F0998A5F}"/>
    <cellStyle name="Title 6 2 6 4" xfId="53316" xr:uid="{7DFC118E-3899-444D-BDC7-65CF4EC5BCD0}"/>
    <cellStyle name="Title 6 2 7" xfId="17594" xr:uid="{C41C5CCD-CB8D-41A1-B4BD-AF002A9D73BD}"/>
    <cellStyle name="Title 6 2 7 2" xfId="17595" xr:uid="{1ED69496-209F-48CF-87F8-FC2E994FC53A}"/>
    <cellStyle name="Title 6 2 7 2 2" xfId="35468" xr:uid="{A7E81725-285E-474F-93AB-799972083B9A}"/>
    <cellStyle name="Title 6 2 7 2 3" xfId="53319" xr:uid="{A4291CD7-7D96-46B9-951B-8B76191CE080}"/>
    <cellStyle name="Title 6 2 7 3" xfId="35467" xr:uid="{24D66CB6-162F-4242-81E3-6E99A070E8F1}"/>
    <cellStyle name="Title 6 2 7 4" xfId="53318" xr:uid="{B0CA0577-F0C4-4D8D-A01F-FDEF6CB9DD7E}"/>
    <cellStyle name="Title 6 2 8" xfId="17596" xr:uid="{3ABBFACE-0608-4509-A98D-3B0C8B377033}"/>
    <cellStyle name="Title 6 2 8 2" xfId="17597" xr:uid="{B2A37E4F-F2F8-459B-8640-9F85F78631DD}"/>
    <cellStyle name="Title 6 2 8 2 2" xfId="35470" xr:uid="{8781EDAC-A1A6-4EE6-A7EC-54B682FA450F}"/>
    <cellStyle name="Title 6 2 8 2 3" xfId="53321" xr:uid="{FDE4BAE0-5EE8-41BD-B309-58421B5DE9AF}"/>
    <cellStyle name="Title 6 2 8 3" xfId="35469" xr:uid="{1C14E323-1537-4A62-ABD3-CABD855BB035}"/>
    <cellStyle name="Title 6 2 8 4" xfId="53320" xr:uid="{EF10625A-F263-4B03-A651-0CD42996F68B}"/>
    <cellStyle name="Title 6 2 9" xfId="17598" xr:uid="{CA50024A-25A3-4625-AD0E-1DB33736893E}"/>
    <cellStyle name="Title 6 2 9 2" xfId="35471" xr:uid="{89117C24-8608-41BD-9A86-11C5EA029526}"/>
    <cellStyle name="Title 6 2 9 3" xfId="53322" xr:uid="{2B643E8A-9678-4F90-B623-C04044D341FF}"/>
    <cellStyle name="Title 6 3" xfId="17599" xr:uid="{20D6D51A-5B42-4D53-ABBD-7503A451D029}"/>
    <cellStyle name="Title 6 3 2" xfId="17600" xr:uid="{996F3CD5-266B-416D-81E0-758EAC7E7744}"/>
    <cellStyle name="Title 6 3 2 2" xfId="17601" xr:uid="{F5AAF8EB-B83F-4AA0-80EA-FE2DCB5F83B9}"/>
    <cellStyle name="Title 6 3 2 2 2" xfId="35474" xr:uid="{7AE23D29-CB1D-4377-94B3-77BB11E7E790}"/>
    <cellStyle name="Title 6 3 2 2 3" xfId="53325" xr:uid="{67DF680D-486C-4571-BCDE-302BD173E2A5}"/>
    <cellStyle name="Title 6 3 2 3" xfId="35473" xr:uid="{2855E328-16B4-48E0-885B-CFBDD42F3FAB}"/>
    <cellStyle name="Title 6 3 2 4" xfId="53324" xr:uid="{4EED99A6-9EB5-4B26-AB7F-A715B3E44A33}"/>
    <cellStyle name="Title 6 3 3" xfId="17602" xr:uid="{A51336D4-71D3-4C4B-8918-B2C210E32A02}"/>
    <cellStyle name="Title 6 3 3 2" xfId="17603" xr:uid="{1615EEB9-7B04-40FB-8A8F-0AACE6761ED8}"/>
    <cellStyle name="Title 6 3 3 2 2" xfId="35476" xr:uid="{F5EE3C65-E47F-495C-B7F6-605099BB466A}"/>
    <cellStyle name="Title 6 3 3 2 3" xfId="53327" xr:uid="{2E2DAE34-A114-4570-AD1B-79B1C4E44FE0}"/>
    <cellStyle name="Title 6 3 3 3" xfId="35475" xr:uid="{3B29D1D7-5AAC-4E77-98E9-124BC20BF4C5}"/>
    <cellStyle name="Title 6 3 3 4" xfId="53326" xr:uid="{B30EF531-B66A-4384-80A4-3F3700423FA9}"/>
    <cellStyle name="Title 6 3 4" xfId="17604" xr:uid="{AD45D637-C0BB-4068-8880-6EAC8761E2FB}"/>
    <cellStyle name="Title 6 3 4 2" xfId="35477" xr:uid="{2AB1E4FC-5536-469E-A308-D20569AD213B}"/>
    <cellStyle name="Title 6 3 4 3" xfId="53328" xr:uid="{86FFD45E-4B34-40EB-A513-A3C884BBEFF4}"/>
    <cellStyle name="Title 6 3 5" xfId="17605" xr:uid="{4A9EB569-C0C6-4092-8324-D1F3AD4FE7F1}"/>
    <cellStyle name="Title 6 3 5 2" xfId="35478" xr:uid="{409FA229-BD43-4834-85ED-6EA0B25FDD42}"/>
    <cellStyle name="Title 6 3 5 3" xfId="53329" xr:uid="{9FBE0812-EB7C-4A12-81B9-DEA008819859}"/>
    <cellStyle name="Title 6 3 6" xfId="35472" xr:uid="{3A17ADD5-61AB-46EA-93CE-696E13D5FC25}"/>
    <cellStyle name="Title 6 3 7" xfId="53323" xr:uid="{1EDA03D9-3679-4DA2-AAA1-C89B8B9EA98E}"/>
    <cellStyle name="Title 6 4" xfId="17606" xr:uid="{C8468639-02FE-4DE2-8DA8-C7FB6FE43678}"/>
    <cellStyle name="Title 6 4 2" xfId="17607" xr:uid="{93EC42F4-9B8B-4917-8030-97B611BD986A}"/>
    <cellStyle name="Title 6 4 2 2" xfId="17608" xr:uid="{F5063D89-8CBF-458F-8C62-50460E1C162F}"/>
    <cellStyle name="Title 6 4 2 2 2" xfId="35481" xr:uid="{BCC5C274-B076-40EE-90A8-039451C052E0}"/>
    <cellStyle name="Title 6 4 2 2 3" xfId="53332" xr:uid="{64753ADB-3DEF-470C-AA09-F74763DFD6D5}"/>
    <cellStyle name="Title 6 4 2 3" xfId="35480" xr:uid="{FA606643-59B7-4DDE-978C-1BD051D4823F}"/>
    <cellStyle name="Title 6 4 2 4" xfId="53331" xr:uid="{D68A7FA7-D924-43E9-AF1B-09056C6D8A55}"/>
    <cellStyle name="Title 6 4 3" xfId="17609" xr:uid="{FC779D18-3FE0-44D7-AD40-31A0859A983C}"/>
    <cellStyle name="Title 6 4 3 2" xfId="17610" xr:uid="{C0882FC8-7624-445A-886C-77314896D217}"/>
    <cellStyle name="Title 6 4 3 2 2" xfId="35483" xr:uid="{96829BEB-CCEB-4DBE-9300-9F7A7D42E9BC}"/>
    <cellStyle name="Title 6 4 3 2 3" xfId="53334" xr:uid="{E3BBF217-AC9F-41FE-A39C-D2EF200C9D8C}"/>
    <cellStyle name="Title 6 4 3 3" xfId="35482" xr:uid="{66EC9F16-97C5-40EF-B64B-FB0A7D1035E0}"/>
    <cellStyle name="Title 6 4 3 4" xfId="53333" xr:uid="{EF874AE7-3A8A-4F1E-B88B-3C21A496C327}"/>
    <cellStyle name="Title 6 4 4" xfId="17611" xr:uid="{E4B51E68-B45C-40E8-AE19-9A9D9E9B2384}"/>
    <cellStyle name="Title 6 4 4 2" xfId="35484" xr:uid="{27C4F8F3-36CF-459E-B8D4-EAAC07DE77AC}"/>
    <cellStyle name="Title 6 4 4 3" xfId="53335" xr:uid="{37109575-B926-4D09-AD9D-695FA2E6738C}"/>
    <cellStyle name="Title 6 4 5" xfId="35479" xr:uid="{54AF8AF1-B640-4E74-B0C7-DDD29A6C9F01}"/>
    <cellStyle name="Title 6 4 6" xfId="53330" xr:uid="{5573FD88-2BCC-4530-9937-A5E52E000E92}"/>
    <cellStyle name="Title 6 5" xfId="17612" xr:uid="{4B2D9AA6-E281-48AC-8AA9-F124EE552D0E}"/>
    <cellStyle name="Title 6 5 2" xfId="17613" xr:uid="{8637DB22-125B-40F6-AAE5-2CC56CCBD427}"/>
    <cellStyle name="Title 6 5 2 2" xfId="17614" xr:uid="{E5B6AD95-0F0C-4503-9A69-F6C2D44D1B59}"/>
    <cellStyle name="Title 6 5 2 2 2" xfId="35487" xr:uid="{AB97BDAE-4605-48FB-B6B5-C5394CFCA690}"/>
    <cellStyle name="Title 6 5 2 2 3" xfId="53338" xr:uid="{AA869CC7-699E-4387-AC51-D88E86663D33}"/>
    <cellStyle name="Title 6 5 2 3" xfId="35486" xr:uid="{EEB90FBC-FEAD-4898-96A4-7ABEBC9EE320}"/>
    <cellStyle name="Title 6 5 2 4" xfId="53337" xr:uid="{22DBF90A-27F4-4EF0-B157-F4EF242EE05F}"/>
    <cellStyle name="Title 6 5 3" xfId="17615" xr:uid="{68C25ABD-C3E4-4725-A617-18169C1ED9F5}"/>
    <cellStyle name="Title 6 5 3 2" xfId="17616" xr:uid="{915270EF-1142-43FD-9A62-E9ED00694AD0}"/>
    <cellStyle name="Title 6 5 3 2 2" xfId="35489" xr:uid="{07257C6B-950B-4B1D-931A-EAF2FABE530C}"/>
    <cellStyle name="Title 6 5 3 2 3" xfId="53340" xr:uid="{377AD953-3916-42F0-9365-556600A65C37}"/>
    <cellStyle name="Title 6 5 3 3" xfId="35488" xr:uid="{6E2A700C-6F01-4FF1-B677-555252A16A14}"/>
    <cellStyle name="Title 6 5 3 4" xfId="53339" xr:uid="{269D73C6-8286-41FD-99AF-DBBBF87226BE}"/>
    <cellStyle name="Title 6 5 4" xfId="17617" xr:uid="{5164C673-56C7-44C4-9216-A6AAA1563914}"/>
    <cellStyle name="Title 6 5 4 2" xfId="35490" xr:uid="{4D721EE4-3BC8-4F9F-B164-4C97885254E5}"/>
    <cellStyle name="Title 6 5 4 3" xfId="53341" xr:uid="{4DEB30ED-89A1-4669-BF8F-83EC51C1BBE0}"/>
    <cellStyle name="Title 6 5 5" xfId="35485" xr:uid="{C43861A9-2629-4628-9292-1896E78143BE}"/>
    <cellStyle name="Title 6 5 6" xfId="53336" xr:uid="{F48B730A-0106-4818-A474-B5E610C32F89}"/>
    <cellStyle name="Title 6 6" xfId="17618" xr:uid="{92CDF7EF-27DA-47F9-BA6D-EBB88826F43C}"/>
    <cellStyle name="Title 6 6 2" xfId="17619" xr:uid="{74C0A687-3CB5-4B56-A5EB-CBDEAB6A03BA}"/>
    <cellStyle name="Title 6 6 2 2" xfId="17620" xr:uid="{80F5351C-714C-4399-9B57-5A2F3E987762}"/>
    <cellStyle name="Title 6 6 2 2 2" xfId="35493" xr:uid="{130B5461-F7B2-4F0E-AD7F-334E1DBBA2C5}"/>
    <cellStyle name="Title 6 6 2 2 3" xfId="53344" xr:uid="{0344DDE5-65BF-4B78-AF2B-7EC24756B778}"/>
    <cellStyle name="Title 6 6 2 3" xfId="35492" xr:uid="{C27643CB-ABDA-4DEC-90B5-074F16EF7FA1}"/>
    <cellStyle name="Title 6 6 2 4" xfId="53343" xr:uid="{CDA4D145-3053-4A90-9724-8D644EFF598E}"/>
    <cellStyle name="Title 6 6 3" xfId="17621" xr:uid="{E3E85545-E79B-4E61-A610-8F993F56D8A9}"/>
    <cellStyle name="Title 6 6 3 2" xfId="17622" xr:uid="{F8446802-A026-41E9-8DEE-053679E0752D}"/>
    <cellStyle name="Title 6 6 3 2 2" xfId="35495" xr:uid="{5BA7B9D9-874C-4565-B9B2-755C56CFCE89}"/>
    <cellStyle name="Title 6 6 3 2 3" xfId="53346" xr:uid="{E7D34C1D-E625-4A69-B117-D7DCC00C0070}"/>
    <cellStyle name="Title 6 6 3 3" xfId="35494" xr:uid="{9DCFE1FE-7473-4B0B-B5E1-A1B6582E2852}"/>
    <cellStyle name="Title 6 6 3 4" xfId="53345" xr:uid="{2982278C-3D6A-4788-9C5E-F11A2C340486}"/>
    <cellStyle name="Title 6 6 4" xfId="17623" xr:uid="{BEF20F7D-D80D-419B-A4EA-B67DE80FB235}"/>
    <cellStyle name="Title 6 6 4 2" xfId="17624" xr:uid="{4A343622-0E31-4E5E-A378-960830BB1717}"/>
    <cellStyle name="Title 6 6 4 2 2" xfId="35497" xr:uid="{C355FFF3-8529-46CA-9A11-EDF00016AB15}"/>
    <cellStyle name="Title 6 6 4 2 3" xfId="53348" xr:uid="{6D7A2A4B-D8CB-4F3C-A72A-9D4B45A8E587}"/>
    <cellStyle name="Title 6 6 4 3" xfId="35496" xr:uid="{4C3A159A-7D42-4CDD-821F-4707194F0C52}"/>
    <cellStyle name="Title 6 6 4 4" xfId="53347" xr:uid="{4ECD6020-E686-4698-BE7B-2D2734F0E628}"/>
    <cellStyle name="Title 6 6 5" xfId="17625" xr:uid="{8198896A-4A11-4313-9838-0B5C3540EA99}"/>
    <cellStyle name="Title 6 6 5 2" xfId="35498" xr:uid="{176BF4D4-ED4E-4499-95E6-22CF5E7D6EC8}"/>
    <cellStyle name="Title 6 6 5 3" xfId="53349" xr:uid="{A39779DA-7865-435C-A6C9-C8E974657F90}"/>
    <cellStyle name="Title 6 6 6" xfId="35491" xr:uid="{EF441DB1-053E-45BF-997F-29D963D15F6C}"/>
    <cellStyle name="Title 6 6 7" xfId="53342" xr:uid="{8BDAA2D3-3FE8-4EAA-8481-E807581E9A08}"/>
    <cellStyle name="Title 6 7" xfId="17626" xr:uid="{D9C5599B-54DF-46C2-91A2-024BF09CDF52}"/>
    <cellStyle name="Title 6 7 2" xfId="17627" xr:uid="{7ACA1636-75CC-40DA-AB43-B12F8FE71A5B}"/>
    <cellStyle name="Title 6 7 2 2" xfId="17628" xr:uid="{1441B980-EFBA-4146-B641-51774DC2D351}"/>
    <cellStyle name="Title 6 7 2 2 2" xfId="35501" xr:uid="{98B63FD1-D265-4ED9-951A-CAF1A66DA509}"/>
    <cellStyle name="Title 6 7 2 2 3" xfId="53352" xr:uid="{6922BB79-F12D-457D-AC51-B1FF130B3156}"/>
    <cellStyle name="Title 6 7 2 3" xfId="35500" xr:uid="{37F0B851-C7C5-4FCF-ACC8-2327F4A13B14}"/>
    <cellStyle name="Title 6 7 2 4" xfId="53351" xr:uid="{64890BE1-3C60-426C-9ED1-C32A1C37FED1}"/>
    <cellStyle name="Title 6 7 3" xfId="17629" xr:uid="{806B7F0F-476E-4640-BB1F-991BB0FFE1FB}"/>
    <cellStyle name="Title 6 7 3 2" xfId="17630" xr:uid="{2AF4BFE3-D156-422D-A746-0EC69C916020}"/>
    <cellStyle name="Title 6 7 3 2 2" xfId="35503" xr:uid="{9FDC279D-7CAA-4A75-B68D-1E205738C74D}"/>
    <cellStyle name="Title 6 7 3 2 3" xfId="53354" xr:uid="{E661A25B-622F-402E-9DD8-2B8F4C3D027F}"/>
    <cellStyle name="Title 6 7 3 3" xfId="35502" xr:uid="{EC5BD6F1-2DC8-418A-B851-ABB8847A55C8}"/>
    <cellStyle name="Title 6 7 3 4" xfId="53353" xr:uid="{7676526E-0571-4973-8308-515AD9987E81}"/>
    <cellStyle name="Title 6 7 4" xfId="17631" xr:uid="{C2B126D4-BA98-4C72-907C-0B8E59885D1B}"/>
    <cellStyle name="Title 6 7 4 2" xfId="35504" xr:uid="{174C2574-E6B7-454F-81A8-B601D9F5C452}"/>
    <cellStyle name="Title 6 7 4 3" xfId="53355" xr:uid="{C315EF8B-3F6B-42F1-B6ED-603C0EEAD937}"/>
    <cellStyle name="Title 6 7 5" xfId="35499" xr:uid="{EDA41313-46B5-4013-9AA0-3F724CB1DB8E}"/>
    <cellStyle name="Title 6 7 6" xfId="53350" xr:uid="{0017F6A8-3170-46B5-B5F0-8CB04078C30A}"/>
    <cellStyle name="Title 6 8" xfId="17632" xr:uid="{B927707A-3F9B-4C1D-9DAB-9F2BB4519D7A}"/>
    <cellStyle name="Title 6 8 2" xfId="17633" xr:uid="{7DA48DB9-36BB-4C9C-9A13-E8696430C2FF}"/>
    <cellStyle name="Title 6 8 2 2" xfId="35506" xr:uid="{EA9B288F-6C3C-4880-9FE7-94D17ACE89B7}"/>
    <cellStyle name="Title 6 8 2 3" xfId="53357" xr:uid="{3715CD25-8FC6-467C-BE3A-FB9F9A38FED9}"/>
    <cellStyle name="Title 6 8 3" xfId="35505" xr:uid="{99C9D80C-9AA6-47E5-9CD1-48164B5961BD}"/>
    <cellStyle name="Title 6 8 4" xfId="53356" xr:uid="{09D2B7CB-95D0-4B52-811C-31CC45A0738A}"/>
    <cellStyle name="Title 6 9" xfId="17634" xr:uid="{45F29DEE-7782-44B2-A887-066CAA0D98A1}"/>
    <cellStyle name="Title 6 9 2" xfId="17635" xr:uid="{60117324-A293-4415-8D86-B1702F7E30A7}"/>
    <cellStyle name="Title 6 9 2 2" xfId="35508" xr:uid="{72885A17-765E-4CF5-8A0D-1CC700EFD1EF}"/>
    <cellStyle name="Title 6 9 2 3" xfId="53359" xr:uid="{4E22F606-EB74-4EF1-9F33-11170201F5E0}"/>
    <cellStyle name="Title 6 9 3" xfId="35507" xr:uid="{76CF09E6-E763-428F-B2C4-EC9A2B6E3D63}"/>
    <cellStyle name="Title 6 9 4" xfId="53358" xr:uid="{59EC7593-6729-4C3E-99A1-BAC33B338435}"/>
    <cellStyle name="Title 7" xfId="3300" xr:uid="{2478F681-D6CD-45F9-91BE-D0F228D63D50}"/>
    <cellStyle name="Title 7 10" xfId="17637" xr:uid="{7E1353BE-271E-4E8F-8650-3F233571CEB3}"/>
    <cellStyle name="Title 7 10 2" xfId="35510" xr:uid="{DA21A03D-CC86-457F-A7F6-CA20DF9FF127}"/>
    <cellStyle name="Title 7 10 3" xfId="53361" xr:uid="{5A11B5E9-7A26-4F6A-BA2E-4DDD8C4A220A}"/>
    <cellStyle name="Title 7 11" xfId="17638" xr:uid="{FBF57B0D-D65F-4B18-B2C0-D888CBFEE7CE}"/>
    <cellStyle name="Title 7 11 2" xfId="35511" xr:uid="{EA197D1A-C40E-4181-A9B8-AFD26B0357EF}"/>
    <cellStyle name="Title 7 11 3" xfId="53362" xr:uid="{AB680C0B-C81E-4E69-8929-4618A146D8F9}"/>
    <cellStyle name="Title 7 12" xfId="17636" xr:uid="{2C62D643-F3F0-4417-B5FB-3DF3201B6F59}"/>
    <cellStyle name="Title 7 12 2" xfId="35509" xr:uid="{B1A2320C-1571-4FAD-8BD9-F5F03470F6E8}"/>
    <cellStyle name="Title 7 12 3" xfId="53360" xr:uid="{C0C21747-CC0C-4B07-9A87-CB845FAC9834}"/>
    <cellStyle name="Title 7 13" xfId="60354" xr:uid="{64BC6AC1-9DE7-4186-A5FF-00950327469A}"/>
    <cellStyle name="Title 7 2" xfId="17639" xr:uid="{070B06B0-FAF3-4F38-8741-0DBA33881635}"/>
    <cellStyle name="Title 7 2 2" xfId="17640" xr:uid="{7E4A682B-942F-4C23-B8B1-458EDF313B21}"/>
    <cellStyle name="Title 7 2 2 2" xfId="17641" xr:uid="{A0120180-3F09-47E3-B459-8C4905EFB2E3}"/>
    <cellStyle name="Title 7 2 2 2 2" xfId="35514" xr:uid="{736811F6-D5A1-4B91-9926-39B7FD89534E}"/>
    <cellStyle name="Title 7 2 2 2 3" xfId="53365" xr:uid="{8C91956E-06F3-403B-B7BD-136EBDA399D4}"/>
    <cellStyle name="Title 7 2 2 3" xfId="35513" xr:uid="{E190F274-65B1-4F84-ACB7-92F6F5D50053}"/>
    <cellStyle name="Title 7 2 2 4" xfId="53364" xr:uid="{FCE411B8-E7E2-45A5-ABB9-CE38F0D348D5}"/>
    <cellStyle name="Title 7 2 3" xfId="17642" xr:uid="{7DBF512B-3A5D-4C2A-BDE1-D1F04AE5E124}"/>
    <cellStyle name="Title 7 2 3 2" xfId="17643" xr:uid="{6B740395-A33F-47C1-821F-C9E87CB7954A}"/>
    <cellStyle name="Title 7 2 3 2 2" xfId="35516" xr:uid="{98403EB4-EEFF-4618-9514-737F047E559B}"/>
    <cellStyle name="Title 7 2 3 2 3" xfId="53367" xr:uid="{7DA515F7-5FBD-4E37-AB26-41CB9986999A}"/>
    <cellStyle name="Title 7 2 3 3" xfId="35515" xr:uid="{4F10C3F7-E8CE-42B4-A1EF-C05C1E51614C}"/>
    <cellStyle name="Title 7 2 3 4" xfId="53366" xr:uid="{1643724D-2BC0-4B3E-9670-D8E71EC07EA3}"/>
    <cellStyle name="Title 7 2 4" xfId="17644" xr:uid="{D4EE0E99-A889-47C7-8904-59D24F652AB3}"/>
    <cellStyle name="Title 7 2 4 2" xfId="35517" xr:uid="{9042230B-C317-47BA-9B23-C91ABBC2FB34}"/>
    <cellStyle name="Title 7 2 4 3" xfId="53368" xr:uid="{29836F9B-0AEB-4C8C-9E57-674CF911BD41}"/>
    <cellStyle name="Title 7 2 5" xfId="17645" xr:uid="{1746032A-B9FA-4BD2-A296-7F82337006A2}"/>
    <cellStyle name="Title 7 2 5 2" xfId="35518" xr:uid="{413A4E92-EFDD-458A-AA7C-E83F4A89EB9F}"/>
    <cellStyle name="Title 7 2 5 3" xfId="53369" xr:uid="{C5E0CBDB-26FC-4252-B742-2C5921DC1F36}"/>
    <cellStyle name="Title 7 2 6" xfId="35512" xr:uid="{ED65E8D7-E5FA-429F-8D8C-C6774F796D6A}"/>
    <cellStyle name="Title 7 2 7" xfId="53363" xr:uid="{472BEE86-C059-43AE-B2CE-C26D5ED18B33}"/>
    <cellStyle name="Title 7 3" xfId="17646" xr:uid="{298A007A-681E-4A15-8439-294A05D6B880}"/>
    <cellStyle name="Title 7 3 2" xfId="17647" xr:uid="{84D6BDA7-AFE6-4217-8FB7-F83BCE5B8448}"/>
    <cellStyle name="Title 7 3 2 2" xfId="17648" xr:uid="{74B3226A-4D0F-4CA9-8960-98A731AD397C}"/>
    <cellStyle name="Title 7 3 2 2 2" xfId="35521" xr:uid="{4A07F40C-0BEC-4908-9C31-743E8B12F617}"/>
    <cellStyle name="Title 7 3 2 2 3" xfId="53372" xr:uid="{784C8954-3785-435E-84AA-075109850488}"/>
    <cellStyle name="Title 7 3 2 3" xfId="35520" xr:uid="{846FAF98-B1D6-46E0-A616-953A180A7DBE}"/>
    <cellStyle name="Title 7 3 2 4" xfId="53371" xr:uid="{8562469F-D5D9-4544-9351-3DD91A811336}"/>
    <cellStyle name="Title 7 3 3" xfId="17649" xr:uid="{C39B08E7-93AF-41A9-9406-5A573A9B5398}"/>
    <cellStyle name="Title 7 3 3 2" xfId="17650" xr:uid="{7237AAB8-772B-4BC4-90B0-C812E46D75AC}"/>
    <cellStyle name="Title 7 3 3 2 2" xfId="35523" xr:uid="{24957B8C-FB9F-42A0-874E-FF0B1ECE3B76}"/>
    <cellStyle name="Title 7 3 3 2 3" xfId="53374" xr:uid="{67F4358F-AEE8-4A01-9990-B2E68BD3D272}"/>
    <cellStyle name="Title 7 3 3 3" xfId="35522" xr:uid="{2C44FCDC-6606-4A8B-A9F7-EF86131F0B04}"/>
    <cellStyle name="Title 7 3 3 4" xfId="53373" xr:uid="{0859AF2B-0BB2-4C3F-9078-2C3B503BC6B4}"/>
    <cellStyle name="Title 7 3 4" xfId="17651" xr:uid="{3C6B0950-D46B-4FAE-91A0-C28AB299CF59}"/>
    <cellStyle name="Title 7 3 4 2" xfId="35524" xr:uid="{2563F0E1-3081-48C4-8935-C14E4AB87F6D}"/>
    <cellStyle name="Title 7 3 4 3" xfId="53375" xr:uid="{561F1B89-AAE9-4A4F-A4A2-EDD9E2005B6B}"/>
    <cellStyle name="Title 7 3 5" xfId="35519" xr:uid="{9BA0BEDE-900A-4B9A-90B4-8E04D0751FD0}"/>
    <cellStyle name="Title 7 3 6" xfId="53370" xr:uid="{322FE187-0079-4BC9-966F-15169271855C}"/>
    <cellStyle name="Title 7 4" xfId="17652" xr:uid="{0B097036-A53F-4021-AA4A-BC9C69AD77F0}"/>
    <cellStyle name="Title 7 4 2" xfId="17653" xr:uid="{326226A4-9628-48F3-A6C1-22BA6720F81D}"/>
    <cellStyle name="Title 7 4 2 2" xfId="17654" xr:uid="{665954D2-D8B9-4DCE-B62C-376519D8EA6B}"/>
    <cellStyle name="Title 7 4 2 2 2" xfId="35527" xr:uid="{0D934555-3852-4C55-8DFE-C364FF55AE53}"/>
    <cellStyle name="Title 7 4 2 2 3" xfId="53378" xr:uid="{3F06D0C6-9FDC-4F2A-9B3B-1EDA1D588C65}"/>
    <cellStyle name="Title 7 4 2 3" xfId="35526" xr:uid="{3A1B8CC6-1FAE-4D8A-B865-30313FAD0D94}"/>
    <cellStyle name="Title 7 4 2 4" xfId="53377" xr:uid="{0DEF991B-108A-40BF-8B01-02CFBD227F09}"/>
    <cellStyle name="Title 7 4 3" xfId="17655" xr:uid="{FBD6D4D2-135D-4662-A457-9D9177D4CF63}"/>
    <cellStyle name="Title 7 4 3 2" xfId="17656" xr:uid="{ADD148AD-6CE3-49A3-9E1B-2B00D1E8789B}"/>
    <cellStyle name="Title 7 4 3 2 2" xfId="35529" xr:uid="{1CCDEB56-97B8-4C77-80E7-6DDC95DA60FB}"/>
    <cellStyle name="Title 7 4 3 2 3" xfId="53380" xr:uid="{E704FC9F-A243-454A-95DE-DA2FEE193907}"/>
    <cellStyle name="Title 7 4 3 3" xfId="35528" xr:uid="{94EA0964-57AB-4E2A-AFBA-D8CB85EF46E8}"/>
    <cellStyle name="Title 7 4 3 4" xfId="53379" xr:uid="{FCD089DF-A996-403D-ADC0-8A73330171CE}"/>
    <cellStyle name="Title 7 4 4" xfId="17657" xr:uid="{482F6F9A-A10A-4947-A2CC-E1C53F6313C5}"/>
    <cellStyle name="Title 7 4 4 2" xfId="35530" xr:uid="{3637C6F9-735E-4B8B-A52C-5CB61E7DF1FC}"/>
    <cellStyle name="Title 7 4 4 3" xfId="53381" xr:uid="{C02A7A6E-F775-4981-A2DE-624BAC16A90A}"/>
    <cellStyle name="Title 7 4 5" xfId="35525" xr:uid="{4F0DB7AA-E11C-4F01-BF85-2877A5D05CF5}"/>
    <cellStyle name="Title 7 4 6" xfId="53376" xr:uid="{120EE9BE-F41C-48BE-9EDC-6D6FF668DAEC}"/>
    <cellStyle name="Title 7 5" xfId="17658" xr:uid="{656BC43B-8D64-40DB-83E9-F4B4612D08E0}"/>
    <cellStyle name="Title 7 5 2" xfId="17659" xr:uid="{FED23403-28FB-418B-9AE5-0AE1DBACE06E}"/>
    <cellStyle name="Title 7 5 2 2" xfId="17660" xr:uid="{F0E53FE8-DF20-461A-BA85-0DEE3BCDB897}"/>
    <cellStyle name="Title 7 5 2 2 2" xfId="35533" xr:uid="{235A48F8-C8BD-4035-B784-564DDD72A780}"/>
    <cellStyle name="Title 7 5 2 2 3" xfId="53384" xr:uid="{36A5866D-A05F-4F73-8331-108F73B3F702}"/>
    <cellStyle name="Title 7 5 2 3" xfId="35532" xr:uid="{1B8B3E45-37B6-4572-B6FA-97B2865BCF7F}"/>
    <cellStyle name="Title 7 5 2 4" xfId="53383" xr:uid="{56206C68-D336-445E-A9B0-A5103A3A204D}"/>
    <cellStyle name="Title 7 5 3" xfId="17661" xr:uid="{9770D96D-27D1-46DC-9B5B-21CC051D052B}"/>
    <cellStyle name="Title 7 5 3 2" xfId="17662" xr:uid="{A944FE44-B468-4848-8DC0-7B14E1C19599}"/>
    <cellStyle name="Title 7 5 3 2 2" xfId="35535" xr:uid="{30AC6290-331F-41D5-97F7-36DF8789F6AD}"/>
    <cellStyle name="Title 7 5 3 2 3" xfId="53386" xr:uid="{67D2F49A-FB9B-416B-AD6D-0DA700BD8AF0}"/>
    <cellStyle name="Title 7 5 3 3" xfId="35534" xr:uid="{2764D381-1706-4F97-98DD-CD16B4F1A0DD}"/>
    <cellStyle name="Title 7 5 3 4" xfId="53385" xr:uid="{727F96BD-255C-4970-84F2-D5896C11CBEB}"/>
    <cellStyle name="Title 7 5 4" xfId="17663" xr:uid="{6075B1DA-85BD-472A-96DF-1DA63B0B642E}"/>
    <cellStyle name="Title 7 5 4 2" xfId="17664" xr:uid="{25591972-28B9-4CD1-A996-2447C66302F0}"/>
    <cellStyle name="Title 7 5 4 2 2" xfId="35537" xr:uid="{2341EDD8-DC80-44AB-8A79-35CC57034D60}"/>
    <cellStyle name="Title 7 5 4 2 3" xfId="53388" xr:uid="{378268F5-2820-41E7-B5B7-EEA056AD3236}"/>
    <cellStyle name="Title 7 5 4 3" xfId="35536" xr:uid="{BC530626-6860-4F6E-8098-AF965173E9B9}"/>
    <cellStyle name="Title 7 5 4 4" xfId="53387" xr:uid="{BC333D2B-BFAC-4E1A-A0E2-6539689211F1}"/>
    <cellStyle name="Title 7 5 5" xfId="17665" xr:uid="{3B988BD1-66CD-4F36-8EF7-F958E55D622F}"/>
    <cellStyle name="Title 7 5 5 2" xfId="35538" xr:uid="{B83216F4-E971-4326-9E83-559467CFABBD}"/>
    <cellStyle name="Title 7 5 5 3" xfId="53389" xr:uid="{5850466E-8515-47DD-BBAA-074DA1EDE5A0}"/>
    <cellStyle name="Title 7 5 6" xfId="35531" xr:uid="{C94CC85C-6DEE-4747-AD29-C0AA67693E71}"/>
    <cellStyle name="Title 7 5 7" xfId="53382" xr:uid="{FC14FB7C-E995-4E4E-B127-118BF32A595E}"/>
    <cellStyle name="Title 7 6" xfId="17666" xr:uid="{887E5380-41E1-4C1A-AE46-384A9145FA31}"/>
    <cellStyle name="Title 7 6 2" xfId="17667" xr:uid="{39070C53-23F2-4E05-867C-A21942801CD4}"/>
    <cellStyle name="Title 7 6 2 2" xfId="17668" xr:uid="{1B60FF68-09E0-47B0-816D-090492EB8930}"/>
    <cellStyle name="Title 7 6 2 2 2" xfId="35541" xr:uid="{1554BABE-1312-4483-8E23-90EC865F3C21}"/>
    <cellStyle name="Title 7 6 2 2 3" xfId="53392" xr:uid="{99317E1A-ECE7-4BE9-A057-B9831657D550}"/>
    <cellStyle name="Title 7 6 2 3" xfId="35540" xr:uid="{A8A08999-6D77-4D63-A2D0-0A7F4DFE108A}"/>
    <cellStyle name="Title 7 6 2 4" xfId="53391" xr:uid="{85FA840F-6B35-4CEA-B779-FBDA430AE364}"/>
    <cellStyle name="Title 7 6 3" xfId="17669" xr:uid="{95D352FF-AC77-417E-BC45-A23504FC439A}"/>
    <cellStyle name="Title 7 6 3 2" xfId="17670" xr:uid="{4EB08740-4364-4464-8508-2CB6D0A0BE18}"/>
    <cellStyle name="Title 7 6 3 2 2" xfId="35543" xr:uid="{67503765-A701-4357-AC5D-290072AA1B0C}"/>
    <cellStyle name="Title 7 6 3 2 3" xfId="53394" xr:uid="{29E0A196-410D-4B11-8113-BF884306BFC7}"/>
    <cellStyle name="Title 7 6 3 3" xfId="35542" xr:uid="{A9E38AD5-5A3D-48E5-BE12-12218381D5EE}"/>
    <cellStyle name="Title 7 6 3 4" xfId="53393" xr:uid="{A5A04CE9-517D-4A09-841E-8259D6AD7EBF}"/>
    <cellStyle name="Title 7 6 4" xfId="17671" xr:uid="{30AB964C-C10E-441C-A74F-0B83263CFB68}"/>
    <cellStyle name="Title 7 6 4 2" xfId="35544" xr:uid="{64993CDB-D4CD-4DBD-ACC0-9DD32ABAE9CD}"/>
    <cellStyle name="Title 7 6 4 3" xfId="53395" xr:uid="{E7162EF4-8A4B-486B-8A64-D9A5E12A5815}"/>
    <cellStyle name="Title 7 6 5" xfId="35539" xr:uid="{7834830E-7FEA-47FE-8A72-0E0FE8284E53}"/>
    <cellStyle name="Title 7 6 6" xfId="53390" xr:uid="{AAF00342-865C-4131-A980-603D36DA507E}"/>
    <cellStyle name="Title 7 7" xfId="17672" xr:uid="{686516F0-50A1-4C7F-AF7A-DE606DF7D297}"/>
    <cellStyle name="Title 7 7 2" xfId="17673" xr:uid="{6F881382-057A-4105-BD2F-3186F5296337}"/>
    <cellStyle name="Title 7 7 2 2" xfId="35546" xr:uid="{2AD07780-1D9D-4631-ACCA-915792F96714}"/>
    <cellStyle name="Title 7 7 2 3" xfId="53397" xr:uid="{021CA80F-1B8A-46C0-87AD-60B8F9573A6A}"/>
    <cellStyle name="Title 7 7 3" xfId="35545" xr:uid="{0789F366-D824-499B-A93A-08CE4E837ABD}"/>
    <cellStyle name="Title 7 7 4" xfId="53396" xr:uid="{D56CB629-0686-43B6-B481-1A9A27234FBB}"/>
    <cellStyle name="Title 7 8" xfId="17674" xr:uid="{E8263844-9E2B-424A-A498-DA83CEAA044B}"/>
    <cellStyle name="Title 7 8 2" xfId="17675" xr:uid="{7FAD4ACB-BE76-4BF9-9CAE-3401BFE10918}"/>
    <cellStyle name="Title 7 8 2 2" xfId="35548" xr:uid="{12BB32A2-D0E2-4AD6-AFCD-E1DDB9A09C9F}"/>
    <cellStyle name="Title 7 8 2 3" xfId="53399" xr:uid="{29D32DC2-0C29-401F-A9A8-AEB945FCC4EE}"/>
    <cellStyle name="Title 7 8 3" xfId="35547" xr:uid="{7580CF5D-4C14-46D7-B57E-90F059A391FC}"/>
    <cellStyle name="Title 7 8 4" xfId="53398" xr:uid="{365E5AE1-4C7C-4C80-A3BA-BAA88E8471B3}"/>
    <cellStyle name="Title 7 9" xfId="17676" xr:uid="{21558B95-4B45-40AA-80C0-5AC9B1398D49}"/>
    <cellStyle name="Title 7 9 2" xfId="17677" xr:uid="{A4EBF2CD-0D15-4F57-8A7D-67C5CF54440F}"/>
    <cellStyle name="Title 7 9 2 2" xfId="35550" xr:uid="{79012A95-0322-4DA2-8AF3-6C4373A14B20}"/>
    <cellStyle name="Title 7 9 2 3" xfId="53401" xr:uid="{E718869A-20B6-44B4-BD72-3215A3872FF7}"/>
    <cellStyle name="Title 7 9 3" xfId="35549" xr:uid="{65BE8F24-5C14-41DC-A421-578B38351116}"/>
    <cellStyle name="Title 7 9 4" xfId="53400" xr:uid="{82A1E6CA-4CE8-4763-9726-574208BF9631}"/>
    <cellStyle name="Title 8" xfId="3301" xr:uid="{B06AA1FF-8C99-4707-83D4-B18A79AED00C}"/>
    <cellStyle name="Title 8 10" xfId="17679" xr:uid="{1CF9B947-9048-4548-A85C-9E7B9A7EDFD3}"/>
    <cellStyle name="Title 8 10 2" xfId="35552" xr:uid="{DCBA420F-F57D-43F4-81D0-FD3863080E07}"/>
    <cellStyle name="Title 8 10 3" xfId="53403" xr:uid="{086CD93C-904D-400B-9274-0BE1ABBD7AF7}"/>
    <cellStyle name="Title 8 11" xfId="17680" xr:uid="{04E18AFC-1DB1-4D21-A657-95F7B1B4349C}"/>
    <cellStyle name="Title 8 11 2" xfId="35553" xr:uid="{6B1CF34D-BAE1-4900-962C-3C19F315B579}"/>
    <cellStyle name="Title 8 11 3" xfId="53404" xr:uid="{93CA0F7F-A11C-4B98-A277-438BC84476DF}"/>
    <cellStyle name="Title 8 12" xfId="17678" xr:uid="{64675175-D6A4-494E-9541-8577AE1926FF}"/>
    <cellStyle name="Title 8 12 2" xfId="35551" xr:uid="{3506ED74-9D74-4B4F-A12C-A087553B7C3D}"/>
    <cellStyle name="Title 8 12 3" xfId="53402" xr:uid="{AC33D51D-2095-4D2F-AD03-844C5DB4909E}"/>
    <cellStyle name="Title 8 13" xfId="60355" xr:uid="{D7AA60A1-0B6A-4774-9980-8038761C3273}"/>
    <cellStyle name="Title 8 2" xfId="17681" xr:uid="{A0AEF191-7961-4ED5-A48A-C0866FCD6EA0}"/>
    <cellStyle name="Title 8 2 2" xfId="17682" xr:uid="{2036230A-2D43-4457-9A10-800B712F1153}"/>
    <cellStyle name="Title 8 2 2 2" xfId="17683" xr:uid="{B4904D30-3D0E-4AEA-A853-F2F14B7A3B93}"/>
    <cellStyle name="Title 8 2 2 2 2" xfId="35556" xr:uid="{AE88B1E1-9AC6-408E-A3BD-D89A6131A198}"/>
    <cellStyle name="Title 8 2 2 2 3" xfId="53407" xr:uid="{B8805E9D-1601-49AA-8B2C-DE12DDB8258A}"/>
    <cellStyle name="Title 8 2 2 3" xfId="35555" xr:uid="{25347B3F-92A0-4E34-A3C7-F85C976C9295}"/>
    <cellStyle name="Title 8 2 2 4" xfId="53406" xr:uid="{41B574A7-571F-4ED8-A280-A7A6AAFBD824}"/>
    <cellStyle name="Title 8 2 3" xfId="17684" xr:uid="{2F5E1370-531E-46EC-B3E2-3E5C2A657247}"/>
    <cellStyle name="Title 8 2 3 2" xfId="17685" xr:uid="{2491E14B-E190-4368-95E3-5628E7E889B6}"/>
    <cellStyle name="Title 8 2 3 2 2" xfId="35558" xr:uid="{50F231FF-E8D9-45A7-8723-3B317820D66D}"/>
    <cellStyle name="Title 8 2 3 2 3" xfId="53409" xr:uid="{0D8D348D-9248-4D5D-BF44-B017D1B0E98F}"/>
    <cellStyle name="Title 8 2 3 3" xfId="35557" xr:uid="{B9698DE0-19DE-4C87-8F09-DF7DF00F9B99}"/>
    <cellStyle name="Title 8 2 3 4" xfId="53408" xr:uid="{FFE2B926-6534-4436-ADBF-6908331AE6F9}"/>
    <cellStyle name="Title 8 2 4" xfId="17686" xr:uid="{15315324-25EF-48CB-A569-3FDCA5A2E8EB}"/>
    <cellStyle name="Title 8 2 4 2" xfId="35559" xr:uid="{B14C1345-DDD7-4685-920B-ACDC7A8BD69D}"/>
    <cellStyle name="Title 8 2 4 3" xfId="53410" xr:uid="{99DD2A05-ACAA-49C9-BF25-9515BD911A33}"/>
    <cellStyle name="Title 8 2 5" xfId="17687" xr:uid="{E7D6BEAF-AF2D-4618-84B1-20314BD709FA}"/>
    <cellStyle name="Title 8 2 5 2" xfId="35560" xr:uid="{4F4CC441-2021-4E17-8278-9C8E28D69C91}"/>
    <cellStyle name="Title 8 2 5 3" xfId="53411" xr:uid="{8954E14B-3000-4107-AD8A-B6B49BED3AD0}"/>
    <cellStyle name="Title 8 2 6" xfId="35554" xr:uid="{9B33AB6A-9346-4A24-AE79-80FC36CC8420}"/>
    <cellStyle name="Title 8 2 7" xfId="53405" xr:uid="{90F49A08-88C3-4637-BC5B-D8AF2389F352}"/>
    <cellStyle name="Title 8 3" xfId="17688" xr:uid="{C50352B1-B74A-4089-B1C9-90206B62255A}"/>
    <cellStyle name="Title 8 3 2" xfId="17689" xr:uid="{54F255A6-6AEE-4B12-957D-FA02ED5E6FB3}"/>
    <cellStyle name="Title 8 3 2 2" xfId="17690" xr:uid="{1291E881-98DF-407D-9A84-58E6204740DD}"/>
    <cellStyle name="Title 8 3 2 2 2" xfId="35563" xr:uid="{ADC12F34-6258-4FE2-94AE-6811795DCF2F}"/>
    <cellStyle name="Title 8 3 2 2 3" xfId="53414" xr:uid="{D071D5B3-F529-4ACB-9154-93A77C8EB204}"/>
    <cellStyle name="Title 8 3 2 3" xfId="35562" xr:uid="{C57B8F7A-A59F-43F8-B998-9126F5A9C9E8}"/>
    <cellStyle name="Title 8 3 2 4" xfId="53413" xr:uid="{A6179CA2-D91A-491D-B394-3F149C0FA200}"/>
    <cellStyle name="Title 8 3 3" xfId="17691" xr:uid="{DBD9500F-4694-4FAE-BF35-AB4DEB3D2500}"/>
    <cellStyle name="Title 8 3 3 2" xfId="17692" xr:uid="{29D08D10-6B7C-4C09-8C6D-C8EF89CE92AE}"/>
    <cellStyle name="Title 8 3 3 2 2" xfId="35565" xr:uid="{54EAEDA8-C464-4932-BDEF-F68F0323EB3E}"/>
    <cellStyle name="Title 8 3 3 2 3" xfId="53416" xr:uid="{BEDBA1CC-318A-4D93-9B7E-63C15B40318D}"/>
    <cellStyle name="Title 8 3 3 3" xfId="35564" xr:uid="{A1A617BC-8AE9-4CA2-9608-DE92071468C4}"/>
    <cellStyle name="Title 8 3 3 4" xfId="53415" xr:uid="{E61D829F-4246-4636-AFD1-815590AD99C3}"/>
    <cellStyle name="Title 8 3 4" xfId="17693" xr:uid="{44F522AB-DF56-4CE3-BBBF-DE8415E1BFDC}"/>
    <cellStyle name="Title 8 3 4 2" xfId="35566" xr:uid="{5D03D263-803D-4447-9CC7-4060877C189C}"/>
    <cellStyle name="Title 8 3 4 3" xfId="53417" xr:uid="{20872811-0B4C-44CC-91C0-5F3EF44B97FD}"/>
    <cellStyle name="Title 8 3 5" xfId="35561" xr:uid="{7221EC50-789D-4991-86AB-4DBBACBC4720}"/>
    <cellStyle name="Title 8 3 6" xfId="53412" xr:uid="{E9B3F05B-B2DC-48D3-AF6A-F534C093F011}"/>
    <cellStyle name="Title 8 4" xfId="17694" xr:uid="{E40AE391-0290-49BC-B38A-E460F0493C8F}"/>
    <cellStyle name="Title 8 4 2" xfId="17695" xr:uid="{59D21F74-14E8-4009-B044-105C9823E0C4}"/>
    <cellStyle name="Title 8 4 2 2" xfId="17696" xr:uid="{D3333EAD-E19E-459C-B01B-7BA08AB3D546}"/>
    <cellStyle name="Title 8 4 2 2 2" xfId="35569" xr:uid="{BCE9BCF3-35BD-4813-9FDD-8C5EADC415EB}"/>
    <cellStyle name="Title 8 4 2 2 3" xfId="53420" xr:uid="{13AA6559-3659-4809-8E5B-1B2563FB1ACA}"/>
    <cellStyle name="Title 8 4 2 3" xfId="35568" xr:uid="{7628DDF0-048C-430A-B218-B9D6AFEACB75}"/>
    <cellStyle name="Title 8 4 2 4" xfId="53419" xr:uid="{28BA6370-B56B-43C4-89FC-77795E5BEF48}"/>
    <cellStyle name="Title 8 4 3" xfId="17697" xr:uid="{F7D06029-C48D-4D90-856D-42F223B02878}"/>
    <cellStyle name="Title 8 4 3 2" xfId="17698" xr:uid="{79EB4A16-64B8-4860-B616-AEF5504A7CE8}"/>
    <cellStyle name="Title 8 4 3 2 2" xfId="35571" xr:uid="{7C2B7BD9-2CAE-4355-90C4-330289A096F0}"/>
    <cellStyle name="Title 8 4 3 2 3" xfId="53422" xr:uid="{EB591384-D6FB-41A2-BCE2-AC07E2C5FCEB}"/>
    <cellStyle name="Title 8 4 3 3" xfId="35570" xr:uid="{9E3BFD16-D7DF-42F9-BF1A-C62D2FB0AD86}"/>
    <cellStyle name="Title 8 4 3 4" xfId="53421" xr:uid="{3DBCD363-834D-4237-BDB4-5CD1A05B87FC}"/>
    <cellStyle name="Title 8 4 4" xfId="17699" xr:uid="{F5EEFCD5-7353-44AC-857E-A5A93677E203}"/>
    <cellStyle name="Title 8 4 4 2" xfId="35572" xr:uid="{0431C89E-FD30-4556-9EC2-DC3F112AA284}"/>
    <cellStyle name="Title 8 4 4 3" xfId="53423" xr:uid="{1E1FB7AC-1F72-4837-9DC5-B93F5F9927C9}"/>
    <cellStyle name="Title 8 4 5" xfId="35567" xr:uid="{8249FCFA-F430-4349-8F2A-499726705EE6}"/>
    <cellStyle name="Title 8 4 6" xfId="53418" xr:uid="{73C0160C-99F6-45D2-B736-F0F829640FA4}"/>
    <cellStyle name="Title 8 5" xfId="17700" xr:uid="{FE03D406-F6C7-49B4-8578-33BCEA934CD3}"/>
    <cellStyle name="Title 8 5 2" xfId="17701" xr:uid="{9C09693F-2EA5-40E4-8001-48C5EAE6F045}"/>
    <cellStyle name="Title 8 5 2 2" xfId="17702" xr:uid="{14341A11-1295-4CD6-A24D-45C159C5AB2A}"/>
    <cellStyle name="Title 8 5 2 2 2" xfId="35575" xr:uid="{C52C6CA6-0812-4F92-AC6F-4A473BD5A0FF}"/>
    <cellStyle name="Title 8 5 2 2 3" xfId="53426" xr:uid="{C4AA95E6-EC16-4090-8513-99C1296CE356}"/>
    <cellStyle name="Title 8 5 2 3" xfId="35574" xr:uid="{04F8D72C-D4D1-4767-83E9-EC11C5FC5807}"/>
    <cellStyle name="Title 8 5 2 4" xfId="53425" xr:uid="{0953F42A-D0F6-4AD8-B3D9-5FF18BA433CF}"/>
    <cellStyle name="Title 8 5 3" xfId="17703" xr:uid="{F8F0EB7F-2CCB-4056-A4A9-90F8F0A2D7C9}"/>
    <cellStyle name="Title 8 5 3 2" xfId="17704" xr:uid="{8BBD4625-8B54-404F-9CE5-BB1EF0140F09}"/>
    <cellStyle name="Title 8 5 3 2 2" xfId="35577" xr:uid="{54649A9D-A896-43AF-96CE-72B0A667E694}"/>
    <cellStyle name="Title 8 5 3 2 3" xfId="53428" xr:uid="{EFFE4E85-7C66-49B3-BC47-1BCC5BAA873E}"/>
    <cellStyle name="Title 8 5 3 3" xfId="35576" xr:uid="{055C49ED-A801-4BB8-BA85-1A00B14E8DE6}"/>
    <cellStyle name="Title 8 5 3 4" xfId="53427" xr:uid="{DBE44908-E609-4756-A373-F36C21A98077}"/>
    <cellStyle name="Title 8 5 4" xfId="17705" xr:uid="{10F50761-4E52-4DE7-ACEC-1CF521E904AA}"/>
    <cellStyle name="Title 8 5 4 2" xfId="17706" xr:uid="{B284575D-7D1A-4B11-A233-BEF3C5198B37}"/>
    <cellStyle name="Title 8 5 4 2 2" xfId="35579" xr:uid="{7AE45AB5-C31A-4833-85E8-F21504311E3F}"/>
    <cellStyle name="Title 8 5 4 2 3" xfId="53430" xr:uid="{4124AB97-10BC-45FE-9E13-1633338AB219}"/>
    <cellStyle name="Title 8 5 4 3" xfId="35578" xr:uid="{F13A4A81-111D-4154-BF4E-CD13A90BCE4C}"/>
    <cellStyle name="Title 8 5 4 4" xfId="53429" xr:uid="{505BC946-E343-4FDC-8A16-220E7315A528}"/>
    <cellStyle name="Title 8 5 5" xfId="17707" xr:uid="{10CAC6A9-2251-4C24-849B-CA5D149A5CA1}"/>
    <cellStyle name="Title 8 5 5 2" xfId="35580" xr:uid="{419EF950-8B27-4EA3-88AE-B9880D550A36}"/>
    <cellStyle name="Title 8 5 5 3" xfId="53431" xr:uid="{A53C93CD-0D4F-4A9A-A6A2-CA69C99C54FF}"/>
    <cellStyle name="Title 8 5 6" xfId="35573" xr:uid="{2E5F3B80-B45F-4B77-ACC9-EE926C519901}"/>
    <cellStyle name="Title 8 5 7" xfId="53424" xr:uid="{89BAF3B1-42BB-4CBF-9BB9-88AD1D879676}"/>
    <cellStyle name="Title 8 6" xfId="17708" xr:uid="{37E7E60B-6D2D-4459-8747-0D986B013A8E}"/>
    <cellStyle name="Title 8 6 2" xfId="17709" xr:uid="{9B8183F2-60A4-4CF3-93A6-70CA70DE7A39}"/>
    <cellStyle name="Title 8 6 2 2" xfId="17710" xr:uid="{E26A5EB5-DEA8-4CE9-8417-2230DA32DF0B}"/>
    <cellStyle name="Title 8 6 2 2 2" xfId="35583" xr:uid="{1283D577-1466-4B24-9539-DE10FD0C8204}"/>
    <cellStyle name="Title 8 6 2 2 3" xfId="53434" xr:uid="{E2499B69-39E4-4535-87BF-618A6E5DDE28}"/>
    <cellStyle name="Title 8 6 2 3" xfId="35582" xr:uid="{4D95C48B-E330-4E42-92CF-6F1AC2EBE8BD}"/>
    <cellStyle name="Title 8 6 2 4" xfId="53433" xr:uid="{6B1156F7-4CAF-4F73-A586-7DEC41014461}"/>
    <cellStyle name="Title 8 6 3" xfId="17711" xr:uid="{BBBEEBBA-3FDF-459A-B75C-E2A253FC7A09}"/>
    <cellStyle name="Title 8 6 3 2" xfId="17712" xr:uid="{F4CD918A-FAF1-46E7-BDDB-B3E4ADFD45D1}"/>
    <cellStyle name="Title 8 6 3 2 2" xfId="35585" xr:uid="{9C566C41-017C-49E0-8238-ADE7DDDD7C7D}"/>
    <cellStyle name="Title 8 6 3 2 3" xfId="53436" xr:uid="{A3482C75-8CDC-4EA4-84E4-427C8EF68ACB}"/>
    <cellStyle name="Title 8 6 3 3" xfId="35584" xr:uid="{BF939F9A-FF19-478A-B715-2E9E31EF86AB}"/>
    <cellStyle name="Title 8 6 3 4" xfId="53435" xr:uid="{2E1C6CDD-0717-40DE-AED2-2B9FDDC1D797}"/>
    <cellStyle name="Title 8 6 4" xfId="17713" xr:uid="{5C8138DD-6392-49BB-BE0E-3BED70811131}"/>
    <cellStyle name="Title 8 6 4 2" xfId="35586" xr:uid="{4975091D-0B29-4834-AA7C-2C8BAB129673}"/>
    <cellStyle name="Title 8 6 4 3" xfId="53437" xr:uid="{3924BC9A-175D-4794-9666-B421A5D33815}"/>
    <cellStyle name="Title 8 6 5" xfId="35581" xr:uid="{5084AD47-F235-4658-B89F-B3AF0463E8C3}"/>
    <cellStyle name="Title 8 6 6" xfId="53432" xr:uid="{82FAB205-B58E-4970-8A7A-FC1483D42959}"/>
    <cellStyle name="Title 8 7" xfId="17714" xr:uid="{D57D6E1A-D075-417F-A2BA-5B218B053FA8}"/>
    <cellStyle name="Title 8 7 2" xfId="17715" xr:uid="{55593124-F2C6-44B8-889F-04900BAB6796}"/>
    <cellStyle name="Title 8 7 2 2" xfId="35588" xr:uid="{B4048888-39BC-4490-8161-0D1ADDA75F3C}"/>
    <cellStyle name="Title 8 7 2 3" xfId="53439" xr:uid="{CDD3C60C-DD4B-486C-B6C5-57388EB3CAE0}"/>
    <cellStyle name="Title 8 7 3" xfId="35587" xr:uid="{01B82BE5-63CC-407A-9FE5-F999CAEEFE98}"/>
    <cellStyle name="Title 8 7 4" xfId="53438" xr:uid="{D10F3C51-6EB5-40DE-97D6-4E7A301F585A}"/>
    <cellStyle name="Title 8 8" xfId="17716" xr:uid="{DCDAE9C8-83E8-4C86-9698-2FC69FB35810}"/>
    <cellStyle name="Title 8 8 2" xfId="17717" xr:uid="{5790FA05-F2B3-4EFD-BB1B-39CDE6529190}"/>
    <cellStyle name="Title 8 8 2 2" xfId="35590" xr:uid="{059B72E7-BE59-464C-BD96-047D05967D21}"/>
    <cellStyle name="Title 8 8 2 3" xfId="53441" xr:uid="{E0AB30E0-A091-4FD9-A1C8-0A63EB8705C2}"/>
    <cellStyle name="Title 8 8 3" xfId="35589" xr:uid="{435BBE99-EB9F-40E9-808E-2F61666D5FC1}"/>
    <cellStyle name="Title 8 8 4" xfId="53440" xr:uid="{29F234CE-1711-4AEC-913A-90FB4E4D724A}"/>
    <cellStyle name="Title 8 9" xfId="17718" xr:uid="{0C4BF597-0543-4484-B887-F7080F4FC349}"/>
    <cellStyle name="Title 8 9 2" xfId="17719" xr:uid="{4D2BAEF8-8A2B-4D31-90C1-403357361595}"/>
    <cellStyle name="Title 8 9 2 2" xfId="35592" xr:uid="{1E4E4F7C-51B7-4392-90EE-1B1F74DF8FC2}"/>
    <cellStyle name="Title 8 9 2 3" xfId="53443" xr:uid="{C9C844BB-D7F5-438F-A461-63DC8BFD87BE}"/>
    <cellStyle name="Title 8 9 3" xfId="35591" xr:uid="{BC7DC492-72A4-44E4-9C18-B4F151C7A22C}"/>
    <cellStyle name="Title 8 9 4" xfId="53442" xr:uid="{B16868F4-2A88-4A61-BFFE-8C3B0ABE8E98}"/>
    <cellStyle name="Title 9" xfId="3302" xr:uid="{A738A160-8727-449F-B9ED-9555A9F6C4EE}"/>
    <cellStyle name="Title 9 10" xfId="17721" xr:uid="{67E015F4-AB10-40EF-A08E-EF15A3EF3E7D}"/>
    <cellStyle name="Title 9 10 2" xfId="35594" xr:uid="{253F8B09-5B59-4D4D-9686-E9C220963423}"/>
    <cellStyle name="Title 9 10 3" xfId="53445" xr:uid="{FD4147CE-9168-4C43-9888-B485408C0A87}"/>
    <cellStyle name="Title 9 11" xfId="17722" xr:uid="{A5F4514A-EC48-436F-9B75-CB5F0DF5A948}"/>
    <cellStyle name="Title 9 11 2" xfId="35595" xr:uid="{F47CCC2A-9410-4C6D-B33C-229644D2816D}"/>
    <cellStyle name="Title 9 11 3" xfId="53446" xr:uid="{B361344D-47BF-4700-BDFA-CFFA9B7EEC75}"/>
    <cellStyle name="Title 9 12" xfId="17720" xr:uid="{FF26B49C-D671-4FDB-9BA9-AAE2FEB5F13E}"/>
    <cellStyle name="Title 9 12 2" xfId="35593" xr:uid="{F6FBCCE9-2578-4CBE-998E-1A2BF7573B0B}"/>
    <cellStyle name="Title 9 12 3" xfId="53444" xr:uid="{E9C4319A-18CC-4A82-88CC-491A18515794}"/>
    <cellStyle name="Title 9 13" xfId="60356" xr:uid="{269DDA1F-A229-4631-8F53-5BA982C35755}"/>
    <cellStyle name="Title 9 2" xfId="17723" xr:uid="{D730FE18-2FEC-4D3F-9BD9-3CD3EF3AE1F8}"/>
    <cellStyle name="Title 9 2 2" xfId="17724" xr:uid="{91AD2E87-2E96-4D49-A8A0-0961C64F15C3}"/>
    <cellStyle name="Title 9 2 2 2" xfId="17725" xr:uid="{FE009988-602E-4CD4-9235-C410D13EC286}"/>
    <cellStyle name="Title 9 2 2 2 2" xfId="35598" xr:uid="{228A84D9-81BD-4BC6-A577-EC345B31C006}"/>
    <cellStyle name="Title 9 2 2 2 3" xfId="53449" xr:uid="{7458007F-D21C-4B74-82E5-98EE9F29948E}"/>
    <cellStyle name="Title 9 2 2 3" xfId="35597" xr:uid="{29618BBB-99F6-4248-82B6-11D601263965}"/>
    <cellStyle name="Title 9 2 2 4" xfId="53448" xr:uid="{570B7109-FAAC-4C84-B59D-18C1DC66892F}"/>
    <cellStyle name="Title 9 2 3" xfId="17726" xr:uid="{1FDC41EF-D3DC-4F48-A747-1B8730548961}"/>
    <cellStyle name="Title 9 2 3 2" xfId="17727" xr:uid="{6349EC99-8E66-438F-8266-23B2C2C64D3D}"/>
    <cellStyle name="Title 9 2 3 2 2" xfId="35600" xr:uid="{0AC614B9-8282-473A-9DA2-D800AFE1AEA1}"/>
    <cellStyle name="Title 9 2 3 2 3" xfId="53451" xr:uid="{DF49B8A7-D4BD-4AB5-9419-6252C3A39D7F}"/>
    <cellStyle name="Title 9 2 3 3" xfId="35599" xr:uid="{A3C9339E-6C03-4A00-B54F-E8804013FEF5}"/>
    <cellStyle name="Title 9 2 3 4" xfId="53450" xr:uid="{BBB4C164-A694-4C1A-A78B-16A8CEA80D70}"/>
    <cellStyle name="Title 9 2 4" xfId="17728" xr:uid="{C52FCEBE-4902-4F34-8C0C-EDC0341F11A4}"/>
    <cellStyle name="Title 9 2 4 2" xfId="35601" xr:uid="{8D091BCD-4C57-474C-9627-50B642616195}"/>
    <cellStyle name="Title 9 2 4 3" xfId="53452" xr:uid="{3B685E7A-AE77-4B8E-ACCE-539BEB259BEC}"/>
    <cellStyle name="Title 9 2 5" xfId="17729" xr:uid="{69B82532-989D-4632-817C-B1F60AFDFACF}"/>
    <cellStyle name="Title 9 2 5 2" xfId="35602" xr:uid="{614DDB96-1E8B-421C-9652-1EB0BD7B5F83}"/>
    <cellStyle name="Title 9 2 5 3" xfId="53453" xr:uid="{6E0ADDBF-97BE-4C20-ABDF-4039DC78212E}"/>
    <cellStyle name="Title 9 2 6" xfId="35596" xr:uid="{679BB84B-9B38-40C6-AA21-857813B1A3BF}"/>
    <cellStyle name="Title 9 2 7" xfId="53447" xr:uid="{685FC5EC-B9B9-43CD-AC55-59F7C9FD658B}"/>
    <cellStyle name="Title 9 3" xfId="17730" xr:uid="{F343CA3E-94EC-4981-8481-5678804FE39D}"/>
    <cellStyle name="Title 9 3 2" xfId="17731" xr:uid="{87A19F73-B790-4C92-A132-880D9A6A91E7}"/>
    <cellStyle name="Title 9 3 2 2" xfId="17732" xr:uid="{3127694D-6C4A-49EB-87A9-D0FEFCEFD1FC}"/>
    <cellStyle name="Title 9 3 2 2 2" xfId="35605" xr:uid="{95B5577A-7123-4BE7-8216-AF85503BD81A}"/>
    <cellStyle name="Title 9 3 2 2 3" xfId="53456" xr:uid="{576DDAC6-4DF2-478A-9DB0-C74F0B4B1EC3}"/>
    <cellStyle name="Title 9 3 2 3" xfId="35604" xr:uid="{448A9492-8702-4DB9-8DF7-24AD4F2804B2}"/>
    <cellStyle name="Title 9 3 2 4" xfId="53455" xr:uid="{08054D41-290B-4141-ADCC-57AC5444755F}"/>
    <cellStyle name="Title 9 3 3" xfId="17733" xr:uid="{0A3BE009-25DF-4942-93B8-A5845DA264CA}"/>
    <cellStyle name="Title 9 3 3 2" xfId="17734" xr:uid="{4E2CD592-B09D-47E8-8041-1EB97DB6CC95}"/>
    <cellStyle name="Title 9 3 3 2 2" xfId="35607" xr:uid="{3D2A9C3C-E298-4DD1-B315-083A00C7824F}"/>
    <cellStyle name="Title 9 3 3 2 3" xfId="53458" xr:uid="{B3531BCC-7B70-4D02-9548-96E0E2F91765}"/>
    <cellStyle name="Title 9 3 3 3" xfId="35606" xr:uid="{DC942C2E-5FF0-47B6-B50E-5EE958FD9D0B}"/>
    <cellStyle name="Title 9 3 3 4" xfId="53457" xr:uid="{BF052138-01EC-45B2-A3CE-6978FC79A2BF}"/>
    <cellStyle name="Title 9 3 4" xfId="17735" xr:uid="{35DACFF1-EC10-489E-8836-0CF2C65E61CA}"/>
    <cellStyle name="Title 9 3 4 2" xfId="35608" xr:uid="{E8CBE152-85DF-4529-8416-4C6BEDF0C781}"/>
    <cellStyle name="Title 9 3 4 3" xfId="53459" xr:uid="{D0B80675-F62F-4494-90A1-5BD7A439A900}"/>
    <cellStyle name="Title 9 3 5" xfId="35603" xr:uid="{62B880C7-5247-4C8E-844D-47DEEA2F3B10}"/>
    <cellStyle name="Title 9 3 6" xfId="53454" xr:uid="{70A4155A-45B7-43F9-8705-E2083D5295B1}"/>
    <cellStyle name="Title 9 4" xfId="17736" xr:uid="{84CA9833-B883-42E2-8164-AF17825C3EDF}"/>
    <cellStyle name="Title 9 4 2" xfId="17737" xr:uid="{964BC59D-D361-4FF9-B4C4-E55DF34ACE87}"/>
    <cellStyle name="Title 9 4 2 2" xfId="17738" xr:uid="{D6FCC088-7C6E-4C80-BC21-D4B61671172F}"/>
    <cellStyle name="Title 9 4 2 2 2" xfId="35611" xr:uid="{1AC57074-3B83-4E31-A972-315BF240A42A}"/>
    <cellStyle name="Title 9 4 2 2 3" xfId="53462" xr:uid="{CFA232CE-2568-4EB0-8C35-7C2516B0A750}"/>
    <cellStyle name="Title 9 4 2 3" xfId="35610" xr:uid="{C507222C-74A6-41C2-8D19-0688261E8C97}"/>
    <cellStyle name="Title 9 4 2 4" xfId="53461" xr:uid="{E2C3ED82-3F9E-46A7-9019-57F5490D3781}"/>
    <cellStyle name="Title 9 4 3" xfId="17739" xr:uid="{01B0D1C4-4970-43E5-81D6-4EFB8001BEBC}"/>
    <cellStyle name="Title 9 4 3 2" xfId="17740" xr:uid="{BA891CD9-B654-48C9-BDA1-0819C70B8EC2}"/>
    <cellStyle name="Title 9 4 3 2 2" xfId="35613" xr:uid="{8BB88F17-1510-4E35-A842-E7C90A5FABDC}"/>
    <cellStyle name="Title 9 4 3 2 3" xfId="53464" xr:uid="{C6F63095-A5F7-4BDB-ABEF-0DE7AAFB24AF}"/>
    <cellStyle name="Title 9 4 3 3" xfId="35612" xr:uid="{6FC2130C-E0E9-48C1-83E2-87F313A8ED49}"/>
    <cellStyle name="Title 9 4 3 4" xfId="53463" xr:uid="{4A0B4793-8C91-4DFD-A45B-80E66B7A8958}"/>
    <cellStyle name="Title 9 4 4" xfId="17741" xr:uid="{4B2E819B-F21C-414F-9F81-81BE22F1EAD5}"/>
    <cellStyle name="Title 9 4 4 2" xfId="35614" xr:uid="{2380F010-F8DD-41C5-8700-375EEC7F0BCB}"/>
    <cellStyle name="Title 9 4 4 3" xfId="53465" xr:uid="{BE29DF75-94CB-48E5-8BE7-8F08821323FD}"/>
    <cellStyle name="Title 9 4 5" xfId="35609" xr:uid="{EC1FE90E-C205-4A2C-9799-4463DC0D145A}"/>
    <cellStyle name="Title 9 4 6" xfId="53460" xr:uid="{AA1C918A-576F-4D08-92F9-8243E861B570}"/>
    <cellStyle name="Title 9 5" xfId="17742" xr:uid="{52DD8FCC-B218-45FE-B8AB-631FD3BA0D24}"/>
    <cellStyle name="Title 9 5 2" xfId="17743" xr:uid="{1B54B93D-E964-436D-8716-02A89964E9A8}"/>
    <cellStyle name="Title 9 5 2 2" xfId="17744" xr:uid="{72513381-5D18-4439-A923-7BA981C3F53F}"/>
    <cellStyle name="Title 9 5 2 2 2" xfId="35617" xr:uid="{D8419554-3E8E-43B5-B9FE-355B34DA9730}"/>
    <cellStyle name="Title 9 5 2 2 3" xfId="53468" xr:uid="{AC1BE111-8DBE-46A7-A11A-A67BA3C0DDC9}"/>
    <cellStyle name="Title 9 5 2 3" xfId="35616" xr:uid="{988A4883-5488-4799-9C6C-8A3048891530}"/>
    <cellStyle name="Title 9 5 2 4" xfId="53467" xr:uid="{D68FAFDA-428D-469C-AEF9-F1FEDBDB3C6D}"/>
    <cellStyle name="Title 9 5 3" xfId="17745" xr:uid="{2A576CF8-BB95-4104-B8E5-3857A5D442D8}"/>
    <cellStyle name="Title 9 5 3 2" xfId="17746" xr:uid="{6A410A56-63CA-4510-BAD8-6F17EFAB29CF}"/>
    <cellStyle name="Title 9 5 3 2 2" xfId="35619" xr:uid="{D94AB5F7-13C4-4C72-AF1B-EB9FAF4651FC}"/>
    <cellStyle name="Title 9 5 3 2 3" xfId="53470" xr:uid="{2C64CAB1-BC52-41DE-A3D4-880DDBC1FCB2}"/>
    <cellStyle name="Title 9 5 3 3" xfId="35618" xr:uid="{EB3F83E2-4BC9-41BD-8AAD-DF15B1A3F877}"/>
    <cellStyle name="Title 9 5 3 4" xfId="53469" xr:uid="{4C2C5767-98CC-4CBA-9E5F-B25ACC516D4A}"/>
    <cellStyle name="Title 9 5 4" xfId="17747" xr:uid="{9D6750E9-C21C-4FA9-BDB6-1536CED4763B}"/>
    <cellStyle name="Title 9 5 4 2" xfId="17748" xr:uid="{7F120B74-A24A-446A-8CFB-F1199DAEBB96}"/>
    <cellStyle name="Title 9 5 4 2 2" xfId="35621" xr:uid="{74434505-F023-43C2-AD69-C9FE27FC282C}"/>
    <cellStyle name="Title 9 5 4 2 3" xfId="53472" xr:uid="{24EB2DBC-0FA8-4A82-99F5-880146EFC680}"/>
    <cellStyle name="Title 9 5 4 3" xfId="35620" xr:uid="{142125AD-DC63-4266-B860-D150ECFFB223}"/>
    <cellStyle name="Title 9 5 4 4" xfId="53471" xr:uid="{73C26CE9-3F65-47C3-A667-CD1194895BD4}"/>
    <cellStyle name="Title 9 5 5" xfId="17749" xr:uid="{CF1B6E04-C1D4-4EF3-8F8D-2AB17C34E45A}"/>
    <cellStyle name="Title 9 5 5 2" xfId="35622" xr:uid="{282B2128-FE3D-40CF-A3E3-59A468636E82}"/>
    <cellStyle name="Title 9 5 5 3" xfId="53473" xr:uid="{1F3FEFCD-7EF8-4398-A99C-B04B7DDA8D98}"/>
    <cellStyle name="Title 9 5 6" xfId="35615" xr:uid="{BDA9BC49-52BB-404A-A2A1-C01BB47C33D7}"/>
    <cellStyle name="Title 9 5 7" xfId="53466" xr:uid="{5075A8FD-3879-46C8-9D69-71F4464E3DBD}"/>
    <cellStyle name="Title 9 6" xfId="17750" xr:uid="{8D2877BB-D3C4-4634-9F24-28E2B26E101E}"/>
    <cellStyle name="Title 9 6 2" xfId="17751" xr:uid="{6B69D492-E5CE-4504-B90B-0DCD4A4398EB}"/>
    <cellStyle name="Title 9 6 2 2" xfId="17752" xr:uid="{652D2C20-71E5-4548-8D52-07997833815F}"/>
    <cellStyle name="Title 9 6 2 2 2" xfId="35625" xr:uid="{D69C7A49-2E34-4357-BE00-8DFCD6FB0BA6}"/>
    <cellStyle name="Title 9 6 2 2 3" xfId="53476" xr:uid="{48899A49-773F-4211-A1F0-55E96CC342B0}"/>
    <cellStyle name="Title 9 6 2 3" xfId="35624" xr:uid="{37220980-CFB3-4BB9-9DE9-706C868B6AE1}"/>
    <cellStyle name="Title 9 6 2 4" xfId="53475" xr:uid="{9E7BB85A-4CF9-49AF-A057-C315EA86A69C}"/>
    <cellStyle name="Title 9 6 3" xfId="17753" xr:uid="{B3609574-57A1-4073-AD53-065C6480F17B}"/>
    <cellStyle name="Title 9 6 3 2" xfId="17754" xr:uid="{E7312AF5-DF67-4C1C-B48B-1D0769C31E3B}"/>
    <cellStyle name="Title 9 6 3 2 2" xfId="35627" xr:uid="{25A271B2-8DD8-4061-9C7F-9925A36046E9}"/>
    <cellStyle name="Title 9 6 3 2 3" xfId="53478" xr:uid="{A0EC4BED-F32A-468D-8145-164246F6CA32}"/>
    <cellStyle name="Title 9 6 3 3" xfId="35626" xr:uid="{D4F6558D-C5CF-499C-BC81-E1796C970381}"/>
    <cellStyle name="Title 9 6 3 4" xfId="53477" xr:uid="{E68A0CBB-11FD-4555-BB1A-2CCD01514C65}"/>
    <cellStyle name="Title 9 6 4" xfId="17755" xr:uid="{7DB17A2C-E05D-4CE3-9F21-C7A8BDDF5D09}"/>
    <cellStyle name="Title 9 6 4 2" xfId="35628" xr:uid="{29E854FF-EF21-45DC-BA50-60827D47ACCE}"/>
    <cellStyle name="Title 9 6 4 3" xfId="53479" xr:uid="{0A0EAB19-0BA8-4D8C-8556-2F03A70B9AFC}"/>
    <cellStyle name="Title 9 6 5" xfId="35623" xr:uid="{890A2173-4E6B-4FCF-BF5D-13C80778289F}"/>
    <cellStyle name="Title 9 6 6" xfId="53474" xr:uid="{B443F25D-B078-4704-B3AD-AD2AAA7EEBC9}"/>
    <cellStyle name="Title 9 7" xfId="17756" xr:uid="{0C77451E-1319-47EF-B387-53DB516F7FA5}"/>
    <cellStyle name="Title 9 7 2" xfId="17757" xr:uid="{18A8D5DC-CB8B-44AC-875F-B283BF3F72CF}"/>
    <cellStyle name="Title 9 7 2 2" xfId="35630" xr:uid="{538477DA-A59B-4799-A591-A91B950BED3A}"/>
    <cellStyle name="Title 9 7 2 3" xfId="53481" xr:uid="{4AF8264C-2520-491F-AE99-77702E0C47F2}"/>
    <cellStyle name="Title 9 7 3" xfId="35629" xr:uid="{BD2E62EE-5259-4663-A04B-B506603C6D84}"/>
    <cellStyle name="Title 9 7 4" xfId="53480" xr:uid="{066B515B-BF5C-42B9-A1A8-8BD2302475E6}"/>
    <cellStyle name="Title 9 8" xfId="17758" xr:uid="{FE7882D9-1DAD-4C71-925F-95191C338D84}"/>
    <cellStyle name="Title 9 8 2" xfId="17759" xr:uid="{99ECAFD9-CDC3-4299-8855-19E900F5FC27}"/>
    <cellStyle name="Title 9 8 2 2" xfId="35632" xr:uid="{D6A4BAF5-27DF-49BE-B4C4-D765884CED78}"/>
    <cellStyle name="Title 9 8 2 3" xfId="53483" xr:uid="{D6E06863-3378-4F7C-BC55-863E734CAE9B}"/>
    <cellStyle name="Title 9 8 3" xfId="35631" xr:uid="{F4BB4ECA-27FA-4B7E-B35B-4B42BEA18B37}"/>
    <cellStyle name="Title 9 8 4" xfId="53482" xr:uid="{F03DED32-AC53-400F-8120-537D2EE4BCCC}"/>
    <cellStyle name="Title 9 9" xfId="17760" xr:uid="{23563607-1C7A-4F92-A5AF-0AE421EB95EB}"/>
    <cellStyle name="Title 9 9 2" xfId="17761" xr:uid="{BB6CAD55-8F03-484B-AF7D-56D8DA38B8CD}"/>
    <cellStyle name="Title 9 9 2 2" xfId="35634" xr:uid="{D7D5C9D7-3F05-4D6D-99FF-2EF359E7F5E9}"/>
    <cellStyle name="Title 9 9 2 3" xfId="53485" xr:uid="{78D3E64B-4D5E-4868-878E-34E24C18EE5A}"/>
    <cellStyle name="Title 9 9 3" xfId="35633" xr:uid="{DC838D4A-C62D-4D39-A85D-CC0820BB5493}"/>
    <cellStyle name="Title 9 9 4" xfId="53484" xr:uid="{4163F52A-AB59-40DF-AE8E-B4608772C499}"/>
    <cellStyle name="Total" xfId="20" builtinId="25" customBuiltin="1"/>
    <cellStyle name="Total 10" xfId="3303" xr:uid="{46997751-69A8-4D16-8876-5A97A693567D}"/>
    <cellStyle name="Total 10 10" xfId="17763" xr:uid="{BEA0A371-AFCF-49CC-ABB4-41808F2AC099}"/>
    <cellStyle name="Total 10 10 2" xfId="35636" xr:uid="{138C637D-5310-4BCD-9BEF-CB4892B190FC}"/>
    <cellStyle name="Total 10 10 3" xfId="53487" xr:uid="{38ED45E8-CD50-4956-8930-00D75778082B}"/>
    <cellStyle name="Total 10 11" xfId="17764" xr:uid="{195B5716-397D-44DA-9850-CF94FD0B7031}"/>
    <cellStyle name="Total 10 11 2" xfId="35637" xr:uid="{94DEE483-C31F-4293-B3CB-634D56388E05}"/>
    <cellStyle name="Total 10 11 3" xfId="53488" xr:uid="{FDA77F3E-D66E-46E5-AF66-3977DF29A3A0}"/>
    <cellStyle name="Total 10 12" xfId="17762" xr:uid="{722CA7B9-BF03-4C19-9FB9-28286EBD28CB}"/>
    <cellStyle name="Total 10 12 2" xfId="35635" xr:uid="{03FB7904-4F21-42D1-8DD3-3D36FE68DEB7}"/>
    <cellStyle name="Total 10 12 3" xfId="53486" xr:uid="{468CDD65-D577-49D9-BD56-F363E43C39E8}"/>
    <cellStyle name="Total 10 13" xfId="60357" xr:uid="{A1337F9F-CEF0-427F-918E-4641D184BC17}"/>
    <cellStyle name="Total 10 2" xfId="17765" xr:uid="{F270E3E4-02CC-4CF5-A1AA-F0A08479E928}"/>
    <cellStyle name="Total 10 2 2" xfId="17766" xr:uid="{CD869016-39F9-4CC3-808D-D6C50FAF8FF9}"/>
    <cellStyle name="Total 10 2 2 2" xfId="17767" xr:uid="{ED68A08D-E137-4ABC-B362-63D125171EE9}"/>
    <cellStyle name="Total 10 2 2 2 2" xfId="35640" xr:uid="{991279B0-BA2C-4C33-9116-E5224CF2CEDD}"/>
    <cellStyle name="Total 10 2 2 2 3" xfId="53491" xr:uid="{3D80915B-CD8E-4A79-806B-868E653E8A49}"/>
    <cellStyle name="Total 10 2 2 3" xfId="35639" xr:uid="{73EC8F94-8ADA-48E9-BD64-5ED49B89BAF7}"/>
    <cellStyle name="Total 10 2 2 4" xfId="53490" xr:uid="{6426B6A1-6F65-4A1B-A4C3-80703E2EAB8C}"/>
    <cellStyle name="Total 10 2 3" xfId="17768" xr:uid="{27B5B914-6671-4C1B-9DDE-9E044592FEDA}"/>
    <cellStyle name="Total 10 2 3 2" xfId="17769" xr:uid="{4E3CDDF3-B47B-4DF2-8F32-DC11AF86837F}"/>
    <cellStyle name="Total 10 2 3 2 2" xfId="35642" xr:uid="{F20C8E84-CC12-4417-98D3-F1261B877966}"/>
    <cellStyle name="Total 10 2 3 2 3" xfId="53493" xr:uid="{D096877D-EF6F-4B1A-A2A7-C7E1F4756DF9}"/>
    <cellStyle name="Total 10 2 3 3" xfId="35641" xr:uid="{EA249060-0040-4FC4-90BC-B59C9612FD13}"/>
    <cellStyle name="Total 10 2 3 4" xfId="53492" xr:uid="{D5F2C883-F090-4350-BF98-56308B5206B3}"/>
    <cellStyle name="Total 10 2 4" xfId="17770" xr:uid="{7B42A064-C81F-4D58-8369-732E7F22D008}"/>
    <cellStyle name="Total 10 2 4 2" xfId="35643" xr:uid="{9AAF0112-CB47-40A7-BC1F-B693A34F9A14}"/>
    <cellStyle name="Total 10 2 4 3" xfId="53494" xr:uid="{A9048034-9F6F-4963-AB9C-B9643B6F0031}"/>
    <cellStyle name="Total 10 2 5" xfId="17771" xr:uid="{F33CDD3A-E0E1-404E-A7F7-8B3A7C977F6D}"/>
    <cellStyle name="Total 10 2 5 2" xfId="35644" xr:uid="{FDA63040-3868-4AD8-8E86-B88354F734C0}"/>
    <cellStyle name="Total 10 2 5 3" xfId="53495" xr:uid="{BFA75002-4A24-47D3-8A11-C17916BFE12B}"/>
    <cellStyle name="Total 10 2 6" xfId="35638" xr:uid="{1B2AA12E-94C5-4E60-ADE0-8C4B19BCA55C}"/>
    <cellStyle name="Total 10 2 7" xfId="53489" xr:uid="{EFBEB537-2AEC-4F8D-8A56-C569D159FC0B}"/>
    <cellStyle name="Total 10 3" xfId="17772" xr:uid="{BF427AD3-AA06-43BA-BB3A-0B455F9EE27C}"/>
    <cellStyle name="Total 10 3 2" xfId="17773" xr:uid="{22E51105-87A0-43B3-BA6B-C8EBA10188FD}"/>
    <cellStyle name="Total 10 3 2 2" xfId="17774" xr:uid="{0EC1491D-9E8E-45F0-B01D-C78089A241CC}"/>
    <cellStyle name="Total 10 3 2 2 2" xfId="35647" xr:uid="{C25904EB-8DA1-4EB0-AE06-9BED6D9F586A}"/>
    <cellStyle name="Total 10 3 2 2 3" xfId="53498" xr:uid="{8FFBDAA3-436F-423D-832A-8E02E93298D5}"/>
    <cellStyle name="Total 10 3 2 3" xfId="35646" xr:uid="{76C609A8-BDFB-4A81-A782-C25F3FDF6A75}"/>
    <cellStyle name="Total 10 3 2 4" xfId="53497" xr:uid="{0B73FF00-787A-4C0C-B75B-B05EED1DB01C}"/>
    <cellStyle name="Total 10 3 3" xfId="17775" xr:uid="{B0DE34F3-AE93-4DFA-BC72-C3F3C3019AB2}"/>
    <cellStyle name="Total 10 3 3 2" xfId="17776" xr:uid="{97D36ADE-DFBD-414C-9095-183554B87354}"/>
    <cellStyle name="Total 10 3 3 2 2" xfId="35649" xr:uid="{6DF256B0-0392-44FB-8DAE-E15C368C29EA}"/>
    <cellStyle name="Total 10 3 3 2 3" xfId="53500" xr:uid="{3E350BAA-4297-4D3D-8AFD-8C2398DB321A}"/>
    <cellStyle name="Total 10 3 3 3" xfId="35648" xr:uid="{0B2994F8-70E0-4281-A3BB-7446B52711C3}"/>
    <cellStyle name="Total 10 3 3 4" xfId="53499" xr:uid="{2B66C244-D315-437E-A41F-15E88CEA882F}"/>
    <cellStyle name="Total 10 3 4" xfId="17777" xr:uid="{A758E0C8-5731-4944-86EC-444AE7EB154E}"/>
    <cellStyle name="Total 10 3 4 2" xfId="35650" xr:uid="{6537279C-BD22-4B6F-BB08-8C3C50E41C7D}"/>
    <cellStyle name="Total 10 3 4 3" xfId="53501" xr:uid="{7AA85EBB-32A4-485D-AF0F-4303D8D2A58C}"/>
    <cellStyle name="Total 10 3 5" xfId="35645" xr:uid="{471CBF9E-9D5A-4628-8439-4E162370F59C}"/>
    <cellStyle name="Total 10 3 6" xfId="53496" xr:uid="{18E0E5BC-9428-496D-A484-79F94F7C799B}"/>
    <cellStyle name="Total 10 4" xfId="17778" xr:uid="{F47FD0A7-CE7D-40EE-A2D5-C7A3E5CD238E}"/>
    <cellStyle name="Total 10 4 2" xfId="17779" xr:uid="{7843CC22-3141-45F2-8B8A-5C70E85F5149}"/>
    <cellStyle name="Total 10 4 2 2" xfId="17780" xr:uid="{2903E741-3B23-42FB-9B46-DA144745000E}"/>
    <cellStyle name="Total 10 4 2 2 2" xfId="35653" xr:uid="{162D4E18-D5DF-4289-834B-B8FD300FA0AE}"/>
    <cellStyle name="Total 10 4 2 2 3" xfId="53504" xr:uid="{E61164F6-DD22-45D6-A05A-222E4E8D1D02}"/>
    <cellStyle name="Total 10 4 2 3" xfId="35652" xr:uid="{41BE62AC-CBC4-4AD3-8B8E-BA10ECEA4E13}"/>
    <cellStyle name="Total 10 4 2 4" xfId="53503" xr:uid="{D468FDE1-9650-4B4A-BDE2-7A8DC0928FD6}"/>
    <cellStyle name="Total 10 4 3" xfId="17781" xr:uid="{C12E976C-9F88-4339-8A42-E151E9B14A5A}"/>
    <cellStyle name="Total 10 4 3 2" xfId="17782" xr:uid="{EAFEDC77-2CC5-46B3-92B3-85DE76299832}"/>
    <cellStyle name="Total 10 4 3 2 2" xfId="35655" xr:uid="{4D591EE6-AA03-4DD1-89C9-74EFACD9307B}"/>
    <cellStyle name="Total 10 4 3 2 3" xfId="53506" xr:uid="{F618A20B-5FE8-4AEE-89B9-78AAC41422CC}"/>
    <cellStyle name="Total 10 4 3 3" xfId="35654" xr:uid="{A955BC04-872F-42E0-BEF1-18B9ABA8559E}"/>
    <cellStyle name="Total 10 4 3 4" xfId="53505" xr:uid="{3C72889E-29E2-4908-9B3B-EE94C9485A15}"/>
    <cellStyle name="Total 10 4 4" xfId="17783" xr:uid="{9D38F1BD-1A35-48F4-B1C7-7698BBA18A57}"/>
    <cellStyle name="Total 10 4 4 2" xfId="35656" xr:uid="{5D1927C9-F25A-44B6-A599-A8E93908FCA9}"/>
    <cellStyle name="Total 10 4 4 3" xfId="53507" xr:uid="{D737B36C-9A58-4128-BB59-9D8640654C78}"/>
    <cellStyle name="Total 10 4 5" xfId="35651" xr:uid="{05840F42-6E4B-40D7-AD3C-12170BA585DB}"/>
    <cellStyle name="Total 10 4 6" xfId="53502" xr:uid="{ABF67968-BA82-465E-BB6F-51D5506A4F9E}"/>
    <cellStyle name="Total 10 5" xfId="17784" xr:uid="{A782D7F3-C588-4915-8DDE-9DD817B46157}"/>
    <cellStyle name="Total 10 5 2" xfId="17785" xr:uid="{2FB41BC8-6EF8-4C0E-ADDA-1C3974BDD808}"/>
    <cellStyle name="Total 10 5 2 2" xfId="17786" xr:uid="{9903DC38-8860-4403-9FFC-EC31A4055F23}"/>
    <cellStyle name="Total 10 5 2 2 2" xfId="35659" xr:uid="{B70649FC-05B5-40BF-8094-034382FB86B4}"/>
    <cellStyle name="Total 10 5 2 2 3" xfId="53510" xr:uid="{267EB81A-5540-4F7B-9A3B-C6036F40A0BC}"/>
    <cellStyle name="Total 10 5 2 3" xfId="35658" xr:uid="{3006C7E5-7FFC-4B8A-ADE7-78D34650BD1F}"/>
    <cellStyle name="Total 10 5 2 4" xfId="53509" xr:uid="{8E9A3B26-513D-4CC5-9624-935959BE1446}"/>
    <cellStyle name="Total 10 5 3" xfId="17787" xr:uid="{17CB1DEA-2880-4219-BAEA-77448F4B402F}"/>
    <cellStyle name="Total 10 5 3 2" xfId="17788" xr:uid="{A958C505-8DB3-4B0D-ADF7-6A1BE0AF8D25}"/>
    <cellStyle name="Total 10 5 3 2 2" xfId="35661" xr:uid="{34682B33-F8AC-4BB3-9E38-2542AB34661F}"/>
    <cellStyle name="Total 10 5 3 2 3" xfId="53512" xr:uid="{2CDC3E5D-73B5-470E-BB38-572B6A2D664D}"/>
    <cellStyle name="Total 10 5 3 3" xfId="35660" xr:uid="{1922F073-76F9-4DCD-872A-D8206DD25785}"/>
    <cellStyle name="Total 10 5 3 4" xfId="53511" xr:uid="{B6E4D114-D801-48B7-B51C-0E15517A415C}"/>
    <cellStyle name="Total 10 5 4" xfId="17789" xr:uid="{0CD0D339-E8FE-4C1B-86F8-B56F648C0940}"/>
    <cellStyle name="Total 10 5 4 2" xfId="17790" xr:uid="{754CD079-934A-4F87-ACA6-04701ECAAECE}"/>
    <cellStyle name="Total 10 5 4 2 2" xfId="35663" xr:uid="{EEE0E658-A69B-4B99-A6A9-0AF7989CD130}"/>
    <cellStyle name="Total 10 5 4 2 3" xfId="53514" xr:uid="{C5F69485-182E-49BB-9AB3-70DF3C596FCE}"/>
    <cellStyle name="Total 10 5 4 3" xfId="35662" xr:uid="{FC5AB283-C1BC-4867-8DF8-B10252B18009}"/>
    <cellStyle name="Total 10 5 4 4" xfId="53513" xr:uid="{8F916EF8-828E-446B-993F-D29D38EE539C}"/>
    <cellStyle name="Total 10 5 5" xfId="17791" xr:uid="{6F709A9D-E5EB-4442-9F30-7514DB88629B}"/>
    <cellStyle name="Total 10 5 5 2" xfId="35664" xr:uid="{4FBA5341-17F3-4EAD-A5BA-1323D5DE33FA}"/>
    <cellStyle name="Total 10 5 5 3" xfId="53515" xr:uid="{D09D3582-FCEC-4449-93BC-47175B0B294C}"/>
    <cellStyle name="Total 10 5 6" xfId="35657" xr:uid="{8081DA1B-0940-46DC-93DA-10270E2F0C39}"/>
    <cellStyle name="Total 10 5 7" xfId="53508" xr:uid="{E6896365-8699-4EA3-8773-DFB295A98B78}"/>
    <cellStyle name="Total 10 6" xfId="17792" xr:uid="{094167E4-A8CF-4C16-867C-9E72EF395E76}"/>
    <cellStyle name="Total 10 6 2" xfId="17793" xr:uid="{2230EC5C-339F-4DCB-BB55-2E9E95066EDB}"/>
    <cellStyle name="Total 10 6 2 2" xfId="17794" xr:uid="{CF751F0E-6390-4B4C-A068-AEFE14010926}"/>
    <cellStyle name="Total 10 6 2 2 2" xfId="35667" xr:uid="{280535B2-F923-40BB-B8E7-4E11C39BC82D}"/>
    <cellStyle name="Total 10 6 2 2 3" xfId="53518" xr:uid="{37738F96-5EC8-4CA0-8FA7-8B27255A4C4A}"/>
    <cellStyle name="Total 10 6 2 3" xfId="35666" xr:uid="{979D67B3-93E1-443E-A29D-DB25EC37ACC7}"/>
    <cellStyle name="Total 10 6 2 4" xfId="53517" xr:uid="{022D00A8-C2B0-4D78-8128-BADC1C079005}"/>
    <cellStyle name="Total 10 6 3" xfId="17795" xr:uid="{A5223568-AA3C-4436-B835-429EB23795C8}"/>
    <cellStyle name="Total 10 6 3 2" xfId="17796" xr:uid="{71E4FB78-AC91-4996-B161-9FEC32FF19FA}"/>
    <cellStyle name="Total 10 6 3 2 2" xfId="35669" xr:uid="{F059E3CD-7CEA-49F8-BE9C-681EC87CA5CF}"/>
    <cellStyle name="Total 10 6 3 2 3" xfId="53520" xr:uid="{AB6B688F-0EFB-4AC1-B32F-2A5127295D3F}"/>
    <cellStyle name="Total 10 6 3 3" xfId="35668" xr:uid="{F1A1A899-4D62-4F86-BE22-1D2C2504F797}"/>
    <cellStyle name="Total 10 6 3 4" xfId="53519" xr:uid="{3666B4D2-B595-4770-AC87-3CBE99323785}"/>
    <cellStyle name="Total 10 6 4" xfId="17797" xr:uid="{FC15159C-13A6-4FFA-9C97-90F45A9065FA}"/>
    <cellStyle name="Total 10 6 4 2" xfId="35670" xr:uid="{41BA9D7D-5B67-42F3-8147-A93C1F20E3B4}"/>
    <cellStyle name="Total 10 6 4 3" xfId="53521" xr:uid="{9BF8B5B1-CB29-41CA-A21F-AE35E8758D06}"/>
    <cellStyle name="Total 10 6 5" xfId="35665" xr:uid="{F8C60595-118F-4758-A5EA-94A306C96D4F}"/>
    <cellStyle name="Total 10 6 6" xfId="53516" xr:uid="{08D7168C-B7A8-4F23-9714-BEFFE656939B}"/>
    <cellStyle name="Total 10 7" xfId="17798" xr:uid="{EDD47A40-D083-424B-83AC-B6E6819D3580}"/>
    <cellStyle name="Total 10 7 2" xfId="17799" xr:uid="{11C74D77-8731-4C09-B296-1F81A25168C0}"/>
    <cellStyle name="Total 10 7 2 2" xfId="35672" xr:uid="{AD18E6E8-A140-44DC-9065-175462BCB5A7}"/>
    <cellStyle name="Total 10 7 2 3" xfId="53523" xr:uid="{B12D6B42-B79C-4B7D-A588-BE42E0D9813D}"/>
    <cellStyle name="Total 10 7 3" xfId="35671" xr:uid="{EAFB33D7-2F19-4876-9F8D-D177B93D8892}"/>
    <cellStyle name="Total 10 7 4" xfId="53522" xr:uid="{B911AA58-73E5-4F3F-8F62-706ECE908FC2}"/>
    <cellStyle name="Total 10 8" xfId="17800" xr:uid="{3D97A39E-EBD0-434A-93FF-80D9B467017B}"/>
    <cellStyle name="Total 10 8 2" xfId="17801" xr:uid="{836B96E1-C092-442B-BEFC-D818D83E9792}"/>
    <cellStyle name="Total 10 8 2 2" xfId="35674" xr:uid="{82D6A361-0002-4457-AB13-05EE71F0619D}"/>
    <cellStyle name="Total 10 8 2 3" xfId="53525" xr:uid="{2FDD67EB-18E5-400D-BF03-3D3D31A39553}"/>
    <cellStyle name="Total 10 8 3" xfId="35673" xr:uid="{BEF3271D-6B2F-4FBF-A3B3-4A7079B8F227}"/>
    <cellStyle name="Total 10 8 4" xfId="53524" xr:uid="{D86CBD06-444A-4FBA-94DC-515559F5217E}"/>
    <cellStyle name="Total 10 9" xfId="17802" xr:uid="{823033E3-4418-477A-82F5-9A66A98A2358}"/>
    <cellStyle name="Total 10 9 2" xfId="17803" xr:uid="{194F96B6-DE60-4E6D-8C7C-29D9ACA11174}"/>
    <cellStyle name="Total 10 9 2 2" xfId="35676" xr:uid="{A14EAB30-0DD5-4304-A039-0F8C36025D02}"/>
    <cellStyle name="Total 10 9 2 3" xfId="53527" xr:uid="{06718B6E-58AD-45CC-8AB0-C439377EC18A}"/>
    <cellStyle name="Total 10 9 3" xfId="35675" xr:uid="{41D21A9B-F579-4CEA-81BC-5ADA1D92463E}"/>
    <cellStyle name="Total 10 9 4" xfId="53526" xr:uid="{FE1567F8-EE8F-458F-85BD-4FAC745D8564}"/>
    <cellStyle name="Total 11" xfId="3304" xr:uid="{12AC4A20-70EE-4201-A185-2C69782A8A04}"/>
    <cellStyle name="Total 11 10" xfId="17805" xr:uid="{94864A79-AE45-4AF6-9FD8-2387A4BB5BFA}"/>
    <cellStyle name="Total 11 10 2" xfId="35678" xr:uid="{287F7BAA-6328-40E3-A5B5-3AA5749D1BA7}"/>
    <cellStyle name="Total 11 10 3" xfId="53529" xr:uid="{EF9B25F5-77F2-41DA-97AF-91B0E3E9A148}"/>
    <cellStyle name="Total 11 11" xfId="17806" xr:uid="{09FDCB6B-B647-43EA-8295-517902522720}"/>
    <cellStyle name="Total 11 11 2" xfId="35679" xr:uid="{BCF912C9-CAD1-400C-B30F-3E8AEDE8F3AC}"/>
    <cellStyle name="Total 11 11 3" xfId="53530" xr:uid="{98959C90-A96C-491F-AD11-5FEE12AD4DE0}"/>
    <cellStyle name="Total 11 12" xfId="17804" xr:uid="{13FA9855-C5D0-48C7-85E9-536792E0AAE0}"/>
    <cellStyle name="Total 11 12 2" xfId="35677" xr:uid="{A9232B6C-1A71-445B-B18A-78A60AE286C3}"/>
    <cellStyle name="Total 11 12 3" xfId="53528" xr:uid="{69EA2BC2-D6CE-4520-BAC5-9E18BB80E3F3}"/>
    <cellStyle name="Total 11 13" xfId="60358" xr:uid="{0254632C-42B9-4010-B964-B9B2E23C95A9}"/>
    <cellStyle name="Total 11 2" xfId="17807" xr:uid="{49BCAF9E-D119-4A7B-B208-BF8F5C645E38}"/>
    <cellStyle name="Total 11 2 2" xfId="17808" xr:uid="{116DF198-604C-41D9-B939-CC5F98FE2734}"/>
    <cellStyle name="Total 11 2 2 2" xfId="17809" xr:uid="{264F7C18-FEEF-4870-AC73-F8CF6800A642}"/>
    <cellStyle name="Total 11 2 2 2 2" xfId="35682" xr:uid="{28951991-B392-47CF-B6ED-44103E2328D2}"/>
    <cellStyle name="Total 11 2 2 2 3" xfId="53533" xr:uid="{1144E28E-570C-4DFF-9F63-758B6D62298C}"/>
    <cellStyle name="Total 11 2 2 3" xfId="35681" xr:uid="{AAF271D2-DD88-4BAA-A7EA-AF0E48912D7C}"/>
    <cellStyle name="Total 11 2 2 4" xfId="53532" xr:uid="{1044E9E7-74F9-4D97-AB16-398F2D6FD5EE}"/>
    <cellStyle name="Total 11 2 3" xfId="17810" xr:uid="{296738A5-6218-4C77-994C-245B3C5DF5A1}"/>
    <cellStyle name="Total 11 2 3 2" xfId="17811" xr:uid="{64071C07-4C32-4BC2-A178-4A3852F20D41}"/>
    <cellStyle name="Total 11 2 3 2 2" xfId="35684" xr:uid="{3E8F9017-00AA-4DB5-877C-02DC192CBC87}"/>
    <cellStyle name="Total 11 2 3 2 3" xfId="53535" xr:uid="{ACEAF575-EFFC-410F-8C01-4EB34124D7C2}"/>
    <cellStyle name="Total 11 2 3 3" xfId="35683" xr:uid="{D2ACD3EB-D25D-40E7-AF6E-5B2B077309FB}"/>
    <cellStyle name="Total 11 2 3 4" xfId="53534" xr:uid="{6D36871A-5648-4E6A-8311-1208DFA6AF95}"/>
    <cellStyle name="Total 11 2 4" xfId="17812" xr:uid="{1148153B-2B2D-49AB-A0BB-EC9F5CDDB165}"/>
    <cellStyle name="Total 11 2 4 2" xfId="35685" xr:uid="{E9476A25-4D81-45E4-8859-F765282F0F80}"/>
    <cellStyle name="Total 11 2 4 3" xfId="53536" xr:uid="{1874702D-0060-496B-AE83-2CFB59F188BF}"/>
    <cellStyle name="Total 11 2 5" xfId="17813" xr:uid="{0A2B4DB7-2391-4087-896D-2431BBAA3B72}"/>
    <cellStyle name="Total 11 2 5 2" xfId="35686" xr:uid="{591F0E2A-F2BE-4D89-A049-6DD537776A18}"/>
    <cellStyle name="Total 11 2 5 3" xfId="53537" xr:uid="{7CAAABFF-8564-4765-9504-F0B75A9401BF}"/>
    <cellStyle name="Total 11 2 6" xfId="35680" xr:uid="{C3EFB1F5-5FF0-40CD-B40F-B30093E0AA08}"/>
    <cellStyle name="Total 11 2 7" xfId="53531" xr:uid="{A455D1D5-0E35-4DD3-B02B-81FF77AC8B7C}"/>
    <cellStyle name="Total 11 3" xfId="17814" xr:uid="{10CD5D33-B809-41E6-A08B-ECBF3BD3B3B5}"/>
    <cellStyle name="Total 11 3 2" xfId="17815" xr:uid="{C7E58054-F5A9-421D-8081-7B8C5FAC7DF0}"/>
    <cellStyle name="Total 11 3 2 2" xfId="17816" xr:uid="{B299B485-AA26-43E1-9104-021C8F205B57}"/>
    <cellStyle name="Total 11 3 2 2 2" xfId="35689" xr:uid="{78EA5F91-CC60-4274-8CF3-9B6A779DE505}"/>
    <cellStyle name="Total 11 3 2 2 3" xfId="53540" xr:uid="{F6F1833D-206C-4F30-82AC-E2ED0EA72FE9}"/>
    <cellStyle name="Total 11 3 2 3" xfId="35688" xr:uid="{7FB998BA-231E-43AF-9F77-405636ADEDC2}"/>
    <cellStyle name="Total 11 3 2 4" xfId="53539" xr:uid="{1E264E78-6355-4F50-8528-EFD945BED403}"/>
    <cellStyle name="Total 11 3 3" xfId="17817" xr:uid="{171D35E0-17C7-478F-92FF-366A7D0A1BF4}"/>
    <cellStyle name="Total 11 3 3 2" xfId="17818" xr:uid="{23F3ECD0-9990-4B18-9BC4-8F1F9972D19B}"/>
    <cellStyle name="Total 11 3 3 2 2" xfId="35691" xr:uid="{DAEC54E0-A26A-4B5A-8D6C-ACB69E7022CD}"/>
    <cellStyle name="Total 11 3 3 2 3" xfId="53542" xr:uid="{BBAEE66C-F1DE-4946-BDF4-C5E24C459C62}"/>
    <cellStyle name="Total 11 3 3 3" xfId="35690" xr:uid="{7F306802-C34D-435E-AA4C-6E717BA841E8}"/>
    <cellStyle name="Total 11 3 3 4" xfId="53541" xr:uid="{EF45C2AA-41BF-4A62-8B59-23BA83241CE6}"/>
    <cellStyle name="Total 11 3 4" xfId="17819" xr:uid="{C64E0702-A4D7-4C79-A59F-1C1302B68B5E}"/>
    <cellStyle name="Total 11 3 4 2" xfId="35692" xr:uid="{54505A11-8DE3-4264-95CC-391090FA61DE}"/>
    <cellStyle name="Total 11 3 4 3" xfId="53543" xr:uid="{0D9A51B4-AD1D-4FAB-8685-5E2C50518953}"/>
    <cellStyle name="Total 11 3 5" xfId="35687" xr:uid="{CC11DB2A-EF4B-41B1-A48E-1EA0246EF65E}"/>
    <cellStyle name="Total 11 3 6" xfId="53538" xr:uid="{62B0473B-3767-4EB4-9164-E2BB989A692A}"/>
    <cellStyle name="Total 11 4" xfId="17820" xr:uid="{FF8B4992-D2FC-4391-8459-26DED1D20B04}"/>
    <cellStyle name="Total 11 4 2" xfId="17821" xr:uid="{162CB2EB-CF81-452A-B367-636CB86F9BDB}"/>
    <cellStyle name="Total 11 4 2 2" xfId="17822" xr:uid="{F9DC805D-6181-4AA5-8E28-143B731CBCFE}"/>
    <cellStyle name="Total 11 4 2 2 2" xfId="35695" xr:uid="{ED8457E2-9AFB-4953-851F-7348CE20EE25}"/>
    <cellStyle name="Total 11 4 2 2 3" xfId="53546" xr:uid="{1EE43A47-3B20-46CA-A313-6F0B9C4584A4}"/>
    <cellStyle name="Total 11 4 2 3" xfId="35694" xr:uid="{5095AE81-F5FC-4141-B6FE-2F702CFC00BE}"/>
    <cellStyle name="Total 11 4 2 4" xfId="53545" xr:uid="{DDEE1C47-20B2-4AA5-8E6C-697E29AC9A42}"/>
    <cellStyle name="Total 11 4 3" xfId="17823" xr:uid="{313117CD-69BC-45D0-B83C-AE00BD7FC6E7}"/>
    <cellStyle name="Total 11 4 3 2" xfId="17824" xr:uid="{DA382588-C97E-4EDF-82DF-ABB9FDAC419B}"/>
    <cellStyle name="Total 11 4 3 2 2" xfId="35697" xr:uid="{7448828C-4B3C-40BD-8D39-244F944C9A11}"/>
    <cellStyle name="Total 11 4 3 2 3" xfId="53548" xr:uid="{9EF43753-65D8-42AA-84A9-D35EFABCB898}"/>
    <cellStyle name="Total 11 4 3 3" xfId="35696" xr:uid="{40246093-D574-4992-8EB6-F332B7D912C2}"/>
    <cellStyle name="Total 11 4 3 4" xfId="53547" xr:uid="{8F7BCB85-5BAF-4950-A473-14BAD033DF3F}"/>
    <cellStyle name="Total 11 4 4" xfId="17825" xr:uid="{2D0E95F3-6EE8-4A0E-BBF8-4F665C6E52B8}"/>
    <cellStyle name="Total 11 4 4 2" xfId="35698" xr:uid="{552B198C-8E58-4B3C-A703-B481B0A88AE8}"/>
    <cellStyle name="Total 11 4 4 3" xfId="53549" xr:uid="{C7EC32AF-DC9C-4A79-B0A5-16EA56AC0407}"/>
    <cellStyle name="Total 11 4 5" xfId="35693" xr:uid="{78596275-66E8-4E18-BD9B-168A17B8E525}"/>
    <cellStyle name="Total 11 4 6" xfId="53544" xr:uid="{E9D42BA0-BE5E-4A8B-A9BC-B29E76BA543C}"/>
    <cellStyle name="Total 11 5" xfId="17826" xr:uid="{CA04BB1E-BCB0-4BCB-9B0C-B844A6BAB55A}"/>
    <cellStyle name="Total 11 5 2" xfId="17827" xr:uid="{37AB6039-DF66-4E97-9BEF-71C19CBF4FB0}"/>
    <cellStyle name="Total 11 5 2 2" xfId="17828" xr:uid="{33E90F37-2C94-4D1D-ABC8-DD801AE7B939}"/>
    <cellStyle name="Total 11 5 2 2 2" xfId="35701" xr:uid="{BCC0955B-86CB-4E0F-BDF6-2BE4B9E8923A}"/>
    <cellStyle name="Total 11 5 2 2 3" xfId="53552" xr:uid="{12F567AC-0CC1-43FD-B31B-C8E4894F8C5F}"/>
    <cellStyle name="Total 11 5 2 3" xfId="35700" xr:uid="{A29CAC03-EF8C-45D9-8116-74D2723AE10B}"/>
    <cellStyle name="Total 11 5 2 4" xfId="53551" xr:uid="{BE623CB6-8870-40CF-91C0-5592471780AF}"/>
    <cellStyle name="Total 11 5 3" xfId="17829" xr:uid="{C7E96C5C-C12D-4FB7-9323-3C551A027876}"/>
    <cellStyle name="Total 11 5 3 2" xfId="17830" xr:uid="{6AE46141-39B8-46E6-9EF6-E16F127DA92C}"/>
    <cellStyle name="Total 11 5 3 2 2" xfId="35703" xr:uid="{AD7F3BD3-1791-4B46-8612-71ED9F01A656}"/>
    <cellStyle name="Total 11 5 3 2 3" xfId="53554" xr:uid="{51F2C2FB-98A9-4460-B9F1-11E8B3125936}"/>
    <cellStyle name="Total 11 5 3 3" xfId="35702" xr:uid="{4757D3B6-3D98-4E6B-9806-0B3EFF2E6E41}"/>
    <cellStyle name="Total 11 5 3 4" xfId="53553" xr:uid="{DF937D7C-E5E5-4E53-8C54-7FDA2504448D}"/>
    <cellStyle name="Total 11 5 4" xfId="17831" xr:uid="{FB1949C5-BF01-4939-83F4-8392247664C6}"/>
    <cellStyle name="Total 11 5 4 2" xfId="17832" xr:uid="{C683D316-8481-4B10-9C30-75221C2EB58E}"/>
    <cellStyle name="Total 11 5 4 2 2" xfId="35705" xr:uid="{EB364294-4BCA-4EEA-A993-8085EDDFFBCE}"/>
    <cellStyle name="Total 11 5 4 2 3" xfId="53556" xr:uid="{A88BECD1-E28D-4607-A663-A2A334A72B36}"/>
    <cellStyle name="Total 11 5 4 3" xfId="35704" xr:uid="{85BAFBBF-64B2-4D50-9356-F22612AFA518}"/>
    <cellStyle name="Total 11 5 4 4" xfId="53555" xr:uid="{F7AADBF1-83F1-459B-B3D5-E692DA44914C}"/>
    <cellStyle name="Total 11 5 5" xfId="17833" xr:uid="{EC81C850-FDDD-4E7C-A8EE-D5FF2910CE15}"/>
    <cellStyle name="Total 11 5 5 2" xfId="35706" xr:uid="{D0B10BB9-E95B-4559-B8BE-65C8EC0EC82D}"/>
    <cellStyle name="Total 11 5 5 3" xfId="53557" xr:uid="{151AB602-862B-4CD8-8360-338D860D2721}"/>
    <cellStyle name="Total 11 5 6" xfId="35699" xr:uid="{2405CAB9-F715-4ECC-B140-F2F6EAF13E73}"/>
    <cellStyle name="Total 11 5 7" xfId="53550" xr:uid="{4D051AEE-4923-4897-8703-978C7325F908}"/>
    <cellStyle name="Total 11 6" xfId="17834" xr:uid="{175B8428-5F1C-4464-802C-9C348C92E6E6}"/>
    <cellStyle name="Total 11 6 2" xfId="17835" xr:uid="{7E5FB611-ED8D-4528-A817-E49E1F4D7CD4}"/>
    <cellStyle name="Total 11 6 2 2" xfId="17836" xr:uid="{8625B5B1-C99B-430C-9AE9-16FDCCA3830B}"/>
    <cellStyle name="Total 11 6 2 2 2" xfId="35709" xr:uid="{0719183A-8FDE-4F3C-9C80-E4AE348A66F0}"/>
    <cellStyle name="Total 11 6 2 2 3" xfId="53560" xr:uid="{477FAE90-E985-489B-AEC2-52864F3C347B}"/>
    <cellStyle name="Total 11 6 2 3" xfId="35708" xr:uid="{48415AF5-D23D-475D-A8D3-9B093A9ED73F}"/>
    <cellStyle name="Total 11 6 2 4" xfId="53559" xr:uid="{A98EAF78-30BE-4BCD-AB69-84457ADC59FE}"/>
    <cellStyle name="Total 11 6 3" xfId="17837" xr:uid="{FE771C75-6E8D-491E-8674-452A5F851198}"/>
    <cellStyle name="Total 11 6 3 2" xfId="17838" xr:uid="{C50CFE52-863F-4640-A2C1-AE6102CEFA6C}"/>
    <cellStyle name="Total 11 6 3 2 2" xfId="35711" xr:uid="{ADBFD9CB-AF48-495B-8443-ACF04C5E79EB}"/>
    <cellStyle name="Total 11 6 3 2 3" xfId="53562" xr:uid="{8DBD20E0-AC61-454B-9668-555604C11197}"/>
    <cellStyle name="Total 11 6 3 3" xfId="35710" xr:uid="{06A7A759-4A4B-4A81-A771-95CBA8865B54}"/>
    <cellStyle name="Total 11 6 3 4" xfId="53561" xr:uid="{33184DCF-9D41-45B6-B69B-666309A01CAB}"/>
    <cellStyle name="Total 11 6 4" xfId="17839" xr:uid="{5FC3B6B1-5FB6-45C5-AB35-56B8B8F55719}"/>
    <cellStyle name="Total 11 6 4 2" xfId="35712" xr:uid="{E5E60FB2-4127-4792-BFB8-A999FA1BD5E5}"/>
    <cellStyle name="Total 11 6 4 3" xfId="53563" xr:uid="{EA8A6F9D-2012-4789-95C0-5D22DE5DDD01}"/>
    <cellStyle name="Total 11 6 5" xfId="35707" xr:uid="{6F2B10BC-BAAC-4ECC-B5C6-187FA66CF6FC}"/>
    <cellStyle name="Total 11 6 6" xfId="53558" xr:uid="{57967C90-E653-49C5-989A-66EEF41CF377}"/>
    <cellStyle name="Total 11 7" xfId="17840" xr:uid="{91CD2C24-BEDE-4E63-B121-B835116F2673}"/>
    <cellStyle name="Total 11 7 2" xfId="17841" xr:uid="{9580599B-4E02-440A-AACF-E135D7A99879}"/>
    <cellStyle name="Total 11 7 2 2" xfId="35714" xr:uid="{DB2FDB17-74D3-4A1C-8F64-7D9A43DB5F09}"/>
    <cellStyle name="Total 11 7 2 3" xfId="53565" xr:uid="{653B8DC1-E79B-4655-9765-DAB57F11D5BD}"/>
    <cellStyle name="Total 11 7 3" xfId="35713" xr:uid="{FD93CB76-5CAF-443A-9561-56970803536A}"/>
    <cellStyle name="Total 11 7 4" xfId="53564" xr:uid="{E078D87D-6D59-4B10-AB19-9C94C0E7EAD3}"/>
    <cellStyle name="Total 11 8" xfId="17842" xr:uid="{032EE3A3-91DE-4764-9A28-B51B037253CE}"/>
    <cellStyle name="Total 11 8 2" xfId="17843" xr:uid="{87B3FA52-CEF4-484F-801E-D9CFAA851BC0}"/>
    <cellStyle name="Total 11 8 2 2" xfId="35716" xr:uid="{C299A1C3-CA54-48B4-BAD7-D8E7F4FD0EA3}"/>
    <cellStyle name="Total 11 8 2 3" xfId="53567" xr:uid="{7923F8BF-690C-401C-8AFD-E758408708F5}"/>
    <cellStyle name="Total 11 8 3" xfId="35715" xr:uid="{11F1ABC2-9E9E-4B96-9AC3-2B482D691C20}"/>
    <cellStyle name="Total 11 8 4" xfId="53566" xr:uid="{B4F9D154-0D63-4638-A703-133411592839}"/>
    <cellStyle name="Total 11 9" xfId="17844" xr:uid="{2C0977DE-6EF6-4A16-8CC4-045B1055AE4B}"/>
    <cellStyle name="Total 11 9 2" xfId="17845" xr:uid="{6D5299FB-8441-484F-AFF7-7194E4B5E560}"/>
    <cellStyle name="Total 11 9 2 2" xfId="35718" xr:uid="{CBEE4084-8F9B-4F12-9A9E-57783369F764}"/>
    <cellStyle name="Total 11 9 2 3" xfId="53569" xr:uid="{28E95B09-A792-4784-9856-A8EE0834881C}"/>
    <cellStyle name="Total 11 9 3" xfId="35717" xr:uid="{53355402-20E6-4905-AFDF-231B956C904D}"/>
    <cellStyle name="Total 11 9 4" xfId="53568" xr:uid="{86767814-0E97-4E83-BA08-E2D0A2B7D678}"/>
    <cellStyle name="Total 12" xfId="3305" xr:uid="{C6E152A1-02D0-4E18-8B05-8C6B762C35D8}"/>
    <cellStyle name="Total 12 10" xfId="17847" xr:uid="{DB766BFF-2FBE-479F-982F-CF57B7132D65}"/>
    <cellStyle name="Total 12 10 2" xfId="35720" xr:uid="{82271C2E-AD7A-45F2-B0CE-DAC2C811A93B}"/>
    <cellStyle name="Total 12 10 3" xfId="53571" xr:uid="{CDA11F16-6CAD-44DE-9A74-7FF95447D8EF}"/>
    <cellStyle name="Total 12 11" xfId="17848" xr:uid="{DFF649D5-3143-46AF-B78C-9EDBF8179762}"/>
    <cellStyle name="Total 12 11 2" xfId="35721" xr:uid="{060FE112-3E0F-461D-A1E2-24D4DD56B233}"/>
    <cellStyle name="Total 12 11 3" xfId="53572" xr:uid="{E6553B59-0D95-4CF4-9686-7BE0A679CB53}"/>
    <cellStyle name="Total 12 12" xfId="17846" xr:uid="{10104CBB-6828-461D-84F7-0A8B55F5385D}"/>
    <cellStyle name="Total 12 12 2" xfId="35719" xr:uid="{CAFCE89E-EF33-46BB-ADC9-149C161BA795}"/>
    <cellStyle name="Total 12 12 3" xfId="53570" xr:uid="{71293955-C52A-4A06-9C16-74B0EAB03D8E}"/>
    <cellStyle name="Total 12 13" xfId="60359" xr:uid="{C29E29CC-E60D-4896-AB85-DF31D7F16ACE}"/>
    <cellStyle name="Total 12 2" xfId="17849" xr:uid="{107A4BD8-4E8F-49F5-9D39-C1830AB81FBA}"/>
    <cellStyle name="Total 12 2 2" xfId="17850" xr:uid="{CA670C00-2B48-4CA9-AE37-15E2A1CA740E}"/>
    <cellStyle name="Total 12 2 2 2" xfId="17851" xr:uid="{4DE6D19A-8BC0-4A10-A7E0-000561C4F8BF}"/>
    <cellStyle name="Total 12 2 2 2 2" xfId="35724" xr:uid="{FF5E6772-EDAD-4CE5-9398-7B51817F61B4}"/>
    <cellStyle name="Total 12 2 2 2 3" xfId="53575" xr:uid="{D9007243-F086-417E-83E6-660C4DDA8520}"/>
    <cellStyle name="Total 12 2 2 3" xfId="35723" xr:uid="{2F8899DC-8C86-43AC-B847-103FF2AFB979}"/>
    <cellStyle name="Total 12 2 2 4" xfId="53574" xr:uid="{BDF9E12F-B934-4B79-8507-A2DBEE40B6C8}"/>
    <cellStyle name="Total 12 2 3" xfId="17852" xr:uid="{06C410C4-8684-44C8-A093-42E618D49B7A}"/>
    <cellStyle name="Total 12 2 3 2" xfId="17853" xr:uid="{B28B2E59-CAB7-4766-A968-3180F3759F95}"/>
    <cellStyle name="Total 12 2 3 2 2" xfId="35726" xr:uid="{501B2BC7-65E1-4824-919B-4B7DB7B69283}"/>
    <cellStyle name="Total 12 2 3 2 3" xfId="53577" xr:uid="{B67B5E76-792E-4031-A9C0-C56FE7690938}"/>
    <cellStyle name="Total 12 2 3 3" xfId="35725" xr:uid="{FB1292D2-8DAA-4E88-8972-706B934FD9E4}"/>
    <cellStyle name="Total 12 2 3 4" xfId="53576" xr:uid="{1ED92CFE-B6F6-4609-9C56-54B4624EB1EA}"/>
    <cellStyle name="Total 12 2 4" xfId="17854" xr:uid="{EEEF6FB0-DAD3-42B6-A05D-F2269285E4BB}"/>
    <cellStyle name="Total 12 2 4 2" xfId="35727" xr:uid="{3FC961C0-4374-4DD7-898F-45959F9E0AFA}"/>
    <cellStyle name="Total 12 2 4 3" xfId="53578" xr:uid="{9F43EEF1-3C67-4786-A065-8CCB409F6F5A}"/>
    <cellStyle name="Total 12 2 5" xfId="17855" xr:uid="{EB9C98E6-C2FB-4FE6-A5DD-DE3E50AC4B61}"/>
    <cellStyle name="Total 12 2 5 2" xfId="35728" xr:uid="{D46C9F01-FF3C-4828-A9B4-3A2E4246541C}"/>
    <cellStyle name="Total 12 2 5 3" xfId="53579" xr:uid="{9749B417-FB68-4689-870F-BB0926DC9ABD}"/>
    <cellStyle name="Total 12 2 6" xfId="35722" xr:uid="{4F03F6B2-0093-4329-B92D-09112DA3D209}"/>
    <cellStyle name="Total 12 2 7" xfId="53573" xr:uid="{EBE34DD7-64B0-4C5C-AB70-DFBB4C597A93}"/>
    <cellStyle name="Total 12 3" xfId="17856" xr:uid="{E068A35D-6156-468B-AF3B-6FB6B03B9E9C}"/>
    <cellStyle name="Total 12 3 2" xfId="17857" xr:uid="{A8B92713-C23F-4BDA-8E60-57D2CA55C660}"/>
    <cellStyle name="Total 12 3 2 2" xfId="17858" xr:uid="{6A5E5566-C6E1-4832-ADBA-213B552236B4}"/>
    <cellStyle name="Total 12 3 2 2 2" xfId="35731" xr:uid="{2CD028CC-1F64-4EEC-9E09-1FC266611EA6}"/>
    <cellStyle name="Total 12 3 2 2 3" xfId="53582" xr:uid="{6143087C-7A65-466B-8928-00A3ECD54E12}"/>
    <cellStyle name="Total 12 3 2 3" xfId="35730" xr:uid="{41DCD052-52FF-4D53-9163-F8191CFD017B}"/>
    <cellStyle name="Total 12 3 2 4" xfId="53581" xr:uid="{4563F408-D253-434F-BBE8-C7128091FA5B}"/>
    <cellStyle name="Total 12 3 3" xfId="17859" xr:uid="{72D46C2A-1C7A-4BAC-A5A4-650124745E8E}"/>
    <cellStyle name="Total 12 3 3 2" xfId="17860" xr:uid="{BF0A948D-0DCE-4BE4-905C-FC36897C0280}"/>
    <cellStyle name="Total 12 3 3 2 2" xfId="35733" xr:uid="{445F91FC-0105-4ECC-AEE4-5CE5D58BF8FD}"/>
    <cellStyle name="Total 12 3 3 2 3" xfId="53584" xr:uid="{34F11B43-3509-4A9E-A8B6-E6224B3A246B}"/>
    <cellStyle name="Total 12 3 3 3" xfId="35732" xr:uid="{D3CDDF59-EABA-4B41-9B6E-B054CF72D38B}"/>
    <cellStyle name="Total 12 3 3 4" xfId="53583" xr:uid="{2B6CD371-A12C-4812-A766-927E59DEDE9D}"/>
    <cellStyle name="Total 12 3 4" xfId="17861" xr:uid="{6B9E7CD1-89E8-4F9E-BF77-3323B221670A}"/>
    <cellStyle name="Total 12 3 4 2" xfId="35734" xr:uid="{4329EBF8-6153-4E82-8416-27DB2E485CFB}"/>
    <cellStyle name="Total 12 3 4 3" xfId="53585" xr:uid="{1BE94F5B-A846-4134-B6E2-6FBE60328DA3}"/>
    <cellStyle name="Total 12 3 5" xfId="35729" xr:uid="{675D7B42-844A-435B-ADC5-EA1819BD8BD7}"/>
    <cellStyle name="Total 12 3 6" xfId="53580" xr:uid="{ED209407-0DD2-4DB8-AC99-CD635084F631}"/>
    <cellStyle name="Total 12 4" xfId="17862" xr:uid="{66AE0DD1-EB07-4D1C-B3FC-E794E1856858}"/>
    <cellStyle name="Total 12 4 2" xfId="17863" xr:uid="{24891705-1EB9-4E3B-BC86-2DC4FFB1D33E}"/>
    <cellStyle name="Total 12 4 2 2" xfId="17864" xr:uid="{C3BA9C9B-F33F-484E-B40F-1219568F1B72}"/>
    <cellStyle name="Total 12 4 2 2 2" xfId="35737" xr:uid="{FADFB0FA-2BDD-4AE7-9D35-25A13940FFBF}"/>
    <cellStyle name="Total 12 4 2 2 3" xfId="53588" xr:uid="{40A4BBD3-9F84-4253-A804-CFF953B9041B}"/>
    <cellStyle name="Total 12 4 2 3" xfId="35736" xr:uid="{58AD58EC-D5D6-453A-ADDD-BC94C0F521D1}"/>
    <cellStyle name="Total 12 4 2 4" xfId="53587" xr:uid="{18CC1DB3-8E16-4F45-83A5-36023F1421F9}"/>
    <cellStyle name="Total 12 4 3" xfId="17865" xr:uid="{9EBFEDF3-7EF2-4C17-A434-B9EE8DA882A9}"/>
    <cellStyle name="Total 12 4 3 2" xfId="17866" xr:uid="{5AB6C3CE-F23E-43AE-B70D-411504D65688}"/>
    <cellStyle name="Total 12 4 3 2 2" xfId="35739" xr:uid="{96D0DB48-C6BE-437C-90E1-52B5D261F0FF}"/>
    <cellStyle name="Total 12 4 3 2 3" xfId="53590" xr:uid="{2D6CC4FE-D9C2-4904-AA4C-BB7DE93389B4}"/>
    <cellStyle name="Total 12 4 3 3" xfId="35738" xr:uid="{99274D7B-6741-4735-82CA-68BE0F0336E6}"/>
    <cellStyle name="Total 12 4 3 4" xfId="53589" xr:uid="{4DD3FBF1-EDC4-4E27-BB3B-D46A91994A6C}"/>
    <cellStyle name="Total 12 4 4" xfId="17867" xr:uid="{942D39B7-0934-46C5-8944-DD2B96CE2224}"/>
    <cellStyle name="Total 12 4 4 2" xfId="35740" xr:uid="{9C1AC666-B2E5-4E93-AA61-F6938AFB9014}"/>
    <cellStyle name="Total 12 4 4 3" xfId="53591" xr:uid="{EFF40A04-28D3-4434-BE7A-C847D55D38C5}"/>
    <cellStyle name="Total 12 4 5" xfId="35735" xr:uid="{07FE2F82-C343-4451-9320-CF2C0B8149B8}"/>
    <cellStyle name="Total 12 4 6" xfId="53586" xr:uid="{B5ED4A21-70CF-4FE3-BA88-E7EA358481FF}"/>
    <cellStyle name="Total 12 5" xfId="17868" xr:uid="{70B8B68E-A26B-4A21-9116-5A71103D9928}"/>
    <cellStyle name="Total 12 5 2" xfId="17869" xr:uid="{F82D1F12-7DC5-40DE-8854-70233DFB2D97}"/>
    <cellStyle name="Total 12 5 2 2" xfId="17870" xr:uid="{FA7B41E1-CCF7-4ED3-A0D2-294B87749D22}"/>
    <cellStyle name="Total 12 5 2 2 2" xfId="35743" xr:uid="{738A845C-8DB8-463F-8DEF-47A7D9B8271E}"/>
    <cellStyle name="Total 12 5 2 2 3" xfId="53594" xr:uid="{A1DF8198-B612-41A8-9CE7-2817A6669D98}"/>
    <cellStyle name="Total 12 5 2 3" xfId="35742" xr:uid="{2C66DE47-4AA2-448B-A55D-20701898CD96}"/>
    <cellStyle name="Total 12 5 2 4" xfId="53593" xr:uid="{5C18554B-5FC0-4FFE-B33B-29264207986D}"/>
    <cellStyle name="Total 12 5 3" xfId="17871" xr:uid="{17EDABEF-3F02-4D0F-86E6-E70AB4F2F1D0}"/>
    <cellStyle name="Total 12 5 3 2" xfId="17872" xr:uid="{46C73380-D31B-4F40-9D7B-D91848B2CCB0}"/>
    <cellStyle name="Total 12 5 3 2 2" xfId="35745" xr:uid="{ECECBF27-6FCE-408E-8928-162E877F429F}"/>
    <cellStyle name="Total 12 5 3 2 3" xfId="53596" xr:uid="{73EB7305-5C1B-4F02-9B0B-89C202CE312F}"/>
    <cellStyle name="Total 12 5 3 3" xfId="35744" xr:uid="{199A3713-F5F5-4081-BD9F-9A389B328115}"/>
    <cellStyle name="Total 12 5 3 4" xfId="53595" xr:uid="{DC6D6E5A-57A1-4AE6-A72D-631B9FE895C9}"/>
    <cellStyle name="Total 12 5 4" xfId="17873" xr:uid="{374DF6F2-A3BF-4B02-A93A-558021954227}"/>
    <cellStyle name="Total 12 5 4 2" xfId="17874" xr:uid="{D7997BDD-FB65-4B47-BA26-ECF251F64389}"/>
    <cellStyle name="Total 12 5 4 2 2" xfId="35747" xr:uid="{98850B75-41D0-4283-875F-B4DFA2215E76}"/>
    <cellStyle name="Total 12 5 4 2 3" xfId="53598" xr:uid="{C24212A7-DEFB-4F3E-BD33-0F1F5184F596}"/>
    <cellStyle name="Total 12 5 4 3" xfId="35746" xr:uid="{E251A87B-586B-4D0B-A08B-75602AF1DE94}"/>
    <cellStyle name="Total 12 5 4 4" xfId="53597" xr:uid="{D446EDEE-F38B-4481-9272-634B727B7FD1}"/>
    <cellStyle name="Total 12 5 5" xfId="17875" xr:uid="{1055E56A-62D7-4765-9957-0C02549895BC}"/>
    <cellStyle name="Total 12 5 5 2" xfId="35748" xr:uid="{90512A1F-77ED-4FB4-A6ED-8CA982959B0B}"/>
    <cellStyle name="Total 12 5 5 3" xfId="53599" xr:uid="{65A234C5-B429-4F02-A32B-AA85DC78CD65}"/>
    <cellStyle name="Total 12 5 6" xfId="35741" xr:uid="{9C290F8D-4850-4BE5-B43F-2CFA9AF242F5}"/>
    <cellStyle name="Total 12 5 7" xfId="53592" xr:uid="{9C0C890D-0B87-487D-A7FB-6B586F6D28D5}"/>
    <cellStyle name="Total 12 6" xfId="17876" xr:uid="{0F5C646E-C477-40C9-869A-FEB8CD1EA486}"/>
    <cellStyle name="Total 12 6 2" xfId="17877" xr:uid="{B0255F40-CDB3-46AA-8B3C-9F9B79EBB278}"/>
    <cellStyle name="Total 12 6 2 2" xfId="17878" xr:uid="{95D0E1A3-AC79-4EA2-A9BD-BC973B081862}"/>
    <cellStyle name="Total 12 6 2 2 2" xfId="35751" xr:uid="{673A5504-74CE-44BB-AFE4-FBBD12B40752}"/>
    <cellStyle name="Total 12 6 2 2 3" xfId="53602" xr:uid="{34D7FF8D-95F7-4860-8D45-6A503DE83D95}"/>
    <cellStyle name="Total 12 6 2 3" xfId="35750" xr:uid="{AD21BC13-DD4E-487B-BA08-0116DC1D790F}"/>
    <cellStyle name="Total 12 6 2 4" xfId="53601" xr:uid="{B4D2AD59-9EC8-4DF5-8D64-D9A986411953}"/>
    <cellStyle name="Total 12 6 3" xfId="17879" xr:uid="{AF3F60E5-DF63-4DE1-B5DD-C3C4EDCFD810}"/>
    <cellStyle name="Total 12 6 3 2" xfId="17880" xr:uid="{C0852F25-0491-484C-90E4-5BE013F37638}"/>
    <cellStyle name="Total 12 6 3 2 2" xfId="35753" xr:uid="{C39DA2AB-9F3E-4066-A4E7-E1CEEDD31763}"/>
    <cellStyle name="Total 12 6 3 2 3" xfId="53604" xr:uid="{73CDA829-5574-4AEA-A65D-D40C9CE18927}"/>
    <cellStyle name="Total 12 6 3 3" xfId="35752" xr:uid="{9BBC9E40-B651-463E-BDE0-333FD952C4BB}"/>
    <cellStyle name="Total 12 6 3 4" xfId="53603" xr:uid="{5FB0429F-4B96-4F73-9642-F2AF56089E8F}"/>
    <cellStyle name="Total 12 6 4" xfId="17881" xr:uid="{C6F702EB-0C7E-49D1-9886-1FE7DE4BB53D}"/>
    <cellStyle name="Total 12 6 4 2" xfId="35754" xr:uid="{3763DDD6-7C7D-4744-9401-57E9AEA1A1C2}"/>
    <cellStyle name="Total 12 6 4 3" xfId="53605" xr:uid="{1D889CA3-07F4-4EF6-B466-C68AA09D8FBA}"/>
    <cellStyle name="Total 12 6 5" xfId="35749" xr:uid="{EB1BEDF9-A7D1-4332-87AE-066C0EC80330}"/>
    <cellStyle name="Total 12 6 6" xfId="53600" xr:uid="{B92B4716-117B-4EAD-969B-0FD47EC842FE}"/>
    <cellStyle name="Total 12 7" xfId="17882" xr:uid="{1BC1B491-258D-471B-913E-53254FDEC7B4}"/>
    <cellStyle name="Total 12 7 2" xfId="17883" xr:uid="{B13A3449-3FAE-4EC0-B32F-4A7E657E5576}"/>
    <cellStyle name="Total 12 7 2 2" xfId="35756" xr:uid="{594ECC7C-26B8-4E6A-B01F-487003ADEFAB}"/>
    <cellStyle name="Total 12 7 2 3" xfId="53607" xr:uid="{FDCC8DE0-C4D9-45FE-83A3-73128C768B4A}"/>
    <cellStyle name="Total 12 7 3" xfId="35755" xr:uid="{49A4D9E5-4BBB-473F-B26E-33D46266AC20}"/>
    <cellStyle name="Total 12 7 4" xfId="53606" xr:uid="{7C07D629-1F03-48EF-A040-F7F8FF69BCDD}"/>
    <cellStyle name="Total 12 8" xfId="17884" xr:uid="{F827617D-1FA3-40D8-AE9C-FA5F0DF31BFF}"/>
    <cellStyle name="Total 12 8 2" xfId="17885" xr:uid="{828A8D3F-84A6-4F2F-B47C-6A58A32FA533}"/>
    <cellStyle name="Total 12 8 2 2" xfId="35758" xr:uid="{743AAE1C-D42B-448C-BBE4-F0B6D9529658}"/>
    <cellStyle name="Total 12 8 2 3" xfId="53609" xr:uid="{8576DCBF-EF92-4C65-B935-A7741DE85C85}"/>
    <cellStyle name="Total 12 8 3" xfId="35757" xr:uid="{AFEF0286-3589-45E3-A32D-80C618DEDD8E}"/>
    <cellStyle name="Total 12 8 4" xfId="53608" xr:uid="{4D1D79D3-4557-4BA3-A7FB-FE8767B040E6}"/>
    <cellStyle name="Total 12 9" xfId="17886" xr:uid="{F273BC09-8C6D-4A3E-96FD-C6F62CD6BB94}"/>
    <cellStyle name="Total 12 9 2" xfId="17887" xr:uid="{5DDB20F0-68FF-49F2-BE4B-B62ED8D482AA}"/>
    <cellStyle name="Total 12 9 2 2" xfId="35760" xr:uid="{D58C57B0-C309-419F-BCA7-4C1E3682AA4A}"/>
    <cellStyle name="Total 12 9 2 3" xfId="53611" xr:uid="{9B8CFEF1-3284-4758-8F0F-CD2FA296C6D8}"/>
    <cellStyle name="Total 12 9 3" xfId="35759" xr:uid="{D1FA7B1D-4570-4C91-9DD1-09F5FE717D99}"/>
    <cellStyle name="Total 12 9 4" xfId="53610" xr:uid="{3D074A24-E683-4171-9BFD-FFE981A3EAE4}"/>
    <cellStyle name="Total 13" xfId="3306" xr:uid="{8A0C7743-4C89-49B8-9FB4-4ABCC72AD189}"/>
    <cellStyle name="Total 13 10" xfId="17889" xr:uid="{BF13937F-8EA1-437E-BE4E-E82352F3193D}"/>
    <cellStyle name="Total 13 10 2" xfId="35762" xr:uid="{8F94B4D5-08FB-4754-9A8C-12C88C19102C}"/>
    <cellStyle name="Total 13 10 3" xfId="53613" xr:uid="{53940584-B498-40D1-850A-DB44F1F19C18}"/>
    <cellStyle name="Total 13 11" xfId="17890" xr:uid="{5ECA49D0-EAF5-49F1-83A2-404760C0428D}"/>
    <cellStyle name="Total 13 11 2" xfId="35763" xr:uid="{1FCC2953-4DAB-4A8E-93E0-034195F15D26}"/>
    <cellStyle name="Total 13 11 3" xfId="53614" xr:uid="{EB834D47-74AF-4282-A562-DEBFEF4DC6DC}"/>
    <cellStyle name="Total 13 12" xfId="17888" xr:uid="{D07BB7DB-3495-49BD-9BF9-FEEB13293897}"/>
    <cellStyle name="Total 13 12 2" xfId="35761" xr:uid="{BD104F6A-5A40-4E1A-90EA-D2A4E34EFD8E}"/>
    <cellStyle name="Total 13 12 3" xfId="53612" xr:uid="{08C61F77-CE19-4760-B264-C72708F9F467}"/>
    <cellStyle name="Total 13 13" xfId="60360" xr:uid="{61EA2383-F834-4AA1-99EB-7158B72E4111}"/>
    <cellStyle name="Total 13 2" xfId="17891" xr:uid="{3DFF27E8-28EE-4AB6-B022-63B2239DCF5E}"/>
    <cellStyle name="Total 13 2 2" xfId="17892" xr:uid="{4C577884-3C3E-4A64-80C0-3B2B023566CF}"/>
    <cellStyle name="Total 13 2 2 2" xfId="17893" xr:uid="{E6A5119F-4A5E-4901-BC18-5A707DEE7A86}"/>
    <cellStyle name="Total 13 2 2 2 2" xfId="35766" xr:uid="{9572A7CE-7AA8-4B73-A76B-871CFB9B2255}"/>
    <cellStyle name="Total 13 2 2 2 3" xfId="53617" xr:uid="{2AE3579F-03B3-4935-A022-8F217BD72A5A}"/>
    <cellStyle name="Total 13 2 2 3" xfId="35765" xr:uid="{8815A68A-B9DF-4CFD-AF2B-CC7B442D7A77}"/>
    <cellStyle name="Total 13 2 2 4" xfId="53616" xr:uid="{5FC3195A-3BDD-4419-BF16-EE103C62D39C}"/>
    <cellStyle name="Total 13 2 3" xfId="17894" xr:uid="{98B3926B-B5F0-43E5-B982-000F24F0D698}"/>
    <cellStyle name="Total 13 2 3 2" xfId="17895" xr:uid="{3D0A4083-D3F6-4680-92AF-3B6995C871CA}"/>
    <cellStyle name="Total 13 2 3 2 2" xfId="35768" xr:uid="{ADE76E5F-494B-4747-A81D-45F788F8CD41}"/>
    <cellStyle name="Total 13 2 3 2 3" xfId="53619" xr:uid="{59B9C000-39AD-43CF-AE82-11D9426B95B4}"/>
    <cellStyle name="Total 13 2 3 3" xfId="35767" xr:uid="{AC5BD52E-F06D-4550-9224-0470030BD8FC}"/>
    <cellStyle name="Total 13 2 3 4" xfId="53618" xr:uid="{8237DB06-FE70-423F-830E-B0ED0927FA80}"/>
    <cellStyle name="Total 13 2 4" xfId="17896" xr:uid="{767156CD-DD59-42F6-886C-DDCB30768CF9}"/>
    <cellStyle name="Total 13 2 4 2" xfId="35769" xr:uid="{C6EECBD7-C95E-4DF5-A3E3-BBA22244933A}"/>
    <cellStyle name="Total 13 2 4 3" xfId="53620" xr:uid="{442176F6-8335-4194-8A7B-169C866B1148}"/>
    <cellStyle name="Total 13 2 5" xfId="17897" xr:uid="{EFFE81CE-4F0C-4B21-B7C8-553E56904810}"/>
    <cellStyle name="Total 13 2 5 2" xfId="35770" xr:uid="{DA09845C-161F-4ECE-8CCB-A02D7772F51A}"/>
    <cellStyle name="Total 13 2 5 3" xfId="53621" xr:uid="{BFA43AAD-FC82-4265-8635-776BFBE4CCC8}"/>
    <cellStyle name="Total 13 2 6" xfId="35764" xr:uid="{7CA12044-AEBA-4249-80C5-5B8A81748622}"/>
    <cellStyle name="Total 13 2 7" xfId="53615" xr:uid="{C1176250-4F6F-455C-B84A-EF22FA99AB7A}"/>
    <cellStyle name="Total 13 3" xfId="17898" xr:uid="{6462A9BF-2475-498B-859B-26302A56FF5A}"/>
    <cellStyle name="Total 13 3 2" xfId="17899" xr:uid="{51B5A220-3CA9-4660-80A7-9C4BCD07F3A4}"/>
    <cellStyle name="Total 13 3 2 2" xfId="17900" xr:uid="{09357113-739D-46B3-B829-F820594A4B0D}"/>
    <cellStyle name="Total 13 3 2 2 2" xfId="35773" xr:uid="{F15A9665-4DB9-4A43-823C-5911411AD08F}"/>
    <cellStyle name="Total 13 3 2 2 3" xfId="53624" xr:uid="{17F9DFCD-E424-4A5C-96CB-C92E0788FF32}"/>
    <cellStyle name="Total 13 3 2 3" xfId="35772" xr:uid="{42807999-6D7D-499B-9AAB-D9D3D9F8DA3D}"/>
    <cellStyle name="Total 13 3 2 4" xfId="53623" xr:uid="{AD2D9B87-7ED9-4530-9CFF-66E7A00BC1BA}"/>
    <cellStyle name="Total 13 3 3" xfId="17901" xr:uid="{ADCB496A-02CB-4AAA-A740-3E360BDC2414}"/>
    <cellStyle name="Total 13 3 3 2" xfId="17902" xr:uid="{0D74ADE0-7745-44A3-82C5-C08F66935903}"/>
    <cellStyle name="Total 13 3 3 2 2" xfId="35775" xr:uid="{C0E38027-EBDF-4D25-9C64-E43083893A15}"/>
    <cellStyle name="Total 13 3 3 2 3" xfId="53626" xr:uid="{EB35855A-E2EE-4D09-B57D-4AB1454BA8D5}"/>
    <cellStyle name="Total 13 3 3 3" xfId="35774" xr:uid="{302F17A4-411D-493F-BA0D-2067E9E3C42D}"/>
    <cellStyle name="Total 13 3 3 4" xfId="53625" xr:uid="{62E2C859-1E7D-4167-A5D8-BE6081EA8762}"/>
    <cellStyle name="Total 13 3 4" xfId="17903" xr:uid="{7A72FB17-B415-4602-AF8C-CEDCC879EECA}"/>
    <cellStyle name="Total 13 3 4 2" xfId="35776" xr:uid="{8CBD7385-D97A-4CE1-9D07-EB1A17643170}"/>
    <cellStyle name="Total 13 3 4 3" xfId="53627" xr:uid="{975629A1-A6AD-48AD-9CD8-71AD280527EE}"/>
    <cellStyle name="Total 13 3 5" xfId="35771" xr:uid="{D4E4E722-13CE-4D35-8BED-19819839291C}"/>
    <cellStyle name="Total 13 3 6" xfId="53622" xr:uid="{FC412D5D-4EF4-4EDA-AEE5-B52DB96E37F4}"/>
    <cellStyle name="Total 13 4" xfId="17904" xr:uid="{C0FED831-1446-46CB-90F8-C5A7039850DA}"/>
    <cellStyle name="Total 13 4 2" xfId="17905" xr:uid="{F5584EEC-C9F6-4C02-91E8-089BDE2D9F45}"/>
    <cellStyle name="Total 13 4 2 2" xfId="17906" xr:uid="{42639444-189A-4245-ACA2-B3E07BD76187}"/>
    <cellStyle name="Total 13 4 2 2 2" xfId="35779" xr:uid="{D80CF6B1-7E3E-41D1-89A2-B410B94082D0}"/>
    <cellStyle name="Total 13 4 2 2 3" xfId="53630" xr:uid="{2FE59035-2BD8-4BCA-B1B0-37F03E2FDF9A}"/>
    <cellStyle name="Total 13 4 2 3" xfId="35778" xr:uid="{048A7280-3045-4D48-874A-2025D216ECA1}"/>
    <cellStyle name="Total 13 4 2 4" xfId="53629" xr:uid="{6B64081A-6147-485B-8705-150E3967A5D5}"/>
    <cellStyle name="Total 13 4 3" xfId="17907" xr:uid="{11ED6630-EDC4-466B-8129-C06D32481771}"/>
    <cellStyle name="Total 13 4 3 2" xfId="17908" xr:uid="{3B0527AB-83B3-49CF-BAB4-9D8B14D1925B}"/>
    <cellStyle name="Total 13 4 3 2 2" xfId="35781" xr:uid="{D7749071-4184-4205-829E-372F46A63FF6}"/>
    <cellStyle name="Total 13 4 3 2 3" xfId="53632" xr:uid="{0A7169D6-2C16-4810-89AE-1CE05315AF04}"/>
    <cellStyle name="Total 13 4 3 3" xfId="35780" xr:uid="{1C035D2D-875C-4A09-93A0-7EF313B38B18}"/>
    <cellStyle name="Total 13 4 3 4" xfId="53631" xr:uid="{5829359C-C0C0-4771-84D5-65D20B73681F}"/>
    <cellStyle name="Total 13 4 4" xfId="17909" xr:uid="{672BC8A1-D532-4FE9-86F2-67AB879E8625}"/>
    <cellStyle name="Total 13 4 4 2" xfId="35782" xr:uid="{0F706386-1B17-4DF9-A98D-8EB63F730007}"/>
    <cellStyle name="Total 13 4 4 3" xfId="53633" xr:uid="{02D4AEFB-065E-4689-9B6B-67D626A1DB2E}"/>
    <cellStyle name="Total 13 4 5" xfId="35777" xr:uid="{91C081A6-A909-4F50-8036-FBB4220CF876}"/>
    <cellStyle name="Total 13 4 6" xfId="53628" xr:uid="{A9084DF5-28A8-4C52-9CE9-F8C8CD183DCD}"/>
    <cellStyle name="Total 13 5" xfId="17910" xr:uid="{CF9B9C62-4B3F-4A63-BD75-518241A3419E}"/>
    <cellStyle name="Total 13 5 2" xfId="17911" xr:uid="{5E7F497E-F03D-4902-9778-BA300CCB7DF7}"/>
    <cellStyle name="Total 13 5 2 2" xfId="17912" xr:uid="{B7286019-293B-451C-BE24-FEC1F3B2377F}"/>
    <cellStyle name="Total 13 5 2 2 2" xfId="35785" xr:uid="{A7DB5FF4-27BE-4521-91C6-F2E4CCC5F51C}"/>
    <cellStyle name="Total 13 5 2 2 3" xfId="53636" xr:uid="{F0D1FBF8-F1D5-40EF-B655-8D47C9C02001}"/>
    <cellStyle name="Total 13 5 2 3" xfId="35784" xr:uid="{2D0EA135-4A2B-4BBF-89BC-39EA9F77E5EE}"/>
    <cellStyle name="Total 13 5 2 4" xfId="53635" xr:uid="{3DAE1636-E303-4ACA-9276-2661FC0E2C3D}"/>
    <cellStyle name="Total 13 5 3" xfId="17913" xr:uid="{D1043203-C650-4C7E-A590-97FA072BC5EC}"/>
    <cellStyle name="Total 13 5 3 2" xfId="17914" xr:uid="{92252417-A94D-4C92-AE12-1C036A0179F0}"/>
    <cellStyle name="Total 13 5 3 2 2" xfId="35787" xr:uid="{483F28A9-3DCC-42EC-AA75-EAC44A687DF3}"/>
    <cellStyle name="Total 13 5 3 2 3" xfId="53638" xr:uid="{29AAE4E1-E19B-461E-9BDC-CE3208EA3000}"/>
    <cellStyle name="Total 13 5 3 3" xfId="35786" xr:uid="{50EDEE93-6BE4-49DF-A21F-3D5336428109}"/>
    <cellStyle name="Total 13 5 3 4" xfId="53637" xr:uid="{CEE167B3-7BBC-4B47-B7A2-60466EBF027F}"/>
    <cellStyle name="Total 13 5 4" xfId="17915" xr:uid="{76C77A4E-8BDA-47A0-93B2-A838E45FB8CC}"/>
    <cellStyle name="Total 13 5 4 2" xfId="17916" xr:uid="{E157347A-EE4D-45BD-B0AC-8796088C57A1}"/>
    <cellStyle name="Total 13 5 4 2 2" xfId="35789" xr:uid="{EF51CACE-D233-4C6B-8B95-8C94F236D045}"/>
    <cellStyle name="Total 13 5 4 2 3" xfId="53640" xr:uid="{BC3D29AB-D50B-4A36-ADF1-321E9C093579}"/>
    <cellStyle name="Total 13 5 4 3" xfId="35788" xr:uid="{0D8FB4DE-80D1-4BB3-9A15-BEF7D548EFC5}"/>
    <cellStyle name="Total 13 5 4 4" xfId="53639" xr:uid="{AA2C9CB5-38D9-4470-A99A-3021D3BE952D}"/>
    <cellStyle name="Total 13 5 5" xfId="17917" xr:uid="{35402673-4CD2-4D04-8CCE-968A8F3BB653}"/>
    <cellStyle name="Total 13 5 5 2" xfId="35790" xr:uid="{A46851AC-0845-4CA1-AD2C-16BD6D332BCF}"/>
    <cellStyle name="Total 13 5 5 3" xfId="53641" xr:uid="{27FCB59F-E75D-44F5-B890-D35516E41090}"/>
    <cellStyle name="Total 13 5 6" xfId="35783" xr:uid="{0EA9C3DB-8F4A-43D0-A017-7CB283812B21}"/>
    <cellStyle name="Total 13 5 7" xfId="53634" xr:uid="{88A3CF81-DD9D-4E50-A7C4-3335A9CE94D5}"/>
    <cellStyle name="Total 13 6" xfId="17918" xr:uid="{E3BECD68-998F-4E10-9C61-F6BB78C44039}"/>
    <cellStyle name="Total 13 6 2" xfId="17919" xr:uid="{92D1F692-7243-4D9E-8909-2DB60D39AA9F}"/>
    <cellStyle name="Total 13 6 2 2" xfId="17920" xr:uid="{B1B131C6-20F4-4224-9902-74C0E4AB3CD8}"/>
    <cellStyle name="Total 13 6 2 2 2" xfId="35793" xr:uid="{F3E86E2A-5F16-4340-BEE9-4A8C746A486B}"/>
    <cellStyle name="Total 13 6 2 2 3" xfId="53644" xr:uid="{129415CC-3BA5-420F-8D0E-941FDD5FE41A}"/>
    <cellStyle name="Total 13 6 2 3" xfId="35792" xr:uid="{97F52B47-4A0D-49CB-AF6D-9A45EA651693}"/>
    <cellStyle name="Total 13 6 2 4" xfId="53643" xr:uid="{C190F865-8D38-489A-8D8E-2FB8A4E5B41D}"/>
    <cellStyle name="Total 13 6 3" xfId="17921" xr:uid="{C301135F-27E4-4C6E-805B-0CCED5813FFB}"/>
    <cellStyle name="Total 13 6 3 2" xfId="17922" xr:uid="{791FCA7F-F4FE-40F3-A398-C215100476E8}"/>
    <cellStyle name="Total 13 6 3 2 2" xfId="35795" xr:uid="{438218FD-719F-4859-94F6-5CF94A782B4C}"/>
    <cellStyle name="Total 13 6 3 2 3" xfId="53646" xr:uid="{EDD0B45B-A0D9-4370-BB4F-EC197D83C685}"/>
    <cellStyle name="Total 13 6 3 3" xfId="35794" xr:uid="{FA86D6F2-DAC4-444B-B2CC-B4A58E350D10}"/>
    <cellStyle name="Total 13 6 3 4" xfId="53645" xr:uid="{AB6323BA-5601-490C-BEC3-E7AAB08C066F}"/>
    <cellStyle name="Total 13 6 4" xfId="17923" xr:uid="{4591BE0C-27F2-40F7-8E0A-12D13A9987C1}"/>
    <cellStyle name="Total 13 6 4 2" xfId="35796" xr:uid="{68209B4F-E5E6-4CFF-A935-739F904B7EAC}"/>
    <cellStyle name="Total 13 6 4 3" xfId="53647" xr:uid="{BBDCA961-D0A7-4089-9CC4-C2A8C32606FD}"/>
    <cellStyle name="Total 13 6 5" xfId="35791" xr:uid="{34F74554-7357-4618-A08B-44B9BD131164}"/>
    <cellStyle name="Total 13 6 6" xfId="53642" xr:uid="{F6E2AE23-3826-48F5-BE52-6DC48A324EA2}"/>
    <cellStyle name="Total 13 7" xfId="17924" xr:uid="{1C1D2186-0DFA-4402-AA5F-A0E25B6A4DF4}"/>
    <cellStyle name="Total 13 7 2" xfId="17925" xr:uid="{ABF745DE-8EB1-4163-B955-15FF4AC1255D}"/>
    <cellStyle name="Total 13 7 2 2" xfId="35798" xr:uid="{635D885A-D2D6-4A1C-9F22-7EDBE34ADCD2}"/>
    <cellStyle name="Total 13 7 2 3" xfId="53649" xr:uid="{DBA9B292-6850-4827-8864-649F21C47C05}"/>
    <cellStyle name="Total 13 7 3" xfId="35797" xr:uid="{88BFCA63-D0D7-46E7-AD1E-FB9452B113B8}"/>
    <cellStyle name="Total 13 7 4" xfId="53648" xr:uid="{476E8A42-D601-4893-95F2-9216A7716726}"/>
    <cellStyle name="Total 13 8" xfId="17926" xr:uid="{B9325DB5-D865-46E7-9C04-8AF2FED202E0}"/>
    <cellStyle name="Total 13 8 2" xfId="17927" xr:uid="{86B7585D-837A-4687-B46A-E305F8A6C5E1}"/>
    <cellStyle name="Total 13 8 2 2" xfId="35800" xr:uid="{2FFFD4AA-C2AF-41EF-AF04-7D4C4AAB7D2B}"/>
    <cellStyle name="Total 13 8 2 3" xfId="53651" xr:uid="{EF6452B7-FD76-4C1B-8E98-DB871421D980}"/>
    <cellStyle name="Total 13 8 3" xfId="35799" xr:uid="{F6B6DA8D-F09D-4528-A321-DCD00B6C189C}"/>
    <cellStyle name="Total 13 8 4" xfId="53650" xr:uid="{7BC90941-77C2-4299-94F6-B91508CA715F}"/>
    <cellStyle name="Total 13 9" xfId="17928" xr:uid="{1482AB54-6B3D-42CB-9290-34658C857A70}"/>
    <cellStyle name="Total 13 9 2" xfId="17929" xr:uid="{0AFAE478-5508-4B0E-9393-DE165C46D02D}"/>
    <cellStyle name="Total 13 9 2 2" xfId="35802" xr:uid="{8FC1F415-D2F3-44D0-885D-9BEBBED8B89C}"/>
    <cellStyle name="Total 13 9 2 3" xfId="53653" xr:uid="{9A25413B-CDF1-4862-B087-5A54499993A6}"/>
    <cellStyle name="Total 13 9 3" xfId="35801" xr:uid="{43109D0E-771D-4BDD-B160-1C4D8BE5CD7D}"/>
    <cellStyle name="Total 13 9 4" xfId="53652" xr:uid="{1E15483A-A0CC-4476-99FB-39532FB4D643}"/>
    <cellStyle name="Total 14" xfId="3307" xr:uid="{F7659A55-53A9-448D-9AC9-68B2BED3B902}"/>
    <cellStyle name="Total 14 10" xfId="17931" xr:uid="{AB99FAD2-39F0-4F03-98F6-04D2568DF749}"/>
    <cellStyle name="Total 14 10 2" xfId="35804" xr:uid="{4841EE8E-C1AA-4EB8-92A3-49A611943FA9}"/>
    <cellStyle name="Total 14 10 3" xfId="53655" xr:uid="{0546C639-0FF1-478C-996B-F62D97CB50C6}"/>
    <cellStyle name="Total 14 11" xfId="17932" xr:uid="{7D855875-CD6B-49E6-A346-BEE00D2E1A7F}"/>
    <cellStyle name="Total 14 11 2" xfId="35805" xr:uid="{B7C39BE2-BEBD-4823-8962-864CAFF5C515}"/>
    <cellStyle name="Total 14 11 3" xfId="53656" xr:uid="{A660A944-F489-4F11-B74B-6FA003EE10E1}"/>
    <cellStyle name="Total 14 12" xfId="17930" xr:uid="{C3305A94-FEC1-4712-9066-CEE1D956CEE8}"/>
    <cellStyle name="Total 14 12 2" xfId="35803" xr:uid="{40572A25-8D21-452A-86D0-2EFC26411594}"/>
    <cellStyle name="Total 14 12 3" xfId="53654" xr:uid="{58CE0B29-A388-43C2-A348-EE22158C41D7}"/>
    <cellStyle name="Total 14 13" xfId="60361" xr:uid="{D82CFD6B-B1AC-4FD0-AF57-09D786C3632A}"/>
    <cellStyle name="Total 14 2" xfId="17933" xr:uid="{58D682A1-A673-4E97-84D5-0548702B7D07}"/>
    <cellStyle name="Total 14 2 2" xfId="17934" xr:uid="{A259EF0E-C89E-441E-A0D6-F80DAA24387C}"/>
    <cellStyle name="Total 14 2 2 2" xfId="17935" xr:uid="{A7AEC82F-7968-48CB-8C0B-AD39C5E83AE4}"/>
    <cellStyle name="Total 14 2 2 2 2" xfId="35808" xr:uid="{BFD06DCB-B265-4B3A-B042-55B1F5D8FFAF}"/>
    <cellStyle name="Total 14 2 2 2 3" xfId="53659" xr:uid="{B443CDD5-8FA3-4C32-9B53-C7C97D6E49E8}"/>
    <cellStyle name="Total 14 2 2 3" xfId="35807" xr:uid="{8A5BBCB6-C656-4DCF-B85B-5E1AB1BCD8F2}"/>
    <cellStyle name="Total 14 2 2 4" xfId="53658" xr:uid="{ABCA01BE-491B-42CD-8089-2BBACE9FDC01}"/>
    <cellStyle name="Total 14 2 3" xfId="17936" xr:uid="{D5CE4E37-EAB5-40B2-A78D-A0978CFF0C0A}"/>
    <cellStyle name="Total 14 2 3 2" xfId="17937" xr:uid="{8ED88C05-E694-4FB8-BA10-6F24F1AC9FE1}"/>
    <cellStyle name="Total 14 2 3 2 2" xfId="35810" xr:uid="{ABC4B217-B7C2-4F38-B276-FA24A2374929}"/>
    <cellStyle name="Total 14 2 3 2 3" xfId="53661" xr:uid="{CB235A51-7676-4114-B203-9BA4CD6EF62C}"/>
    <cellStyle name="Total 14 2 3 3" xfId="35809" xr:uid="{907043F8-B8D1-4A46-921E-55D29383A712}"/>
    <cellStyle name="Total 14 2 3 4" xfId="53660" xr:uid="{FE0033C8-1E62-4570-B458-DEDA24C324F5}"/>
    <cellStyle name="Total 14 2 4" xfId="17938" xr:uid="{40EB3946-33D3-45CA-B796-7B5A45563E6B}"/>
    <cellStyle name="Total 14 2 4 2" xfId="35811" xr:uid="{62E696F7-6892-43E7-A1F7-4EE5B0F8E698}"/>
    <cellStyle name="Total 14 2 4 3" xfId="53662" xr:uid="{5F7FED44-C294-41C0-8DD9-6431EBD0A13E}"/>
    <cellStyle name="Total 14 2 5" xfId="17939" xr:uid="{FA5E1FBA-3438-4F84-AFD2-D49CDA3E7FDF}"/>
    <cellStyle name="Total 14 2 5 2" xfId="35812" xr:uid="{1965BAA0-82FA-471B-B49C-377E055F144F}"/>
    <cellStyle name="Total 14 2 5 3" xfId="53663" xr:uid="{655D1694-8562-4C09-8427-4A5674A99947}"/>
    <cellStyle name="Total 14 2 6" xfId="35806" xr:uid="{D02F7B1E-DA90-4E92-BCF0-29721C9DA109}"/>
    <cellStyle name="Total 14 2 7" xfId="53657" xr:uid="{EBD69F80-F020-4F31-9979-EA9AB61D2823}"/>
    <cellStyle name="Total 14 3" xfId="17940" xr:uid="{9E87BF73-47D1-40FE-8863-6BF98A7B7FAB}"/>
    <cellStyle name="Total 14 3 2" xfId="17941" xr:uid="{C98679C5-CC8E-4A75-92F4-73C454C89E7B}"/>
    <cellStyle name="Total 14 3 2 2" xfId="17942" xr:uid="{B9515FE8-8F4C-4FE4-B971-7BCAB6887B6E}"/>
    <cellStyle name="Total 14 3 2 2 2" xfId="35815" xr:uid="{53B47AB8-7A8A-4279-AC07-752F71DC6BA8}"/>
    <cellStyle name="Total 14 3 2 2 3" xfId="53666" xr:uid="{0BFD8F80-7C50-409E-9991-9257017E61CC}"/>
    <cellStyle name="Total 14 3 2 3" xfId="35814" xr:uid="{00758EDB-38DD-43B6-8730-044058F2ADBE}"/>
    <cellStyle name="Total 14 3 2 4" xfId="53665" xr:uid="{69B1C7C4-06F4-4789-92D4-66EC239C643F}"/>
    <cellStyle name="Total 14 3 3" xfId="17943" xr:uid="{83D63C30-9256-4A49-AFA5-4357891D6402}"/>
    <cellStyle name="Total 14 3 3 2" xfId="17944" xr:uid="{871283A8-49AD-480E-B52C-3157B2F981D8}"/>
    <cellStyle name="Total 14 3 3 2 2" xfId="35817" xr:uid="{62E790CE-19D6-4072-9652-1B5BED14CB74}"/>
    <cellStyle name="Total 14 3 3 2 3" xfId="53668" xr:uid="{9811F317-6597-49F7-8FC2-D3A86AA871D4}"/>
    <cellStyle name="Total 14 3 3 3" xfId="35816" xr:uid="{17A7091C-258C-4E95-B7A4-8E99EC09708C}"/>
    <cellStyle name="Total 14 3 3 4" xfId="53667" xr:uid="{662B4A84-70F9-41E7-8768-F09EC254BA5D}"/>
    <cellStyle name="Total 14 3 4" xfId="17945" xr:uid="{56060DFB-B933-4245-A7CD-06029C3337D5}"/>
    <cellStyle name="Total 14 3 4 2" xfId="35818" xr:uid="{879E0587-9CD7-4851-944C-BC9500ED5AC7}"/>
    <cellStyle name="Total 14 3 4 3" xfId="53669" xr:uid="{7CB7AE2C-D60E-499D-BBAB-8974207EAB57}"/>
    <cellStyle name="Total 14 3 5" xfId="35813" xr:uid="{3FD51628-2224-40A2-AEF8-3D74627424BB}"/>
    <cellStyle name="Total 14 3 6" xfId="53664" xr:uid="{DE77956F-D202-41C3-99CE-7E4422130F1A}"/>
    <cellStyle name="Total 14 4" xfId="17946" xr:uid="{66FD1990-85CA-4E34-95BD-48858EF37AD2}"/>
    <cellStyle name="Total 14 4 2" xfId="17947" xr:uid="{351FC7CF-CD97-4018-B526-55D820E62DB4}"/>
    <cellStyle name="Total 14 4 2 2" xfId="17948" xr:uid="{DC0E2677-83D2-4D26-9D93-15A1A998B6FF}"/>
    <cellStyle name="Total 14 4 2 2 2" xfId="35821" xr:uid="{0D9DC2CF-634C-48A5-A2C5-FEE48732446D}"/>
    <cellStyle name="Total 14 4 2 2 3" xfId="53672" xr:uid="{7DA43A72-38C4-4215-B56D-0F74C318E781}"/>
    <cellStyle name="Total 14 4 2 3" xfId="35820" xr:uid="{EA49E6BC-4133-4D33-AE7D-FBEB2803353E}"/>
    <cellStyle name="Total 14 4 2 4" xfId="53671" xr:uid="{CDD2426A-68C2-4DF3-AB2F-AC23A7E646B2}"/>
    <cellStyle name="Total 14 4 3" xfId="17949" xr:uid="{29FA5B99-282D-4C9D-BD3A-811234B170FC}"/>
    <cellStyle name="Total 14 4 3 2" xfId="17950" xr:uid="{903663FE-FDB5-4160-885E-F43A1E05B33D}"/>
    <cellStyle name="Total 14 4 3 2 2" xfId="35823" xr:uid="{FF4FEC13-D0CC-4E77-AF36-EF56956AE675}"/>
    <cellStyle name="Total 14 4 3 2 3" xfId="53674" xr:uid="{063D6093-F38A-4D59-8E6A-C9A387EE396A}"/>
    <cellStyle name="Total 14 4 3 3" xfId="35822" xr:uid="{4D3E5ECE-269D-4500-B9CC-C4897AC50296}"/>
    <cellStyle name="Total 14 4 3 4" xfId="53673" xr:uid="{4FD787E7-BBC4-44FD-B994-638481454432}"/>
    <cellStyle name="Total 14 4 4" xfId="17951" xr:uid="{2E53F702-E66B-459C-AD76-9EE8A37F0194}"/>
    <cellStyle name="Total 14 4 4 2" xfId="35824" xr:uid="{826F06F8-D85F-4FB1-9625-E91835402E2A}"/>
    <cellStyle name="Total 14 4 4 3" xfId="53675" xr:uid="{C3F65BE4-60FC-4C64-9D80-C00294726A28}"/>
    <cellStyle name="Total 14 4 5" xfId="35819" xr:uid="{DAFDC3D9-BADD-4E01-A8F2-5F762641B87A}"/>
    <cellStyle name="Total 14 4 6" xfId="53670" xr:uid="{971A3138-9326-468E-9D58-AD33D75C72B5}"/>
    <cellStyle name="Total 14 5" xfId="17952" xr:uid="{7E840817-3685-450D-AD58-414143A0E9F6}"/>
    <cellStyle name="Total 14 5 2" xfId="17953" xr:uid="{B4D1B230-A626-4080-A003-B0D70EC9FFD2}"/>
    <cellStyle name="Total 14 5 2 2" xfId="17954" xr:uid="{B317F89A-BB7B-4BC0-833C-4BBCC7046C49}"/>
    <cellStyle name="Total 14 5 2 2 2" xfId="35827" xr:uid="{865E6AF0-772D-4CF1-BE63-30E61FB5846F}"/>
    <cellStyle name="Total 14 5 2 2 3" xfId="53678" xr:uid="{B1E07519-1F19-4940-8147-13E7AF72A72B}"/>
    <cellStyle name="Total 14 5 2 3" xfId="35826" xr:uid="{F44994F8-EA4D-4311-AB81-0C8E56B22280}"/>
    <cellStyle name="Total 14 5 2 4" xfId="53677" xr:uid="{60C08CB9-3713-4DA5-BD20-A059A041785F}"/>
    <cellStyle name="Total 14 5 3" xfId="17955" xr:uid="{74A02E5A-002F-41E1-8422-1D652E27AA27}"/>
    <cellStyle name="Total 14 5 3 2" xfId="17956" xr:uid="{51FC2C64-585F-4074-B020-74D9F6B9F3B1}"/>
    <cellStyle name="Total 14 5 3 2 2" xfId="35829" xr:uid="{400D275A-4D06-4022-B921-A5D1EE6011BD}"/>
    <cellStyle name="Total 14 5 3 2 3" xfId="53680" xr:uid="{B57C4665-2DB7-4877-AA82-D3C7460AB4B0}"/>
    <cellStyle name="Total 14 5 3 3" xfId="35828" xr:uid="{A3B691B3-B0E4-4026-A860-329521204868}"/>
    <cellStyle name="Total 14 5 3 4" xfId="53679" xr:uid="{AA72B125-309B-4E6D-B18F-221C804A3627}"/>
    <cellStyle name="Total 14 5 4" xfId="17957" xr:uid="{7E997F62-AA3A-4E24-BB59-5A37760E6F48}"/>
    <cellStyle name="Total 14 5 4 2" xfId="17958" xr:uid="{AFCA83EE-81E8-4B26-8E98-54DADC0BE572}"/>
    <cellStyle name="Total 14 5 4 2 2" xfId="35831" xr:uid="{84B1EF1D-504A-49EE-AC62-CCEE8D7C6848}"/>
    <cellStyle name="Total 14 5 4 2 3" xfId="53682" xr:uid="{AF400094-D755-4A7B-BD2F-1659C322B9EA}"/>
    <cellStyle name="Total 14 5 4 3" xfId="35830" xr:uid="{855AF778-D521-418C-9097-B6E2D96DED88}"/>
    <cellStyle name="Total 14 5 4 4" xfId="53681" xr:uid="{20E06926-4F80-474B-8E4D-557E736E7252}"/>
    <cellStyle name="Total 14 5 5" xfId="17959" xr:uid="{7D6E5A9A-9183-464F-BC2D-6C809147DBE2}"/>
    <cellStyle name="Total 14 5 5 2" xfId="35832" xr:uid="{CE677FAA-743D-4C83-A83C-6A77D965BFF9}"/>
    <cellStyle name="Total 14 5 5 3" xfId="53683" xr:uid="{CEA2A8FC-16A6-41DF-994D-E18C8BB8890F}"/>
    <cellStyle name="Total 14 5 6" xfId="35825" xr:uid="{090762CC-CCE4-4FB3-8E5F-7A21A197C401}"/>
    <cellStyle name="Total 14 5 7" xfId="53676" xr:uid="{ECEC3555-F863-47BA-ACD9-48F056D85998}"/>
    <cellStyle name="Total 14 6" xfId="17960" xr:uid="{53954387-FB08-42E4-9791-E148A2059962}"/>
    <cellStyle name="Total 14 6 2" xfId="17961" xr:uid="{5E9B7875-C068-4085-B017-DE49E5B59B51}"/>
    <cellStyle name="Total 14 6 2 2" xfId="17962" xr:uid="{8F37DF41-393D-48E4-B9D5-2F05B7736F6B}"/>
    <cellStyle name="Total 14 6 2 2 2" xfId="35835" xr:uid="{0A48E873-8868-409B-9ECD-ED634D8E81C6}"/>
    <cellStyle name="Total 14 6 2 2 3" xfId="53686" xr:uid="{418058FE-9C4D-410C-BE7E-63DE974CE7D1}"/>
    <cellStyle name="Total 14 6 2 3" xfId="35834" xr:uid="{3B44F585-FBCE-410B-B177-20F864BED874}"/>
    <cellStyle name="Total 14 6 2 4" xfId="53685" xr:uid="{4E0E918E-14A3-41E5-9598-D5FF546D350F}"/>
    <cellStyle name="Total 14 6 3" xfId="17963" xr:uid="{88CED0DB-7E5C-4962-9A42-7E264BFAAD29}"/>
    <cellStyle name="Total 14 6 3 2" xfId="17964" xr:uid="{067BFF4D-7336-4637-9C60-7E3D1FE9204A}"/>
    <cellStyle name="Total 14 6 3 2 2" xfId="35837" xr:uid="{B66A25E8-E16F-4FA1-883F-D5982F5A9FC7}"/>
    <cellStyle name="Total 14 6 3 2 3" xfId="53688" xr:uid="{4F49A6DA-4042-427A-8C49-F9126177D9D7}"/>
    <cellStyle name="Total 14 6 3 3" xfId="35836" xr:uid="{01C201EC-760F-4A87-8F45-C46F77D975C4}"/>
    <cellStyle name="Total 14 6 3 4" xfId="53687" xr:uid="{F855D21D-D01E-4ED2-87DA-07ACED097B77}"/>
    <cellStyle name="Total 14 6 4" xfId="17965" xr:uid="{FD03C420-53F8-4005-BFDC-FD5B9E42C7BD}"/>
    <cellStyle name="Total 14 6 4 2" xfId="35838" xr:uid="{658D7200-1C30-40A7-8071-7A63A2430678}"/>
    <cellStyle name="Total 14 6 4 3" xfId="53689" xr:uid="{D19DFE2E-DD28-4CDD-A933-1187F9520947}"/>
    <cellStyle name="Total 14 6 5" xfId="35833" xr:uid="{0508038B-76E7-4FB9-8EBC-D4F8C7989BCD}"/>
    <cellStyle name="Total 14 6 6" xfId="53684" xr:uid="{DE0E2834-DA18-4A6D-988A-048771CC9477}"/>
    <cellStyle name="Total 14 7" xfId="17966" xr:uid="{52EC9538-C52C-4AED-8A00-15184B410321}"/>
    <cellStyle name="Total 14 7 2" xfId="17967" xr:uid="{2C1D793D-B3CE-43F6-B2CD-C52374850988}"/>
    <cellStyle name="Total 14 7 2 2" xfId="35840" xr:uid="{66CA20DE-B8ED-421F-AD84-C3FD700EE4C0}"/>
    <cellStyle name="Total 14 7 2 3" xfId="53691" xr:uid="{A6A7149A-C115-43F4-967D-046635806A62}"/>
    <cellStyle name="Total 14 7 3" xfId="35839" xr:uid="{C19FB5E8-5651-4FD7-B5A4-17C524EFAAD6}"/>
    <cellStyle name="Total 14 7 4" xfId="53690" xr:uid="{6D23AA1C-5786-4E09-8B8D-9ED37BFE0868}"/>
    <cellStyle name="Total 14 8" xfId="17968" xr:uid="{6AE83016-1C84-40AF-B00E-D88EFAF77090}"/>
    <cellStyle name="Total 14 8 2" xfId="17969" xr:uid="{922D647C-6160-4BE8-9760-DA8FADA346E2}"/>
    <cellStyle name="Total 14 8 2 2" xfId="35842" xr:uid="{AB34FF53-41D2-4F18-A9E9-82C70ACBD26C}"/>
    <cellStyle name="Total 14 8 2 3" xfId="53693" xr:uid="{53049971-FC0D-4528-B691-7050C132B713}"/>
    <cellStyle name="Total 14 8 3" xfId="35841" xr:uid="{B3C25E26-8079-4D4E-8C87-EE47CFEB437E}"/>
    <cellStyle name="Total 14 8 4" xfId="53692" xr:uid="{3F5A79F9-A2AE-47A5-92D0-932D986FA7C1}"/>
    <cellStyle name="Total 14 9" xfId="17970" xr:uid="{15A6764B-81B9-4904-86E9-0032E321C50F}"/>
    <cellStyle name="Total 14 9 2" xfId="17971" xr:uid="{F019AB1E-5356-402D-9FA2-E734ED9475A4}"/>
    <cellStyle name="Total 14 9 2 2" xfId="35844" xr:uid="{FEE4A2E9-33A3-4FD7-A3F5-9E28FD5CA21B}"/>
    <cellStyle name="Total 14 9 2 3" xfId="53695" xr:uid="{3DDBFFC2-8E41-4984-926D-8B01083679D6}"/>
    <cellStyle name="Total 14 9 3" xfId="35843" xr:uid="{D74F4081-A327-4CDE-85F4-B9BFE462EAF6}"/>
    <cellStyle name="Total 14 9 4" xfId="53694" xr:uid="{749F99C6-F2A8-41FF-8FCF-F11B7FA29C34}"/>
    <cellStyle name="Total 15" xfId="3308" xr:uid="{AAFC2245-6721-486C-8D14-F76C20EEED92}"/>
    <cellStyle name="Total 15 10" xfId="17973" xr:uid="{283B473B-B796-4163-83E9-B5EB54A86CE6}"/>
    <cellStyle name="Total 15 10 2" xfId="35846" xr:uid="{8CC0D8C8-EB60-43FD-8CA5-91ACF74025DB}"/>
    <cellStyle name="Total 15 10 3" xfId="53697" xr:uid="{E3190142-F3C3-47A2-ADA8-AB92B1FE29A0}"/>
    <cellStyle name="Total 15 11" xfId="17974" xr:uid="{5E9BAB20-FC87-4257-8161-B3DD03FC15BD}"/>
    <cellStyle name="Total 15 11 2" xfId="35847" xr:uid="{91177D2A-1CBE-485D-B88C-67E2A972E938}"/>
    <cellStyle name="Total 15 11 3" xfId="53698" xr:uid="{70AFF761-209A-4F5E-9E04-B9747B75F02C}"/>
    <cellStyle name="Total 15 12" xfId="17972" xr:uid="{3FBCD823-DC35-4089-82C2-6046975E30C9}"/>
    <cellStyle name="Total 15 12 2" xfId="35845" xr:uid="{0E33B477-F46C-422E-BA05-C17B92348B7B}"/>
    <cellStyle name="Total 15 12 3" xfId="53696" xr:uid="{06FFA240-2EF7-4618-9641-FF04D0B2192A}"/>
    <cellStyle name="Total 15 13" xfId="60362" xr:uid="{5CA10FA1-BFAC-4204-9D79-FE8DC60D2AB8}"/>
    <cellStyle name="Total 15 2" xfId="17975" xr:uid="{BC72D2DE-62D1-4857-BBCF-CACA2914C72F}"/>
    <cellStyle name="Total 15 2 2" xfId="17976" xr:uid="{15E46D9F-5885-4BC6-8542-C50939212D8D}"/>
    <cellStyle name="Total 15 2 2 2" xfId="17977" xr:uid="{8077CA3D-A0E5-44BE-9629-0D41E95541CB}"/>
    <cellStyle name="Total 15 2 2 2 2" xfId="35850" xr:uid="{CB1EF777-7B71-4AC5-87B3-036A558135DC}"/>
    <cellStyle name="Total 15 2 2 2 3" xfId="53701" xr:uid="{C6EE00BA-8457-4D53-A196-ED75BB3FE4D5}"/>
    <cellStyle name="Total 15 2 2 3" xfId="35849" xr:uid="{36877B38-A721-4F7C-AF63-F4B1CCC165E4}"/>
    <cellStyle name="Total 15 2 2 4" xfId="53700" xr:uid="{16D20401-E2FD-4EF1-9275-667B18E14C29}"/>
    <cellStyle name="Total 15 2 3" xfId="17978" xr:uid="{905ECB3A-35B3-4DF6-9FB6-F83AB731DE14}"/>
    <cellStyle name="Total 15 2 3 2" xfId="17979" xr:uid="{60517544-983E-401F-B7FD-EB34BF861FE0}"/>
    <cellStyle name="Total 15 2 3 2 2" xfId="35852" xr:uid="{31A71A0F-48FE-42F5-9893-CF3ACD766D5E}"/>
    <cellStyle name="Total 15 2 3 2 3" xfId="53703" xr:uid="{E7A75FE3-8104-41B6-A4BD-2F218CA89EDE}"/>
    <cellStyle name="Total 15 2 3 3" xfId="35851" xr:uid="{386A5ABC-61AF-44D3-9080-149EF8C4D220}"/>
    <cellStyle name="Total 15 2 3 4" xfId="53702" xr:uid="{CA228409-377D-4446-B8EB-859E106D2F3D}"/>
    <cellStyle name="Total 15 2 4" xfId="17980" xr:uid="{0EA3733E-EEB3-4BCF-8944-7E9E7909FEE0}"/>
    <cellStyle name="Total 15 2 4 2" xfId="35853" xr:uid="{42BC0E60-F3B0-4C5C-BEF8-43FC9C7D3E9E}"/>
    <cellStyle name="Total 15 2 4 3" xfId="53704" xr:uid="{1AFA85CA-E649-4712-9428-9AF97EC074C1}"/>
    <cellStyle name="Total 15 2 5" xfId="17981" xr:uid="{B7A70C5E-76B7-47E3-B7AF-338A51D13F88}"/>
    <cellStyle name="Total 15 2 5 2" xfId="35854" xr:uid="{B2519EDC-C913-431E-8FDE-5FD36FA00741}"/>
    <cellStyle name="Total 15 2 5 3" xfId="53705" xr:uid="{531D08AA-AB35-43A8-9572-E18F0E139170}"/>
    <cellStyle name="Total 15 2 6" xfId="35848" xr:uid="{CC5E7892-6F50-4EE5-A6AD-2008A6361A55}"/>
    <cellStyle name="Total 15 2 7" xfId="53699" xr:uid="{C17290ED-B648-45E9-BB89-56C1A1B857FE}"/>
    <cellStyle name="Total 15 3" xfId="17982" xr:uid="{F7132B44-B473-4A0D-87A8-4CE31DFDD834}"/>
    <cellStyle name="Total 15 3 2" xfId="17983" xr:uid="{295CA2DD-C499-4EA4-9CB0-885D7361C69F}"/>
    <cellStyle name="Total 15 3 2 2" xfId="17984" xr:uid="{B825B514-73A9-437D-954F-57770E34E803}"/>
    <cellStyle name="Total 15 3 2 2 2" xfId="35857" xr:uid="{EF998D14-9D74-4666-941F-13D01BA50EEF}"/>
    <cellStyle name="Total 15 3 2 2 3" xfId="53708" xr:uid="{007F42F4-35C3-435E-8EA3-C3AC00976733}"/>
    <cellStyle name="Total 15 3 2 3" xfId="35856" xr:uid="{AB2E5D99-9037-4A48-AC34-7CD89549F6B8}"/>
    <cellStyle name="Total 15 3 2 4" xfId="53707" xr:uid="{341BC60E-2425-4152-82E6-7F4F347D7F91}"/>
    <cellStyle name="Total 15 3 3" xfId="17985" xr:uid="{47870AA0-8C97-4B0C-A3B1-C980C87B1F03}"/>
    <cellStyle name="Total 15 3 3 2" xfId="17986" xr:uid="{D83302B9-CD3B-4232-8399-A3DDC3F6E878}"/>
    <cellStyle name="Total 15 3 3 2 2" xfId="35859" xr:uid="{0EE8F283-453B-4ACA-A58F-E59D559C0BFC}"/>
    <cellStyle name="Total 15 3 3 2 3" xfId="53710" xr:uid="{7A954B7D-FEFD-46EC-BAF5-308788A30709}"/>
    <cellStyle name="Total 15 3 3 3" xfId="35858" xr:uid="{B7461E19-ADDF-424D-A2D2-396FE1AC2D9F}"/>
    <cellStyle name="Total 15 3 3 4" xfId="53709" xr:uid="{816D4C17-5E6E-43E5-ACC1-BF39EFDE5E7F}"/>
    <cellStyle name="Total 15 3 4" xfId="17987" xr:uid="{48C61CA4-C5E8-4950-BC9F-18A9727924FD}"/>
    <cellStyle name="Total 15 3 4 2" xfId="35860" xr:uid="{133E25B3-DB81-4379-8926-149FA2E8729C}"/>
    <cellStyle name="Total 15 3 4 3" xfId="53711" xr:uid="{8E8C6A39-281D-41BA-9CCA-A06049FE7FE6}"/>
    <cellStyle name="Total 15 3 5" xfId="35855" xr:uid="{FF3D595B-20BE-4ECE-8313-673708F0CE9A}"/>
    <cellStyle name="Total 15 3 6" xfId="53706" xr:uid="{032C24B3-4E9B-4187-917E-125B0B3C8217}"/>
    <cellStyle name="Total 15 4" xfId="17988" xr:uid="{ED96CADD-522F-422D-AC1A-B6F9F11ADB67}"/>
    <cellStyle name="Total 15 4 2" xfId="17989" xr:uid="{5BF7F900-A545-4429-B0EE-9BAEF311E662}"/>
    <cellStyle name="Total 15 4 2 2" xfId="17990" xr:uid="{A1C18519-46DA-40C9-9226-66392B1CC92F}"/>
    <cellStyle name="Total 15 4 2 2 2" xfId="35863" xr:uid="{852951A9-E68D-4FED-91E6-7EC3937E5175}"/>
    <cellStyle name="Total 15 4 2 2 3" xfId="53714" xr:uid="{512C4613-A9AA-48A7-AFCD-EE10E8142538}"/>
    <cellStyle name="Total 15 4 2 3" xfId="35862" xr:uid="{0AE7B66A-6927-4FE4-BD74-DE22281586D3}"/>
    <cellStyle name="Total 15 4 2 4" xfId="53713" xr:uid="{D6860AF6-EE9C-427E-A312-F09258107237}"/>
    <cellStyle name="Total 15 4 3" xfId="17991" xr:uid="{9DBAB7B0-BCFE-4D92-BF0C-D61A8C784E57}"/>
    <cellStyle name="Total 15 4 3 2" xfId="17992" xr:uid="{BEB0BA2D-7B51-45C8-8035-4BEEDFD4B51C}"/>
    <cellStyle name="Total 15 4 3 2 2" xfId="35865" xr:uid="{30E29BBF-0739-4354-98F5-901AB8338DA1}"/>
    <cellStyle name="Total 15 4 3 2 3" xfId="53716" xr:uid="{AE5EEB62-6D88-4647-9D90-120E4AD1FC62}"/>
    <cellStyle name="Total 15 4 3 3" xfId="35864" xr:uid="{1EC15255-3838-4C2D-885A-F43E2A03AE15}"/>
    <cellStyle name="Total 15 4 3 4" xfId="53715" xr:uid="{40204DF3-FB26-4C43-9ECB-C581EB187DD8}"/>
    <cellStyle name="Total 15 4 4" xfId="17993" xr:uid="{85F47E8F-48CA-459C-805E-955AB952D710}"/>
    <cellStyle name="Total 15 4 4 2" xfId="35866" xr:uid="{D80DD81B-AD84-4C96-B866-8D760A2D17D2}"/>
    <cellStyle name="Total 15 4 4 3" xfId="53717" xr:uid="{443A7D4B-F53B-440C-9FC3-D698CA96F180}"/>
    <cellStyle name="Total 15 4 5" xfId="35861" xr:uid="{80221763-0098-4863-BFAE-638DA0AFB791}"/>
    <cellStyle name="Total 15 4 6" xfId="53712" xr:uid="{C8DD6FD2-C87E-4705-BAAE-A0B2109FE8D5}"/>
    <cellStyle name="Total 15 5" xfId="17994" xr:uid="{FC434959-3DDD-4C15-800C-7BA0F08C995E}"/>
    <cellStyle name="Total 15 5 2" xfId="17995" xr:uid="{FF2A86BD-6A42-4151-802C-92B79E51456A}"/>
    <cellStyle name="Total 15 5 2 2" xfId="17996" xr:uid="{54EE6AD6-BDE6-4330-9FA7-CDA2BD29B145}"/>
    <cellStyle name="Total 15 5 2 2 2" xfId="35869" xr:uid="{49A9E918-608E-4EE9-8109-9DB10B575B23}"/>
    <cellStyle name="Total 15 5 2 2 3" xfId="53720" xr:uid="{30037F69-7B7B-4A36-8CAC-E661AE85DFCF}"/>
    <cellStyle name="Total 15 5 2 3" xfId="35868" xr:uid="{C8688CBD-A582-46CA-BEBB-6F50F105E45F}"/>
    <cellStyle name="Total 15 5 2 4" xfId="53719" xr:uid="{EFD01DB3-45D4-4448-B0B2-3292F09FDFFC}"/>
    <cellStyle name="Total 15 5 3" xfId="17997" xr:uid="{B3B4BF7B-9B19-4CF3-B516-53709D0211B3}"/>
    <cellStyle name="Total 15 5 3 2" xfId="17998" xr:uid="{84AE039E-A8D3-4074-8930-454F602A2833}"/>
    <cellStyle name="Total 15 5 3 2 2" xfId="35871" xr:uid="{D7F248D3-3F44-466E-AC06-84BE4F10106E}"/>
    <cellStyle name="Total 15 5 3 2 3" xfId="53722" xr:uid="{E5884591-9888-459C-B17E-DEB396F1B926}"/>
    <cellStyle name="Total 15 5 3 3" xfId="35870" xr:uid="{1FF32ACB-BB30-4DBD-9ECC-4AFFA707D0B9}"/>
    <cellStyle name="Total 15 5 3 4" xfId="53721" xr:uid="{CC3BFB30-515F-463A-BF68-A8AD15CF5E20}"/>
    <cellStyle name="Total 15 5 4" xfId="17999" xr:uid="{7378AA59-FF03-45F5-A15E-34A97E9AEE5A}"/>
    <cellStyle name="Total 15 5 4 2" xfId="18000" xr:uid="{0C14EE56-C9D2-4724-8AA8-DD76A8E3043A}"/>
    <cellStyle name="Total 15 5 4 2 2" xfId="35873" xr:uid="{3ADF883B-7C18-478E-A6DC-6803F4733A73}"/>
    <cellStyle name="Total 15 5 4 2 3" xfId="53724" xr:uid="{60EA21E8-F54F-4444-AFB3-C647CC94FED1}"/>
    <cellStyle name="Total 15 5 4 3" xfId="35872" xr:uid="{5A393B3F-72BF-4290-8C40-4C0748818701}"/>
    <cellStyle name="Total 15 5 4 4" xfId="53723" xr:uid="{367D2CA6-5FF0-4860-B004-AAE8765417F6}"/>
    <cellStyle name="Total 15 5 5" xfId="18001" xr:uid="{4CB52AE7-CF4D-4E63-B92F-052D4193583F}"/>
    <cellStyle name="Total 15 5 5 2" xfId="35874" xr:uid="{7F854BF0-00BE-42C5-A397-FEDB53BFB50D}"/>
    <cellStyle name="Total 15 5 5 3" xfId="53725" xr:uid="{12738122-81B1-4637-A4C6-0DA8CD74ED7C}"/>
    <cellStyle name="Total 15 5 6" xfId="35867" xr:uid="{066FF485-687B-47F3-BA6B-9D55D00596BF}"/>
    <cellStyle name="Total 15 5 7" xfId="53718" xr:uid="{CE930E24-DA2E-4989-824F-8EA4F140AEF9}"/>
    <cellStyle name="Total 15 6" xfId="18002" xr:uid="{1A98CB06-9DF0-456C-8C12-E7524747CB18}"/>
    <cellStyle name="Total 15 6 2" xfId="18003" xr:uid="{776739AC-E759-4313-997A-ED46B7A9689E}"/>
    <cellStyle name="Total 15 6 2 2" xfId="18004" xr:uid="{A04E9D6D-81D8-4251-BF7F-91D7DADB4108}"/>
    <cellStyle name="Total 15 6 2 2 2" xfId="35877" xr:uid="{C17C2204-EEF3-4200-920D-5DE7D97A3822}"/>
    <cellStyle name="Total 15 6 2 2 3" xfId="53728" xr:uid="{A5D2F4AD-EC85-4559-B868-BD0F37D41CC4}"/>
    <cellStyle name="Total 15 6 2 3" xfId="35876" xr:uid="{58C87A56-FFDA-4D8C-8CA9-766E81C43795}"/>
    <cellStyle name="Total 15 6 2 4" xfId="53727" xr:uid="{467513AC-A874-4036-9476-BDF7F8AF67B2}"/>
    <cellStyle name="Total 15 6 3" xfId="18005" xr:uid="{BE4AE193-5790-4062-8E2E-7E35D7098F19}"/>
    <cellStyle name="Total 15 6 3 2" xfId="18006" xr:uid="{2C99B4F0-3B8E-4081-86B2-777DB25658B1}"/>
    <cellStyle name="Total 15 6 3 2 2" xfId="35879" xr:uid="{6FD1263D-A6B0-4EE6-9745-1AC9CD2A9F36}"/>
    <cellStyle name="Total 15 6 3 2 3" xfId="53730" xr:uid="{32E10F2D-27A3-4CA2-86B7-F3B26E38F2FF}"/>
    <cellStyle name="Total 15 6 3 3" xfId="35878" xr:uid="{CF9E7149-3D45-42BD-808B-D224A5D3F02F}"/>
    <cellStyle name="Total 15 6 3 4" xfId="53729" xr:uid="{D9B51101-9595-4475-932C-F19040E8B541}"/>
    <cellStyle name="Total 15 6 4" xfId="18007" xr:uid="{9FA89211-F63B-458D-9428-6E4E31D92F62}"/>
    <cellStyle name="Total 15 6 4 2" xfId="35880" xr:uid="{FCC9AFEA-C98C-4518-8CEF-376489880CE9}"/>
    <cellStyle name="Total 15 6 4 3" xfId="53731" xr:uid="{1D8E4714-9468-49BF-9C61-66E90282949A}"/>
    <cellStyle name="Total 15 6 5" xfId="35875" xr:uid="{7EE887A2-CC9B-4F01-A1A8-6F70D6C0B186}"/>
    <cellStyle name="Total 15 6 6" xfId="53726" xr:uid="{9F29897D-7F5A-4428-BCCC-F78920F53908}"/>
    <cellStyle name="Total 15 7" xfId="18008" xr:uid="{BB89BEB5-8454-48EC-99D4-635EBA46E2A9}"/>
    <cellStyle name="Total 15 7 2" xfId="18009" xr:uid="{7DC35904-1E93-4306-B676-C37C9671994D}"/>
    <cellStyle name="Total 15 7 2 2" xfId="35882" xr:uid="{6BD2BB93-B69B-4CDA-AB0C-E23F622F3F29}"/>
    <cellStyle name="Total 15 7 2 3" xfId="53733" xr:uid="{1532DBE3-818F-4FD5-88C9-DFDBB07634AC}"/>
    <cellStyle name="Total 15 7 3" xfId="35881" xr:uid="{F86C1F4D-68E3-471E-A1B1-23462E9C363C}"/>
    <cellStyle name="Total 15 7 4" xfId="53732" xr:uid="{2A8188C5-C412-436F-AAB5-9616F2CE2865}"/>
    <cellStyle name="Total 15 8" xfId="18010" xr:uid="{8C695EE2-88D7-4A66-BC61-924C91E4DADF}"/>
    <cellStyle name="Total 15 8 2" xfId="18011" xr:uid="{FF0DEF9D-84E3-43B7-9F5A-BF51220040A8}"/>
    <cellStyle name="Total 15 8 2 2" xfId="35884" xr:uid="{DEFBD4B2-6F56-4C8F-98F4-808F7D4E8543}"/>
    <cellStyle name="Total 15 8 2 3" xfId="53735" xr:uid="{9D08E4A1-511B-434E-87F9-8E296E6FA942}"/>
    <cellStyle name="Total 15 8 3" xfId="35883" xr:uid="{596F3595-11CD-4077-83C4-2EBDCF7FAF74}"/>
    <cellStyle name="Total 15 8 4" xfId="53734" xr:uid="{8EB2BC71-C127-4135-8217-43DC838D20C4}"/>
    <cellStyle name="Total 15 9" xfId="18012" xr:uid="{8155A2CD-3E81-4975-B413-EEAEC4A1FF87}"/>
    <cellStyle name="Total 15 9 2" xfId="18013" xr:uid="{2D7D73ED-16A8-4E67-AEF3-595C159C222D}"/>
    <cellStyle name="Total 15 9 2 2" xfId="35886" xr:uid="{30554E51-73F9-4A33-AED3-49A32E10E77E}"/>
    <cellStyle name="Total 15 9 2 3" xfId="53737" xr:uid="{AED6F8CD-CBF0-43F0-BE6F-20D6E2E3B81C}"/>
    <cellStyle name="Total 15 9 3" xfId="35885" xr:uid="{05920111-CC82-42C7-85BC-89F60F99A9C3}"/>
    <cellStyle name="Total 15 9 4" xfId="53736" xr:uid="{71B6BBC6-7D69-447B-A181-98C3CAC24AF5}"/>
    <cellStyle name="Total 16" xfId="3309" xr:uid="{B2B7D52C-9A7D-429B-A4F7-9C5897AAA9FA}"/>
    <cellStyle name="Total 16 10" xfId="18015" xr:uid="{8DF59AB4-36B8-40E2-9472-D1D52A23B274}"/>
    <cellStyle name="Total 16 10 2" xfId="35888" xr:uid="{7FF401BC-C204-4C0D-B92F-9F36C5FC74C1}"/>
    <cellStyle name="Total 16 10 3" xfId="53739" xr:uid="{D730407A-62FA-4909-9D31-94684B51748E}"/>
    <cellStyle name="Total 16 11" xfId="18016" xr:uid="{FF8C4261-715C-43EE-82F8-6F94FBCEB083}"/>
    <cellStyle name="Total 16 11 2" xfId="35889" xr:uid="{ED62D845-4774-497F-B5FE-290CCCAA9400}"/>
    <cellStyle name="Total 16 11 3" xfId="53740" xr:uid="{5815C092-84D9-4121-B540-B7B07D58565D}"/>
    <cellStyle name="Total 16 12" xfId="18014" xr:uid="{CCCC2F2D-0699-4FF9-90FF-876465776253}"/>
    <cellStyle name="Total 16 12 2" xfId="35887" xr:uid="{61CE858F-17A3-4B08-8AF4-97E81A818D78}"/>
    <cellStyle name="Total 16 12 3" xfId="53738" xr:uid="{D36CFB5C-98E7-418F-BE46-F420185DF593}"/>
    <cellStyle name="Total 16 13" xfId="60363" xr:uid="{B4ACAACB-A598-4FC6-B533-13F831CF7BA2}"/>
    <cellStyle name="Total 16 2" xfId="18017" xr:uid="{2CCC5748-AF36-4A26-A5F8-868A16A049A4}"/>
    <cellStyle name="Total 16 2 2" xfId="18018" xr:uid="{77620D0E-8FCB-40F9-9AE5-992D3FCE6CDA}"/>
    <cellStyle name="Total 16 2 2 2" xfId="18019" xr:uid="{AE5FFBF9-6EA6-4262-B0DD-72277934C2FE}"/>
    <cellStyle name="Total 16 2 2 2 2" xfId="35892" xr:uid="{C4F81DC7-4591-46DF-9ED9-50821E35B07C}"/>
    <cellStyle name="Total 16 2 2 2 3" xfId="53743" xr:uid="{19D77F8E-D2E7-4941-AB26-DA061A6AC648}"/>
    <cellStyle name="Total 16 2 2 3" xfId="35891" xr:uid="{6568E04E-2BF8-4038-9783-00C01C431506}"/>
    <cellStyle name="Total 16 2 2 4" xfId="53742" xr:uid="{ED7E1782-509F-4CE2-93DB-0000C6FFA8C9}"/>
    <cellStyle name="Total 16 2 3" xfId="18020" xr:uid="{29693CBA-C02D-41C2-9694-BD782B32E7AF}"/>
    <cellStyle name="Total 16 2 3 2" xfId="18021" xr:uid="{48A77E8C-3730-438C-BB6A-A1A8A1C0968B}"/>
    <cellStyle name="Total 16 2 3 2 2" xfId="35894" xr:uid="{61E77A12-DEDD-49D8-A9E2-BAC0A667D34E}"/>
    <cellStyle name="Total 16 2 3 2 3" xfId="53745" xr:uid="{8023E571-A749-46F7-B913-C08525132614}"/>
    <cellStyle name="Total 16 2 3 3" xfId="35893" xr:uid="{1602DBFF-E6BE-4CDD-8564-331BB53D61B4}"/>
    <cellStyle name="Total 16 2 3 4" xfId="53744" xr:uid="{795196B3-63F1-4EF9-8585-BFB78F918CE3}"/>
    <cellStyle name="Total 16 2 4" xfId="18022" xr:uid="{532860B5-DFCB-433E-98E5-D612F77E9E4F}"/>
    <cellStyle name="Total 16 2 4 2" xfId="35895" xr:uid="{D2AFBAC6-057C-4D96-8C4C-2C305F0C8ABA}"/>
    <cellStyle name="Total 16 2 4 3" xfId="53746" xr:uid="{56006C37-3C17-4853-88EE-3116625210C8}"/>
    <cellStyle name="Total 16 2 5" xfId="18023" xr:uid="{05E8BCBF-192B-428C-A3E8-A3A3674B34AE}"/>
    <cellStyle name="Total 16 2 5 2" xfId="35896" xr:uid="{CC5CF960-081E-4B85-9A36-B19225647773}"/>
    <cellStyle name="Total 16 2 5 3" xfId="53747" xr:uid="{73846B1A-0614-4D13-865A-CE159B452DD5}"/>
    <cellStyle name="Total 16 2 6" xfId="35890" xr:uid="{328E2333-0B81-4D09-84AA-10E616ED2F86}"/>
    <cellStyle name="Total 16 2 7" xfId="53741" xr:uid="{CA7EE920-810D-4B36-9B50-F38D03B4B718}"/>
    <cellStyle name="Total 16 3" xfId="18024" xr:uid="{09C49639-9556-48FA-9999-1E7115D59ED3}"/>
    <cellStyle name="Total 16 3 2" xfId="18025" xr:uid="{A9F696F2-50F9-4FD8-8B4E-3B00E26F95EB}"/>
    <cellStyle name="Total 16 3 2 2" xfId="18026" xr:uid="{E872A34A-1D89-47A1-A317-0C897183FA14}"/>
    <cellStyle name="Total 16 3 2 2 2" xfId="35899" xr:uid="{F7CEB741-65D2-433B-961A-F74CDABBE2D1}"/>
    <cellStyle name="Total 16 3 2 2 3" xfId="53750" xr:uid="{E9CA11DB-63E8-4BED-9E77-140943030EF5}"/>
    <cellStyle name="Total 16 3 2 3" xfId="35898" xr:uid="{97905821-5D55-4720-9E93-12F5AB62B411}"/>
    <cellStyle name="Total 16 3 2 4" xfId="53749" xr:uid="{D6ABDA31-D945-4B56-89D3-C153A7BCC75E}"/>
    <cellStyle name="Total 16 3 3" xfId="18027" xr:uid="{7C7F4C5A-F610-45E1-8C92-D8C9060B207D}"/>
    <cellStyle name="Total 16 3 3 2" xfId="18028" xr:uid="{990AB419-2248-4EB0-B55E-CFD58C623BD8}"/>
    <cellStyle name="Total 16 3 3 2 2" xfId="35901" xr:uid="{B9D6F2F3-C230-4A25-857C-ABB4AD409653}"/>
    <cellStyle name="Total 16 3 3 2 3" xfId="53752" xr:uid="{92227080-F3D9-45B1-AE1E-12C60200C173}"/>
    <cellStyle name="Total 16 3 3 3" xfId="35900" xr:uid="{A2C97E1A-679C-4939-A13E-41FFC3612FC0}"/>
    <cellStyle name="Total 16 3 3 4" xfId="53751" xr:uid="{C38E554E-9503-438B-B58D-405A8240F3C7}"/>
    <cellStyle name="Total 16 3 4" xfId="18029" xr:uid="{1FAE4609-D09F-47D1-A045-E50492C86E4E}"/>
    <cellStyle name="Total 16 3 4 2" xfId="35902" xr:uid="{3F48D3D5-C505-40D1-9829-B23ADF60BB18}"/>
    <cellStyle name="Total 16 3 4 3" xfId="53753" xr:uid="{D07C0A8A-8A16-4C8F-B940-C3F0103EBD09}"/>
    <cellStyle name="Total 16 3 5" xfId="35897" xr:uid="{17693937-2F23-4DA2-A036-30084646E551}"/>
    <cellStyle name="Total 16 3 6" xfId="53748" xr:uid="{99EC06F5-E75D-4B2A-8179-C91CE4E334F5}"/>
    <cellStyle name="Total 16 4" xfId="18030" xr:uid="{435C9438-A208-442E-8AFF-7114362964E6}"/>
    <cellStyle name="Total 16 4 2" xfId="18031" xr:uid="{C712CA0C-9DD9-4A8D-8F7A-FE95DDDE41E9}"/>
    <cellStyle name="Total 16 4 2 2" xfId="18032" xr:uid="{E82A8798-CF90-4DEA-8F65-500757E86B85}"/>
    <cellStyle name="Total 16 4 2 2 2" xfId="35905" xr:uid="{34704658-D2B7-440C-8E27-2A53F41CC347}"/>
    <cellStyle name="Total 16 4 2 2 3" xfId="53756" xr:uid="{D9C56679-4ED9-4137-A5EE-230B407E03AC}"/>
    <cellStyle name="Total 16 4 2 3" xfId="35904" xr:uid="{CA500E4C-7FCB-4418-8489-432FDC710BBD}"/>
    <cellStyle name="Total 16 4 2 4" xfId="53755" xr:uid="{98EF9DC1-B393-4D55-BDB9-DDD8D8488CB4}"/>
    <cellStyle name="Total 16 4 3" xfId="18033" xr:uid="{3F3E7CD2-94CD-47AC-B2D0-99D85221E8E0}"/>
    <cellStyle name="Total 16 4 3 2" xfId="18034" xr:uid="{045EF664-B6AE-4A07-9170-23D05D15831D}"/>
    <cellStyle name="Total 16 4 3 2 2" xfId="35907" xr:uid="{521C4D32-01A0-4FFC-87E8-758802A92582}"/>
    <cellStyle name="Total 16 4 3 2 3" xfId="53758" xr:uid="{640155C4-2317-4893-8B9B-452F17189B07}"/>
    <cellStyle name="Total 16 4 3 3" xfId="35906" xr:uid="{4D1650B4-82F6-4BCE-B59B-4B05FEB45E70}"/>
    <cellStyle name="Total 16 4 3 4" xfId="53757" xr:uid="{6B281258-9481-471F-A14D-F23D019C5B92}"/>
    <cellStyle name="Total 16 4 4" xfId="18035" xr:uid="{584C447D-47AF-48EF-9B9E-9E50B7F38A85}"/>
    <cellStyle name="Total 16 4 4 2" xfId="35908" xr:uid="{DF1E0BA2-7178-481A-83AA-8AF065731009}"/>
    <cellStyle name="Total 16 4 4 3" xfId="53759" xr:uid="{2802CC7F-C5C5-4BE3-8141-E64130F35A2B}"/>
    <cellStyle name="Total 16 4 5" xfId="35903" xr:uid="{95A3F12A-C68B-4AE8-B9E4-370B25314BE2}"/>
    <cellStyle name="Total 16 4 6" xfId="53754" xr:uid="{130635B4-9D5F-468C-870D-84908D0A7E2E}"/>
    <cellStyle name="Total 16 5" xfId="18036" xr:uid="{466D1772-81C4-4EBF-B1EA-5A64A43A45FA}"/>
    <cellStyle name="Total 16 5 2" xfId="18037" xr:uid="{1EA27898-BF72-4D91-8629-93C6E6C3B578}"/>
    <cellStyle name="Total 16 5 2 2" xfId="18038" xr:uid="{38D53A95-4695-45FA-AF3E-E3A5270889D9}"/>
    <cellStyle name="Total 16 5 2 2 2" xfId="35911" xr:uid="{1B047224-5503-4121-A49D-B24F6D12ECB7}"/>
    <cellStyle name="Total 16 5 2 2 3" xfId="53762" xr:uid="{5EDA8CCC-3F1C-49F6-B1C1-D59A2D264812}"/>
    <cellStyle name="Total 16 5 2 3" xfId="35910" xr:uid="{0F5DC80E-A854-43DE-A26A-56840608FA92}"/>
    <cellStyle name="Total 16 5 2 4" xfId="53761" xr:uid="{E0E84706-0EEE-4027-BAC5-DA3DAC6C5C4A}"/>
    <cellStyle name="Total 16 5 3" xfId="18039" xr:uid="{1730B7F4-3254-47A7-8C20-CEE87522E50A}"/>
    <cellStyle name="Total 16 5 3 2" xfId="18040" xr:uid="{F037BC4F-B807-432C-A84F-B42BC0450A51}"/>
    <cellStyle name="Total 16 5 3 2 2" xfId="35913" xr:uid="{1C2167FB-B040-4911-B49B-80A8B3BFFF6E}"/>
    <cellStyle name="Total 16 5 3 2 3" xfId="53764" xr:uid="{0006C7D9-82CF-4A52-8B20-A211255A21AA}"/>
    <cellStyle name="Total 16 5 3 3" xfId="35912" xr:uid="{F3DE43D4-F0E8-48F6-A6A2-5D943747041D}"/>
    <cellStyle name="Total 16 5 3 4" xfId="53763" xr:uid="{891BC098-3BC7-43D9-9C5E-8145ABA93173}"/>
    <cellStyle name="Total 16 5 4" xfId="18041" xr:uid="{766EED73-686A-43AE-AC43-EA2601CE4ED0}"/>
    <cellStyle name="Total 16 5 4 2" xfId="18042" xr:uid="{28F7CE36-A4EF-4586-9A89-69DD1D928E5D}"/>
    <cellStyle name="Total 16 5 4 2 2" xfId="35915" xr:uid="{AD08E482-2254-4158-8552-61EF4A7BCE11}"/>
    <cellStyle name="Total 16 5 4 2 3" xfId="53766" xr:uid="{3FB65BE6-F2A4-4019-B8A2-EFC15407795B}"/>
    <cellStyle name="Total 16 5 4 3" xfId="35914" xr:uid="{207ABA4B-01CE-4932-BC2A-99EF0C71888B}"/>
    <cellStyle name="Total 16 5 4 4" xfId="53765" xr:uid="{C5D2D5C0-2E9D-4331-B037-FF9007C0C8DB}"/>
    <cellStyle name="Total 16 5 5" xfId="18043" xr:uid="{206734DE-DB5D-4B12-8971-4C1B7D97B90E}"/>
    <cellStyle name="Total 16 5 5 2" xfId="35916" xr:uid="{C3A7D2BD-D628-4D21-B589-8A2F2740FF7A}"/>
    <cellStyle name="Total 16 5 5 3" xfId="53767" xr:uid="{2BC0B211-0C37-462E-9028-18DEC1196B75}"/>
    <cellStyle name="Total 16 5 6" xfId="35909" xr:uid="{381D61E8-CF6C-42C4-97C1-070924558A68}"/>
    <cellStyle name="Total 16 5 7" xfId="53760" xr:uid="{F6CB94E0-D75E-48E1-9554-3143A5F9ACA8}"/>
    <cellStyle name="Total 16 6" xfId="18044" xr:uid="{2D0375DC-B83C-4A62-B639-01A0F7AE01CD}"/>
    <cellStyle name="Total 16 6 2" xfId="18045" xr:uid="{77E3346B-65BA-4D67-8273-59DB2581049B}"/>
    <cellStyle name="Total 16 6 2 2" xfId="18046" xr:uid="{5B72D0C1-BB7A-4FBA-B09C-D690A36699C6}"/>
    <cellStyle name="Total 16 6 2 2 2" xfId="35919" xr:uid="{05A4549F-0BB9-4661-85CB-50EE90BD62A9}"/>
    <cellStyle name="Total 16 6 2 2 3" xfId="53770" xr:uid="{EDFBA20A-101B-4E62-A786-6CDC61BE9E28}"/>
    <cellStyle name="Total 16 6 2 3" xfId="35918" xr:uid="{2663A4B5-627E-4BA4-9891-7030A1BE92F9}"/>
    <cellStyle name="Total 16 6 2 4" xfId="53769" xr:uid="{265F23C7-9295-49EF-A096-47C6F97FABC8}"/>
    <cellStyle name="Total 16 6 3" xfId="18047" xr:uid="{1EE89FE6-A662-4464-A2E4-9B6063E0673D}"/>
    <cellStyle name="Total 16 6 3 2" xfId="18048" xr:uid="{A2D83576-3DE6-46C9-9D5C-90614ABCE0E8}"/>
    <cellStyle name="Total 16 6 3 2 2" xfId="35921" xr:uid="{B3132F9E-1FD4-4C83-A17C-804BBD91DC4E}"/>
    <cellStyle name="Total 16 6 3 2 3" xfId="53772" xr:uid="{111AC9BD-0B4D-4D92-961C-F4E0136B9146}"/>
    <cellStyle name="Total 16 6 3 3" xfId="35920" xr:uid="{B5B3E988-6F40-4BD7-8F88-7747C0E8F58D}"/>
    <cellStyle name="Total 16 6 3 4" xfId="53771" xr:uid="{C1600EEB-334A-4114-8522-36A9161D112A}"/>
    <cellStyle name="Total 16 6 4" xfId="18049" xr:uid="{38A281CC-C3A9-4A26-9E4C-CD79281E601E}"/>
    <cellStyle name="Total 16 6 4 2" xfId="35922" xr:uid="{69BE3CDF-79BB-426B-88C8-57806ADAD1CF}"/>
    <cellStyle name="Total 16 6 4 3" xfId="53773" xr:uid="{0264163A-0079-43DB-B38E-BADED64912E0}"/>
    <cellStyle name="Total 16 6 5" xfId="35917" xr:uid="{7D997903-6781-42D5-9CF8-5FED9B462A1E}"/>
    <cellStyle name="Total 16 6 6" xfId="53768" xr:uid="{6C6D94C1-DB26-4D6D-93E9-D49DD8611994}"/>
    <cellStyle name="Total 16 7" xfId="18050" xr:uid="{C576AF58-8FA4-468D-9940-062970F90334}"/>
    <cellStyle name="Total 16 7 2" xfId="18051" xr:uid="{97DEA16D-A2C6-452B-B592-95AA3966C5D9}"/>
    <cellStyle name="Total 16 7 2 2" xfId="35924" xr:uid="{A7580E0B-916B-4BF3-884C-81C1120F49B5}"/>
    <cellStyle name="Total 16 7 2 3" xfId="53775" xr:uid="{1A587B1C-A0D5-4F4B-8014-CB3CB566B6EE}"/>
    <cellStyle name="Total 16 7 3" xfId="35923" xr:uid="{FB702BB8-649C-4B66-ACE8-545F6BABDD38}"/>
    <cellStyle name="Total 16 7 4" xfId="53774" xr:uid="{38DBE30F-D92E-47B4-807B-F19817012809}"/>
    <cellStyle name="Total 16 8" xfId="18052" xr:uid="{3B040823-E47E-4FF7-A82C-39016631ED28}"/>
    <cellStyle name="Total 16 8 2" xfId="18053" xr:uid="{C070F54B-D153-4DF5-A223-4D6F0FA3A53F}"/>
    <cellStyle name="Total 16 8 2 2" xfId="35926" xr:uid="{8304ED9A-B047-4C66-9178-22AF107A0C59}"/>
    <cellStyle name="Total 16 8 2 3" xfId="53777" xr:uid="{C72DA1D3-3247-4041-B78D-EE5E07BE9A1B}"/>
    <cellStyle name="Total 16 8 3" xfId="35925" xr:uid="{2CBB485A-797B-4388-B0DD-19AF5E04F068}"/>
    <cellStyle name="Total 16 8 4" xfId="53776" xr:uid="{BA710D77-E0ED-4834-9DB4-85606A25C20E}"/>
    <cellStyle name="Total 16 9" xfId="18054" xr:uid="{E8719156-2B19-420B-8B98-510528F1BE74}"/>
    <cellStyle name="Total 16 9 2" xfId="18055" xr:uid="{C0637217-F8EB-4983-97CB-C70ABE1E29CA}"/>
    <cellStyle name="Total 16 9 2 2" xfId="35928" xr:uid="{CAE2C062-D70F-47A7-8992-11993486CEDB}"/>
    <cellStyle name="Total 16 9 2 3" xfId="53779" xr:uid="{CE286A9C-4BA2-4AEE-8731-F026EB657F3E}"/>
    <cellStyle name="Total 16 9 3" xfId="35927" xr:uid="{FC3F472D-F5AF-4D3A-8728-CF2AB740A020}"/>
    <cellStyle name="Total 16 9 4" xfId="53778" xr:uid="{9808F3E9-42DB-472A-8F30-2C256C0780C0}"/>
    <cellStyle name="Total 17" xfId="3310" xr:uid="{C43753B2-699D-45DF-89A0-4C151CEB23E3}"/>
    <cellStyle name="Total 17 10" xfId="18057" xr:uid="{C9C40919-4864-487C-BF14-B0253149739F}"/>
    <cellStyle name="Total 17 10 2" xfId="35930" xr:uid="{AEB65930-4CB7-46BA-AFDE-5EDBF9701924}"/>
    <cellStyle name="Total 17 10 3" xfId="53781" xr:uid="{BF241A11-4C49-4792-AE19-F5FBE1EFEF41}"/>
    <cellStyle name="Total 17 11" xfId="18058" xr:uid="{0F12CDBC-6D81-4E2F-90D4-B4764345E424}"/>
    <cellStyle name="Total 17 11 2" xfId="35931" xr:uid="{8382031F-9D21-48D3-844A-E1AF4A27450F}"/>
    <cellStyle name="Total 17 11 3" xfId="53782" xr:uid="{C9842E7D-9F8B-49C1-A635-7824694F2467}"/>
    <cellStyle name="Total 17 12" xfId="18056" xr:uid="{9C4BAD0C-2C00-46AB-9ED7-CBACBFF50669}"/>
    <cellStyle name="Total 17 12 2" xfId="35929" xr:uid="{2131FBA1-6E03-4C50-9A61-68E2E75C1CFF}"/>
    <cellStyle name="Total 17 12 3" xfId="53780" xr:uid="{B6D864A1-D914-43F7-AFD7-73BD03024862}"/>
    <cellStyle name="Total 17 13" xfId="60364" xr:uid="{3737BF17-6D12-4962-9921-40100B9AC5E6}"/>
    <cellStyle name="Total 17 2" xfId="18059" xr:uid="{A72130D0-AFDE-4C5E-B664-21C97E5E4257}"/>
    <cellStyle name="Total 17 2 2" xfId="18060" xr:uid="{423DA7AA-4658-47EB-B98B-4951521D9422}"/>
    <cellStyle name="Total 17 2 2 2" xfId="18061" xr:uid="{8773B340-3835-47C0-9440-2D65F690C3DB}"/>
    <cellStyle name="Total 17 2 2 2 2" xfId="35934" xr:uid="{7FB404ED-8AF1-487A-A48E-4D580CD7675D}"/>
    <cellStyle name="Total 17 2 2 2 3" xfId="53785" xr:uid="{60CC8FDA-F47F-45B5-B739-9071D71479A0}"/>
    <cellStyle name="Total 17 2 2 3" xfId="35933" xr:uid="{E0469540-A99B-4A14-A657-567247715452}"/>
    <cellStyle name="Total 17 2 2 4" xfId="53784" xr:uid="{056C8665-A188-474C-96A5-FD106DA8762F}"/>
    <cellStyle name="Total 17 2 3" xfId="18062" xr:uid="{D04342A1-97B1-4F98-A2DB-561CB75E2C61}"/>
    <cellStyle name="Total 17 2 3 2" xfId="18063" xr:uid="{FA772BAA-954C-4F33-9D1C-7B11DA137E7F}"/>
    <cellStyle name="Total 17 2 3 2 2" xfId="35936" xr:uid="{7FF85A42-0718-4756-BC94-AC90AC444DDD}"/>
    <cellStyle name="Total 17 2 3 2 3" xfId="53787" xr:uid="{6370315B-F29E-4900-9BEC-FF0B14952842}"/>
    <cellStyle name="Total 17 2 3 3" xfId="35935" xr:uid="{1383EB17-DF70-444F-B197-7AA07E012115}"/>
    <cellStyle name="Total 17 2 3 4" xfId="53786" xr:uid="{4A610F7F-7EED-4BB6-A4A0-C8AD8CD33305}"/>
    <cellStyle name="Total 17 2 4" xfId="18064" xr:uid="{0C3A6789-AA9A-431C-88A4-7256212853B3}"/>
    <cellStyle name="Total 17 2 4 2" xfId="35937" xr:uid="{C892DB9B-7261-44F6-B94B-005D56DAF448}"/>
    <cellStyle name="Total 17 2 4 3" xfId="53788" xr:uid="{A8D4960F-995A-4E03-9786-7F52280575D7}"/>
    <cellStyle name="Total 17 2 5" xfId="18065" xr:uid="{FEC266B2-B1A4-4262-8C8F-429A14D89D85}"/>
    <cellStyle name="Total 17 2 5 2" xfId="35938" xr:uid="{8447B1DA-649A-42F8-8E5A-97E3BCC2F02F}"/>
    <cellStyle name="Total 17 2 5 3" xfId="53789" xr:uid="{986696AE-78C9-4967-9A7A-08C738A3B27A}"/>
    <cellStyle name="Total 17 2 6" xfId="35932" xr:uid="{59CEA6DA-E016-4CBB-8AF9-0569EB418BF0}"/>
    <cellStyle name="Total 17 2 7" xfId="53783" xr:uid="{58A5796A-D3B8-4C44-A595-440BD16078B5}"/>
    <cellStyle name="Total 17 3" xfId="18066" xr:uid="{61F565C3-FCA2-4D2F-9715-5F19B5F19BC7}"/>
    <cellStyle name="Total 17 3 2" xfId="18067" xr:uid="{A042538B-52EB-4771-82FD-304A74070812}"/>
    <cellStyle name="Total 17 3 2 2" xfId="18068" xr:uid="{74AD6B25-C7BD-46C8-B5F6-1B4384847D34}"/>
    <cellStyle name="Total 17 3 2 2 2" xfId="35941" xr:uid="{EBB1DA3E-9782-4A34-82A8-B260EDECAF4C}"/>
    <cellStyle name="Total 17 3 2 2 3" xfId="53792" xr:uid="{28E582FB-49A1-4D22-8530-588AF3375E26}"/>
    <cellStyle name="Total 17 3 2 3" xfId="35940" xr:uid="{1276C574-4E91-4339-9942-E1DECE58F46E}"/>
    <cellStyle name="Total 17 3 2 4" xfId="53791" xr:uid="{D0F029F2-C3EB-4C67-8662-B99E7DA801CE}"/>
    <cellStyle name="Total 17 3 3" xfId="18069" xr:uid="{BAB2639E-5208-473B-B5E9-00C8E10F464B}"/>
    <cellStyle name="Total 17 3 3 2" xfId="18070" xr:uid="{19D9CFEC-6358-4055-9051-99C54AE5A3EF}"/>
    <cellStyle name="Total 17 3 3 2 2" xfId="35943" xr:uid="{DEF872AF-F39B-4625-B044-F6C15E08B656}"/>
    <cellStyle name="Total 17 3 3 2 3" xfId="53794" xr:uid="{2CDF1180-020F-4958-B022-51BB4E6DBBD8}"/>
    <cellStyle name="Total 17 3 3 3" xfId="35942" xr:uid="{7DE13FEC-9136-49F4-AA16-68479C3BF8BE}"/>
    <cellStyle name="Total 17 3 3 4" xfId="53793" xr:uid="{2F0FEE68-B78B-4C2E-AB37-9B4E8F980635}"/>
    <cellStyle name="Total 17 3 4" xfId="18071" xr:uid="{B58C529E-2016-42B3-A212-F9C7F281D4FF}"/>
    <cellStyle name="Total 17 3 4 2" xfId="35944" xr:uid="{725D51AF-26D0-4017-965B-0FBFCA593612}"/>
    <cellStyle name="Total 17 3 4 3" xfId="53795" xr:uid="{3C707CC2-B315-466F-A62F-A0ABFE0EE881}"/>
    <cellStyle name="Total 17 3 5" xfId="35939" xr:uid="{57F3B922-E1EB-43F7-93B6-6FB00DF49432}"/>
    <cellStyle name="Total 17 3 6" xfId="53790" xr:uid="{2CA9E6B5-CE3F-430B-B7E0-A836DC54F74F}"/>
    <cellStyle name="Total 17 4" xfId="18072" xr:uid="{519447DD-A4AF-449E-8F27-D75D3ACDD049}"/>
    <cellStyle name="Total 17 4 2" xfId="18073" xr:uid="{99FABC1C-9997-4308-A452-CB276C87CE7E}"/>
    <cellStyle name="Total 17 4 2 2" xfId="18074" xr:uid="{9AD148CF-7DC8-4354-85FC-CABC907964D0}"/>
    <cellStyle name="Total 17 4 2 2 2" xfId="35947" xr:uid="{F2338D1F-C86F-44CB-ABF7-36686742D788}"/>
    <cellStyle name="Total 17 4 2 2 3" xfId="53798" xr:uid="{9BF87032-5339-4D4D-B570-17FCD72D98BB}"/>
    <cellStyle name="Total 17 4 2 3" xfId="35946" xr:uid="{841B010C-BE60-4D52-A4CF-5143CE0C8659}"/>
    <cellStyle name="Total 17 4 2 4" xfId="53797" xr:uid="{1FD72113-4F46-4171-8A2D-04ADB0F06D81}"/>
    <cellStyle name="Total 17 4 3" xfId="18075" xr:uid="{F07D3C8E-2DF5-4279-B5B1-F9314E574473}"/>
    <cellStyle name="Total 17 4 3 2" xfId="18076" xr:uid="{A8B43077-885E-457D-9B86-F2FAFAD43BF0}"/>
    <cellStyle name="Total 17 4 3 2 2" xfId="35949" xr:uid="{38F44D74-C097-4C28-A01C-A261BD8B0C93}"/>
    <cellStyle name="Total 17 4 3 2 3" xfId="53800" xr:uid="{518F9B88-C7AE-4EBB-8D13-AE4BC110BB8A}"/>
    <cellStyle name="Total 17 4 3 3" xfId="35948" xr:uid="{40720F26-5E9A-40A5-B295-8C230C893229}"/>
    <cellStyle name="Total 17 4 3 4" xfId="53799" xr:uid="{715A3926-ECDA-430C-BB62-84E439FAB141}"/>
    <cellStyle name="Total 17 4 4" xfId="18077" xr:uid="{05EE9D9F-5030-47A3-A206-D3B4A871DDD7}"/>
    <cellStyle name="Total 17 4 4 2" xfId="35950" xr:uid="{4FCDB0DF-644D-4EB6-ABA9-F3A820D19924}"/>
    <cellStyle name="Total 17 4 4 3" xfId="53801" xr:uid="{ECBC4DD6-7DBD-4C54-B4EC-8B907F61476E}"/>
    <cellStyle name="Total 17 4 5" xfId="35945" xr:uid="{D8BC6127-734A-4710-BECE-F8BDE6DE2A32}"/>
    <cellStyle name="Total 17 4 6" xfId="53796" xr:uid="{735FCC35-2561-4BED-BEE6-6F3928CC413B}"/>
    <cellStyle name="Total 17 5" xfId="18078" xr:uid="{7BD80416-D69B-45D8-82FE-0B7FA78DCE0C}"/>
    <cellStyle name="Total 17 5 2" xfId="18079" xr:uid="{2E15DB2E-A842-451D-999A-306079EAFC0D}"/>
    <cellStyle name="Total 17 5 2 2" xfId="18080" xr:uid="{D275030A-3E92-4712-B25D-384636AE64C6}"/>
    <cellStyle name="Total 17 5 2 2 2" xfId="35953" xr:uid="{14279150-9FA8-4C7F-A076-BB961F730AAA}"/>
    <cellStyle name="Total 17 5 2 2 3" xfId="53804" xr:uid="{AD5DA2BA-2F48-43C2-9A71-F12A93959731}"/>
    <cellStyle name="Total 17 5 2 3" xfId="35952" xr:uid="{53E7683F-3D3A-43D6-844E-3284967DF028}"/>
    <cellStyle name="Total 17 5 2 4" xfId="53803" xr:uid="{13F7503C-E6CA-4492-B638-232635E29741}"/>
    <cellStyle name="Total 17 5 3" xfId="18081" xr:uid="{8C4E7BE4-71E0-4487-8C90-965978FCB266}"/>
    <cellStyle name="Total 17 5 3 2" xfId="18082" xr:uid="{3279D82D-3027-46DF-8B64-A423D043A358}"/>
    <cellStyle name="Total 17 5 3 2 2" xfId="35955" xr:uid="{4ADC4011-4630-4732-8D60-C12BD8E3AC6E}"/>
    <cellStyle name="Total 17 5 3 2 3" xfId="53806" xr:uid="{D27B4881-54FB-43D7-93DC-945AFDE56110}"/>
    <cellStyle name="Total 17 5 3 3" xfId="35954" xr:uid="{B745AA5D-1415-4FC9-9E7A-336B184DE8A0}"/>
    <cellStyle name="Total 17 5 3 4" xfId="53805" xr:uid="{3143791A-EE4C-4816-93A1-D59A72092A66}"/>
    <cellStyle name="Total 17 5 4" xfId="18083" xr:uid="{F6FD67B3-B1E4-4A6A-B2C3-6E9D3CFE8CA8}"/>
    <cellStyle name="Total 17 5 4 2" xfId="18084" xr:uid="{53FA1157-D165-4B23-8191-7355B0A7DF54}"/>
    <cellStyle name="Total 17 5 4 2 2" xfId="35957" xr:uid="{4B78E161-F52B-4426-9662-82C80DF2E8A3}"/>
    <cellStyle name="Total 17 5 4 2 3" xfId="53808" xr:uid="{5FDEDA1E-1822-4DBA-8F6C-DB273FD9CF8B}"/>
    <cellStyle name="Total 17 5 4 3" xfId="35956" xr:uid="{CFB1A026-DBAB-4E65-AF92-B52BFC0D4680}"/>
    <cellStyle name="Total 17 5 4 4" xfId="53807" xr:uid="{EE51DEC1-8CD1-4DF0-8880-711FA9EEB760}"/>
    <cellStyle name="Total 17 5 5" xfId="18085" xr:uid="{0D93E029-564C-49FE-B8AA-FB76F0F36FD1}"/>
    <cellStyle name="Total 17 5 5 2" xfId="35958" xr:uid="{90EDD50C-F52B-415F-AB9C-A6E41DBB33BC}"/>
    <cellStyle name="Total 17 5 5 3" xfId="53809" xr:uid="{50FBFE8A-9C21-4138-999F-56E8F32596C1}"/>
    <cellStyle name="Total 17 5 6" xfId="35951" xr:uid="{F160BBD7-2026-4AD0-A740-B80BE18691C0}"/>
    <cellStyle name="Total 17 5 7" xfId="53802" xr:uid="{4E2D4960-1884-4885-A4EC-8C8052235B05}"/>
    <cellStyle name="Total 17 6" xfId="18086" xr:uid="{F72F514E-7F73-4ED6-B8D4-DC8704C4A0CC}"/>
    <cellStyle name="Total 17 6 2" xfId="18087" xr:uid="{844D0D36-EC00-41B2-B5C7-890EB4E9B62A}"/>
    <cellStyle name="Total 17 6 2 2" xfId="18088" xr:uid="{085A19B1-340A-4330-9FC7-0191B8ABABD4}"/>
    <cellStyle name="Total 17 6 2 2 2" xfId="35961" xr:uid="{49C271B3-7CB5-4837-A244-B36212FD073E}"/>
    <cellStyle name="Total 17 6 2 2 3" xfId="53812" xr:uid="{6A94E876-3801-457E-B92D-430BFE3C7E27}"/>
    <cellStyle name="Total 17 6 2 3" xfId="35960" xr:uid="{FE73E2B9-1D9E-48C7-A9A8-7B601D2C917D}"/>
    <cellStyle name="Total 17 6 2 4" xfId="53811" xr:uid="{221592D9-D6FD-4F87-AD83-00FFF15DAF51}"/>
    <cellStyle name="Total 17 6 3" xfId="18089" xr:uid="{88F1ABBF-7447-4DCA-944C-2161187F1B56}"/>
    <cellStyle name="Total 17 6 3 2" xfId="18090" xr:uid="{7471B465-5CF6-41A7-A912-BA036D5B6C3D}"/>
    <cellStyle name="Total 17 6 3 2 2" xfId="35963" xr:uid="{E0AACA82-CE3D-4A21-AC07-B2E8D717E7F5}"/>
    <cellStyle name="Total 17 6 3 2 3" xfId="53814" xr:uid="{67B1B5EA-17D4-4A14-8046-A2C460DC8B7C}"/>
    <cellStyle name="Total 17 6 3 3" xfId="35962" xr:uid="{824407B0-E49E-46AA-8FFB-9D1AF1FB131F}"/>
    <cellStyle name="Total 17 6 3 4" xfId="53813" xr:uid="{28271B92-04BD-44FE-B49E-F8CD53F52050}"/>
    <cellStyle name="Total 17 6 4" xfId="18091" xr:uid="{99240B61-309C-4184-B5F1-46D42C15D399}"/>
    <cellStyle name="Total 17 6 4 2" xfId="35964" xr:uid="{5185DECE-61B0-4A5B-8777-05E28A19A446}"/>
    <cellStyle name="Total 17 6 4 3" xfId="53815" xr:uid="{D232C22B-E258-41C9-B0AE-821B3DE133B5}"/>
    <cellStyle name="Total 17 6 5" xfId="35959" xr:uid="{7C81721C-0605-4F81-8772-088E8B89B125}"/>
    <cellStyle name="Total 17 6 6" xfId="53810" xr:uid="{9F2663BC-BC0A-4BC2-9D36-A4F0297764F6}"/>
    <cellStyle name="Total 17 7" xfId="18092" xr:uid="{17F4D444-2DE4-4517-B0FD-357F7A28D224}"/>
    <cellStyle name="Total 17 7 2" xfId="18093" xr:uid="{BE7E017D-7B36-4261-8975-9239BFDE413C}"/>
    <cellStyle name="Total 17 7 2 2" xfId="35966" xr:uid="{7D4D1E25-F455-4D8E-957A-65649C419C2B}"/>
    <cellStyle name="Total 17 7 2 3" xfId="53817" xr:uid="{1EA8C85D-2FF0-47B9-A2D9-AB172B603B23}"/>
    <cellStyle name="Total 17 7 3" xfId="35965" xr:uid="{73D0F127-992F-4893-A922-2B387F0C94E3}"/>
    <cellStyle name="Total 17 7 4" xfId="53816" xr:uid="{2E49ABC5-71AA-41E5-B1AF-48FBB244B0F4}"/>
    <cellStyle name="Total 17 8" xfId="18094" xr:uid="{75303F5F-E262-4140-92DB-3AF9FC942157}"/>
    <cellStyle name="Total 17 8 2" xfId="18095" xr:uid="{CD4B3133-ACA9-468C-8E4E-4741F6BF4305}"/>
    <cellStyle name="Total 17 8 2 2" xfId="35968" xr:uid="{63BD4283-4BA3-4CB5-AB11-E6946499B1E7}"/>
    <cellStyle name="Total 17 8 2 3" xfId="53819" xr:uid="{5A13D901-2F6C-40C9-9548-135D581A70C7}"/>
    <cellStyle name="Total 17 8 3" xfId="35967" xr:uid="{9BE2E80D-AF0D-481D-965F-ECE3DC1EC2E9}"/>
    <cellStyle name="Total 17 8 4" xfId="53818" xr:uid="{4BD455CD-CC22-4CBD-9214-6DB35485C406}"/>
    <cellStyle name="Total 17 9" xfId="18096" xr:uid="{8754FD8D-A11A-4B53-BD83-72D4204D7298}"/>
    <cellStyle name="Total 17 9 2" xfId="18097" xr:uid="{41633BD9-8F8B-499E-B677-F3F609324E3A}"/>
    <cellStyle name="Total 17 9 2 2" xfId="35970" xr:uid="{C6893841-054D-4A77-9A04-099EEDDD7878}"/>
    <cellStyle name="Total 17 9 2 3" xfId="53821" xr:uid="{81DAF017-7D76-47F7-814E-1F9A642BBC01}"/>
    <cellStyle name="Total 17 9 3" xfId="35969" xr:uid="{9B0AB2C2-C227-499B-A516-F56391CF2255}"/>
    <cellStyle name="Total 17 9 4" xfId="53820" xr:uid="{E835A885-A661-4496-A254-58FAB48253B8}"/>
    <cellStyle name="Total 18" xfId="3311" xr:uid="{941426CD-9BD1-463E-9E0C-FB3954CC43B8}"/>
    <cellStyle name="Total 18 10" xfId="18099" xr:uid="{3049E4E3-9A96-414F-91E1-6F76A7FAC722}"/>
    <cellStyle name="Total 18 10 2" xfId="35972" xr:uid="{5F82C06A-6E03-4DBB-8A48-48518310082E}"/>
    <cellStyle name="Total 18 10 3" xfId="53823" xr:uid="{F5EF7A34-5885-4FF1-B9BA-59FCF0217781}"/>
    <cellStyle name="Total 18 11" xfId="18100" xr:uid="{8D4FFE8C-6EEA-462E-95A9-EBCC71CF2916}"/>
    <cellStyle name="Total 18 11 2" xfId="35973" xr:uid="{F3964C31-EA4E-445C-87FD-FAA3D5A7DB30}"/>
    <cellStyle name="Total 18 11 3" xfId="53824" xr:uid="{AB383A06-2CFB-4D40-BE6F-54A1218A24E1}"/>
    <cellStyle name="Total 18 12" xfId="18098" xr:uid="{17C729D8-A2F6-48BD-B608-5F9D30D5AF82}"/>
    <cellStyle name="Total 18 12 2" xfId="35971" xr:uid="{6EF267DE-416C-418E-92AE-C8AFDC9C05A3}"/>
    <cellStyle name="Total 18 12 3" xfId="53822" xr:uid="{A8400DCC-CD30-4622-B7D8-74B1E76462BC}"/>
    <cellStyle name="Total 18 13" xfId="60365" xr:uid="{48AA23D2-5270-45E7-BB35-4B3092121015}"/>
    <cellStyle name="Total 18 2" xfId="18101" xr:uid="{F31938B4-89FF-4D24-AB14-5F706D932CEA}"/>
    <cellStyle name="Total 18 2 2" xfId="18102" xr:uid="{C308C353-D0D3-46FB-93F2-FFA4F01BDE56}"/>
    <cellStyle name="Total 18 2 2 2" xfId="18103" xr:uid="{D470A886-A3C5-4F56-8C63-B16B13A0A9B2}"/>
    <cellStyle name="Total 18 2 2 2 2" xfId="35976" xr:uid="{86B45648-941E-4FB7-A35B-60866D2E7CC4}"/>
    <cellStyle name="Total 18 2 2 2 3" xfId="53827" xr:uid="{CEDB619D-F1C9-4DC3-8670-FCD2D254F0F9}"/>
    <cellStyle name="Total 18 2 2 3" xfId="35975" xr:uid="{77809494-4CC8-4811-A512-6073CA1C2A24}"/>
    <cellStyle name="Total 18 2 2 4" xfId="53826" xr:uid="{AFF242B5-55DA-4974-A6B5-3735A1C21FD3}"/>
    <cellStyle name="Total 18 2 3" xfId="18104" xr:uid="{6F9696AB-7E77-4F4D-8631-13E4A946F677}"/>
    <cellStyle name="Total 18 2 3 2" xfId="18105" xr:uid="{81F44FD4-CAFB-437D-B7FF-4D58E493B284}"/>
    <cellStyle name="Total 18 2 3 2 2" xfId="35978" xr:uid="{3A79878A-4029-4A0C-AE1B-618ECA791793}"/>
    <cellStyle name="Total 18 2 3 2 3" xfId="53829" xr:uid="{0C0FC353-C291-48A4-A8BF-04A085C147F2}"/>
    <cellStyle name="Total 18 2 3 3" xfId="35977" xr:uid="{41A654BE-E06C-4FFB-83E7-BB2EA2319991}"/>
    <cellStyle name="Total 18 2 3 4" xfId="53828" xr:uid="{04E157B8-105C-4294-AFEA-3EB9C0EFF4DC}"/>
    <cellStyle name="Total 18 2 4" xfId="18106" xr:uid="{E6A547D6-C024-4C81-A8E5-792032491D9D}"/>
    <cellStyle name="Total 18 2 4 2" xfId="35979" xr:uid="{F036CB4A-5F81-4D1F-8F98-CC77CFE1F8D1}"/>
    <cellStyle name="Total 18 2 4 3" xfId="53830" xr:uid="{BEAFF359-EFBA-449B-85BB-082E70DA863A}"/>
    <cellStyle name="Total 18 2 5" xfId="18107" xr:uid="{11BDF678-DE5A-44C9-B603-F1F2A4AE5C4B}"/>
    <cellStyle name="Total 18 2 5 2" xfId="35980" xr:uid="{83502301-9D3F-41AB-B9C2-649BCB068D90}"/>
    <cellStyle name="Total 18 2 5 3" xfId="53831" xr:uid="{99AE2E28-C4F4-4131-9CBF-ADB0A9E01A3E}"/>
    <cellStyle name="Total 18 2 6" xfId="35974" xr:uid="{6B013D52-38FA-4BD8-B3EB-783529FC9496}"/>
    <cellStyle name="Total 18 2 7" xfId="53825" xr:uid="{0689906A-DABE-49B7-853E-71A3C0E322C2}"/>
    <cellStyle name="Total 18 3" xfId="18108" xr:uid="{EBB39596-395C-4D96-9105-491D39832E41}"/>
    <cellStyle name="Total 18 3 2" xfId="18109" xr:uid="{92B52C61-B8A6-4AC5-BF72-44989A6397C1}"/>
    <cellStyle name="Total 18 3 2 2" xfId="18110" xr:uid="{227C90C7-6115-4A56-80FA-E295CF94866D}"/>
    <cellStyle name="Total 18 3 2 2 2" xfId="35983" xr:uid="{47BE564B-4850-4497-B67B-7882329E3D0A}"/>
    <cellStyle name="Total 18 3 2 2 3" xfId="53834" xr:uid="{7B12AEF6-A929-4ACD-AEF0-EAF1C961C014}"/>
    <cellStyle name="Total 18 3 2 3" xfId="35982" xr:uid="{6503EB9B-BE72-4B51-A717-05577328A6FC}"/>
    <cellStyle name="Total 18 3 2 4" xfId="53833" xr:uid="{52137539-0EA9-4FB1-835E-993A9EAA7067}"/>
    <cellStyle name="Total 18 3 3" xfId="18111" xr:uid="{A7B6623D-3D45-4A54-A1FB-27CF3C68A232}"/>
    <cellStyle name="Total 18 3 3 2" xfId="18112" xr:uid="{E8608A22-E575-4950-A347-D1EE3E6DF47D}"/>
    <cellStyle name="Total 18 3 3 2 2" xfId="35985" xr:uid="{B4CFB0AB-AC73-4869-8166-8706F9C52CEA}"/>
    <cellStyle name="Total 18 3 3 2 3" xfId="53836" xr:uid="{75A1DA0D-E360-426A-9604-77E8B1C41561}"/>
    <cellStyle name="Total 18 3 3 3" xfId="35984" xr:uid="{BF63AC92-AD90-4FB8-B9F0-14A2B33CC882}"/>
    <cellStyle name="Total 18 3 3 4" xfId="53835" xr:uid="{444EBE72-27B0-4E65-ABA8-92049B785F9D}"/>
    <cellStyle name="Total 18 3 4" xfId="18113" xr:uid="{C1A74C5C-634D-42BF-AE90-DD5C981CBC38}"/>
    <cellStyle name="Total 18 3 4 2" xfId="35986" xr:uid="{96A98504-07C5-4834-BB52-B5272ADA6D17}"/>
    <cellStyle name="Total 18 3 4 3" xfId="53837" xr:uid="{295D0CE2-A800-4A10-A247-C2B22777BD2C}"/>
    <cellStyle name="Total 18 3 5" xfId="35981" xr:uid="{01746357-1547-41ED-ABA2-32B26893580A}"/>
    <cellStyle name="Total 18 3 6" xfId="53832" xr:uid="{B8035E8F-4CD6-49D9-9E9B-550C5E2739B0}"/>
    <cellStyle name="Total 18 4" xfId="18114" xr:uid="{B596020E-559D-4C9D-B209-7867F8934FA9}"/>
    <cellStyle name="Total 18 4 2" xfId="18115" xr:uid="{E2581D61-0A33-4623-905F-37536F831E3D}"/>
    <cellStyle name="Total 18 4 2 2" xfId="18116" xr:uid="{C086724A-CB75-4C5E-8101-AB897F6CA740}"/>
    <cellStyle name="Total 18 4 2 2 2" xfId="35989" xr:uid="{E073B53C-61C0-4BEE-B978-B43F45AD3ED1}"/>
    <cellStyle name="Total 18 4 2 2 3" xfId="53840" xr:uid="{F8B95CAC-AF3D-4DE7-9249-4F40B5456721}"/>
    <cellStyle name="Total 18 4 2 3" xfId="35988" xr:uid="{46812836-78D3-48C8-954A-5DFC505F0A97}"/>
    <cellStyle name="Total 18 4 2 4" xfId="53839" xr:uid="{E7DEBCDD-18E2-4818-8B12-61311D89F7A5}"/>
    <cellStyle name="Total 18 4 3" xfId="18117" xr:uid="{7A45C6B2-5522-4658-8F6F-27EFA50067A9}"/>
    <cellStyle name="Total 18 4 3 2" xfId="18118" xr:uid="{F5E43E5F-7CB3-4B24-B79E-5D8C4452003E}"/>
    <cellStyle name="Total 18 4 3 2 2" xfId="35991" xr:uid="{D8CE40EB-D9F5-4B2F-A6D8-BAC9B7B8DFCC}"/>
    <cellStyle name="Total 18 4 3 2 3" xfId="53842" xr:uid="{C5914528-E711-4AE4-A0A7-8CF46F1CA9FA}"/>
    <cellStyle name="Total 18 4 3 3" xfId="35990" xr:uid="{F30C6F64-E742-41E1-B41B-E5F89CEC287B}"/>
    <cellStyle name="Total 18 4 3 4" xfId="53841" xr:uid="{E31597B7-9308-46EF-8ACA-880A512C7E82}"/>
    <cellStyle name="Total 18 4 4" xfId="18119" xr:uid="{0BA04DC0-8555-43EC-B7F8-E1E02889EE8E}"/>
    <cellStyle name="Total 18 4 4 2" xfId="35992" xr:uid="{D03705EF-4303-4909-AA5E-95DBCABA77E2}"/>
    <cellStyle name="Total 18 4 4 3" xfId="53843" xr:uid="{ABEB175A-C6AD-4655-86E0-7CA5494796D3}"/>
    <cellStyle name="Total 18 4 5" xfId="35987" xr:uid="{96AF0353-E9CC-4719-8B70-29A4CDF19CB1}"/>
    <cellStyle name="Total 18 4 6" xfId="53838" xr:uid="{C4AF6930-441B-49B0-9F8B-078E344F3498}"/>
    <cellStyle name="Total 18 5" xfId="18120" xr:uid="{C496A434-912E-4622-82A5-7F263EE423FB}"/>
    <cellStyle name="Total 18 5 2" xfId="18121" xr:uid="{6E5333CF-32AD-4899-A211-78467907F18A}"/>
    <cellStyle name="Total 18 5 2 2" xfId="18122" xr:uid="{1DF2E301-ECF5-4688-9007-5BDA37C8E163}"/>
    <cellStyle name="Total 18 5 2 2 2" xfId="35995" xr:uid="{53DC8054-058E-417C-A393-336BEE81116E}"/>
    <cellStyle name="Total 18 5 2 2 3" xfId="53846" xr:uid="{5BBD40C8-77F5-4A35-8177-A26AD9F486AD}"/>
    <cellStyle name="Total 18 5 2 3" xfId="35994" xr:uid="{AF054BAD-4B33-433D-BD34-C8568A020F77}"/>
    <cellStyle name="Total 18 5 2 4" xfId="53845" xr:uid="{E717B72F-3E1A-4A83-8DB7-791D480455AF}"/>
    <cellStyle name="Total 18 5 3" xfId="18123" xr:uid="{7102971F-1C84-42DD-9832-BC6F39ACCC68}"/>
    <cellStyle name="Total 18 5 3 2" xfId="18124" xr:uid="{2804276E-215C-4C09-9B6B-F1ED39BA2EC3}"/>
    <cellStyle name="Total 18 5 3 2 2" xfId="35997" xr:uid="{5E9693AE-A0F8-4C2A-B74B-86FD8B5AA1F8}"/>
    <cellStyle name="Total 18 5 3 2 3" xfId="53848" xr:uid="{A2C966C1-901E-42B8-809B-EB2D8DB6E03B}"/>
    <cellStyle name="Total 18 5 3 3" xfId="35996" xr:uid="{64BD2C82-E021-4907-93E6-CEFE72A96F07}"/>
    <cellStyle name="Total 18 5 3 4" xfId="53847" xr:uid="{356835D7-1532-4EA9-8A7E-DF6294D8FB2F}"/>
    <cellStyle name="Total 18 5 4" xfId="18125" xr:uid="{2CF27EBE-14FB-4679-AC16-B57E136F325F}"/>
    <cellStyle name="Total 18 5 4 2" xfId="18126" xr:uid="{3EB07C18-006F-430E-9DD9-927A6507C3DB}"/>
    <cellStyle name="Total 18 5 4 2 2" xfId="35999" xr:uid="{D8F0003A-3318-4032-AEF1-11BF008684F1}"/>
    <cellStyle name="Total 18 5 4 2 3" xfId="53850" xr:uid="{DA963992-2816-4E21-BBF5-7FB3D5E2E8D7}"/>
    <cellStyle name="Total 18 5 4 3" xfId="35998" xr:uid="{31F5DBDA-461F-49D5-B738-122EF93BB0A7}"/>
    <cellStyle name="Total 18 5 4 4" xfId="53849" xr:uid="{7786C196-7456-4C2B-807F-FAF169B9DD30}"/>
    <cellStyle name="Total 18 5 5" xfId="18127" xr:uid="{9EE478F4-49BE-4700-9D8E-589CB260CA2B}"/>
    <cellStyle name="Total 18 5 5 2" xfId="36000" xr:uid="{E0D4236B-B1D5-4617-9168-4E3D2EFB9E3D}"/>
    <cellStyle name="Total 18 5 5 3" xfId="53851" xr:uid="{2C37EE16-0CBE-483E-946C-2C2102CCBE3A}"/>
    <cellStyle name="Total 18 5 6" xfId="35993" xr:uid="{C8D946EB-1755-4542-A194-524D3772AF45}"/>
    <cellStyle name="Total 18 5 7" xfId="53844" xr:uid="{33176FC9-B2B1-4D58-9E2F-6FEAC6FBB964}"/>
    <cellStyle name="Total 18 6" xfId="18128" xr:uid="{58F5C329-9D1B-4F5A-A82C-98DC0E3065CE}"/>
    <cellStyle name="Total 18 6 2" xfId="18129" xr:uid="{51AFE846-1CDE-4FDD-A5A9-8F846345C899}"/>
    <cellStyle name="Total 18 6 2 2" xfId="18130" xr:uid="{AAF3C3CA-60FE-48C4-B619-9E4AC3BC969F}"/>
    <cellStyle name="Total 18 6 2 2 2" xfId="36003" xr:uid="{69BA9D1C-FF08-4B3D-9EF8-55E0AFD7B9F9}"/>
    <cellStyle name="Total 18 6 2 2 3" xfId="53854" xr:uid="{CC217CE3-5304-4D5F-8EAE-316497526129}"/>
    <cellStyle name="Total 18 6 2 3" xfId="36002" xr:uid="{BE21D774-9706-439D-A34B-C5BE670B59D1}"/>
    <cellStyle name="Total 18 6 2 4" xfId="53853" xr:uid="{5B4B5729-EF99-48BA-ACB7-56B5554021FB}"/>
    <cellStyle name="Total 18 6 3" xfId="18131" xr:uid="{F1907709-4479-4060-A263-614E46C20D30}"/>
    <cellStyle name="Total 18 6 3 2" xfId="18132" xr:uid="{DFBDDFA9-886F-4A78-AE46-2E63377001DF}"/>
    <cellStyle name="Total 18 6 3 2 2" xfId="36005" xr:uid="{77C823F3-7B18-4824-9EFA-11AC243A8C7B}"/>
    <cellStyle name="Total 18 6 3 2 3" xfId="53856" xr:uid="{234CA8DE-C05D-4964-BD22-1A748B3A52A7}"/>
    <cellStyle name="Total 18 6 3 3" xfId="36004" xr:uid="{8F220A71-F400-4EB9-B92B-3C419A9E17BA}"/>
    <cellStyle name="Total 18 6 3 4" xfId="53855" xr:uid="{1117628F-B54B-46BF-88EE-3CC607921F35}"/>
    <cellStyle name="Total 18 6 4" xfId="18133" xr:uid="{23720FB5-8136-47EB-AA20-06124CAB0AAA}"/>
    <cellStyle name="Total 18 6 4 2" xfId="36006" xr:uid="{8F32B694-A897-427B-8CC3-08C320DE9290}"/>
    <cellStyle name="Total 18 6 4 3" xfId="53857" xr:uid="{5967295B-5269-42F8-96E8-260B28670C89}"/>
    <cellStyle name="Total 18 6 5" xfId="36001" xr:uid="{18D4855F-BE56-496B-93C4-7A7FB1F5E9F0}"/>
    <cellStyle name="Total 18 6 6" xfId="53852" xr:uid="{2B91D7E4-39E4-4B4D-A0E6-FE4558AA0CEC}"/>
    <cellStyle name="Total 18 7" xfId="18134" xr:uid="{FC58DA45-E940-4542-A5C9-C9B4B9A7E7E0}"/>
    <cellStyle name="Total 18 7 2" xfId="18135" xr:uid="{5E1162BA-FC65-43AB-968B-7CB1B5A9B44C}"/>
    <cellStyle name="Total 18 7 2 2" xfId="36008" xr:uid="{E89C73EF-A925-4EDD-9B6A-2D9A166B126C}"/>
    <cellStyle name="Total 18 7 2 3" xfId="53859" xr:uid="{3FC6045C-869C-4F66-92BF-DECBB8165E96}"/>
    <cellStyle name="Total 18 7 3" xfId="36007" xr:uid="{1DBC6D15-FAF1-4D87-B7E4-868D40B2EE70}"/>
    <cellStyle name="Total 18 7 4" xfId="53858" xr:uid="{C4DCBF35-81FA-4B6F-A3D0-40201E8EF23A}"/>
    <cellStyle name="Total 18 8" xfId="18136" xr:uid="{4BCF2EF0-1AF0-40E9-A1BE-4433A3B668B1}"/>
    <cellStyle name="Total 18 8 2" xfId="18137" xr:uid="{9726F5AA-4A5E-4C4D-8BE4-DAFF11E32E79}"/>
    <cellStyle name="Total 18 8 2 2" xfId="36010" xr:uid="{38024FCA-6A0E-4C0D-9746-6FFD262CA5A4}"/>
    <cellStyle name="Total 18 8 2 3" xfId="53861" xr:uid="{35471E39-B93E-408A-8FF5-4A6F2792B428}"/>
    <cellStyle name="Total 18 8 3" xfId="36009" xr:uid="{23ECE338-3DCB-4E3B-B966-821972A2327F}"/>
    <cellStyle name="Total 18 8 4" xfId="53860" xr:uid="{F45088D9-0A39-4E5C-91E7-D6599086FD5D}"/>
    <cellStyle name="Total 18 9" xfId="18138" xr:uid="{AF843BCE-719D-424E-9793-D9B0DF67DFDA}"/>
    <cellStyle name="Total 18 9 2" xfId="18139" xr:uid="{8E3723E2-A00A-4115-BE97-E973EFF54502}"/>
    <cellStyle name="Total 18 9 2 2" xfId="36012" xr:uid="{EEBBF577-C191-4F94-9B8B-CE49D6DBB9DF}"/>
    <cellStyle name="Total 18 9 2 3" xfId="53863" xr:uid="{C1F41B49-6448-48D2-A5D8-C336A557D2E2}"/>
    <cellStyle name="Total 18 9 3" xfId="36011" xr:uid="{64AF49B4-FCE7-4E7C-9CA5-DE93A74C3B94}"/>
    <cellStyle name="Total 18 9 4" xfId="53862" xr:uid="{53A000A9-20B5-4433-A748-71F494DE7233}"/>
    <cellStyle name="Total 19" xfId="3312" xr:uid="{F50766CB-F67A-41F7-8FB2-70B3BCE5D1B2}"/>
    <cellStyle name="Total 19 10" xfId="18141" xr:uid="{38B1967A-35A8-4647-8B29-54AFDA5C32B3}"/>
    <cellStyle name="Total 19 10 2" xfId="36014" xr:uid="{87BACEB7-F410-4C29-8F92-6D5DCF90AC34}"/>
    <cellStyle name="Total 19 10 3" xfId="53865" xr:uid="{42324802-273C-4EBB-8E25-D4250FF7A948}"/>
    <cellStyle name="Total 19 11" xfId="18142" xr:uid="{511DB189-9746-4F1D-8A56-E0FF8738F909}"/>
    <cellStyle name="Total 19 11 2" xfId="36015" xr:uid="{C3858A18-6B04-40F2-AB0A-74EB9D759510}"/>
    <cellStyle name="Total 19 11 3" xfId="53866" xr:uid="{018B3301-0344-4780-9C25-35AD2395F8DD}"/>
    <cellStyle name="Total 19 12" xfId="18140" xr:uid="{74CCF94F-B04A-4DA1-9F3A-24AD0A9AFCD5}"/>
    <cellStyle name="Total 19 12 2" xfId="36013" xr:uid="{8A8CA6BA-04D0-4C79-AC1C-4AF54716D78B}"/>
    <cellStyle name="Total 19 12 3" xfId="53864" xr:uid="{5CE95549-10D5-47DA-A74A-9D216E67E873}"/>
    <cellStyle name="Total 19 13" xfId="60366" xr:uid="{21B969B3-B191-4D27-8F2A-88B0A33C8257}"/>
    <cellStyle name="Total 19 2" xfId="18143" xr:uid="{463318C6-12DC-49EA-8443-F4C906EB33A7}"/>
    <cellStyle name="Total 19 2 2" xfId="18144" xr:uid="{7E2A172C-5C66-4FBC-B441-F71A464DF9E3}"/>
    <cellStyle name="Total 19 2 2 2" xfId="18145" xr:uid="{3A3DD18B-0A21-484F-9D89-B3F4AD26A0F3}"/>
    <cellStyle name="Total 19 2 2 2 2" xfId="36018" xr:uid="{CD78FA9A-D68C-4427-9F85-30FF884ECF98}"/>
    <cellStyle name="Total 19 2 2 2 3" xfId="53869" xr:uid="{C2B5FDCB-2A30-47CC-B4FF-3ECA5B04C10A}"/>
    <cellStyle name="Total 19 2 2 3" xfId="36017" xr:uid="{254F9071-706E-4808-A9CF-CBFFF4DB832E}"/>
    <cellStyle name="Total 19 2 2 4" xfId="53868" xr:uid="{7FA6A00C-22B0-4E2D-A5E6-D373C053C262}"/>
    <cellStyle name="Total 19 2 3" xfId="18146" xr:uid="{DE1C7D15-AE59-4019-B504-B27FBBAEA22B}"/>
    <cellStyle name="Total 19 2 3 2" xfId="18147" xr:uid="{706B7CEE-A91A-4FE4-8352-67A95B0B06DC}"/>
    <cellStyle name="Total 19 2 3 2 2" xfId="36020" xr:uid="{983B4475-A048-4446-B016-A408417A0096}"/>
    <cellStyle name="Total 19 2 3 2 3" xfId="53871" xr:uid="{3DF35FE8-BC8B-4B0A-9246-B3B6F1FA48F3}"/>
    <cellStyle name="Total 19 2 3 3" xfId="36019" xr:uid="{B72A47AE-B122-4F58-AE73-871CD46BFE5D}"/>
    <cellStyle name="Total 19 2 3 4" xfId="53870" xr:uid="{4BC455EC-0B72-4C8C-BABE-C839CC96A386}"/>
    <cellStyle name="Total 19 2 4" xfId="18148" xr:uid="{4112F7A5-276B-438D-9321-31C0865C8C07}"/>
    <cellStyle name="Total 19 2 4 2" xfId="36021" xr:uid="{28582352-820F-4AC2-A8C7-C49D2086F1EF}"/>
    <cellStyle name="Total 19 2 4 3" xfId="53872" xr:uid="{19AFDF9A-0AD9-482B-B63B-E8A77637C088}"/>
    <cellStyle name="Total 19 2 5" xfId="18149" xr:uid="{4288F04F-43B6-4B48-BCBA-00B5F4DB5EB7}"/>
    <cellStyle name="Total 19 2 5 2" xfId="36022" xr:uid="{AD085C93-A0A1-48E7-9B0D-7CDCC1DB1FCB}"/>
    <cellStyle name="Total 19 2 5 3" xfId="53873" xr:uid="{BA9B4A5D-2DA9-4C1E-B077-AAB67382E304}"/>
    <cellStyle name="Total 19 2 6" xfId="36016" xr:uid="{CED7FED8-0DE9-40BB-A488-A1BC7D0ABCE0}"/>
    <cellStyle name="Total 19 2 7" xfId="53867" xr:uid="{C141DB26-FCE7-4F07-BAA5-82BDF35330A0}"/>
    <cellStyle name="Total 19 3" xfId="18150" xr:uid="{A8EC86C1-0E9C-412D-A4A8-5BA91EE3EDE8}"/>
    <cellStyle name="Total 19 3 2" xfId="18151" xr:uid="{481FDC5A-D3BE-4D11-8776-CBD93DD7130C}"/>
    <cellStyle name="Total 19 3 2 2" xfId="18152" xr:uid="{FEEBEFBE-CF9B-4542-93B7-F1A406C38D92}"/>
    <cellStyle name="Total 19 3 2 2 2" xfId="36025" xr:uid="{7682B4EC-533E-4281-BB02-9C8FAC8A5619}"/>
    <cellStyle name="Total 19 3 2 2 3" xfId="53876" xr:uid="{BAAB5A96-2E00-408E-B4C4-C698AB96A67E}"/>
    <cellStyle name="Total 19 3 2 3" xfId="36024" xr:uid="{9B2DF35E-53DC-4179-8E2A-6DEFA6984F67}"/>
    <cellStyle name="Total 19 3 2 4" xfId="53875" xr:uid="{ABB0A724-C506-4BAD-8435-F1DA5956AC14}"/>
    <cellStyle name="Total 19 3 3" xfId="18153" xr:uid="{3D0FAA85-66A9-4069-B758-6116051335EB}"/>
    <cellStyle name="Total 19 3 3 2" xfId="18154" xr:uid="{70CFA023-0E6C-4D36-B7DC-DBA4A21A14DE}"/>
    <cellStyle name="Total 19 3 3 2 2" xfId="36027" xr:uid="{8B279758-DC9C-41E4-8B84-60BEF4049F73}"/>
    <cellStyle name="Total 19 3 3 2 3" xfId="53878" xr:uid="{BA1C46D1-593B-4D87-88F6-D6EDCCFADA29}"/>
    <cellStyle name="Total 19 3 3 3" xfId="36026" xr:uid="{B226CB54-AF6E-40ED-8DEA-F1EC6D559BAE}"/>
    <cellStyle name="Total 19 3 3 4" xfId="53877" xr:uid="{D41EB491-23E0-4F9A-874A-349FEC9D75FE}"/>
    <cellStyle name="Total 19 3 4" xfId="18155" xr:uid="{1923A7A5-CAD0-4643-8AEF-FA8C0180DF61}"/>
    <cellStyle name="Total 19 3 4 2" xfId="36028" xr:uid="{3CC96720-833F-45D1-82AD-A16FA71D0F02}"/>
    <cellStyle name="Total 19 3 4 3" xfId="53879" xr:uid="{9CD2FAB3-E23A-40B3-9AD3-9D25B1946041}"/>
    <cellStyle name="Total 19 3 5" xfId="36023" xr:uid="{F16AEC6A-2BC2-4A01-84D3-BF4102A45F67}"/>
    <cellStyle name="Total 19 3 6" xfId="53874" xr:uid="{535C5C4E-3CF2-4C6F-B009-85572E5CDB61}"/>
    <cellStyle name="Total 19 4" xfId="18156" xr:uid="{EF242117-8E81-404C-871A-063C0FC51D74}"/>
    <cellStyle name="Total 19 4 2" xfId="18157" xr:uid="{0E810A4D-3B44-4FBB-95F1-6A3BCE80CBD0}"/>
    <cellStyle name="Total 19 4 2 2" xfId="18158" xr:uid="{9FF53F77-8AC2-45BF-A02F-258B8D65638E}"/>
    <cellStyle name="Total 19 4 2 2 2" xfId="36031" xr:uid="{DAFF59AF-B5E0-4CBD-9523-A404B9C16D25}"/>
    <cellStyle name="Total 19 4 2 2 3" xfId="53882" xr:uid="{CFBD2C04-8CA1-4A96-806E-19883EC774D5}"/>
    <cellStyle name="Total 19 4 2 3" xfId="36030" xr:uid="{A3D5B6E9-BD82-40C0-BACF-C4DE9241D5B6}"/>
    <cellStyle name="Total 19 4 2 4" xfId="53881" xr:uid="{01AA0349-B618-40DA-A63B-9688A7960C11}"/>
    <cellStyle name="Total 19 4 3" xfId="18159" xr:uid="{7C2C4ADC-F8A2-40C8-BBF2-2E3A1A44F8B4}"/>
    <cellStyle name="Total 19 4 3 2" xfId="18160" xr:uid="{F8766553-1D70-4FD5-84AD-BC1D2EBE39C1}"/>
    <cellStyle name="Total 19 4 3 2 2" xfId="36033" xr:uid="{FE94E42C-52BA-4C9F-ADC5-708EE68DC4BD}"/>
    <cellStyle name="Total 19 4 3 2 3" xfId="53884" xr:uid="{E45CD109-DCFD-49B9-B41C-0261C6871157}"/>
    <cellStyle name="Total 19 4 3 3" xfId="36032" xr:uid="{60EA1368-69D3-4C89-8103-E10D393F4A16}"/>
    <cellStyle name="Total 19 4 3 4" xfId="53883" xr:uid="{FEEB8D95-43E5-42ED-B87E-321F3707A625}"/>
    <cellStyle name="Total 19 4 4" xfId="18161" xr:uid="{72463924-0145-4A3A-A90A-7C82D7B9A45D}"/>
    <cellStyle name="Total 19 4 4 2" xfId="36034" xr:uid="{66475B49-5748-448B-A14D-46FECD0F1F4A}"/>
    <cellStyle name="Total 19 4 4 3" xfId="53885" xr:uid="{0E25FEB8-48CB-4596-AD9D-E903281CCFCC}"/>
    <cellStyle name="Total 19 4 5" xfId="36029" xr:uid="{69E2B74A-B525-476A-AC79-1643C26601C7}"/>
    <cellStyle name="Total 19 4 6" xfId="53880" xr:uid="{B7A54CF4-364A-4CE9-9387-30C522E38790}"/>
    <cellStyle name="Total 19 5" xfId="18162" xr:uid="{1A97D77D-F7B2-4EDC-B930-620848B0FE78}"/>
    <cellStyle name="Total 19 5 2" xfId="18163" xr:uid="{FB6130F1-1D66-489D-A000-FF9767D3C2F7}"/>
    <cellStyle name="Total 19 5 2 2" xfId="18164" xr:uid="{B0DD7127-8C55-4545-A734-B719B06936A4}"/>
    <cellStyle name="Total 19 5 2 2 2" xfId="36037" xr:uid="{A8DA8789-39C7-47C6-A192-2D292F2BB13E}"/>
    <cellStyle name="Total 19 5 2 2 3" xfId="53888" xr:uid="{B31D3BCF-5875-4F51-BC43-76B1B5D82E92}"/>
    <cellStyle name="Total 19 5 2 3" xfId="36036" xr:uid="{B0F89F4D-C5E6-41B6-A0A5-129FD79C3584}"/>
    <cellStyle name="Total 19 5 2 4" xfId="53887" xr:uid="{CEF3428E-612F-48D4-A9E1-26DD1E649197}"/>
    <cellStyle name="Total 19 5 3" xfId="18165" xr:uid="{6FCD6C5B-CB4D-4CC7-B384-BCE112D15265}"/>
    <cellStyle name="Total 19 5 3 2" xfId="18166" xr:uid="{2E96BD51-EC6A-414D-9AAA-7F7C4479C0E8}"/>
    <cellStyle name="Total 19 5 3 2 2" xfId="36039" xr:uid="{3DE0447D-CB1F-4D93-B3DF-1CAA3CD36717}"/>
    <cellStyle name="Total 19 5 3 2 3" xfId="53890" xr:uid="{E13CFBAF-0FCF-4854-A6C0-3C51E84C8E2D}"/>
    <cellStyle name="Total 19 5 3 3" xfId="36038" xr:uid="{9E7F27FF-C972-405C-81A4-94591A41BA97}"/>
    <cellStyle name="Total 19 5 3 4" xfId="53889" xr:uid="{7953B27B-124B-4ADF-83FB-4F5BAD2D1114}"/>
    <cellStyle name="Total 19 5 4" xfId="18167" xr:uid="{339C0E02-8CBC-47A8-A2CB-A2E5F4283464}"/>
    <cellStyle name="Total 19 5 4 2" xfId="18168" xr:uid="{1E4985C6-CCE2-4630-8B60-6126C9CEF23A}"/>
    <cellStyle name="Total 19 5 4 2 2" xfId="36041" xr:uid="{49CEDD60-C84D-4132-BEE8-068E1AD5BA83}"/>
    <cellStyle name="Total 19 5 4 2 3" xfId="53892" xr:uid="{230E9EFA-53D5-4CF9-8FCC-96C9B48F3F78}"/>
    <cellStyle name="Total 19 5 4 3" xfId="36040" xr:uid="{FBD63A39-8439-4253-8D12-AF805CAA4ACE}"/>
    <cellStyle name="Total 19 5 4 4" xfId="53891" xr:uid="{F7CED944-4A0C-4B3E-B435-61D3B96FA0C5}"/>
    <cellStyle name="Total 19 5 5" xfId="18169" xr:uid="{C646EB0C-28CB-4215-9DDF-08B66346A047}"/>
    <cellStyle name="Total 19 5 5 2" xfId="36042" xr:uid="{103072B2-9712-499E-B428-89AF004E96E1}"/>
    <cellStyle name="Total 19 5 5 3" xfId="53893" xr:uid="{567CC704-8564-4AC3-B168-330680885C60}"/>
    <cellStyle name="Total 19 5 6" xfId="36035" xr:uid="{D80E9732-0EAF-47E9-920E-E5D30B41F06D}"/>
    <cellStyle name="Total 19 5 7" xfId="53886" xr:uid="{374FFE71-B616-439B-B74C-8D3E67B9EF5D}"/>
    <cellStyle name="Total 19 6" xfId="18170" xr:uid="{8E1D880F-93F9-4B88-91F1-3662D8CF7471}"/>
    <cellStyle name="Total 19 6 2" xfId="18171" xr:uid="{B62A274D-26FF-4DFB-AF88-7197F3CE06BB}"/>
    <cellStyle name="Total 19 6 2 2" xfId="18172" xr:uid="{8FA25D03-2E62-4A97-87C6-0775EEFC0A67}"/>
    <cellStyle name="Total 19 6 2 2 2" xfId="36045" xr:uid="{68AF7F3B-A18A-4CF7-9565-8D4D34A5B324}"/>
    <cellStyle name="Total 19 6 2 2 3" xfId="53896" xr:uid="{19581033-2CB8-4EC5-8C37-3C34AEB7E2EC}"/>
    <cellStyle name="Total 19 6 2 3" xfId="36044" xr:uid="{2B4FCBCD-F196-4858-B305-A18D26B4DB84}"/>
    <cellStyle name="Total 19 6 2 4" xfId="53895" xr:uid="{7D1FCFE4-558D-4328-88A2-8DE97D48068C}"/>
    <cellStyle name="Total 19 6 3" xfId="18173" xr:uid="{F6718FDC-D67E-4CED-9161-ECA29D86CA46}"/>
    <cellStyle name="Total 19 6 3 2" xfId="18174" xr:uid="{8BBB899F-4CD7-4350-91D1-A484CC7C5645}"/>
    <cellStyle name="Total 19 6 3 2 2" xfId="36047" xr:uid="{E27B0754-C796-4702-A349-B36471075BEB}"/>
    <cellStyle name="Total 19 6 3 2 3" xfId="53898" xr:uid="{87923B76-56C6-48D2-99D8-CE4F593CB07D}"/>
    <cellStyle name="Total 19 6 3 3" xfId="36046" xr:uid="{C9B90A1F-ADBA-4254-84D1-23C0CE8E13FB}"/>
    <cellStyle name="Total 19 6 3 4" xfId="53897" xr:uid="{3DEE6E2B-DC3A-45F2-AE08-52BA45B0D85F}"/>
    <cellStyle name="Total 19 6 4" xfId="18175" xr:uid="{594FFFED-A910-469D-AEDD-515FCC70CA22}"/>
    <cellStyle name="Total 19 6 4 2" xfId="36048" xr:uid="{44B28F22-EDF9-4B3C-B70F-B0B364F7317C}"/>
    <cellStyle name="Total 19 6 4 3" xfId="53899" xr:uid="{6CC95C5E-5D0A-4C75-8080-487C08EB1522}"/>
    <cellStyle name="Total 19 6 5" xfId="36043" xr:uid="{3692F173-1C79-4493-A1F6-A3F15FDBF19D}"/>
    <cellStyle name="Total 19 6 6" xfId="53894" xr:uid="{005F230A-C5F9-442D-BE0E-8C571D101237}"/>
    <cellStyle name="Total 19 7" xfId="18176" xr:uid="{2768B10F-3BE3-4AA3-ACAF-824B0550DEBB}"/>
    <cellStyle name="Total 19 7 2" xfId="18177" xr:uid="{9AAF2B1E-ACF6-47F9-A4C1-129CBC4FA388}"/>
    <cellStyle name="Total 19 7 2 2" xfId="36050" xr:uid="{A5CCC6F0-D95C-4949-A2B8-541EB4D0B938}"/>
    <cellStyle name="Total 19 7 2 3" xfId="53901" xr:uid="{A35D29FD-31DC-4ABB-AB94-3BDC5E0A2606}"/>
    <cellStyle name="Total 19 7 3" xfId="36049" xr:uid="{58DC87C7-BAC6-48ED-9FC9-A63B488B235F}"/>
    <cellStyle name="Total 19 7 4" xfId="53900" xr:uid="{2E4AE613-B120-422D-B387-B625482667FE}"/>
    <cellStyle name="Total 19 8" xfId="18178" xr:uid="{797D6AB3-DB38-4D74-8EFA-36719A52BEC0}"/>
    <cellStyle name="Total 19 8 2" xfId="18179" xr:uid="{756FA758-7D86-4BCF-A226-AA4920330A9A}"/>
    <cellStyle name="Total 19 8 2 2" xfId="36052" xr:uid="{57C1F48C-4D02-4635-ADC8-AB4D4BA5758F}"/>
    <cellStyle name="Total 19 8 2 3" xfId="53903" xr:uid="{9C5244CF-2D53-4A9F-AEC8-4F349A9AB31F}"/>
    <cellStyle name="Total 19 8 3" xfId="36051" xr:uid="{46B48996-4A63-42F1-816D-50C6DFF695A3}"/>
    <cellStyle name="Total 19 8 4" xfId="53902" xr:uid="{DA7D67B4-7378-4699-B0C8-D97398341DFC}"/>
    <cellStyle name="Total 19 9" xfId="18180" xr:uid="{7B3AAA0C-3EC6-4BA3-AB09-F0B7614B50D1}"/>
    <cellStyle name="Total 19 9 2" xfId="18181" xr:uid="{2397A976-A3B1-4085-904B-26BD86ECC1D8}"/>
    <cellStyle name="Total 19 9 2 2" xfId="36054" xr:uid="{AADAFF59-6095-43E5-872A-7C6A89464059}"/>
    <cellStyle name="Total 19 9 2 3" xfId="53905" xr:uid="{2F692F43-089D-4012-AD29-1B1D1D7AD1DF}"/>
    <cellStyle name="Total 19 9 3" xfId="36053" xr:uid="{6E4A0DF4-4FBC-4A00-9D50-E4E4E94E8097}"/>
    <cellStyle name="Total 19 9 4" xfId="53904" xr:uid="{05CA19AA-8DEA-456D-8827-3FE9A575672D}"/>
    <cellStyle name="Total 2" xfId="313" xr:uid="{293182E9-1A70-4CC9-A63A-23BF2040933B}"/>
    <cellStyle name="Total 2 10" xfId="4814" xr:uid="{9F48CBA4-4D13-4378-BFB0-59C6CD8A75CB}"/>
    <cellStyle name="Total 2 10 10" xfId="18184" xr:uid="{ACE48B48-AAD5-4A2A-A700-30D5E84B2FCE}"/>
    <cellStyle name="Total 2 10 10 2" xfId="36057" xr:uid="{3136F8F7-9532-4DF9-B142-C6D94E2797DB}"/>
    <cellStyle name="Total 2 10 10 3" xfId="53908" xr:uid="{96692497-A3AE-4DE7-80EC-4DE42BD6F89D}"/>
    <cellStyle name="Total 2 10 11" xfId="18183" xr:uid="{F2B60C45-D626-48FF-A1F4-178532F49249}"/>
    <cellStyle name="Total 2 10 11 2" xfId="36056" xr:uid="{6BF4D4D5-DD28-4530-A703-E21928D37D63}"/>
    <cellStyle name="Total 2 10 11 3" xfId="53907" xr:uid="{2017F312-0673-4A5A-9B52-B23611FD3724}"/>
    <cellStyle name="Total 2 10 12" xfId="60368" xr:uid="{E7EEBDDF-133E-49F1-B88F-E831BE3D4136}"/>
    <cellStyle name="Total 2 10 2" xfId="18185" xr:uid="{7CD520E7-49F3-49A5-ADA6-773F21E98396}"/>
    <cellStyle name="Total 2 10 2 2" xfId="18186" xr:uid="{1C3E8506-5FBB-41AD-B61A-A724AA705BEF}"/>
    <cellStyle name="Total 2 10 2 2 2" xfId="18187" xr:uid="{5B0F3BB8-324A-4220-8122-769FFEF70BC9}"/>
    <cellStyle name="Total 2 10 2 2 2 2" xfId="36060" xr:uid="{2E546DC8-9B8C-4BF5-BEB0-BDD8F9EA6B62}"/>
    <cellStyle name="Total 2 10 2 2 2 3" xfId="53911" xr:uid="{77A08F4D-0C5C-45B4-9B8B-F5D1E7D8D823}"/>
    <cellStyle name="Total 2 10 2 2 3" xfId="36059" xr:uid="{B3041169-5970-4294-8AB2-9D096B0226C7}"/>
    <cellStyle name="Total 2 10 2 2 4" xfId="53910" xr:uid="{60BC4E36-DFD0-4D50-AEF7-A8236A657E42}"/>
    <cellStyle name="Total 2 10 2 3" xfId="18188" xr:uid="{F5423FA4-27A2-4E70-9778-8CCFAEAB2D9F}"/>
    <cellStyle name="Total 2 10 2 3 2" xfId="18189" xr:uid="{3BEC2475-D074-4D8D-A798-FF71F8738A8E}"/>
    <cellStyle name="Total 2 10 2 3 2 2" xfId="36062" xr:uid="{0F75177D-9009-41DB-97FB-F69E90D2B061}"/>
    <cellStyle name="Total 2 10 2 3 2 3" xfId="53913" xr:uid="{FD8D4C3E-1BC2-45C5-ABEB-C2FC9D295B0B}"/>
    <cellStyle name="Total 2 10 2 3 3" xfId="36061" xr:uid="{4B0E36AF-B3D8-4E38-A4DE-25DA38504654}"/>
    <cellStyle name="Total 2 10 2 3 4" xfId="53912" xr:uid="{4BF3FFBF-D918-4FB3-A3FF-EFD62D91584D}"/>
    <cellStyle name="Total 2 10 2 4" xfId="18190" xr:uid="{E3B16E02-8323-4688-95C7-F9DAB9E55C27}"/>
    <cellStyle name="Total 2 10 2 4 2" xfId="36063" xr:uid="{5C63CDAE-5892-4FB2-80F6-D1D3E5F2CF97}"/>
    <cellStyle name="Total 2 10 2 4 3" xfId="53914" xr:uid="{A36AC632-50BA-47D6-9EDF-F5FD3B0C10E9}"/>
    <cellStyle name="Total 2 10 2 5" xfId="36058" xr:uid="{8ADA32AD-2360-46BF-888C-7DFF0628FA26}"/>
    <cellStyle name="Total 2 10 2 6" xfId="53909" xr:uid="{661D9A97-2429-434C-BDA7-35BE1616794F}"/>
    <cellStyle name="Total 2 10 3" xfId="18191" xr:uid="{358C9B9B-08F2-43BE-B864-FF8EB694BC85}"/>
    <cellStyle name="Total 2 10 3 2" xfId="18192" xr:uid="{A20A32BB-C882-4616-AC74-CC60AED075E4}"/>
    <cellStyle name="Total 2 10 3 2 2" xfId="18193" xr:uid="{BAC89287-C4EC-46AE-AEFE-BDEAA7909B83}"/>
    <cellStyle name="Total 2 10 3 2 2 2" xfId="36066" xr:uid="{99ABF126-5959-45BA-B8ED-42866A87B7B2}"/>
    <cellStyle name="Total 2 10 3 2 2 3" xfId="53917" xr:uid="{76381AEF-C753-47F2-AC51-65F67768BCD7}"/>
    <cellStyle name="Total 2 10 3 2 3" xfId="36065" xr:uid="{67D2483D-2D66-4AD5-8EB5-FD160BD69491}"/>
    <cellStyle name="Total 2 10 3 2 4" xfId="53916" xr:uid="{0C646E36-1BA9-4208-ACDE-D6F710A6EA8D}"/>
    <cellStyle name="Total 2 10 3 3" xfId="18194" xr:uid="{A84E513B-FA76-42A0-B27D-E88B5BEBF1E4}"/>
    <cellStyle name="Total 2 10 3 3 2" xfId="18195" xr:uid="{7B33E122-3275-4EC0-8219-73DBD2216CDC}"/>
    <cellStyle name="Total 2 10 3 3 2 2" xfId="36068" xr:uid="{B2C1A5AD-AA6A-468A-92A2-C77540B1FF58}"/>
    <cellStyle name="Total 2 10 3 3 2 3" xfId="53919" xr:uid="{12D8B880-440E-44C7-8B3C-A6A895F061FB}"/>
    <cellStyle name="Total 2 10 3 3 3" xfId="36067" xr:uid="{2073BE6F-C28C-4EE7-BBB4-75F3FDE4D95E}"/>
    <cellStyle name="Total 2 10 3 3 4" xfId="53918" xr:uid="{D9E4AE71-4594-4A8C-82E8-47DE333E73FB}"/>
    <cellStyle name="Total 2 10 3 4" xfId="18196" xr:uid="{0155D4E5-FD01-4C67-AB21-3171F28D8835}"/>
    <cellStyle name="Total 2 10 3 4 2" xfId="36069" xr:uid="{5EA5047D-C004-4E53-82D8-295C6CEE8D2F}"/>
    <cellStyle name="Total 2 10 3 4 3" xfId="53920" xr:uid="{94DC612B-2824-4178-A8C5-A0B4CDB0CEFE}"/>
    <cellStyle name="Total 2 10 3 5" xfId="36064" xr:uid="{C97FA65E-6CF0-4708-9E6A-1226252A83A7}"/>
    <cellStyle name="Total 2 10 3 6" xfId="53915" xr:uid="{97C75625-C393-4CC5-9DCD-763BE9D50B49}"/>
    <cellStyle name="Total 2 10 4" xfId="18197" xr:uid="{4949EF1A-AD09-43CC-AD92-9D9C114B739F}"/>
    <cellStyle name="Total 2 10 4 2" xfId="18198" xr:uid="{7C7F1C7D-F9CC-4254-AF7B-AD751BE92487}"/>
    <cellStyle name="Total 2 10 4 2 2" xfId="18199" xr:uid="{1B6B930D-E8A2-4BF4-A6C8-3478815A1E3D}"/>
    <cellStyle name="Total 2 10 4 2 2 2" xfId="36072" xr:uid="{CF8FC222-A510-4B7E-B358-2957380FCCE8}"/>
    <cellStyle name="Total 2 10 4 2 2 3" xfId="53923" xr:uid="{686CC12F-A5C9-45D0-8C92-7A2C6D41FAE8}"/>
    <cellStyle name="Total 2 10 4 2 3" xfId="36071" xr:uid="{2CD67CD5-A168-40C9-9283-94EED9B53128}"/>
    <cellStyle name="Total 2 10 4 2 4" xfId="53922" xr:uid="{14734741-A41D-440B-A599-F838652402D9}"/>
    <cellStyle name="Total 2 10 4 3" xfId="18200" xr:uid="{CC4DD67B-88D9-42E6-8D4D-A1DEBC3B1E73}"/>
    <cellStyle name="Total 2 10 4 3 2" xfId="18201" xr:uid="{4CFF78D8-DF03-4B28-8BB8-29D06F5560B1}"/>
    <cellStyle name="Total 2 10 4 3 2 2" xfId="36074" xr:uid="{48FD15AF-03B2-4287-AC80-0C84D6E9DA78}"/>
    <cellStyle name="Total 2 10 4 3 2 3" xfId="53925" xr:uid="{AC212CA7-38CB-482D-94A6-81C7B8ABBA68}"/>
    <cellStyle name="Total 2 10 4 3 3" xfId="36073" xr:uid="{5EBB0B8C-CD68-4112-953C-6F54D237CCAE}"/>
    <cellStyle name="Total 2 10 4 3 4" xfId="53924" xr:uid="{A652B2C3-ABEB-4166-9051-BB37DCFCE614}"/>
    <cellStyle name="Total 2 10 4 4" xfId="18202" xr:uid="{3C76B2E0-2048-43F7-9344-533508552633}"/>
    <cellStyle name="Total 2 10 4 4 2" xfId="18203" xr:uid="{52B5FDC7-2753-4C4B-BCEB-1A3F4792C836}"/>
    <cellStyle name="Total 2 10 4 4 2 2" xfId="36076" xr:uid="{713DBBA1-88EF-4446-8EC4-4C53F01D83F8}"/>
    <cellStyle name="Total 2 10 4 4 2 3" xfId="53927" xr:uid="{EBCF377C-5012-4753-8008-6129215330D5}"/>
    <cellStyle name="Total 2 10 4 4 3" xfId="36075" xr:uid="{D26960E6-6EE2-41CC-87E7-C2EFE444D3AD}"/>
    <cellStyle name="Total 2 10 4 4 4" xfId="53926" xr:uid="{453E8186-DD4B-4CFB-AAFC-D172A388D161}"/>
    <cellStyle name="Total 2 10 4 5" xfId="18204" xr:uid="{B2989D36-CFA7-492F-A3F4-2F8D7866D249}"/>
    <cellStyle name="Total 2 10 4 5 2" xfId="36077" xr:uid="{90D8F501-233B-4E89-B059-F285B08074AF}"/>
    <cellStyle name="Total 2 10 4 5 3" xfId="53928" xr:uid="{49AC04C1-571A-4033-94F7-B9CE799D5796}"/>
    <cellStyle name="Total 2 10 4 6" xfId="36070" xr:uid="{FAB1E59E-995E-4148-A2DA-8227293EE850}"/>
    <cellStyle name="Total 2 10 4 7" xfId="53921" xr:uid="{658445D0-4DA8-4EDD-91A7-C65A3F41E4A9}"/>
    <cellStyle name="Total 2 10 5" xfId="18205" xr:uid="{7B4C2A0A-4D41-4320-937C-D169C8094D6F}"/>
    <cellStyle name="Total 2 10 5 2" xfId="18206" xr:uid="{33E783FE-7D8D-4B91-B6F9-4AD22EC7148E}"/>
    <cellStyle name="Total 2 10 5 2 2" xfId="18207" xr:uid="{05F9C148-140C-4A24-9D99-51C66454EE1A}"/>
    <cellStyle name="Total 2 10 5 2 2 2" xfId="36080" xr:uid="{C92897D7-066F-48CB-AFAE-B922B61BE546}"/>
    <cellStyle name="Total 2 10 5 2 2 3" xfId="53931" xr:uid="{CDAD2F57-FC69-41ED-96A3-21E54DFC0F89}"/>
    <cellStyle name="Total 2 10 5 2 3" xfId="36079" xr:uid="{89712DFF-40A9-49D3-9D6A-84FE529685ED}"/>
    <cellStyle name="Total 2 10 5 2 4" xfId="53930" xr:uid="{8DE07C65-8532-4273-B823-C04347B7124B}"/>
    <cellStyle name="Total 2 10 5 3" xfId="18208" xr:uid="{D7ED6F0F-AFB2-40ED-90DB-75B0FEEDE636}"/>
    <cellStyle name="Total 2 10 5 3 2" xfId="18209" xr:uid="{9FF4D865-21E5-4613-B7B5-2900A535AC9A}"/>
    <cellStyle name="Total 2 10 5 3 2 2" xfId="36082" xr:uid="{001EC409-70D8-4AB3-9589-2BB9926E9FFD}"/>
    <cellStyle name="Total 2 10 5 3 2 3" xfId="53933" xr:uid="{E7E3F081-EAF4-4E1A-8164-DF130F2387EC}"/>
    <cellStyle name="Total 2 10 5 3 3" xfId="36081" xr:uid="{F127573E-1A2E-4CFD-B5B9-4DFE4BDE6BC4}"/>
    <cellStyle name="Total 2 10 5 3 4" xfId="53932" xr:uid="{816776CA-DA32-447A-9A43-419541B13D80}"/>
    <cellStyle name="Total 2 10 5 4" xfId="18210" xr:uid="{6E961FF1-53AD-4D19-866E-89733354CDCF}"/>
    <cellStyle name="Total 2 10 5 4 2" xfId="36083" xr:uid="{4C66A28E-9856-492B-BC3C-AFDF4B60A53C}"/>
    <cellStyle name="Total 2 10 5 4 3" xfId="53934" xr:uid="{8660DAB2-E811-4F8A-AAEC-DB0CBE0E8D65}"/>
    <cellStyle name="Total 2 10 5 5" xfId="36078" xr:uid="{854C5F5E-4050-47AB-841F-76E06B018654}"/>
    <cellStyle name="Total 2 10 5 6" xfId="53929" xr:uid="{F2440C21-CF88-4B91-8F5E-5619D405A7D6}"/>
    <cellStyle name="Total 2 10 6" xfId="18211" xr:uid="{640E388A-9E50-4BDC-8591-748195D4789C}"/>
    <cellStyle name="Total 2 10 6 2" xfId="18212" xr:uid="{5B321AA5-838B-4880-BF44-146426DB79F5}"/>
    <cellStyle name="Total 2 10 6 2 2" xfId="36085" xr:uid="{3CB65F17-FBA2-401D-AB3D-74A3FD985D2F}"/>
    <cellStyle name="Total 2 10 6 2 3" xfId="53936" xr:uid="{C7BC0017-973E-45E5-AB93-2F08655BC22E}"/>
    <cellStyle name="Total 2 10 6 3" xfId="36084" xr:uid="{00AD5B0C-6695-4974-85BE-0D910C999F8F}"/>
    <cellStyle name="Total 2 10 6 4" xfId="53935" xr:uid="{9606BF79-4AAF-4760-A240-B98495EB335F}"/>
    <cellStyle name="Total 2 10 7" xfId="18213" xr:uid="{8DCFE628-C122-40F3-900B-6C16AD336478}"/>
    <cellStyle name="Total 2 10 7 2" xfId="18214" xr:uid="{4EC4B0E0-522A-4187-B05D-CF6ED49D8CB3}"/>
    <cellStyle name="Total 2 10 7 2 2" xfId="36087" xr:uid="{33FA9657-7B98-417E-A9AA-8AD4EAE24073}"/>
    <cellStyle name="Total 2 10 7 2 3" xfId="53938" xr:uid="{4DFB2645-D42C-4A43-9E03-A64698F9AC36}"/>
    <cellStyle name="Total 2 10 7 3" xfId="36086" xr:uid="{BB284234-FFB6-4988-82A1-4EBB3AED0FF5}"/>
    <cellStyle name="Total 2 10 7 4" xfId="53937" xr:uid="{9BB922C2-E1C2-430A-A8AD-79FFC6003006}"/>
    <cellStyle name="Total 2 10 8" xfId="18215" xr:uid="{B2993C4B-14DF-4857-975B-F858FB9D00C6}"/>
    <cellStyle name="Total 2 10 8 2" xfId="18216" xr:uid="{C07A13F8-1FF2-4ACC-8721-506A44358D41}"/>
    <cellStyle name="Total 2 10 8 2 2" xfId="36089" xr:uid="{79A0B940-32F9-42FB-B5B2-621023024041}"/>
    <cellStyle name="Total 2 10 8 2 3" xfId="53940" xr:uid="{7C5A6F72-3335-4DBE-AC72-FF0583366406}"/>
    <cellStyle name="Total 2 10 8 3" xfId="36088" xr:uid="{4E18E2EB-D9AD-4636-851D-9080333C2D36}"/>
    <cellStyle name="Total 2 10 8 4" xfId="53939" xr:uid="{9602C8B3-8086-44E5-ACCB-9E9723C53BBE}"/>
    <cellStyle name="Total 2 10 9" xfId="18217" xr:uid="{17E092FD-C782-40D1-B498-BBCC22255300}"/>
    <cellStyle name="Total 2 10 9 2" xfId="36090" xr:uid="{92EDEF6C-5156-4B13-B06E-9C68673A974B}"/>
    <cellStyle name="Total 2 10 9 3" xfId="53941" xr:uid="{ACBF86D4-689A-48B5-83B5-EEADC12A18FF}"/>
    <cellStyle name="Total 2 11" xfId="18218" xr:uid="{7DF25E16-FD0C-472A-80AE-C9609E554E64}"/>
    <cellStyle name="Total 2 11 10" xfId="18219" xr:uid="{57BC013C-2FEA-464E-BED6-EB1411E9E616}"/>
    <cellStyle name="Total 2 11 10 2" xfId="36092" xr:uid="{016E991D-7467-44C0-9028-D8B912BD0960}"/>
    <cellStyle name="Total 2 11 10 3" xfId="53943" xr:uid="{0124991A-2F28-4AD2-B29B-6563D453EB04}"/>
    <cellStyle name="Total 2 11 11" xfId="36091" xr:uid="{8823F2C0-9EA9-42C8-9F97-A05F08E11F0D}"/>
    <cellStyle name="Total 2 11 12" xfId="53942" xr:uid="{01EBB4A6-0C6D-4912-9BFA-A312F9A52A61}"/>
    <cellStyle name="Total 2 11 2" xfId="18220" xr:uid="{E822AA88-0B6F-467B-B4F3-4D0738B0A82E}"/>
    <cellStyle name="Total 2 11 2 2" xfId="18221" xr:uid="{091AF57B-52A0-4838-BBC7-F6FEA9A76659}"/>
    <cellStyle name="Total 2 11 2 2 2" xfId="18222" xr:uid="{2DAFDA33-03C9-443C-81B9-0638067C940A}"/>
    <cellStyle name="Total 2 11 2 2 2 2" xfId="36095" xr:uid="{6737D918-41EB-4CC1-86BC-238EEF3187A8}"/>
    <cellStyle name="Total 2 11 2 2 2 3" xfId="53946" xr:uid="{7DAC36EC-A0F5-486E-85DB-0AF8DB1D76B8}"/>
    <cellStyle name="Total 2 11 2 2 3" xfId="36094" xr:uid="{BC3FB4C6-DF65-4515-A12C-DF22FB932335}"/>
    <cellStyle name="Total 2 11 2 2 4" xfId="53945" xr:uid="{B4B49A52-41DF-40E7-A521-C5BB14138BED}"/>
    <cellStyle name="Total 2 11 2 3" xfId="18223" xr:uid="{ABF0389F-1F90-4DF5-8A54-F951B7E9467B}"/>
    <cellStyle name="Total 2 11 2 3 2" xfId="18224" xr:uid="{B4D8C3E2-6B17-48AF-A4D5-90B97A6A8302}"/>
    <cellStyle name="Total 2 11 2 3 2 2" xfId="36097" xr:uid="{5F7006B1-650A-43DA-A8E3-6A4D5B2AFB0A}"/>
    <cellStyle name="Total 2 11 2 3 2 3" xfId="53948" xr:uid="{1D21CF37-AFFB-4308-8465-4CF0E6FB6138}"/>
    <cellStyle name="Total 2 11 2 3 3" xfId="36096" xr:uid="{A613522E-5622-4C73-AB64-BF1D6D0DEABD}"/>
    <cellStyle name="Total 2 11 2 3 4" xfId="53947" xr:uid="{5DF0C42A-309B-422E-9410-589CA8F32E28}"/>
    <cellStyle name="Total 2 11 2 4" xfId="18225" xr:uid="{CF0748CB-7063-400B-9E28-C91E5559D47B}"/>
    <cellStyle name="Total 2 11 2 4 2" xfId="36098" xr:uid="{0C99C3DD-7714-4E5E-978A-EDD557B54176}"/>
    <cellStyle name="Total 2 11 2 4 3" xfId="53949" xr:uid="{0CDFB757-782F-4BD8-AB4C-EF3BC6401DC6}"/>
    <cellStyle name="Total 2 11 2 5" xfId="36093" xr:uid="{7CA72F9C-DD5B-4CC6-BE65-B1E0E752B562}"/>
    <cellStyle name="Total 2 11 2 6" xfId="53944" xr:uid="{14D75A56-840B-4F3D-B629-45231E02A359}"/>
    <cellStyle name="Total 2 11 3" xfId="18226" xr:uid="{F3E09629-AA31-469B-8F74-1AA1E83FF7C6}"/>
    <cellStyle name="Total 2 11 3 2" xfId="18227" xr:uid="{F4922836-68EF-4547-92D1-533ABF8B0FC0}"/>
    <cellStyle name="Total 2 11 3 2 2" xfId="18228" xr:uid="{14283F54-F5F8-4BCB-B3B9-424FD29CC6A5}"/>
    <cellStyle name="Total 2 11 3 2 2 2" xfId="36101" xr:uid="{0D5BD8B2-5A6D-4720-ADAE-41E86CE49445}"/>
    <cellStyle name="Total 2 11 3 2 2 3" xfId="53952" xr:uid="{A0BD9018-F96D-4FAB-AA62-DBC32B18EC70}"/>
    <cellStyle name="Total 2 11 3 2 3" xfId="36100" xr:uid="{7EB5136C-51AF-4750-9D10-AA0109EED0B3}"/>
    <cellStyle name="Total 2 11 3 2 4" xfId="53951" xr:uid="{7D969829-2834-403E-A476-2FDD735CD852}"/>
    <cellStyle name="Total 2 11 3 3" xfId="18229" xr:uid="{5C935737-53E1-4BDB-B2DD-D17A0E15C979}"/>
    <cellStyle name="Total 2 11 3 3 2" xfId="18230" xr:uid="{E9BA46FD-0F93-44CD-B1F9-603E4E59C3E0}"/>
    <cellStyle name="Total 2 11 3 3 2 2" xfId="36103" xr:uid="{B2239F26-AB8B-4CAF-B028-28D12497A930}"/>
    <cellStyle name="Total 2 11 3 3 2 3" xfId="53954" xr:uid="{80F82BB4-1650-4AC0-89DF-97932051D0DC}"/>
    <cellStyle name="Total 2 11 3 3 3" xfId="36102" xr:uid="{73BCC804-3D90-4F63-A60F-F9051C65D1A0}"/>
    <cellStyle name="Total 2 11 3 3 4" xfId="53953" xr:uid="{B5FEF328-8B45-492B-82D5-6BEAD241ABF6}"/>
    <cellStyle name="Total 2 11 3 4" xfId="18231" xr:uid="{749E8292-890A-4345-8C59-F2BFFEB32A08}"/>
    <cellStyle name="Total 2 11 3 4 2" xfId="36104" xr:uid="{3C6CC090-F79E-4323-97D9-6467957531E5}"/>
    <cellStyle name="Total 2 11 3 4 3" xfId="53955" xr:uid="{24D456D2-28D3-4C4D-9C12-5685F92DD1AE}"/>
    <cellStyle name="Total 2 11 3 5" xfId="36099" xr:uid="{A62D8280-C597-4567-AB96-63B71BE41D02}"/>
    <cellStyle name="Total 2 11 3 6" xfId="53950" xr:uid="{4D6565FA-C1CA-465A-9361-D63203DB1954}"/>
    <cellStyle name="Total 2 11 4" xfId="18232" xr:uid="{3C0CBF27-ECC8-4898-A67D-33024241DC49}"/>
    <cellStyle name="Total 2 11 4 2" xfId="18233" xr:uid="{79FD32FA-D264-4790-8595-78656A9375CA}"/>
    <cellStyle name="Total 2 11 4 2 2" xfId="18234" xr:uid="{A4456E57-271C-4E82-8653-731CC178B670}"/>
    <cellStyle name="Total 2 11 4 2 2 2" xfId="36107" xr:uid="{97E48A58-614A-4658-9AB5-53680D1FD732}"/>
    <cellStyle name="Total 2 11 4 2 2 3" xfId="53958" xr:uid="{01A7D095-A9E3-4F66-B20B-DE57FB9D982C}"/>
    <cellStyle name="Total 2 11 4 2 3" xfId="36106" xr:uid="{1CC896CC-AC5F-4F66-A83A-860D7BEC8746}"/>
    <cellStyle name="Total 2 11 4 2 4" xfId="53957" xr:uid="{234B9DB9-29C6-4413-9366-B847EF023783}"/>
    <cellStyle name="Total 2 11 4 3" xfId="18235" xr:uid="{B64E6E16-0F18-4387-B820-F23922FD27F8}"/>
    <cellStyle name="Total 2 11 4 3 2" xfId="18236" xr:uid="{38D59D37-5DD6-40A7-A62D-475CCB2DC8BC}"/>
    <cellStyle name="Total 2 11 4 3 2 2" xfId="36109" xr:uid="{EE50930D-AC6C-4BAD-850F-A312AA0FEFA0}"/>
    <cellStyle name="Total 2 11 4 3 2 3" xfId="53960" xr:uid="{FB2906F3-18B9-4E9B-9D8D-75373CB1B43F}"/>
    <cellStyle name="Total 2 11 4 3 3" xfId="36108" xr:uid="{6C18783C-3CB7-4484-931E-A77AEF763C0F}"/>
    <cellStyle name="Total 2 11 4 3 4" xfId="53959" xr:uid="{8F0A6F93-8B71-4D21-8C96-538E2E1DBF22}"/>
    <cellStyle name="Total 2 11 4 4" xfId="18237" xr:uid="{7CE67628-E226-48C2-B0D1-31FBCCDFAC10}"/>
    <cellStyle name="Total 2 11 4 4 2" xfId="18238" xr:uid="{64462700-5FDB-4922-8926-FBF09C3AF688}"/>
    <cellStyle name="Total 2 11 4 4 2 2" xfId="36111" xr:uid="{7B05FD99-1373-470A-BD58-6AE65ECCDD92}"/>
    <cellStyle name="Total 2 11 4 4 2 3" xfId="53962" xr:uid="{5B52F45E-6676-485E-9EC5-C932C8D5205D}"/>
    <cellStyle name="Total 2 11 4 4 3" xfId="36110" xr:uid="{7F43E036-DC64-4F32-AFA3-E120BE80554B}"/>
    <cellStyle name="Total 2 11 4 4 4" xfId="53961" xr:uid="{749A07F2-1C02-4CAB-A964-E41C6A214FF5}"/>
    <cellStyle name="Total 2 11 4 5" xfId="18239" xr:uid="{A2794B33-6C95-490F-A442-247C79C435EA}"/>
    <cellStyle name="Total 2 11 4 5 2" xfId="36112" xr:uid="{9B7D6D35-8970-4752-A549-AD58BEA56BF8}"/>
    <cellStyle name="Total 2 11 4 5 3" xfId="53963" xr:uid="{A8C9E280-E14C-4116-9E42-7F6379181337}"/>
    <cellStyle name="Total 2 11 4 6" xfId="36105" xr:uid="{7BC9685B-ECAF-49E7-8E84-7148F7ED6C2A}"/>
    <cellStyle name="Total 2 11 4 7" xfId="53956" xr:uid="{FADA64C1-DE76-4048-B1E3-DB255652FA56}"/>
    <cellStyle name="Total 2 11 5" xfId="18240" xr:uid="{105D83E8-43F1-4459-B5A3-25390F2A3B62}"/>
    <cellStyle name="Total 2 11 5 2" xfId="18241" xr:uid="{2E23694E-7736-4EF2-BA4E-C5215CB3D053}"/>
    <cellStyle name="Total 2 11 5 2 2" xfId="18242" xr:uid="{3A4B1A6A-5D95-40F9-A30F-A8EF4143B640}"/>
    <cellStyle name="Total 2 11 5 2 2 2" xfId="36115" xr:uid="{66ACE742-2A77-4C77-870A-CD7FFEA5818D}"/>
    <cellStyle name="Total 2 11 5 2 2 3" xfId="53966" xr:uid="{7D600C88-7595-416D-9310-6A30DEEF8F06}"/>
    <cellStyle name="Total 2 11 5 2 3" xfId="36114" xr:uid="{6673DF2F-03EA-4B64-BAD8-2AD002122E50}"/>
    <cellStyle name="Total 2 11 5 2 4" xfId="53965" xr:uid="{A03DEF85-51D2-444C-850A-F21492CBA164}"/>
    <cellStyle name="Total 2 11 5 3" xfId="18243" xr:uid="{E86122BA-652E-4926-A754-2778FB779CD6}"/>
    <cellStyle name="Total 2 11 5 3 2" xfId="18244" xr:uid="{960D5063-0A8A-4B27-AD37-B3E1457C3E74}"/>
    <cellStyle name="Total 2 11 5 3 2 2" xfId="36117" xr:uid="{81A05028-3487-481C-835C-816E28E7FB48}"/>
    <cellStyle name="Total 2 11 5 3 2 3" xfId="53968" xr:uid="{6F428C25-2639-4D9B-9159-505149196E72}"/>
    <cellStyle name="Total 2 11 5 3 3" xfId="36116" xr:uid="{CC6B6595-F9C9-41FB-B4C2-49DBCB6A044F}"/>
    <cellStyle name="Total 2 11 5 3 4" xfId="53967" xr:uid="{E718CA7B-3D41-472E-8915-777B796E36C6}"/>
    <cellStyle name="Total 2 11 5 4" xfId="18245" xr:uid="{1057FB15-57DF-450A-9AEC-CF5457C7B855}"/>
    <cellStyle name="Total 2 11 5 4 2" xfId="36118" xr:uid="{91B8AB15-03EF-422C-8805-33DCD26EF5D1}"/>
    <cellStyle name="Total 2 11 5 4 3" xfId="53969" xr:uid="{D8866755-DECE-49D1-B0EB-D1033C2CBD5C}"/>
    <cellStyle name="Total 2 11 5 5" xfId="36113" xr:uid="{5FC88758-4086-45AC-BDA0-BB5DBA126202}"/>
    <cellStyle name="Total 2 11 5 6" xfId="53964" xr:uid="{0D3E02C8-9251-49BD-83B9-E6B33B384F48}"/>
    <cellStyle name="Total 2 11 6" xfId="18246" xr:uid="{AB2F6346-3741-45EA-89A3-6E767CED10FF}"/>
    <cellStyle name="Total 2 11 6 2" xfId="18247" xr:uid="{6C822AF9-4648-4480-A0E1-122CDA4407ED}"/>
    <cellStyle name="Total 2 11 6 2 2" xfId="36120" xr:uid="{A20B87D4-D06C-4CDA-8C4D-41D94A81F3E7}"/>
    <cellStyle name="Total 2 11 6 2 3" xfId="53971" xr:uid="{BFCFD247-6F99-485B-82A3-7497252331F0}"/>
    <cellStyle name="Total 2 11 6 3" xfId="36119" xr:uid="{21BDBC75-B961-4AEE-9C6B-878698F463C2}"/>
    <cellStyle name="Total 2 11 6 4" xfId="53970" xr:uid="{C5FF1ABE-7C25-4A79-9FB9-B878954C7F7C}"/>
    <cellStyle name="Total 2 11 7" xfId="18248" xr:uid="{7B03829F-AD1C-46D3-82A5-BE05CF19B4DB}"/>
    <cellStyle name="Total 2 11 7 2" xfId="18249" xr:uid="{539CCC34-D8D5-4A5A-80DC-F8DD7B0163E3}"/>
    <cellStyle name="Total 2 11 7 2 2" xfId="36122" xr:uid="{47C392D1-BF62-4C73-9AE1-F3DFD277E147}"/>
    <cellStyle name="Total 2 11 7 2 3" xfId="53973" xr:uid="{6D97E58F-8ECC-4A18-97CF-85924BA9B332}"/>
    <cellStyle name="Total 2 11 7 3" xfId="36121" xr:uid="{BA1694DB-87BB-4A71-AEE6-B4B69C380999}"/>
    <cellStyle name="Total 2 11 7 4" xfId="53972" xr:uid="{EC8E5259-A07A-4403-A366-3D694E39E5A5}"/>
    <cellStyle name="Total 2 11 8" xfId="18250" xr:uid="{1DFB832C-983A-4719-9711-7A1C0A9B1C4B}"/>
    <cellStyle name="Total 2 11 8 2" xfId="18251" xr:uid="{EC34B38E-6293-4F8D-8D25-15C62C4EB4F3}"/>
    <cellStyle name="Total 2 11 8 2 2" xfId="36124" xr:uid="{D2433170-90B5-418D-B2F0-FF0FE279187A}"/>
    <cellStyle name="Total 2 11 8 2 3" xfId="53975" xr:uid="{B5A733AA-D156-445F-96BB-CF495D8E69E4}"/>
    <cellStyle name="Total 2 11 8 3" xfId="36123" xr:uid="{709C6053-13EA-4E1B-9F29-EA8A22C99092}"/>
    <cellStyle name="Total 2 11 8 4" xfId="53974" xr:uid="{A19A5BCB-7A04-4644-9161-AE7B48614FD5}"/>
    <cellStyle name="Total 2 11 9" xfId="18252" xr:uid="{DED5740B-ABE3-42A2-A858-C8044B8434CB}"/>
    <cellStyle name="Total 2 11 9 2" xfId="36125" xr:uid="{92BDD829-6977-4446-8587-B7AACB05E758}"/>
    <cellStyle name="Total 2 11 9 3" xfId="53976" xr:uid="{FDE1F660-6C47-4822-BC31-D5D7E4FACEB3}"/>
    <cellStyle name="Total 2 12" xfId="18253" xr:uid="{6952750F-EA46-4B50-90E4-0A7358652F69}"/>
    <cellStyle name="Total 2 12 2" xfId="18254" xr:uid="{EB8D7C27-6DF8-4FF6-9BE9-AD61087511B1}"/>
    <cellStyle name="Total 2 12 2 2" xfId="18255" xr:uid="{7428A7B2-419D-4AC4-86F3-BB587F044902}"/>
    <cellStyle name="Total 2 12 2 2 2" xfId="36128" xr:uid="{CD6ED6F6-ED21-4BFC-93A1-F1BDEF8157B6}"/>
    <cellStyle name="Total 2 12 2 2 3" xfId="53979" xr:uid="{A1530861-FB37-4CEE-8607-0287DD972FAF}"/>
    <cellStyle name="Total 2 12 2 3" xfId="36127" xr:uid="{CD26F6A1-E7F5-45DC-9259-C077D7ADD07C}"/>
    <cellStyle name="Total 2 12 2 4" xfId="53978" xr:uid="{6A5EE87B-A15E-49C8-84A7-4D7EC5ADBAE0}"/>
    <cellStyle name="Total 2 12 3" xfId="18256" xr:uid="{A29E5520-B834-4536-A6F0-55E612B54CC8}"/>
    <cellStyle name="Total 2 12 3 2" xfId="18257" xr:uid="{422C0C38-2FB1-41DB-9291-07B016D4B955}"/>
    <cellStyle name="Total 2 12 3 2 2" xfId="36130" xr:uid="{F8BF8BF5-3C82-4F44-984A-D4604AA2EC00}"/>
    <cellStyle name="Total 2 12 3 2 3" xfId="53981" xr:uid="{77ABE436-7CFF-4529-8BC5-CA2F8D4840E8}"/>
    <cellStyle name="Total 2 12 3 3" xfId="36129" xr:uid="{6EBEAC85-A2D9-412F-AB04-BDFE212FA4A9}"/>
    <cellStyle name="Total 2 12 3 4" xfId="53980" xr:uid="{E2211C60-D751-4E21-B1B5-78F001B4B0F1}"/>
    <cellStyle name="Total 2 12 4" xfId="18258" xr:uid="{E949C1BF-5DCB-4E69-9B40-3F6BAA354E86}"/>
    <cellStyle name="Total 2 12 4 2" xfId="36131" xr:uid="{3E7AE180-2780-4EF5-986B-F683C926A500}"/>
    <cellStyle name="Total 2 12 4 3" xfId="53982" xr:uid="{0DE93CB2-BA0A-40BD-8AF2-88F3F3BB46DC}"/>
    <cellStyle name="Total 2 12 5" xfId="18259" xr:uid="{5B5397D2-A66C-4BBF-9C67-B675262CD863}"/>
    <cellStyle name="Total 2 12 5 2" xfId="36132" xr:uid="{63193596-8E84-41E2-9AE5-25DE37E970DE}"/>
    <cellStyle name="Total 2 12 5 3" xfId="53983" xr:uid="{97400C23-B914-4F84-861D-39A70E5AD7F4}"/>
    <cellStyle name="Total 2 12 6" xfId="36126" xr:uid="{867B5673-CA58-477A-8DEB-9038D908E1C8}"/>
    <cellStyle name="Total 2 12 7" xfId="53977" xr:uid="{028F026B-1534-42CB-BD7F-EE51C5C720C6}"/>
    <cellStyle name="Total 2 13" xfId="18260" xr:uid="{142AB665-5879-43CE-A825-5E81C9C7B780}"/>
    <cellStyle name="Total 2 13 2" xfId="18261" xr:uid="{44A7179C-7E10-470C-94F7-35B90A9BD5A9}"/>
    <cellStyle name="Total 2 13 2 2" xfId="18262" xr:uid="{9C7E4DF5-9D9A-430F-813D-8250A2E0D32A}"/>
    <cellStyle name="Total 2 13 2 2 2" xfId="36135" xr:uid="{9B83962B-68A4-4B96-B22E-0D9CA725D63C}"/>
    <cellStyle name="Total 2 13 2 2 3" xfId="53986" xr:uid="{E0A864BE-A29F-410B-BBFC-10D2A154323E}"/>
    <cellStyle name="Total 2 13 2 3" xfId="36134" xr:uid="{01DB11C6-53E2-4C9B-802B-65C96F0E691A}"/>
    <cellStyle name="Total 2 13 2 4" xfId="53985" xr:uid="{D4DF8E48-0005-489E-9E7C-BF336E110692}"/>
    <cellStyle name="Total 2 13 3" xfId="18263" xr:uid="{5E895E83-E883-4DC8-9259-C3B20646ADB9}"/>
    <cellStyle name="Total 2 13 3 2" xfId="18264" xr:uid="{BF768F0C-92E8-493F-8CB2-4B5C0BEBA6ED}"/>
    <cellStyle name="Total 2 13 3 2 2" xfId="36137" xr:uid="{5A3CC754-A246-4032-B865-209B801F0EF0}"/>
    <cellStyle name="Total 2 13 3 2 3" xfId="53988" xr:uid="{9EC70B2F-E2F8-46D0-8C69-2D15BDC15850}"/>
    <cellStyle name="Total 2 13 3 3" xfId="36136" xr:uid="{A2A80F8A-BC74-47E4-A9E1-31B1AD36E657}"/>
    <cellStyle name="Total 2 13 3 4" xfId="53987" xr:uid="{2D2FE670-E400-4B6E-BB01-23A5DE2E3559}"/>
    <cellStyle name="Total 2 13 4" xfId="18265" xr:uid="{68B6DC07-BEC0-4B58-BD22-3739B7614DAE}"/>
    <cellStyle name="Total 2 13 4 2" xfId="36138" xr:uid="{D93CDF6F-4AD1-4C8A-AF1E-0835645FC901}"/>
    <cellStyle name="Total 2 13 4 3" xfId="53989" xr:uid="{D71AA6CA-B1A1-4901-ADB2-C73C6397A5CA}"/>
    <cellStyle name="Total 2 13 5" xfId="36133" xr:uid="{677CD232-FA62-4EB1-B6B1-023F0FF7BA64}"/>
    <cellStyle name="Total 2 13 6" xfId="53984" xr:uid="{147463CA-CB63-4423-A7D3-320E793CB220}"/>
    <cellStyle name="Total 2 14" xfId="18266" xr:uid="{4ED6331F-1C76-457F-8A43-186BC6D95F0A}"/>
    <cellStyle name="Total 2 14 2" xfId="18267" xr:uid="{13016E09-55A4-4E19-806E-AB0BD534B122}"/>
    <cellStyle name="Total 2 14 2 2" xfId="18268" xr:uid="{0CD10F70-6D83-4B3F-8B2C-80D8AC635FDC}"/>
    <cellStyle name="Total 2 14 2 2 2" xfId="36141" xr:uid="{1C250C4D-99F8-4D98-8C20-F5E1E10EDA22}"/>
    <cellStyle name="Total 2 14 2 2 3" xfId="53992" xr:uid="{474F4208-9B56-48BA-B102-B3392BA022C6}"/>
    <cellStyle name="Total 2 14 2 3" xfId="36140" xr:uid="{1F4A4F60-F66B-4EC0-A0EE-4FBF89BAB23C}"/>
    <cellStyle name="Total 2 14 2 4" xfId="53991" xr:uid="{3DB50725-8C3D-4487-882E-0C191918B122}"/>
    <cellStyle name="Total 2 14 3" xfId="18269" xr:uid="{5D47305C-E7A5-47EB-8E97-C7A356F411BB}"/>
    <cellStyle name="Total 2 14 3 2" xfId="18270" xr:uid="{795BD832-B381-4036-82D0-2408ED6BDBDC}"/>
    <cellStyle name="Total 2 14 3 2 2" xfId="36143" xr:uid="{8516887A-AF46-4EF5-A2F6-6D24EDF2CCF1}"/>
    <cellStyle name="Total 2 14 3 2 3" xfId="53994" xr:uid="{EAEEE773-9060-4E30-B7CC-C19D8F29CD12}"/>
    <cellStyle name="Total 2 14 3 3" xfId="36142" xr:uid="{A5ECF2C3-B238-435D-8DCC-1436315A8239}"/>
    <cellStyle name="Total 2 14 3 4" xfId="53993" xr:uid="{0F3F5EB4-EABB-4BE8-B300-B1A6C2210E06}"/>
    <cellStyle name="Total 2 14 4" xfId="18271" xr:uid="{D8707A7C-0D39-4024-8131-D4DB19AA6FCC}"/>
    <cellStyle name="Total 2 14 4 2" xfId="36144" xr:uid="{DFE77731-FB88-43A8-AC3B-88DAC23408A3}"/>
    <cellStyle name="Total 2 14 4 3" xfId="53995" xr:uid="{14DEEA26-BEE7-42A1-802F-046E8CB90585}"/>
    <cellStyle name="Total 2 14 5" xfId="36139" xr:uid="{0C57C3B0-2DF7-4900-91B1-EA84F26E7FF6}"/>
    <cellStyle name="Total 2 14 6" xfId="53990" xr:uid="{686AB337-63D8-4F45-ADE8-A056CCEF72C6}"/>
    <cellStyle name="Total 2 15" xfId="18272" xr:uid="{69070816-978E-4D01-BA00-64ED35EAF3F8}"/>
    <cellStyle name="Total 2 15 2" xfId="18273" xr:uid="{4D943727-B47B-4C68-8A3B-C3768399AA4B}"/>
    <cellStyle name="Total 2 15 2 2" xfId="18274" xr:uid="{0D98A527-4DFE-48D9-BDC2-9CD03A9C6713}"/>
    <cellStyle name="Total 2 15 2 2 2" xfId="36147" xr:uid="{571946B0-CF3A-4ECB-B324-E1B758786702}"/>
    <cellStyle name="Total 2 15 2 2 3" xfId="53998" xr:uid="{79C0851B-B36C-469D-BB01-6990204E41A7}"/>
    <cellStyle name="Total 2 15 2 3" xfId="36146" xr:uid="{5E878424-1CD4-43F3-9B12-236EB7A7968B}"/>
    <cellStyle name="Total 2 15 2 4" xfId="53997" xr:uid="{9A7907D6-9823-4F50-AD8F-BF6C00400842}"/>
    <cellStyle name="Total 2 15 3" xfId="18275" xr:uid="{BB1FA471-5BAB-4BB9-A6AB-7578982460F7}"/>
    <cellStyle name="Total 2 15 3 2" xfId="18276" xr:uid="{AA70D4B4-F43F-4FC7-AB62-43A960BCE04A}"/>
    <cellStyle name="Total 2 15 3 2 2" xfId="36149" xr:uid="{08EB0193-2EB4-4B24-8747-D169ECA327F2}"/>
    <cellStyle name="Total 2 15 3 2 3" xfId="54000" xr:uid="{C4AFFFC9-AF6A-4F7E-AC32-8C6B1BE2B3BB}"/>
    <cellStyle name="Total 2 15 3 3" xfId="36148" xr:uid="{43ACD568-04C5-4C70-A861-6A00B74769E1}"/>
    <cellStyle name="Total 2 15 3 4" xfId="53999" xr:uid="{973797E8-9FE3-4526-AC4A-04FC91562E3F}"/>
    <cellStyle name="Total 2 15 4" xfId="18277" xr:uid="{9C521D16-338D-409A-BDFB-C3956CEB9A89}"/>
    <cellStyle name="Total 2 15 4 2" xfId="18278" xr:uid="{DE12333C-FF64-4886-B4D0-2BCEDE7C2B6B}"/>
    <cellStyle name="Total 2 15 4 2 2" xfId="36151" xr:uid="{E28FB70D-9438-4BC5-9AC2-C94FCEAF0857}"/>
    <cellStyle name="Total 2 15 4 2 3" xfId="54002" xr:uid="{91FAC95E-7555-470A-B133-DC601D7D5012}"/>
    <cellStyle name="Total 2 15 4 3" xfId="36150" xr:uid="{C8F73536-5C1E-4425-80BE-4BEC6AF57B30}"/>
    <cellStyle name="Total 2 15 4 4" xfId="54001" xr:uid="{44309E10-7825-4D83-910C-EEF1694E43D6}"/>
    <cellStyle name="Total 2 15 5" xfId="18279" xr:uid="{C13E426E-8C0A-4215-9729-7384C4E85C20}"/>
    <cellStyle name="Total 2 15 5 2" xfId="36152" xr:uid="{E0CF4BE6-F568-4A66-A3D4-1614205485CE}"/>
    <cellStyle name="Total 2 15 5 3" xfId="54003" xr:uid="{54119195-1F6D-407C-9E54-FF96976B2068}"/>
    <cellStyle name="Total 2 15 6" xfId="36145" xr:uid="{676FF993-12C4-46C6-AAC8-3449E8D0138B}"/>
    <cellStyle name="Total 2 15 7" xfId="53996" xr:uid="{950DB30E-C7F5-4FEF-B360-9C8FAFC0969A}"/>
    <cellStyle name="Total 2 16" xfId="18280" xr:uid="{95DCAAD5-93ED-4333-901B-2EC4E1BBE947}"/>
    <cellStyle name="Total 2 16 2" xfId="18281" xr:uid="{303A7918-3571-4E19-9BFE-2E6B466DE2F3}"/>
    <cellStyle name="Total 2 16 2 2" xfId="18282" xr:uid="{DB039F91-6B13-43D8-B5FC-5C480DEE61F7}"/>
    <cellStyle name="Total 2 16 2 2 2" xfId="36155" xr:uid="{C6EC4124-2937-4A75-A8B0-A326887EDA21}"/>
    <cellStyle name="Total 2 16 2 2 3" xfId="54006" xr:uid="{450BE56E-A93B-4E12-B1F2-2EDE61112452}"/>
    <cellStyle name="Total 2 16 2 3" xfId="36154" xr:uid="{1091610A-4744-48E7-929F-11FF1C24D843}"/>
    <cellStyle name="Total 2 16 2 4" xfId="54005" xr:uid="{66544FE0-7AA0-49FA-B741-1F92AB771A19}"/>
    <cellStyle name="Total 2 16 3" xfId="18283" xr:uid="{8ABF259D-576B-4D8E-B6D1-12BA2E0B255B}"/>
    <cellStyle name="Total 2 16 3 2" xfId="18284" xr:uid="{8FCB31D3-5C36-4F11-A920-FB3DA5F7B3EC}"/>
    <cellStyle name="Total 2 16 3 2 2" xfId="36157" xr:uid="{71BF2363-6AFF-4D6F-BCC5-3A5CC3C01D96}"/>
    <cellStyle name="Total 2 16 3 2 3" xfId="54008" xr:uid="{B4BF7860-0D2A-480A-9774-96FF158465AE}"/>
    <cellStyle name="Total 2 16 3 3" xfId="36156" xr:uid="{D40EF359-0996-436D-AA90-B1F363D975D8}"/>
    <cellStyle name="Total 2 16 3 4" xfId="54007" xr:uid="{F6D1D7A6-E251-4305-9D16-954C45BA4537}"/>
    <cellStyle name="Total 2 16 4" xfId="18285" xr:uid="{9452F99A-6A81-4957-B8E7-9A7E66D38B9D}"/>
    <cellStyle name="Total 2 16 4 2" xfId="36158" xr:uid="{FC34F98F-CCF5-4BDB-9707-50322DE3E1E9}"/>
    <cellStyle name="Total 2 16 4 3" xfId="54009" xr:uid="{0996D427-5AC4-4785-B168-513E47D6BF75}"/>
    <cellStyle name="Total 2 16 5" xfId="36153" xr:uid="{7DB7085F-0C22-450C-BCB7-BF72717BD93A}"/>
    <cellStyle name="Total 2 16 6" xfId="54004" xr:uid="{BC9C814D-5730-47D9-A129-E24DDEB22A3B}"/>
    <cellStyle name="Total 2 17" xfId="18286" xr:uid="{5E42C955-317F-4BD6-8EC9-B5398ED55157}"/>
    <cellStyle name="Total 2 17 2" xfId="18287" xr:uid="{E783A0F0-3D89-41C7-B251-22427AF89BB2}"/>
    <cellStyle name="Total 2 17 2 2" xfId="36160" xr:uid="{56441BB5-7867-4D9B-BBE6-0E801277699D}"/>
    <cellStyle name="Total 2 17 2 3" xfId="54011" xr:uid="{713081AD-6762-4787-A1E0-BC0B69978254}"/>
    <cellStyle name="Total 2 17 3" xfId="36159" xr:uid="{C0B17784-EEFF-404B-89EF-3EA4D8FE960A}"/>
    <cellStyle name="Total 2 17 4" xfId="54010" xr:uid="{F1F2C940-6ABD-402E-BAE2-E070B09BE41A}"/>
    <cellStyle name="Total 2 18" xfId="18288" xr:uid="{A1AC28B0-378B-472C-B20A-27EA9F7FD9FD}"/>
    <cellStyle name="Total 2 18 2" xfId="18289" xr:uid="{0956A071-4EBD-4FB9-A9D2-995532C6C8AA}"/>
    <cellStyle name="Total 2 18 2 2" xfId="36162" xr:uid="{120F26C3-E09C-4BEB-B074-8006BA12A44A}"/>
    <cellStyle name="Total 2 18 2 3" xfId="54013" xr:uid="{C0331059-D04B-4AB9-9025-9AE92F6E9B58}"/>
    <cellStyle name="Total 2 18 3" xfId="36161" xr:uid="{89B73C41-0C59-40D0-8D50-1D4210D08C9E}"/>
    <cellStyle name="Total 2 18 4" xfId="54012" xr:uid="{D142B401-D869-4ECA-A54E-73A3A2F1F6B5}"/>
    <cellStyle name="Total 2 19" xfId="18290" xr:uid="{C2824C5C-0626-44E4-B47C-BD2382A239BB}"/>
    <cellStyle name="Total 2 19 2" xfId="18291" xr:uid="{61300DF4-CF86-485D-8958-485CB9E8A56C}"/>
    <cellStyle name="Total 2 19 2 2" xfId="36164" xr:uid="{3A9CA1D9-EF78-414F-92FC-F78245FE1009}"/>
    <cellStyle name="Total 2 19 2 3" xfId="54015" xr:uid="{69793682-FAE2-4B35-BA7C-B6C1007FE98F}"/>
    <cellStyle name="Total 2 19 3" xfId="36163" xr:uid="{3E8B3006-DD25-4149-898A-EADA20E13713}"/>
    <cellStyle name="Total 2 19 4" xfId="54014" xr:uid="{B0BFCD8A-29AB-4A1A-8AF6-68B97B024E2A}"/>
    <cellStyle name="Total 2 2" xfId="4815" xr:uid="{6A665D01-BD48-49EC-A4CD-B6FC7B0D5725}"/>
    <cellStyle name="Total 2 2 10" xfId="18293" xr:uid="{9E9E7DAC-932F-4076-9FF6-A62D5036594C}"/>
    <cellStyle name="Total 2 2 10 2" xfId="36166" xr:uid="{2937715D-5308-443A-80CE-FD87C3E90ABA}"/>
    <cellStyle name="Total 2 2 10 3" xfId="54017" xr:uid="{52B8CA86-D70A-4CD4-AD8F-B96D599968C2}"/>
    <cellStyle name="Total 2 2 11" xfId="18292" xr:uid="{E5391632-AE9C-45C5-91FF-20DD90C0CC22}"/>
    <cellStyle name="Total 2 2 11 2" xfId="36165" xr:uid="{7A237E31-961B-4590-A035-2B4B98AA48FE}"/>
    <cellStyle name="Total 2 2 11 3" xfId="54016" xr:uid="{54317BEE-4101-4A9A-AA50-A3328869D042}"/>
    <cellStyle name="Total 2 2 12" xfId="60369" xr:uid="{C2097ABE-C9C7-4C61-BA55-27BBCEB72FA1}"/>
    <cellStyle name="Total 2 2 2" xfId="18294" xr:uid="{526D57D6-0744-4D35-91C9-04C981A313E1}"/>
    <cellStyle name="Total 2 2 2 2" xfId="18295" xr:uid="{A932BD7F-2E4E-4011-947E-695D91F71575}"/>
    <cellStyle name="Total 2 2 2 2 2" xfId="18296" xr:uid="{613D9744-4FEB-486E-9EDC-F0C62BF47840}"/>
    <cellStyle name="Total 2 2 2 2 2 2" xfId="36169" xr:uid="{09F5F101-E564-4B6D-962E-4D7054B3EEF9}"/>
    <cellStyle name="Total 2 2 2 2 2 3" xfId="54020" xr:uid="{4CF70810-4923-4147-B57C-455FCD497E3F}"/>
    <cellStyle name="Total 2 2 2 2 3" xfId="36168" xr:uid="{44BA35A7-FD61-4131-8046-72CDB437F4BA}"/>
    <cellStyle name="Total 2 2 2 2 4" xfId="54019" xr:uid="{A3FF1609-06CE-4F9C-817E-7FE9D916D971}"/>
    <cellStyle name="Total 2 2 2 3" xfId="18297" xr:uid="{BE2C0788-013B-438F-88BC-1F203674E5D3}"/>
    <cellStyle name="Total 2 2 2 3 2" xfId="18298" xr:uid="{D2196A30-EEA8-4462-9BBE-9FDDE89EDA1C}"/>
    <cellStyle name="Total 2 2 2 3 2 2" xfId="36171" xr:uid="{52524FA0-168F-49B7-A76E-3D12A7E031D4}"/>
    <cellStyle name="Total 2 2 2 3 2 3" xfId="54022" xr:uid="{0CCB4BBA-557E-4BA8-AEAF-8FF2F75D6D0F}"/>
    <cellStyle name="Total 2 2 2 3 3" xfId="36170" xr:uid="{F0F49528-0E0D-4F1C-9B44-53855F9F4C56}"/>
    <cellStyle name="Total 2 2 2 3 4" xfId="54021" xr:uid="{7204170D-2FD4-4577-B23F-E48AA50FEA24}"/>
    <cellStyle name="Total 2 2 2 4" xfId="18299" xr:uid="{9AD99BF3-1B1F-4491-972D-6747F5F8504D}"/>
    <cellStyle name="Total 2 2 2 4 2" xfId="36172" xr:uid="{9E53FB6E-ECE9-44E2-8A9F-9F966BE8A282}"/>
    <cellStyle name="Total 2 2 2 4 3" xfId="54023" xr:uid="{F07D3693-FFBD-4B71-B48F-CFFFA1EDF5FE}"/>
    <cellStyle name="Total 2 2 2 5" xfId="36167" xr:uid="{E500FEF2-08DF-451E-964A-AC52F29EF7E9}"/>
    <cellStyle name="Total 2 2 2 6" xfId="54018" xr:uid="{48FE177B-450F-49DC-9A91-0B9749D282F9}"/>
    <cellStyle name="Total 2 2 3" xfId="18300" xr:uid="{25CAA911-895E-4A38-BD7F-04E7CE76FFB9}"/>
    <cellStyle name="Total 2 2 3 2" xfId="18301" xr:uid="{3EBFB5E0-2E6D-45FF-AF9B-E46727097085}"/>
    <cellStyle name="Total 2 2 3 2 2" xfId="18302" xr:uid="{0A805EA3-D9BA-46A2-8D77-C0CE0748249E}"/>
    <cellStyle name="Total 2 2 3 2 2 2" xfId="36175" xr:uid="{7A665D97-E4A5-4D5D-83DA-29A6D9D9135E}"/>
    <cellStyle name="Total 2 2 3 2 2 3" xfId="54026" xr:uid="{ED044536-6293-4634-873E-6B3EBCF96651}"/>
    <cellStyle name="Total 2 2 3 2 3" xfId="36174" xr:uid="{EADD3823-E9B8-44BE-8855-3F8B23E86CC7}"/>
    <cellStyle name="Total 2 2 3 2 4" xfId="54025" xr:uid="{4409E119-942B-40AC-8521-79DB882F1C1F}"/>
    <cellStyle name="Total 2 2 3 3" xfId="18303" xr:uid="{00B9A31E-DB5F-4637-A1EA-9E5A06166FFF}"/>
    <cellStyle name="Total 2 2 3 3 2" xfId="18304" xr:uid="{BEA54577-B3C1-4CD1-BB44-F0BBD9B8A55A}"/>
    <cellStyle name="Total 2 2 3 3 2 2" xfId="36177" xr:uid="{4A72EB8D-1835-4ACF-978C-9EB692D74C8B}"/>
    <cellStyle name="Total 2 2 3 3 2 3" xfId="54028" xr:uid="{E5D01AA3-D0B9-4BF8-B7FD-3ECE26C953B7}"/>
    <cellStyle name="Total 2 2 3 3 3" xfId="36176" xr:uid="{71C6A845-D0A8-4E45-A7FA-D4711E1EB6FF}"/>
    <cellStyle name="Total 2 2 3 3 4" xfId="54027" xr:uid="{D3D37872-CABF-4E7F-A5F2-34C67C07CABC}"/>
    <cellStyle name="Total 2 2 3 4" xfId="18305" xr:uid="{89459EFD-63F1-460A-B1DF-2E255BF1EDA1}"/>
    <cellStyle name="Total 2 2 3 4 2" xfId="36178" xr:uid="{565E331F-19D9-4AB9-9C5A-062A30D417F6}"/>
    <cellStyle name="Total 2 2 3 4 3" xfId="54029" xr:uid="{521825AF-D7DC-4793-B5ED-D951F9020ADB}"/>
    <cellStyle name="Total 2 2 3 5" xfId="36173" xr:uid="{9FD1E653-9BE6-4B3C-9444-1EB510C27B68}"/>
    <cellStyle name="Total 2 2 3 6" xfId="54024" xr:uid="{AA177BE3-66EB-4855-8F23-153FD5F0983A}"/>
    <cellStyle name="Total 2 2 4" xfId="18306" xr:uid="{AFD091FA-C4F7-4055-B99B-E134BB860DE2}"/>
    <cellStyle name="Total 2 2 4 2" xfId="18307" xr:uid="{45E3865D-BDE8-46E6-AAE9-CBB6D5A3FC2C}"/>
    <cellStyle name="Total 2 2 4 2 2" xfId="18308" xr:uid="{0C024F69-E168-43DF-8716-FBD7590AFEFC}"/>
    <cellStyle name="Total 2 2 4 2 2 2" xfId="36181" xr:uid="{34A1FD6E-E922-4C7F-8766-468A5E0895D4}"/>
    <cellStyle name="Total 2 2 4 2 2 3" xfId="54032" xr:uid="{8B6BC42B-0DF2-44D2-89A7-97369149F1ED}"/>
    <cellStyle name="Total 2 2 4 2 3" xfId="36180" xr:uid="{4B340CD6-41D1-4CE5-839C-D7B35E4F86BE}"/>
    <cellStyle name="Total 2 2 4 2 4" xfId="54031" xr:uid="{E8125C74-C559-41A6-AA42-C0C09D448618}"/>
    <cellStyle name="Total 2 2 4 3" xfId="18309" xr:uid="{D53347A2-768B-4E52-AE85-5A2BAAA7A73F}"/>
    <cellStyle name="Total 2 2 4 3 2" xfId="18310" xr:uid="{BACCAF18-EEE6-417B-A20F-553B30E3D3E7}"/>
    <cellStyle name="Total 2 2 4 3 2 2" xfId="36183" xr:uid="{F517763E-A7C3-41AD-AFFD-E8A9FFD9517F}"/>
    <cellStyle name="Total 2 2 4 3 2 3" xfId="54034" xr:uid="{E32BC4C3-F8A7-4C9D-BD96-F7EE5C9D126F}"/>
    <cellStyle name="Total 2 2 4 3 3" xfId="36182" xr:uid="{9A40F585-9469-4EEE-BE12-F9F53DD49EED}"/>
    <cellStyle name="Total 2 2 4 3 4" xfId="54033" xr:uid="{79EC87B4-6F64-4296-A9A1-77A297EFDF57}"/>
    <cellStyle name="Total 2 2 4 4" xfId="18311" xr:uid="{B7CE632D-25B7-4369-A323-556B5CFC19AF}"/>
    <cellStyle name="Total 2 2 4 4 2" xfId="18312" xr:uid="{EE2B19CA-3415-4636-B6B5-0ACEDDE45173}"/>
    <cellStyle name="Total 2 2 4 4 2 2" xfId="36185" xr:uid="{16518339-BECC-482F-8EF3-9D439CF10514}"/>
    <cellStyle name="Total 2 2 4 4 2 3" xfId="54036" xr:uid="{4F555309-709F-4026-A3AB-E144125881FF}"/>
    <cellStyle name="Total 2 2 4 4 3" xfId="36184" xr:uid="{BBBFB56C-2A2A-4C67-87ED-0991F753F602}"/>
    <cellStyle name="Total 2 2 4 4 4" xfId="54035" xr:uid="{455270FB-68F4-4FAB-BB24-7A3C507D3321}"/>
    <cellStyle name="Total 2 2 4 5" xfId="18313" xr:uid="{BC3502DC-FA22-48CB-92FD-1EC5749B7AD2}"/>
    <cellStyle name="Total 2 2 4 5 2" xfId="36186" xr:uid="{56810C79-8C2B-4579-8B37-53ACD550AC10}"/>
    <cellStyle name="Total 2 2 4 5 3" xfId="54037" xr:uid="{CD342773-D051-4035-8850-D9BC0EEAAA8D}"/>
    <cellStyle name="Total 2 2 4 6" xfId="36179" xr:uid="{89FE92A1-27E0-4A97-B9CE-35E88A10DF4C}"/>
    <cellStyle name="Total 2 2 4 7" xfId="54030" xr:uid="{57F61B67-72FD-4FB9-A911-C3A505AFCD07}"/>
    <cellStyle name="Total 2 2 5" xfId="18314" xr:uid="{FED1E2D6-D80F-4ED5-B77E-AE9C8A87C52E}"/>
    <cellStyle name="Total 2 2 5 2" xfId="18315" xr:uid="{4FD25360-576A-49CB-96FB-2965BC38F544}"/>
    <cellStyle name="Total 2 2 5 2 2" xfId="18316" xr:uid="{21B48DB2-92B2-48F1-9307-252DE6B135E2}"/>
    <cellStyle name="Total 2 2 5 2 2 2" xfId="36189" xr:uid="{E84CC448-F033-41CC-875C-12272F8FF61F}"/>
    <cellStyle name="Total 2 2 5 2 2 3" xfId="54040" xr:uid="{8490E0A9-ACF4-4A3A-8226-C99A6BF5D1C0}"/>
    <cellStyle name="Total 2 2 5 2 3" xfId="36188" xr:uid="{3196B3C9-232A-4B76-838E-DB3828685AA7}"/>
    <cellStyle name="Total 2 2 5 2 4" xfId="54039" xr:uid="{F066515B-43A3-42EE-8F2A-F7404CEEE550}"/>
    <cellStyle name="Total 2 2 5 3" xfId="18317" xr:uid="{E32892CA-0B1F-4F06-8858-4E8BB48C4C8D}"/>
    <cellStyle name="Total 2 2 5 3 2" xfId="18318" xr:uid="{7A8F25A3-E4DA-4736-9B1A-09873C76F7A0}"/>
    <cellStyle name="Total 2 2 5 3 2 2" xfId="36191" xr:uid="{285B70F7-FE57-4849-8DF6-C913A6FC4C30}"/>
    <cellStyle name="Total 2 2 5 3 2 3" xfId="54042" xr:uid="{2D6C9A72-6D66-4414-A82C-1F09CFD3EE9F}"/>
    <cellStyle name="Total 2 2 5 3 3" xfId="36190" xr:uid="{E5182E83-36B3-4E1D-800F-74C5D09D2B5A}"/>
    <cellStyle name="Total 2 2 5 3 4" xfId="54041" xr:uid="{4629629B-BBD9-49BC-AA2E-3A092F26EC5B}"/>
    <cellStyle name="Total 2 2 5 4" xfId="18319" xr:uid="{C721D6FA-DFAC-4A33-A785-09AC1656B5AA}"/>
    <cellStyle name="Total 2 2 5 4 2" xfId="36192" xr:uid="{081E22BA-5BC2-4252-A630-1647600CFC92}"/>
    <cellStyle name="Total 2 2 5 4 3" xfId="54043" xr:uid="{38D5EEBB-ABDD-41E3-A7DF-9B3E0C6933D6}"/>
    <cellStyle name="Total 2 2 5 5" xfId="36187" xr:uid="{09255EB9-2272-402C-8AC1-F3280DA85175}"/>
    <cellStyle name="Total 2 2 5 6" xfId="54038" xr:uid="{9C1E84EF-947B-48DB-8EDD-13AF38EB8AF0}"/>
    <cellStyle name="Total 2 2 6" xfId="18320" xr:uid="{F116AC1E-22D2-4B2B-93D6-55911CA8493F}"/>
    <cellStyle name="Total 2 2 6 2" xfId="18321" xr:uid="{D9B6827E-F4A7-490C-A6F6-767AF6F4279E}"/>
    <cellStyle name="Total 2 2 6 2 2" xfId="36194" xr:uid="{54F50AF2-CF58-4F2F-8E89-A3870E2A51D3}"/>
    <cellStyle name="Total 2 2 6 2 3" xfId="54045" xr:uid="{B99AAFC8-3C08-47D9-A711-2383D149195F}"/>
    <cellStyle name="Total 2 2 6 3" xfId="36193" xr:uid="{707A5816-B9FB-4B6B-BAD1-19FE9A0BEAA7}"/>
    <cellStyle name="Total 2 2 6 4" xfId="54044" xr:uid="{78553298-8C9B-4FC1-948B-5F5FF1AEAD8A}"/>
    <cellStyle name="Total 2 2 7" xfId="18322" xr:uid="{3BA4995B-D45B-4038-8996-DB8003810DB2}"/>
    <cellStyle name="Total 2 2 7 2" xfId="18323" xr:uid="{F520E0B6-10EE-4BBF-A50A-8BE80B4E2E1C}"/>
    <cellStyle name="Total 2 2 7 2 2" xfId="36196" xr:uid="{AB950E38-07A3-4EC4-BB2E-1836AC7E4768}"/>
    <cellStyle name="Total 2 2 7 2 3" xfId="54047" xr:uid="{79CFD76A-861F-4052-A401-1BEA6FE45787}"/>
    <cellStyle name="Total 2 2 7 3" xfId="36195" xr:uid="{E5C6641E-CB64-4B23-BC4A-77806A009B26}"/>
    <cellStyle name="Total 2 2 7 4" xfId="54046" xr:uid="{1EDC9912-FA79-458D-A368-453E0E27DD9D}"/>
    <cellStyle name="Total 2 2 8" xfId="18324" xr:uid="{BDA7DE7D-6C65-44EB-8DE4-0113C8559DDA}"/>
    <cellStyle name="Total 2 2 8 2" xfId="18325" xr:uid="{B2B6A04D-8406-4A5E-AE01-4958975A4B74}"/>
    <cellStyle name="Total 2 2 8 2 2" xfId="36198" xr:uid="{66CA766A-4691-4091-B5E9-122ED0513BA3}"/>
    <cellStyle name="Total 2 2 8 2 3" xfId="54049" xr:uid="{9A9ABF94-1F53-4B21-8AF6-D4005B3C10CB}"/>
    <cellStyle name="Total 2 2 8 3" xfId="36197" xr:uid="{56483259-6B7E-4F80-B565-2B146B332CBF}"/>
    <cellStyle name="Total 2 2 8 4" xfId="54048" xr:uid="{1C4DDEFA-D48C-41D4-AC08-06AD9FB675A7}"/>
    <cellStyle name="Total 2 2 9" xfId="18326" xr:uid="{D4511199-C8EA-4FFC-90E7-F9DBB0BF30BF}"/>
    <cellStyle name="Total 2 2 9 2" xfId="36199" xr:uid="{509EF3D9-E8F4-4859-8772-F546DB9CB600}"/>
    <cellStyle name="Total 2 2 9 3" xfId="54050" xr:uid="{C3A9BDB0-3DE9-4FEF-8605-F3B860EA5EFA}"/>
    <cellStyle name="Total 2 20" xfId="18327" xr:uid="{13C17D9E-0BBB-496E-ADD9-7027283E5663}"/>
    <cellStyle name="Total 2 20 2" xfId="36200" xr:uid="{F5A13FB1-8EFF-44AD-AA89-895F0BA0D3CB}"/>
    <cellStyle name="Total 2 20 3" xfId="54051" xr:uid="{5E8ACC28-CCEA-48DA-AFD5-ADBE10AF482B}"/>
    <cellStyle name="Total 2 21" xfId="18328" xr:uid="{1BC44A9C-590D-4C8D-B5A1-888FDD53C0C7}"/>
    <cellStyle name="Total 2 21 2" xfId="36201" xr:uid="{6A33C351-FD19-4822-8FF2-4D9D5A901720}"/>
    <cellStyle name="Total 2 21 3" xfId="54052" xr:uid="{DA3FE273-BE74-41D0-921E-D8B632535C2B}"/>
    <cellStyle name="Total 2 22" xfId="18182" xr:uid="{759F496D-931C-490B-B725-F648B9D3E107}"/>
    <cellStyle name="Total 2 22 2" xfId="36055" xr:uid="{CFB0A8C5-152F-468B-9448-0F42559D6935}"/>
    <cellStyle name="Total 2 22 3" xfId="53906" xr:uid="{31A07B51-1A18-413E-9377-1A9314CBC79F}"/>
    <cellStyle name="Total 2 23" xfId="60367" xr:uid="{4C2E32FA-8CD9-44D5-A99C-B7B9008E4B70}"/>
    <cellStyle name="Total 2 3" xfId="4816" xr:uid="{5D1F2F93-76B2-44C8-A8DF-7BCE3800360F}"/>
    <cellStyle name="Total 2 3 10" xfId="18330" xr:uid="{5AA49AC0-04B1-4DB9-8584-1AFF964C7307}"/>
    <cellStyle name="Total 2 3 10 2" xfId="36203" xr:uid="{39D06519-22F3-4AFB-93FB-28658F0E77AD}"/>
    <cellStyle name="Total 2 3 10 3" xfId="54054" xr:uid="{60A68900-6F37-43A5-81BE-77F589A075C5}"/>
    <cellStyle name="Total 2 3 11" xfId="18329" xr:uid="{37E5A91F-5324-4317-9756-89FB82AA7205}"/>
    <cellStyle name="Total 2 3 11 2" xfId="36202" xr:uid="{B82A4C85-5F0A-40AE-B8FE-438C431EEFAF}"/>
    <cellStyle name="Total 2 3 11 3" xfId="54053" xr:uid="{94A6D886-2C09-46A5-8A15-BE64D6BC9E0F}"/>
    <cellStyle name="Total 2 3 12" xfId="60370" xr:uid="{77C56C0E-BD54-4014-BE1F-5BC408EEF30B}"/>
    <cellStyle name="Total 2 3 2" xfId="18331" xr:uid="{05B2F8A2-2ABD-4425-8826-5EF4C05962A6}"/>
    <cellStyle name="Total 2 3 2 2" xfId="18332" xr:uid="{3DCACC41-4393-4AF4-AA97-5863B635A37C}"/>
    <cellStyle name="Total 2 3 2 2 2" xfId="18333" xr:uid="{4B49FE8A-F9D3-4C7F-8559-A144E7A406A5}"/>
    <cellStyle name="Total 2 3 2 2 2 2" xfId="36206" xr:uid="{96AC79BA-E1DF-491A-B735-C3C19C5862CD}"/>
    <cellStyle name="Total 2 3 2 2 2 3" xfId="54057" xr:uid="{E8D2D45C-ED77-40D5-80E9-7C8C69863856}"/>
    <cellStyle name="Total 2 3 2 2 3" xfId="36205" xr:uid="{ECDA9CFD-1855-4A1C-9263-F1EB6E958FDA}"/>
    <cellStyle name="Total 2 3 2 2 4" xfId="54056" xr:uid="{3067753E-AEA2-4225-BFED-279B99BD48CF}"/>
    <cellStyle name="Total 2 3 2 3" xfId="18334" xr:uid="{6E244978-947F-4008-923D-73CE10FC62AE}"/>
    <cellStyle name="Total 2 3 2 3 2" xfId="18335" xr:uid="{F55B519C-F1FB-4747-9124-497D6A8D19F8}"/>
    <cellStyle name="Total 2 3 2 3 2 2" xfId="36208" xr:uid="{18E76EE1-F1BB-4972-B482-E1ED48A0A06C}"/>
    <cellStyle name="Total 2 3 2 3 2 3" xfId="54059" xr:uid="{3E5D5D2C-0117-47F6-85EF-4F559BF28941}"/>
    <cellStyle name="Total 2 3 2 3 3" xfId="36207" xr:uid="{661BB43D-68C4-4B69-B4FC-70A82F37FFD6}"/>
    <cellStyle name="Total 2 3 2 3 4" xfId="54058" xr:uid="{C9376733-3FF9-49E4-B02C-9D3F10ED7BB2}"/>
    <cellStyle name="Total 2 3 2 4" xfId="18336" xr:uid="{337F47A2-382B-4237-9C63-BE1B265EC41C}"/>
    <cellStyle name="Total 2 3 2 4 2" xfId="36209" xr:uid="{6AAB9F0E-0E1A-4DEE-BF2C-EFA3640EB2B3}"/>
    <cellStyle name="Total 2 3 2 4 3" xfId="54060" xr:uid="{ADD1E2DE-0895-4227-A2EE-65A44BB5E0ED}"/>
    <cellStyle name="Total 2 3 2 5" xfId="36204" xr:uid="{BFDA9FB3-82A5-4691-870B-81E3D6460824}"/>
    <cellStyle name="Total 2 3 2 6" xfId="54055" xr:uid="{6875E4B0-F5B3-4101-AF0A-3A2BEA7DD6F2}"/>
    <cellStyle name="Total 2 3 3" xfId="18337" xr:uid="{2D345D3E-88AD-42EB-8220-0E40096F1F1A}"/>
    <cellStyle name="Total 2 3 3 2" xfId="18338" xr:uid="{FC9746C9-FF44-41AA-A3A4-3795B3714EED}"/>
    <cellStyle name="Total 2 3 3 2 2" xfId="18339" xr:uid="{353BA5E2-CBEA-459B-8729-7CC5FC2CAEBC}"/>
    <cellStyle name="Total 2 3 3 2 2 2" xfId="36212" xr:uid="{F83260F8-640A-4CA8-80B1-D54FC6F9852C}"/>
    <cellStyle name="Total 2 3 3 2 2 3" xfId="54063" xr:uid="{D3DDE978-4FA9-4655-A1CE-CE26526791BE}"/>
    <cellStyle name="Total 2 3 3 2 3" xfId="36211" xr:uid="{3CAFF566-C529-4F82-9B06-C172B150F8AA}"/>
    <cellStyle name="Total 2 3 3 2 4" xfId="54062" xr:uid="{BDBFF880-FADB-45C2-B691-EBD95FE61B3D}"/>
    <cellStyle name="Total 2 3 3 3" xfId="18340" xr:uid="{6D3487DB-AF1D-4141-9799-B5AC54BFEFA9}"/>
    <cellStyle name="Total 2 3 3 3 2" xfId="18341" xr:uid="{E02FDACB-AFFE-4567-B898-8BC58908C21E}"/>
    <cellStyle name="Total 2 3 3 3 2 2" xfId="36214" xr:uid="{BD9D3529-A160-43A0-A226-67B96D09F52C}"/>
    <cellStyle name="Total 2 3 3 3 2 3" xfId="54065" xr:uid="{AE9C1935-A6C3-426B-BF33-05C5C33A925E}"/>
    <cellStyle name="Total 2 3 3 3 3" xfId="36213" xr:uid="{3B36EA1F-714D-4A9C-A7AD-6A4548568B34}"/>
    <cellStyle name="Total 2 3 3 3 4" xfId="54064" xr:uid="{9976A34B-7254-4455-9D4E-BC19CDA68EE9}"/>
    <cellStyle name="Total 2 3 3 4" xfId="18342" xr:uid="{857C12A1-C3C4-40E0-845F-A517620085D8}"/>
    <cellStyle name="Total 2 3 3 4 2" xfId="36215" xr:uid="{4BEC763D-F19F-493C-B159-58E969A04BBB}"/>
    <cellStyle name="Total 2 3 3 4 3" xfId="54066" xr:uid="{4D7F65F0-6C3A-4202-880D-5DC83D5B4007}"/>
    <cellStyle name="Total 2 3 3 5" xfId="36210" xr:uid="{69996F46-FC9D-41FF-BF86-76F81AD30CE9}"/>
    <cellStyle name="Total 2 3 3 6" xfId="54061" xr:uid="{D2A7F1A4-8913-42F5-A2A6-040B00314BAA}"/>
    <cellStyle name="Total 2 3 4" xfId="18343" xr:uid="{1A1AC00F-3357-429F-897C-F4E7FE2C1A0B}"/>
    <cellStyle name="Total 2 3 4 2" xfId="18344" xr:uid="{7FD208B8-EF13-464B-B502-B7835893D14E}"/>
    <cellStyle name="Total 2 3 4 2 2" xfId="18345" xr:uid="{A5DED0BE-BAC2-46F1-95E5-9FA6A8E26BC9}"/>
    <cellStyle name="Total 2 3 4 2 2 2" xfId="36218" xr:uid="{C4A2E5BD-8EA7-4921-B893-A9CB651B1352}"/>
    <cellStyle name="Total 2 3 4 2 2 3" xfId="54069" xr:uid="{EB2C105E-341C-4CFA-988D-B9629D0EFADC}"/>
    <cellStyle name="Total 2 3 4 2 3" xfId="36217" xr:uid="{B7EDE8AE-7F62-45D6-AC39-E7B874F8C929}"/>
    <cellStyle name="Total 2 3 4 2 4" xfId="54068" xr:uid="{AB1618E8-047C-42D2-9412-24A9620368FC}"/>
    <cellStyle name="Total 2 3 4 3" xfId="18346" xr:uid="{1E8D66AD-AE95-4880-96F0-3D4BCCC334EE}"/>
    <cellStyle name="Total 2 3 4 3 2" xfId="18347" xr:uid="{8AF9D823-C699-47D0-AA20-F9BF966AB361}"/>
    <cellStyle name="Total 2 3 4 3 2 2" xfId="36220" xr:uid="{427AE40C-2FF9-4F05-BC46-D9386BE0DD61}"/>
    <cellStyle name="Total 2 3 4 3 2 3" xfId="54071" xr:uid="{4141DBC1-B6EA-4863-88A9-DF226C1D87FF}"/>
    <cellStyle name="Total 2 3 4 3 3" xfId="36219" xr:uid="{09316D04-C02F-4F99-A44F-6F488F5EC2A0}"/>
    <cellStyle name="Total 2 3 4 3 4" xfId="54070" xr:uid="{436E446B-C46A-447A-B893-07F3534F6EB2}"/>
    <cellStyle name="Total 2 3 4 4" xfId="18348" xr:uid="{5A8A51BD-5640-40FC-B66D-B003CF6A83E9}"/>
    <cellStyle name="Total 2 3 4 4 2" xfId="18349" xr:uid="{C2CF1AA9-0C2D-4537-AC83-DD5092DCDEE4}"/>
    <cellStyle name="Total 2 3 4 4 2 2" xfId="36222" xr:uid="{F6A8A9E5-9C54-44DE-99EC-306ED44B382C}"/>
    <cellStyle name="Total 2 3 4 4 2 3" xfId="54073" xr:uid="{69C7C385-CE83-491E-90C2-7C2EF7FC56C5}"/>
    <cellStyle name="Total 2 3 4 4 3" xfId="36221" xr:uid="{5DDC77E5-3460-47E0-8251-47D71F14C59E}"/>
    <cellStyle name="Total 2 3 4 4 4" xfId="54072" xr:uid="{CF2A68F6-8BED-410D-98F3-56F02712E0A8}"/>
    <cellStyle name="Total 2 3 4 5" xfId="18350" xr:uid="{F79A0112-AAE2-4FE8-A60C-D76DD33F31AE}"/>
    <cellStyle name="Total 2 3 4 5 2" xfId="36223" xr:uid="{80692494-CC8B-49E0-A8CF-C1CD590BE689}"/>
    <cellStyle name="Total 2 3 4 5 3" xfId="54074" xr:uid="{2E33737D-BC94-4782-830F-907BEFFE7B72}"/>
    <cellStyle name="Total 2 3 4 6" xfId="36216" xr:uid="{B701B723-D49F-4223-BDEB-0F4A1EE88253}"/>
    <cellStyle name="Total 2 3 4 7" xfId="54067" xr:uid="{72D08DA0-F377-40AF-97F5-FDA80DB20E57}"/>
    <cellStyle name="Total 2 3 5" xfId="18351" xr:uid="{7EC96D15-AF22-40DF-9F4E-4E9698E88B95}"/>
    <cellStyle name="Total 2 3 5 2" xfId="18352" xr:uid="{F67EB702-A362-4F30-900B-AC4B8958EB95}"/>
    <cellStyle name="Total 2 3 5 2 2" xfId="18353" xr:uid="{298CCE88-AA81-4B65-AD9F-B7044E664AB1}"/>
    <cellStyle name="Total 2 3 5 2 2 2" xfId="36226" xr:uid="{976D1470-4EB2-4AC4-9EDC-80F33BF74F75}"/>
    <cellStyle name="Total 2 3 5 2 2 3" xfId="54077" xr:uid="{9CF78401-1EC6-47F6-AF7E-7D876760D315}"/>
    <cellStyle name="Total 2 3 5 2 3" xfId="36225" xr:uid="{07626E28-8C4A-4622-9B74-08F62618FA3A}"/>
    <cellStyle name="Total 2 3 5 2 4" xfId="54076" xr:uid="{531243D4-9A72-4250-BF0F-C83ECF8B645D}"/>
    <cellStyle name="Total 2 3 5 3" xfId="18354" xr:uid="{8982C1D7-F3A7-4059-931C-1DCE0BEE7D23}"/>
    <cellStyle name="Total 2 3 5 3 2" xfId="18355" xr:uid="{025C1A1C-2EE6-49B2-B121-F65C212A683C}"/>
    <cellStyle name="Total 2 3 5 3 2 2" xfId="36228" xr:uid="{3422A882-6533-4E61-8D36-61D9A7868D86}"/>
    <cellStyle name="Total 2 3 5 3 2 3" xfId="54079" xr:uid="{66E0301B-B6BF-4329-AC24-69563D5D16AD}"/>
    <cellStyle name="Total 2 3 5 3 3" xfId="36227" xr:uid="{E50681DE-0530-434C-88C4-4C59ACDCD7B3}"/>
    <cellStyle name="Total 2 3 5 3 4" xfId="54078" xr:uid="{A43BE091-2294-4C00-85ED-8D596BC262A8}"/>
    <cellStyle name="Total 2 3 5 4" xfId="18356" xr:uid="{5024E250-EB8F-49D8-84B7-2317B63D0FD2}"/>
    <cellStyle name="Total 2 3 5 4 2" xfId="36229" xr:uid="{5EC07CD7-546B-4E93-93DB-278F616DEB8E}"/>
    <cellStyle name="Total 2 3 5 4 3" xfId="54080" xr:uid="{584F1ABE-8961-4EB3-89A7-9C493D5D079B}"/>
    <cellStyle name="Total 2 3 5 5" xfId="36224" xr:uid="{0E09ECA6-0D00-40D5-BAC6-293DAA2FACB1}"/>
    <cellStyle name="Total 2 3 5 6" xfId="54075" xr:uid="{8BA18407-8A4A-40BF-8FBD-35B627F3905B}"/>
    <cellStyle name="Total 2 3 6" xfId="18357" xr:uid="{2C409DCF-19C5-4995-8162-E06B97CA58B3}"/>
    <cellStyle name="Total 2 3 6 2" xfId="18358" xr:uid="{C3FDC86C-9035-4A6D-8FA7-8D502E3A152B}"/>
    <cellStyle name="Total 2 3 6 2 2" xfId="36231" xr:uid="{4EDD5AE7-FD32-4AC6-B790-26C5FF0F6D50}"/>
    <cellStyle name="Total 2 3 6 2 3" xfId="54082" xr:uid="{4F58E02F-A2DD-48BF-A58D-E9FD6F34DA7F}"/>
    <cellStyle name="Total 2 3 6 3" xfId="36230" xr:uid="{AEAA47C8-4DFF-413A-9FC0-7345314ED8D1}"/>
    <cellStyle name="Total 2 3 6 4" xfId="54081" xr:uid="{2F873C4A-91CA-4CB2-A71B-AE97FC906F11}"/>
    <cellStyle name="Total 2 3 7" xfId="18359" xr:uid="{57ADB886-FA16-4438-9B0A-659092B0B01D}"/>
    <cellStyle name="Total 2 3 7 2" xfId="18360" xr:uid="{AFE0BA16-FAFD-4F44-9A30-3E1F990D9027}"/>
    <cellStyle name="Total 2 3 7 2 2" xfId="36233" xr:uid="{97B6BB42-6068-450D-A057-4AAE17FEF831}"/>
    <cellStyle name="Total 2 3 7 2 3" xfId="54084" xr:uid="{D6247973-5DE4-4C61-8096-B434986C4FFD}"/>
    <cellStyle name="Total 2 3 7 3" xfId="36232" xr:uid="{C1239D93-2509-436C-B897-589F5AEB79E7}"/>
    <cellStyle name="Total 2 3 7 4" xfId="54083" xr:uid="{600F2659-07C8-410A-BACE-C333774FC1A8}"/>
    <cellStyle name="Total 2 3 8" xfId="18361" xr:uid="{2EA84A19-B44D-42CF-B2D6-02317740F07E}"/>
    <cellStyle name="Total 2 3 8 2" xfId="18362" xr:uid="{5D55CE76-272F-4DBD-BE8F-CC4899094A62}"/>
    <cellStyle name="Total 2 3 8 2 2" xfId="36235" xr:uid="{F73691E3-B76A-4DA1-B35D-5D5B360A29BB}"/>
    <cellStyle name="Total 2 3 8 2 3" xfId="54086" xr:uid="{BCAB1D6F-6DB9-4200-84D0-0E19FEB72695}"/>
    <cellStyle name="Total 2 3 8 3" xfId="36234" xr:uid="{1E1D43B5-6871-47DC-B5C0-B924DDC70FAC}"/>
    <cellStyle name="Total 2 3 8 4" xfId="54085" xr:uid="{B9D8621D-DC57-4783-A485-460ED09F2722}"/>
    <cellStyle name="Total 2 3 9" xfId="18363" xr:uid="{3FFF64BA-7D7E-4589-B490-0DF5DD4AF3F2}"/>
    <cellStyle name="Total 2 3 9 2" xfId="36236" xr:uid="{8BB47E79-1CD5-4DEB-936E-552C1C55955C}"/>
    <cellStyle name="Total 2 3 9 3" xfId="54087" xr:uid="{F6C1DFA5-ED20-43EC-8F57-A6C6A5C10B4C}"/>
    <cellStyle name="Total 2 4" xfId="4817" xr:uid="{FF0E0345-539F-4E19-81F5-39A9650C71BD}"/>
    <cellStyle name="Total 2 4 10" xfId="18365" xr:uid="{E38AE051-84A8-45BD-8586-7A43969990F4}"/>
    <cellStyle name="Total 2 4 10 2" xfId="36238" xr:uid="{E87E99D9-2991-4CAA-A623-49C1625FD38B}"/>
    <cellStyle name="Total 2 4 10 3" xfId="54089" xr:uid="{C826AA57-55F6-44C2-8A0D-3DDE9CA3F2D0}"/>
    <cellStyle name="Total 2 4 11" xfId="18364" xr:uid="{92158D7E-779D-4257-8529-996E286863BA}"/>
    <cellStyle name="Total 2 4 11 2" xfId="36237" xr:uid="{CF4615FD-1EC2-45FD-9D65-5EA75CF8E34C}"/>
    <cellStyle name="Total 2 4 11 3" xfId="54088" xr:uid="{8317B9DA-EA08-4AAE-856E-6DC9307A4AA4}"/>
    <cellStyle name="Total 2 4 12" xfId="60371" xr:uid="{CEE0809C-256E-4370-939B-A1C382BDC9B9}"/>
    <cellStyle name="Total 2 4 2" xfId="18366" xr:uid="{513FC41B-3960-4536-BD72-7E0F1B1A6B42}"/>
    <cellStyle name="Total 2 4 2 2" xfId="18367" xr:uid="{3F653C48-2B80-4A12-8A1C-4B2DA17F90B7}"/>
    <cellStyle name="Total 2 4 2 2 2" xfId="18368" xr:uid="{9EA3C2C8-A609-455F-9DA6-91DFCF9D3BFA}"/>
    <cellStyle name="Total 2 4 2 2 2 2" xfId="36241" xr:uid="{49E4F7DA-E075-49B4-BCFA-EC588FFE831E}"/>
    <cellStyle name="Total 2 4 2 2 2 3" xfId="54092" xr:uid="{BEDCA38B-7AA8-4967-932F-E3F7AA43BA99}"/>
    <cellStyle name="Total 2 4 2 2 3" xfId="36240" xr:uid="{EAFBB1AC-574C-4936-BC73-F53EF35502FB}"/>
    <cellStyle name="Total 2 4 2 2 4" xfId="54091" xr:uid="{D87DE8A0-DF29-43DB-BE5F-93B84985AF62}"/>
    <cellStyle name="Total 2 4 2 3" xfId="18369" xr:uid="{3B8ACA78-9852-4FCC-9031-C30CF5FF495B}"/>
    <cellStyle name="Total 2 4 2 3 2" xfId="18370" xr:uid="{6DEAF04E-3737-4488-973C-705AFF4F3AA8}"/>
    <cellStyle name="Total 2 4 2 3 2 2" xfId="36243" xr:uid="{3C517B2D-F528-4995-A302-82BEB1565ECC}"/>
    <cellStyle name="Total 2 4 2 3 2 3" xfId="54094" xr:uid="{914E8B05-47F3-43B3-A7DF-B58DDF9C888F}"/>
    <cellStyle name="Total 2 4 2 3 3" xfId="36242" xr:uid="{8D01FD87-D748-48A0-B426-D906C4D8C106}"/>
    <cellStyle name="Total 2 4 2 3 4" xfId="54093" xr:uid="{99554486-A9BA-420C-B71C-517341FD373B}"/>
    <cellStyle name="Total 2 4 2 4" xfId="18371" xr:uid="{72055A13-9D60-415A-A506-2EF59A2E0AA6}"/>
    <cellStyle name="Total 2 4 2 4 2" xfId="36244" xr:uid="{654A0688-FDD6-4F3C-B706-20DD3532E2FC}"/>
    <cellStyle name="Total 2 4 2 4 3" xfId="54095" xr:uid="{7B58DC98-A251-4921-B917-30F5B0D7F32B}"/>
    <cellStyle name="Total 2 4 2 5" xfId="36239" xr:uid="{5D578EE2-410D-4A6F-B340-23484CAB0ADD}"/>
    <cellStyle name="Total 2 4 2 6" xfId="54090" xr:uid="{CC2972CB-B1A4-425C-9C97-9E58D2C8BEBB}"/>
    <cellStyle name="Total 2 4 3" xfId="18372" xr:uid="{DD0E4C46-D98F-42A1-82B7-CFC97C7AFBBA}"/>
    <cellStyle name="Total 2 4 3 2" xfId="18373" xr:uid="{A3623C64-911B-4436-820C-82319AEB766C}"/>
    <cellStyle name="Total 2 4 3 2 2" xfId="18374" xr:uid="{D51F075D-2DAC-4E95-BE50-87466174AE92}"/>
    <cellStyle name="Total 2 4 3 2 2 2" xfId="36247" xr:uid="{0EA676E1-2687-440F-AE15-DDFA74AADFC9}"/>
    <cellStyle name="Total 2 4 3 2 2 3" xfId="54098" xr:uid="{396D1DB6-FEA8-45F8-9828-2E87B10F7AD6}"/>
    <cellStyle name="Total 2 4 3 2 3" xfId="36246" xr:uid="{FB9700C8-E5D7-4439-9ADD-9DED17EF2943}"/>
    <cellStyle name="Total 2 4 3 2 4" xfId="54097" xr:uid="{B539A1DD-AB78-4008-B599-238FEEE9B5E3}"/>
    <cellStyle name="Total 2 4 3 3" xfId="18375" xr:uid="{E0AE194E-8B57-45A3-BDAF-62CED5417BAA}"/>
    <cellStyle name="Total 2 4 3 3 2" xfId="18376" xr:uid="{A87AEB35-8E72-444E-9655-6DD08252BF19}"/>
    <cellStyle name="Total 2 4 3 3 2 2" xfId="36249" xr:uid="{42F9A7FC-D5A1-4A63-BB04-7A2B847F9C84}"/>
    <cellStyle name="Total 2 4 3 3 2 3" xfId="54100" xr:uid="{AB35357F-46CD-4FB8-8D8F-F0F274F0E2EA}"/>
    <cellStyle name="Total 2 4 3 3 3" xfId="36248" xr:uid="{026028D4-FFE5-4916-859B-CFA193052D21}"/>
    <cellStyle name="Total 2 4 3 3 4" xfId="54099" xr:uid="{51E3922F-5922-467E-B1DB-1E6789080A5C}"/>
    <cellStyle name="Total 2 4 3 4" xfId="18377" xr:uid="{316F5D6D-0FB0-42E0-9BFD-9A75B35814C3}"/>
    <cellStyle name="Total 2 4 3 4 2" xfId="36250" xr:uid="{B9995AC1-C1DC-4088-9DF6-C06E880A7604}"/>
    <cellStyle name="Total 2 4 3 4 3" xfId="54101" xr:uid="{3054C535-FA32-4E2B-AE13-CAF1ADC3A19E}"/>
    <cellStyle name="Total 2 4 3 5" xfId="36245" xr:uid="{4A58551D-C355-4D42-8E64-FB3F51D99F1D}"/>
    <cellStyle name="Total 2 4 3 6" xfId="54096" xr:uid="{BA8B03E6-5A73-40BB-960D-7651FCA9A218}"/>
    <cellStyle name="Total 2 4 4" xfId="18378" xr:uid="{6A5C672A-9A1F-4F64-A715-CA6F98DE4B64}"/>
    <cellStyle name="Total 2 4 4 2" xfId="18379" xr:uid="{8A67D492-6C7A-42B1-AE60-32B4A6B71A3C}"/>
    <cellStyle name="Total 2 4 4 2 2" xfId="18380" xr:uid="{94DBA0A5-4796-4938-88D7-A032E769A7BB}"/>
    <cellStyle name="Total 2 4 4 2 2 2" xfId="36253" xr:uid="{EA4E9C99-D567-4A39-8C1C-BCF2B93128DC}"/>
    <cellStyle name="Total 2 4 4 2 2 3" xfId="54104" xr:uid="{405F7BCB-09AD-4B23-8F58-F802A9AEECF5}"/>
    <cellStyle name="Total 2 4 4 2 3" xfId="36252" xr:uid="{40B1DEF9-D9BE-424D-A348-8FB8589FB47E}"/>
    <cellStyle name="Total 2 4 4 2 4" xfId="54103" xr:uid="{0D471562-6903-4F65-AFEE-6B9C36B1D850}"/>
    <cellStyle name="Total 2 4 4 3" xfId="18381" xr:uid="{EC9259FF-3C42-4000-BF27-4008C65FA32A}"/>
    <cellStyle name="Total 2 4 4 3 2" xfId="18382" xr:uid="{C2B45421-744E-44C7-BDBF-DE99371E6FF5}"/>
    <cellStyle name="Total 2 4 4 3 2 2" xfId="36255" xr:uid="{12E7D03C-9A27-4C6E-96DB-702DA0FFF13D}"/>
    <cellStyle name="Total 2 4 4 3 2 3" xfId="54106" xr:uid="{3433037B-7C8F-4B52-8D82-890316353CF6}"/>
    <cellStyle name="Total 2 4 4 3 3" xfId="36254" xr:uid="{2F358EBA-A916-460B-9360-6948A0A0523D}"/>
    <cellStyle name="Total 2 4 4 3 4" xfId="54105" xr:uid="{C97297EE-E471-474A-A975-E95A7E25ED54}"/>
    <cellStyle name="Total 2 4 4 4" xfId="18383" xr:uid="{C4370D06-4D51-442D-80C8-94AF50538633}"/>
    <cellStyle name="Total 2 4 4 4 2" xfId="18384" xr:uid="{081D8CF5-62A0-4224-9B55-B3B6A02A4568}"/>
    <cellStyle name="Total 2 4 4 4 2 2" xfId="36257" xr:uid="{1BDCCB12-82DD-4EC7-A97D-160B38F10E32}"/>
    <cellStyle name="Total 2 4 4 4 2 3" xfId="54108" xr:uid="{62937403-A3EB-4E93-A340-7584474E6B0F}"/>
    <cellStyle name="Total 2 4 4 4 3" xfId="36256" xr:uid="{C1174640-AA5A-452D-9D27-AD6663535454}"/>
    <cellStyle name="Total 2 4 4 4 4" xfId="54107" xr:uid="{0CB3001F-5895-4FC2-BC21-A1BB0A735703}"/>
    <cellStyle name="Total 2 4 4 5" xfId="18385" xr:uid="{915196B5-9E43-42F8-9303-84555121E299}"/>
    <cellStyle name="Total 2 4 4 5 2" xfId="36258" xr:uid="{1919E3EC-3939-4C2D-8931-19FFD37ACC84}"/>
    <cellStyle name="Total 2 4 4 5 3" xfId="54109" xr:uid="{F7E594AB-99FD-402D-BA74-4F8313E5D1E5}"/>
    <cellStyle name="Total 2 4 4 6" xfId="36251" xr:uid="{4CB446A6-C53D-47D4-A072-838E2517EA22}"/>
    <cellStyle name="Total 2 4 4 7" xfId="54102" xr:uid="{22CF64C6-7645-4B89-A28E-F59042760D1C}"/>
    <cellStyle name="Total 2 4 5" xfId="18386" xr:uid="{D5E8E7C0-4561-4218-9BA3-EA789A2F854A}"/>
    <cellStyle name="Total 2 4 5 2" xfId="18387" xr:uid="{C42C3BBE-B66B-4FBC-9BFE-CD1C289BC41E}"/>
    <cellStyle name="Total 2 4 5 2 2" xfId="18388" xr:uid="{DA4DCC8F-CF41-479D-A63B-222B8B03D139}"/>
    <cellStyle name="Total 2 4 5 2 2 2" xfId="36261" xr:uid="{AC887898-0F83-41B3-9741-E07D3444F085}"/>
    <cellStyle name="Total 2 4 5 2 2 3" xfId="54112" xr:uid="{E5AED86E-F260-4951-9F5E-2133E58B9A0D}"/>
    <cellStyle name="Total 2 4 5 2 3" xfId="36260" xr:uid="{5D9DC976-3F64-4745-97EA-F4D116665C3F}"/>
    <cellStyle name="Total 2 4 5 2 4" xfId="54111" xr:uid="{06F2BB54-296B-4337-9490-EB0F0601C3ED}"/>
    <cellStyle name="Total 2 4 5 3" xfId="18389" xr:uid="{1F3E360F-6A33-49A3-9EBE-1610A87955C9}"/>
    <cellStyle name="Total 2 4 5 3 2" xfId="18390" xr:uid="{E9D36905-C121-430D-B299-771203D223CC}"/>
    <cellStyle name="Total 2 4 5 3 2 2" xfId="36263" xr:uid="{5A50366D-2B8B-4285-9AFB-0B306A0A979B}"/>
    <cellStyle name="Total 2 4 5 3 2 3" xfId="54114" xr:uid="{427B4E15-1545-4A6C-85C9-4C3F850AD316}"/>
    <cellStyle name="Total 2 4 5 3 3" xfId="36262" xr:uid="{9601C3B1-33C9-4C27-9FA8-EF5E4E36A160}"/>
    <cellStyle name="Total 2 4 5 3 4" xfId="54113" xr:uid="{72EBDAD6-6B1B-48FF-8287-DFDD9D460714}"/>
    <cellStyle name="Total 2 4 5 4" xfId="18391" xr:uid="{7F995D80-2D6D-4398-AD34-B81B6BF55351}"/>
    <cellStyle name="Total 2 4 5 4 2" xfId="36264" xr:uid="{A1D2FC84-B1FC-449F-B7FC-D8E2189D7298}"/>
    <cellStyle name="Total 2 4 5 4 3" xfId="54115" xr:uid="{8A1A1420-93DF-4928-86FD-4D60DDC2128A}"/>
    <cellStyle name="Total 2 4 5 5" xfId="36259" xr:uid="{6014E1D1-2E1A-406A-A65D-1E80BBA52EEC}"/>
    <cellStyle name="Total 2 4 5 6" xfId="54110" xr:uid="{29D4020C-8DD2-4CE4-B6FB-E5AB172C5061}"/>
    <cellStyle name="Total 2 4 6" xfId="18392" xr:uid="{446BBB82-31F8-49DD-8FC8-7298EBF81BE1}"/>
    <cellStyle name="Total 2 4 6 2" xfId="18393" xr:uid="{0D6DE2DA-2064-43B0-835A-D2276DD78D7F}"/>
    <cellStyle name="Total 2 4 6 2 2" xfId="36266" xr:uid="{2222D03B-F7E2-4EBF-AC7E-E626048E3F31}"/>
    <cellStyle name="Total 2 4 6 2 3" xfId="54117" xr:uid="{73670887-685A-40C4-AC75-111A895EF5CB}"/>
    <cellStyle name="Total 2 4 6 3" xfId="36265" xr:uid="{31B8C610-528F-4960-8E7D-16BAC4536DE9}"/>
    <cellStyle name="Total 2 4 6 4" xfId="54116" xr:uid="{BF3AF73F-72B4-48F5-A80A-5239EA132B6E}"/>
    <cellStyle name="Total 2 4 7" xfId="18394" xr:uid="{74C4B3F4-E159-4DBA-81F6-31620A3C71F8}"/>
    <cellStyle name="Total 2 4 7 2" xfId="18395" xr:uid="{0B778C7E-8D74-4C29-82C6-81ABDE25C636}"/>
    <cellStyle name="Total 2 4 7 2 2" xfId="36268" xr:uid="{5ADA29E1-ACF1-4034-B546-9E57BB846D21}"/>
    <cellStyle name="Total 2 4 7 2 3" xfId="54119" xr:uid="{D47EC8E7-4832-410E-8C35-CF8199D09633}"/>
    <cellStyle name="Total 2 4 7 3" xfId="36267" xr:uid="{7A6B00BF-31A6-413A-BE5B-F0F590DC65AA}"/>
    <cellStyle name="Total 2 4 7 4" xfId="54118" xr:uid="{39C19B68-CA27-4675-833F-2E2F76D439EC}"/>
    <cellStyle name="Total 2 4 8" xfId="18396" xr:uid="{4C732C91-17A7-47D9-B739-8D11A041FA6A}"/>
    <cellStyle name="Total 2 4 8 2" xfId="18397" xr:uid="{7FCB5EC7-C947-4767-8A4E-80E7548F6B03}"/>
    <cellStyle name="Total 2 4 8 2 2" xfId="36270" xr:uid="{F00F3069-9FD1-4769-A567-30F9808B9E08}"/>
    <cellStyle name="Total 2 4 8 2 3" xfId="54121" xr:uid="{849BE035-14E1-4C2A-9682-6298AA81F1FC}"/>
    <cellStyle name="Total 2 4 8 3" xfId="36269" xr:uid="{FC9889CF-E93D-45CB-A452-7454D1946324}"/>
    <cellStyle name="Total 2 4 8 4" xfId="54120" xr:uid="{A8A38AB4-33CF-4BEE-84FE-56D80B2C33A2}"/>
    <cellStyle name="Total 2 4 9" xfId="18398" xr:uid="{4042392B-3239-4C02-9FE2-3BCD8EAA0FBD}"/>
    <cellStyle name="Total 2 4 9 2" xfId="36271" xr:uid="{300AE063-0DC0-40D1-B3E8-4D0F517383AE}"/>
    <cellStyle name="Total 2 4 9 3" xfId="54122" xr:uid="{3DD06A2D-C01A-4D72-804F-DA708DE0A401}"/>
    <cellStyle name="Total 2 5" xfId="4818" xr:uid="{AD08BD3E-DADA-4FB1-B114-8AA99AAFA463}"/>
    <cellStyle name="Total 2 5 10" xfId="18400" xr:uid="{DD56E300-A593-46E2-86E8-07F69DF32C46}"/>
    <cellStyle name="Total 2 5 10 2" xfId="36273" xr:uid="{C0671AD2-08FD-43A8-82D7-48084D1724D6}"/>
    <cellStyle name="Total 2 5 10 3" xfId="54124" xr:uid="{E0E6D5F0-D968-4A45-AB56-3A3281DAECFD}"/>
    <cellStyle name="Total 2 5 11" xfId="18399" xr:uid="{C8F4D711-D81D-4A5A-9B8E-8AD278D62BE2}"/>
    <cellStyle name="Total 2 5 11 2" xfId="36272" xr:uid="{99233DBB-335A-43FB-87A5-C69F365FFF4B}"/>
    <cellStyle name="Total 2 5 11 3" xfId="54123" xr:uid="{F3BFDCCA-1BEB-4375-8645-1073CEE3CE62}"/>
    <cellStyle name="Total 2 5 12" xfId="60372" xr:uid="{2C99D848-C94F-4CEE-B451-4B10B14C19B0}"/>
    <cellStyle name="Total 2 5 2" xfId="18401" xr:uid="{D0EFD146-8264-49F3-B9BC-D8E520806E1F}"/>
    <cellStyle name="Total 2 5 2 2" xfId="18402" xr:uid="{55E8EA63-7376-480B-9C2A-0BC6E1D21099}"/>
    <cellStyle name="Total 2 5 2 2 2" xfId="18403" xr:uid="{97B00BB8-AA44-49B9-96B6-D0CA69A87477}"/>
    <cellStyle name="Total 2 5 2 2 2 2" xfId="36276" xr:uid="{9291DC02-EF8A-48BF-9AB1-B449E26A4271}"/>
    <cellStyle name="Total 2 5 2 2 2 3" xfId="54127" xr:uid="{C5BB5118-F68C-4D95-A5BA-58B94226870C}"/>
    <cellStyle name="Total 2 5 2 2 3" xfId="36275" xr:uid="{67997C76-78A3-4F2C-A5D0-1179AC11A468}"/>
    <cellStyle name="Total 2 5 2 2 4" xfId="54126" xr:uid="{6157A5C6-52CC-4B84-AA5B-D6642CD7D7B4}"/>
    <cellStyle name="Total 2 5 2 3" xfId="18404" xr:uid="{439B02A0-51A9-47E1-BFEB-5BFB56FCFF72}"/>
    <cellStyle name="Total 2 5 2 3 2" xfId="18405" xr:uid="{484CAFE9-34D9-492E-9B08-5BB9F182139B}"/>
    <cellStyle name="Total 2 5 2 3 2 2" xfId="36278" xr:uid="{146C6E6B-3AD2-4F8F-AB36-438754A5F3DE}"/>
    <cellStyle name="Total 2 5 2 3 2 3" xfId="54129" xr:uid="{6FC0EFCC-1DD6-47E0-BFAA-BBA5DCFC0C96}"/>
    <cellStyle name="Total 2 5 2 3 3" xfId="36277" xr:uid="{E2D8955E-B77C-432A-AB99-3881300BFD45}"/>
    <cellStyle name="Total 2 5 2 3 4" xfId="54128" xr:uid="{3A8AFAF6-7B75-4A13-927E-7BC9F642AE64}"/>
    <cellStyle name="Total 2 5 2 4" xfId="18406" xr:uid="{429F6C99-4B9E-48A8-9C83-C6E71E0776B0}"/>
    <cellStyle name="Total 2 5 2 4 2" xfId="36279" xr:uid="{CEC36220-8751-41A4-959E-1FFFC054E452}"/>
    <cellStyle name="Total 2 5 2 4 3" xfId="54130" xr:uid="{85008FFA-496B-40A5-97CF-9E00E9955C57}"/>
    <cellStyle name="Total 2 5 2 5" xfId="36274" xr:uid="{D5A944BA-F66B-4A3A-A4A8-3D1FE42415D9}"/>
    <cellStyle name="Total 2 5 2 6" xfId="54125" xr:uid="{3FA1C267-3425-4AA6-8B34-4AAD8E067B81}"/>
    <cellStyle name="Total 2 5 3" xfId="18407" xr:uid="{7C0C60A5-A5C1-4D7E-B6A1-A78400B1D226}"/>
    <cellStyle name="Total 2 5 3 2" xfId="18408" xr:uid="{71E1884A-E387-498B-94BD-D0E51C00446B}"/>
    <cellStyle name="Total 2 5 3 2 2" xfId="18409" xr:uid="{9D23BE86-BF0D-416F-BADB-DFE40CBA39DD}"/>
    <cellStyle name="Total 2 5 3 2 2 2" xfId="36282" xr:uid="{8FBF7A56-C1F6-4D5E-854A-14E1929B3B88}"/>
    <cellStyle name="Total 2 5 3 2 2 3" xfId="54133" xr:uid="{17677CB0-F5A4-4D26-8D7E-02DE273D5B27}"/>
    <cellStyle name="Total 2 5 3 2 3" xfId="36281" xr:uid="{55049C08-5FF6-4B56-AA04-94008B3E1974}"/>
    <cellStyle name="Total 2 5 3 2 4" xfId="54132" xr:uid="{5DEF351C-EDFC-4A32-AECD-7EC095D6155C}"/>
    <cellStyle name="Total 2 5 3 3" xfId="18410" xr:uid="{91AC4A97-398C-47A8-B29D-C2671F5BAF14}"/>
    <cellStyle name="Total 2 5 3 3 2" xfId="18411" xr:uid="{0624AB95-2433-4236-B7A0-0A30674C13A0}"/>
    <cellStyle name="Total 2 5 3 3 2 2" xfId="36284" xr:uid="{6A0CF56F-B6ED-4578-999C-1FD3C2F51703}"/>
    <cellStyle name="Total 2 5 3 3 2 3" xfId="54135" xr:uid="{C025341A-1FE8-41C6-81D2-A22DFB7E4A1D}"/>
    <cellStyle name="Total 2 5 3 3 3" xfId="36283" xr:uid="{40DDD673-7AF1-489C-9ED8-9C264EDEC5CE}"/>
    <cellStyle name="Total 2 5 3 3 4" xfId="54134" xr:uid="{CE0B0FAC-6284-44B4-9528-A69708F001B4}"/>
    <cellStyle name="Total 2 5 3 4" xfId="18412" xr:uid="{9B092E07-3681-4BC0-AA40-E0C544B1DD2A}"/>
    <cellStyle name="Total 2 5 3 4 2" xfId="36285" xr:uid="{CE699C98-F9F6-41EF-90A7-B2D51AA2C38B}"/>
    <cellStyle name="Total 2 5 3 4 3" xfId="54136" xr:uid="{FDD5B840-79EC-4504-A8F3-0D78A1F62A6D}"/>
    <cellStyle name="Total 2 5 3 5" xfId="36280" xr:uid="{8B544C27-C0B7-4F9F-AE9D-90D9A8E20C33}"/>
    <cellStyle name="Total 2 5 3 6" xfId="54131" xr:uid="{3E4830CE-3770-4173-8D99-E2BF22D1AB54}"/>
    <cellStyle name="Total 2 5 4" xfId="18413" xr:uid="{DE0BF763-A9CF-4A2E-80F9-8062F75DF69C}"/>
    <cellStyle name="Total 2 5 4 2" xfId="18414" xr:uid="{A8698C51-989A-49D5-96B4-5E02DFCD6CF5}"/>
    <cellStyle name="Total 2 5 4 2 2" xfId="18415" xr:uid="{D5C4E9E4-C662-4543-8DF2-EBB5F4FB038F}"/>
    <cellStyle name="Total 2 5 4 2 2 2" xfId="36288" xr:uid="{DA4DE38D-B38D-431C-941E-3B5FBC455681}"/>
    <cellStyle name="Total 2 5 4 2 2 3" xfId="54139" xr:uid="{1699A771-73C2-48AD-A8CF-CE2C743506C4}"/>
    <cellStyle name="Total 2 5 4 2 3" xfId="36287" xr:uid="{8D66A094-7BAB-4B25-8746-3C6A10182118}"/>
    <cellStyle name="Total 2 5 4 2 4" xfId="54138" xr:uid="{A13277A4-B11E-46AB-8359-798A91D1E3EA}"/>
    <cellStyle name="Total 2 5 4 3" xfId="18416" xr:uid="{0634863D-B607-4EF2-8FEF-5A2FF40F29BD}"/>
    <cellStyle name="Total 2 5 4 3 2" xfId="18417" xr:uid="{28DA4936-CA0E-4B46-B983-A79C0414CC2E}"/>
    <cellStyle name="Total 2 5 4 3 2 2" xfId="36290" xr:uid="{612F6ED2-E5A8-4F14-8045-09EF21EF838F}"/>
    <cellStyle name="Total 2 5 4 3 2 3" xfId="54141" xr:uid="{9D2A8DEF-447F-4D06-B89D-08FD8CC66ADD}"/>
    <cellStyle name="Total 2 5 4 3 3" xfId="36289" xr:uid="{210CEC55-63E9-4B8D-BEC2-5439CC40A494}"/>
    <cellStyle name="Total 2 5 4 3 4" xfId="54140" xr:uid="{1DB8EFBE-BAF1-45BC-B34D-1FB43BDF34C9}"/>
    <cellStyle name="Total 2 5 4 4" xfId="18418" xr:uid="{2BFB7477-8CA2-4F2F-BC02-B01D4C7437CB}"/>
    <cellStyle name="Total 2 5 4 4 2" xfId="18419" xr:uid="{3577581F-8D10-481F-9CCD-23DE740E71DB}"/>
    <cellStyle name="Total 2 5 4 4 2 2" xfId="36292" xr:uid="{CC3CB73F-E4DE-484A-BC43-33087878851F}"/>
    <cellStyle name="Total 2 5 4 4 2 3" xfId="54143" xr:uid="{8B995E92-9FB8-4AF7-BD81-AD1CEED71C2B}"/>
    <cellStyle name="Total 2 5 4 4 3" xfId="36291" xr:uid="{6FA19593-1B80-4D9F-B09D-9788D165A8DD}"/>
    <cellStyle name="Total 2 5 4 4 4" xfId="54142" xr:uid="{6841AD2C-09E0-4AFD-A493-61A12CB27696}"/>
    <cellStyle name="Total 2 5 4 5" xfId="18420" xr:uid="{A885B2F9-B82D-4F46-AC0E-1F856495EEEB}"/>
    <cellStyle name="Total 2 5 4 5 2" xfId="36293" xr:uid="{D47A39CE-E246-43FA-8778-1049F8175369}"/>
    <cellStyle name="Total 2 5 4 5 3" xfId="54144" xr:uid="{EBBCC5E1-D07F-4610-9E85-2F5C19537BC0}"/>
    <cellStyle name="Total 2 5 4 6" xfId="36286" xr:uid="{F86A9A03-5A7A-4A2B-9ACA-FF1D10784F33}"/>
    <cellStyle name="Total 2 5 4 7" xfId="54137" xr:uid="{52C7725E-6EB0-4E0E-A273-71A03B919497}"/>
    <cellStyle name="Total 2 5 5" xfId="18421" xr:uid="{2D7BC499-27AC-48EC-8B34-893D2B0C02A9}"/>
    <cellStyle name="Total 2 5 5 2" xfId="18422" xr:uid="{A53FE50C-2D13-4ACF-994E-BF21342DC2C4}"/>
    <cellStyle name="Total 2 5 5 2 2" xfId="18423" xr:uid="{962254E4-46A1-4236-8509-B0948A091641}"/>
    <cellStyle name="Total 2 5 5 2 2 2" xfId="36296" xr:uid="{3F8FA0B8-5162-4AB1-B99A-13F8E574E3B2}"/>
    <cellStyle name="Total 2 5 5 2 2 3" xfId="54147" xr:uid="{8DAD3152-1857-421F-92A3-C2E6868DF7DF}"/>
    <cellStyle name="Total 2 5 5 2 3" xfId="36295" xr:uid="{A874A5EF-A551-4421-891F-BACA41E92A89}"/>
    <cellStyle name="Total 2 5 5 2 4" xfId="54146" xr:uid="{374E07B7-1C5C-45FD-AD10-2B603F0EF84D}"/>
    <cellStyle name="Total 2 5 5 3" xfId="18424" xr:uid="{C3DB16C8-670E-4904-8AA1-250A341601D5}"/>
    <cellStyle name="Total 2 5 5 3 2" xfId="18425" xr:uid="{E254C6A9-DABA-40D0-A3CB-6BBFB226391A}"/>
    <cellStyle name="Total 2 5 5 3 2 2" xfId="36298" xr:uid="{4B028E9B-51AB-42B4-BA53-BC2F04795DDF}"/>
    <cellStyle name="Total 2 5 5 3 2 3" xfId="54149" xr:uid="{CD58891F-2539-41E0-B9E0-64B029E3DAF1}"/>
    <cellStyle name="Total 2 5 5 3 3" xfId="36297" xr:uid="{70F0439A-FD21-40A6-B803-4F2462FBC243}"/>
    <cellStyle name="Total 2 5 5 3 4" xfId="54148" xr:uid="{FB6AF90E-DB3A-4DEA-AC4E-4F9C71A12FFF}"/>
    <cellStyle name="Total 2 5 5 4" xfId="18426" xr:uid="{A71ACB7E-36E6-4D8D-A8F4-44D6D0653672}"/>
    <cellStyle name="Total 2 5 5 4 2" xfId="36299" xr:uid="{CB10FA75-7F2F-457C-B436-B98D47927A85}"/>
    <cellStyle name="Total 2 5 5 4 3" xfId="54150" xr:uid="{AAAC74FD-42B0-48F3-B78E-DFB6F5251202}"/>
    <cellStyle name="Total 2 5 5 5" xfId="36294" xr:uid="{BD2D7E71-5166-439B-83DD-D77141DACF47}"/>
    <cellStyle name="Total 2 5 5 6" xfId="54145" xr:uid="{300BE48D-2708-4391-9E96-E3E844697398}"/>
    <cellStyle name="Total 2 5 6" xfId="18427" xr:uid="{26D88E2B-18E9-425D-AB39-D7647574A6D6}"/>
    <cellStyle name="Total 2 5 6 2" xfId="18428" xr:uid="{304C15B7-6F2E-41CA-9683-B5CC97B91D49}"/>
    <cellStyle name="Total 2 5 6 2 2" xfId="36301" xr:uid="{AF37E087-4E18-4AB1-82B0-23E65AD1C91E}"/>
    <cellStyle name="Total 2 5 6 2 3" xfId="54152" xr:uid="{86911859-8798-4ED9-BBE4-4F577720F997}"/>
    <cellStyle name="Total 2 5 6 3" xfId="36300" xr:uid="{5BDCF2A4-C451-44CF-8827-D88B6FF5C8B2}"/>
    <cellStyle name="Total 2 5 6 4" xfId="54151" xr:uid="{4E7A7507-33C3-44FE-9411-1EB54B49BC9D}"/>
    <cellStyle name="Total 2 5 7" xfId="18429" xr:uid="{F42B3FEA-7245-40BF-A11D-E96C5AEDC3D6}"/>
    <cellStyle name="Total 2 5 7 2" xfId="18430" xr:uid="{5C9727D4-B117-4FE0-8F64-7AB35BD43C90}"/>
    <cellStyle name="Total 2 5 7 2 2" xfId="36303" xr:uid="{4710804A-B6C5-49A6-8DF7-19B00F7C3C35}"/>
    <cellStyle name="Total 2 5 7 2 3" xfId="54154" xr:uid="{B541003A-5100-49B6-B183-C3228463A205}"/>
    <cellStyle name="Total 2 5 7 3" xfId="36302" xr:uid="{6C8C28CB-0925-41DC-817B-FFF71EB6AF47}"/>
    <cellStyle name="Total 2 5 7 4" xfId="54153" xr:uid="{5EA0856C-DF0E-4D9A-B887-5843F5A65573}"/>
    <cellStyle name="Total 2 5 8" xfId="18431" xr:uid="{D72DC059-D87B-4B0F-A40B-0D18BA7F7A45}"/>
    <cellStyle name="Total 2 5 8 2" xfId="18432" xr:uid="{A94884A2-063A-457C-8358-E5E57EB5094F}"/>
    <cellStyle name="Total 2 5 8 2 2" xfId="36305" xr:uid="{F740BDB7-965E-4D66-B6CE-85A60AE16226}"/>
    <cellStyle name="Total 2 5 8 2 3" xfId="54156" xr:uid="{8A643F45-6B6F-42DE-BC69-84095A8A6A1D}"/>
    <cellStyle name="Total 2 5 8 3" xfId="36304" xr:uid="{0C141F56-DA5D-44CD-8163-CBA237F1C22A}"/>
    <cellStyle name="Total 2 5 8 4" xfId="54155" xr:uid="{378153BB-EB85-4FF3-8B5B-AB123A7AE20F}"/>
    <cellStyle name="Total 2 5 9" xfId="18433" xr:uid="{03F16301-B676-4EE6-9914-EAA08400F149}"/>
    <cellStyle name="Total 2 5 9 2" xfId="36306" xr:uid="{D7795A27-3663-46B1-B01B-C46F28E9D8C8}"/>
    <cellStyle name="Total 2 5 9 3" xfId="54157" xr:uid="{42650196-2215-4D73-909C-85F8C103459E}"/>
    <cellStyle name="Total 2 6" xfId="4819" xr:uid="{FC8D36DE-BEFE-4C85-B254-457C49E8D43A}"/>
    <cellStyle name="Total 2 6 10" xfId="18435" xr:uid="{01EAA865-A5D7-4136-A2E8-FA22A1560394}"/>
    <cellStyle name="Total 2 6 10 2" xfId="36308" xr:uid="{06F4FBAA-A8EF-4B4A-A644-7A027285B93A}"/>
    <cellStyle name="Total 2 6 10 3" xfId="54159" xr:uid="{52B9C636-E3AA-494F-9D34-75222E3BDE1D}"/>
    <cellStyle name="Total 2 6 11" xfId="18434" xr:uid="{4E2E3121-0BFD-4191-831E-17062120582A}"/>
    <cellStyle name="Total 2 6 11 2" xfId="36307" xr:uid="{689C5D9D-F4CC-45C4-A441-1DD99781259A}"/>
    <cellStyle name="Total 2 6 11 3" xfId="54158" xr:uid="{F92C8CF5-8F5F-4ECD-9744-5F64DD7583C7}"/>
    <cellStyle name="Total 2 6 12" xfId="60373" xr:uid="{34F07440-1A06-4DF8-BC29-48013E2AA15D}"/>
    <cellStyle name="Total 2 6 2" xfId="18436" xr:uid="{D3160F0D-18C3-4FC2-AD2F-BC92BB6E9A5E}"/>
    <cellStyle name="Total 2 6 2 2" xfId="18437" xr:uid="{C74CE2D8-1ED8-4896-9667-4CA59136F975}"/>
    <cellStyle name="Total 2 6 2 2 2" xfId="18438" xr:uid="{351193FA-61EA-4714-A056-D7766414F79E}"/>
    <cellStyle name="Total 2 6 2 2 2 2" xfId="36311" xr:uid="{A4E4D362-4728-4857-9E92-411AAD178A4B}"/>
    <cellStyle name="Total 2 6 2 2 2 3" xfId="54162" xr:uid="{43B4BD0E-3D21-42E6-8521-4A5E2256A4E0}"/>
    <cellStyle name="Total 2 6 2 2 3" xfId="36310" xr:uid="{A1C0A962-2FA4-4351-9CA6-3AF38065800B}"/>
    <cellStyle name="Total 2 6 2 2 4" xfId="54161" xr:uid="{518052D7-08B5-4DAF-BC34-C5F67F124F02}"/>
    <cellStyle name="Total 2 6 2 3" xfId="18439" xr:uid="{7E50D14D-BAD9-4F13-9A8C-EE59B20D9462}"/>
    <cellStyle name="Total 2 6 2 3 2" xfId="18440" xr:uid="{388DF427-BAEB-4088-9515-4EEA597DAA87}"/>
    <cellStyle name="Total 2 6 2 3 2 2" xfId="36313" xr:uid="{D73BA25B-0020-49AB-A3F5-1796C8A183C7}"/>
    <cellStyle name="Total 2 6 2 3 2 3" xfId="54164" xr:uid="{284FFFE3-3F17-498C-A8A5-653231D5ED3D}"/>
    <cellStyle name="Total 2 6 2 3 3" xfId="36312" xr:uid="{22B2DA90-3B1A-4FA0-8BAB-46ABB5B024A1}"/>
    <cellStyle name="Total 2 6 2 3 4" xfId="54163" xr:uid="{CC646C54-1043-4C57-A06A-F66884EDBFEE}"/>
    <cellStyle name="Total 2 6 2 4" xfId="18441" xr:uid="{BB46085F-533B-4E52-B1BE-41DAA61910B0}"/>
    <cellStyle name="Total 2 6 2 4 2" xfId="36314" xr:uid="{A78C7B80-3410-437A-B9D7-8D770CF884BF}"/>
    <cellStyle name="Total 2 6 2 4 3" xfId="54165" xr:uid="{4E9EF3D1-93C9-473E-BE9F-5C6A93058330}"/>
    <cellStyle name="Total 2 6 2 5" xfId="36309" xr:uid="{59B938D8-F8BF-41EC-BE5F-A5D1A3620CEC}"/>
    <cellStyle name="Total 2 6 2 6" xfId="54160" xr:uid="{EF762B88-2664-4602-A736-791486FFACB4}"/>
    <cellStyle name="Total 2 6 3" xfId="18442" xr:uid="{2DDC2101-DBE1-4457-9CF0-56A5F9596D12}"/>
    <cellStyle name="Total 2 6 3 2" xfId="18443" xr:uid="{E4278D24-D245-4DC9-8AFC-5A93F1A5BA80}"/>
    <cellStyle name="Total 2 6 3 2 2" xfId="18444" xr:uid="{66E81F2B-FC2B-4BDC-815A-553A545C6BB0}"/>
    <cellStyle name="Total 2 6 3 2 2 2" xfId="36317" xr:uid="{E53B05ED-EB59-460A-ACC2-B6468170D4D1}"/>
    <cellStyle name="Total 2 6 3 2 2 3" xfId="54168" xr:uid="{8B05848C-ED26-488A-9628-D3BA760D326A}"/>
    <cellStyle name="Total 2 6 3 2 3" xfId="36316" xr:uid="{9446ACB1-1611-4F46-BD55-AC56C0682F30}"/>
    <cellStyle name="Total 2 6 3 2 4" xfId="54167" xr:uid="{16B515BA-A8A4-4711-9BDE-3A7EAF15C442}"/>
    <cellStyle name="Total 2 6 3 3" xfId="18445" xr:uid="{89CDAB86-664D-45C5-9544-060C03A3F84D}"/>
    <cellStyle name="Total 2 6 3 3 2" xfId="18446" xr:uid="{66EC5ADD-C9F6-4FC1-935B-E209D891B98D}"/>
    <cellStyle name="Total 2 6 3 3 2 2" xfId="36319" xr:uid="{53A7A036-3739-428F-B997-54D8280C3F36}"/>
    <cellStyle name="Total 2 6 3 3 2 3" xfId="54170" xr:uid="{758530F2-F793-49BE-8B6E-94D38CBDC886}"/>
    <cellStyle name="Total 2 6 3 3 3" xfId="36318" xr:uid="{6AF671AA-0D64-4802-8320-32B4D1DCCD9F}"/>
    <cellStyle name="Total 2 6 3 3 4" xfId="54169" xr:uid="{7886AF35-AEF3-4E98-B822-FCBD0E3F5FF9}"/>
    <cellStyle name="Total 2 6 3 4" xfId="18447" xr:uid="{C901751A-81C7-4322-A239-EF2375512FE0}"/>
    <cellStyle name="Total 2 6 3 4 2" xfId="36320" xr:uid="{77CED69D-F5E8-48EE-9F1E-18A7FC78E2AC}"/>
    <cellStyle name="Total 2 6 3 4 3" xfId="54171" xr:uid="{FED24423-4E97-4E1E-B6CC-7E007453D827}"/>
    <cellStyle name="Total 2 6 3 5" xfId="36315" xr:uid="{104AA25E-9110-411A-A761-EF566AAC2D04}"/>
    <cellStyle name="Total 2 6 3 6" xfId="54166" xr:uid="{AA71AF29-DCDE-48D0-AE41-219724B4D76B}"/>
    <cellStyle name="Total 2 6 4" xfId="18448" xr:uid="{68EA1D5B-CA8B-49C9-A35E-EF81861B9264}"/>
    <cellStyle name="Total 2 6 4 2" xfId="18449" xr:uid="{80161F02-7FD0-4FA8-BFA8-8A7CDAB07D10}"/>
    <cellStyle name="Total 2 6 4 2 2" xfId="18450" xr:uid="{2266093D-0E1D-4FD8-ABA9-E9CBE7BA5641}"/>
    <cellStyle name="Total 2 6 4 2 2 2" xfId="36323" xr:uid="{4EEB20CF-10D5-430A-929E-DAB928A6891D}"/>
    <cellStyle name="Total 2 6 4 2 2 3" xfId="54174" xr:uid="{AD588FBC-7503-47E7-A37B-0CBFCE2C1BE4}"/>
    <cellStyle name="Total 2 6 4 2 3" xfId="36322" xr:uid="{7CB03833-7E9C-4397-A16C-A09FE9717757}"/>
    <cellStyle name="Total 2 6 4 2 4" xfId="54173" xr:uid="{FB4D9646-9353-4C0A-8FC3-CF5E05789E8D}"/>
    <cellStyle name="Total 2 6 4 3" xfId="18451" xr:uid="{74AFF699-F3B3-491E-A9BA-2DCAF2D9355F}"/>
    <cellStyle name="Total 2 6 4 3 2" xfId="18452" xr:uid="{8B73E238-05ED-4F21-B2A3-842E11F1554E}"/>
    <cellStyle name="Total 2 6 4 3 2 2" xfId="36325" xr:uid="{4A33CDD8-E6B3-4DF1-8FF0-378141D28C98}"/>
    <cellStyle name="Total 2 6 4 3 2 3" xfId="54176" xr:uid="{B02DE74B-6D11-4D2E-B1F2-47B75B396C70}"/>
    <cellStyle name="Total 2 6 4 3 3" xfId="36324" xr:uid="{2BEF3C7A-03C1-4817-91F5-67CFE6457214}"/>
    <cellStyle name="Total 2 6 4 3 4" xfId="54175" xr:uid="{A1B501F6-BE9B-4A54-8459-7752E9E73AEB}"/>
    <cellStyle name="Total 2 6 4 4" xfId="18453" xr:uid="{5C87C398-3548-4425-946A-5AF53342A77D}"/>
    <cellStyle name="Total 2 6 4 4 2" xfId="18454" xr:uid="{D3937781-F781-44E6-8590-5A1267EDE390}"/>
    <cellStyle name="Total 2 6 4 4 2 2" xfId="36327" xr:uid="{B421F9E9-81A5-4E22-A5AD-3EBF939ECEAE}"/>
    <cellStyle name="Total 2 6 4 4 2 3" xfId="54178" xr:uid="{A31C3B8F-4F22-425C-BA1F-00EED5293104}"/>
    <cellStyle name="Total 2 6 4 4 3" xfId="36326" xr:uid="{1B1C0B0F-A9B7-458A-BD16-DFA3068D5570}"/>
    <cellStyle name="Total 2 6 4 4 4" xfId="54177" xr:uid="{8E93F246-C0EA-4153-8D72-F71FBF8B52EE}"/>
    <cellStyle name="Total 2 6 4 5" xfId="18455" xr:uid="{F59CC18C-6B40-44AA-BDFB-A9B2A3999512}"/>
    <cellStyle name="Total 2 6 4 5 2" xfId="36328" xr:uid="{CF3CFC24-005C-4E22-B72E-DE0C403773E5}"/>
    <cellStyle name="Total 2 6 4 5 3" xfId="54179" xr:uid="{FD4CA435-EA38-446F-A4EC-AE7E52C7A92E}"/>
    <cellStyle name="Total 2 6 4 6" xfId="36321" xr:uid="{57049832-399F-4035-BCC1-80506C700F88}"/>
    <cellStyle name="Total 2 6 4 7" xfId="54172" xr:uid="{B889982A-3470-427D-9475-96131C789027}"/>
    <cellStyle name="Total 2 6 5" xfId="18456" xr:uid="{1A6701D1-B2ED-48B2-B0D4-A130C381DFB7}"/>
    <cellStyle name="Total 2 6 5 2" xfId="18457" xr:uid="{07129E62-97D6-4B85-9581-07A02F42C2BC}"/>
    <cellStyle name="Total 2 6 5 2 2" xfId="18458" xr:uid="{B08D54F2-69C9-4F62-89B8-84F4A051B63D}"/>
    <cellStyle name="Total 2 6 5 2 2 2" xfId="36331" xr:uid="{43B22538-6560-470A-B00F-AB78D266F646}"/>
    <cellStyle name="Total 2 6 5 2 2 3" xfId="54182" xr:uid="{7070EA9A-2EEB-45DB-9FF8-56D5A49476D4}"/>
    <cellStyle name="Total 2 6 5 2 3" xfId="36330" xr:uid="{5A01D8F2-91C3-48EC-9B91-8DFCF04CC948}"/>
    <cellStyle name="Total 2 6 5 2 4" xfId="54181" xr:uid="{1F76F8CA-BCA2-41EB-85D1-A7C117D14076}"/>
    <cellStyle name="Total 2 6 5 3" xfId="18459" xr:uid="{E2BFC118-54DB-4171-98E2-6FBF181B8A33}"/>
    <cellStyle name="Total 2 6 5 3 2" xfId="18460" xr:uid="{9A540C76-39F0-4ED6-A3B6-A603133B6441}"/>
    <cellStyle name="Total 2 6 5 3 2 2" xfId="36333" xr:uid="{E1DFBA1D-174E-4D14-9599-5F8D78380CF5}"/>
    <cellStyle name="Total 2 6 5 3 2 3" xfId="54184" xr:uid="{E600CE40-B2F9-4AC3-B3B8-3919AB689E42}"/>
    <cellStyle name="Total 2 6 5 3 3" xfId="36332" xr:uid="{F1EB57D7-75E8-4C17-A2F0-F635286611E2}"/>
    <cellStyle name="Total 2 6 5 3 4" xfId="54183" xr:uid="{6AD5F0C9-4211-469E-BBBD-6B57141728A0}"/>
    <cellStyle name="Total 2 6 5 4" xfId="18461" xr:uid="{53C63BD5-D1DA-4695-98B4-445AFBE7B066}"/>
    <cellStyle name="Total 2 6 5 4 2" xfId="36334" xr:uid="{DF12AC1C-D105-4F76-B367-FD27C7C9B047}"/>
    <cellStyle name="Total 2 6 5 4 3" xfId="54185" xr:uid="{B086CA18-3561-40D6-A8E1-3B0D59DFE751}"/>
    <cellStyle name="Total 2 6 5 5" xfId="36329" xr:uid="{8F8FC002-D089-4052-8722-B6112C1E8932}"/>
    <cellStyle name="Total 2 6 5 6" xfId="54180" xr:uid="{A0FDEE16-270B-46D5-9BDD-B12EB040D58A}"/>
    <cellStyle name="Total 2 6 6" xfId="18462" xr:uid="{708AC00F-C4DA-4498-9DBA-BB77025C0C2F}"/>
    <cellStyle name="Total 2 6 6 2" xfId="18463" xr:uid="{EBF5A9BD-876B-4159-B6D0-C42B1EA4A8AA}"/>
    <cellStyle name="Total 2 6 6 2 2" xfId="36336" xr:uid="{1A05B1AD-5C89-4E7F-9E87-C28B017B05E1}"/>
    <cellStyle name="Total 2 6 6 2 3" xfId="54187" xr:uid="{4C171828-76EF-4012-9DAE-333D3E23A8F3}"/>
    <cellStyle name="Total 2 6 6 3" xfId="36335" xr:uid="{D704277E-5F33-4499-942B-2735242D0F43}"/>
    <cellStyle name="Total 2 6 6 4" xfId="54186" xr:uid="{12EC3E4D-A826-4C1B-A949-5BE041A1DF38}"/>
    <cellStyle name="Total 2 6 7" xfId="18464" xr:uid="{7F77934D-F534-42E0-9AE3-55E66EFB7CDB}"/>
    <cellStyle name="Total 2 6 7 2" xfId="18465" xr:uid="{DD5A416A-3D67-427A-A1A9-8372F49DAA12}"/>
    <cellStyle name="Total 2 6 7 2 2" xfId="36338" xr:uid="{70FDBB05-8991-4B2B-BB45-7FDB8BC56ADA}"/>
    <cellStyle name="Total 2 6 7 2 3" xfId="54189" xr:uid="{8E7F4EC0-5497-4D28-A77E-CAE31AEA0400}"/>
    <cellStyle name="Total 2 6 7 3" xfId="36337" xr:uid="{AE366822-C161-476A-9D2D-2C126208AD2E}"/>
    <cellStyle name="Total 2 6 7 4" xfId="54188" xr:uid="{6F06D5C3-FABD-4ECC-BCCD-497170FF3522}"/>
    <cellStyle name="Total 2 6 8" xfId="18466" xr:uid="{7DC82CDA-413F-4EEC-B594-8B64F707C843}"/>
    <cellStyle name="Total 2 6 8 2" xfId="18467" xr:uid="{C13164F5-0FA9-40CB-A589-70F130438E6B}"/>
    <cellStyle name="Total 2 6 8 2 2" xfId="36340" xr:uid="{DD72C9C1-7633-4314-AB77-3B986E79B591}"/>
    <cellStyle name="Total 2 6 8 2 3" xfId="54191" xr:uid="{C323E2B7-F6F2-43BB-9BC1-ABD75C251EB2}"/>
    <cellStyle name="Total 2 6 8 3" xfId="36339" xr:uid="{ABA93405-F0AC-4795-95F0-E8B4CF8A2664}"/>
    <cellStyle name="Total 2 6 8 4" xfId="54190" xr:uid="{04E9E8BF-6AAE-4F6C-921B-A91DB680AE69}"/>
    <cellStyle name="Total 2 6 9" xfId="18468" xr:uid="{D2BA4BED-A2B8-47E9-B852-20C480CB3584}"/>
    <cellStyle name="Total 2 6 9 2" xfId="36341" xr:uid="{2C94DA95-BF94-40A5-85F7-B43313AE2B6B}"/>
    <cellStyle name="Total 2 6 9 3" xfId="54192" xr:uid="{D59BCA0D-6CC8-4CA1-B473-E93161F24D9C}"/>
    <cellStyle name="Total 2 7" xfId="4820" xr:uid="{1E02CF4B-62ED-48D5-9B7B-192846E5752C}"/>
    <cellStyle name="Total 2 7 10" xfId="18470" xr:uid="{9BE6138F-CE3A-4B9E-BBCD-95D3420E9BFE}"/>
    <cellStyle name="Total 2 7 10 2" xfId="36343" xr:uid="{FF53B2A2-A394-4A8C-8BFA-69340CF1CADA}"/>
    <cellStyle name="Total 2 7 10 3" xfId="54194" xr:uid="{29FA7595-096C-4ABC-BFCB-EDD6E5F18886}"/>
    <cellStyle name="Total 2 7 11" xfId="18469" xr:uid="{2B8BE9F3-3EFF-4420-B73C-3445D913979E}"/>
    <cellStyle name="Total 2 7 11 2" xfId="36342" xr:uid="{251DE9E5-42DF-4CD7-8FA4-3784B421E730}"/>
    <cellStyle name="Total 2 7 11 3" xfId="54193" xr:uid="{1A310FB2-9C92-4AFD-84C6-77E7D8897BC8}"/>
    <cellStyle name="Total 2 7 12" xfId="60374" xr:uid="{5440F629-07A6-456D-973A-1059EDC828F3}"/>
    <cellStyle name="Total 2 7 2" xfId="18471" xr:uid="{C2C1B093-25D4-4306-920B-0D8DB27AACB7}"/>
    <cellStyle name="Total 2 7 2 2" xfId="18472" xr:uid="{C83100CD-3889-4F24-B1B6-A02173D4D57C}"/>
    <cellStyle name="Total 2 7 2 2 2" xfId="18473" xr:uid="{BFF901EA-6121-439A-9957-83ADF07650AC}"/>
    <cellStyle name="Total 2 7 2 2 2 2" xfId="36346" xr:uid="{3CB52EC8-5166-4B4B-A364-4F445CBB9CC4}"/>
    <cellStyle name="Total 2 7 2 2 2 3" xfId="54197" xr:uid="{A6976701-804B-4086-A085-AE1AAE31B6C6}"/>
    <cellStyle name="Total 2 7 2 2 3" xfId="36345" xr:uid="{EA6DD46A-A6CD-46AD-848B-59DBB3D01CAF}"/>
    <cellStyle name="Total 2 7 2 2 4" xfId="54196" xr:uid="{8CA3347A-D496-4981-A9DC-79E8C9E8F934}"/>
    <cellStyle name="Total 2 7 2 3" xfId="18474" xr:uid="{BC8D3EFD-F7F8-44AA-8970-997AC8694645}"/>
    <cellStyle name="Total 2 7 2 3 2" xfId="18475" xr:uid="{94BAE684-F3BA-4A30-A75A-5E152409F855}"/>
    <cellStyle name="Total 2 7 2 3 2 2" xfId="36348" xr:uid="{DC71585D-CFBD-472D-9E00-D0792581A73B}"/>
    <cellStyle name="Total 2 7 2 3 2 3" xfId="54199" xr:uid="{B7D4BB93-50D0-4CAB-B977-E1A78BF58911}"/>
    <cellStyle name="Total 2 7 2 3 3" xfId="36347" xr:uid="{603E5CFF-CF92-4104-BD82-9B5726B85B42}"/>
    <cellStyle name="Total 2 7 2 3 4" xfId="54198" xr:uid="{755E0EE2-1D2D-4924-B8AB-634BECD81D0D}"/>
    <cellStyle name="Total 2 7 2 4" xfId="18476" xr:uid="{9BC7E32F-B269-438B-8622-094C57E03CA2}"/>
    <cellStyle name="Total 2 7 2 4 2" xfId="36349" xr:uid="{7A443CE6-4319-4D3C-92E7-153E9ECF866E}"/>
    <cellStyle name="Total 2 7 2 4 3" xfId="54200" xr:uid="{6CD08206-47A6-4CB2-913B-31143478DA84}"/>
    <cellStyle name="Total 2 7 2 5" xfId="36344" xr:uid="{E98C28FE-894F-47FC-824E-9CEDCC6BF2DC}"/>
    <cellStyle name="Total 2 7 2 6" xfId="54195" xr:uid="{92408741-A4C0-4C9C-8B28-E107BA1B0AF9}"/>
    <cellStyle name="Total 2 7 3" xfId="18477" xr:uid="{18B40053-B2AF-4684-A4CA-AC2C77EABBC1}"/>
    <cellStyle name="Total 2 7 3 2" xfId="18478" xr:uid="{7C2EF4AF-78A2-44AF-B42E-130D2885D185}"/>
    <cellStyle name="Total 2 7 3 2 2" xfId="18479" xr:uid="{FC53B90C-8622-477A-93F3-2E614B035801}"/>
    <cellStyle name="Total 2 7 3 2 2 2" xfId="36352" xr:uid="{002E5E9A-A52D-4E33-A5F6-C13C59BDD937}"/>
    <cellStyle name="Total 2 7 3 2 2 3" xfId="54203" xr:uid="{FD7BA2E3-3A6E-48EC-A457-353D6E6FAAE2}"/>
    <cellStyle name="Total 2 7 3 2 3" xfId="36351" xr:uid="{D291E557-115D-431F-BFC6-66BC52BBCACC}"/>
    <cellStyle name="Total 2 7 3 2 4" xfId="54202" xr:uid="{97AC3A97-211C-4F08-BBB2-7EB59D72F68F}"/>
    <cellStyle name="Total 2 7 3 3" xfId="18480" xr:uid="{72B0200D-3EB5-4B40-BB77-6D72C4B6C149}"/>
    <cellStyle name="Total 2 7 3 3 2" xfId="18481" xr:uid="{0534733E-DE05-42FA-8899-ADDEF65362C5}"/>
    <cellStyle name="Total 2 7 3 3 2 2" xfId="36354" xr:uid="{C981E380-13A8-4AE2-A37C-83963E7C743B}"/>
    <cellStyle name="Total 2 7 3 3 2 3" xfId="54205" xr:uid="{F2AEAE1A-D698-4EED-9887-CF684F2C2504}"/>
    <cellStyle name="Total 2 7 3 3 3" xfId="36353" xr:uid="{565833CF-7586-42A0-B5C7-0E6131AFADB1}"/>
    <cellStyle name="Total 2 7 3 3 4" xfId="54204" xr:uid="{FA50877C-5E3D-4CF2-99CB-45A1A6AB96D6}"/>
    <cellStyle name="Total 2 7 3 4" xfId="18482" xr:uid="{61D6C42D-FDFC-49CE-BE8A-F3394EBF4464}"/>
    <cellStyle name="Total 2 7 3 4 2" xfId="36355" xr:uid="{C7163ABD-7859-41C6-8539-CDD25510F0FF}"/>
    <cellStyle name="Total 2 7 3 4 3" xfId="54206" xr:uid="{7324A637-5619-4B41-920E-80BF96FEF637}"/>
    <cellStyle name="Total 2 7 3 5" xfId="36350" xr:uid="{B072D851-402A-41C8-B14C-155A3E351656}"/>
    <cellStyle name="Total 2 7 3 6" xfId="54201" xr:uid="{78EC036D-BDE2-41AF-BB4D-E2460B7CFE38}"/>
    <cellStyle name="Total 2 7 4" xfId="18483" xr:uid="{D12184D7-2AED-4B44-9CFE-B480DBDF5672}"/>
    <cellStyle name="Total 2 7 4 2" xfId="18484" xr:uid="{933B4684-E0FC-4AD3-B40B-A880D0E267FC}"/>
    <cellStyle name="Total 2 7 4 2 2" xfId="18485" xr:uid="{A3F1045A-FC96-4E97-9853-0B8AA119E62F}"/>
    <cellStyle name="Total 2 7 4 2 2 2" xfId="36358" xr:uid="{4A487500-8F6B-4FAA-8E75-132B2E1E1431}"/>
    <cellStyle name="Total 2 7 4 2 2 3" xfId="54209" xr:uid="{DF0607B0-9BCD-440D-96FC-06470E5781A6}"/>
    <cellStyle name="Total 2 7 4 2 3" xfId="36357" xr:uid="{430C0A01-287C-4CCF-BC06-96629EF25593}"/>
    <cellStyle name="Total 2 7 4 2 4" xfId="54208" xr:uid="{9AF8C5AA-4D58-4B70-9BEA-14B59AA46FA7}"/>
    <cellStyle name="Total 2 7 4 3" xfId="18486" xr:uid="{AE0606C4-768B-452E-A69D-C9293A2F94D5}"/>
    <cellStyle name="Total 2 7 4 3 2" xfId="18487" xr:uid="{AE0ED4C3-6367-49FC-BA84-811B87D11D2F}"/>
    <cellStyle name="Total 2 7 4 3 2 2" xfId="36360" xr:uid="{03E1BB87-A5B7-40B8-B689-834C96574AFB}"/>
    <cellStyle name="Total 2 7 4 3 2 3" xfId="54211" xr:uid="{6ADAA6E6-625B-4E9C-A379-6F620C30F3FA}"/>
    <cellStyle name="Total 2 7 4 3 3" xfId="36359" xr:uid="{39D4D344-EFB0-4C1E-BCF3-4E0067E45195}"/>
    <cellStyle name="Total 2 7 4 3 4" xfId="54210" xr:uid="{4BB2675E-6329-48A9-8A98-2083504FA887}"/>
    <cellStyle name="Total 2 7 4 4" xfId="18488" xr:uid="{2EEFB8A7-9131-4678-8845-A25FF23B4EAC}"/>
    <cellStyle name="Total 2 7 4 4 2" xfId="18489" xr:uid="{A241DAA2-886A-47F9-9146-76ED53AEB906}"/>
    <cellStyle name="Total 2 7 4 4 2 2" xfId="36362" xr:uid="{E4094531-80CD-4559-9309-DE7F306524A8}"/>
    <cellStyle name="Total 2 7 4 4 2 3" xfId="54213" xr:uid="{AF8787E3-74AB-4B95-BEB6-23A05C35AACC}"/>
    <cellStyle name="Total 2 7 4 4 3" xfId="36361" xr:uid="{541B9EE5-8D2B-4422-B20E-2B46B5CFECCB}"/>
    <cellStyle name="Total 2 7 4 4 4" xfId="54212" xr:uid="{C6F44989-171E-4183-A357-4CDD510CE96F}"/>
    <cellStyle name="Total 2 7 4 5" xfId="18490" xr:uid="{CE53A80B-1429-4957-AD41-000FADC61173}"/>
    <cellStyle name="Total 2 7 4 5 2" xfId="36363" xr:uid="{C2DB8B47-39EB-417F-81A6-593AD8CB006D}"/>
    <cellStyle name="Total 2 7 4 5 3" xfId="54214" xr:uid="{6A808A99-F5FB-4B26-8BB5-B721009DD3BD}"/>
    <cellStyle name="Total 2 7 4 6" xfId="36356" xr:uid="{EF7B79F9-5656-4EF7-A92B-E59B9C35F3D2}"/>
    <cellStyle name="Total 2 7 4 7" xfId="54207" xr:uid="{D46B5390-2E71-4B6A-A39C-2B6883E43E14}"/>
    <cellStyle name="Total 2 7 5" xfId="18491" xr:uid="{6B3C96B2-DD42-4015-8AC3-A6D04492EEBA}"/>
    <cellStyle name="Total 2 7 5 2" xfId="18492" xr:uid="{1A010DD8-A80C-4FDE-89DC-DB5F42A18C6D}"/>
    <cellStyle name="Total 2 7 5 2 2" xfId="18493" xr:uid="{0F659F1B-AD34-4813-8F78-9B7F9DE70809}"/>
    <cellStyle name="Total 2 7 5 2 2 2" xfId="36366" xr:uid="{10C65EF0-304B-46BE-A048-AA7663BA9285}"/>
    <cellStyle name="Total 2 7 5 2 2 3" xfId="54217" xr:uid="{421CE08E-8BFD-4738-8FDD-09264E6B412C}"/>
    <cellStyle name="Total 2 7 5 2 3" xfId="36365" xr:uid="{08E5515C-0068-4F70-9FE9-C295B5E232DB}"/>
    <cellStyle name="Total 2 7 5 2 4" xfId="54216" xr:uid="{B95263E9-F993-4208-B994-74A1AEF970AB}"/>
    <cellStyle name="Total 2 7 5 3" xfId="18494" xr:uid="{4736362B-56AF-48DA-B4F1-3431F213005D}"/>
    <cellStyle name="Total 2 7 5 3 2" xfId="18495" xr:uid="{DDAA1316-2395-4DE2-946E-E707691547BA}"/>
    <cellStyle name="Total 2 7 5 3 2 2" xfId="36368" xr:uid="{2C3B7122-0876-4A50-934F-C71A2A5FF9EE}"/>
    <cellStyle name="Total 2 7 5 3 2 3" xfId="54219" xr:uid="{7E73D3B8-3C89-41E2-B261-4EEAC79AE72E}"/>
    <cellStyle name="Total 2 7 5 3 3" xfId="36367" xr:uid="{EB438D9E-C54E-4544-AF9C-2B0A5B2EAB99}"/>
    <cellStyle name="Total 2 7 5 3 4" xfId="54218" xr:uid="{41CCD0E6-0920-4F28-B6BF-6D4C4E67495F}"/>
    <cellStyle name="Total 2 7 5 4" xfId="18496" xr:uid="{ECB83565-3EA7-4AF9-A7E3-96F134B156AB}"/>
    <cellStyle name="Total 2 7 5 4 2" xfId="36369" xr:uid="{F5FABC3A-F6C6-4DA0-87D7-1FE1B34647FB}"/>
    <cellStyle name="Total 2 7 5 4 3" xfId="54220" xr:uid="{7A57A4F9-ABA6-4C8D-8970-DB3F33AB5B92}"/>
    <cellStyle name="Total 2 7 5 5" xfId="36364" xr:uid="{BA0A0281-6830-483C-B74F-F99D736851AB}"/>
    <cellStyle name="Total 2 7 5 6" xfId="54215" xr:uid="{FBBF39C5-9F75-4F7D-A8A8-C35636BBF606}"/>
    <cellStyle name="Total 2 7 6" xfId="18497" xr:uid="{D7AFB0AA-8B25-40A4-9728-F741A544C598}"/>
    <cellStyle name="Total 2 7 6 2" xfId="18498" xr:uid="{97B4DDAC-6CDF-4984-92BE-96B1F28204C6}"/>
    <cellStyle name="Total 2 7 6 2 2" xfId="36371" xr:uid="{050C332C-65E9-4A9D-B8FF-1EED827A1917}"/>
    <cellStyle name="Total 2 7 6 2 3" xfId="54222" xr:uid="{67C1309C-CC72-4B9C-87E6-EFA6A3918235}"/>
    <cellStyle name="Total 2 7 6 3" xfId="36370" xr:uid="{69BDB550-2BBD-40F1-A0A9-E2D23E0F7D71}"/>
    <cellStyle name="Total 2 7 6 4" xfId="54221" xr:uid="{68AECFF2-92A7-4E45-B964-E110EC558EB7}"/>
    <cellStyle name="Total 2 7 7" xfId="18499" xr:uid="{8BF4F110-AE63-4E88-B7AE-C366B8DA52E2}"/>
    <cellStyle name="Total 2 7 7 2" xfId="18500" xr:uid="{1DC6AF43-ABF5-4154-A042-BB02637B72D4}"/>
    <cellStyle name="Total 2 7 7 2 2" xfId="36373" xr:uid="{F90CFEE7-6FD9-40E1-952F-5BED2DBF27D6}"/>
    <cellStyle name="Total 2 7 7 2 3" xfId="54224" xr:uid="{CD51EEDC-AB91-4AE2-975E-06F19A5E6B69}"/>
    <cellStyle name="Total 2 7 7 3" xfId="36372" xr:uid="{B471AA52-4990-48FF-945C-0EDF9822F393}"/>
    <cellStyle name="Total 2 7 7 4" xfId="54223" xr:uid="{9ED7CC0F-B6EA-491F-82B5-A132C25A459C}"/>
    <cellStyle name="Total 2 7 8" xfId="18501" xr:uid="{93C9620B-9A0E-472F-8427-AE036DCE046E}"/>
    <cellStyle name="Total 2 7 8 2" xfId="18502" xr:uid="{59AA80A6-B4CC-4AAC-84DF-F8D6C131A983}"/>
    <cellStyle name="Total 2 7 8 2 2" xfId="36375" xr:uid="{31C39944-5C48-4F5F-8F93-CD0B0C56FA54}"/>
    <cellStyle name="Total 2 7 8 2 3" xfId="54226" xr:uid="{E184C32D-55B5-45AE-9B24-E1A0DBB90A55}"/>
    <cellStyle name="Total 2 7 8 3" xfId="36374" xr:uid="{198DCA24-D616-4635-9D70-4947D2E036E8}"/>
    <cellStyle name="Total 2 7 8 4" xfId="54225" xr:uid="{86F75B52-A1EA-4007-AC66-352E377D729A}"/>
    <cellStyle name="Total 2 7 9" xfId="18503" xr:uid="{B8E1DC75-C05D-40DB-BAD2-C743B2A6F6B7}"/>
    <cellStyle name="Total 2 7 9 2" xfId="36376" xr:uid="{BB9C1AD1-E459-4155-AD95-D4F59B93C987}"/>
    <cellStyle name="Total 2 7 9 3" xfId="54227" xr:uid="{564C5914-CBB6-4681-8352-309D7A3138EB}"/>
    <cellStyle name="Total 2 8" xfId="4821" xr:uid="{47975EB8-433D-4781-9ECE-D7F324901566}"/>
    <cellStyle name="Total 2 8 10" xfId="18505" xr:uid="{63CCB2E9-4A97-44B8-8484-B18A2196659B}"/>
    <cellStyle name="Total 2 8 10 2" xfId="36378" xr:uid="{4B3AD6E5-DAB5-47E9-A363-919FB561C1A1}"/>
    <cellStyle name="Total 2 8 10 3" xfId="54229" xr:uid="{E357E795-61F5-4638-99E7-174D0C119AE2}"/>
    <cellStyle name="Total 2 8 11" xfId="18504" xr:uid="{60D24343-3E0E-4BED-B4F4-DF30C7D1BC1A}"/>
    <cellStyle name="Total 2 8 11 2" xfId="36377" xr:uid="{4AD914F1-624A-4D9F-8094-5E95BC6C7429}"/>
    <cellStyle name="Total 2 8 11 3" xfId="54228" xr:uid="{DDA6F6E5-DE7C-4978-9975-4788A25EFF8E}"/>
    <cellStyle name="Total 2 8 12" xfId="60375" xr:uid="{1D64EBC6-09D7-49AA-8999-656FEBF2F23D}"/>
    <cellStyle name="Total 2 8 2" xfId="18506" xr:uid="{CB10BF77-891D-4EBE-A3A9-7E2A7EDFC121}"/>
    <cellStyle name="Total 2 8 2 2" xfId="18507" xr:uid="{0EF0287D-8B04-450A-8B79-B27230EAEA98}"/>
    <cellStyle name="Total 2 8 2 2 2" xfId="18508" xr:uid="{4F76B2B8-11EA-4828-8742-F9F41D84F3B9}"/>
    <cellStyle name="Total 2 8 2 2 2 2" xfId="36381" xr:uid="{DECA58D0-4DDB-42A4-BDC5-17B5846E9EF3}"/>
    <cellStyle name="Total 2 8 2 2 2 3" xfId="54232" xr:uid="{D1FB8DE8-5121-4C70-90D6-5563CE966B5E}"/>
    <cellStyle name="Total 2 8 2 2 3" xfId="36380" xr:uid="{BE13E568-ECD0-4DCB-8967-F16831AE38F5}"/>
    <cellStyle name="Total 2 8 2 2 4" xfId="54231" xr:uid="{05682C61-64B0-4328-AD2A-9E1898CA33A7}"/>
    <cellStyle name="Total 2 8 2 3" xfId="18509" xr:uid="{2326A96C-1638-4C9E-A2E0-1476FE31C89A}"/>
    <cellStyle name="Total 2 8 2 3 2" xfId="18510" xr:uid="{18787B69-4BD2-4206-AAB2-ACE8E0FBCC30}"/>
    <cellStyle name="Total 2 8 2 3 2 2" xfId="36383" xr:uid="{DA68D602-6B56-481B-A1F8-AC8AA6A9D441}"/>
    <cellStyle name="Total 2 8 2 3 2 3" xfId="54234" xr:uid="{D53B6192-36E9-4406-9135-0676B3036152}"/>
    <cellStyle name="Total 2 8 2 3 3" xfId="36382" xr:uid="{BBB6FC01-4F89-408A-BFAE-C60013F412AE}"/>
    <cellStyle name="Total 2 8 2 3 4" xfId="54233" xr:uid="{458BB5F5-21A7-4121-B62E-5E9D8FDD8808}"/>
    <cellStyle name="Total 2 8 2 4" xfId="18511" xr:uid="{8D264814-F433-4D4A-AAF4-F3E67FC558E9}"/>
    <cellStyle name="Total 2 8 2 4 2" xfId="36384" xr:uid="{76CB81E3-CE39-4BAD-8D4B-715DC1BB6C32}"/>
    <cellStyle name="Total 2 8 2 4 3" xfId="54235" xr:uid="{0327061C-D07F-4F05-AD35-2F5144D4FE46}"/>
    <cellStyle name="Total 2 8 2 5" xfId="36379" xr:uid="{BA45E0C4-5363-4873-AA72-1CD33044EC97}"/>
    <cellStyle name="Total 2 8 2 6" xfId="54230" xr:uid="{C30F7824-67D6-470B-887E-D7F39765A642}"/>
    <cellStyle name="Total 2 8 3" xfId="18512" xr:uid="{6297D00D-78A9-4389-AE45-D248B7027918}"/>
    <cellStyle name="Total 2 8 3 2" xfId="18513" xr:uid="{9E7BD208-B83E-4959-9398-2962DB923AF4}"/>
    <cellStyle name="Total 2 8 3 2 2" xfId="18514" xr:uid="{9C4F1742-543C-48E8-9F8A-D1D8C9ED0381}"/>
    <cellStyle name="Total 2 8 3 2 2 2" xfId="36387" xr:uid="{60B1C23E-DCCC-47BF-857F-1EBB419634E1}"/>
    <cellStyle name="Total 2 8 3 2 2 3" xfId="54238" xr:uid="{DF4532B0-27F9-4E09-BEF0-9AA79E79E85C}"/>
    <cellStyle name="Total 2 8 3 2 3" xfId="36386" xr:uid="{46E7653F-58D5-4658-AD6C-A87225C206CD}"/>
    <cellStyle name="Total 2 8 3 2 4" xfId="54237" xr:uid="{C34EED64-3E45-4241-B62F-C4F388F2A282}"/>
    <cellStyle name="Total 2 8 3 3" xfId="18515" xr:uid="{2F9884B4-04BE-472F-ACDF-3527F954286D}"/>
    <cellStyle name="Total 2 8 3 3 2" xfId="18516" xr:uid="{F9A1765E-5746-4ED0-AD66-58D0A9FAF88A}"/>
    <cellStyle name="Total 2 8 3 3 2 2" xfId="36389" xr:uid="{8163B1F9-15A3-4C1E-9A71-8D7177C6A2F5}"/>
    <cellStyle name="Total 2 8 3 3 2 3" xfId="54240" xr:uid="{B5D09443-C4FE-47B5-B186-023E7A45138A}"/>
    <cellStyle name="Total 2 8 3 3 3" xfId="36388" xr:uid="{C4BCA3EF-9A08-4BC1-AB6A-1EB3A34DDBDF}"/>
    <cellStyle name="Total 2 8 3 3 4" xfId="54239" xr:uid="{5FFD8AD7-7F3A-4045-A6FB-4223C221ED30}"/>
    <cellStyle name="Total 2 8 3 4" xfId="18517" xr:uid="{0C7C6851-F0EA-42AD-923D-32A107101192}"/>
    <cellStyle name="Total 2 8 3 4 2" xfId="36390" xr:uid="{3C66A272-5D5C-4266-9544-0E9368FFDD23}"/>
    <cellStyle name="Total 2 8 3 4 3" xfId="54241" xr:uid="{7F2AF4DF-2C02-49EB-95C7-B592338EE59A}"/>
    <cellStyle name="Total 2 8 3 5" xfId="36385" xr:uid="{3CA35FAF-475D-4CAB-88D6-DCB08C163A00}"/>
    <cellStyle name="Total 2 8 3 6" xfId="54236" xr:uid="{874C1BAA-4C05-4895-9390-47303D16DFA9}"/>
    <cellStyle name="Total 2 8 4" xfId="18518" xr:uid="{7C9CDFA7-3361-4570-9437-278F2868F491}"/>
    <cellStyle name="Total 2 8 4 2" xfId="18519" xr:uid="{81D3E62A-408F-4B46-89EA-7E45E758C6C4}"/>
    <cellStyle name="Total 2 8 4 2 2" xfId="18520" xr:uid="{964E459D-56A8-4B3E-AE13-F5EA836D3B29}"/>
    <cellStyle name="Total 2 8 4 2 2 2" xfId="36393" xr:uid="{2BEAAFBB-63AD-421A-8459-90CCB6ADECFC}"/>
    <cellStyle name="Total 2 8 4 2 2 3" xfId="54244" xr:uid="{7AD9BECB-49E0-4ED0-9D0A-3C3A3277251C}"/>
    <cellStyle name="Total 2 8 4 2 3" xfId="36392" xr:uid="{591F7C91-D606-4B29-AF98-4471A38C7747}"/>
    <cellStyle name="Total 2 8 4 2 4" xfId="54243" xr:uid="{33E31891-54EA-4E4E-B444-52C30347E12E}"/>
    <cellStyle name="Total 2 8 4 3" xfId="18521" xr:uid="{85091FD9-641A-4D44-9FC8-7DFF64F6EC44}"/>
    <cellStyle name="Total 2 8 4 3 2" xfId="18522" xr:uid="{57DF2858-5214-4CE4-909B-1D4B0BEBABCB}"/>
    <cellStyle name="Total 2 8 4 3 2 2" xfId="36395" xr:uid="{41892912-1DC3-433D-927A-2840ABEBACF0}"/>
    <cellStyle name="Total 2 8 4 3 2 3" xfId="54246" xr:uid="{1A0DF2A2-7730-47C5-8227-F5004C878028}"/>
    <cellStyle name="Total 2 8 4 3 3" xfId="36394" xr:uid="{9813F56E-A648-4CB3-9AEC-42AE9F3C7113}"/>
    <cellStyle name="Total 2 8 4 3 4" xfId="54245" xr:uid="{B0FC4103-0AE0-463D-8AED-180D5279A95D}"/>
    <cellStyle name="Total 2 8 4 4" xfId="18523" xr:uid="{2EA251AC-782F-4455-98E6-C69009B5203D}"/>
    <cellStyle name="Total 2 8 4 4 2" xfId="18524" xr:uid="{A3BAEDF2-E386-451B-AAEF-FD7FC2EB0D19}"/>
    <cellStyle name="Total 2 8 4 4 2 2" xfId="36397" xr:uid="{DC669361-7EA6-4BBD-8852-3153D3394BEC}"/>
    <cellStyle name="Total 2 8 4 4 2 3" xfId="54248" xr:uid="{04AC4CF1-1094-477E-B42F-F1023D855044}"/>
    <cellStyle name="Total 2 8 4 4 3" xfId="36396" xr:uid="{34FF1C85-40F6-4E6A-95C3-EC1C09D26CA9}"/>
    <cellStyle name="Total 2 8 4 4 4" xfId="54247" xr:uid="{98E34DB9-8F0B-44A0-9FDB-37D6802D89C3}"/>
    <cellStyle name="Total 2 8 4 5" xfId="18525" xr:uid="{4CBFE173-9D97-4BBB-848E-9B5C41F5326B}"/>
    <cellStyle name="Total 2 8 4 5 2" xfId="36398" xr:uid="{64845C59-1248-46BF-8A3F-03A5BE5DA452}"/>
    <cellStyle name="Total 2 8 4 5 3" xfId="54249" xr:uid="{D85E32FC-BCC5-4760-83FD-7464DD46B0BB}"/>
    <cellStyle name="Total 2 8 4 6" xfId="36391" xr:uid="{99642BCA-5D66-4004-98FE-5CA0CCA605F2}"/>
    <cellStyle name="Total 2 8 4 7" xfId="54242" xr:uid="{88D8525C-D00C-4F1B-AD12-E9CF6C01E544}"/>
    <cellStyle name="Total 2 8 5" xfId="18526" xr:uid="{6DD08185-34FF-4F7E-84D5-759F382D1ECE}"/>
    <cellStyle name="Total 2 8 5 2" xfId="18527" xr:uid="{80BBE88F-F403-4F5C-B675-4A29ED93550C}"/>
    <cellStyle name="Total 2 8 5 2 2" xfId="18528" xr:uid="{829E521D-830F-4F61-83FE-5CF9F813D442}"/>
    <cellStyle name="Total 2 8 5 2 2 2" xfId="36401" xr:uid="{26A83406-25BD-4571-BF7E-35A267B4C28D}"/>
    <cellStyle name="Total 2 8 5 2 2 3" xfId="54252" xr:uid="{C76C30BC-4ED0-42D3-91A9-025A90D48BF8}"/>
    <cellStyle name="Total 2 8 5 2 3" xfId="36400" xr:uid="{2FB8DA64-7002-47E9-A90B-C0F3376F7F0A}"/>
    <cellStyle name="Total 2 8 5 2 4" xfId="54251" xr:uid="{059D103B-1F08-4CF0-B6EC-22641DF5ECA9}"/>
    <cellStyle name="Total 2 8 5 3" xfId="18529" xr:uid="{0FCB1816-8CE4-4FAF-A32B-77694C5B84DC}"/>
    <cellStyle name="Total 2 8 5 3 2" xfId="18530" xr:uid="{BCB9EDEB-5438-4418-8866-3E6070E7B44A}"/>
    <cellStyle name="Total 2 8 5 3 2 2" xfId="36403" xr:uid="{ECD2732A-3917-45ED-AEE7-807F942C5E8E}"/>
    <cellStyle name="Total 2 8 5 3 2 3" xfId="54254" xr:uid="{78368A55-3C32-4542-A15A-E8456AC0132D}"/>
    <cellStyle name="Total 2 8 5 3 3" xfId="36402" xr:uid="{0BFE204E-849A-490F-A599-69D494EDA29A}"/>
    <cellStyle name="Total 2 8 5 3 4" xfId="54253" xr:uid="{F5643D46-0D01-4B4A-8CE5-519B781F23B0}"/>
    <cellStyle name="Total 2 8 5 4" xfId="18531" xr:uid="{B1A4970A-86AE-4B03-BB62-9AF96472BA0B}"/>
    <cellStyle name="Total 2 8 5 4 2" xfId="36404" xr:uid="{FC18C2A2-DC7C-4427-94D4-3AC8512385B5}"/>
    <cellStyle name="Total 2 8 5 4 3" xfId="54255" xr:uid="{12269133-7E0E-4E39-A6E1-2FC84AD81766}"/>
    <cellStyle name="Total 2 8 5 5" xfId="36399" xr:uid="{98A88E3E-AA45-451B-9D5C-D222AF94C432}"/>
    <cellStyle name="Total 2 8 5 6" xfId="54250" xr:uid="{659A5C67-AA5F-4E73-9429-8DCEFC39D4B1}"/>
    <cellStyle name="Total 2 8 6" xfId="18532" xr:uid="{4EB642A5-A458-43B9-BA4C-42013C7EEC61}"/>
    <cellStyle name="Total 2 8 6 2" xfId="18533" xr:uid="{1F1F98B2-ABE7-4619-B745-63C71B722663}"/>
    <cellStyle name="Total 2 8 6 2 2" xfId="36406" xr:uid="{436D6450-B84D-4911-A0D9-34A67BC3763D}"/>
    <cellStyle name="Total 2 8 6 2 3" xfId="54257" xr:uid="{9B4CA1A6-883F-498E-9A9E-C6DB59C9F900}"/>
    <cellStyle name="Total 2 8 6 3" xfId="36405" xr:uid="{92319300-C839-4C18-A09C-2F52EE8069B0}"/>
    <cellStyle name="Total 2 8 6 4" xfId="54256" xr:uid="{B3B83A6C-E9A8-434D-B9B9-8FC742227379}"/>
    <cellStyle name="Total 2 8 7" xfId="18534" xr:uid="{EF4F0055-DCA7-4549-BD41-7742511A133F}"/>
    <cellStyle name="Total 2 8 7 2" xfId="18535" xr:uid="{5F4D2B28-9DFF-4DBE-BE49-B09274E4F122}"/>
    <cellStyle name="Total 2 8 7 2 2" xfId="36408" xr:uid="{1951F874-403D-406E-AB17-95F9DDC7C2FC}"/>
    <cellStyle name="Total 2 8 7 2 3" xfId="54259" xr:uid="{1D39794C-60E4-42D8-AC43-A78C546C2AB8}"/>
    <cellStyle name="Total 2 8 7 3" xfId="36407" xr:uid="{196AFDFF-2A86-44BB-9FDF-42D95E774ECB}"/>
    <cellStyle name="Total 2 8 7 4" xfId="54258" xr:uid="{E5CCDCF2-81B4-49E9-9F0C-E0BB0AD7245E}"/>
    <cellStyle name="Total 2 8 8" xfId="18536" xr:uid="{901C1700-8B91-4EB2-AAEA-53C83790ABCD}"/>
    <cellStyle name="Total 2 8 8 2" xfId="18537" xr:uid="{A508362A-B3E0-4A10-AD6D-355D3D37559B}"/>
    <cellStyle name="Total 2 8 8 2 2" xfId="36410" xr:uid="{D2FBD591-3B3F-44CE-B28B-E454D5AE84C6}"/>
    <cellStyle name="Total 2 8 8 2 3" xfId="54261" xr:uid="{4D056322-7C2C-4700-AB87-3F7A7220A284}"/>
    <cellStyle name="Total 2 8 8 3" xfId="36409" xr:uid="{BCE0C305-3C65-4F64-9191-CCF6CC8C0834}"/>
    <cellStyle name="Total 2 8 8 4" xfId="54260" xr:uid="{FAE38596-5B2E-41C4-BE6A-54A8FB4971E4}"/>
    <cellStyle name="Total 2 8 9" xfId="18538" xr:uid="{352A6866-0665-411E-8CA6-1F8B80BEC4EA}"/>
    <cellStyle name="Total 2 8 9 2" xfId="36411" xr:uid="{AB6433C6-3BE7-4909-B2D1-47FD6EC54B1C}"/>
    <cellStyle name="Total 2 8 9 3" xfId="54262" xr:uid="{9DDBC3A2-0E56-4F56-8058-12951908149C}"/>
    <cellStyle name="Total 2 9" xfId="4822" xr:uid="{9719C09F-B380-459B-80F2-682485B8FD4B}"/>
    <cellStyle name="Total 2 9 10" xfId="18540" xr:uid="{D54FDA1A-E6B0-4CE7-816E-6CB4411C8A05}"/>
    <cellStyle name="Total 2 9 10 2" xfId="36413" xr:uid="{596EC781-24B1-471C-BD8A-E4CBAA5B1680}"/>
    <cellStyle name="Total 2 9 10 3" xfId="54264" xr:uid="{0C34F3FF-4602-4404-B2CC-D93F9297E86E}"/>
    <cellStyle name="Total 2 9 11" xfId="18539" xr:uid="{7EC51859-0758-4179-AE86-A6325A885F65}"/>
    <cellStyle name="Total 2 9 11 2" xfId="36412" xr:uid="{CA4D9D55-9967-4B2D-864A-0A2CB5947797}"/>
    <cellStyle name="Total 2 9 11 3" xfId="54263" xr:uid="{AFC5D2C7-522A-4587-AFA1-AA7A92C396A3}"/>
    <cellStyle name="Total 2 9 12" xfId="60376" xr:uid="{FD0EF3B3-4974-438A-8468-4436EDFE887E}"/>
    <cellStyle name="Total 2 9 2" xfId="18541" xr:uid="{9B2D0A46-ED2E-443B-93D5-EA2BCF010FD5}"/>
    <cellStyle name="Total 2 9 2 2" xfId="18542" xr:uid="{DE9EE8A9-C3AA-4535-B954-62878BD967EC}"/>
    <cellStyle name="Total 2 9 2 2 2" xfId="18543" xr:uid="{3392AE2C-B88A-4431-898E-BAE2A23B7E22}"/>
    <cellStyle name="Total 2 9 2 2 2 2" xfId="36416" xr:uid="{84873C48-8056-4E2D-9537-756E908208CA}"/>
    <cellStyle name="Total 2 9 2 2 2 3" xfId="54267" xr:uid="{58C877E3-1D54-49BA-854F-55A8190753D2}"/>
    <cellStyle name="Total 2 9 2 2 3" xfId="36415" xr:uid="{71302604-5E76-4AB3-B20E-BB85BFB2A9A1}"/>
    <cellStyle name="Total 2 9 2 2 4" xfId="54266" xr:uid="{EE519E4E-0485-42BE-8F2C-7903A6AE7627}"/>
    <cellStyle name="Total 2 9 2 3" xfId="18544" xr:uid="{F1AD5985-1CA8-4FF6-A22A-186A7A8D9C26}"/>
    <cellStyle name="Total 2 9 2 3 2" xfId="18545" xr:uid="{30812518-2EED-4419-978E-BCA46CB0B1B4}"/>
    <cellStyle name="Total 2 9 2 3 2 2" xfId="36418" xr:uid="{D4E83798-409F-4902-A497-60E64FCD2533}"/>
    <cellStyle name="Total 2 9 2 3 2 3" xfId="54269" xr:uid="{617EB32A-6A7C-47DE-81F5-723A06E9534E}"/>
    <cellStyle name="Total 2 9 2 3 3" xfId="36417" xr:uid="{A81F66D7-ACC0-4478-9015-446E84042CBB}"/>
    <cellStyle name="Total 2 9 2 3 4" xfId="54268" xr:uid="{BA5D4022-8E69-41BE-A193-D45AD884A754}"/>
    <cellStyle name="Total 2 9 2 4" xfId="18546" xr:uid="{5675FF26-46B5-4510-85B7-8F4E11841DB9}"/>
    <cellStyle name="Total 2 9 2 4 2" xfId="36419" xr:uid="{3EC4084A-D3DC-4AF1-9C99-B6AA94A5FDC2}"/>
    <cellStyle name="Total 2 9 2 4 3" xfId="54270" xr:uid="{2CC16B9C-F8AF-48E7-9BA6-8440FA4AC0D1}"/>
    <cellStyle name="Total 2 9 2 5" xfId="36414" xr:uid="{6FF1D904-CECF-41D4-84C2-7EF799CCE0AE}"/>
    <cellStyle name="Total 2 9 2 6" xfId="54265" xr:uid="{76AACB8E-4CC0-4568-B22B-8A832E49330B}"/>
    <cellStyle name="Total 2 9 3" xfId="18547" xr:uid="{7A2BE9F7-9E28-460F-B076-FA797543EDEE}"/>
    <cellStyle name="Total 2 9 3 2" xfId="18548" xr:uid="{25C2BCC1-1DA1-49BB-811D-D784BF625FCA}"/>
    <cellStyle name="Total 2 9 3 2 2" xfId="18549" xr:uid="{D31CC230-BF21-48D0-A847-15E9CA5A9CDC}"/>
    <cellStyle name="Total 2 9 3 2 2 2" xfId="36422" xr:uid="{46FDCE30-F923-4CA4-9FF0-578050FD181A}"/>
    <cellStyle name="Total 2 9 3 2 2 3" xfId="54273" xr:uid="{EC724A9C-141B-455D-A4FA-E25D687CA395}"/>
    <cellStyle name="Total 2 9 3 2 3" xfId="36421" xr:uid="{D2F21A5D-DB95-4CF4-AB3F-17618CCAC918}"/>
    <cellStyle name="Total 2 9 3 2 4" xfId="54272" xr:uid="{043747EA-8980-497C-BF08-7DE91E88C578}"/>
    <cellStyle name="Total 2 9 3 3" xfId="18550" xr:uid="{DF048FB7-D304-4D8A-B79E-AE9547EF6021}"/>
    <cellStyle name="Total 2 9 3 3 2" xfId="18551" xr:uid="{F3CBB77D-15B9-42DF-AA2E-1000C3E7B9E5}"/>
    <cellStyle name="Total 2 9 3 3 2 2" xfId="36424" xr:uid="{BD40C7CB-C0B5-4BA8-807D-E7F099639886}"/>
    <cellStyle name="Total 2 9 3 3 2 3" xfId="54275" xr:uid="{FC3DB2D4-97A7-4409-AE93-5D1DFE72A6EB}"/>
    <cellStyle name="Total 2 9 3 3 3" xfId="36423" xr:uid="{729779D2-106A-43D7-8248-8DBD4D717FC5}"/>
    <cellStyle name="Total 2 9 3 3 4" xfId="54274" xr:uid="{BB3270BF-5EC7-48AE-AF26-F7A22512477D}"/>
    <cellStyle name="Total 2 9 3 4" xfId="18552" xr:uid="{A06AB451-475E-450B-A965-1B4D6EA59829}"/>
    <cellStyle name="Total 2 9 3 4 2" xfId="36425" xr:uid="{5338A4EB-8F6D-4F23-B94B-FCD9EECA036A}"/>
    <cellStyle name="Total 2 9 3 4 3" xfId="54276" xr:uid="{C76F47E2-EAE9-4953-98C1-8B74FFF5D020}"/>
    <cellStyle name="Total 2 9 3 5" xfId="36420" xr:uid="{FD8CE8FF-42CB-42A5-8061-ED06F7E31AE5}"/>
    <cellStyle name="Total 2 9 3 6" xfId="54271" xr:uid="{A7A6B597-B642-4AB0-A0A9-20D1433720FA}"/>
    <cellStyle name="Total 2 9 4" xfId="18553" xr:uid="{0C80937D-E369-448A-A414-6F7EDC633DC7}"/>
    <cellStyle name="Total 2 9 4 2" xfId="18554" xr:uid="{794A4DA5-9A60-4129-8994-87D7A7B47B8D}"/>
    <cellStyle name="Total 2 9 4 2 2" xfId="18555" xr:uid="{CCE89FDA-2AC5-4852-9EC6-B8677CC2158D}"/>
    <cellStyle name="Total 2 9 4 2 2 2" xfId="36428" xr:uid="{DC4C44DD-5A9D-44FC-B870-A0921018126C}"/>
    <cellStyle name="Total 2 9 4 2 2 3" xfId="54279" xr:uid="{555DF766-138C-4864-B9D9-23FB4DF571CA}"/>
    <cellStyle name="Total 2 9 4 2 3" xfId="36427" xr:uid="{A014B349-A079-42C9-97FF-A060B9251097}"/>
    <cellStyle name="Total 2 9 4 2 4" xfId="54278" xr:uid="{8B5E2C6E-DBB3-4A92-9D2C-6C38721D952F}"/>
    <cellStyle name="Total 2 9 4 3" xfId="18556" xr:uid="{58A658A8-85CB-41E0-BDD3-07A74B0F51EB}"/>
    <cellStyle name="Total 2 9 4 3 2" xfId="18557" xr:uid="{E6594F48-E308-474E-BB8A-69004E4062F3}"/>
    <cellStyle name="Total 2 9 4 3 2 2" xfId="36430" xr:uid="{134F87CC-CC8B-495B-8344-F4BCDA79DAA5}"/>
    <cellStyle name="Total 2 9 4 3 2 3" xfId="54281" xr:uid="{5BC7EB60-C491-4D10-AAD4-5C986CEF7088}"/>
    <cellStyle name="Total 2 9 4 3 3" xfId="36429" xr:uid="{88171402-5639-4AE3-B1BC-40558369F770}"/>
    <cellStyle name="Total 2 9 4 3 4" xfId="54280" xr:uid="{F11D2BF6-44D7-4B15-94E2-B7031F769476}"/>
    <cellStyle name="Total 2 9 4 4" xfId="18558" xr:uid="{1351CC61-D195-4C88-AD7A-4F2236E85727}"/>
    <cellStyle name="Total 2 9 4 4 2" xfId="18559" xr:uid="{2E736853-7453-4791-9589-8951ED05315E}"/>
    <cellStyle name="Total 2 9 4 4 2 2" xfId="36432" xr:uid="{D4D658EC-07A5-4CA4-B802-7B65C2D060FF}"/>
    <cellStyle name="Total 2 9 4 4 2 3" xfId="54283" xr:uid="{ECF91C7D-EB67-4ABD-B477-58C5B145F1CA}"/>
    <cellStyle name="Total 2 9 4 4 3" xfId="36431" xr:uid="{F4CB95DF-C797-48C6-8436-4A22E05D5C14}"/>
    <cellStyle name="Total 2 9 4 4 4" xfId="54282" xr:uid="{10DE6869-16AD-4364-B8D4-08D45FCB31AD}"/>
    <cellStyle name="Total 2 9 4 5" xfId="18560" xr:uid="{83B83348-9976-447F-83C2-C846DB3FC54F}"/>
    <cellStyle name="Total 2 9 4 5 2" xfId="36433" xr:uid="{70D629BD-2C16-4F3D-A5EC-CD637EF299E8}"/>
    <cellStyle name="Total 2 9 4 5 3" xfId="54284" xr:uid="{54A143B6-7D7D-4197-A3D7-BDB9CB7DB910}"/>
    <cellStyle name="Total 2 9 4 6" xfId="36426" xr:uid="{63FDC967-A11D-4805-A77E-6D81AD219590}"/>
    <cellStyle name="Total 2 9 4 7" xfId="54277" xr:uid="{876667B7-F915-4781-B800-F917828A2E0C}"/>
    <cellStyle name="Total 2 9 5" xfId="18561" xr:uid="{8C043D86-6BBB-4E77-AC49-450C11CFE580}"/>
    <cellStyle name="Total 2 9 5 2" xfId="18562" xr:uid="{6B5701A8-E397-4B18-9FB9-B19936E82948}"/>
    <cellStyle name="Total 2 9 5 2 2" xfId="18563" xr:uid="{B26C82F4-95CA-4869-8E6C-74EBF001A275}"/>
    <cellStyle name="Total 2 9 5 2 2 2" xfId="36436" xr:uid="{D21CEFD8-2904-4452-95BC-9E8962B81F6B}"/>
    <cellStyle name="Total 2 9 5 2 2 3" xfId="54287" xr:uid="{518B0EF0-EC8A-40F5-ACD1-7B9941E1A475}"/>
    <cellStyle name="Total 2 9 5 2 3" xfId="36435" xr:uid="{0E6A0E40-5A22-4894-B350-648C09E8A09D}"/>
    <cellStyle name="Total 2 9 5 2 4" xfId="54286" xr:uid="{40F8192F-14D4-4ED6-950C-525EE9472314}"/>
    <cellStyle name="Total 2 9 5 3" xfId="18564" xr:uid="{3B26C47E-3CBB-43B9-A618-0EBCF29C7C4F}"/>
    <cellStyle name="Total 2 9 5 3 2" xfId="18565" xr:uid="{F638D337-7F15-4CB2-B2ED-606457B804F9}"/>
    <cellStyle name="Total 2 9 5 3 2 2" xfId="36438" xr:uid="{2A1D4B3B-5855-4DFD-9799-8F04C8D24BBC}"/>
    <cellStyle name="Total 2 9 5 3 2 3" xfId="54289" xr:uid="{8D9FC1E3-ACD4-40F4-B510-C34148D24E54}"/>
    <cellStyle name="Total 2 9 5 3 3" xfId="36437" xr:uid="{9035B922-A051-4A7D-9777-069552992830}"/>
    <cellStyle name="Total 2 9 5 3 4" xfId="54288" xr:uid="{AC54CAB7-BC17-4E92-A152-86EAC346F16C}"/>
    <cellStyle name="Total 2 9 5 4" xfId="18566" xr:uid="{15882B4D-99A0-45F3-B089-50F440A479FB}"/>
    <cellStyle name="Total 2 9 5 4 2" xfId="36439" xr:uid="{3D845A61-A189-4B3B-900B-51F3D9B1D4ED}"/>
    <cellStyle name="Total 2 9 5 4 3" xfId="54290" xr:uid="{42F3AE97-F3AD-41F1-A90B-1AAB5C430463}"/>
    <cellStyle name="Total 2 9 5 5" xfId="36434" xr:uid="{264330B8-149E-4E39-BB49-CAD9E4FD5B0F}"/>
    <cellStyle name="Total 2 9 5 6" xfId="54285" xr:uid="{D4F5075C-C82A-428C-BE92-359E5A97D907}"/>
    <cellStyle name="Total 2 9 6" xfId="18567" xr:uid="{BF44F939-5F24-42D1-B563-028486BF105E}"/>
    <cellStyle name="Total 2 9 6 2" xfId="18568" xr:uid="{9FB7435A-1614-4B97-8616-372CA2D295A2}"/>
    <cellStyle name="Total 2 9 6 2 2" xfId="36441" xr:uid="{994BF809-5F05-47D7-AEBD-C4EF81B30931}"/>
    <cellStyle name="Total 2 9 6 2 3" xfId="54292" xr:uid="{0F321709-B383-465C-83EF-CC32F9594BEB}"/>
    <cellStyle name="Total 2 9 6 3" xfId="36440" xr:uid="{BE4E01AE-C14B-4617-8F5E-0725A4511F87}"/>
    <cellStyle name="Total 2 9 6 4" xfId="54291" xr:uid="{D6A834A2-99BC-4550-887A-BAA6CC740C8A}"/>
    <cellStyle name="Total 2 9 7" xfId="18569" xr:uid="{DB995FB2-DAFC-4D1E-9320-6F2DD8542A77}"/>
    <cellStyle name="Total 2 9 7 2" xfId="18570" xr:uid="{4F25AC6A-C38D-4293-953A-C4009059935E}"/>
    <cellStyle name="Total 2 9 7 2 2" xfId="36443" xr:uid="{3E526C0D-3C8F-4382-B447-4199CCD2B9E8}"/>
    <cellStyle name="Total 2 9 7 2 3" xfId="54294" xr:uid="{5F322FC6-1170-4D5E-9F23-BD0C25D2BC9E}"/>
    <cellStyle name="Total 2 9 7 3" xfId="36442" xr:uid="{6385B530-A6FC-4D43-B6AF-12F9ACE54357}"/>
    <cellStyle name="Total 2 9 7 4" xfId="54293" xr:uid="{819D6A5D-1ACB-4EC2-A0B2-AC4267D41290}"/>
    <cellStyle name="Total 2 9 8" xfId="18571" xr:uid="{B576BDD6-E565-431B-9978-DDB4EE0B57B2}"/>
    <cellStyle name="Total 2 9 8 2" xfId="18572" xr:uid="{F68317A5-726C-489E-A1F7-E77F4B0D2779}"/>
    <cellStyle name="Total 2 9 8 2 2" xfId="36445" xr:uid="{28357546-F0B6-4EA0-92C7-AC0650037456}"/>
    <cellStyle name="Total 2 9 8 2 3" xfId="54296" xr:uid="{16E8ABAC-BC90-49D6-A686-928200E80D43}"/>
    <cellStyle name="Total 2 9 8 3" xfId="36444" xr:uid="{DFD65FBF-CCE3-4868-899D-1F8C5423D107}"/>
    <cellStyle name="Total 2 9 8 4" xfId="54295" xr:uid="{E0551108-629B-4B12-9A78-01FAB665C6AA}"/>
    <cellStyle name="Total 2 9 9" xfId="18573" xr:uid="{EA2A8951-BE45-4520-9C4B-27C65281E732}"/>
    <cellStyle name="Total 2 9 9 2" xfId="36446" xr:uid="{A3C6E8A0-FDB3-4E02-95B1-A0D0D46074EA}"/>
    <cellStyle name="Total 2 9 9 3" xfId="54297" xr:uid="{58E3042D-28C0-448E-A4B8-B1387AD14008}"/>
    <cellStyle name="Total 20" xfId="3313" xr:uid="{F368478F-95C7-41C6-BA2F-D0C7FC817A3C}"/>
    <cellStyle name="Total 20 10" xfId="18575" xr:uid="{5BC3201B-3F95-4A81-8332-FC9B6D806FB2}"/>
    <cellStyle name="Total 20 10 2" xfId="36448" xr:uid="{22ACEE89-B9E3-45A3-A3F5-AD6F7DB040D0}"/>
    <cellStyle name="Total 20 10 3" xfId="54299" xr:uid="{7D8A0236-3F8F-42DA-9316-E191E9235856}"/>
    <cellStyle name="Total 20 11" xfId="18576" xr:uid="{F4EA739B-1929-400F-AE78-9D5AFC6193BD}"/>
    <cellStyle name="Total 20 11 2" xfId="36449" xr:uid="{08CE5AA1-341F-4AE0-B79B-C215636728F6}"/>
    <cellStyle name="Total 20 11 3" xfId="54300" xr:uid="{CEEB7AF9-EE28-4E7E-93D7-2D923C67C990}"/>
    <cellStyle name="Total 20 12" xfId="18574" xr:uid="{5537CFC8-CA35-4087-BB46-6A0F65848E06}"/>
    <cellStyle name="Total 20 12 2" xfId="36447" xr:uid="{1D962CB2-096B-478E-A95A-C5A257D6AA34}"/>
    <cellStyle name="Total 20 12 3" xfId="54298" xr:uid="{20DFD0BB-5FE2-4FA2-AFC2-E60D3D1ADDF0}"/>
    <cellStyle name="Total 20 13" xfId="60377" xr:uid="{BA5E0A7A-A0BD-4323-A923-5A624F214E75}"/>
    <cellStyle name="Total 20 2" xfId="18577" xr:uid="{0DC7AC55-6E8E-4ACD-B01B-D30C42614DE2}"/>
    <cellStyle name="Total 20 2 2" xfId="18578" xr:uid="{6D9DE2D1-393A-4EE2-AE97-11B49DC091F2}"/>
    <cellStyle name="Total 20 2 2 2" xfId="18579" xr:uid="{133B89F8-51E4-4285-B3B0-AC0389FC0B30}"/>
    <cellStyle name="Total 20 2 2 2 2" xfId="36452" xr:uid="{25C0518E-68AF-4CE8-B7D4-74D56D6E5E37}"/>
    <cellStyle name="Total 20 2 2 2 3" xfId="54303" xr:uid="{7F14DCE4-9CF7-4DFD-9119-B98F65A25756}"/>
    <cellStyle name="Total 20 2 2 3" xfId="36451" xr:uid="{D6B56E2C-87CA-4764-B46F-020CC245CCDC}"/>
    <cellStyle name="Total 20 2 2 4" xfId="54302" xr:uid="{8A1E4952-150D-45D1-8CFA-A11D3A9A4BB3}"/>
    <cellStyle name="Total 20 2 3" xfId="18580" xr:uid="{51ABC493-2D0E-4DEE-8A50-955F63B20767}"/>
    <cellStyle name="Total 20 2 3 2" xfId="18581" xr:uid="{D881B7E7-B026-4FFD-A8A5-31283E6853D0}"/>
    <cellStyle name="Total 20 2 3 2 2" xfId="36454" xr:uid="{986BF699-ED8C-4F75-84DC-0FF46BB3668F}"/>
    <cellStyle name="Total 20 2 3 2 3" xfId="54305" xr:uid="{7340E57B-896C-4F1F-80BC-44B648A40EBF}"/>
    <cellStyle name="Total 20 2 3 3" xfId="36453" xr:uid="{A8E8DD62-9A6C-4E32-8DCB-71DE79897C5A}"/>
    <cellStyle name="Total 20 2 3 4" xfId="54304" xr:uid="{6BD45431-6F92-4AD3-AD23-1EC778AAE82A}"/>
    <cellStyle name="Total 20 2 4" xfId="18582" xr:uid="{595AA376-8672-4770-BA5E-8553A05F576E}"/>
    <cellStyle name="Total 20 2 4 2" xfId="36455" xr:uid="{D048DA0E-CF86-4791-8FE9-964C924D4302}"/>
    <cellStyle name="Total 20 2 4 3" xfId="54306" xr:uid="{81939454-78E7-4EC1-BA64-5D51DCA3BD0D}"/>
    <cellStyle name="Total 20 2 5" xfId="18583" xr:uid="{D1BF7AC6-1CE7-46F8-947B-EE19D0ABE0F5}"/>
    <cellStyle name="Total 20 2 5 2" xfId="36456" xr:uid="{23A5EEFB-5C8E-4432-8E4F-155D7EEBDC9F}"/>
    <cellStyle name="Total 20 2 5 3" xfId="54307" xr:uid="{42E23247-F27C-4F1F-8556-CD8F760A6AEA}"/>
    <cellStyle name="Total 20 2 6" xfId="36450" xr:uid="{5FADC672-6480-44CF-9553-669C384DF0B9}"/>
    <cellStyle name="Total 20 2 7" xfId="54301" xr:uid="{E2B0676F-A612-42B4-BAA5-D55CBD3622D4}"/>
    <cellStyle name="Total 20 3" xfId="18584" xr:uid="{5E8CA45C-1B65-4F11-A9BC-2255DA668AB9}"/>
    <cellStyle name="Total 20 3 2" xfId="18585" xr:uid="{8B0E62D8-74FC-49CF-9AF5-08FD98F204A6}"/>
    <cellStyle name="Total 20 3 2 2" xfId="18586" xr:uid="{67C307B5-1A46-49BC-8BFE-7096927AF05C}"/>
    <cellStyle name="Total 20 3 2 2 2" xfId="36459" xr:uid="{DE0901E5-2AAE-4FE7-82D8-FA2D4FC95531}"/>
    <cellStyle name="Total 20 3 2 2 3" xfId="54310" xr:uid="{F7C3349B-B7AD-4456-9457-4479825250E0}"/>
    <cellStyle name="Total 20 3 2 3" xfId="36458" xr:uid="{44CD538D-A8EE-4BE0-8DFE-0AC98D551173}"/>
    <cellStyle name="Total 20 3 2 4" xfId="54309" xr:uid="{9B6B4C73-5D94-41DA-974B-1BC704BEF3E9}"/>
    <cellStyle name="Total 20 3 3" xfId="18587" xr:uid="{386A0E6B-C047-42EF-B626-49D05CE62F8B}"/>
    <cellStyle name="Total 20 3 3 2" xfId="18588" xr:uid="{C846BE5F-3F15-45E8-B3C4-C5B92B3A523A}"/>
    <cellStyle name="Total 20 3 3 2 2" xfId="36461" xr:uid="{2AA01468-024C-455E-A922-25F3B4A38560}"/>
    <cellStyle name="Total 20 3 3 2 3" xfId="54312" xr:uid="{256164CE-8383-49B2-8818-4E292D7B6708}"/>
    <cellStyle name="Total 20 3 3 3" xfId="36460" xr:uid="{8FD67F85-79A8-4C3D-BB5E-EB6C299FE797}"/>
    <cellStyle name="Total 20 3 3 4" xfId="54311" xr:uid="{A8D7853B-F87F-46A7-9CF5-1DF0015F5DC5}"/>
    <cellStyle name="Total 20 3 4" xfId="18589" xr:uid="{B8759756-9B64-4866-A34E-582BA594A283}"/>
    <cellStyle name="Total 20 3 4 2" xfId="36462" xr:uid="{7070F8BC-DC90-4307-B381-AFD6B0099488}"/>
    <cellStyle name="Total 20 3 4 3" xfId="54313" xr:uid="{ABCF3DAC-5F1B-4DE3-A234-4526E922297F}"/>
    <cellStyle name="Total 20 3 5" xfId="36457" xr:uid="{F2FCC3DB-54EA-4538-94F1-AB83B2E8A07F}"/>
    <cellStyle name="Total 20 3 6" xfId="54308" xr:uid="{7CC38E68-0D44-43A6-924F-3967D89AECBE}"/>
    <cellStyle name="Total 20 4" xfId="18590" xr:uid="{83F04A80-4E3C-4E21-84B7-1B1A82157B33}"/>
    <cellStyle name="Total 20 4 2" xfId="18591" xr:uid="{BA2D7279-A1CA-47F6-90B1-A76908BF0282}"/>
    <cellStyle name="Total 20 4 2 2" xfId="18592" xr:uid="{B16F9619-DD67-450D-99E4-597BEFADE675}"/>
    <cellStyle name="Total 20 4 2 2 2" xfId="36465" xr:uid="{CE0994E0-39BE-416A-BD49-243597EBB8A4}"/>
    <cellStyle name="Total 20 4 2 2 3" xfId="54316" xr:uid="{31A41A1A-C45D-46C7-9555-A0E9125A7AE6}"/>
    <cellStyle name="Total 20 4 2 3" xfId="36464" xr:uid="{86F73574-EC59-4FDF-A53E-CA6EC78AD38D}"/>
    <cellStyle name="Total 20 4 2 4" xfId="54315" xr:uid="{1E3B7756-6CA5-4406-82D9-D56B3220DC21}"/>
    <cellStyle name="Total 20 4 3" xfId="18593" xr:uid="{AA45B2E5-BCB9-40D3-B786-50A6D01B10D6}"/>
    <cellStyle name="Total 20 4 3 2" xfId="18594" xr:uid="{850E04CD-8894-4868-A43B-EF41E4EEA81D}"/>
    <cellStyle name="Total 20 4 3 2 2" xfId="36467" xr:uid="{3A88FE69-7808-4062-B051-A8BCC2F323F4}"/>
    <cellStyle name="Total 20 4 3 2 3" xfId="54318" xr:uid="{5F1685B8-EB04-4E24-A5BD-B5C95CA31D14}"/>
    <cellStyle name="Total 20 4 3 3" xfId="36466" xr:uid="{014EB463-7ECF-4F9F-A260-C6A9621B20B7}"/>
    <cellStyle name="Total 20 4 3 4" xfId="54317" xr:uid="{CAC50E89-139B-4686-B0A5-76C0738FCC37}"/>
    <cellStyle name="Total 20 4 4" xfId="18595" xr:uid="{573E5BAA-9572-4199-8A02-CF7D414087C8}"/>
    <cellStyle name="Total 20 4 4 2" xfId="36468" xr:uid="{B341402B-615B-4C71-968D-0B645FA2B1C3}"/>
    <cellStyle name="Total 20 4 4 3" xfId="54319" xr:uid="{3CCDC342-68DA-4527-A3E8-F4E9B776295B}"/>
    <cellStyle name="Total 20 4 5" xfId="36463" xr:uid="{FF1C5961-0670-411A-8816-764C3597EAEF}"/>
    <cellStyle name="Total 20 4 6" xfId="54314" xr:uid="{592C73DA-AC49-4C5C-8691-99908CA2EE3E}"/>
    <cellStyle name="Total 20 5" xfId="18596" xr:uid="{5F6AA91A-E290-4DB0-90A5-6653473A0164}"/>
    <cellStyle name="Total 20 5 2" xfId="18597" xr:uid="{9BB1CFD5-E011-4891-836C-F16E41416697}"/>
    <cellStyle name="Total 20 5 2 2" xfId="18598" xr:uid="{A914351E-9DBB-4A32-BB46-7BF0F3921047}"/>
    <cellStyle name="Total 20 5 2 2 2" xfId="36471" xr:uid="{9E68F085-26C7-4830-9352-28CC6A99266F}"/>
    <cellStyle name="Total 20 5 2 2 3" xfId="54322" xr:uid="{E0D9A16C-F672-4912-BE69-58897F914246}"/>
    <cellStyle name="Total 20 5 2 3" xfId="36470" xr:uid="{C8AF955E-C5CC-4CFA-ABE7-90FDF16C86B1}"/>
    <cellStyle name="Total 20 5 2 4" xfId="54321" xr:uid="{4E0E4760-26FF-46FA-B997-3FC0CC060AB2}"/>
    <cellStyle name="Total 20 5 3" xfId="18599" xr:uid="{C37A74C5-CD1E-4994-AFCE-05E8FE97C8A3}"/>
    <cellStyle name="Total 20 5 3 2" xfId="18600" xr:uid="{118AD1D4-3A60-4527-B692-7AC9BDAC331D}"/>
    <cellStyle name="Total 20 5 3 2 2" xfId="36473" xr:uid="{1A3568D5-B5C1-4192-88D1-AA57DDB85423}"/>
    <cellStyle name="Total 20 5 3 2 3" xfId="54324" xr:uid="{EEF71633-8F93-4326-AB47-AD7D673FAECE}"/>
    <cellStyle name="Total 20 5 3 3" xfId="36472" xr:uid="{40DAA96F-4A40-4346-8BD5-98F1D07FE011}"/>
    <cellStyle name="Total 20 5 3 4" xfId="54323" xr:uid="{FB4D4370-B8AF-47D5-B674-5F4AD24ADED0}"/>
    <cellStyle name="Total 20 5 4" xfId="18601" xr:uid="{462B888D-630D-46C5-8075-25A2AD8759F6}"/>
    <cellStyle name="Total 20 5 4 2" xfId="18602" xr:uid="{601ADB98-DD8E-4CD5-ADA7-5B7E5F8BA0B6}"/>
    <cellStyle name="Total 20 5 4 2 2" xfId="36475" xr:uid="{BD8F0CFE-EC59-4EAD-9EF6-81AF32896736}"/>
    <cellStyle name="Total 20 5 4 2 3" xfId="54326" xr:uid="{5BC8BB2B-B458-438B-B3EF-01FF87E5A601}"/>
    <cellStyle name="Total 20 5 4 3" xfId="36474" xr:uid="{F21CA6EE-9007-4E6B-BC23-F7B5DC0BC8BB}"/>
    <cellStyle name="Total 20 5 4 4" xfId="54325" xr:uid="{F16EE726-EE9A-488D-905D-58DB79C2C5E0}"/>
    <cellStyle name="Total 20 5 5" xfId="18603" xr:uid="{95701A32-316F-4D03-B3EE-2DBE3B9A0BF5}"/>
    <cellStyle name="Total 20 5 5 2" xfId="36476" xr:uid="{B0EECD64-9104-4F62-A286-B3E7E6AD7F48}"/>
    <cellStyle name="Total 20 5 5 3" xfId="54327" xr:uid="{3B011F72-A79D-48A5-ABE3-A92A64D59B87}"/>
    <cellStyle name="Total 20 5 6" xfId="36469" xr:uid="{40D787EA-FBB9-4ADD-A63F-54A08766BAC6}"/>
    <cellStyle name="Total 20 5 7" xfId="54320" xr:uid="{34CA2CD7-FA2C-43C9-991B-C28E1C29EA0F}"/>
    <cellStyle name="Total 20 6" xfId="18604" xr:uid="{E213CE3D-DDA0-4160-87DA-81A105C38215}"/>
    <cellStyle name="Total 20 6 2" xfId="18605" xr:uid="{F5F7A194-1864-4E79-8D57-476EDC50ABDF}"/>
    <cellStyle name="Total 20 6 2 2" xfId="18606" xr:uid="{A9E7F713-9D06-4C01-ABA3-72354F24F93C}"/>
    <cellStyle name="Total 20 6 2 2 2" xfId="36479" xr:uid="{B91DFD13-72A2-4552-A2F0-C1ECC420E3F8}"/>
    <cellStyle name="Total 20 6 2 2 3" xfId="54330" xr:uid="{485ECF92-F7F6-4F1D-9D27-8216DE5794FA}"/>
    <cellStyle name="Total 20 6 2 3" xfId="36478" xr:uid="{86242C09-E5DC-4E2A-862E-6852DD4FE910}"/>
    <cellStyle name="Total 20 6 2 4" xfId="54329" xr:uid="{13A8129D-AC87-499F-94A6-E4B21D25FA1B}"/>
    <cellStyle name="Total 20 6 3" xfId="18607" xr:uid="{7023F236-7D09-42B9-BABB-CC0AD2A42266}"/>
    <cellStyle name="Total 20 6 3 2" xfId="18608" xr:uid="{3D67ACED-C09F-4D70-819F-20C670C8A4A4}"/>
    <cellStyle name="Total 20 6 3 2 2" xfId="36481" xr:uid="{3A0E90C4-F6B3-457B-8E34-6CC7148B7DF4}"/>
    <cellStyle name="Total 20 6 3 2 3" xfId="54332" xr:uid="{96484645-DB71-4417-A8FA-C4654EABAADD}"/>
    <cellStyle name="Total 20 6 3 3" xfId="36480" xr:uid="{29230BC3-FC57-443F-BB32-356D2268D3E3}"/>
    <cellStyle name="Total 20 6 3 4" xfId="54331" xr:uid="{EB29445E-24F6-47A9-9710-FC91240146BF}"/>
    <cellStyle name="Total 20 6 4" xfId="18609" xr:uid="{B7620501-226A-49FA-AABA-FEFBC72266CF}"/>
    <cellStyle name="Total 20 6 4 2" xfId="36482" xr:uid="{E1F0C19C-408F-4EBD-AC40-8F221D60C846}"/>
    <cellStyle name="Total 20 6 4 3" xfId="54333" xr:uid="{7EF9E585-6CF2-4EF7-8C81-9E9C968B6AC1}"/>
    <cellStyle name="Total 20 6 5" xfId="36477" xr:uid="{409783BE-F0D9-430D-B1F4-97A13F6D096D}"/>
    <cellStyle name="Total 20 6 6" xfId="54328" xr:uid="{297C1B8D-1077-4140-A7C7-07B2F0904DA1}"/>
    <cellStyle name="Total 20 7" xfId="18610" xr:uid="{06A89AB1-B3E6-4D5A-9E4B-BF5A99BB5904}"/>
    <cellStyle name="Total 20 7 2" xfId="18611" xr:uid="{0A549650-2CD5-4B4C-BE1A-4C44B4499DF7}"/>
    <cellStyle name="Total 20 7 2 2" xfId="36484" xr:uid="{B2492D6C-F3EA-421A-9AF6-9E092EA8F6F9}"/>
    <cellStyle name="Total 20 7 2 3" xfId="54335" xr:uid="{79DC82DB-1E3E-48B7-9BC8-C8AE2EA011B9}"/>
    <cellStyle name="Total 20 7 3" xfId="36483" xr:uid="{BED7ED38-F823-4E47-86D6-1781525BA4B6}"/>
    <cellStyle name="Total 20 7 4" xfId="54334" xr:uid="{9D12D8EB-1956-4ECB-8FD6-AA123F474192}"/>
    <cellStyle name="Total 20 8" xfId="18612" xr:uid="{41CAEE16-7C43-45F6-A60E-4296A967459C}"/>
    <cellStyle name="Total 20 8 2" xfId="18613" xr:uid="{0BCA4610-A868-426F-A407-4692C47220D6}"/>
    <cellStyle name="Total 20 8 2 2" xfId="36486" xr:uid="{969B431F-E185-4E98-A3E2-10CA0E7612B1}"/>
    <cellStyle name="Total 20 8 2 3" xfId="54337" xr:uid="{69D8DE81-577F-4FAE-8A35-2DE97F112E8F}"/>
    <cellStyle name="Total 20 8 3" xfId="36485" xr:uid="{5459CE39-785B-41B9-8CDA-850BBE9D10E3}"/>
    <cellStyle name="Total 20 8 4" xfId="54336" xr:uid="{428CC904-6ABA-49E4-92AD-737348A929B1}"/>
    <cellStyle name="Total 20 9" xfId="18614" xr:uid="{E41F038F-9DC4-43E4-B3A2-CF643A3B0A2E}"/>
    <cellStyle name="Total 20 9 2" xfId="18615" xr:uid="{24BE220A-76B2-4A97-BF7B-1C1EFFB731D0}"/>
    <cellStyle name="Total 20 9 2 2" xfId="36488" xr:uid="{27DCA8CE-7C8C-4A48-9F9E-84E2421D55AE}"/>
    <cellStyle name="Total 20 9 2 3" xfId="54339" xr:uid="{A038D169-84B5-4674-8527-0560EB17CCEB}"/>
    <cellStyle name="Total 20 9 3" xfId="36487" xr:uid="{647C1499-A443-4473-BB95-4F72821AD98E}"/>
    <cellStyle name="Total 20 9 4" xfId="54338" xr:uid="{13874713-9D6F-4917-847A-F4E7ACC70CC4}"/>
    <cellStyle name="Total 21" xfId="3314" xr:uid="{D1907571-CA21-48F7-83E4-2871D71E60B4}"/>
    <cellStyle name="Total 21 10" xfId="18617" xr:uid="{6C412E76-24A3-40CA-93E5-28BA39AF0921}"/>
    <cellStyle name="Total 21 10 2" xfId="36490" xr:uid="{FBE10B25-04CC-4DB2-A4CA-C999B9EB8870}"/>
    <cellStyle name="Total 21 10 3" xfId="54341" xr:uid="{024CBAB6-4286-4BE7-9EEB-C714F9E891F8}"/>
    <cellStyle name="Total 21 11" xfId="18618" xr:uid="{3C3C4280-A590-4EA5-8E1C-D7003E9C69A7}"/>
    <cellStyle name="Total 21 11 2" xfId="36491" xr:uid="{D8F5959B-6ABB-4A1F-97EF-C89211D49F33}"/>
    <cellStyle name="Total 21 11 3" xfId="54342" xr:uid="{A1BC600E-F18A-4071-BDC9-9BF115F67E68}"/>
    <cellStyle name="Total 21 12" xfId="18616" xr:uid="{D031EE08-91A0-40C7-90D8-34DB80AC4B1F}"/>
    <cellStyle name="Total 21 12 2" xfId="36489" xr:uid="{8C5DD3A1-E915-451E-9524-15498B0BFBF0}"/>
    <cellStyle name="Total 21 12 3" xfId="54340" xr:uid="{9BA40E10-FE4E-4A99-B5C9-78B5FBA7E9AE}"/>
    <cellStyle name="Total 21 13" xfId="60378" xr:uid="{6CDD67A5-078F-42AF-8F63-189F5B00DFE4}"/>
    <cellStyle name="Total 21 2" xfId="18619" xr:uid="{35CF6A9E-F25D-4D3F-B990-CB899AAF1AE1}"/>
    <cellStyle name="Total 21 2 2" xfId="18620" xr:uid="{D062D0E6-AE38-4899-85C4-A5E688F26DAE}"/>
    <cellStyle name="Total 21 2 2 2" xfId="18621" xr:uid="{4CE57DF3-6E79-4813-B187-17D5F82A9783}"/>
    <cellStyle name="Total 21 2 2 2 2" xfId="36494" xr:uid="{E11691E7-3B1E-4682-B577-7E60E6B258EA}"/>
    <cellStyle name="Total 21 2 2 2 3" xfId="54345" xr:uid="{6B1D5FFE-FBE9-487B-A804-043A9316B05D}"/>
    <cellStyle name="Total 21 2 2 3" xfId="36493" xr:uid="{75D08F4D-7285-413E-BDDB-7AF0A57D56D7}"/>
    <cellStyle name="Total 21 2 2 4" xfId="54344" xr:uid="{9556C719-3C98-4148-90BC-785A35CD326F}"/>
    <cellStyle name="Total 21 2 3" xfId="18622" xr:uid="{794F1461-9AAE-4CCC-B1BB-D8402C12E76B}"/>
    <cellStyle name="Total 21 2 3 2" xfId="18623" xr:uid="{D710728B-7635-41EF-994F-685F909C2151}"/>
    <cellStyle name="Total 21 2 3 2 2" xfId="36496" xr:uid="{56C9EC23-0461-4F6C-BC61-7E208F22220E}"/>
    <cellStyle name="Total 21 2 3 2 3" xfId="54347" xr:uid="{10848996-631B-49D4-9220-A1C4266B0DB7}"/>
    <cellStyle name="Total 21 2 3 3" xfId="36495" xr:uid="{432E1EA5-A343-4429-9BFD-0101A484B9B5}"/>
    <cellStyle name="Total 21 2 3 4" xfId="54346" xr:uid="{5849716A-B6DF-4631-96A0-A03235ACE558}"/>
    <cellStyle name="Total 21 2 4" xfId="18624" xr:uid="{B3E580D3-EE22-4D21-83F8-DC0355BF7489}"/>
    <cellStyle name="Total 21 2 4 2" xfId="36497" xr:uid="{C61FB9EB-0016-46CB-8FCF-1F996AC2A22C}"/>
    <cellStyle name="Total 21 2 4 3" xfId="54348" xr:uid="{C9ED4771-82F6-4101-8EA0-4E16385120A9}"/>
    <cellStyle name="Total 21 2 5" xfId="18625" xr:uid="{A6DBB633-6CC8-4EA8-A83F-B70908BFE17A}"/>
    <cellStyle name="Total 21 2 5 2" xfId="36498" xr:uid="{D7D846E7-8DE3-4D1B-929D-EC9519D6B183}"/>
    <cellStyle name="Total 21 2 5 3" xfId="54349" xr:uid="{76C0CAA5-39DC-4562-B240-A318274FA3DB}"/>
    <cellStyle name="Total 21 2 6" xfId="36492" xr:uid="{11E74AF8-943C-4BF9-A26D-2AAF9A1713EB}"/>
    <cellStyle name="Total 21 2 7" xfId="54343" xr:uid="{FCF2AD28-944F-4DE0-B2CB-F850AA3F0580}"/>
    <cellStyle name="Total 21 3" xfId="18626" xr:uid="{59C2B8C1-E64C-430A-AF33-98404E62697F}"/>
    <cellStyle name="Total 21 3 2" xfId="18627" xr:uid="{E5A72A16-7F2E-4177-990C-0D4D3A4A5B21}"/>
    <cellStyle name="Total 21 3 2 2" xfId="18628" xr:uid="{36911734-4F45-48B1-A99A-07FD1B1B2563}"/>
    <cellStyle name="Total 21 3 2 2 2" xfId="36501" xr:uid="{FC374B30-9055-493B-9718-C45A3FE4B5BC}"/>
    <cellStyle name="Total 21 3 2 2 3" xfId="54352" xr:uid="{7F2586D2-515C-49FE-96FA-F598D0BEC7F9}"/>
    <cellStyle name="Total 21 3 2 3" xfId="36500" xr:uid="{664F0173-61A2-485E-B842-BE3BE31FFBA7}"/>
    <cellStyle name="Total 21 3 2 4" xfId="54351" xr:uid="{C8FAD0FD-BA02-432E-ADF8-8A8D1F213E37}"/>
    <cellStyle name="Total 21 3 3" xfId="18629" xr:uid="{C87DBF12-553F-4B90-AFCD-6C5B229A1BBE}"/>
    <cellStyle name="Total 21 3 3 2" xfId="18630" xr:uid="{7291E8CE-740A-408C-8347-4242C1035B99}"/>
    <cellStyle name="Total 21 3 3 2 2" xfId="36503" xr:uid="{3107BDBE-E6A8-4136-A3AE-A2B9A09B138D}"/>
    <cellStyle name="Total 21 3 3 2 3" xfId="54354" xr:uid="{554907C9-9EC7-42D4-94E3-DEE8F3291012}"/>
    <cellStyle name="Total 21 3 3 3" xfId="36502" xr:uid="{B74D24D9-2E34-4572-A251-D45912EC6CBA}"/>
    <cellStyle name="Total 21 3 3 4" xfId="54353" xr:uid="{FBF7CF5C-01E2-444A-B502-6E7CC802B113}"/>
    <cellStyle name="Total 21 3 4" xfId="18631" xr:uid="{4066BE5A-59F9-447A-9AF0-D55A56D37AA9}"/>
    <cellStyle name="Total 21 3 4 2" xfId="36504" xr:uid="{C87E240D-64F5-4C0A-ACC0-619C66EF1853}"/>
    <cellStyle name="Total 21 3 4 3" xfId="54355" xr:uid="{47FF6102-A297-4F3F-8D00-6CA8751FC613}"/>
    <cellStyle name="Total 21 3 5" xfId="36499" xr:uid="{8EB1E607-F7E3-405B-9F4E-94875E02ABAB}"/>
    <cellStyle name="Total 21 3 6" xfId="54350" xr:uid="{F491BDD7-626F-4BA8-934E-E1410B4CD180}"/>
    <cellStyle name="Total 21 4" xfId="18632" xr:uid="{A982EAAC-4005-4A0A-8B3A-626F06BE7BB4}"/>
    <cellStyle name="Total 21 4 2" xfId="18633" xr:uid="{718EE2C5-131F-4A15-B4CC-37588F5FB863}"/>
    <cellStyle name="Total 21 4 2 2" xfId="18634" xr:uid="{DDDC3C46-2FEE-4015-AAD8-E5294ADD3F7A}"/>
    <cellStyle name="Total 21 4 2 2 2" xfId="36507" xr:uid="{8C95FD84-F481-4B29-A11B-89371AAF459D}"/>
    <cellStyle name="Total 21 4 2 2 3" xfId="54358" xr:uid="{D51DA8DA-A800-4269-92E2-872CC94398C2}"/>
    <cellStyle name="Total 21 4 2 3" xfId="36506" xr:uid="{AE942376-B7BE-4A63-B567-E70E7BBAE0A0}"/>
    <cellStyle name="Total 21 4 2 4" xfId="54357" xr:uid="{2D6C8F22-C459-4276-97BC-C55392D39280}"/>
    <cellStyle name="Total 21 4 3" xfId="18635" xr:uid="{5452EAB0-97F3-4110-A018-DF7F364B4F55}"/>
    <cellStyle name="Total 21 4 3 2" xfId="18636" xr:uid="{A6B3952E-7526-4D77-8B02-EC53DCED58A7}"/>
    <cellStyle name="Total 21 4 3 2 2" xfId="36509" xr:uid="{E7E59162-AABA-4FF6-B89D-8BAB2B8F3D2B}"/>
    <cellStyle name="Total 21 4 3 2 3" xfId="54360" xr:uid="{41EA8B5C-BCB0-421F-8303-CC116032EF50}"/>
    <cellStyle name="Total 21 4 3 3" xfId="36508" xr:uid="{5F6B3DEC-C66C-45FE-9150-AD7EEB2F0CF8}"/>
    <cellStyle name="Total 21 4 3 4" xfId="54359" xr:uid="{9C72B5D2-F869-4E2A-A6CE-DBA745D74A6E}"/>
    <cellStyle name="Total 21 4 4" xfId="18637" xr:uid="{22007791-B544-45D6-A511-C966CB703EB6}"/>
    <cellStyle name="Total 21 4 4 2" xfId="36510" xr:uid="{8DF56A22-99D8-4238-99F5-F6114970C090}"/>
    <cellStyle name="Total 21 4 4 3" xfId="54361" xr:uid="{ADCF0410-E84E-4F51-BA9B-58F107189FF4}"/>
    <cellStyle name="Total 21 4 5" xfId="36505" xr:uid="{5626B03A-0601-455F-A47D-551EA4D34B64}"/>
    <cellStyle name="Total 21 4 6" xfId="54356" xr:uid="{150B70F9-AC39-4AE9-A8C6-8382D6CE5A3B}"/>
    <cellStyle name="Total 21 5" xfId="18638" xr:uid="{70AEACB7-C628-4413-BE93-006CAEB93157}"/>
    <cellStyle name="Total 21 5 2" xfId="18639" xr:uid="{17D98B36-1FFD-44E8-B53D-4C3ED6F3C470}"/>
    <cellStyle name="Total 21 5 2 2" xfId="18640" xr:uid="{EE39AD1C-ACBE-4D39-A20C-35B310C405E7}"/>
    <cellStyle name="Total 21 5 2 2 2" xfId="36513" xr:uid="{89814EFA-26F5-46D1-BFCD-2782294F7BAE}"/>
    <cellStyle name="Total 21 5 2 2 3" xfId="54364" xr:uid="{9ABA8503-6A8A-4FD1-B558-150633AA2BFE}"/>
    <cellStyle name="Total 21 5 2 3" xfId="36512" xr:uid="{999C9AA7-73F9-4B4F-9CF4-640C484E625C}"/>
    <cellStyle name="Total 21 5 2 4" xfId="54363" xr:uid="{94E62B0C-CAB9-440A-A0AD-46397BC368A0}"/>
    <cellStyle name="Total 21 5 3" xfId="18641" xr:uid="{5D737F9E-4813-42A6-9F3A-4D21E34CAD31}"/>
    <cellStyle name="Total 21 5 3 2" xfId="18642" xr:uid="{2B2E8DC3-075D-48F2-BC07-AAB81FE22E93}"/>
    <cellStyle name="Total 21 5 3 2 2" xfId="36515" xr:uid="{3E0A27AF-C957-4284-9239-86F2E1CF3AAB}"/>
    <cellStyle name="Total 21 5 3 2 3" xfId="54366" xr:uid="{EE6B3361-9007-4CCE-9F05-0D327E3E097C}"/>
    <cellStyle name="Total 21 5 3 3" xfId="36514" xr:uid="{5B0D71E9-8AEC-4957-A665-9C98A7BE4363}"/>
    <cellStyle name="Total 21 5 3 4" xfId="54365" xr:uid="{71A361D8-32FB-4CB7-86D9-481CB8E95CAB}"/>
    <cellStyle name="Total 21 5 4" xfId="18643" xr:uid="{1EF30CE0-4A3F-47D0-B1E9-4E3CADFDF19C}"/>
    <cellStyle name="Total 21 5 4 2" xfId="18644" xr:uid="{60ECCE06-34C8-4895-ABD6-E0822EC8CD87}"/>
    <cellStyle name="Total 21 5 4 2 2" xfId="36517" xr:uid="{2D984BCC-8FC4-4D17-AB91-B9E85972E097}"/>
    <cellStyle name="Total 21 5 4 2 3" xfId="54368" xr:uid="{4ACAC3B7-1A42-412D-8A8A-FF02E29F2A8C}"/>
    <cellStyle name="Total 21 5 4 3" xfId="36516" xr:uid="{471ECE24-BE81-4005-A86B-7DAB3F475913}"/>
    <cellStyle name="Total 21 5 4 4" xfId="54367" xr:uid="{9A8ECCF3-AA5D-433D-99A6-C9C3B7F31C9C}"/>
    <cellStyle name="Total 21 5 5" xfId="18645" xr:uid="{6562D538-D2B8-454A-A8DA-C42A3CFD2297}"/>
    <cellStyle name="Total 21 5 5 2" xfId="36518" xr:uid="{B72F3E12-31CB-48C8-849B-6CD343B47191}"/>
    <cellStyle name="Total 21 5 5 3" xfId="54369" xr:uid="{7C5CDF34-F3D2-413F-85BF-B32CC2C0DF8F}"/>
    <cellStyle name="Total 21 5 6" xfId="36511" xr:uid="{018E0882-05C4-40E0-99BB-EF8805A551B2}"/>
    <cellStyle name="Total 21 5 7" xfId="54362" xr:uid="{CA94B127-2E68-4CB8-B15B-EEDFE6296A77}"/>
    <cellStyle name="Total 21 6" xfId="18646" xr:uid="{F80A6472-8568-4F1A-B5EB-38F7A8B5588C}"/>
    <cellStyle name="Total 21 6 2" xfId="18647" xr:uid="{D4E9FDA8-37D1-4998-AC54-B1298E289468}"/>
    <cellStyle name="Total 21 6 2 2" xfId="18648" xr:uid="{7E3E431E-BBC3-4D51-929E-913B72BCD06D}"/>
    <cellStyle name="Total 21 6 2 2 2" xfId="36521" xr:uid="{DEF7D125-5F79-4A1A-819A-2FB97A40565C}"/>
    <cellStyle name="Total 21 6 2 2 3" xfId="54372" xr:uid="{600D7DB0-E9A2-44F6-969E-397ECA127B1D}"/>
    <cellStyle name="Total 21 6 2 3" xfId="36520" xr:uid="{E50EF50A-663D-4FFB-83C7-E02F36017B03}"/>
    <cellStyle name="Total 21 6 2 4" xfId="54371" xr:uid="{0CDF2B8B-15FE-4F72-AE46-94ADED835FC8}"/>
    <cellStyle name="Total 21 6 3" xfId="18649" xr:uid="{04B4A033-788A-45F1-B6AE-EAAD6BEA21AC}"/>
    <cellStyle name="Total 21 6 3 2" xfId="18650" xr:uid="{2E269D49-9B74-4515-9E89-F5FAD3DC6AAE}"/>
    <cellStyle name="Total 21 6 3 2 2" xfId="36523" xr:uid="{8CC77827-04FF-41A9-AA60-E6B46A03E234}"/>
    <cellStyle name="Total 21 6 3 2 3" xfId="54374" xr:uid="{3013B98C-C5BA-4EBD-AC0F-D8FFC83EF529}"/>
    <cellStyle name="Total 21 6 3 3" xfId="36522" xr:uid="{B8186030-9AE7-4CBF-ABAE-88C666209547}"/>
    <cellStyle name="Total 21 6 3 4" xfId="54373" xr:uid="{516F733F-A96F-46F6-BE93-8932D4E801E7}"/>
    <cellStyle name="Total 21 6 4" xfId="18651" xr:uid="{AD11C25D-ECFB-4F50-9EF6-754945EC089C}"/>
    <cellStyle name="Total 21 6 4 2" xfId="36524" xr:uid="{9AB7CE38-5371-48BC-A652-2E86E72BEDEE}"/>
    <cellStyle name="Total 21 6 4 3" xfId="54375" xr:uid="{0A9685C6-AECB-4F08-82A7-02666FED815C}"/>
    <cellStyle name="Total 21 6 5" xfId="36519" xr:uid="{72A4C325-C0AB-4686-8807-E0A42EE69E36}"/>
    <cellStyle name="Total 21 6 6" xfId="54370" xr:uid="{9D70BFC4-FE63-4AA0-8878-091DD9647605}"/>
    <cellStyle name="Total 21 7" xfId="18652" xr:uid="{EB164841-B98E-4CA0-999D-58C9ABB2614C}"/>
    <cellStyle name="Total 21 7 2" xfId="18653" xr:uid="{87A3C58B-D8E7-49E4-97C5-C4A0BEF008EF}"/>
    <cellStyle name="Total 21 7 2 2" xfId="36526" xr:uid="{6A07BF74-C576-4FA0-9D9D-DD7A6A3EBBF8}"/>
    <cellStyle name="Total 21 7 2 3" xfId="54377" xr:uid="{2C21ECE5-F7E7-4C57-B9B1-A19889F79C54}"/>
    <cellStyle name="Total 21 7 3" xfId="36525" xr:uid="{A550940B-1B33-47A8-B371-1BFB5D0B208F}"/>
    <cellStyle name="Total 21 7 4" xfId="54376" xr:uid="{A50BF741-3A33-4C14-8935-0F8F9DF6F98E}"/>
    <cellStyle name="Total 21 8" xfId="18654" xr:uid="{8EAC4E86-A778-4D1F-8EE4-229BFF9B3D32}"/>
    <cellStyle name="Total 21 8 2" xfId="18655" xr:uid="{A4D526A5-EB2D-4687-A0C2-071735D15D01}"/>
    <cellStyle name="Total 21 8 2 2" xfId="36528" xr:uid="{16D20663-1260-49EF-A668-4CD42418EAD5}"/>
    <cellStyle name="Total 21 8 2 3" xfId="54379" xr:uid="{652BD097-98DD-4C48-9615-7F4D7D0347AC}"/>
    <cellStyle name="Total 21 8 3" xfId="36527" xr:uid="{46DFB5E3-9CC7-4500-85D9-CFC3B9411560}"/>
    <cellStyle name="Total 21 8 4" xfId="54378" xr:uid="{C92B91EF-4E07-4EA2-83E3-59E4D818E56F}"/>
    <cellStyle name="Total 21 9" xfId="18656" xr:uid="{599325B7-4FF7-4BF7-8297-2658905CB51E}"/>
    <cellStyle name="Total 21 9 2" xfId="18657" xr:uid="{E15AE6B7-F735-453D-8166-4092B2BC9B84}"/>
    <cellStyle name="Total 21 9 2 2" xfId="36530" xr:uid="{8E75FFB7-C06B-44DC-8AE9-D003828231A0}"/>
    <cellStyle name="Total 21 9 2 3" xfId="54381" xr:uid="{79E9813D-0020-436F-A169-F11871BD678C}"/>
    <cellStyle name="Total 21 9 3" xfId="36529" xr:uid="{BA88ECEE-B676-48E8-AB83-358F72746717}"/>
    <cellStyle name="Total 21 9 4" xfId="54380" xr:uid="{CA99C1A5-D8A3-481E-9F6A-8C8C35EF37FB}"/>
    <cellStyle name="Total 22" xfId="3315" xr:uid="{8AB8A8BD-347E-4606-828F-8268AD8373B9}"/>
    <cellStyle name="Total 22 10" xfId="18659" xr:uid="{C6B56B7F-B1F3-482E-92C0-A8E4AB6281A9}"/>
    <cellStyle name="Total 22 10 2" xfId="36532" xr:uid="{0B08150B-AD45-41F2-8481-A554F41BF5E9}"/>
    <cellStyle name="Total 22 10 3" xfId="54383" xr:uid="{C75418AC-8441-480B-AD4C-48514A62C092}"/>
    <cellStyle name="Total 22 11" xfId="18660" xr:uid="{311764D2-E02E-48F2-BA44-11A565FEAFCE}"/>
    <cellStyle name="Total 22 11 2" xfId="36533" xr:uid="{BDB24945-037C-4465-816D-EA4B881E8AFA}"/>
    <cellStyle name="Total 22 11 3" xfId="54384" xr:uid="{B8443B92-E81C-42EE-8EC5-371AB7F79D2C}"/>
    <cellStyle name="Total 22 12" xfId="18658" xr:uid="{77A6ACE9-A83B-417D-A29B-FA5A7F094062}"/>
    <cellStyle name="Total 22 12 2" xfId="36531" xr:uid="{0A2C3075-B658-42A7-A98E-3DB1CB6A98FE}"/>
    <cellStyle name="Total 22 12 3" xfId="54382" xr:uid="{85309A1D-E1DA-49B5-BFDB-E30483DDC671}"/>
    <cellStyle name="Total 22 13" xfId="60379" xr:uid="{995FA901-C08A-4E3F-A6FE-1BC94D03F8C0}"/>
    <cellStyle name="Total 22 2" xfId="18661" xr:uid="{65826034-82FC-451D-8D3C-C21D65673FB9}"/>
    <cellStyle name="Total 22 2 2" xfId="18662" xr:uid="{3DEEFC90-4062-4835-821A-AE737C7124E8}"/>
    <cellStyle name="Total 22 2 2 2" xfId="18663" xr:uid="{CC4D2FA7-A10E-42BF-B85F-5E5632A51C41}"/>
    <cellStyle name="Total 22 2 2 2 2" xfId="36536" xr:uid="{C81BFB0C-9084-4941-A0C5-0151991D056C}"/>
    <cellStyle name="Total 22 2 2 2 3" xfId="54387" xr:uid="{ACB5B392-2500-40B6-AB5D-616EB75A9D75}"/>
    <cellStyle name="Total 22 2 2 3" xfId="36535" xr:uid="{7288137A-DFFA-4F67-A78B-E0B3AB280B0E}"/>
    <cellStyle name="Total 22 2 2 4" xfId="54386" xr:uid="{2D44A871-ACA8-4574-A93C-EABC03E027F5}"/>
    <cellStyle name="Total 22 2 3" xfId="18664" xr:uid="{2596D75D-B257-4EE9-B3B1-C1B94148291A}"/>
    <cellStyle name="Total 22 2 3 2" xfId="18665" xr:uid="{11E03F9A-6D04-4B68-A1D0-37505CFE791E}"/>
    <cellStyle name="Total 22 2 3 2 2" xfId="36538" xr:uid="{8F26F1CD-C2B7-4A96-AA61-69E4A413681F}"/>
    <cellStyle name="Total 22 2 3 2 3" xfId="54389" xr:uid="{E6F1BFBA-34C5-48C2-96E7-C4729C6F83D7}"/>
    <cellStyle name="Total 22 2 3 3" xfId="36537" xr:uid="{1740107C-92DF-4A44-B201-C7B055AB3354}"/>
    <cellStyle name="Total 22 2 3 4" xfId="54388" xr:uid="{AC84099A-99B0-4D16-BE9A-02603A6E2870}"/>
    <cellStyle name="Total 22 2 4" xfId="18666" xr:uid="{4147A7D6-7045-471F-8DBD-3F03AF3348AD}"/>
    <cellStyle name="Total 22 2 4 2" xfId="36539" xr:uid="{7367FE89-544A-45A1-A30E-43B6166A7E34}"/>
    <cellStyle name="Total 22 2 4 3" xfId="54390" xr:uid="{B0708A95-0A39-4D75-A292-2314190F2078}"/>
    <cellStyle name="Total 22 2 5" xfId="18667" xr:uid="{70E01D15-DA59-44ED-A780-F0440B8BA732}"/>
    <cellStyle name="Total 22 2 5 2" xfId="36540" xr:uid="{4F7B2145-A8B7-4BDB-976B-D4D9D330B274}"/>
    <cellStyle name="Total 22 2 5 3" xfId="54391" xr:uid="{A7BD762E-D70C-40CD-9446-93D9D177BEEB}"/>
    <cellStyle name="Total 22 2 6" xfId="36534" xr:uid="{D5F4B6F7-E394-4C50-BB02-AD61AF325076}"/>
    <cellStyle name="Total 22 2 7" xfId="54385" xr:uid="{640CC488-F5DD-480D-951A-CB66501F6450}"/>
    <cellStyle name="Total 22 3" xfId="18668" xr:uid="{899D2DB9-6A9E-4E37-A848-0D3E6D58CA1B}"/>
    <cellStyle name="Total 22 3 2" xfId="18669" xr:uid="{DC3160DE-3464-4934-961D-13D14864D9FC}"/>
    <cellStyle name="Total 22 3 2 2" xfId="18670" xr:uid="{DF3091E6-F0AF-4B93-850C-93F6AAD4F9FC}"/>
    <cellStyle name="Total 22 3 2 2 2" xfId="36543" xr:uid="{684931A4-64EE-4E6C-A94D-D88055C0F622}"/>
    <cellStyle name="Total 22 3 2 2 3" xfId="54394" xr:uid="{FAE4E0F1-8962-4CEA-939A-3DE1817FAF83}"/>
    <cellStyle name="Total 22 3 2 3" xfId="36542" xr:uid="{73472542-FF63-48B5-AF6C-C6238D73E34D}"/>
    <cellStyle name="Total 22 3 2 4" xfId="54393" xr:uid="{6A821BEF-FDB7-48F6-9969-2F861014930D}"/>
    <cellStyle name="Total 22 3 3" xfId="18671" xr:uid="{C1446846-292C-4CF8-8196-B68E0C0BC3C9}"/>
    <cellStyle name="Total 22 3 3 2" xfId="18672" xr:uid="{332A3E50-7749-4A66-B225-3AA3589BDE77}"/>
    <cellStyle name="Total 22 3 3 2 2" xfId="36545" xr:uid="{CC5BC373-A876-480F-8329-8C1C21A0CCD4}"/>
    <cellStyle name="Total 22 3 3 2 3" xfId="54396" xr:uid="{D77DA692-AF30-4774-980C-6F85287CEB76}"/>
    <cellStyle name="Total 22 3 3 3" xfId="36544" xr:uid="{2DEA472C-FA3B-46D3-8205-CCB26AF0DF30}"/>
    <cellStyle name="Total 22 3 3 4" xfId="54395" xr:uid="{317EE93A-2A54-4235-ABD7-3AE86056FE46}"/>
    <cellStyle name="Total 22 3 4" xfId="18673" xr:uid="{173167EF-0A9F-4A11-9EBC-C17E3F71B302}"/>
    <cellStyle name="Total 22 3 4 2" xfId="36546" xr:uid="{59F24696-4F99-483E-ABB6-ED2A7F8E49CB}"/>
    <cellStyle name="Total 22 3 4 3" xfId="54397" xr:uid="{D1EBE30F-D6EF-493A-8471-999FA4828DFA}"/>
    <cellStyle name="Total 22 3 5" xfId="36541" xr:uid="{D7D7863C-BA03-4BE5-A5B5-1B69729F7B86}"/>
    <cellStyle name="Total 22 3 6" xfId="54392" xr:uid="{6BB26399-424F-46E3-A092-61721C040F60}"/>
    <cellStyle name="Total 22 4" xfId="18674" xr:uid="{FF8C1926-2824-420D-B77E-AFF1CF063FE3}"/>
    <cellStyle name="Total 22 4 2" xfId="18675" xr:uid="{AA48F5B6-AC96-49C7-8444-F8FDCFF80AD0}"/>
    <cellStyle name="Total 22 4 2 2" xfId="18676" xr:uid="{223F753B-7A68-4CFC-AA93-B51B40F4ED5F}"/>
    <cellStyle name="Total 22 4 2 2 2" xfId="36549" xr:uid="{ED949596-4C78-4383-8CF3-1FB007BBD558}"/>
    <cellStyle name="Total 22 4 2 2 3" xfId="54400" xr:uid="{9A8A148D-328E-4C57-B511-655B8D7AC534}"/>
    <cellStyle name="Total 22 4 2 3" xfId="36548" xr:uid="{62A5E67A-B4A3-4AF1-81B7-7011C135DD5C}"/>
    <cellStyle name="Total 22 4 2 4" xfId="54399" xr:uid="{D4FF9506-D771-4651-8A7E-0F6FADB4906D}"/>
    <cellStyle name="Total 22 4 3" xfId="18677" xr:uid="{FE6BE404-A166-4C93-806F-33907BA0A102}"/>
    <cellStyle name="Total 22 4 3 2" xfId="18678" xr:uid="{EEF6A274-91F9-4364-91C3-2302F6DA89AE}"/>
    <cellStyle name="Total 22 4 3 2 2" xfId="36551" xr:uid="{BBC45851-55BD-4EDA-9E3D-9B9F37CFE99C}"/>
    <cellStyle name="Total 22 4 3 2 3" xfId="54402" xr:uid="{417E945C-1C07-4DE0-A8E6-69D9AB66EF5C}"/>
    <cellStyle name="Total 22 4 3 3" xfId="36550" xr:uid="{58F12CA3-C86F-4D84-9DDE-6B1248938601}"/>
    <cellStyle name="Total 22 4 3 4" xfId="54401" xr:uid="{1EABD9CC-66A1-4EDC-8792-017848663B90}"/>
    <cellStyle name="Total 22 4 4" xfId="18679" xr:uid="{384EB733-4B89-443B-B47B-E64CDEEC0B13}"/>
    <cellStyle name="Total 22 4 4 2" xfId="36552" xr:uid="{51B6543A-820E-49AE-97BB-DB1EF418EB14}"/>
    <cellStyle name="Total 22 4 4 3" xfId="54403" xr:uid="{DF556C9F-CA78-4B67-AF3B-95159E5C582F}"/>
    <cellStyle name="Total 22 4 5" xfId="36547" xr:uid="{24CFF926-C380-43B4-94EA-4451D2CE7CEC}"/>
    <cellStyle name="Total 22 4 6" xfId="54398" xr:uid="{11E8284D-07B8-4423-8B52-C47AAF933910}"/>
    <cellStyle name="Total 22 5" xfId="18680" xr:uid="{E10C19C1-C51F-481B-8E69-9D692D7B74B3}"/>
    <cellStyle name="Total 22 5 2" xfId="18681" xr:uid="{9311EEF1-581B-4D90-A945-5C967CCE9C49}"/>
    <cellStyle name="Total 22 5 2 2" xfId="18682" xr:uid="{106A85B9-96AF-4F67-BAFD-02CE74725383}"/>
    <cellStyle name="Total 22 5 2 2 2" xfId="36555" xr:uid="{997A6311-320F-4ED7-B74B-51759314B2A9}"/>
    <cellStyle name="Total 22 5 2 2 3" xfId="54406" xr:uid="{37046B43-C6B7-4625-A04C-B378D4653A59}"/>
    <cellStyle name="Total 22 5 2 3" xfId="36554" xr:uid="{7DC163EF-ECF7-41B3-862A-B184A4E23BE2}"/>
    <cellStyle name="Total 22 5 2 4" xfId="54405" xr:uid="{539E16CA-54C4-4E90-80C9-4F76865446D7}"/>
    <cellStyle name="Total 22 5 3" xfId="18683" xr:uid="{F950B7E1-FF97-44DA-9CF2-EF685B0129D1}"/>
    <cellStyle name="Total 22 5 3 2" xfId="18684" xr:uid="{62656250-C4A2-48BA-970E-89633CD295C4}"/>
    <cellStyle name="Total 22 5 3 2 2" xfId="36557" xr:uid="{1E4FA83C-D5D4-434F-A108-34773E397820}"/>
    <cellStyle name="Total 22 5 3 2 3" xfId="54408" xr:uid="{0FA78897-4100-4F03-8E29-4F0DD73CFFD4}"/>
    <cellStyle name="Total 22 5 3 3" xfId="36556" xr:uid="{CFDB3402-50B8-42CB-A529-3587F97A6C30}"/>
    <cellStyle name="Total 22 5 3 4" xfId="54407" xr:uid="{1FF236B8-DE6A-403B-AFF7-A7BB32C49751}"/>
    <cellStyle name="Total 22 5 4" xfId="18685" xr:uid="{B626E999-39D4-461C-998C-4AB8A30BBCA4}"/>
    <cellStyle name="Total 22 5 4 2" xfId="18686" xr:uid="{A69A6F00-7A5C-45C7-B0DE-4B1218B94F36}"/>
    <cellStyle name="Total 22 5 4 2 2" xfId="36559" xr:uid="{78A1134C-04C2-4438-8735-E18B10C03828}"/>
    <cellStyle name="Total 22 5 4 2 3" xfId="54410" xr:uid="{CE95ED02-D563-45E7-882C-6F8EBAD9805F}"/>
    <cellStyle name="Total 22 5 4 3" xfId="36558" xr:uid="{58E91B9F-D046-4FA1-9F62-504BC5C8D729}"/>
    <cellStyle name="Total 22 5 4 4" xfId="54409" xr:uid="{A28159CE-6EA4-46F9-A5B1-4F411675B593}"/>
    <cellStyle name="Total 22 5 5" xfId="18687" xr:uid="{439ACF47-BE64-4E0F-9F3F-01C22F127C66}"/>
    <cellStyle name="Total 22 5 5 2" xfId="36560" xr:uid="{5BFA80AC-A820-404F-97FF-A4C04371FF0B}"/>
    <cellStyle name="Total 22 5 5 3" xfId="54411" xr:uid="{5D91E902-1557-43FF-A96D-5D06E728B1FF}"/>
    <cellStyle name="Total 22 5 6" xfId="36553" xr:uid="{BC6F43AA-6416-4018-ADF6-21D0563A2FA2}"/>
    <cellStyle name="Total 22 5 7" xfId="54404" xr:uid="{AAED2CC0-D49A-41F2-936B-6E2C1A204E0D}"/>
    <cellStyle name="Total 22 6" xfId="18688" xr:uid="{18B11649-628F-46EE-9B45-E3DD7AC5A1B2}"/>
    <cellStyle name="Total 22 6 2" xfId="18689" xr:uid="{16A39470-2412-4A47-A9DC-E63FEAC967DD}"/>
    <cellStyle name="Total 22 6 2 2" xfId="18690" xr:uid="{67C506AC-B2EC-4FF3-87F3-76616566B322}"/>
    <cellStyle name="Total 22 6 2 2 2" xfId="36563" xr:uid="{7832D253-5DE9-4F7E-91B7-DA2C004F409F}"/>
    <cellStyle name="Total 22 6 2 2 3" xfId="54414" xr:uid="{43517BF6-23F6-471F-9052-8FEA80D3B7F2}"/>
    <cellStyle name="Total 22 6 2 3" xfId="36562" xr:uid="{8121ADAC-7F41-4957-89D9-FEED17CE4CEF}"/>
    <cellStyle name="Total 22 6 2 4" xfId="54413" xr:uid="{2CFFF31E-575B-4532-83DF-48A785D2293B}"/>
    <cellStyle name="Total 22 6 3" xfId="18691" xr:uid="{A2CB2444-4C13-4F6E-BFA2-FBE215141FC8}"/>
    <cellStyle name="Total 22 6 3 2" xfId="18692" xr:uid="{CAF23F6D-EB83-4E41-996F-48AC5338F3D6}"/>
    <cellStyle name="Total 22 6 3 2 2" xfId="36565" xr:uid="{8EAA2FCF-4B8E-407B-A873-9486166C127B}"/>
    <cellStyle name="Total 22 6 3 2 3" xfId="54416" xr:uid="{ACCA9E55-7CFF-4F52-B03A-AA29EE621AF5}"/>
    <cellStyle name="Total 22 6 3 3" xfId="36564" xr:uid="{7F56BCB4-182E-4D56-8582-F327AD65D95A}"/>
    <cellStyle name="Total 22 6 3 4" xfId="54415" xr:uid="{ECC6CC38-1341-47EC-96A6-4058F68CC219}"/>
    <cellStyle name="Total 22 6 4" xfId="18693" xr:uid="{B99EA502-4CD6-41A6-B133-098C957224CD}"/>
    <cellStyle name="Total 22 6 4 2" xfId="36566" xr:uid="{4B1F2676-DC88-46D0-9557-145B0C24EB06}"/>
    <cellStyle name="Total 22 6 4 3" xfId="54417" xr:uid="{F22C9600-5601-4090-82DA-D70D0684A7FF}"/>
    <cellStyle name="Total 22 6 5" xfId="36561" xr:uid="{E6DD4282-49F2-4F36-B5BC-E238CE5A92E9}"/>
    <cellStyle name="Total 22 6 6" xfId="54412" xr:uid="{9CBDE6C5-72FF-4FF7-B4A8-0109C23E0DAD}"/>
    <cellStyle name="Total 22 7" xfId="18694" xr:uid="{AC34A982-8B42-4CD6-BFC9-30F4752F1FC8}"/>
    <cellStyle name="Total 22 7 2" xfId="18695" xr:uid="{853EB2B3-E493-4ACC-A8C8-98655A1C4856}"/>
    <cellStyle name="Total 22 7 2 2" xfId="36568" xr:uid="{29C53C1A-056D-4E55-92D1-48AACD66576E}"/>
    <cellStyle name="Total 22 7 2 3" xfId="54419" xr:uid="{80D73E5A-2AA4-4E6D-A627-3CB234A84318}"/>
    <cellStyle name="Total 22 7 3" xfId="36567" xr:uid="{2B1C5338-9875-4EA5-B3C0-43BE5E737D17}"/>
    <cellStyle name="Total 22 7 4" xfId="54418" xr:uid="{8E9375AA-5EAC-402A-B42F-2ED8668064EF}"/>
    <cellStyle name="Total 22 8" xfId="18696" xr:uid="{758E2697-0CC0-4214-8A65-CFC6E37E5369}"/>
    <cellStyle name="Total 22 8 2" xfId="18697" xr:uid="{C041A323-1C07-46BB-8D32-5FCBB93599E5}"/>
    <cellStyle name="Total 22 8 2 2" xfId="36570" xr:uid="{746A0F7F-F8A6-4C48-A78F-63551F990648}"/>
    <cellStyle name="Total 22 8 2 3" xfId="54421" xr:uid="{840C77FF-41DC-4744-A754-C3E4A45215F6}"/>
    <cellStyle name="Total 22 8 3" xfId="36569" xr:uid="{99B5C50A-4370-4C54-98BC-6C72310C5796}"/>
    <cellStyle name="Total 22 8 4" xfId="54420" xr:uid="{6C85BC3F-6E21-4359-ACBA-07A0F892440C}"/>
    <cellStyle name="Total 22 9" xfId="18698" xr:uid="{56F070C9-58F1-4559-97D4-C512F1E9DEB2}"/>
    <cellStyle name="Total 22 9 2" xfId="18699" xr:uid="{B5588C98-01C8-4D9B-81EF-C23B85FFADF6}"/>
    <cellStyle name="Total 22 9 2 2" xfId="36572" xr:uid="{97E9B0C4-3CB5-4F8D-93F3-A74C6575A0AD}"/>
    <cellStyle name="Total 22 9 2 3" xfId="54423" xr:uid="{1997270E-0E8C-4A51-9E22-85131ECCEF7C}"/>
    <cellStyle name="Total 22 9 3" xfId="36571" xr:uid="{09987E70-4493-4F73-BE50-7C90239AF8BE}"/>
    <cellStyle name="Total 22 9 4" xfId="54422" xr:uid="{1EB01521-8606-43BA-B5FD-B9B1F33777D1}"/>
    <cellStyle name="Total 23" xfId="3316" xr:uid="{2A4A4B1B-2CC3-4BD2-A8D3-614028B53426}"/>
    <cellStyle name="Total 23 10" xfId="18701" xr:uid="{5FFE9872-AA43-41E3-94FE-F78EF9669348}"/>
    <cellStyle name="Total 23 10 2" xfId="36574" xr:uid="{02893EBC-7387-40B8-BF00-53D6768E8194}"/>
    <cellStyle name="Total 23 10 3" xfId="54425" xr:uid="{32A777E3-2DEE-42B2-AF5B-125E150283F4}"/>
    <cellStyle name="Total 23 11" xfId="18702" xr:uid="{79877473-F5DC-48C3-9436-D59CD4963268}"/>
    <cellStyle name="Total 23 11 2" xfId="36575" xr:uid="{916CF24B-AF21-4627-B752-896AB355A978}"/>
    <cellStyle name="Total 23 11 3" xfId="54426" xr:uid="{5B400685-301E-49FC-8BCD-649BB2FF0CF4}"/>
    <cellStyle name="Total 23 12" xfId="18700" xr:uid="{BEA844EC-5DF6-47EF-9366-991F916CD329}"/>
    <cellStyle name="Total 23 12 2" xfId="36573" xr:uid="{A9D0480B-C69C-4B8F-870E-D9F580307297}"/>
    <cellStyle name="Total 23 12 3" xfId="54424" xr:uid="{1CB8F924-7250-4AE0-8621-4F50056F1307}"/>
    <cellStyle name="Total 23 13" xfId="60380" xr:uid="{15680A89-82E7-46EC-BF72-12C39D7E0DF5}"/>
    <cellStyle name="Total 23 2" xfId="18703" xr:uid="{1DBE9C66-E290-424C-80FD-A832EA886C80}"/>
    <cellStyle name="Total 23 2 2" xfId="18704" xr:uid="{D1FDB9CA-47BE-49BB-99A6-F9A96F103E02}"/>
    <cellStyle name="Total 23 2 2 2" xfId="18705" xr:uid="{8F555757-9E8A-46C4-BC37-9A94DF870625}"/>
    <cellStyle name="Total 23 2 2 2 2" xfId="36578" xr:uid="{3FB065CC-49D4-4341-B56F-D188F0E66960}"/>
    <cellStyle name="Total 23 2 2 2 3" xfId="54429" xr:uid="{374A2AF2-3631-4C91-B083-EFF23584B944}"/>
    <cellStyle name="Total 23 2 2 3" xfId="36577" xr:uid="{08E4070E-69B9-4395-9F8F-999B4FDE5C6D}"/>
    <cellStyle name="Total 23 2 2 4" xfId="54428" xr:uid="{5A62D6CC-38B2-4B5C-9F12-4A53B44C9DA4}"/>
    <cellStyle name="Total 23 2 3" xfId="18706" xr:uid="{78124B97-93FE-4F66-A45E-0D61F8085F45}"/>
    <cellStyle name="Total 23 2 3 2" xfId="18707" xr:uid="{F1A3EDCE-EF7A-47F4-9815-FCAA6E4C3DBE}"/>
    <cellStyle name="Total 23 2 3 2 2" xfId="36580" xr:uid="{7896BE15-67E5-4D23-83D4-1919925EBFF1}"/>
    <cellStyle name="Total 23 2 3 2 3" xfId="54431" xr:uid="{92DB88A8-3B34-42C9-A3CB-5FB79747AF09}"/>
    <cellStyle name="Total 23 2 3 3" xfId="36579" xr:uid="{C65629FD-25C5-4045-A806-B07339488741}"/>
    <cellStyle name="Total 23 2 3 4" xfId="54430" xr:uid="{778AD1DD-96B1-44DE-A7E8-181BD1387041}"/>
    <cellStyle name="Total 23 2 4" xfId="18708" xr:uid="{72FFEC1F-AB9F-46D6-8507-71C215568026}"/>
    <cellStyle name="Total 23 2 4 2" xfId="36581" xr:uid="{5AB847DA-8A52-4ABF-B427-5ABA7B9B3166}"/>
    <cellStyle name="Total 23 2 4 3" xfId="54432" xr:uid="{DDEB49A3-88D4-445E-B020-1DC3D3D57AD0}"/>
    <cellStyle name="Total 23 2 5" xfId="18709" xr:uid="{8E4E28AA-9280-4D49-84FF-F58733606FD0}"/>
    <cellStyle name="Total 23 2 5 2" xfId="36582" xr:uid="{D07E0383-A422-4CC9-AA60-2796F9761BC1}"/>
    <cellStyle name="Total 23 2 5 3" xfId="54433" xr:uid="{494C99E1-730B-4511-96FD-1CA5D5B91201}"/>
    <cellStyle name="Total 23 2 6" xfId="36576" xr:uid="{2DCBBA32-F5C5-4FE1-AAC0-A27DF96CBA67}"/>
    <cellStyle name="Total 23 2 7" xfId="54427" xr:uid="{35981D4D-D8B2-49A5-B22D-447569F29B1B}"/>
    <cellStyle name="Total 23 3" xfId="18710" xr:uid="{66431837-D49D-4011-87A4-1458120FD72E}"/>
    <cellStyle name="Total 23 3 2" xfId="18711" xr:uid="{FB0E9046-28DD-4998-B35B-09236A402F88}"/>
    <cellStyle name="Total 23 3 2 2" xfId="18712" xr:uid="{AE328ED2-1F80-491C-ABD7-F45AF34E13DB}"/>
    <cellStyle name="Total 23 3 2 2 2" xfId="36585" xr:uid="{71FA51FB-1E51-473A-8885-2B1959DA51FB}"/>
    <cellStyle name="Total 23 3 2 2 3" xfId="54436" xr:uid="{AC14FA11-A1B5-4C49-AAAE-67B94B22DB1A}"/>
    <cellStyle name="Total 23 3 2 3" xfId="36584" xr:uid="{72466167-19A8-4544-A836-56C179B803E2}"/>
    <cellStyle name="Total 23 3 2 4" xfId="54435" xr:uid="{6CFCABDA-8C55-412F-A9B8-2078C3D29718}"/>
    <cellStyle name="Total 23 3 3" xfId="18713" xr:uid="{4B4A5822-84F1-406D-A12C-A20072CF7912}"/>
    <cellStyle name="Total 23 3 3 2" xfId="18714" xr:uid="{C2FD5A11-36AC-4FF5-9D23-C68F74F653FC}"/>
    <cellStyle name="Total 23 3 3 2 2" xfId="36587" xr:uid="{AB12F5F7-FFA8-46B8-8F6D-356592AE6A49}"/>
    <cellStyle name="Total 23 3 3 2 3" xfId="54438" xr:uid="{68B4A002-F432-49BF-B7D6-220D46FE0225}"/>
    <cellStyle name="Total 23 3 3 3" xfId="36586" xr:uid="{4F2466CD-E497-441C-B0AC-04E3C7EC2AB8}"/>
    <cellStyle name="Total 23 3 3 4" xfId="54437" xr:uid="{BFDE93AA-2E30-4519-8A98-087912940EA9}"/>
    <cellStyle name="Total 23 3 4" xfId="18715" xr:uid="{8DA75683-F13A-4576-BF1B-B096280DBBE4}"/>
    <cellStyle name="Total 23 3 4 2" xfId="36588" xr:uid="{BD4CA927-3747-41C0-A0F7-4AEF07FEAFE7}"/>
    <cellStyle name="Total 23 3 4 3" xfId="54439" xr:uid="{BD502D0E-A942-41BC-9E93-03C5AEF69406}"/>
    <cellStyle name="Total 23 3 5" xfId="36583" xr:uid="{BAD2C1F0-79F8-4ED1-A43B-103767513607}"/>
    <cellStyle name="Total 23 3 6" xfId="54434" xr:uid="{F6936EBC-97F5-4903-8047-80140764F9F4}"/>
    <cellStyle name="Total 23 4" xfId="18716" xr:uid="{2D4DB5FD-B033-4DFE-9ECE-661F5A8E4D21}"/>
    <cellStyle name="Total 23 4 2" xfId="18717" xr:uid="{65E75341-E0A5-4196-823D-861D9FD46E10}"/>
    <cellStyle name="Total 23 4 2 2" xfId="18718" xr:uid="{37682689-6FAE-49DF-BFBC-C9EE932B7295}"/>
    <cellStyle name="Total 23 4 2 2 2" xfId="36591" xr:uid="{30F81B12-1E01-4D92-A406-17A08AE7B12E}"/>
    <cellStyle name="Total 23 4 2 2 3" xfId="54442" xr:uid="{C1D1C8C0-9C91-404F-8FCE-076E67E6BDE3}"/>
    <cellStyle name="Total 23 4 2 3" xfId="36590" xr:uid="{690AAEF2-DA34-401C-8FCC-EDFE7C44E398}"/>
    <cellStyle name="Total 23 4 2 4" xfId="54441" xr:uid="{D38A42E4-9ACA-4462-8187-D9A11B74107B}"/>
    <cellStyle name="Total 23 4 3" xfId="18719" xr:uid="{CEB11EE8-2E3F-40EF-8E99-DF78D8CF86BA}"/>
    <cellStyle name="Total 23 4 3 2" xfId="18720" xr:uid="{59289973-D8E9-4C23-82D8-760E2F3E136E}"/>
    <cellStyle name="Total 23 4 3 2 2" xfId="36593" xr:uid="{8217D498-ECFC-49F7-9649-1517849EAD10}"/>
    <cellStyle name="Total 23 4 3 2 3" xfId="54444" xr:uid="{AC4AD783-BA6D-4E75-814F-865B4EC3BD35}"/>
    <cellStyle name="Total 23 4 3 3" xfId="36592" xr:uid="{25B1BC1E-1E2A-4F78-81FD-525E157419B0}"/>
    <cellStyle name="Total 23 4 3 4" xfId="54443" xr:uid="{84F8F38B-02DC-4B94-810F-CFEE5C94B2CC}"/>
    <cellStyle name="Total 23 4 4" xfId="18721" xr:uid="{DC2EE20D-5872-4E7B-A584-59CCEDAF3088}"/>
    <cellStyle name="Total 23 4 4 2" xfId="36594" xr:uid="{6765D2DD-AAF5-4513-937B-41D3BD88A0EC}"/>
    <cellStyle name="Total 23 4 4 3" xfId="54445" xr:uid="{54FF3167-278B-4690-860C-94D752C1C452}"/>
    <cellStyle name="Total 23 4 5" xfId="36589" xr:uid="{DF10D0B2-8EB0-4512-913A-176E26E61F3F}"/>
    <cellStyle name="Total 23 4 6" xfId="54440" xr:uid="{2471D9D0-7C13-47D6-AECD-C53BC6F4B350}"/>
    <cellStyle name="Total 23 5" xfId="18722" xr:uid="{3C12507C-33C6-45F0-AF16-EFA0B7D6F572}"/>
    <cellStyle name="Total 23 5 2" xfId="18723" xr:uid="{A5AE5144-E257-458B-8BDC-119DD2C2229E}"/>
    <cellStyle name="Total 23 5 2 2" xfId="18724" xr:uid="{F5618EC0-B8A8-47DB-8190-569EEBE62C92}"/>
    <cellStyle name="Total 23 5 2 2 2" xfId="36597" xr:uid="{FD2A7520-E964-4334-B7A5-E3CF1628ADB4}"/>
    <cellStyle name="Total 23 5 2 2 3" xfId="54448" xr:uid="{00D64894-1CC6-45CB-BDD2-044794F2AC1D}"/>
    <cellStyle name="Total 23 5 2 3" xfId="36596" xr:uid="{A4EDB226-237B-4611-B8E2-C65D9735ABE7}"/>
    <cellStyle name="Total 23 5 2 4" xfId="54447" xr:uid="{3B6C9CDF-13B1-42AD-9876-006B9BDC02E4}"/>
    <cellStyle name="Total 23 5 3" xfId="18725" xr:uid="{574FD304-5B81-422F-A470-83FAB998D2F6}"/>
    <cellStyle name="Total 23 5 3 2" xfId="18726" xr:uid="{2F884D2D-4462-4D06-B340-CB4640AA8407}"/>
    <cellStyle name="Total 23 5 3 2 2" xfId="36599" xr:uid="{D29BA4F4-0F6D-4933-AB78-E7153092D795}"/>
    <cellStyle name="Total 23 5 3 2 3" xfId="54450" xr:uid="{C544FE44-DBD5-49D6-8446-D932C770D385}"/>
    <cellStyle name="Total 23 5 3 3" xfId="36598" xr:uid="{24B28735-FEC4-4A75-BF7C-F1CDCA4E5B4C}"/>
    <cellStyle name="Total 23 5 3 4" xfId="54449" xr:uid="{89915795-5A1B-4BF2-AC09-E18358BB3C9D}"/>
    <cellStyle name="Total 23 5 4" xfId="18727" xr:uid="{977573F1-E890-4976-BE04-FEFFF525E374}"/>
    <cellStyle name="Total 23 5 4 2" xfId="18728" xr:uid="{4C74D734-28AE-48CB-998E-9E70522D7F4C}"/>
    <cellStyle name="Total 23 5 4 2 2" xfId="36601" xr:uid="{416DD5EC-919D-4F05-8CDF-F00B3ADA2E59}"/>
    <cellStyle name="Total 23 5 4 2 3" xfId="54452" xr:uid="{4084A9D8-7C4F-4E4B-BB96-FBA866E5FCD4}"/>
    <cellStyle name="Total 23 5 4 3" xfId="36600" xr:uid="{7FFCF828-4645-4C94-B920-00C459DCA236}"/>
    <cellStyle name="Total 23 5 4 4" xfId="54451" xr:uid="{6EDAC483-4C2C-4160-B053-13503691D556}"/>
    <cellStyle name="Total 23 5 5" xfId="18729" xr:uid="{87BD7F6B-6925-4D26-B2FA-2005E4D21A8D}"/>
    <cellStyle name="Total 23 5 5 2" xfId="36602" xr:uid="{D9FF31D3-AC4B-4352-86BB-B7EDFE62079A}"/>
    <cellStyle name="Total 23 5 5 3" xfId="54453" xr:uid="{E90A08D7-5C55-40A9-BE43-F86FE25B80E6}"/>
    <cellStyle name="Total 23 5 6" xfId="36595" xr:uid="{96D2988C-0F00-476B-AE8A-07BD79CADFD7}"/>
    <cellStyle name="Total 23 5 7" xfId="54446" xr:uid="{9773B99C-0F1F-4E06-A0C8-C33EB73EBBCE}"/>
    <cellStyle name="Total 23 6" xfId="18730" xr:uid="{B95EEF67-550F-4168-837F-4A52545BF109}"/>
    <cellStyle name="Total 23 6 2" xfId="18731" xr:uid="{EE35F68C-5167-4B34-AB31-BCD978452696}"/>
    <cellStyle name="Total 23 6 2 2" xfId="18732" xr:uid="{F9C1D39B-472E-4D81-87F0-EDD8C53B0D1D}"/>
    <cellStyle name="Total 23 6 2 2 2" xfId="36605" xr:uid="{2FE2C8C9-D76C-4157-AE8D-879AD79A44F3}"/>
    <cellStyle name="Total 23 6 2 2 3" xfId="54456" xr:uid="{ABD5488C-38D8-4129-B264-C04757E7E037}"/>
    <cellStyle name="Total 23 6 2 3" xfId="36604" xr:uid="{A1A90CA9-3278-46D5-ABDC-154D59C36DBA}"/>
    <cellStyle name="Total 23 6 2 4" xfId="54455" xr:uid="{7FBB3685-F873-4A75-A63E-95FA2C825875}"/>
    <cellStyle name="Total 23 6 3" xfId="18733" xr:uid="{AE14FE48-2018-4BDE-B262-0BF68808692A}"/>
    <cellStyle name="Total 23 6 3 2" xfId="18734" xr:uid="{1115C87B-FA7E-4076-931E-526F518F3E38}"/>
    <cellStyle name="Total 23 6 3 2 2" xfId="36607" xr:uid="{10DEF8BA-B303-4232-9C6B-3EF27745DA1F}"/>
    <cellStyle name="Total 23 6 3 2 3" xfId="54458" xr:uid="{6296AAE4-4359-47E4-8A00-160A7A6255B1}"/>
    <cellStyle name="Total 23 6 3 3" xfId="36606" xr:uid="{39C4EC0B-271D-47BB-B1F3-9406EA0A7605}"/>
    <cellStyle name="Total 23 6 3 4" xfId="54457" xr:uid="{4AABC5A8-E6C7-4623-937F-3ECB4367C031}"/>
    <cellStyle name="Total 23 6 4" xfId="18735" xr:uid="{B69C1BFA-25E4-458A-83CF-BF96EC2C61A8}"/>
    <cellStyle name="Total 23 6 4 2" xfId="36608" xr:uid="{BFD579A5-33AB-4DEF-A4AF-41B885A05A26}"/>
    <cellStyle name="Total 23 6 4 3" xfId="54459" xr:uid="{5CEC00BF-895D-4A97-8FD7-129431190B7E}"/>
    <cellStyle name="Total 23 6 5" xfId="36603" xr:uid="{566CA914-CB2C-436C-AD81-3D9F617A5AC8}"/>
    <cellStyle name="Total 23 6 6" xfId="54454" xr:uid="{55881A0A-316B-4270-937D-ABB0095FFB6A}"/>
    <cellStyle name="Total 23 7" xfId="18736" xr:uid="{E3393D24-6845-4BE9-A316-6FFC6659B30E}"/>
    <cellStyle name="Total 23 7 2" xfId="18737" xr:uid="{A0463BA3-FE96-416F-BC6C-048E3B54E064}"/>
    <cellStyle name="Total 23 7 2 2" xfId="36610" xr:uid="{8FC8AF37-AF85-420C-BE7D-B064F23A7ABC}"/>
    <cellStyle name="Total 23 7 2 3" xfId="54461" xr:uid="{C7A02D8A-CFCA-4275-97E4-68CE92776154}"/>
    <cellStyle name="Total 23 7 3" xfId="36609" xr:uid="{CCC5690E-C91B-4B44-9F63-E6887A424E7F}"/>
    <cellStyle name="Total 23 7 4" xfId="54460" xr:uid="{5049F8C0-A57E-470E-B3A1-28C1A4C7FC49}"/>
    <cellStyle name="Total 23 8" xfId="18738" xr:uid="{844FCD00-ADC2-41F4-B5A0-DE55612EB3BE}"/>
    <cellStyle name="Total 23 8 2" xfId="18739" xr:uid="{B4E90EBE-F4EA-43C5-A7F7-A025135D8C2E}"/>
    <cellStyle name="Total 23 8 2 2" xfId="36612" xr:uid="{8467EB7E-B10C-43C7-B236-3D3B95AAFFFE}"/>
    <cellStyle name="Total 23 8 2 3" xfId="54463" xr:uid="{2CEDF404-2AE1-425B-AEF5-89F7F1AD68D6}"/>
    <cellStyle name="Total 23 8 3" xfId="36611" xr:uid="{CC60E1CB-53A2-41AB-8F3C-3D120F1C07F6}"/>
    <cellStyle name="Total 23 8 4" xfId="54462" xr:uid="{FDE43B98-9A2C-4F57-B3B0-C187404BD620}"/>
    <cellStyle name="Total 23 9" xfId="18740" xr:uid="{7FAAD427-7337-4359-A2A2-613AD52D3AE9}"/>
    <cellStyle name="Total 23 9 2" xfId="18741" xr:uid="{B94DF0C3-3884-4491-9B5B-A167C1772862}"/>
    <cellStyle name="Total 23 9 2 2" xfId="36614" xr:uid="{52361F8F-C03C-4DE3-83C9-355C46D766D9}"/>
    <cellStyle name="Total 23 9 2 3" xfId="54465" xr:uid="{E427E11C-433A-431E-A837-F960175ACCD7}"/>
    <cellStyle name="Total 23 9 3" xfId="36613" xr:uid="{D8820D5C-932B-4023-A19C-0F2648FDC073}"/>
    <cellStyle name="Total 23 9 4" xfId="54464" xr:uid="{69F9BEF6-9084-4514-9215-D7FAFC470073}"/>
    <cellStyle name="Total 24" xfId="3317" xr:uid="{1CD5FAB7-C4A8-461C-B47D-9EE0EE1387C0}"/>
    <cellStyle name="Total 24 10" xfId="18743" xr:uid="{1F900014-F2B1-4521-8ADA-A7FDC7B4DCED}"/>
    <cellStyle name="Total 24 10 2" xfId="36616" xr:uid="{61CDD35D-EAC9-45B7-A4CB-2CF8047618CA}"/>
    <cellStyle name="Total 24 10 3" xfId="54467" xr:uid="{387595A5-B37F-4913-80A6-07AC6E918260}"/>
    <cellStyle name="Total 24 11" xfId="18744" xr:uid="{DBE13024-45C3-481A-9AD3-E254D80327FE}"/>
    <cellStyle name="Total 24 11 2" xfId="36617" xr:uid="{72A9BA6C-2821-450D-B973-D4EA38D061E7}"/>
    <cellStyle name="Total 24 11 3" xfId="54468" xr:uid="{471B3F8E-1AD5-4C9D-BEBB-6FF3BE8D6CF7}"/>
    <cellStyle name="Total 24 12" xfId="18742" xr:uid="{E5BC1C2C-25EE-4526-941D-1C13398336F7}"/>
    <cellStyle name="Total 24 12 2" xfId="36615" xr:uid="{AD576684-8861-4D5A-8600-DE22E0809923}"/>
    <cellStyle name="Total 24 12 3" xfId="54466" xr:uid="{BE890786-A3C3-46B3-B672-2E8EA2E84ABE}"/>
    <cellStyle name="Total 24 13" xfId="60381" xr:uid="{55F62E6C-6713-4559-BC8C-257C71274566}"/>
    <cellStyle name="Total 24 2" xfId="18745" xr:uid="{1E8CBB62-E1AA-4024-A989-3E5F0951B324}"/>
    <cellStyle name="Total 24 2 2" xfId="18746" xr:uid="{710371B7-7A1E-474F-9043-85F901A14B38}"/>
    <cellStyle name="Total 24 2 2 2" xfId="18747" xr:uid="{20A66521-5BF4-4B93-9E00-FE1DBA7917F9}"/>
    <cellStyle name="Total 24 2 2 2 2" xfId="36620" xr:uid="{B350F208-6A37-4624-8908-17937EE4516D}"/>
    <cellStyle name="Total 24 2 2 2 3" xfId="54471" xr:uid="{AD7E5E13-0861-4AE2-88C4-88460C98FAB0}"/>
    <cellStyle name="Total 24 2 2 3" xfId="36619" xr:uid="{D3850CAD-0BC7-4E85-92C3-C8EDC9AF41F1}"/>
    <cellStyle name="Total 24 2 2 4" xfId="54470" xr:uid="{A589B2B9-A1DC-4630-BB0E-62C1C3A8AF21}"/>
    <cellStyle name="Total 24 2 3" xfId="18748" xr:uid="{4289011F-62C2-4CD6-A7E7-9E5C7C3BBB15}"/>
    <cellStyle name="Total 24 2 3 2" xfId="18749" xr:uid="{8DD8B6B6-B369-4C36-B143-3673D4B1748E}"/>
    <cellStyle name="Total 24 2 3 2 2" xfId="36622" xr:uid="{4D9EB8A6-F748-43BA-88AC-9C4EF823FA2A}"/>
    <cellStyle name="Total 24 2 3 2 3" xfId="54473" xr:uid="{AB62E672-BD70-4051-B360-E474C2D696A3}"/>
    <cellStyle name="Total 24 2 3 3" xfId="36621" xr:uid="{165BBA90-F417-4C28-9DF1-4CAC0D05A0B9}"/>
    <cellStyle name="Total 24 2 3 4" xfId="54472" xr:uid="{2F479D41-0BEF-432F-AAC0-BF56741BA7CD}"/>
    <cellStyle name="Total 24 2 4" xfId="18750" xr:uid="{2F9F74A3-9874-45EE-95F3-D204999022C0}"/>
    <cellStyle name="Total 24 2 4 2" xfId="36623" xr:uid="{53D281EE-75C8-40B8-8E5E-024320A903FB}"/>
    <cellStyle name="Total 24 2 4 3" xfId="54474" xr:uid="{53784C14-7673-4A4F-815D-B1C1690A63C1}"/>
    <cellStyle name="Total 24 2 5" xfId="18751" xr:uid="{9DF2A41B-7B49-456E-A89A-6942D44C9A50}"/>
    <cellStyle name="Total 24 2 5 2" xfId="36624" xr:uid="{32DCD394-08E2-40E9-ACAD-BAC89878985D}"/>
    <cellStyle name="Total 24 2 5 3" xfId="54475" xr:uid="{65244FA2-D3B5-4C06-8504-38C555018FAB}"/>
    <cellStyle name="Total 24 2 6" xfId="36618" xr:uid="{3775EA58-AE87-4A0B-A961-6BD9D1FA19A3}"/>
    <cellStyle name="Total 24 2 7" xfId="54469" xr:uid="{D085D842-EF67-4587-A4F8-987D559B56B7}"/>
    <cellStyle name="Total 24 3" xfId="18752" xr:uid="{81B4625F-7A45-4564-915F-45EE1329568C}"/>
    <cellStyle name="Total 24 3 2" xfId="18753" xr:uid="{757CC8D7-246F-486E-8874-5EA4FC7DC0DB}"/>
    <cellStyle name="Total 24 3 2 2" xfId="18754" xr:uid="{8BCE8281-47E5-4E0A-9D62-1383D3BC9F5E}"/>
    <cellStyle name="Total 24 3 2 2 2" xfId="36627" xr:uid="{6621555D-7122-4334-AC8B-1E440244A336}"/>
    <cellStyle name="Total 24 3 2 2 3" xfId="54478" xr:uid="{2C37F2DE-CE96-41A8-BF80-02F7750548B2}"/>
    <cellStyle name="Total 24 3 2 3" xfId="36626" xr:uid="{D8BB1E39-99CB-4B45-8B12-0AA1C5B2A702}"/>
    <cellStyle name="Total 24 3 2 4" xfId="54477" xr:uid="{BEE7A0D1-79E4-4E42-AA70-0C7914BBDAEE}"/>
    <cellStyle name="Total 24 3 3" xfId="18755" xr:uid="{C3A62368-1087-4125-82D0-A511EA5C8CB6}"/>
    <cellStyle name="Total 24 3 3 2" xfId="18756" xr:uid="{4B11009C-7363-40B4-9B14-1575C3786236}"/>
    <cellStyle name="Total 24 3 3 2 2" xfId="36629" xr:uid="{667CFC04-DA41-4B95-85B7-ACA71A5435C5}"/>
    <cellStyle name="Total 24 3 3 2 3" xfId="54480" xr:uid="{147D131D-29B0-4FB1-BDB9-96AC4D970738}"/>
    <cellStyle name="Total 24 3 3 3" xfId="36628" xr:uid="{E710298E-E86D-43BC-A2B6-601122E3B490}"/>
    <cellStyle name="Total 24 3 3 4" xfId="54479" xr:uid="{8A601FA2-D773-40D9-B9AE-F1A2D37B1413}"/>
    <cellStyle name="Total 24 3 4" xfId="18757" xr:uid="{45D5173A-56E6-4C6D-BAFA-6AC20B86F37B}"/>
    <cellStyle name="Total 24 3 4 2" xfId="36630" xr:uid="{4E1B3464-33C6-4A0B-A81B-8531EA304145}"/>
    <cellStyle name="Total 24 3 4 3" xfId="54481" xr:uid="{7B283FC7-F016-408E-A53D-5154F90C38F2}"/>
    <cellStyle name="Total 24 3 5" xfId="36625" xr:uid="{0E159D97-6E78-4B6A-8FAE-A6765A0F06FA}"/>
    <cellStyle name="Total 24 3 6" xfId="54476" xr:uid="{6C03B21C-691B-47A3-A39A-521E4257410D}"/>
    <cellStyle name="Total 24 4" xfId="18758" xr:uid="{2EA0CF57-6ABF-446E-A938-3BA500C58F13}"/>
    <cellStyle name="Total 24 4 2" xfId="18759" xr:uid="{8660BFD3-2F97-41A9-9554-9128C1862E21}"/>
    <cellStyle name="Total 24 4 2 2" xfId="18760" xr:uid="{C31567B7-878E-4B7D-903B-4CBF9AEAE10F}"/>
    <cellStyle name="Total 24 4 2 2 2" xfId="36633" xr:uid="{081B2711-0B67-4FDC-8BF5-7E715D0D636C}"/>
    <cellStyle name="Total 24 4 2 2 3" xfId="54484" xr:uid="{A7ECEC7C-2C2D-461C-A6DC-BA62A90D0AA6}"/>
    <cellStyle name="Total 24 4 2 3" xfId="36632" xr:uid="{FC3F8F27-84BE-480D-8E16-F662E31E2926}"/>
    <cellStyle name="Total 24 4 2 4" xfId="54483" xr:uid="{57B6480F-38F4-47D6-80A2-7F52FBE4F79E}"/>
    <cellStyle name="Total 24 4 3" xfId="18761" xr:uid="{FBE1A820-5236-4B15-A13E-7706105366E2}"/>
    <cellStyle name="Total 24 4 3 2" xfId="18762" xr:uid="{8762D301-E5D1-47E7-8891-C3BC148FA056}"/>
    <cellStyle name="Total 24 4 3 2 2" xfId="36635" xr:uid="{16B5B380-71A9-4802-840E-533BE6C48F8A}"/>
    <cellStyle name="Total 24 4 3 2 3" xfId="54486" xr:uid="{E1D84EB3-C68E-4B17-BD98-05CCF4FA60BA}"/>
    <cellStyle name="Total 24 4 3 3" xfId="36634" xr:uid="{9CEF9F81-8671-4786-92AB-BA7FF0237AB6}"/>
    <cellStyle name="Total 24 4 3 4" xfId="54485" xr:uid="{97F32505-A484-4D9C-A8D6-C92BEB2ACAAC}"/>
    <cellStyle name="Total 24 4 4" xfId="18763" xr:uid="{9DEF155E-C0B5-43DD-B785-FB18F3890D1F}"/>
    <cellStyle name="Total 24 4 4 2" xfId="36636" xr:uid="{AEF80981-F26C-49B7-BF32-245E028009FC}"/>
    <cellStyle name="Total 24 4 4 3" xfId="54487" xr:uid="{521D5BC5-3118-4DF2-A1BA-F65F6796E4C8}"/>
    <cellStyle name="Total 24 4 5" xfId="36631" xr:uid="{6D06C962-8D5D-4DAE-AD7A-8EAB408C0CFA}"/>
    <cellStyle name="Total 24 4 6" xfId="54482" xr:uid="{1773BBE6-663C-4FE7-B896-E0B116F93770}"/>
    <cellStyle name="Total 24 5" xfId="18764" xr:uid="{7B4EC222-2E32-4380-B2C3-83366D6C19C7}"/>
    <cellStyle name="Total 24 5 2" xfId="18765" xr:uid="{F7EA54C1-3833-4949-9B24-E6454A9209BD}"/>
    <cellStyle name="Total 24 5 2 2" xfId="18766" xr:uid="{B4AA0BF5-FCCB-4327-B223-9E91F5A510D6}"/>
    <cellStyle name="Total 24 5 2 2 2" xfId="36639" xr:uid="{E07099CF-E6BA-4BCA-89CA-E80396B88448}"/>
    <cellStyle name="Total 24 5 2 2 3" xfId="54490" xr:uid="{588632CE-87D9-4E2F-BF16-296983D551AC}"/>
    <cellStyle name="Total 24 5 2 3" xfId="36638" xr:uid="{D2EA4F09-54A6-4C7A-AAFC-70A9901C5D29}"/>
    <cellStyle name="Total 24 5 2 4" xfId="54489" xr:uid="{0F14D625-B090-43C8-8EC0-17B9E332D66D}"/>
    <cellStyle name="Total 24 5 3" xfId="18767" xr:uid="{48682BF6-0DF6-464B-893D-6BDE30E31A6A}"/>
    <cellStyle name="Total 24 5 3 2" xfId="18768" xr:uid="{1FEB2B50-732E-475E-8CBA-58EA205E1317}"/>
    <cellStyle name="Total 24 5 3 2 2" xfId="36641" xr:uid="{E1199EC0-E2B4-48BC-9B9A-DE1007494427}"/>
    <cellStyle name="Total 24 5 3 2 3" xfId="54492" xr:uid="{237A63DE-F0DC-435E-B1CB-CFAB2E104A8E}"/>
    <cellStyle name="Total 24 5 3 3" xfId="36640" xr:uid="{35406F20-DE63-4A52-9123-CE42523D830A}"/>
    <cellStyle name="Total 24 5 3 4" xfId="54491" xr:uid="{38DD274B-EB58-40A1-A0F1-0637F06C8C56}"/>
    <cellStyle name="Total 24 5 4" xfId="18769" xr:uid="{0F99CE53-DA6F-4A00-8B18-6675FCBBE053}"/>
    <cellStyle name="Total 24 5 4 2" xfId="18770" xr:uid="{79A24999-9E10-4C94-ABE5-A1F7CE46B495}"/>
    <cellStyle name="Total 24 5 4 2 2" xfId="36643" xr:uid="{E229B4FA-D240-4CC4-AFEF-4BB851813474}"/>
    <cellStyle name="Total 24 5 4 2 3" xfId="54494" xr:uid="{ABF2893C-F195-40EC-A04C-EE7EF5EF3927}"/>
    <cellStyle name="Total 24 5 4 3" xfId="36642" xr:uid="{2C0DC5EC-201F-4B28-90AB-D8D4DA457EB8}"/>
    <cellStyle name="Total 24 5 4 4" xfId="54493" xr:uid="{6918F925-F8BA-4CF8-9390-914EEF043006}"/>
    <cellStyle name="Total 24 5 5" xfId="18771" xr:uid="{57B0ACD7-D4DE-479D-BFA5-F6AF07EA53CF}"/>
    <cellStyle name="Total 24 5 5 2" xfId="36644" xr:uid="{B536803F-2521-427A-A833-D1DDDE40A0A3}"/>
    <cellStyle name="Total 24 5 5 3" xfId="54495" xr:uid="{D2B93D45-3F34-456B-AC72-407A9B5D84F1}"/>
    <cellStyle name="Total 24 5 6" xfId="36637" xr:uid="{09A16487-6D83-4F9B-99F0-87C66E732A78}"/>
    <cellStyle name="Total 24 5 7" xfId="54488" xr:uid="{1641E2AB-0623-47DD-9B42-9B0EEA9F9FB1}"/>
    <cellStyle name="Total 24 6" xfId="18772" xr:uid="{5247C348-8618-49A8-A570-72E3C9A54D73}"/>
    <cellStyle name="Total 24 6 2" xfId="18773" xr:uid="{236CC653-B6F0-4E2E-9D22-2C87BBC702C3}"/>
    <cellStyle name="Total 24 6 2 2" xfId="18774" xr:uid="{6604D73D-726B-4A0A-8BFB-C16A61E08680}"/>
    <cellStyle name="Total 24 6 2 2 2" xfId="36647" xr:uid="{885C62DD-F5AB-428A-9C3A-C4338FC79F7D}"/>
    <cellStyle name="Total 24 6 2 2 3" xfId="54498" xr:uid="{7AFAACDD-1758-4A33-92AA-1F843E073746}"/>
    <cellStyle name="Total 24 6 2 3" xfId="36646" xr:uid="{EB6AE44F-7EC0-4AAD-89A7-651909AF2581}"/>
    <cellStyle name="Total 24 6 2 4" xfId="54497" xr:uid="{50B5BF6C-04F8-4DCF-B737-8D5D79585FF6}"/>
    <cellStyle name="Total 24 6 3" xfId="18775" xr:uid="{0FF98CE1-2126-462E-920C-5A7AF01D3C1D}"/>
    <cellStyle name="Total 24 6 3 2" xfId="18776" xr:uid="{434E7969-E99F-47D6-BA3C-F2EF04B3CF4A}"/>
    <cellStyle name="Total 24 6 3 2 2" xfId="36649" xr:uid="{287F59D8-A123-4C7D-B5F3-DD5BF87F1C11}"/>
    <cellStyle name="Total 24 6 3 2 3" xfId="54500" xr:uid="{63A59DAB-67D6-425B-87D0-55D81D564985}"/>
    <cellStyle name="Total 24 6 3 3" xfId="36648" xr:uid="{5C75C119-8DC5-469F-8493-C9A4F21CB2C4}"/>
    <cellStyle name="Total 24 6 3 4" xfId="54499" xr:uid="{5270A1E3-ACB7-43A4-9365-33EB0B4E0A05}"/>
    <cellStyle name="Total 24 6 4" xfId="18777" xr:uid="{E6A653B2-31C5-4605-BAF0-7275561A26B5}"/>
    <cellStyle name="Total 24 6 4 2" xfId="36650" xr:uid="{EFCC0B66-EED3-4223-8959-8101485235E4}"/>
    <cellStyle name="Total 24 6 4 3" xfId="54501" xr:uid="{E912DA0C-00BF-4A0E-81D0-64DB683A1042}"/>
    <cellStyle name="Total 24 6 5" xfId="36645" xr:uid="{12EC63E1-A41E-4709-BFC6-BDA600505B87}"/>
    <cellStyle name="Total 24 6 6" xfId="54496" xr:uid="{0F15E626-AAA7-473F-B41C-B131E5184639}"/>
    <cellStyle name="Total 24 7" xfId="18778" xr:uid="{EB511181-A695-4B7C-8A2A-FA4BA1ADB3F3}"/>
    <cellStyle name="Total 24 7 2" xfId="18779" xr:uid="{A9602C79-6804-47C8-AD84-CA1A388D0A0D}"/>
    <cellStyle name="Total 24 7 2 2" xfId="36652" xr:uid="{E3ACC715-6751-416D-9BB0-0E6F21669720}"/>
    <cellStyle name="Total 24 7 2 3" xfId="54503" xr:uid="{8601BDBC-1852-4489-AC0F-24C8DB207524}"/>
    <cellStyle name="Total 24 7 3" xfId="36651" xr:uid="{C86BC8D4-7ED1-4EDB-ACDB-47AE5BC2695D}"/>
    <cellStyle name="Total 24 7 4" xfId="54502" xr:uid="{A3FCB65B-B855-4CC3-9865-045D57B37118}"/>
    <cellStyle name="Total 24 8" xfId="18780" xr:uid="{E9E675D1-33B0-4674-A47C-BB766CEB0F0E}"/>
    <cellStyle name="Total 24 8 2" xfId="18781" xr:uid="{267FBADC-EFF0-4A72-9575-603F52DB4131}"/>
    <cellStyle name="Total 24 8 2 2" xfId="36654" xr:uid="{7C2E904E-917E-4661-BF36-FBB995271513}"/>
    <cellStyle name="Total 24 8 2 3" xfId="54505" xr:uid="{7B4902E3-D59B-4608-AB91-AB6E5108B3A6}"/>
    <cellStyle name="Total 24 8 3" xfId="36653" xr:uid="{EBD67533-B5EC-445A-A9FA-04FA3487B1C7}"/>
    <cellStyle name="Total 24 8 4" xfId="54504" xr:uid="{0C2D9094-E9EE-409D-89E3-D942930A38F0}"/>
    <cellStyle name="Total 24 9" xfId="18782" xr:uid="{5C9F9B1F-CBFF-4BA8-A3DC-23B253AFBAA5}"/>
    <cellStyle name="Total 24 9 2" xfId="18783" xr:uid="{C4CF5C7F-3212-4359-884F-0DD7CED1A6CE}"/>
    <cellStyle name="Total 24 9 2 2" xfId="36656" xr:uid="{5048D490-BA0B-4DC1-B3F6-33F01E4338CF}"/>
    <cellStyle name="Total 24 9 2 3" xfId="54507" xr:uid="{8290DCEC-1BAF-468C-9E72-73FEBA671329}"/>
    <cellStyle name="Total 24 9 3" xfId="36655" xr:uid="{EC6365FC-A7B5-4ECA-867C-6D3CCB595F50}"/>
    <cellStyle name="Total 24 9 4" xfId="54506" xr:uid="{048D1637-9FA1-47E6-99A3-D273BE005A3A}"/>
    <cellStyle name="Total 25" xfId="3318" xr:uid="{4239F2F4-3B7F-4C29-8FB9-94966AEB0FC9}"/>
    <cellStyle name="Total 25 10" xfId="18785" xr:uid="{394A21D6-2382-484C-9832-7EEFE06BE931}"/>
    <cellStyle name="Total 25 10 2" xfId="36658" xr:uid="{C3469F2C-7143-4CD1-A622-9C0917AC78BE}"/>
    <cellStyle name="Total 25 10 3" xfId="54509" xr:uid="{1C66FEAF-D0BF-4D88-9557-04611924F38E}"/>
    <cellStyle name="Total 25 11" xfId="18786" xr:uid="{F9F175CB-1556-4BB5-B9E9-0E48DACCEACE}"/>
    <cellStyle name="Total 25 11 2" xfId="36659" xr:uid="{6912456F-75C6-43ED-83AF-A36E6CD6A8FC}"/>
    <cellStyle name="Total 25 11 3" xfId="54510" xr:uid="{3C5F04EB-992B-484A-B619-DA9258A3F77E}"/>
    <cellStyle name="Total 25 12" xfId="18784" xr:uid="{50F2D1DC-7D1D-419F-8684-D11D35B0CB56}"/>
    <cellStyle name="Total 25 12 2" xfId="36657" xr:uid="{6AF2E880-A7DF-4CF6-9230-A2F209D3F96D}"/>
    <cellStyle name="Total 25 12 3" xfId="54508" xr:uid="{F7047E63-D7F9-4268-AC89-74D655DAEDE8}"/>
    <cellStyle name="Total 25 13" xfId="60382" xr:uid="{2F2D6F1E-A9E9-416F-96BC-DB98FBD2E3BB}"/>
    <cellStyle name="Total 25 2" xfId="18787" xr:uid="{1CC5BF93-6EE4-47D4-9CF9-123E5C3334F3}"/>
    <cellStyle name="Total 25 2 2" xfId="18788" xr:uid="{EFF26385-A430-48F8-819B-A251CB02F11A}"/>
    <cellStyle name="Total 25 2 2 2" xfId="18789" xr:uid="{03DD07FA-2A96-4716-B944-CC3CA3507C43}"/>
    <cellStyle name="Total 25 2 2 2 2" xfId="36662" xr:uid="{BAAD9D9A-C331-4300-A08B-3C9A6E219585}"/>
    <cellStyle name="Total 25 2 2 2 3" xfId="54513" xr:uid="{1FECC8AF-2C0C-4388-BF14-92EC436AFC3A}"/>
    <cellStyle name="Total 25 2 2 3" xfId="36661" xr:uid="{9CBE1B44-7B59-4F79-BB0F-1981E66EE37D}"/>
    <cellStyle name="Total 25 2 2 4" xfId="54512" xr:uid="{42A3EF1A-787F-48F4-9BFB-279673B9BE8E}"/>
    <cellStyle name="Total 25 2 3" xfId="18790" xr:uid="{C82548FA-5883-4E77-9902-95ECA0EAC99C}"/>
    <cellStyle name="Total 25 2 3 2" xfId="18791" xr:uid="{D8B63735-850E-4359-854F-5320C2F4A43A}"/>
    <cellStyle name="Total 25 2 3 2 2" xfId="36664" xr:uid="{994ED640-6A22-4A3D-AAD8-3ACADE5AF6FD}"/>
    <cellStyle name="Total 25 2 3 2 3" xfId="54515" xr:uid="{5CE5821F-0CE6-436B-970B-1D7FBB84C467}"/>
    <cellStyle name="Total 25 2 3 3" xfId="36663" xr:uid="{B335A926-944F-4155-8E9A-3FAC30BF7EB5}"/>
    <cellStyle name="Total 25 2 3 4" xfId="54514" xr:uid="{9E21C9C5-689F-4014-89F4-490E91A3E06D}"/>
    <cellStyle name="Total 25 2 4" xfId="18792" xr:uid="{4704F747-98D3-4AEB-973E-D6FFAF4E8D31}"/>
    <cellStyle name="Total 25 2 4 2" xfId="36665" xr:uid="{4CA625EF-1CB8-48F5-AB3E-AB7CFA2161E5}"/>
    <cellStyle name="Total 25 2 4 3" xfId="54516" xr:uid="{55CBFE07-B6FF-4E63-BD17-85D178CBAB4E}"/>
    <cellStyle name="Total 25 2 5" xfId="18793" xr:uid="{0F86A5A8-22E8-4840-81E2-A32DC8981240}"/>
    <cellStyle name="Total 25 2 5 2" xfId="36666" xr:uid="{A9CF3DF0-096B-4C19-9FF8-01076A234354}"/>
    <cellStyle name="Total 25 2 5 3" xfId="54517" xr:uid="{F9B4E91C-F0E3-4F32-8B5E-7A37DA046939}"/>
    <cellStyle name="Total 25 2 6" xfId="36660" xr:uid="{B9CB14D7-AE09-45B4-9A1F-4BBE0797732E}"/>
    <cellStyle name="Total 25 2 7" xfId="54511" xr:uid="{9EF259BF-2965-4A2D-9506-E31DB9A2210F}"/>
    <cellStyle name="Total 25 3" xfId="18794" xr:uid="{62906B7C-1C77-4263-A006-343887E90803}"/>
    <cellStyle name="Total 25 3 2" xfId="18795" xr:uid="{B19EAC07-7906-4BED-A7A2-0BF06E817CE0}"/>
    <cellStyle name="Total 25 3 2 2" xfId="18796" xr:uid="{7EF2BA97-F25B-4548-9114-2F7DEABC86AC}"/>
    <cellStyle name="Total 25 3 2 2 2" xfId="36669" xr:uid="{9491FF06-C01A-410B-A2F1-68A0799F5929}"/>
    <cellStyle name="Total 25 3 2 2 3" xfId="54520" xr:uid="{40C2F760-77C2-4B4B-A949-EE83FBBB51FE}"/>
    <cellStyle name="Total 25 3 2 3" xfId="36668" xr:uid="{1A3B5B98-38DF-456B-AE25-54B9CC8625FF}"/>
    <cellStyle name="Total 25 3 2 4" xfId="54519" xr:uid="{B79004F1-9B79-4C2A-A509-424E3D8D7FA5}"/>
    <cellStyle name="Total 25 3 3" xfId="18797" xr:uid="{A8C8E30D-8A30-4E9F-9FCD-63804C7216B0}"/>
    <cellStyle name="Total 25 3 3 2" xfId="18798" xr:uid="{EBEEC81C-D26D-4440-B410-6BA0CE09A297}"/>
    <cellStyle name="Total 25 3 3 2 2" xfId="36671" xr:uid="{A8D4ABE9-0DA2-4C76-A81D-C8222D447AD5}"/>
    <cellStyle name="Total 25 3 3 2 3" xfId="54522" xr:uid="{BC4578D5-7B14-4509-BE6F-7524ADD51701}"/>
    <cellStyle name="Total 25 3 3 3" xfId="36670" xr:uid="{EBA787AF-A124-4FF9-A83C-45BD52D06B5C}"/>
    <cellStyle name="Total 25 3 3 4" xfId="54521" xr:uid="{6E27AD22-6559-4E52-88E4-57D24F8A2545}"/>
    <cellStyle name="Total 25 3 4" xfId="18799" xr:uid="{40C43263-19A9-4284-B8A4-E18B0780A3D3}"/>
    <cellStyle name="Total 25 3 4 2" xfId="36672" xr:uid="{9B7BE8BE-D531-4E06-BFA5-7E07952FC132}"/>
    <cellStyle name="Total 25 3 4 3" xfId="54523" xr:uid="{D7532694-DD46-4AA5-927D-D751140E99B3}"/>
    <cellStyle name="Total 25 3 5" xfId="36667" xr:uid="{DA344FD7-D68B-4894-9F0B-A7BF5E609FEB}"/>
    <cellStyle name="Total 25 3 6" xfId="54518" xr:uid="{62FD2689-19C7-44A9-8ABA-ACE8DF65A5E7}"/>
    <cellStyle name="Total 25 4" xfId="18800" xr:uid="{C92BFBAE-5173-441D-8FAA-16383C6C90C2}"/>
    <cellStyle name="Total 25 4 2" xfId="18801" xr:uid="{13E60010-946A-48C5-B655-C81F4BECCC9C}"/>
    <cellStyle name="Total 25 4 2 2" xfId="18802" xr:uid="{538A04E1-BF90-44F0-8897-7E69B1A39961}"/>
    <cellStyle name="Total 25 4 2 2 2" xfId="36675" xr:uid="{60BF65EC-D2A6-4F0C-8C28-0AE2B6DE2808}"/>
    <cellStyle name="Total 25 4 2 2 3" xfId="54526" xr:uid="{AF0F682D-FD75-4BFF-AD48-02CF94ED8402}"/>
    <cellStyle name="Total 25 4 2 3" xfId="36674" xr:uid="{E9E5001F-B8D3-451A-8D31-77FD6847EF61}"/>
    <cellStyle name="Total 25 4 2 4" xfId="54525" xr:uid="{5164FF7E-8437-4CB9-BD73-312D31B85776}"/>
    <cellStyle name="Total 25 4 3" xfId="18803" xr:uid="{8F0093E3-B5BE-4EE8-8F01-7FAC1E2EFF92}"/>
    <cellStyle name="Total 25 4 3 2" xfId="18804" xr:uid="{BF34DB43-1219-44BE-BE86-F98E62ACD30A}"/>
    <cellStyle name="Total 25 4 3 2 2" xfId="36677" xr:uid="{24C297C9-2559-415D-A902-51749F263202}"/>
    <cellStyle name="Total 25 4 3 2 3" xfId="54528" xr:uid="{D5726E7F-8540-48F3-9869-EFFEEFB87387}"/>
    <cellStyle name="Total 25 4 3 3" xfId="36676" xr:uid="{528CDDB6-4E65-431D-BB46-C70C9DFA1A56}"/>
    <cellStyle name="Total 25 4 3 4" xfId="54527" xr:uid="{2407D9DD-B753-45CA-AF19-C50CC5B951B4}"/>
    <cellStyle name="Total 25 4 4" xfId="18805" xr:uid="{3B073DEB-3F03-47A2-AA6A-E702FF9FCDD4}"/>
    <cellStyle name="Total 25 4 4 2" xfId="36678" xr:uid="{1A125CF1-152F-4EFA-871F-FAFAFDD8D07D}"/>
    <cellStyle name="Total 25 4 4 3" xfId="54529" xr:uid="{CF83E56D-35B5-47FE-9DB4-CB06D3CDD7A5}"/>
    <cellStyle name="Total 25 4 5" xfId="36673" xr:uid="{BA0C284F-7623-4217-8D4E-2641E4404C3A}"/>
    <cellStyle name="Total 25 4 6" xfId="54524" xr:uid="{67003AC4-803F-42E7-9A7C-8DCF48BEB313}"/>
    <cellStyle name="Total 25 5" xfId="18806" xr:uid="{9D8C8A2C-CA0A-433A-B8A1-C3AA010C57B6}"/>
    <cellStyle name="Total 25 5 2" xfId="18807" xr:uid="{B03E5954-0871-4172-9916-8D1E4E97E770}"/>
    <cellStyle name="Total 25 5 2 2" xfId="18808" xr:uid="{B9E848B0-2280-47D6-9A1B-2CE60C5CFB1D}"/>
    <cellStyle name="Total 25 5 2 2 2" xfId="36681" xr:uid="{99B755A4-2B38-4161-869A-921F09DC1845}"/>
    <cellStyle name="Total 25 5 2 2 3" xfId="54532" xr:uid="{AFA0B045-06DC-4999-9A5E-91269A860282}"/>
    <cellStyle name="Total 25 5 2 3" xfId="36680" xr:uid="{BA11D7B0-8BDD-4D0D-B688-E943E0920FE6}"/>
    <cellStyle name="Total 25 5 2 4" xfId="54531" xr:uid="{84EDE976-59CA-4DF8-841B-A61B6B886574}"/>
    <cellStyle name="Total 25 5 3" xfId="18809" xr:uid="{6DB1219B-4DF2-47D2-ABA8-1BA2D4B5E174}"/>
    <cellStyle name="Total 25 5 3 2" xfId="18810" xr:uid="{B0176921-9AFD-4675-852B-524F65A3943E}"/>
    <cellStyle name="Total 25 5 3 2 2" xfId="36683" xr:uid="{A65C6F0B-0B98-46A8-B2ED-3FA9739806BB}"/>
    <cellStyle name="Total 25 5 3 2 3" xfId="54534" xr:uid="{7EE807C2-1ED1-4665-91D5-5999781F41CF}"/>
    <cellStyle name="Total 25 5 3 3" xfId="36682" xr:uid="{027009D8-60AF-4134-855B-201120924764}"/>
    <cellStyle name="Total 25 5 3 4" xfId="54533" xr:uid="{AFB5BAF4-7C05-4E98-A8D1-36491C43DAB0}"/>
    <cellStyle name="Total 25 5 4" xfId="18811" xr:uid="{31D84953-7335-4259-AF6B-CA452D1CD33D}"/>
    <cellStyle name="Total 25 5 4 2" xfId="18812" xr:uid="{87BE1DAC-3490-4D8E-B2EC-3FA61435282E}"/>
    <cellStyle name="Total 25 5 4 2 2" xfId="36685" xr:uid="{81909D0F-FD01-49DC-A7A0-7FFB29949697}"/>
    <cellStyle name="Total 25 5 4 2 3" xfId="54536" xr:uid="{04003A72-2DBB-4248-8D3C-173F3F9055E1}"/>
    <cellStyle name="Total 25 5 4 3" xfId="36684" xr:uid="{3B6FAB95-DD5E-49E5-A856-F5B95D030CFB}"/>
    <cellStyle name="Total 25 5 4 4" xfId="54535" xr:uid="{D47DF712-3032-43C0-A1CB-82AB5DB89ADA}"/>
    <cellStyle name="Total 25 5 5" xfId="18813" xr:uid="{366F70A6-1CDC-46C8-9901-9615DE98B2BC}"/>
    <cellStyle name="Total 25 5 5 2" xfId="36686" xr:uid="{B15DC06A-E1BC-4321-8F64-04EAA2198E15}"/>
    <cellStyle name="Total 25 5 5 3" xfId="54537" xr:uid="{82EC503F-5C07-4B0A-9FAF-8BA4AC49CE7E}"/>
    <cellStyle name="Total 25 5 6" xfId="36679" xr:uid="{5083A667-3C06-456C-8067-8B23E5DD88F3}"/>
    <cellStyle name="Total 25 5 7" xfId="54530" xr:uid="{B335668D-4016-4E1D-AE08-D027BC126334}"/>
    <cellStyle name="Total 25 6" xfId="18814" xr:uid="{5F56F351-F0A0-473A-868C-AFA0ABDAD5FB}"/>
    <cellStyle name="Total 25 6 2" xfId="18815" xr:uid="{1A2C56CE-30BC-4C8E-8C07-283E9F7367C8}"/>
    <cellStyle name="Total 25 6 2 2" xfId="18816" xr:uid="{145D5484-198C-4781-BFFD-B5FA5F8427EE}"/>
    <cellStyle name="Total 25 6 2 2 2" xfId="36689" xr:uid="{37EA7D8E-BE89-4E8F-A8F2-5314A4194DA0}"/>
    <cellStyle name="Total 25 6 2 2 3" xfId="54540" xr:uid="{4A747BDF-C001-489E-91EA-542D55A3740A}"/>
    <cellStyle name="Total 25 6 2 3" xfId="36688" xr:uid="{E69F3C24-8454-4307-BCEB-C2712585BA8C}"/>
    <cellStyle name="Total 25 6 2 4" xfId="54539" xr:uid="{9FDFE823-80F7-41E6-ABE7-BFC9FA6F0DA5}"/>
    <cellStyle name="Total 25 6 3" xfId="18817" xr:uid="{81CA6038-EAB9-499D-9E4F-8DE63FD44214}"/>
    <cellStyle name="Total 25 6 3 2" xfId="18818" xr:uid="{9EB3C74E-026D-49A3-89A8-A424C60B847E}"/>
    <cellStyle name="Total 25 6 3 2 2" xfId="36691" xr:uid="{1EC555D1-B789-4E55-9B13-03E852CF583D}"/>
    <cellStyle name="Total 25 6 3 2 3" xfId="54542" xr:uid="{46D31A9D-CD05-49A2-82D9-BB4EB258574A}"/>
    <cellStyle name="Total 25 6 3 3" xfId="36690" xr:uid="{E9C7D47A-085B-4E48-A7A5-CDB4F432051A}"/>
    <cellStyle name="Total 25 6 3 4" xfId="54541" xr:uid="{9D38D4CA-A5A9-4965-B09E-29555D083A6B}"/>
    <cellStyle name="Total 25 6 4" xfId="18819" xr:uid="{A5196DE6-6AF7-4FC0-813F-44C344CC7DC3}"/>
    <cellStyle name="Total 25 6 4 2" xfId="36692" xr:uid="{AA2B35CB-7018-428D-9C59-8DC9A28B82E4}"/>
    <cellStyle name="Total 25 6 4 3" xfId="54543" xr:uid="{4D3CADFF-F435-4499-BF7D-C96B33606F3D}"/>
    <cellStyle name="Total 25 6 5" xfId="36687" xr:uid="{9CDC3813-9076-4220-9200-4C4CCDA4EEEF}"/>
    <cellStyle name="Total 25 6 6" xfId="54538" xr:uid="{B7E3239F-8634-4160-B981-F2EC8FC61841}"/>
    <cellStyle name="Total 25 7" xfId="18820" xr:uid="{13EA3FE9-BEBA-41B2-B36B-2CFCD6BB26BA}"/>
    <cellStyle name="Total 25 7 2" xfId="18821" xr:uid="{D8728652-9639-4426-9A33-395AB347AD28}"/>
    <cellStyle name="Total 25 7 2 2" xfId="36694" xr:uid="{C0D658BC-0FCA-4108-A61E-D801BC19F8CC}"/>
    <cellStyle name="Total 25 7 2 3" xfId="54545" xr:uid="{E0E3D181-8C28-468D-BF8B-C1DFB2D3C509}"/>
    <cellStyle name="Total 25 7 3" xfId="36693" xr:uid="{1509692A-A54F-454D-85E1-BC79D0482662}"/>
    <cellStyle name="Total 25 7 4" xfId="54544" xr:uid="{95283F9F-4A73-4CDD-AE0D-351F2038DEFF}"/>
    <cellStyle name="Total 25 8" xfId="18822" xr:uid="{6E2B9499-56F6-4907-9818-668B9CF34F21}"/>
    <cellStyle name="Total 25 8 2" xfId="18823" xr:uid="{473214FF-DD44-4D48-8927-DFD2B735618F}"/>
    <cellStyle name="Total 25 8 2 2" xfId="36696" xr:uid="{BDB2CC31-F3BD-4328-8458-ACE7D563CFCD}"/>
    <cellStyle name="Total 25 8 2 3" xfId="54547" xr:uid="{F178BB95-DB0A-4969-8DEC-1500B5C1DCB5}"/>
    <cellStyle name="Total 25 8 3" xfId="36695" xr:uid="{50CBE96D-5CAC-488E-8AED-AD7565D61A4B}"/>
    <cellStyle name="Total 25 8 4" xfId="54546" xr:uid="{2ECA9912-ACC1-4847-9A68-87500FA5BBB0}"/>
    <cellStyle name="Total 25 9" xfId="18824" xr:uid="{595F88BB-375F-479E-82E8-0EF3CED2603C}"/>
    <cellStyle name="Total 25 9 2" xfId="18825" xr:uid="{F74D2976-A7C5-42BF-9133-29FC06CC82B3}"/>
    <cellStyle name="Total 25 9 2 2" xfId="36698" xr:uid="{CE82A7E4-709E-4294-9EFE-F701156372C3}"/>
    <cellStyle name="Total 25 9 2 3" xfId="54549" xr:uid="{2CF50E1A-1DB7-4EE9-B4EE-C9F97EE04E85}"/>
    <cellStyle name="Total 25 9 3" xfId="36697" xr:uid="{8BDB147C-C887-401C-B7F3-53140FDE3D34}"/>
    <cellStyle name="Total 25 9 4" xfId="54548" xr:uid="{1B8E0566-EE65-4046-B500-31795773718F}"/>
    <cellStyle name="Total 26" xfId="3319" xr:uid="{36BF4234-0559-4591-B94D-2B7C41020E25}"/>
    <cellStyle name="Total 26 10" xfId="18827" xr:uid="{89DDE1CE-AA51-45E5-AE91-CB98A40B84E9}"/>
    <cellStyle name="Total 26 10 2" xfId="36700" xr:uid="{2DC0ED9C-8235-4200-9FA9-C5511A70EB3E}"/>
    <cellStyle name="Total 26 10 3" xfId="54551" xr:uid="{185C102A-D327-418F-A32D-DD5831223078}"/>
    <cellStyle name="Total 26 11" xfId="18828" xr:uid="{9963FE0F-570A-4C54-BC6C-0DB07C990B8A}"/>
    <cellStyle name="Total 26 11 2" xfId="36701" xr:uid="{AD3FD6CC-5AD5-4714-A691-83B1BCDA58EB}"/>
    <cellStyle name="Total 26 11 3" xfId="54552" xr:uid="{5D0C33A0-4CAD-4A98-A4F0-50229EE5B9E1}"/>
    <cellStyle name="Total 26 12" xfId="18826" xr:uid="{177EB9DC-102C-41F0-BAE2-26F53B966D71}"/>
    <cellStyle name="Total 26 12 2" xfId="36699" xr:uid="{A8EDF77F-874C-4F9E-BA6D-2B954A550674}"/>
    <cellStyle name="Total 26 12 3" xfId="54550" xr:uid="{6EA82851-2B82-49A1-9784-E495E5BDAEAF}"/>
    <cellStyle name="Total 26 13" xfId="60383" xr:uid="{DF7F5A26-785D-41D5-8251-F4F7EBF8210D}"/>
    <cellStyle name="Total 26 2" xfId="18829" xr:uid="{530261B8-D6A1-4C48-8974-BCFD5861F946}"/>
    <cellStyle name="Total 26 2 2" xfId="18830" xr:uid="{F518A557-DBEF-423B-B55B-D95C503CED11}"/>
    <cellStyle name="Total 26 2 2 2" xfId="18831" xr:uid="{8FDB3239-D37C-48A0-8EFD-148E674B3AB7}"/>
    <cellStyle name="Total 26 2 2 2 2" xfId="36704" xr:uid="{C8D4BC7A-8096-43C9-8FA2-606F0D11458D}"/>
    <cellStyle name="Total 26 2 2 2 3" xfId="54555" xr:uid="{C0DC2164-083D-4E51-A948-F89BB4BD609F}"/>
    <cellStyle name="Total 26 2 2 3" xfId="36703" xr:uid="{B66A721F-E6DB-40D6-B5CD-7029F4B7B03C}"/>
    <cellStyle name="Total 26 2 2 4" xfId="54554" xr:uid="{6EB229C6-D7FA-4E74-8F2F-91CFD0ED9D28}"/>
    <cellStyle name="Total 26 2 3" xfId="18832" xr:uid="{3C388028-4ACE-43E1-A97C-01B96BC278CC}"/>
    <cellStyle name="Total 26 2 3 2" xfId="18833" xr:uid="{6052D9BF-21AD-4737-84DB-F626A7E2A58B}"/>
    <cellStyle name="Total 26 2 3 2 2" xfId="36706" xr:uid="{E461ACFE-DC11-4EC5-A8B3-C3B405DB89FC}"/>
    <cellStyle name="Total 26 2 3 2 3" xfId="54557" xr:uid="{12D4F9E3-3BBF-4792-BBC5-410929DFB536}"/>
    <cellStyle name="Total 26 2 3 3" xfId="36705" xr:uid="{8CD98F11-C9B1-4724-A7FF-6AB1B5805262}"/>
    <cellStyle name="Total 26 2 3 4" xfId="54556" xr:uid="{AB256A70-9B9E-45A9-A5D7-DB0A0C674994}"/>
    <cellStyle name="Total 26 2 4" xfId="18834" xr:uid="{654045D9-F39F-49CA-AFE1-DB2553B77B52}"/>
    <cellStyle name="Total 26 2 4 2" xfId="36707" xr:uid="{BE9047BF-BA8C-4431-B6B8-704567943B95}"/>
    <cellStyle name="Total 26 2 4 3" xfId="54558" xr:uid="{42BF49BE-6A5A-482B-8E5B-A07904FA302B}"/>
    <cellStyle name="Total 26 2 5" xfId="18835" xr:uid="{70D04DB3-6DCA-4545-8FAE-35304A1AE215}"/>
    <cellStyle name="Total 26 2 5 2" xfId="36708" xr:uid="{53F48399-25AD-45A0-B6B1-E2FE43003DF7}"/>
    <cellStyle name="Total 26 2 5 3" xfId="54559" xr:uid="{E5BFCAFE-A25A-474E-ADD6-367F7223A604}"/>
    <cellStyle name="Total 26 2 6" xfId="36702" xr:uid="{1454E65C-7AB2-4A80-89E6-268F8C237A69}"/>
    <cellStyle name="Total 26 2 7" xfId="54553" xr:uid="{81A71D5C-3142-4AFD-967C-D2793F8E91A8}"/>
    <cellStyle name="Total 26 3" xfId="18836" xr:uid="{2AAB7E35-9684-4E75-95EF-E90E8F24C33D}"/>
    <cellStyle name="Total 26 3 2" xfId="18837" xr:uid="{2B894DB6-B4A2-4C6A-8C2A-75261D6F821B}"/>
    <cellStyle name="Total 26 3 2 2" xfId="18838" xr:uid="{90F776EF-EB8F-4FAE-B8D8-1F9F836712C7}"/>
    <cellStyle name="Total 26 3 2 2 2" xfId="36711" xr:uid="{67AB4828-4638-456A-85F8-C3BCD0F5754B}"/>
    <cellStyle name="Total 26 3 2 2 3" xfId="54562" xr:uid="{89F09DB9-5E82-4AF5-9117-45623ADA0CB8}"/>
    <cellStyle name="Total 26 3 2 3" xfId="36710" xr:uid="{D7E76518-3343-4E9B-98C2-E016DD504073}"/>
    <cellStyle name="Total 26 3 2 4" xfId="54561" xr:uid="{0466FB3F-3B0C-4C5F-A57E-62712A35B3A0}"/>
    <cellStyle name="Total 26 3 3" xfId="18839" xr:uid="{474D0C93-12AD-4465-A67C-61F92337D7E5}"/>
    <cellStyle name="Total 26 3 3 2" xfId="18840" xr:uid="{71ACBB72-799F-49D4-B960-2C213CCF8D72}"/>
    <cellStyle name="Total 26 3 3 2 2" xfId="36713" xr:uid="{3DA065CA-7027-4A50-AE29-2DA24798F142}"/>
    <cellStyle name="Total 26 3 3 2 3" xfId="54564" xr:uid="{AB4C7141-BFF5-417B-9A74-5935F4ECE5AA}"/>
    <cellStyle name="Total 26 3 3 3" xfId="36712" xr:uid="{10C0EA9F-484C-4E04-9948-1C0A09A8D4ED}"/>
    <cellStyle name="Total 26 3 3 4" xfId="54563" xr:uid="{6EC8357D-3E0C-41D0-80BD-C666C9965315}"/>
    <cellStyle name="Total 26 3 4" xfId="18841" xr:uid="{80F3FADB-79EA-4920-B377-06D2A6A94B79}"/>
    <cellStyle name="Total 26 3 4 2" xfId="36714" xr:uid="{F3DA180E-AB25-4738-A15D-042F63A3116A}"/>
    <cellStyle name="Total 26 3 4 3" xfId="54565" xr:uid="{016CFDB7-7D5C-4B08-A178-015EA959F615}"/>
    <cellStyle name="Total 26 3 5" xfId="36709" xr:uid="{89AA421F-2E33-4529-A98E-888757124CC8}"/>
    <cellStyle name="Total 26 3 6" xfId="54560" xr:uid="{CD32190F-5E9A-4614-9BAA-6B60BBC3F777}"/>
    <cellStyle name="Total 26 4" xfId="18842" xr:uid="{B8851CFF-7B9B-4E93-B12C-864F57261C19}"/>
    <cellStyle name="Total 26 4 2" xfId="18843" xr:uid="{85F9E9F0-4461-4663-BBD2-1FA1F5F3CEAB}"/>
    <cellStyle name="Total 26 4 2 2" xfId="18844" xr:uid="{9A0F5585-5677-4243-83FD-0D4400E7AE20}"/>
    <cellStyle name="Total 26 4 2 2 2" xfId="36717" xr:uid="{651BD368-19D7-4F60-BA1A-4436BDA45739}"/>
    <cellStyle name="Total 26 4 2 2 3" xfId="54568" xr:uid="{0E66D895-112E-4E75-BFA3-041648FE72EF}"/>
    <cellStyle name="Total 26 4 2 3" xfId="36716" xr:uid="{D7B6A0E2-9617-4500-862B-02EC77B364CF}"/>
    <cellStyle name="Total 26 4 2 4" xfId="54567" xr:uid="{119C05DA-0968-434D-86CF-3F9BA4BD9324}"/>
    <cellStyle name="Total 26 4 3" xfId="18845" xr:uid="{17092B46-03D6-4A09-8ECA-3504C1CC7B74}"/>
    <cellStyle name="Total 26 4 3 2" xfId="18846" xr:uid="{B256DCC7-E5B5-43CE-A78F-F53CCD01563B}"/>
    <cellStyle name="Total 26 4 3 2 2" xfId="36719" xr:uid="{544A92A4-5A21-4641-971B-FD2D20EFD896}"/>
    <cellStyle name="Total 26 4 3 2 3" xfId="54570" xr:uid="{A6FE0414-B597-4086-9EE2-9D564AE217B6}"/>
    <cellStyle name="Total 26 4 3 3" xfId="36718" xr:uid="{DBF034FD-33DA-4287-9645-55E1720CA4D9}"/>
    <cellStyle name="Total 26 4 3 4" xfId="54569" xr:uid="{FB2F75D5-4922-40CE-ABD9-AFF0622AC53A}"/>
    <cellStyle name="Total 26 4 4" xfId="18847" xr:uid="{6F8F7D81-844A-4E22-A347-ACB94397F9D1}"/>
    <cellStyle name="Total 26 4 4 2" xfId="36720" xr:uid="{61C9871A-BDBE-4C5E-A38C-E2D9FF98AF89}"/>
    <cellStyle name="Total 26 4 4 3" xfId="54571" xr:uid="{8328198F-25B9-48BD-A97B-882F8DDBB762}"/>
    <cellStyle name="Total 26 4 5" xfId="36715" xr:uid="{09F82F06-916C-4F51-B905-6F40E229BE02}"/>
    <cellStyle name="Total 26 4 6" xfId="54566" xr:uid="{A2F87436-BD75-4B14-AC85-89009933DBFE}"/>
    <cellStyle name="Total 26 5" xfId="18848" xr:uid="{A20884B5-3738-40E1-9F57-0EC470027660}"/>
    <cellStyle name="Total 26 5 2" xfId="18849" xr:uid="{E1BDDBD6-E9B0-45B8-8625-CBFDD5B8A4C7}"/>
    <cellStyle name="Total 26 5 2 2" xfId="18850" xr:uid="{B9DA89B0-7E24-432D-B5B2-80B7964C6CC5}"/>
    <cellStyle name="Total 26 5 2 2 2" xfId="36723" xr:uid="{B67369EE-4383-48F0-90C5-D27A406513CC}"/>
    <cellStyle name="Total 26 5 2 2 3" xfId="54574" xr:uid="{3D75C85C-F586-4F32-A503-E355AC7932C3}"/>
    <cellStyle name="Total 26 5 2 3" xfId="36722" xr:uid="{1046A0D8-30B8-451B-9A7D-0EC1A08B6A0E}"/>
    <cellStyle name="Total 26 5 2 4" xfId="54573" xr:uid="{ABBF4750-96FE-4F0E-9AEE-94D86592319E}"/>
    <cellStyle name="Total 26 5 3" xfId="18851" xr:uid="{BFBCA903-D3DE-4526-AFA4-7B36A88E20E2}"/>
    <cellStyle name="Total 26 5 3 2" xfId="18852" xr:uid="{42577177-D521-439F-A7FA-A84EA047D929}"/>
    <cellStyle name="Total 26 5 3 2 2" xfId="36725" xr:uid="{12B8871B-8848-4258-A76C-9810700C3273}"/>
    <cellStyle name="Total 26 5 3 2 3" xfId="54576" xr:uid="{D5A96F23-A92A-4BFD-A110-E6D5B1747851}"/>
    <cellStyle name="Total 26 5 3 3" xfId="36724" xr:uid="{037227F3-DC21-4471-BA83-D9210DA43107}"/>
    <cellStyle name="Total 26 5 3 4" xfId="54575" xr:uid="{975FDC28-0BFC-4478-B461-E5EF3990AC35}"/>
    <cellStyle name="Total 26 5 4" xfId="18853" xr:uid="{FD002365-C15A-4267-B0B2-DFA03040893E}"/>
    <cellStyle name="Total 26 5 4 2" xfId="18854" xr:uid="{426C579A-BED6-4619-AC37-1FADAB200A82}"/>
    <cellStyle name="Total 26 5 4 2 2" xfId="36727" xr:uid="{FCF2451F-4F80-4202-BC9E-B5679975B8DF}"/>
    <cellStyle name="Total 26 5 4 2 3" xfId="54578" xr:uid="{25AE782B-00BB-4583-BD9F-A644DA720890}"/>
    <cellStyle name="Total 26 5 4 3" xfId="36726" xr:uid="{3F511FD0-3F57-4E0C-86CB-2C9779D1AA8A}"/>
    <cellStyle name="Total 26 5 4 4" xfId="54577" xr:uid="{811AF77B-9E20-440F-B2A4-D284A9659BB2}"/>
    <cellStyle name="Total 26 5 5" xfId="18855" xr:uid="{D04EAC07-7539-4377-9003-89BF12000A2C}"/>
    <cellStyle name="Total 26 5 5 2" xfId="36728" xr:uid="{8865AB9F-BA3C-40BF-AE8F-733DE3C7D361}"/>
    <cellStyle name="Total 26 5 5 3" xfId="54579" xr:uid="{87C797DC-7D24-4D06-A2AF-4B1C8F8FC302}"/>
    <cellStyle name="Total 26 5 6" xfId="36721" xr:uid="{01FB5BFA-D2EF-4C81-9DFE-7A84E06936E8}"/>
    <cellStyle name="Total 26 5 7" xfId="54572" xr:uid="{72E5AF3C-CE95-454F-AB5B-C72F3CE00F2B}"/>
    <cellStyle name="Total 26 6" xfId="18856" xr:uid="{9385B320-3C4C-4B43-9D41-EBA4B70DBE3B}"/>
    <cellStyle name="Total 26 6 2" xfId="18857" xr:uid="{2208A93D-41E2-4102-A2EA-FB95288B3BE4}"/>
    <cellStyle name="Total 26 6 2 2" xfId="18858" xr:uid="{56CCB2EC-6C35-4A54-AD78-95492CD195A8}"/>
    <cellStyle name="Total 26 6 2 2 2" xfId="36731" xr:uid="{0D12CAF2-4938-4709-942C-7C2D36CDFC4E}"/>
    <cellStyle name="Total 26 6 2 2 3" xfId="54582" xr:uid="{6BF5E124-894A-4E2B-BFE0-43210C3C3C66}"/>
    <cellStyle name="Total 26 6 2 3" xfId="36730" xr:uid="{5A1AD681-5611-4E7A-AA80-B61244171B68}"/>
    <cellStyle name="Total 26 6 2 4" xfId="54581" xr:uid="{35F75A99-3416-4BB6-8DE1-03EC47EE7483}"/>
    <cellStyle name="Total 26 6 3" xfId="18859" xr:uid="{FDF849E3-7403-431A-AB64-F9618CE9A5BB}"/>
    <cellStyle name="Total 26 6 3 2" xfId="18860" xr:uid="{BC845E02-41FD-4187-8FC1-2809CAF50248}"/>
    <cellStyle name="Total 26 6 3 2 2" xfId="36733" xr:uid="{221DCEFE-4491-4F35-8E57-2786592F7D5A}"/>
    <cellStyle name="Total 26 6 3 2 3" xfId="54584" xr:uid="{F6D33B91-85C6-4C5D-85D2-9E4B6D0FEC68}"/>
    <cellStyle name="Total 26 6 3 3" xfId="36732" xr:uid="{112EE53F-BA31-4CF9-9BEB-D0F69E7ADC6A}"/>
    <cellStyle name="Total 26 6 3 4" xfId="54583" xr:uid="{DB6EF5F4-2E7F-48BE-8021-4CF9C28300AC}"/>
    <cellStyle name="Total 26 6 4" xfId="18861" xr:uid="{76DA7B0D-987C-461C-9EB7-E33474C003E4}"/>
    <cellStyle name="Total 26 6 4 2" xfId="36734" xr:uid="{5BE7ADFE-6394-438E-B0E6-E1D049842FED}"/>
    <cellStyle name="Total 26 6 4 3" xfId="54585" xr:uid="{869394A8-4E17-4963-86FF-9F7976556108}"/>
    <cellStyle name="Total 26 6 5" xfId="36729" xr:uid="{28E597D0-EF5E-4AB1-A310-2BE44279C147}"/>
    <cellStyle name="Total 26 6 6" xfId="54580" xr:uid="{88865D71-FA80-414D-8E40-72EC5EF951EF}"/>
    <cellStyle name="Total 26 7" xfId="18862" xr:uid="{C22A0086-EB74-43BB-9AC4-86DA93B21299}"/>
    <cellStyle name="Total 26 7 2" xfId="18863" xr:uid="{B8BFF459-0C66-4446-929A-34FA38606842}"/>
    <cellStyle name="Total 26 7 2 2" xfId="36736" xr:uid="{AB4470F8-8788-44FA-BE77-0B6C9C48BBBB}"/>
    <cellStyle name="Total 26 7 2 3" xfId="54587" xr:uid="{C18353CD-CE50-4EDA-B94F-C98C40A59F95}"/>
    <cellStyle name="Total 26 7 3" xfId="36735" xr:uid="{B411E1B5-DCF7-478B-9814-8FC8F2D696DE}"/>
    <cellStyle name="Total 26 7 4" xfId="54586" xr:uid="{249C0260-C586-4FA0-B789-0573FC1F46A3}"/>
    <cellStyle name="Total 26 8" xfId="18864" xr:uid="{1598DDAB-CAF9-42B5-9C17-73A5444DD1DE}"/>
    <cellStyle name="Total 26 8 2" xfId="18865" xr:uid="{E264435C-385D-4F3C-8E06-C218B97BE112}"/>
    <cellStyle name="Total 26 8 2 2" xfId="36738" xr:uid="{89BFE3EA-F7B9-4772-8AE9-77D28DA895C5}"/>
    <cellStyle name="Total 26 8 2 3" xfId="54589" xr:uid="{BC58FB6D-76F3-4E9E-9E25-3F115BDC5FBE}"/>
    <cellStyle name="Total 26 8 3" xfId="36737" xr:uid="{76BB5CB1-7EFF-4AE7-BD2F-43D7330A870F}"/>
    <cellStyle name="Total 26 8 4" xfId="54588" xr:uid="{026E7092-1B86-4C61-A813-B2F547310F17}"/>
    <cellStyle name="Total 26 9" xfId="18866" xr:uid="{FEAAFCAB-E464-4F68-A12F-D7E51BC990E8}"/>
    <cellStyle name="Total 26 9 2" xfId="18867" xr:uid="{AC0C049F-8407-4C8F-A97A-978C7CCF5AD7}"/>
    <cellStyle name="Total 26 9 2 2" xfId="36740" xr:uid="{2B83E227-38B9-47DB-8339-042504FAC804}"/>
    <cellStyle name="Total 26 9 2 3" xfId="54591" xr:uid="{3D73D684-81EC-48C3-8A14-27788F5A87EC}"/>
    <cellStyle name="Total 26 9 3" xfId="36739" xr:uid="{520D9336-0EAF-43EF-8A56-50A0AC60FB68}"/>
    <cellStyle name="Total 26 9 4" xfId="54590" xr:uid="{208799D7-18D1-496C-84C3-A10C366BDC97}"/>
    <cellStyle name="Total 27" xfId="3320" xr:uid="{45950823-848C-4708-A37A-75E1F02C3BD8}"/>
    <cellStyle name="Total 27 10" xfId="18869" xr:uid="{8D0B9ACB-38EF-45EF-954A-70B405C40C79}"/>
    <cellStyle name="Total 27 10 2" xfId="36742" xr:uid="{150EBF06-6FA6-4D00-B0EB-4B5C6847F27B}"/>
    <cellStyle name="Total 27 10 3" xfId="54593" xr:uid="{D15694FA-7DEB-4584-A86E-BA6BA56511F3}"/>
    <cellStyle name="Total 27 11" xfId="18870" xr:uid="{65B08B7C-6C7A-4156-92FF-75BEFACD5637}"/>
    <cellStyle name="Total 27 11 2" xfId="36743" xr:uid="{663C6CD5-73DA-4CA7-AAD0-F247A3CE8B9B}"/>
    <cellStyle name="Total 27 11 3" xfId="54594" xr:uid="{23DBA32A-C544-422D-B04E-9ED948EBBB16}"/>
    <cellStyle name="Total 27 12" xfId="18868" xr:uid="{157F1C60-1D50-4335-9431-1D672EF10D12}"/>
    <cellStyle name="Total 27 12 2" xfId="36741" xr:uid="{DF04C194-44BF-4CD4-8739-500585B5D625}"/>
    <cellStyle name="Total 27 12 3" xfId="54592" xr:uid="{827BBB37-418E-4244-B65B-499A6F321746}"/>
    <cellStyle name="Total 27 13" xfId="60384" xr:uid="{F2E1749D-1489-4F70-A72D-2A11B3C27521}"/>
    <cellStyle name="Total 27 2" xfId="18871" xr:uid="{38FF770C-5549-46AE-B339-C0A989456817}"/>
    <cellStyle name="Total 27 2 2" xfId="18872" xr:uid="{090303BD-04D5-469E-919B-67AC64AE525E}"/>
    <cellStyle name="Total 27 2 2 2" xfId="18873" xr:uid="{848EC9FA-9DC6-4ABF-A401-6B7CFAB926C4}"/>
    <cellStyle name="Total 27 2 2 2 2" xfId="36746" xr:uid="{65C1E4B4-2C1F-4581-91F7-B3BFA0C1726B}"/>
    <cellStyle name="Total 27 2 2 2 3" xfId="54597" xr:uid="{F1399889-54CD-4A71-AE16-0D66236345A7}"/>
    <cellStyle name="Total 27 2 2 3" xfId="36745" xr:uid="{240867B6-B70D-47D0-8821-8B2B4F6322A5}"/>
    <cellStyle name="Total 27 2 2 4" xfId="54596" xr:uid="{1E807CD0-7FC2-405E-BBFB-D52AA97E23A6}"/>
    <cellStyle name="Total 27 2 3" xfId="18874" xr:uid="{20DF5D39-F371-4736-BDE1-E48BDA5D93A9}"/>
    <cellStyle name="Total 27 2 3 2" xfId="18875" xr:uid="{18B8DF60-B128-4E51-AC0B-D16884C97131}"/>
    <cellStyle name="Total 27 2 3 2 2" xfId="36748" xr:uid="{02A05BA7-C54F-42A8-BD5E-A3F3553374A1}"/>
    <cellStyle name="Total 27 2 3 2 3" xfId="54599" xr:uid="{F75C995B-F912-4B01-BB1F-7E00B5D9CE22}"/>
    <cellStyle name="Total 27 2 3 3" xfId="36747" xr:uid="{D02A673B-F6A1-4FAD-B0E7-F834EA6E5FB6}"/>
    <cellStyle name="Total 27 2 3 4" xfId="54598" xr:uid="{E6C07306-6736-45F6-AF88-F2F9AED624BF}"/>
    <cellStyle name="Total 27 2 4" xfId="18876" xr:uid="{BA4A13F7-0E86-4358-ACF0-B59CE3C6A138}"/>
    <cellStyle name="Total 27 2 4 2" xfId="36749" xr:uid="{5BA8523A-B529-46EB-8ADC-A2655082B047}"/>
    <cellStyle name="Total 27 2 4 3" xfId="54600" xr:uid="{11A7FF86-DFA7-4CDD-BD63-C39C6343DC1C}"/>
    <cellStyle name="Total 27 2 5" xfId="18877" xr:uid="{ED96A4CF-C916-4A17-AC2F-01EF9765A3F0}"/>
    <cellStyle name="Total 27 2 5 2" xfId="36750" xr:uid="{1538B951-FCC2-4725-A957-E2A09A940161}"/>
    <cellStyle name="Total 27 2 5 3" xfId="54601" xr:uid="{36851FAF-5B64-42CF-8A72-28D453C35A1F}"/>
    <cellStyle name="Total 27 2 6" xfId="36744" xr:uid="{C674CA41-C20F-4AEC-B366-8481BEC72A25}"/>
    <cellStyle name="Total 27 2 7" xfId="54595" xr:uid="{82E4D929-A5A7-40DB-8FEA-C010476DA812}"/>
    <cellStyle name="Total 27 3" xfId="18878" xr:uid="{0E420EBE-236F-46A4-88E1-82EB426F4B77}"/>
    <cellStyle name="Total 27 3 2" xfId="18879" xr:uid="{5CA72245-B8B0-4F4D-97A2-60FDA34A5C5E}"/>
    <cellStyle name="Total 27 3 2 2" xfId="18880" xr:uid="{4E702099-3AFC-471D-9E3D-DD49C492D983}"/>
    <cellStyle name="Total 27 3 2 2 2" xfId="36753" xr:uid="{6BC01C0A-05E8-4F30-942A-03C6974EE79C}"/>
    <cellStyle name="Total 27 3 2 2 3" xfId="54604" xr:uid="{83135E21-2EB5-48C5-B5EE-799B0A329C9A}"/>
    <cellStyle name="Total 27 3 2 3" xfId="36752" xr:uid="{1801A335-F8EE-47CA-9576-DAA9BE8AB850}"/>
    <cellStyle name="Total 27 3 2 4" xfId="54603" xr:uid="{76AA294C-039E-45C7-A1AD-B86248C81FD9}"/>
    <cellStyle name="Total 27 3 3" xfId="18881" xr:uid="{BDEBD3E0-C6AD-41C3-8704-37A548F9E89A}"/>
    <cellStyle name="Total 27 3 3 2" xfId="18882" xr:uid="{A5C06CF0-5BAE-4C6F-AA4D-7EC6F39247AD}"/>
    <cellStyle name="Total 27 3 3 2 2" xfId="36755" xr:uid="{74C8D05F-B6D2-4F25-84AC-14A4181817EC}"/>
    <cellStyle name="Total 27 3 3 2 3" xfId="54606" xr:uid="{03B26FBC-9235-4F7E-9CCB-DD86815C3BFD}"/>
    <cellStyle name="Total 27 3 3 3" xfId="36754" xr:uid="{EC7EF453-24AD-4CBB-AD15-B73C3AFFB620}"/>
    <cellStyle name="Total 27 3 3 4" xfId="54605" xr:uid="{3729E9EB-84F2-48EE-BB05-DBD7E38DDD10}"/>
    <cellStyle name="Total 27 3 4" xfId="18883" xr:uid="{DD692319-B723-4DBD-A007-96F68F387CA6}"/>
    <cellStyle name="Total 27 3 4 2" xfId="36756" xr:uid="{0CE4C086-5A9B-4349-B42D-8EB16948A9A0}"/>
    <cellStyle name="Total 27 3 4 3" xfId="54607" xr:uid="{455AB0E9-A332-41EA-831D-32886CA31FD2}"/>
    <cellStyle name="Total 27 3 5" xfId="36751" xr:uid="{80ECCA41-65D8-4FBD-A0EB-D0B804E2A03B}"/>
    <cellStyle name="Total 27 3 6" xfId="54602" xr:uid="{8174C50A-6534-42FE-BFB8-CA15DB38E71E}"/>
    <cellStyle name="Total 27 4" xfId="18884" xr:uid="{7A0A33B5-AD3D-4BD7-8422-A0C2FAEDB1A3}"/>
    <cellStyle name="Total 27 4 2" xfId="18885" xr:uid="{F6678641-7152-49B9-B4F7-80AB1D6D5B39}"/>
    <cellStyle name="Total 27 4 2 2" xfId="18886" xr:uid="{12E86253-4953-4FAC-9624-118F59F32252}"/>
    <cellStyle name="Total 27 4 2 2 2" xfId="36759" xr:uid="{7EC9617D-2417-4C09-A633-18901AE5D03E}"/>
    <cellStyle name="Total 27 4 2 2 3" xfId="54610" xr:uid="{B6173950-C51C-4044-B3BE-1B27BC03AA56}"/>
    <cellStyle name="Total 27 4 2 3" xfId="36758" xr:uid="{E86A296B-2F1F-422D-ACBE-3E754702BBC0}"/>
    <cellStyle name="Total 27 4 2 4" xfId="54609" xr:uid="{D0E66449-CACE-4427-B66A-66BDFF8D8197}"/>
    <cellStyle name="Total 27 4 3" xfId="18887" xr:uid="{BB4AD66E-BF5E-43F1-B173-2DF41FA0012E}"/>
    <cellStyle name="Total 27 4 3 2" xfId="18888" xr:uid="{86FDF623-478A-41D1-8036-AFED13F577A2}"/>
    <cellStyle name="Total 27 4 3 2 2" xfId="36761" xr:uid="{AD884B9E-AB7F-4886-9287-D202976D809D}"/>
    <cellStyle name="Total 27 4 3 2 3" xfId="54612" xr:uid="{B37E93DC-AD5C-4FF5-9343-C7A9F20E3A1E}"/>
    <cellStyle name="Total 27 4 3 3" xfId="36760" xr:uid="{2EE1D23F-687D-4D75-956B-8A65D8105863}"/>
    <cellStyle name="Total 27 4 3 4" xfId="54611" xr:uid="{63A17287-B6E0-4E38-A687-F6B4BD69C0E9}"/>
    <cellStyle name="Total 27 4 4" xfId="18889" xr:uid="{BF5A9A84-77F0-4F61-B229-A88E0B61CDF8}"/>
    <cellStyle name="Total 27 4 4 2" xfId="36762" xr:uid="{6E2A2259-89FD-44F5-A834-47A9EBC76846}"/>
    <cellStyle name="Total 27 4 4 3" xfId="54613" xr:uid="{F0331DB7-DF93-465F-BB8A-B17257CF35B2}"/>
    <cellStyle name="Total 27 4 5" xfId="36757" xr:uid="{25BEB3CB-775F-45B4-8A84-9E2DBA331FF0}"/>
    <cellStyle name="Total 27 4 6" xfId="54608" xr:uid="{406BCD6A-B331-4BED-842D-8C6726984EA5}"/>
    <cellStyle name="Total 27 5" xfId="18890" xr:uid="{FC2E0524-5F24-4EE5-95ED-74AFD10E79A3}"/>
    <cellStyle name="Total 27 5 2" xfId="18891" xr:uid="{692D1730-9D48-4024-A8ED-491FB3D30221}"/>
    <cellStyle name="Total 27 5 2 2" xfId="18892" xr:uid="{A76AED53-EAB0-4601-A212-3E427057F4D5}"/>
    <cellStyle name="Total 27 5 2 2 2" xfId="36765" xr:uid="{365B8DD5-5964-4D81-9C8E-8E56BC29B744}"/>
    <cellStyle name="Total 27 5 2 2 3" xfId="54616" xr:uid="{4596C27D-6D7B-4073-BCBC-69E3CA535DBA}"/>
    <cellStyle name="Total 27 5 2 3" xfId="36764" xr:uid="{3A40A038-14DE-4B72-BDFE-8E6EFB7CF591}"/>
    <cellStyle name="Total 27 5 2 4" xfId="54615" xr:uid="{287520BE-849A-4A27-8EDB-9996816F3575}"/>
    <cellStyle name="Total 27 5 3" xfId="18893" xr:uid="{DF78BA9E-3917-48CC-BCEC-DFDF5D833C43}"/>
    <cellStyle name="Total 27 5 3 2" xfId="18894" xr:uid="{86AF450E-27BE-415B-B43E-8B1EBB721EC8}"/>
    <cellStyle name="Total 27 5 3 2 2" xfId="36767" xr:uid="{B89EDFAE-F175-4D5A-8DD0-EC124760A001}"/>
    <cellStyle name="Total 27 5 3 2 3" xfId="54618" xr:uid="{35144961-9E17-4768-BEEF-F55488E12A80}"/>
    <cellStyle name="Total 27 5 3 3" xfId="36766" xr:uid="{3DBA340D-E519-4A59-BE65-1EEBBA032810}"/>
    <cellStyle name="Total 27 5 3 4" xfId="54617" xr:uid="{584E7716-6997-4262-90A2-EAEB5771C1F7}"/>
    <cellStyle name="Total 27 5 4" xfId="18895" xr:uid="{DD357986-27FD-46FE-8467-936055DA5B91}"/>
    <cellStyle name="Total 27 5 4 2" xfId="18896" xr:uid="{F3820918-A979-4DDC-A009-C68709557039}"/>
    <cellStyle name="Total 27 5 4 2 2" xfId="36769" xr:uid="{D8E745EB-F004-4934-837A-64F6167FC50E}"/>
    <cellStyle name="Total 27 5 4 2 3" xfId="54620" xr:uid="{172BDC0A-10CA-444E-9E67-AE7F7FCE11C1}"/>
    <cellStyle name="Total 27 5 4 3" xfId="36768" xr:uid="{A63519F0-67BF-46CF-BC3D-5A84E26D8226}"/>
    <cellStyle name="Total 27 5 4 4" xfId="54619" xr:uid="{983AFB35-1526-44C3-8D83-FEA7260642AD}"/>
    <cellStyle name="Total 27 5 5" xfId="18897" xr:uid="{A75718B7-BC0A-4402-B633-01F608B8F591}"/>
    <cellStyle name="Total 27 5 5 2" xfId="36770" xr:uid="{0C4AD5C1-1DBB-46CC-B35A-E63B4EE237E8}"/>
    <cellStyle name="Total 27 5 5 3" xfId="54621" xr:uid="{D71E2956-EF7F-442F-8B42-9D57A5062CDB}"/>
    <cellStyle name="Total 27 5 6" xfId="36763" xr:uid="{3C84B320-7A55-46D3-9018-CBCCAE4DF6FD}"/>
    <cellStyle name="Total 27 5 7" xfId="54614" xr:uid="{5150E346-53B6-4EEA-9699-E8BCAB5F6DD9}"/>
    <cellStyle name="Total 27 6" xfId="18898" xr:uid="{BF63D460-9859-42EC-84A4-0E9030F63C54}"/>
    <cellStyle name="Total 27 6 2" xfId="18899" xr:uid="{3FFF08AB-1F96-41A0-BE26-7B2DFD43E84E}"/>
    <cellStyle name="Total 27 6 2 2" xfId="18900" xr:uid="{600A09D9-C88B-48F4-8CE6-DA292F792754}"/>
    <cellStyle name="Total 27 6 2 2 2" xfId="36773" xr:uid="{B466732E-672E-4882-97DC-766C95C8064E}"/>
    <cellStyle name="Total 27 6 2 2 3" xfId="54624" xr:uid="{A325C99B-036F-4760-A931-0AC9C602C2A3}"/>
    <cellStyle name="Total 27 6 2 3" xfId="36772" xr:uid="{98E8D22F-C7FD-48F0-8B64-3A2216814449}"/>
    <cellStyle name="Total 27 6 2 4" xfId="54623" xr:uid="{8B320B20-4CA4-4414-A0F8-C2C0A4E09876}"/>
    <cellStyle name="Total 27 6 3" xfId="18901" xr:uid="{F3CF2051-4BA9-4476-81C7-D179F1CB550E}"/>
    <cellStyle name="Total 27 6 3 2" xfId="18902" xr:uid="{ACFE868B-B254-43CA-8D16-54A37632E634}"/>
    <cellStyle name="Total 27 6 3 2 2" xfId="36775" xr:uid="{85BBCD58-2DA9-4E77-8E8E-0FC5C13E8649}"/>
    <cellStyle name="Total 27 6 3 2 3" xfId="54626" xr:uid="{4D664939-2AAB-4FEF-9318-B83FB0324DEB}"/>
    <cellStyle name="Total 27 6 3 3" xfId="36774" xr:uid="{48733FAE-F2CB-42B8-8621-852456B1E170}"/>
    <cellStyle name="Total 27 6 3 4" xfId="54625" xr:uid="{F1E86886-1640-429B-B7C3-9D6975B0E560}"/>
    <cellStyle name="Total 27 6 4" xfId="18903" xr:uid="{47532100-3BD0-434F-B73A-56CBA038E1E1}"/>
    <cellStyle name="Total 27 6 4 2" xfId="36776" xr:uid="{34F9035C-1B98-4A56-803F-5220A8224EAA}"/>
    <cellStyle name="Total 27 6 4 3" xfId="54627" xr:uid="{9F60A380-389A-48DF-AF36-94D229F306D9}"/>
    <cellStyle name="Total 27 6 5" xfId="36771" xr:uid="{A7CF0C11-22A4-47ED-90E8-59E63156A41B}"/>
    <cellStyle name="Total 27 6 6" xfId="54622" xr:uid="{5D1CBC6D-C0BC-4B1A-A8DB-1A076D5A4EAB}"/>
    <cellStyle name="Total 27 7" xfId="18904" xr:uid="{C9B931C6-AD81-43FB-84F5-2228FB86DC7E}"/>
    <cellStyle name="Total 27 7 2" xfId="18905" xr:uid="{B0889922-CC38-402E-98D0-072446495B83}"/>
    <cellStyle name="Total 27 7 2 2" xfId="36778" xr:uid="{C7B998EA-2782-4CA8-856A-9711E049ACC3}"/>
    <cellStyle name="Total 27 7 2 3" xfId="54629" xr:uid="{A3E87341-18F7-4733-A233-CF1699AD229A}"/>
    <cellStyle name="Total 27 7 3" xfId="36777" xr:uid="{2028E575-A16C-4101-AFC7-2DB6FC0D8921}"/>
    <cellStyle name="Total 27 7 4" xfId="54628" xr:uid="{148FC132-37A8-41CE-89CA-BBB0542C39C1}"/>
    <cellStyle name="Total 27 8" xfId="18906" xr:uid="{D4B6DF93-3B3A-4E88-93AE-EBF73328A3C8}"/>
    <cellStyle name="Total 27 8 2" xfId="18907" xr:uid="{FB50F943-D6FD-48F1-A73E-D282F6187024}"/>
    <cellStyle name="Total 27 8 2 2" xfId="36780" xr:uid="{016E447E-63E2-4563-B948-541D443551C3}"/>
    <cellStyle name="Total 27 8 2 3" xfId="54631" xr:uid="{982D7085-AF25-4819-9784-C39C85CD28F4}"/>
    <cellStyle name="Total 27 8 3" xfId="36779" xr:uid="{8F12F95D-1CBF-4064-ADE6-353424E23BBD}"/>
    <cellStyle name="Total 27 8 4" xfId="54630" xr:uid="{90540DEC-FA59-42DC-A080-5F83AF7DE3B7}"/>
    <cellStyle name="Total 27 9" xfId="18908" xr:uid="{9108A551-B694-41CF-9F3C-9AF6987AF014}"/>
    <cellStyle name="Total 27 9 2" xfId="18909" xr:uid="{5C235D97-6288-4D2A-9EF6-F6C0174D72CF}"/>
    <cellStyle name="Total 27 9 2 2" xfId="36782" xr:uid="{0A30EA0C-7391-421F-AF1C-522C4456E8BD}"/>
    <cellStyle name="Total 27 9 2 3" xfId="54633" xr:uid="{EA5DE49E-CEEE-4871-A4AE-EB03F41A2A59}"/>
    <cellStyle name="Total 27 9 3" xfId="36781" xr:uid="{9C467D74-AB1A-4344-8294-625CE76420CA}"/>
    <cellStyle name="Total 27 9 4" xfId="54632" xr:uid="{44C293FB-E799-4CE0-82BA-3EEC7B380C8C}"/>
    <cellStyle name="Total 28" xfId="3321" xr:uid="{B29DB907-E351-478E-8B5C-BC1DBB1894EC}"/>
    <cellStyle name="Total 28 10" xfId="18911" xr:uid="{0FAAF29A-F668-4EC0-BF68-9155E5CEE790}"/>
    <cellStyle name="Total 28 10 2" xfId="36784" xr:uid="{4B4003CB-15D2-4FAB-81AB-4A9C964516BC}"/>
    <cellStyle name="Total 28 10 3" xfId="54635" xr:uid="{443C4179-B77F-4E15-848E-4729A7997D83}"/>
    <cellStyle name="Total 28 11" xfId="18912" xr:uid="{074671DF-3CB8-4C14-B775-FF626C8C305D}"/>
    <cellStyle name="Total 28 11 2" xfId="36785" xr:uid="{FE994961-771C-4811-A90D-D273F2E3E065}"/>
    <cellStyle name="Total 28 11 3" xfId="54636" xr:uid="{2E935319-D754-4156-96FC-6A1BD06491BD}"/>
    <cellStyle name="Total 28 12" xfId="18910" xr:uid="{E95534FA-28D2-4D2B-A113-8E73760EAF45}"/>
    <cellStyle name="Total 28 12 2" xfId="36783" xr:uid="{B238698E-03A5-4349-8E10-4306D5171E09}"/>
    <cellStyle name="Total 28 12 3" xfId="54634" xr:uid="{6C1C8806-AAFD-4979-BD3B-69DBB2D2CF9A}"/>
    <cellStyle name="Total 28 13" xfId="60385" xr:uid="{5CFFD865-07AA-46B7-B477-918D1CB652DC}"/>
    <cellStyle name="Total 28 2" xfId="18913" xr:uid="{DD98E0A5-FE0A-40F7-9BF6-88C30ADE04D8}"/>
    <cellStyle name="Total 28 2 2" xfId="18914" xr:uid="{375EEF9B-8F69-4EEF-903C-F859092CDF17}"/>
    <cellStyle name="Total 28 2 2 2" xfId="18915" xr:uid="{203FB96F-767E-42FB-96A3-8459ABBDA90A}"/>
    <cellStyle name="Total 28 2 2 2 2" xfId="36788" xr:uid="{BD07CF39-3E3D-42FD-8DB8-2D9293BACC78}"/>
    <cellStyle name="Total 28 2 2 2 3" xfId="54639" xr:uid="{228AC173-1514-4C59-A655-AF44795FE719}"/>
    <cellStyle name="Total 28 2 2 3" xfId="36787" xr:uid="{9ED53A42-C41A-419B-9C32-243C17FBA2D0}"/>
    <cellStyle name="Total 28 2 2 4" xfId="54638" xr:uid="{3A1A1BA2-8864-416A-AFD1-86E981E83561}"/>
    <cellStyle name="Total 28 2 3" xfId="18916" xr:uid="{B4293147-623D-4AE0-8261-4B1C688F0D38}"/>
    <cellStyle name="Total 28 2 3 2" xfId="18917" xr:uid="{458414C9-E2D5-40A5-8BD7-5C7E404E1A12}"/>
    <cellStyle name="Total 28 2 3 2 2" xfId="36790" xr:uid="{8A2E6F6C-8B02-48BC-8870-773574A2E21C}"/>
    <cellStyle name="Total 28 2 3 2 3" xfId="54641" xr:uid="{62BBDAD6-F8E9-4387-B3CA-A935C3A93CFB}"/>
    <cellStyle name="Total 28 2 3 3" xfId="36789" xr:uid="{33CE18FE-D12A-4F49-8B7C-4E8BE0DD3E17}"/>
    <cellStyle name="Total 28 2 3 4" xfId="54640" xr:uid="{CD465C06-F54A-4948-BE49-17010BAA825C}"/>
    <cellStyle name="Total 28 2 4" xfId="18918" xr:uid="{318EF133-CE35-41C3-8B79-82AD79DDD402}"/>
    <cellStyle name="Total 28 2 4 2" xfId="36791" xr:uid="{FA7A9B64-0F19-451B-8D17-DF4A5B94F7C3}"/>
    <cellStyle name="Total 28 2 4 3" xfId="54642" xr:uid="{037B41C8-9E61-4062-804F-5629E8A3B77C}"/>
    <cellStyle name="Total 28 2 5" xfId="18919" xr:uid="{2459F8BD-8628-44DC-B3C1-1F9E1CF54DA9}"/>
    <cellStyle name="Total 28 2 5 2" xfId="36792" xr:uid="{70BA775F-AB33-4C85-8517-BE87A63944B1}"/>
    <cellStyle name="Total 28 2 5 3" xfId="54643" xr:uid="{79CA35F1-C889-4ABA-A9BE-1F61597D396C}"/>
    <cellStyle name="Total 28 2 6" xfId="36786" xr:uid="{7D056F14-E278-4B27-9FAB-18F92D125B1B}"/>
    <cellStyle name="Total 28 2 7" xfId="54637" xr:uid="{5398398F-BCFE-49E0-BA51-986B7DE632B4}"/>
    <cellStyle name="Total 28 3" xfId="18920" xr:uid="{CB942DAD-2F62-46AC-B3E4-96E04246AE72}"/>
    <cellStyle name="Total 28 3 2" xfId="18921" xr:uid="{441A5D23-F7A4-4E87-9C8C-24B4CD31DE4F}"/>
    <cellStyle name="Total 28 3 2 2" xfId="18922" xr:uid="{D2BF271A-A788-4CA3-8584-9A5059722CA9}"/>
    <cellStyle name="Total 28 3 2 2 2" xfId="36795" xr:uid="{FFE48E0E-05A1-4392-BD1B-E473CE964E1D}"/>
    <cellStyle name="Total 28 3 2 2 3" xfId="54646" xr:uid="{F8FC4DD3-56DC-4066-A7C3-587325A85329}"/>
    <cellStyle name="Total 28 3 2 3" xfId="36794" xr:uid="{B375E679-9A19-4565-9011-4232FB17D0CA}"/>
    <cellStyle name="Total 28 3 2 4" xfId="54645" xr:uid="{5B591D9E-759E-4DDE-8215-CAC24731647B}"/>
    <cellStyle name="Total 28 3 3" xfId="18923" xr:uid="{728D0DA9-10EA-48D0-B646-0B7E6D7C4ADD}"/>
    <cellStyle name="Total 28 3 3 2" xfId="18924" xr:uid="{BFDA171A-7FF5-4F62-ACFE-18D20CCFF83C}"/>
    <cellStyle name="Total 28 3 3 2 2" xfId="36797" xr:uid="{691A62E9-B0C4-4F56-843A-FA5327F6F8C3}"/>
    <cellStyle name="Total 28 3 3 2 3" xfId="54648" xr:uid="{2B6597A6-FE99-48EC-86C3-A3CCF0A235B7}"/>
    <cellStyle name="Total 28 3 3 3" xfId="36796" xr:uid="{DC9C2B05-F662-4E0C-8061-AB57FF579447}"/>
    <cellStyle name="Total 28 3 3 4" xfId="54647" xr:uid="{D1D88ED3-1A7E-416A-BDB4-CE453F41187F}"/>
    <cellStyle name="Total 28 3 4" xfId="18925" xr:uid="{76ECA10B-A419-485A-B0A2-4F6E4945E58C}"/>
    <cellStyle name="Total 28 3 4 2" xfId="36798" xr:uid="{1D6A1288-99E5-4DB2-9DEC-5FB0E4AF88F8}"/>
    <cellStyle name="Total 28 3 4 3" xfId="54649" xr:uid="{FE16B712-F615-4A39-BE4D-7C602F501211}"/>
    <cellStyle name="Total 28 3 5" xfId="36793" xr:uid="{98192CA6-5733-41FF-86A0-643730049419}"/>
    <cellStyle name="Total 28 3 6" xfId="54644" xr:uid="{C500AEEE-6C5C-4CB0-99F7-1BCF516A2C3D}"/>
    <cellStyle name="Total 28 4" xfId="18926" xr:uid="{88881F9D-B324-4AF4-8212-6DA5F744D7DB}"/>
    <cellStyle name="Total 28 4 2" xfId="18927" xr:uid="{9AF75E26-4DA3-42AA-9EE8-C9746E57C6BC}"/>
    <cellStyle name="Total 28 4 2 2" xfId="18928" xr:uid="{87B19D87-11DC-415F-8090-0046A80BDCE3}"/>
    <cellStyle name="Total 28 4 2 2 2" xfId="36801" xr:uid="{BC42F174-FBC4-4E66-B599-5D7988E4C980}"/>
    <cellStyle name="Total 28 4 2 2 3" xfId="54652" xr:uid="{F8E69C92-8727-4A23-991E-02502725299C}"/>
    <cellStyle name="Total 28 4 2 3" xfId="36800" xr:uid="{35E1E485-DB45-49DA-B2C4-EB45522DF87E}"/>
    <cellStyle name="Total 28 4 2 4" xfId="54651" xr:uid="{72A42C0C-4436-4A05-BB59-11968CEDB6F6}"/>
    <cellStyle name="Total 28 4 3" xfId="18929" xr:uid="{D1B06E31-0F8E-419D-854C-3CC148E1DBFD}"/>
    <cellStyle name="Total 28 4 3 2" xfId="18930" xr:uid="{79154BD1-EEF5-46E3-8F3A-AD5CF9E811ED}"/>
    <cellStyle name="Total 28 4 3 2 2" xfId="36803" xr:uid="{BB59F511-D4DC-4CA2-A286-41AD6DEB7C2D}"/>
    <cellStyle name="Total 28 4 3 2 3" xfId="54654" xr:uid="{74504687-4449-414E-8BD5-84FF32070A46}"/>
    <cellStyle name="Total 28 4 3 3" xfId="36802" xr:uid="{53725CB9-4A5A-41F7-B617-CA70B0529503}"/>
    <cellStyle name="Total 28 4 3 4" xfId="54653" xr:uid="{4F5A2705-FA14-4F0A-9AC9-642989BA8A15}"/>
    <cellStyle name="Total 28 4 4" xfId="18931" xr:uid="{A3C5ED62-9B49-491C-9AC1-A9C84513E132}"/>
    <cellStyle name="Total 28 4 4 2" xfId="36804" xr:uid="{37AD54C2-EBEF-4E14-875C-4021BADE28CC}"/>
    <cellStyle name="Total 28 4 4 3" xfId="54655" xr:uid="{C0C02894-5F17-4EEB-A01D-6BA9B08AB6B0}"/>
    <cellStyle name="Total 28 4 5" xfId="36799" xr:uid="{0468D806-D5D2-4A5D-B065-FEA8848E0594}"/>
    <cellStyle name="Total 28 4 6" xfId="54650" xr:uid="{64283452-62CB-4B76-A6FF-4B28A51E8D87}"/>
    <cellStyle name="Total 28 5" xfId="18932" xr:uid="{76414442-A06C-4FC2-8C7D-32AD9573789F}"/>
    <cellStyle name="Total 28 5 2" xfId="18933" xr:uid="{4F21675B-675F-4155-8B4D-6676158AB00A}"/>
    <cellStyle name="Total 28 5 2 2" xfId="18934" xr:uid="{DE49E3BD-859D-4424-A2B5-8FEB0654E28F}"/>
    <cellStyle name="Total 28 5 2 2 2" xfId="36807" xr:uid="{FB6C07B4-240E-470D-A3F4-D297EC06E372}"/>
    <cellStyle name="Total 28 5 2 2 3" xfId="54658" xr:uid="{B5286634-BA97-4917-AF5B-46F294E0E50D}"/>
    <cellStyle name="Total 28 5 2 3" xfId="36806" xr:uid="{0DE173C3-4BD5-442E-8A76-8F889C99093A}"/>
    <cellStyle name="Total 28 5 2 4" xfId="54657" xr:uid="{8C6646AF-C172-4699-B43F-731E6DA4DDC5}"/>
    <cellStyle name="Total 28 5 3" xfId="18935" xr:uid="{56546C10-5DC8-432F-8E3E-EBC66CD347E8}"/>
    <cellStyle name="Total 28 5 3 2" xfId="18936" xr:uid="{B2D8E31F-8C16-49FC-AFDE-213C6FE3352F}"/>
    <cellStyle name="Total 28 5 3 2 2" xfId="36809" xr:uid="{8906FF32-8CEE-4464-9174-128A729B438F}"/>
    <cellStyle name="Total 28 5 3 2 3" xfId="54660" xr:uid="{F102CD9F-EE2E-40DF-9211-F3A6FE6463C2}"/>
    <cellStyle name="Total 28 5 3 3" xfId="36808" xr:uid="{01DD271A-64FD-4605-9C5B-D826D9B383AE}"/>
    <cellStyle name="Total 28 5 3 4" xfId="54659" xr:uid="{90BA6B28-D00F-4B00-9C41-741AC6C01681}"/>
    <cellStyle name="Total 28 5 4" xfId="18937" xr:uid="{D66C2205-3CFA-47F5-8E66-764A37808F39}"/>
    <cellStyle name="Total 28 5 4 2" xfId="18938" xr:uid="{78EE7EED-74D2-4A80-BA40-74F448C28CFF}"/>
    <cellStyle name="Total 28 5 4 2 2" xfId="36811" xr:uid="{58EFFBDE-1203-4898-81D8-A2749635AFEF}"/>
    <cellStyle name="Total 28 5 4 2 3" xfId="54662" xr:uid="{139BF9C9-1309-4BC3-AB9E-D06D323F5F75}"/>
    <cellStyle name="Total 28 5 4 3" xfId="36810" xr:uid="{FD7B245E-F8BF-4818-BD9D-65041C95C30F}"/>
    <cellStyle name="Total 28 5 4 4" xfId="54661" xr:uid="{3A48FDF5-5857-4170-8F42-F64DE69A818D}"/>
    <cellStyle name="Total 28 5 5" xfId="18939" xr:uid="{E6603C46-A043-46CD-91EF-A97DFD6C23B8}"/>
    <cellStyle name="Total 28 5 5 2" xfId="36812" xr:uid="{C105F7D4-EAF2-49ED-8E96-759F34C33DA4}"/>
    <cellStyle name="Total 28 5 5 3" xfId="54663" xr:uid="{B6BABF17-0B19-4FD7-BC66-23458746111D}"/>
    <cellStyle name="Total 28 5 6" xfId="36805" xr:uid="{9296AF16-271D-4E58-83A0-84643F0BDF13}"/>
    <cellStyle name="Total 28 5 7" xfId="54656" xr:uid="{19833C63-C6EC-43CE-91D3-65DFE797DCF6}"/>
    <cellStyle name="Total 28 6" xfId="18940" xr:uid="{93D33CBF-2B21-4BFD-B8A0-165AD46B4A7E}"/>
    <cellStyle name="Total 28 6 2" xfId="18941" xr:uid="{18726718-47AB-4B1B-9EB2-F046E5C150BE}"/>
    <cellStyle name="Total 28 6 2 2" xfId="18942" xr:uid="{53E6BA48-048D-4526-982A-E4C216E76600}"/>
    <cellStyle name="Total 28 6 2 2 2" xfId="36815" xr:uid="{B50EB438-9FA7-43D1-B70A-5EEF1D2D7246}"/>
    <cellStyle name="Total 28 6 2 2 3" xfId="54666" xr:uid="{9FFE9024-3477-42D2-9E06-C1CA7A030676}"/>
    <cellStyle name="Total 28 6 2 3" xfId="36814" xr:uid="{58050DAB-9E72-4686-A00E-E548A3C87849}"/>
    <cellStyle name="Total 28 6 2 4" xfId="54665" xr:uid="{945AF15D-2FE2-440F-9B55-0A1696772D8B}"/>
    <cellStyle name="Total 28 6 3" xfId="18943" xr:uid="{E541FB89-E616-472D-844D-8E29B1A25454}"/>
    <cellStyle name="Total 28 6 3 2" xfId="18944" xr:uid="{B3F57F7B-B950-4558-80FA-05B52797C4A7}"/>
    <cellStyle name="Total 28 6 3 2 2" xfId="36817" xr:uid="{1D5BC5B8-EBB8-40FD-A89E-4329E32859DD}"/>
    <cellStyle name="Total 28 6 3 2 3" xfId="54668" xr:uid="{BC4A79BE-E7F7-4A37-9A9E-578C5FFBCE14}"/>
    <cellStyle name="Total 28 6 3 3" xfId="36816" xr:uid="{EE07C6A3-DB83-46A2-A5E8-93D50E5AE982}"/>
    <cellStyle name="Total 28 6 3 4" xfId="54667" xr:uid="{80EF9E2B-732B-4903-BF4B-4D37E3659A9C}"/>
    <cellStyle name="Total 28 6 4" xfId="18945" xr:uid="{46DB5959-846B-4474-AEDA-819843A3DCB0}"/>
    <cellStyle name="Total 28 6 4 2" xfId="36818" xr:uid="{2F91FE6C-A848-4571-A8DD-ED5111F02A85}"/>
    <cellStyle name="Total 28 6 4 3" xfId="54669" xr:uid="{187E1EB1-E3F9-4E1B-B606-A89EA76D833B}"/>
    <cellStyle name="Total 28 6 5" xfId="36813" xr:uid="{CB2A0F6E-2A5F-4213-A63C-0D749308B757}"/>
    <cellStyle name="Total 28 6 6" xfId="54664" xr:uid="{C9463192-90CB-4C6B-99CB-BF7967047DB4}"/>
    <cellStyle name="Total 28 7" xfId="18946" xr:uid="{5754B182-0F9A-4C76-A63B-0F5CA7CC8D72}"/>
    <cellStyle name="Total 28 7 2" xfId="18947" xr:uid="{F468F52F-B9DA-4C03-91B9-1EF8A24F585E}"/>
    <cellStyle name="Total 28 7 2 2" xfId="36820" xr:uid="{875FCEB8-12A0-4FFC-950D-D6443B7A7380}"/>
    <cellStyle name="Total 28 7 2 3" xfId="54671" xr:uid="{35AE86F4-4E69-44B2-8409-637E276D6E55}"/>
    <cellStyle name="Total 28 7 3" xfId="36819" xr:uid="{AD9478B3-2C60-44DC-BE9C-CCAAD188D17C}"/>
    <cellStyle name="Total 28 7 4" xfId="54670" xr:uid="{0219E287-28B2-480C-BE4E-B4B30C5C33A1}"/>
    <cellStyle name="Total 28 8" xfId="18948" xr:uid="{DCA37319-B41E-4C7F-BA68-15A842691638}"/>
    <cellStyle name="Total 28 8 2" xfId="18949" xr:uid="{23B76E48-0651-4DA8-BC9A-D74087735E9F}"/>
    <cellStyle name="Total 28 8 2 2" xfId="36822" xr:uid="{032E9321-BAE6-4765-806B-CE0CEB658E44}"/>
    <cellStyle name="Total 28 8 2 3" xfId="54673" xr:uid="{13C94274-9345-4C0D-9D26-E6C94006F64E}"/>
    <cellStyle name="Total 28 8 3" xfId="36821" xr:uid="{6DF7FD69-03D3-4EA5-9B9A-E7477745D228}"/>
    <cellStyle name="Total 28 8 4" xfId="54672" xr:uid="{AD68583D-C898-4112-9F73-EF90A3110EC2}"/>
    <cellStyle name="Total 28 9" xfId="18950" xr:uid="{D5D27BAA-F304-4BEF-8EBF-438B11C2DD64}"/>
    <cellStyle name="Total 28 9 2" xfId="18951" xr:uid="{127CB7C1-9890-42AC-BF40-81923EF25A0C}"/>
    <cellStyle name="Total 28 9 2 2" xfId="36824" xr:uid="{5E34ADE4-9A20-4C9C-A6F4-EABAC83172ED}"/>
    <cellStyle name="Total 28 9 2 3" xfId="54675" xr:uid="{4137802A-A7C6-46A3-BF8D-A8B60699F700}"/>
    <cellStyle name="Total 28 9 3" xfId="36823" xr:uid="{8FF3B2D7-F3E0-4CEB-8259-AAE04DE65256}"/>
    <cellStyle name="Total 28 9 4" xfId="54674" xr:uid="{DCDFA0B5-CFAB-45F2-AB5A-C6B05E01F51C}"/>
    <cellStyle name="Total 29" xfId="3322" xr:uid="{C0E3A78A-FC52-40B7-A7FA-6068708222DC}"/>
    <cellStyle name="Total 29 10" xfId="18953" xr:uid="{76B2C435-BFBE-4EA6-ADAF-82B4A7405DAC}"/>
    <cellStyle name="Total 29 10 2" xfId="36826" xr:uid="{2BA9D20D-2EB5-4656-8B4F-44C059A64B39}"/>
    <cellStyle name="Total 29 10 3" xfId="54677" xr:uid="{60468F5E-3275-43CE-ACF7-760DAC00FAD5}"/>
    <cellStyle name="Total 29 11" xfId="18954" xr:uid="{EFB6630A-0D65-44CD-A375-34F38C6FE22B}"/>
    <cellStyle name="Total 29 11 2" xfId="36827" xr:uid="{1D73C7AF-B010-46F9-87B1-57D6B987BA9C}"/>
    <cellStyle name="Total 29 11 3" xfId="54678" xr:uid="{802DA96F-CFB0-4302-9313-9FACF62715E0}"/>
    <cellStyle name="Total 29 12" xfId="18952" xr:uid="{DFB2DB8A-F89B-42C9-9650-C877084CC0B3}"/>
    <cellStyle name="Total 29 12 2" xfId="36825" xr:uid="{F895D3C2-A648-404F-9166-3234401FB0D8}"/>
    <cellStyle name="Total 29 12 3" xfId="54676" xr:uid="{DFF35134-BDF2-4553-9CE4-08A7AC734DAA}"/>
    <cellStyle name="Total 29 13" xfId="60386" xr:uid="{28B4259D-6F8B-41E3-AE42-E9D455937F57}"/>
    <cellStyle name="Total 29 2" xfId="18955" xr:uid="{09EE41F6-A620-4AD8-9237-C9E57321B4AF}"/>
    <cellStyle name="Total 29 2 2" xfId="18956" xr:uid="{E8176A53-9B91-4109-8A13-9228F0CFB281}"/>
    <cellStyle name="Total 29 2 2 2" xfId="18957" xr:uid="{22946949-5565-4493-AA26-1CD315127812}"/>
    <cellStyle name="Total 29 2 2 2 2" xfId="36830" xr:uid="{417950B8-1676-4A04-9CE5-C1B2F9463E9E}"/>
    <cellStyle name="Total 29 2 2 2 3" xfId="54681" xr:uid="{3574040B-9A6B-4D3C-A257-BE7DD8218A18}"/>
    <cellStyle name="Total 29 2 2 3" xfId="36829" xr:uid="{6B464E59-CA09-4BD2-A827-1134A045B45B}"/>
    <cellStyle name="Total 29 2 2 4" xfId="54680" xr:uid="{DA405519-7618-4F3C-B19A-FB35792AE9B5}"/>
    <cellStyle name="Total 29 2 3" xfId="18958" xr:uid="{E7DD06B6-1AC5-4C70-BBE1-63814A822EBF}"/>
    <cellStyle name="Total 29 2 3 2" xfId="18959" xr:uid="{C723DCDA-4020-4B14-8D56-5F3464C3D6F4}"/>
    <cellStyle name="Total 29 2 3 2 2" xfId="36832" xr:uid="{867CA569-929C-4D8C-8906-8D3D824B6570}"/>
    <cellStyle name="Total 29 2 3 2 3" xfId="54683" xr:uid="{87C66019-ED9B-4B0F-8613-FEFBCDF99FF4}"/>
    <cellStyle name="Total 29 2 3 3" xfId="36831" xr:uid="{A8FFAC58-835B-429F-8922-C367404655EB}"/>
    <cellStyle name="Total 29 2 3 4" xfId="54682" xr:uid="{CED7FE37-D619-46E9-8EC9-9B46480EBDB6}"/>
    <cellStyle name="Total 29 2 4" xfId="18960" xr:uid="{C7BAD193-40E4-4EDF-9FFE-C9D603A8B41C}"/>
    <cellStyle name="Total 29 2 4 2" xfId="36833" xr:uid="{740EBE1E-8045-48E5-9808-A9C8B44527D5}"/>
    <cellStyle name="Total 29 2 4 3" xfId="54684" xr:uid="{05201060-DFB2-4B32-A16F-1E3DE5EDF6E8}"/>
    <cellStyle name="Total 29 2 5" xfId="18961" xr:uid="{F609B26F-04FE-4E1E-9AB1-0FF2FA422597}"/>
    <cellStyle name="Total 29 2 5 2" xfId="36834" xr:uid="{50D186D1-70EF-436B-B906-86BCB35D682D}"/>
    <cellStyle name="Total 29 2 5 3" xfId="54685" xr:uid="{BCE8CAAC-C84C-4BA3-9A06-2A9B1B49CED1}"/>
    <cellStyle name="Total 29 2 6" xfId="36828" xr:uid="{CC236880-40DB-4E95-83AC-6D0496DBE050}"/>
    <cellStyle name="Total 29 2 7" xfId="54679" xr:uid="{D26679CD-FE5D-4019-B586-065100895751}"/>
    <cellStyle name="Total 29 3" xfId="18962" xr:uid="{234472A2-208A-4EBE-A686-1AAD8B6DFACA}"/>
    <cellStyle name="Total 29 3 2" xfId="18963" xr:uid="{4C85C1EE-4707-49F7-ABA1-E1779F8D12AD}"/>
    <cellStyle name="Total 29 3 2 2" xfId="18964" xr:uid="{D263C8DC-4318-489B-B6BF-B34BD402FC7D}"/>
    <cellStyle name="Total 29 3 2 2 2" xfId="36837" xr:uid="{370951CE-9A86-4CFB-8CA2-2D2C855EDCFB}"/>
    <cellStyle name="Total 29 3 2 2 3" xfId="54688" xr:uid="{7032ECED-889F-44C6-AAC4-A18E8107801E}"/>
    <cellStyle name="Total 29 3 2 3" xfId="36836" xr:uid="{90D327A2-8207-42B5-8240-B4B4A5BE6455}"/>
    <cellStyle name="Total 29 3 2 4" xfId="54687" xr:uid="{584F9E84-BDEC-4B67-B93A-50B509281A1C}"/>
    <cellStyle name="Total 29 3 3" xfId="18965" xr:uid="{CF9DE801-1E7F-4ACE-A2E8-4BC283BAA17E}"/>
    <cellStyle name="Total 29 3 3 2" xfId="18966" xr:uid="{78384D3D-2079-4AEE-A733-EFC3D0515A58}"/>
    <cellStyle name="Total 29 3 3 2 2" xfId="36839" xr:uid="{68BB518E-976A-445E-AFDC-B701C3D39093}"/>
    <cellStyle name="Total 29 3 3 2 3" xfId="54690" xr:uid="{FCF4C2C7-610B-4A1A-A47F-18636C5FA56E}"/>
    <cellStyle name="Total 29 3 3 3" xfId="36838" xr:uid="{64353D6B-E7D4-4244-9531-2D87AD2702CA}"/>
    <cellStyle name="Total 29 3 3 4" xfId="54689" xr:uid="{EBDFF13A-42BE-4363-A802-7A669E28AA30}"/>
    <cellStyle name="Total 29 3 4" xfId="18967" xr:uid="{064890CB-80F0-4DA3-82A1-863B40C68121}"/>
    <cellStyle name="Total 29 3 4 2" xfId="36840" xr:uid="{BB0EC7BC-DA09-45F5-B670-DCFA4F7AF4D3}"/>
    <cellStyle name="Total 29 3 4 3" xfId="54691" xr:uid="{CC3D99DF-83E5-40A7-9232-C7BDB854EFDE}"/>
    <cellStyle name="Total 29 3 5" xfId="36835" xr:uid="{7F494013-A244-4698-918C-F0AB84171823}"/>
    <cellStyle name="Total 29 3 6" xfId="54686" xr:uid="{8C3618BC-B7E4-421F-8225-D9D086040C2F}"/>
    <cellStyle name="Total 29 4" xfId="18968" xr:uid="{9D5A8B10-A46D-47D5-9370-C39E1522D71E}"/>
    <cellStyle name="Total 29 4 2" xfId="18969" xr:uid="{1CDB29B5-A47A-4E04-906A-95B5686C8353}"/>
    <cellStyle name="Total 29 4 2 2" xfId="18970" xr:uid="{36485143-39B4-416A-8F0B-0F796FF35550}"/>
    <cellStyle name="Total 29 4 2 2 2" xfId="36843" xr:uid="{A06BFE11-6A79-43DE-9E8D-7F44FB89DA60}"/>
    <cellStyle name="Total 29 4 2 2 3" xfId="54694" xr:uid="{38A553CA-84A7-49A0-A8AC-D02F0D4D0177}"/>
    <cellStyle name="Total 29 4 2 3" xfId="36842" xr:uid="{C7BAC10B-F11F-4B32-A26D-B50614205ACF}"/>
    <cellStyle name="Total 29 4 2 4" xfId="54693" xr:uid="{4559EF7B-933C-4A76-B09B-1187363CD1DD}"/>
    <cellStyle name="Total 29 4 3" xfId="18971" xr:uid="{ACA64391-E164-456F-ADEB-DAB2AF7EEE1D}"/>
    <cellStyle name="Total 29 4 3 2" xfId="18972" xr:uid="{541EFC61-C8EC-4EF4-B014-2DC3C4AAA36C}"/>
    <cellStyle name="Total 29 4 3 2 2" xfId="36845" xr:uid="{AF6B98DC-CB1F-4483-B745-43E5DD516F05}"/>
    <cellStyle name="Total 29 4 3 2 3" xfId="54696" xr:uid="{6EFEFE83-56AD-4AFA-A04B-757196F2699D}"/>
    <cellStyle name="Total 29 4 3 3" xfId="36844" xr:uid="{7B3AE4C6-BA50-44EF-B54A-93ED2D893C3D}"/>
    <cellStyle name="Total 29 4 3 4" xfId="54695" xr:uid="{D1097792-AF57-4D12-9ABE-B630C0C8CF06}"/>
    <cellStyle name="Total 29 4 4" xfId="18973" xr:uid="{81CDA7C1-61D9-4B62-AA96-1DCB60986DC4}"/>
    <cellStyle name="Total 29 4 4 2" xfId="36846" xr:uid="{23897DE6-65D1-48B3-9D99-4E48FBF4CD6E}"/>
    <cellStyle name="Total 29 4 4 3" xfId="54697" xr:uid="{C2483109-DBA3-4954-9831-1A7C8533B465}"/>
    <cellStyle name="Total 29 4 5" xfId="36841" xr:uid="{69B87608-E2C4-415F-8405-498E8D59C2AB}"/>
    <cellStyle name="Total 29 4 6" xfId="54692" xr:uid="{C09F7259-1555-4554-916D-EF01F30D2120}"/>
    <cellStyle name="Total 29 5" xfId="18974" xr:uid="{A7941734-0331-4118-BA2C-C831B5BA1D05}"/>
    <cellStyle name="Total 29 5 2" xfId="18975" xr:uid="{955CAFEE-B9ED-4D10-A30F-9B0BA232BE4F}"/>
    <cellStyle name="Total 29 5 2 2" xfId="18976" xr:uid="{CDEE385C-6917-4369-8C65-FE4A8994CE33}"/>
    <cellStyle name="Total 29 5 2 2 2" xfId="36849" xr:uid="{91DED357-88B0-4456-A97E-632B95C82FAA}"/>
    <cellStyle name="Total 29 5 2 2 3" xfId="54700" xr:uid="{BD9F451D-32E2-47DC-A5B2-610CB25C924A}"/>
    <cellStyle name="Total 29 5 2 3" xfId="36848" xr:uid="{701FA45C-5822-4390-B9FD-52CCA70A593F}"/>
    <cellStyle name="Total 29 5 2 4" xfId="54699" xr:uid="{ED5C469D-E8C1-4F69-A030-B3BD14A9347C}"/>
    <cellStyle name="Total 29 5 3" xfId="18977" xr:uid="{198F08C8-97A0-4967-8D93-F4F025992394}"/>
    <cellStyle name="Total 29 5 3 2" xfId="18978" xr:uid="{D0D2F325-A0B0-4E99-9646-8ED744787B0D}"/>
    <cellStyle name="Total 29 5 3 2 2" xfId="36851" xr:uid="{AD2E3A99-10AF-41FC-9988-863E35CA5D3B}"/>
    <cellStyle name="Total 29 5 3 2 3" xfId="54702" xr:uid="{77D8460B-FE2E-4673-86D9-F94142DABFAB}"/>
    <cellStyle name="Total 29 5 3 3" xfId="36850" xr:uid="{BE12AB2B-7227-4906-A21A-8DCB92C6F976}"/>
    <cellStyle name="Total 29 5 3 4" xfId="54701" xr:uid="{A6149D5B-DDE7-48A1-923E-F27DF34DD526}"/>
    <cellStyle name="Total 29 5 4" xfId="18979" xr:uid="{2180ADA3-B67A-4AC1-86E2-A52830000FEE}"/>
    <cellStyle name="Total 29 5 4 2" xfId="18980" xr:uid="{24098DB5-876E-4439-B667-C4596F6C7C0C}"/>
    <cellStyle name="Total 29 5 4 2 2" xfId="36853" xr:uid="{52BB9177-26C9-47E5-AD1E-AF9BC2B0D1EE}"/>
    <cellStyle name="Total 29 5 4 2 3" xfId="54704" xr:uid="{EDFF382E-521F-4A8B-B201-9510B6F3D84D}"/>
    <cellStyle name="Total 29 5 4 3" xfId="36852" xr:uid="{7106A30F-EE8F-4DA6-AC61-39D02D40FE81}"/>
    <cellStyle name="Total 29 5 4 4" xfId="54703" xr:uid="{F69248BA-CEC5-4B30-A420-3900BD703E4D}"/>
    <cellStyle name="Total 29 5 5" xfId="18981" xr:uid="{32A10AD4-1C5A-426C-9951-B9C98AFB9EAD}"/>
    <cellStyle name="Total 29 5 5 2" xfId="36854" xr:uid="{4A35A12C-435F-4149-B549-12990DCA2C35}"/>
    <cellStyle name="Total 29 5 5 3" xfId="54705" xr:uid="{7FFF5596-9E26-4DF1-B2CF-05DD53B001D5}"/>
    <cellStyle name="Total 29 5 6" xfId="36847" xr:uid="{897FE8F7-B676-44DF-9CD6-68278573B89D}"/>
    <cellStyle name="Total 29 5 7" xfId="54698" xr:uid="{868CAA87-4523-4518-8846-FCDAFCD8E60D}"/>
    <cellStyle name="Total 29 6" xfId="18982" xr:uid="{4879AA2E-3E5E-4D2A-8023-A5FF882CEEA3}"/>
    <cellStyle name="Total 29 6 2" xfId="18983" xr:uid="{76A82B47-6918-4C60-BD28-36E4D91C107F}"/>
    <cellStyle name="Total 29 6 2 2" xfId="18984" xr:uid="{6DCA4707-A2AD-421D-A1DE-82EFED90E808}"/>
    <cellStyle name="Total 29 6 2 2 2" xfId="36857" xr:uid="{94650D40-64D8-4D42-94FC-16264B256FAE}"/>
    <cellStyle name="Total 29 6 2 2 3" xfId="54708" xr:uid="{74BB1051-4490-40CA-9489-5681BC0A523C}"/>
    <cellStyle name="Total 29 6 2 3" xfId="36856" xr:uid="{F78A420B-7A94-4193-B5B6-0A39B155A5D4}"/>
    <cellStyle name="Total 29 6 2 4" xfId="54707" xr:uid="{15DDF98B-95E7-4924-88AF-706CA5E2D676}"/>
    <cellStyle name="Total 29 6 3" xfId="18985" xr:uid="{17107DBF-994B-4D2F-B0C2-51A7BA0C5B3C}"/>
    <cellStyle name="Total 29 6 3 2" xfId="18986" xr:uid="{FDB2E136-F571-44A0-919D-135CCB126AB1}"/>
    <cellStyle name="Total 29 6 3 2 2" xfId="36859" xr:uid="{9FE23599-B1A1-4C14-842E-1553CC6BE87B}"/>
    <cellStyle name="Total 29 6 3 2 3" xfId="54710" xr:uid="{C70904C9-0798-432B-809F-92C7E3694140}"/>
    <cellStyle name="Total 29 6 3 3" xfId="36858" xr:uid="{90A530DF-4D82-4705-9B10-D6859924A7F5}"/>
    <cellStyle name="Total 29 6 3 4" xfId="54709" xr:uid="{6DBF7246-893C-41D4-9B00-3D14912A5ECD}"/>
    <cellStyle name="Total 29 6 4" xfId="18987" xr:uid="{64FBCC59-274B-4524-8882-86A021DB801C}"/>
    <cellStyle name="Total 29 6 4 2" xfId="36860" xr:uid="{9EF7C288-5391-4EAC-9E7B-7430FD3E6109}"/>
    <cellStyle name="Total 29 6 4 3" xfId="54711" xr:uid="{B5FCA452-298B-4421-993D-3361F01FA483}"/>
    <cellStyle name="Total 29 6 5" xfId="36855" xr:uid="{8AF0BC0F-0A84-4DC0-90D4-C352A7DC38CC}"/>
    <cellStyle name="Total 29 6 6" xfId="54706" xr:uid="{44288297-29DA-4876-AFC9-880A90DAAE8D}"/>
    <cellStyle name="Total 29 7" xfId="18988" xr:uid="{24608A80-58AA-461E-9166-130C778ADD8A}"/>
    <cellStyle name="Total 29 7 2" xfId="18989" xr:uid="{D427DB23-03F8-4204-8557-1B5595CD3BB1}"/>
    <cellStyle name="Total 29 7 2 2" xfId="36862" xr:uid="{2D24870A-7814-49F9-8D94-163DB3831845}"/>
    <cellStyle name="Total 29 7 2 3" xfId="54713" xr:uid="{A6BE66A8-C421-4206-8B3A-7076F5AB3792}"/>
    <cellStyle name="Total 29 7 3" xfId="36861" xr:uid="{87E6FA53-D76F-49CF-9F19-4725DF0B7121}"/>
    <cellStyle name="Total 29 7 4" xfId="54712" xr:uid="{40F8A1B9-0C92-4A01-AF0D-5402CA1CF6FF}"/>
    <cellStyle name="Total 29 8" xfId="18990" xr:uid="{E28453D4-F695-4F1B-BB53-662057190185}"/>
    <cellStyle name="Total 29 8 2" xfId="18991" xr:uid="{FE47CBAD-46C2-4D68-819B-C89704997BF9}"/>
    <cellStyle name="Total 29 8 2 2" xfId="36864" xr:uid="{378E5D9D-7D40-4451-8973-2CA4EA3ED457}"/>
    <cellStyle name="Total 29 8 2 3" xfId="54715" xr:uid="{556E843E-A341-4B6E-BFC0-9A7B3EF5A8E6}"/>
    <cellStyle name="Total 29 8 3" xfId="36863" xr:uid="{2B09AEFC-2DFC-4AC2-859A-99DC6267A843}"/>
    <cellStyle name="Total 29 8 4" xfId="54714" xr:uid="{B327D159-02BD-49B3-B4F7-F89D178BECDB}"/>
    <cellStyle name="Total 29 9" xfId="18992" xr:uid="{08F1611B-4C5A-440E-BDD9-9420BBA2223A}"/>
    <cellStyle name="Total 29 9 2" xfId="18993" xr:uid="{013A468A-1ED0-4054-941E-9868F23D96E2}"/>
    <cellStyle name="Total 29 9 2 2" xfId="36866" xr:uid="{105FE617-7ADB-43B1-B710-7DE1B693FF5D}"/>
    <cellStyle name="Total 29 9 2 3" xfId="54717" xr:uid="{30307F07-ECF7-4959-B5DB-8D802DEE27CF}"/>
    <cellStyle name="Total 29 9 3" xfId="36865" xr:uid="{67B37326-8478-4F06-A53D-F87911D2FFFD}"/>
    <cellStyle name="Total 29 9 4" xfId="54716" xr:uid="{A7325B4B-DD2D-4DD3-8B24-60EAACD3958F}"/>
    <cellStyle name="Total 3" xfId="314" xr:uid="{730AC574-C682-4753-B8AE-FA2CFE2C50D5}"/>
    <cellStyle name="Total 3 10" xfId="18995" xr:uid="{7DAE45CE-65C4-4637-99F4-BD3F366C88DC}"/>
    <cellStyle name="Total 3 10 2" xfId="18996" xr:uid="{BAB1E655-FA95-4583-9B4F-D5CC1BFF82B2}"/>
    <cellStyle name="Total 3 10 2 2" xfId="36869" xr:uid="{99B081F2-B675-4660-8C3B-BCA850D52193}"/>
    <cellStyle name="Total 3 10 2 3" xfId="54720" xr:uid="{A0EC652B-572E-43B0-B6A4-11B3790FAC8E}"/>
    <cellStyle name="Total 3 10 3" xfId="36868" xr:uid="{07B10B8D-EC6C-42B3-A124-B2FD2085F5ED}"/>
    <cellStyle name="Total 3 10 4" xfId="54719" xr:uid="{AC66C56D-FDBF-40A1-B660-896F81250F6E}"/>
    <cellStyle name="Total 3 11" xfId="18997" xr:uid="{9559405D-B5DF-402E-BFF6-628AA7981D29}"/>
    <cellStyle name="Total 3 11 2" xfId="36870" xr:uid="{74F844D4-BAF5-4C79-B580-710D958C6C42}"/>
    <cellStyle name="Total 3 11 3" xfId="54721" xr:uid="{B08ADB04-7517-42F5-AD97-F1E6FE04AF5C}"/>
    <cellStyle name="Total 3 12" xfId="18998" xr:uid="{022A0D2B-9B4D-4CD2-ACB3-199756182984}"/>
    <cellStyle name="Total 3 12 2" xfId="36871" xr:uid="{3A7C01B3-E0FD-4F58-99E1-57C84CE62020}"/>
    <cellStyle name="Total 3 12 3" xfId="54722" xr:uid="{684C0283-78A9-4B79-99A7-E83105E770E4}"/>
    <cellStyle name="Total 3 13" xfId="18994" xr:uid="{EAFD3C95-3D47-4A82-8154-B37B0457BF8B}"/>
    <cellStyle name="Total 3 13 2" xfId="36867" xr:uid="{4D67886D-3C22-4A99-9890-958800AE0377}"/>
    <cellStyle name="Total 3 13 3" xfId="54718" xr:uid="{62382DEF-F87F-470B-BB0E-3FD9A53E5DB0}"/>
    <cellStyle name="Total 3 14" xfId="60387" xr:uid="{5A4E1888-3BB3-49F1-BE71-693DE8745A46}"/>
    <cellStyle name="Total 3 2" xfId="3323" xr:uid="{BB2B9CA6-EB25-4981-8C46-BE4ADCE36802}"/>
    <cellStyle name="Total 3 2 10" xfId="19000" xr:uid="{E753C358-33BB-42E9-AAB6-60E40F700701}"/>
    <cellStyle name="Total 3 2 10 2" xfId="36873" xr:uid="{3F0BBEFA-BF27-4B17-B6FE-D19690017635}"/>
    <cellStyle name="Total 3 2 10 3" xfId="54724" xr:uid="{C9CB24AC-F57B-4A29-91A0-4A4D54F79D43}"/>
    <cellStyle name="Total 3 2 11" xfId="18999" xr:uid="{47D684B1-16A7-4AC6-85DB-46E51363A240}"/>
    <cellStyle name="Total 3 2 11 2" xfId="36872" xr:uid="{FCB66817-463F-44D2-9FD5-6DAD929D4DBE}"/>
    <cellStyle name="Total 3 2 11 3" xfId="54723" xr:uid="{C91E7802-2022-4DC5-8EEA-4723D8D14DFD}"/>
    <cellStyle name="Total 3 2 12" xfId="60388" xr:uid="{A4E0F7D8-D028-4A98-ADE2-2E1B2F4B38ED}"/>
    <cellStyle name="Total 3 2 2" xfId="19001" xr:uid="{2812DF0A-E73F-4C9E-B338-CB5CB9770AFD}"/>
    <cellStyle name="Total 3 2 2 2" xfId="19002" xr:uid="{2E5B3ADF-8795-46AC-AC7C-5DBB493FB5FD}"/>
    <cellStyle name="Total 3 2 2 2 2" xfId="19003" xr:uid="{3828601E-46B2-4F7A-80DE-20707A4052E5}"/>
    <cellStyle name="Total 3 2 2 2 2 2" xfId="36876" xr:uid="{DDADDFC0-7D91-44ED-8105-CBAF8B814826}"/>
    <cellStyle name="Total 3 2 2 2 2 3" xfId="54727" xr:uid="{AA70F443-B583-4B56-B0D9-5814D3EDB4EF}"/>
    <cellStyle name="Total 3 2 2 2 3" xfId="36875" xr:uid="{6F764E9F-66E1-4B91-8D2E-0E7F91BC9D29}"/>
    <cellStyle name="Total 3 2 2 2 4" xfId="54726" xr:uid="{A4A80504-4AD8-4CD8-B84E-99943AC847E6}"/>
    <cellStyle name="Total 3 2 2 3" xfId="19004" xr:uid="{538B4B20-67FD-4135-949C-D6A04CB26A51}"/>
    <cellStyle name="Total 3 2 2 3 2" xfId="19005" xr:uid="{262A331E-CD0F-4F8D-A017-99E6CF5904AA}"/>
    <cellStyle name="Total 3 2 2 3 2 2" xfId="36878" xr:uid="{254D193E-9A6A-4C05-B5F0-DFEE57B7ED7B}"/>
    <cellStyle name="Total 3 2 2 3 2 3" xfId="54729" xr:uid="{DF0BE316-C4A2-4BDA-88AA-3DF1E8898232}"/>
    <cellStyle name="Total 3 2 2 3 3" xfId="36877" xr:uid="{9FF416E2-FDF8-40CC-BAB1-162C7FCE7F10}"/>
    <cellStyle name="Total 3 2 2 3 4" xfId="54728" xr:uid="{1905903C-592C-4857-A0E3-05B0F570E2E5}"/>
    <cellStyle name="Total 3 2 2 4" xfId="19006" xr:uid="{1E114237-D6FA-4AE7-8823-94398AF3359D}"/>
    <cellStyle name="Total 3 2 2 4 2" xfId="36879" xr:uid="{5F4F4330-8750-47C3-8EEF-E464EFCC9114}"/>
    <cellStyle name="Total 3 2 2 4 3" xfId="54730" xr:uid="{F04225CE-40DF-43EF-8F6C-CE080651DDCC}"/>
    <cellStyle name="Total 3 2 2 5" xfId="36874" xr:uid="{9719F74E-378B-4FD1-839D-40AC5584F8E1}"/>
    <cellStyle name="Total 3 2 2 6" xfId="54725" xr:uid="{01BAE77B-56D9-490A-ABE4-38841215AA93}"/>
    <cellStyle name="Total 3 2 3" xfId="19007" xr:uid="{FB8307F0-94AC-4CAD-A4A4-EC231D45E476}"/>
    <cellStyle name="Total 3 2 3 2" xfId="19008" xr:uid="{68B55966-02B0-4129-BCBB-1ECB808D6216}"/>
    <cellStyle name="Total 3 2 3 2 2" xfId="19009" xr:uid="{80627577-351A-43E7-8AA0-0CEF9107418C}"/>
    <cellStyle name="Total 3 2 3 2 2 2" xfId="36882" xr:uid="{02F3F384-8CCC-4E07-B330-6881E6F8781E}"/>
    <cellStyle name="Total 3 2 3 2 2 3" xfId="54733" xr:uid="{B8D3761F-055A-4371-91E0-FD0E7B49DD1F}"/>
    <cellStyle name="Total 3 2 3 2 3" xfId="36881" xr:uid="{87EB5003-AA7F-4C1D-BE42-9F66EF374EF5}"/>
    <cellStyle name="Total 3 2 3 2 4" xfId="54732" xr:uid="{0DD77594-9A9A-450B-ABF5-6E5080316694}"/>
    <cellStyle name="Total 3 2 3 3" xfId="19010" xr:uid="{25466DD1-BA67-46F2-81D9-2771545AA8EA}"/>
    <cellStyle name="Total 3 2 3 3 2" xfId="19011" xr:uid="{20EC0A05-6077-42C0-A173-68CEB9238BE5}"/>
    <cellStyle name="Total 3 2 3 3 2 2" xfId="36884" xr:uid="{A81B4DD3-3B9B-4329-82AD-1D8000971159}"/>
    <cellStyle name="Total 3 2 3 3 2 3" xfId="54735" xr:uid="{C836432F-DF29-4918-937B-FF4E300D9BE3}"/>
    <cellStyle name="Total 3 2 3 3 3" xfId="36883" xr:uid="{BF3A0CB9-DF25-45C4-8AF9-10C7C4A10C6E}"/>
    <cellStyle name="Total 3 2 3 3 4" xfId="54734" xr:uid="{B4BCEC7C-16C6-4343-BA6F-07296BF77254}"/>
    <cellStyle name="Total 3 2 3 4" xfId="19012" xr:uid="{24C05305-392D-41C6-9069-61A7CF82AF91}"/>
    <cellStyle name="Total 3 2 3 4 2" xfId="36885" xr:uid="{B5404B15-ED53-4F47-A4BD-C053C8C7F562}"/>
    <cellStyle name="Total 3 2 3 4 3" xfId="54736" xr:uid="{D0154EBB-36EF-4B9E-8C6A-585CB3FEEC23}"/>
    <cellStyle name="Total 3 2 3 5" xfId="36880" xr:uid="{4D30B3C8-F623-4D18-9E5A-38DDDB56CACD}"/>
    <cellStyle name="Total 3 2 3 6" xfId="54731" xr:uid="{BCB1F3CA-C5BE-4D3F-B01B-F8ACEA794F8A}"/>
    <cellStyle name="Total 3 2 4" xfId="19013" xr:uid="{4EC3F794-25D0-4E31-A62F-563AA0D2A15F}"/>
    <cellStyle name="Total 3 2 4 2" xfId="19014" xr:uid="{2CF1261D-E341-433E-A6D1-7D1541C192A8}"/>
    <cellStyle name="Total 3 2 4 2 2" xfId="19015" xr:uid="{C2332E1B-7BF5-43E1-983A-BD3BBDCA13E8}"/>
    <cellStyle name="Total 3 2 4 2 2 2" xfId="36888" xr:uid="{76D94BFC-1233-4A7E-827D-48D00E34EDC5}"/>
    <cellStyle name="Total 3 2 4 2 2 3" xfId="54739" xr:uid="{6567FAE1-2F80-4326-8189-AB5A7976D199}"/>
    <cellStyle name="Total 3 2 4 2 3" xfId="36887" xr:uid="{7B9FD956-3D58-4476-B4E0-C32505B8AC6D}"/>
    <cellStyle name="Total 3 2 4 2 4" xfId="54738" xr:uid="{18CBA7FD-F5C6-4EC9-902D-05F2C7EA9EFB}"/>
    <cellStyle name="Total 3 2 4 3" xfId="19016" xr:uid="{9AC0D41E-5FAC-4F81-A21E-3EC397BC1181}"/>
    <cellStyle name="Total 3 2 4 3 2" xfId="19017" xr:uid="{06F1EBA5-187E-4465-871E-99FAE6F79198}"/>
    <cellStyle name="Total 3 2 4 3 2 2" xfId="36890" xr:uid="{C578D542-7FD1-482C-ADB2-A695833B2AE4}"/>
    <cellStyle name="Total 3 2 4 3 2 3" xfId="54741" xr:uid="{4C4260D0-E186-4B75-8334-FB276679E7B5}"/>
    <cellStyle name="Total 3 2 4 3 3" xfId="36889" xr:uid="{FAF79920-E172-413D-A3D7-B97E77782D0F}"/>
    <cellStyle name="Total 3 2 4 3 4" xfId="54740" xr:uid="{AE67DF03-9427-4D04-B070-CBB95525E8AD}"/>
    <cellStyle name="Total 3 2 4 4" xfId="19018" xr:uid="{F28B7E97-9230-4953-97AA-ED25903B9AA7}"/>
    <cellStyle name="Total 3 2 4 4 2" xfId="19019" xr:uid="{E99897CE-5EEE-46B4-9EE9-8D48E3CFB53C}"/>
    <cellStyle name="Total 3 2 4 4 2 2" xfId="36892" xr:uid="{90CED1FE-C381-4712-99CA-E518CC83D3F4}"/>
    <cellStyle name="Total 3 2 4 4 2 3" xfId="54743" xr:uid="{4C63980D-3A76-4B94-BD9D-3B01026DE086}"/>
    <cellStyle name="Total 3 2 4 4 3" xfId="36891" xr:uid="{22BBC386-5C03-4F34-B34F-B596A745673E}"/>
    <cellStyle name="Total 3 2 4 4 4" xfId="54742" xr:uid="{9E361E4E-61AF-4F6A-8C9A-5B7409790020}"/>
    <cellStyle name="Total 3 2 4 5" xfId="19020" xr:uid="{08BDA8F3-5EEB-4DAE-94EB-79569430C506}"/>
    <cellStyle name="Total 3 2 4 5 2" xfId="36893" xr:uid="{B1238606-6F48-4853-9634-2C4BB83E5011}"/>
    <cellStyle name="Total 3 2 4 5 3" xfId="54744" xr:uid="{4EA3BDC3-56CA-4BFF-8BCC-B8ED1D5D6FAA}"/>
    <cellStyle name="Total 3 2 4 6" xfId="36886" xr:uid="{877859FC-40FA-47D4-8B6D-6107FB371945}"/>
    <cellStyle name="Total 3 2 4 7" xfId="54737" xr:uid="{CB4FE539-694B-49E7-AEA1-7C02CFF742C9}"/>
    <cellStyle name="Total 3 2 5" xfId="19021" xr:uid="{481642EF-B6BE-4F3F-9FE1-22C24E8138AD}"/>
    <cellStyle name="Total 3 2 5 2" xfId="19022" xr:uid="{E3C59D36-FA19-40A5-829C-655F8B13E714}"/>
    <cellStyle name="Total 3 2 5 2 2" xfId="19023" xr:uid="{A0D3D49C-5138-419D-8B1F-09DE72547EF8}"/>
    <cellStyle name="Total 3 2 5 2 2 2" xfId="36896" xr:uid="{1183C3BA-C994-447E-96E1-AB2A9042E07B}"/>
    <cellStyle name="Total 3 2 5 2 2 3" xfId="54747" xr:uid="{42AC2CEC-FC52-4673-93C3-71B8B10094B7}"/>
    <cellStyle name="Total 3 2 5 2 3" xfId="36895" xr:uid="{D3CCF8AA-9657-44F5-B409-59FE00ECD25D}"/>
    <cellStyle name="Total 3 2 5 2 4" xfId="54746" xr:uid="{632F2B9F-60D8-444C-ABC5-8334E076ADBF}"/>
    <cellStyle name="Total 3 2 5 3" xfId="19024" xr:uid="{9DEE796B-6A88-441C-B45B-AB2A60054F46}"/>
    <cellStyle name="Total 3 2 5 3 2" xfId="19025" xr:uid="{720B0BD2-0D82-4041-A274-BA443CDA19D4}"/>
    <cellStyle name="Total 3 2 5 3 2 2" xfId="36898" xr:uid="{73772B37-4142-4BDA-B5CE-BA59FC63C6F8}"/>
    <cellStyle name="Total 3 2 5 3 2 3" xfId="54749" xr:uid="{F87F53B3-D201-4625-A769-6D41F89F2215}"/>
    <cellStyle name="Total 3 2 5 3 3" xfId="36897" xr:uid="{4F11A79E-0A05-4A6F-BF1E-1422C34C2D8E}"/>
    <cellStyle name="Total 3 2 5 3 4" xfId="54748" xr:uid="{DD6D281F-1636-41DC-A385-1C751C5FEF3C}"/>
    <cellStyle name="Total 3 2 5 4" xfId="19026" xr:uid="{DBF4165A-9534-4CB9-A391-8CE4FA5742D8}"/>
    <cellStyle name="Total 3 2 5 4 2" xfId="36899" xr:uid="{75C9B273-3D50-445D-9938-49123F73587F}"/>
    <cellStyle name="Total 3 2 5 4 3" xfId="54750" xr:uid="{1F342456-32A8-4327-BE36-FB68FFD98BB2}"/>
    <cellStyle name="Total 3 2 5 5" xfId="36894" xr:uid="{A80EBD97-DE2C-407C-851B-EA618234431E}"/>
    <cellStyle name="Total 3 2 5 6" xfId="54745" xr:uid="{D00EDED7-4A88-47CA-B5E5-AEFFB87D93EB}"/>
    <cellStyle name="Total 3 2 6" xfId="19027" xr:uid="{1152C4BB-82E3-490C-8FFD-7F910C6D76F4}"/>
    <cellStyle name="Total 3 2 6 2" xfId="19028" xr:uid="{C80617E7-C623-4F7C-81EA-92E85C1391E9}"/>
    <cellStyle name="Total 3 2 6 2 2" xfId="36901" xr:uid="{4C3692C0-7FDB-4124-9A00-48787B8F0209}"/>
    <cellStyle name="Total 3 2 6 2 3" xfId="54752" xr:uid="{DD060519-A120-43D6-A8DE-7E785CD5580B}"/>
    <cellStyle name="Total 3 2 6 3" xfId="36900" xr:uid="{14FBD4C7-07BE-4E1C-9091-CD6701609BA8}"/>
    <cellStyle name="Total 3 2 6 4" xfId="54751" xr:uid="{2646EB27-841C-48FA-8577-A2F2F30ED59A}"/>
    <cellStyle name="Total 3 2 7" xfId="19029" xr:uid="{2ACEE92E-BC58-4A10-8A2F-39E816147B59}"/>
    <cellStyle name="Total 3 2 7 2" xfId="19030" xr:uid="{A97C3205-F53F-461B-9774-66B92AA009D7}"/>
    <cellStyle name="Total 3 2 7 2 2" xfId="36903" xr:uid="{FCAE6720-B2A4-4000-B107-AFF42F03631A}"/>
    <cellStyle name="Total 3 2 7 2 3" xfId="54754" xr:uid="{7267D6F7-8A5E-4216-9A40-0806DA6FC6E4}"/>
    <cellStyle name="Total 3 2 7 3" xfId="36902" xr:uid="{AF015B3E-1CA6-4CBC-AB14-9403009DB227}"/>
    <cellStyle name="Total 3 2 7 4" xfId="54753" xr:uid="{963C4D6B-6692-4821-A689-E23A6FB7BBE1}"/>
    <cellStyle name="Total 3 2 8" xfId="19031" xr:uid="{11B50124-4E87-4C4D-B6D6-D8A0DEAF15B8}"/>
    <cellStyle name="Total 3 2 8 2" xfId="19032" xr:uid="{98C3B57C-C869-4A7C-80D2-2C785BBD23BF}"/>
    <cellStyle name="Total 3 2 8 2 2" xfId="36905" xr:uid="{0028BCEA-607A-4CD4-8F63-D51F65DEF38E}"/>
    <cellStyle name="Total 3 2 8 2 3" xfId="54756" xr:uid="{CEE37CD7-84DD-4A46-8182-E815E49A239B}"/>
    <cellStyle name="Total 3 2 8 3" xfId="36904" xr:uid="{A2DD8EB5-2CB2-4F7D-A4D4-64874674E354}"/>
    <cellStyle name="Total 3 2 8 4" xfId="54755" xr:uid="{4AFE55AC-9C9A-4F6B-88D9-504EBB36BAE3}"/>
    <cellStyle name="Total 3 2 9" xfId="19033" xr:uid="{6C6B4EC9-35DD-45B4-95A9-6388F3E6262E}"/>
    <cellStyle name="Total 3 2 9 2" xfId="36906" xr:uid="{645FA6CB-60D9-443A-A669-100816531F0B}"/>
    <cellStyle name="Total 3 2 9 3" xfId="54757" xr:uid="{9CE7BBCC-7F5E-433B-969F-738E9399CE2E}"/>
    <cellStyle name="Total 3 3" xfId="4823" xr:uid="{939A7D57-B380-46BE-968A-6303D35211AB}"/>
    <cellStyle name="Total 3 3 2" xfId="19035" xr:uid="{23D3BA21-9E9B-4B62-9EA0-6CF48BA88F0E}"/>
    <cellStyle name="Total 3 3 2 2" xfId="19036" xr:uid="{E82E0EDD-1865-4BE4-9E37-E521E8237596}"/>
    <cellStyle name="Total 3 3 2 2 2" xfId="36909" xr:uid="{A28425D5-0B70-490A-864C-71979B71D0BE}"/>
    <cellStyle name="Total 3 3 2 2 3" xfId="54760" xr:uid="{0B2C57C6-48D0-4709-8E19-526368DFC403}"/>
    <cellStyle name="Total 3 3 2 3" xfId="36908" xr:uid="{81F7558E-13F1-4F31-BD32-1CB1CD65B6EF}"/>
    <cellStyle name="Total 3 3 2 4" xfId="54759" xr:uid="{29711EE8-A052-44CC-AFDB-11AEBC7567AE}"/>
    <cellStyle name="Total 3 3 3" xfId="19037" xr:uid="{C2DBCBAA-6E17-4942-A9E1-B2BA5C6ED1F8}"/>
    <cellStyle name="Total 3 3 3 2" xfId="19038" xr:uid="{6FCDF6D4-EE73-4B7D-BB2B-952D0B00E79B}"/>
    <cellStyle name="Total 3 3 3 2 2" xfId="36911" xr:uid="{A42A7FEC-5DF4-4510-A493-93B4BA067CB3}"/>
    <cellStyle name="Total 3 3 3 2 3" xfId="54762" xr:uid="{86B204FA-EC74-4F5A-8985-B6F97D20E4F5}"/>
    <cellStyle name="Total 3 3 3 3" xfId="36910" xr:uid="{25F5AD2C-E10F-4D20-AC2E-3D819A3E8C4A}"/>
    <cellStyle name="Total 3 3 3 4" xfId="54761" xr:uid="{1EC63B9A-213D-42AC-ABC4-261C710A29FD}"/>
    <cellStyle name="Total 3 3 4" xfId="19039" xr:uid="{C9F5A3D1-DDA9-4200-8C4B-067B171C992B}"/>
    <cellStyle name="Total 3 3 4 2" xfId="36912" xr:uid="{5923FFDA-0FF6-4C8B-9873-8F07AC166DC7}"/>
    <cellStyle name="Total 3 3 4 3" xfId="54763" xr:uid="{AEF38DD2-B781-418F-8E01-662EE50F8E54}"/>
    <cellStyle name="Total 3 3 5" xfId="19040" xr:uid="{A24EB2EF-9775-4F56-8AEA-A87D489D7D54}"/>
    <cellStyle name="Total 3 3 5 2" xfId="36913" xr:uid="{D0F77777-4D0E-442B-AF89-1BD574496890}"/>
    <cellStyle name="Total 3 3 5 3" xfId="54764" xr:uid="{AE6FD598-2DE9-48F2-B883-FDBB0EE296C5}"/>
    <cellStyle name="Total 3 3 6" xfId="19034" xr:uid="{2199F6CC-B82B-44DF-B47C-E95F455ECFE1}"/>
    <cellStyle name="Total 3 3 6 2" xfId="36907" xr:uid="{64FF8C12-37FD-4260-9B34-76C32490597B}"/>
    <cellStyle name="Total 3 3 6 3" xfId="54758" xr:uid="{B94B99C6-EB8C-4552-B6C7-DE03F83605B9}"/>
    <cellStyle name="Total 3 3 7" xfId="60389" xr:uid="{03215D87-D927-4901-9C46-541C0B1F5BD5}"/>
    <cellStyle name="Total 3 4" xfId="19041" xr:uid="{AA156710-BD74-43AC-A04E-555370916D24}"/>
    <cellStyle name="Total 3 4 2" xfId="19042" xr:uid="{12E66C87-D93D-4049-9810-2235FAA4C8DD}"/>
    <cellStyle name="Total 3 4 2 2" xfId="19043" xr:uid="{9A277BC2-9DA8-4627-B174-5F177D691C87}"/>
    <cellStyle name="Total 3 4 2 2 2" xfId="36916" xr:uid="{A27A358E-5666-4C1B-AE86-1397A397D712}"/>
    <cellStyle name="Total 3 4 2 2 3" xfId="54767" xr:uid="{DAF2CB0C-C573-4AE6-AF83-BA8803A4675E}"/>
    <cellStyle name="Total 3 4 2 3" xfId="36915" xr:uid="{0B3E7F1E-F547-43FD-9979-8B25BC135729}"/>
    <cellStyle name="Total 3 4 2 4" xfId="54766" xr:uid="{3D0311A4-9FD2-43E0-BD84-F3CBE0140677}"/>
    <cellStyle name="Total 3 4 3" xfId="19044" xr:uid="{556C82AA-6382-4198-8ABF-0374F73A69B4}"/>
    <cellStyle name="Total 3 4 3 2" xfId="19045" xr:uid="{75D17199-A181-4FDB-9F98-AEA92B338353}"/>
    <cellStyle name="Total 3 4 3 2 2" xfId="36918" xr:uid="{FEAC5C04-E77E-49F0-BCD8-5FA3EF2AC7B3}"/>
    <cellStyle name="Total 3 4 3 2 3" xfId="54769" xr:uid="{C9D057AC-5184-4B9A-A76F-FF48DDDC7747}"/>
    <cellStyle name="Total 3 4 3 3" xfId="36917" xr:uid="{7042025F-2620-4122-BEA5-47CB5C263159}"/>
    <cellStyle name="Total 3 4 3 4" xfId="54768" xr:uid="{F40139E5-A4C8-4121-96F2-3437AAF8E839}"/>
    <cellStyle name="Total 3 4 4" xfId="19046" xr:uid="{98F703EA-9B30-48C3-8E2F-DF55C8117069}"/>
    <cellStyle name="Total 3 4 4 2" xfId="36919" xr:uid="{E74CD8F4-03C8-4145-9D55-CE90C7F84F39}"/>
    <cellStyle name="Total 3 4 4 3" xfId="54770" xr:uid="{C031F215-0251-4472-A5F4-CB7BC0E9E825}"/>
    <cellStyle name="Total 3 4 5" xfId="36914" xr:uid="{1A6AF138-7A41-47CC-B1CE-E71251B2F180}"/>
    <cellStyle name="Total 3 4 6" xfId="54765" xr:uid="{8610B2C1-24BD-4C7C-AFE4-24D2EA5F5C56}"/>
    <cellStyle name="Total 3 4 7" xfId="60390" xr:uid="{BF0BC480-9D34-45B6-9240-AA21BCFC052D}"/>
    <cellStyle name="Total 3 5" xfId="19047" xr:uid="{064E7AF9-E816-4F29-9323-60031B0AA278}"/>
    <cellStyle name="Total 3 5 2" xfId="19048" xr:uid="{ECBEC3DD-D7A3-4C0D-8993-80B4DC9D446A}"/>
    <cellStyle name="Total 3 5 2 2" xfId="19049" xr:uid="{F073A3AA-A52F-4D0D-97E0-5F3EA97476B7}"/>
    <cellStyle name="Total 3 5 2 2 2" xfId="36922" xr:uid="{E7245FC3-9348-41CC-B1FD-F3C867E32869}"/>
    <cellStyle name="Total 3 5 2 2 3" xfId="54773" xr:uid="{881F141E-815A-4D83-BCF8-3AF08F927D06}"/>
    <cellStyle name="Total 3 5 2 3" xfId="36921" xr:uid="{4D3C1F1F-6D10-4886-8A55-B8541F662663}"/>
    <cellStyle name="Total 3 5 2 4" xfId="54772" xr:uid="{4A30D180-B470-4BEE-B109-00E5A08A2EC2}"/>
    <cellStyle name="Total 3 5 3" xfId="19050" xr:uid="{A52DCCB9-A614-4C57-A48A-154360ACCD3B}"/>
    <cellStyle name="Total 3 5 3 2" xfId="19051" xr:uid="{714F2DAB-5C50-4031-9C7F-F62ED68C7349}"/>
    <cellStyle name="Total 3 5 3 2 2" xfId="36924" xr:uid="{A88E0845-C7A9-4BD4-B685-BDB2322E3FB8}"/>
    <cellStyle name="Total 3 5 3 2 3" xfId="54775" xr:uid="{63F6F275-B49C-4ADE-9921-449CCE68E9A9}"/>
    <cellStyle name="Total 3 5 3 3" xfId="36923" xr:uid="{D447249F-3FFD-4E10-810F-9F2633F38751}"/>
    <cellStyle name="Total 3 5 3 4" xfId="54774" xr:uid="{B58A4B8A-06DD-4562-A6F3-7B5C29620F96}"/>
    <cellStyle name="Total 3 5 4" xfId="19052" xr:uid="{45F6B0D5-6548-4D3E-829B-9E287399DAB0}"/>
    <cellStyle name="Total 3 5 4 2" xfId="36925" xr:uid="{7E19F77D-8127-4F7F-9B23-371CD457708E}"/>
    <cellStyle name="Total 3 5 4 3" xfId="54776" xr:uid="{DDAA46C4-60ED-4CAC-897D-B3EC4B0FE949}"/>
    <cellStyle name="Total 3 5 5" xfId="36920" xr:uid="{6421F96E-E15F-420C-948C-DA3E4148FC5F}"/>
    <cellStyle name="Total 3 5 6" xfId="54771" xr:uid="{8FA8D368-2381-4A5B-8029-7EA2F814B86F}"/>
    <cellStyle name="Total 3 6" xfId="19053" xr:uid="{31D8F87E-6E32-4FCD-A690-9B5737771588}"/>
    <cellStyle name="Total 3 6 2" xfId="19054" xr:uid="{B9922A0E-1F8B-45B5-BE47-8CD673935255}"/>
    <cellStyle name="Total 3 6 2 2" xfId="19055" xr:uid="{B69C9B27-BD26-442B-A6CA-3A1F24BB44B5}"/>
    <cellStyle name="Total 3 6 2 2 2" xfId="36928" xr:uid="{E19C99ED-D7D6-42C7-B2FD-E568CF395E30}"/>
    <cellStyle name="Total 3 6 2 2 3" xfId="54779" xr:uid="{50BB066C-1325-48DC-A2C5-780A1D0883E3}"/>
    <cellStyle name="Total 3 6 2 3" xfId="36927" xr:uid="{049E4C18-6422-42C1-A482-B0854E2C29A4}"/>
    <cellStyle name="Total 3 6 2 4" xfId="54778" xr:uid="{19460295-04A3-4331-9AA4-C48138914B24}"/>
    <cellStyle name="Total 3 6 3" xfId="19056" xr:uid="{3F58F17A-A250-46FA-8207-232FDF656A54}"/>
    <cellStyle name="Total 3 6 3 2" xfId="19057" xr:uid="{7E4DE103-51C5-4698-8941-F5303205D448}"/>
    <cellStyle name="Total 3 6 3 2 2" xfId="36930" xr:uid="{813EB496-C499-4E58-87B7-8C59B931498A}"/>
    <cellStyle name="Total 3 6 3 2 3" xfId="54781" xr:uid="{D0795163-EA1F-44E8-8D27-CBA0D997C816}"/>
    <cellStyle name="Total 3 6 3 3" xfId="36929" xr:uid="{4C4C7DE6-5083-452B-BE1F-D0F8923442AC}"/>
    <cellStyle name="Total 3 6 3 4" xfId="54780" xr:uid="{240F5CB6-3733-497C-94E9-98D57577171A}"/>
    <cellStyle name="Total 3 6 4" xfId="19058" xr:uid="{50042485-2EEF-42DA-B555-5403CFDBF5FD}"/>
    <cellStyle name="Total 3 6 4 2" xfId="19059" xr:uid="{53EDC3B6-2895-4E63-85A6-5390922AC6AC}"/>
    <cellStyle name="Total 3 6 4 2 2" xfId="36932" xr:uid="{5EA91F82-EC59-4571-9296-5CBC1990BCF3}"/>
    <cellStyle name="Total 3 6 4 2 3" xfId="54783" xr:uid="{F8F15EEA-D6A7-4C13-A54B-045EFFA75E3E}"/>
    <cellStyle name="Total 3 6 4 3" xfId="36931" xr:uid="{8AB6A8F7-FA80-4BFF-A89C-69BACF3846A0}"/>
    <cellStyle name="Total 3 6 4 4" xfId="54782" xr:uid="{FB22E78C-35B2-473B-9FB8-5ED37FDF1EBE}"/>
    <cellStyle name="Total 3 6 5" xfId="19060" xr:uid="{C12EE01F-DB16-4CAB-8B07-4D243909CA9E}"/>
    <cellStyle name="Total 3 6 5 2" xfId="36933" xr:uid="{65A91D5E-A975-4678-A732-F7A5F2F66172}"/>
    <cellStyle name="Total 3 6 5 3" xfId="54784" xr:uid="{2DAE8CA1-1CBC-45CF-9545-A33E2719F142}"/>
    <cellStyle name="Total 3 6 6" xfId="36926" xr:uid="{9547AD19-E4D5-4D2E-B588-298F91D0CBA3}"/>
    <cellStyle name="Total 3 6 7" xfId="54777" xr:uid="{07D73624-6DC6-4E25-BB91-F3D10BECDD7A}"/>
    <cellStyle name="Total 3 7" xfId="19061" xr:uid="{A4BD4D7E-D920-45BB-B674-EDBA5EA84937}"/>
    <cellStyle name="Total 3 7 2" xfId="19062" xr:uid="{40A99DDE-9BE9-402A-81DD-B9D85D0EF52F}"/>
    <cellStyle name="Total 3 7 2 2" xfId="19063" xr:uid="{E47315A7-CB57-4800-ABDF-E0DA841EC212}"/>
    <cellStyle name="Total 3 7 2 2 2" xfId="36936" xr:uid="{12A47785-87CF-41CF-B32E-7EC30FBAAA10}"/>
    <cellStyle name="Total 3 7 2 2 3" xfId="54787" xr:uid="{DA635C83-6A17-42F5-97B6-FEC233564D08}"/>
    <cellStyle name="Total 3 7 2 3" xfId="36935" xr:uid="{8F5C59CE-99D7-4AE4-AB7A-37276333989D}"/>
    <cellStyle name="Total 3 7 2 4" xfId="54786" xr:uid="{D7EB8D87-CE33-4D27-93EE-35255264848B}"/>
    <cellStyle name="Total 3 7 3" xfId="19064" xr:uid="{545694BA-53B4-497B-958F-183AFF0B910D}"/>
    <cellStyle name="Total 3 7 3 2" xfId="19065" xr:uid="{F66B2032-2BEF-4612-8BD7-F3955534B7FD}"/>
    <cellStyle name="Total 3 7 3 2 2" xfId="36938" xr:uid="{DD0D4258-1CD2-4076-8B31-39F4F2046DFC}"/>
    <cellStyle name="Total 3 7 3 2 3" xfId="54789" xr:uid="{60987203-8A35-4D28-A936-64849FACBDE8}"/>
    <cellStyle name="Total 3 7 3 3" xfId="36937" xr:uid="{B5694F0E-9E49-4954-93AD-B8DFA8F04AE3}"/>
    <cellStyle name="Total 3 7 3 4" xfId="54788" xr:uid="{CFCEC0E1-2ACE-4DB6-9F3D-CC42F89F8770}"/>
    <cellStyle name="Total 3 7 4" xfId="19066" xr:uid="{C0A18389-4602-48B1-91C8-E949945BFD38}"/>
    <cellStyle name="Total 3 7 4 2" xfId="36939" xr:uid="{1F02B82C-7AF8-4126-97CD-5299381D2526}"/>
    <cellStyle name="Total 3 7 4 3" xfId="54790" xr:uid="{098A1A94-ECE1-42FC-B9B7-67C5672D5182}"/>
    <cellStyle name="Total 3 7 5" xfId="36934" xr:uid="{DEDF19A3-F07D-470A-B7C6-2AA61A585BE8}"/>
    <cellStyle name="Total 3 7 6" xfId="54785" xr:uid="{B94323C1-02F8-49FE-A423-7CE50455C95C}"/>
    <cellStyle name="Total 3 8" xfId="19067" xr:uid="{A9EBA145-619C-473A-AE60-EDD6AECDD31F}"/>
    <cellStyle name="Total 3 8 2" xfId="19068" xr:uid="{EA6E1AC2-5BBD-4682-BED6-511BC535AD0E}"/>
    <cellStyle name="Total 3 8 2 2" xfId="36941" xr:uid="{89CAA7C6-90FD-487A-840D-4162BF6BA64D}"/>
    <cellStyle name="Total 3 8 2 3" xfId="54792" xr:uid="{A2DA3096-E3B1-4545-9090-780F6DECCBB1}"/>
    <cellStyle name="Total 3 8 3" xfId="36940" xr:uid="{0A56786F-00F3-4F19-88F6-91CF26336AD5}"/>
    <cellStyle name="Total 3 8 4" xfId="54791" xr:uid="{42BC7CFC-6B87-459C-9F7B-17E75939A20D}"/>
    <cellStyle name="Total 3 9" xfId="19069" xr:uid="{E4DD32E1-AF5B-4E51-B4D1-91E8CF8AA211}"/>
    <cellStyle name="Total 3 9 2" xfId="19070" xr:uid="{2C0EBE9F-14DC-4D52-99AC-499B5EA484D8}"/>
    <cellStyle name="Total 3 9 2 2" xfId="36943" xr:uid="{314DF70C-8D27-4CC4-81DA-D45A1A7E1A75}"/>
    <cellStyle name="Total 3 9 2 3" xfId="54794" xr:uid="{3A8D7BFE-4CD2-4462-BA73-244FCB58BEB7}"/>
    <cellStyle name="Total 3 9 3" xfId="36942" xr:uid="{74622BC0-6920-4C0C-A8D8-C0B643F27A36}"/>
    <cellStyle name="Total 3 9 4" xfId="54793" xr:uid="{53F9ACA9-24E5-487C-AD93-8C5E81294176}"/>
    <cellStyle name="Total 30" xfId="3324" xr:uid="{DCF3D6B8-D0D3-4930-8ABB-88E32A1E9583}"/>
    <cellStyle name="Total 30 10" xfId="19072" xr:uid="{FA290941-912F-4298-937C-CA6F4E08FC12}"/>
    <cellStyle name="Total 30 10 2" xfId="36945" xr:uid="{ADD2216D-E1E6-4819-B8F2-14D5D4824479}"/>
    <cellStyle name="Total 30 10 3" xfId="54796" xr:uid="{9AD8B594-4239-4860-9E77-0963D2505AAC}"/>
    <cellStyle name="Total 30 11" xfId="19073" xr:uid="{85C54815-5DB8-4549-B813-01BD2C0B7C3D}"/>
    <cellStyle name="Total 30 11 2" xfId="36946" xr:uid="{BC199576-A7F4-4922-A4AA-029BF42A026C}"/>
    <cellStyle name="Total 30 11 3" xfId="54797" xr:uid="{5772DC38-8307-43F9-BD18-30F30BDB578C}"/>
    <cellStyle name="Total 30 12" xfId="19071" xr:uid="{A9733ED0-BEFF-4EC1-96D3-BA6DD312A2C1}"/>
    <cellStyle name="Total 30 12 2" xfId="36944" xr:uid="{DFB88CEF-5A42-4431-9AED-5ED8A60F7781}"/>
    <cellStyle name="Total 30 12 3" xfId="54795" xr:uid="{3B064D17-B90D-4796-AA0F-DBE78AA2E0EF}"/>
    <cellStyle name="Total 30 13" xfId="60391" xr:uid="{64ADF322-1CE3-4816-871A-298EBFA22BC1}"/>
    <cellStyle name="Total 30 2" xfId="19074" xr:uid="{B510F8A4-960E-4E9D-8A0A-491C44074502}"/>
    <cellStyle name="Total 30 2 2" xfId="19075" xr:uid="{D8FFCAE3-D141-4B31-93DE-E05B41A12206}"/>
    <cellStyle name="Total 30 2 2 2" xfId="19076" xr:uid="{9324C42F-C92C-4B26-8064-2B3E7D5E327F}"/>
    <cellStyle name="Total 30 2 2 2 2" xfId="36949" xr:uid="{72940AC5-8B5B-4F47-9976-A5187D455678}"/>
    <cellStyle name="Total 30 2 2 2 3" xfId="54800" xr:uid="{2790E761-DDDE-4E74-AE11-1774D9F6D096}"/>
    <cellStyle name="Total 30 2 2 3" xfId="36948" xr:uid="{5289842A-1042-48AC-A73F-3DEEC3823261}"/>
    <cellStyle name="Total 30 2 2 4" xfId="54799" xr:uid="{46945CB1-89C1-42D6-8F3A-A87A8FEA15B3}"/>
    <cellStyle name="Total 30 2 3" xfId="19077" xr:uid="{F39AD86D-A119-4F97-8355-0DA649ACAA23}"/>
    <cellStyle name="Total 30 2 3 2" xfId="19078" xr:uid="{E12B4CA5-7EF6-49C0-9D25-84C9F68A58E8}"/>
    <cellStyle name="Total 30 2 3 2 2" xfId="36951" xr:uid="{C96AC1A0-3F2B-4CF1-BB63-020250CF990E}"/>
    <cellStyle name="Total 30 2 3 2 3" xfId="54802" xr:uid="{B529C89A-C806-45B1-95C8-954177F54096}"/>
    <cellStyle name="Total 30 2 3 3" xfId="36950" xr:uid="{443B2E3E-9413-42C0-9D9F-16D1040232A5}"/>
    <cellStyle name="Total 30 2 3 4" xfId="54801" xr:uid="{872490BA-44CC-48D6-92FF-0D64147DE3DC}"/>
    <cellStyle name="Total 30 2 4" xfId="19079" xr:uid="{4C8D273F-1D60-4569-9AD7-A8EA22E40743}"/>
    <cellStyle name="Total 30 2 4 2" xfId="36952" xr:uid="{56D1424C-A08A-4EF9-BA17-B8FFBA1DBD37}"/>
    <cellStyle name="Total 30 2 4 3" xfId="54803" xr:uid="{82856FAA-2BF4-4DB5-A511-4731E6CE5B88}"/>
    <cellStyle name="Total 30 2 5" xfId="19080" xr:uid="{FAFDA545-D7A9-4DB1-A2B0-A2B6F6ADAD3F}"/>
    <cellStyle name="Total 30 2 5 2" xfId="36953" xr:uid="{2B27D46F-A2DF-4088-BBD7-15949E291BAB}"/>
    <cellStyle name="Total 30 2 5 3" xfId="54804" xr:uid="{EB673212-8C43-4D39-89F6-844925E9AF0F}"/>
    <cellStyle name="Total 30 2 6" xfId="36947" xr:uid="{68C21F24-81EA-456D-A841-ACCB84507E53}"/>
    <cellStyle name="Total 30 2 7" xfId="54798" xr:uid="{19867F11-82BB-4176-B761-8CE9D3E556AA}"/>
    <cellStyle name="Total 30 3" xfId="19081" xr:uid="{600F31FA-1B99-4B01-B56B-7872838DD3D8}"/>
    <cellStyle name="Total 30 3 2" xfId="19082" xr:uid="{9D315471-4222-4877-B1D0-88F00D3B2465}"/>
    <cellStyle name="Total 30 3 2 2" xfId="19083" xr:uid="{0996149B-059E-48F6-B172-8A50DAB8DA89}"/>
    <cellStyle name="Total 30 3 2 2 2" xfId="36956" xr:uid="{13AFD17C-959F-4377-B3CC-BC87F2B25D32}"/>
    <cellStyle name="Total 30 3 2 2 3" xfId="54807" xr:uid="{80561205-63EC-4391-A343-4142549F87C5}"/>
    <cellStyle name="Total 30 3 2 3" xfId="36955" xr:uid="{62DC734D-33D8-4773-B14C-0F4C94C596E3}"/>
    <cellStyle name="Total 30 3 2 4" xfId="54806" xr:uid="{021BF318-5CDC-4D96-BD72-E276DA525953}"/>
    <cellStyle name="Total 30 3 3" xfId="19084" xr:uid="{A6BC52D9-D287-4634-B334-6620C20D6051}"/>
    <cellStyle name="Total 30 3 3 2" xfId="19085" xr:uid="{BE9A8B47-B2BD-4341-964B-F95AC8B60DD5}"/>
    <cellStyle name="Total 30 3 3 2 2" xfId="36958" xr:uid="{EE016101-1AD6-4172-B013-9F43C246231B}"/>
    <cellStyle name="Total 30 3 3 2 3" xfId="54809" xr:uid="{1DBBAE3B-0E49-45E2-BF32-5A0C0F3B021E}"/>
    <cellStyle name="Total 30 3 3 3" xfId="36957" xr:uid="{A8C1F855-1E4D-4630-A4BF-8CA64BF56357}"/>
    <cellStyle name="Total 30 3 3 4" xfId="54808" xr:uid="{15881347-70CE-4018-AB01-7DDEC3CD1F5A}"/>
    <cellStyle name="Total 30 3 4" xfId="19086" xr:uid="{D69963A9-8A1E-42DE-B76A-42D66F52F61B}"/>
    <cellStyle name="Total 30 3 4 2" xfId="36959" xr:uid="{903CBAC0-A5F9-412B-9DE7-EDA47D62245D}"/>
    <cellStyle name="Total 30 3 4 3" xfId="54810" xr:uid="{88C07EF8-836F-422F-9F58-D9A11851FF5C}"/>
    <cellStyle name="Total 30 3 5" xfId="36954" xr:uid="{3C90D4F2-6D8D-4C89-9448-6B5CEACA5189}"/>
    <cellStyle name="Total 30 3 6" xfId="54805" xr:uid="{C731C7B2-8EFC-49AA-96B6-F688B8A7979C}"/>
    <cellStyle name="Total 30 4" xfId="19087" xr:uid="{D222F188-E8A7-4739-B7DB-0C82BE908AE0}"/>
    <cellStyle name="Total 30 4 2" xfId="19088" xr:uid="{773A9CB6-5BEC-40E1-8C86-8F9238E7D7FF}"/>
    <cellStyle name="Total 30 4 2 2" xfId="19089" xr:uid="{B1729FC9-E2E3-4060-A1A2-C227D2D79ECD}"/>
    <cellStyle name="Total 30 4 2 2 2" xfId="36962" xr:uid="{6D05098F-CC8B-4329-80A8-CDE12EFAD247}"/>
    <cellStyle name="Total 30 4 2 2 3" xfId="54813" xr:uid="{5ABFBC23-259E-4FF4-B009-2B4AF51FAF21}"/>
    <cellStyle name="Total 30 4 2 3" xfId="36961" xr:uid="{6BEA833E-386D-4A78-B32F-411E86E148E7}"/>
    <cellStyle name="Total 30 4 2 4" xfId="54812" xr:uid="{110AD799-40D3-4115-9CB5-54D178058F9F}"/>
    <cellStyle name="Total 30 4 3" xfId="19090" xr:uid="{C6736DAD-03B3-4B2C-9A5A-748207475009}"/>
    <cellStyle name="Total 30 4 3 2" xfId="19091" xr:uid="{82854EFC-6013-4787-A7F7-4710B2A08E0D}"/>
    <cellStyle name="Total 30 4 3 2 2" xfId="36964" xr:uid="{47DADFE2-B70C-4082-A0F8-7F5F697B0805}"/>
    <cellStyle name="Total 30 4 3 2 3" xfId="54815" xr:uid="{594061F1-CAB5-49A5-9007-FEE6EF032A94}"/>
    <cellStyle name="Total 30 4 3 3" xfId="36963" xr:uid="{4965ADCE-9FAE-4828-8CA6-75182792009C}"/>
    <cellStyle name="Total 30 4 3 4" xfId="54814" xr:uid="{5050C078-4492-4548-A8D7-2646A177232A}"/>
    <cellStyle name="Total 30 4 4" xfId="19092" xr:uid="{3A065E4F-068A-4492-BE6A-0FBD2EA0FEF2}"/>
    <cellStyle name="Total 30 4 4 2" xfId="36965" xr:uid="{D7CD5416-423A-4EB5-B66D-C31A14D1FCF0}"/>
    <cellStyle name="Total 30 4 4 3" xfId="54816" xr:uid="{2E210850-7783-4FB3-BE0F-A43194E35ACA}"/>
    <cellStyle name="Total 30 4 5" xfId="36960" xr:uid="{58226828-29B7-4F37-9001-DD42F8F8D0E9}"/>
    <cellStyle name="Total 30 4 6" xfId="54811" xr:uid="{5A49D908-56CF-4FB7-B629-B663DCE56D06}"/>
    <cellStyle name="Total 30 5" xfId="19093" xr:uid="{B880BFD5-6F81-4D21-B9F9-6B11871E6B64}"/>
    <cellStyle name="Total 30 5 2" xfId="19094" xr:uid="{88F38BDC-D3A5-4648-A77C-4CC3EE40C85A}"/>
    <cellStyle name="Total 30 5 2 2" xfId="19095" xr:uid="{EA2360CC-1B17-417F-8621-301DB7BB82BB}"/>
    <cellStyle name="Total 30 5 2 2 2" xfId="36968" xr:uid="{C79C1A2A-5F07-44F2-9CF0-8D691E07C281}"/>
    <cellStyle name="Total 30 5 2 2 3" xfId="54819" xr:uid="{9F0C6237-7763-41DD-B4A6-D3AC5366ACB5}"/>
    <cellStyle name="Total 30 5 2 3" xfId="36967" xr:uid="{60DFD45F-F318-4523-8607-A80ED4B5EA8B}"/>
    <cellStyle name="Total 30 5 2 4" xfId="54818" xr:uid="{DEA1D473-0357-4D29-8737-13B6B6CCECCD}"/>
    <cellStyle name="Total 30 5 3" xfId="19096" xr:uid="{B2501132-3750-4948-A924-B100F7AA86C9}"/>
    <cellStyle name="Total 30 5 3 2" xfId="19097" xr:uid="{B81EDAA2-EB3C-4D89-81A9-2531ED449B2C}"/>
    <cellStyle name="Total 30 5 3 2 2" xfId="36970" xr:uid="{651A963C-B6E8-4024-BD3A-B2EAF6C66EDE}"/>
    <cellStyle name="Total 30 5 3 2 3" xfId="54821" xr:uid="{A25FF585-0BA1-46F1-AACF-8E95CE2626B0}"/>
    <cellStyle name="Total 30 5 3 3" xfId="36969" xr:uid="{59CA408E-3C4C-444E-88BD-E90CDC38795E}"/>
    <cellStyle name="Total 30 5 3 4" xfId="54820" xr:uid="{B17976FF-FCA4-43B2-BC83-2B2BE1E340AD}"/>
    <cellStyle name="Total 30 5 4" xfId="19098" xr:uid="{95F34C2C-B49E-469D-BB6F-79F361F39297}"/>
    <cellStyle name="Total 30 5 4 2" xfId="19099" xr:uid="{DC0360DC-7384-40E4-A39B-9516D535DBDB}"/>
    <cellStyle name="Total 30 5 4 2 2" xfId="36972" xr:uid="{92502CC1-A1F4-4DA5-9B2E-AE421C593EAD}"/>
    <cellStyle name="Total 30 5 4 2 3" xfId="54823" xr:uid="{32439568-AF58-41BE-8536-35DD5EF2DE9D}"/>
    <cellStyle name="Total 30 5 4 3" xfId="36971" xr:uid="{36851364-DD80-42E2-954D-86D98A5053F4}"/>
    <cellStyle name="Total 30 5 4 4" xfId="54822" xr:uid="{D19810C6-0851-4F97-AEE9-CC52854895C2}"/>
    <cellStyle name="Total 30 5 5" xfId="19100" xr:uid="{FD2BF584-4956-463F-B7E6-9DD225AEED45}"/>
    <cellStyle name="Total 30 5 5 2" xfId="36973" xr:uid="{8DBE5F95-3B8E-43E6-AF3F-5419CA472959}"/>
    <cellStyle name="Total 30 5 5 3" xfId="54824" xr:uid="{44FBD730-34A8-4067-9D24-D3FED5C91798}"/>
    <cellStyle name="Total 30 5 6" xfId="36966" xr:uid="{7B656BFD-32A0-4952-BA41-16C5714CA09A}"/>
    <cellStyle name="Total 30 5 7" xfId="54817" xr:uid="{C12AA104-A0F2-4B1A-8AFE-E47E81572740}"/>
    <cellStyle name="Total 30 6" xfId="19101" xr:uid="{0A322ECF-420E-4CD5-8B5D-A15FC441087F}"/>
    <cellStyle name="Total 30 6 2" xfId="19102" xr:uid="{B9412FD1-8B27-467C-9EDA-DF099059FBF3}"/>
    <cellStyle name="Total 30 6 2 2" xfId="19103" xr:uid="{806B194F-B6AF-4A4F-A839-6B63AADC00C3}"/>
    <cellStyle name="Total 30 6 2 2 2" xfId="36976" xr:uid="{DA6E462B-8588-4612-B58B-BB0DAE80CF69}"/>
    <cellStyle name="Total 30 6 2 2 3" xfId="54827" xr:uid="{22B298BD-4260-487A-982F-321D1C294109}"/>
    <cellStyle name="Total 30 6 2 3" xfId="36975" xr:uid="{F088CE79-98E7-41EB-88C0-D433C9650C4A}"/>
    <cellStyle name="Total 30 6 2 4" xfId="54826" xr:uid="{BAC06C8E-E759-4DD5-BAD0-ABA39127A2D1}"/>
    <cellStyle name="Total 30 6 3" xfId="19104" xr:uid="{E8707FF5-47FC-4132-B1A3-B681C5F43382}"/>
    <cellStyle name="Total 30 6 3 2" xfId="19105" xr:uid="{9D541940-FBB5-4166-80DC-426D64AD1538}"/>
    <cellStyle name="Total 30 6 3 2 2" xfId="36978" xr:uid="{36F0E880-7820-4CA3-A442-078913999D72}"/>
    <cellStyle name="Total 30 6 3 2 3" xfId="54829" xr:uid="{33C776A5-2AA3-442D-A429-AA2DDF66BED4}"/>
    <cellStyle name="Total 30 6 3 3" xfId="36977" xr:uid="{15337B61-FF5D-4FF5-9444-686DACA3854F}"/>
    <cellStyle name="Total 30 6 3 4" xfId="54828" xr:uid="{92EEDA58-288C-48C3-B58A-9045EE81E7BF}"/>
    <cellStyle name="Total 30 6 4" xfId="19106" xr:uid="{9394964D-D5B7-4160-B7A8-616CE796963D}"/>
    <cellStyle name="Total 30 6 4 2" xfId="36979" xr:uid="{8F5FBAFE-070D-4EE8-95D8-6B749AB2E168}"/>
    <cellStyle name="Total 30 6 4 3" xfId="54830" xr:uid="{47E761FA-DCC8-4BF0-B224-3DD8FBE82550}"/>
    <cellStyle name="Total 30 6 5" xfId="36974" xr:uid="{EA41092B-3BA9-47B0-8363-7C75A92A6B5D}"/>
    <cellStyle name="Total 30 6 6" xfId="54825" xr:uid="{8685F216-E036-4D5E-88E8-C22AA081CB1F}"/>
    <cellStyle name="Total 30 7" xfId="19107" xr:uid="{1EDC676D-7FDD-4F88-8E5E-D0BF46BF0E5C}"/>
    <cellStyle name="Total 30 7 2" xfId="19108" xr:uid="{DC2E2B23-9E55-4A39-AA22-0E5B90DFDB50}"/>
    <cellStyle name="Total 30 7 2 2" xfId="36981" xr:uid="{3ECF003D-9167-416D-B85A-9C2EB587A1DF}"/>
    <cellStyle name="Total 30 7 2 3" xfId="54832" xr:uid="{29C9FAC7-FF71-46EF-BAC0-607FFE94581A}"/>
    <cellStyle name="Total 30 7 3" xfId="36980" xr:uid="{584395BF-0D8A-437C-B688-CCE4BB551EAE}"/>
    <cellStyle name="Total 30 7 4" xfId="54831" xr:uid="{A06E20F5-37C8-446E-AF87-13772E8F8241}"/>
    <cellStyle name="Total 30 8" xfId="19109" xr:uid="{E1822335-DB71-401E-B87D-990676187ED4}"/>
    <cellStyle name="Total 30 8 2" xfId="19110" xr:uid="{63C7CEDF-632D-4970-B864-99DA14592665}"/>
    <cellStyle name="Total 30 8 2 2" xfId="36983" xr:uid="{220EE321-05A0-4B56-AE65-83DD22949667}"/>
    <cellStyle name="Total 30 8 2 3" xfId="54834" xr:uid="{93DEF9E3-2674-410A-B160-FCBA28BD86CC}"/>
    <cellStyle name="Total 30 8 3" xfId="36982" xr:uid="{21231AAD-8AA5-4675-9B15-B39B07EF0035}"/>
    <cellStyle name="Total 30 8 4" xfId="54833" xr:uid="{46066137-C3C0-4808-85F1-C110AD031A9F}"/>
    <cellStyle name="Total 30 9" xfId="19111" xr:uid="{70906DF1-DF3D-4808-AECC-C84D72F3C6C1}"/>
    <cellStyle name="Total 30 9 2" xfId="19112" xr:uid="{40C77EA4-2793-4782-96AE-C3A19CE516A3}"/>
    <cellStyle name="Total 30 9 2 2" xfId="36985" xr:uid="{D3644C7B-4C7D-4BDC-A347-5DAE41E9BA31}"/>
    <cellStyle name="Total 30 9 2 3" xfId="54836" xr:uid="{63DA228E-4C48-4988-80BE-7F029C59F3D0}"/>
    <cellStyle name="Total 30 9 3" xfId="36984" xr:uid="{78863387-C05F-487A-A4AD-C13C2692EB83}"/>
    <cellStyle name="Total 30 9 4" xfId="54835" xr:uid="{9C43FD84-B2D1-46A5-83D8-1EBD671023A0}"/>
    <cellStyle name="Total 31" xfId="3325" xr:uid="{CD7C1ADC-4B6E-4182-AA7B-56D0DAD9F5AC}"/>
    <cellStyle name="Total 31 10" xfId="19114" xr:uid="{F70F90FC-8998-4AAF-B949-1AFE712BFE80}"/>
    <cellStyle name="Total 31 10 2" xfId="36987" xr:uid="{59BCC8F9-62D8-45B0-BF0F-8046FB9F117D}"/>
    <cellStyle name="Total 31 10 3" xfId="54838" xr:uid="{12BF70BB-D015-4ED6-904F-A93CDAF8E73A}"/>
    <cellStyle name="Total 31 11" xfId="19115" xr:uid="{74A23065-171A-496C-A2D5-63A225D24013}"/>
    <cellStyle name="Total 31 11 2" xfId="36988" xr:uid="{E38BEC17-A2D6-4D47-9548-2066ECC53DF7}"/>
    <cellStyle name="Total 31 11 3" xfId="54839" xr:uid="{129F1EB5-A7F8-4EC5-974A-CBAE9FEE1798}"/>
    <cellStyle name="Total 31 12" xfId="19113" xr:uid="{8BF12241-E6FD-4BDF-BE27-36F2E0970AB1}"/>
    <cellStyle name="Total 31 12 2" xfId="36986" xr:uid="{20943547-62E8-4BED-ACCF-7BFE56649AC6}"/>
    <cellStyle name="Total 31 12 3" xfId="54837" xr:uid="{74D0BE68-8739-4478-88D0-05E36958B8CF}"/>
    <cellStyle name="Total 31 13" xfId="60392" xr:uid="{81CA5BF4-19B2-47A5-9D3C-F0B0E718F8B9}"/>
    <cellStyle name="Total 31 2" xfId="19116" xr:uid="{4EAE66AB-FB05-411B-9158-AAA62876F008}"/>
    <cellStyle name="Total 31 2 2" xfId="19117" xr:uid="{865715C6-223B-4AD0-AEAB-3DCDB49244FF}"/>
    <cellStyle name="Total 31 2 2 2" xfId="19118" xr:uid="{B23F948D-F9BE-436F-969D-CB7DD184B18B}"/>
    <cellStyle name="Total 31 2 2 2 2" xfId="36991" xr:uid="{2EDE311D-5900-4AE8-BE63-69B6DCEC357C}"/>
    <cellStyle name="Total 31 2 2 2 3" xfId="54842" xr:uid="{566EFEC6-7091-45A0-BE1F-EF9F03FCD1A3}"/>
    <cellStyle name="Total 31 2 2 3" xfId="36990" xr:uid="{9FE7E893-408D-4BD2-A894-4E39BA377E30}"/>
    <cellStyle name="Total 31 2 2 4" xfId="54841" xr:uid="{26B55B86-4166-4A65-97A9-81702A085462}"/>
    <cellStyle name="Total 31 2 3" xfId="19119" xr:uid="{1152FA49-60AF-4AD8-8545-5453F39F3527}"/>
    <cellStyle name="Total 31 2 3 2" xfId="19120" xr:uid="{98F4A0DE-C498-4C7E-9B3A-DD8B9B5A38AE}"/>
    <cellStyle name="Total 31 2 3 2 2" xfId="36993" xr:uid="{30053E11-6C3A-4CE0-85AF-3CECE381F884}"/>
    <cellStyle name="Total 31 2 3 2 3" xfId="54844" xr:uid="{B127AF28-598F-414A-AB10-145201143184}"/>
    <cellStyle name="Total 31 2 3 3" xfId="36992" xr:uid="{99CC7F09-6D1A-45E8-8BFE-32859978A6D5}"/>
    <cellStyle name="Total 31 2 3 4" xfId="54843" xr:uid="{C8AB8DF6-7207-45C0-9225-EE2A53E04355}"/>
    <cellStyle name="Total 31 2 4" xfId="19121" xr:uid="{9CAEEEB2-8058-4C44-8BF6-E81AA86CDDDE}"/>
    <cellStyle name="Total 31 2 4 2" xfId="36994" xr:uid="{AE58A48C-2C4A-4210-B167-2926613B1AF2}"/>
    <cellStyle name="Total 31 2 4 3" xfId="54845" xr:uid="{38DA90C1-118E-4BA0-BBFE-4F35967A6C26}"/>
    <cellStyle name="Total 31 2 5" xfId="19122" xr:uid="{5CF7505B-5F1A-4F3F-801F-175DEF09D930}"/>
    <cellStyle name="Total 31 2 5 2" xfId="36995" xr:uid="{ACF59BB4-5987-42F6-9B5B-C9228B67EB2A}"/>
    <cellStyle name="Total 31 2 5 3" xfId="54846" xr:uid="{1253B3F1-D920-41B9-BBC9-039DC16579BC}"/>
    <cellStyle name="Total 31 2 6" xfId="36989" xr:uid="{A19B4E73-138C-427D-9E52-6C2D0649D8D5}"/>
    <cellStyle name="Total 31 2 7" xfId="54840" xr:uid="{DA41CBF9-5649-408D-A5B5-2A43F128E112}"/>
    <cellStyle name="Total 31 3" xfId="19123" xr:uid="{7090C355-BE7A-4865-A912-348ECED0AD61}"/>
    <cellStyle name="Total 31 3 2" xfId="19124" xr:uid="{EE46B02C-7C51-4154-8EC7-849BFE796B34}"/>
    <cellStyle name="Total 31 3 2 2" xfId="19125" xr:uid="{92A0EAEC-2F65-44F2-B200-F323D020C0EB}"/>
    <cellStyle name="Total 31 3 2 2 2" xfId="36998" xr:uid="{EDF6CC19-C6D6-4404-8100-64AEBD5D65D3}"/>
    <cellStyle name="Total 31 3 2 2 3" xfId="54849" xr:uid="{7B6A50B9-F01D-407D-9685-2ED6C5482E5D}"/>
    <cellStyle name="Total 31 3 2 3" xfId="36997" xr:uid="{03C567E4-D1C2-449E-8CBE-BD488C494A36}"/>
    <cellStyle name="Total 31 3 2 4" xfId="54848" xr:uid="{8B6CCA40-40BF-4BCF-8433-02FD1A66B05F}"/>
    <cellStyle name="Total 31 3 3" xfId="19126" xr:uid="{503EC7CF-964D-4793-B22B-D62AB9609D36}"/>
    <cellStyle name="Total 31 3 3 2" xfId="19127" xr:uid="{9C5F9E09-E753-4C73-B154-447748A00636}"/>
    <cellStyle name="Total 31 3 3 2 2" xfId="37000" xr:uid="{6EB2FF1B-C1BD-4701-88E9-5217022FAA0D}"/>
    <cellStyle name="Total 31 3 3 2 3" xfId="54851" xr:uid="{89286547-D6C5-491B-8CC8-B0703AA777A1}"/>
    <cellStyle name="Total 31 3 3 3" xfId="36999" xr:uid="{23DC6173-E63B-417C-A93D-80AAFE74C5E7}"/>
    <cellStyle name="Total 31 3 3 4" xfId="54850" xr:uid="{6885D241-305A-4FA0-85BC-DBF44B609373}"/>
    <cellStyle name="Total 31 3 4" xfId="19128" xr:uid="{B4F0677C-9874-430C-A849-8F887EAC6773}"/>
    <cellStyle name="Total 31 3 4 2" xfId="37001" xr:uid="{CC5DABA3-DDD8-4940-8B06-3AD0FE20830F}"/>
    <cellStyle name="Total 31 3 4 3" xfId="54852" xr:uid="{D09C83DB-B096-4DBE-B811-B013B6090524}"/>
    <cellStyle name="Total 31 3 5" xfId="36996" xr:uid="{9A529A9D-0962-48B0-B7A4-C0E37E2E55EF}"/>
    <cellStyle name="Total 31 3 6" xfId="54847" xr:uid="{69AE5FD3-F720-49A3-BBDB-BE37306955CD}"/>
    <cellStyle name="Total 31 4" xfId="19129" xr:uid="{79748D0F-A65F-4398-BE19-5D65C826C888}"/>
    <cellStyle name="Total 31 4 2" xfId="19130" xr:uid="{DC3502C0-50F0-4448-8455-955C7B54A93F}"/>
    <cellStyle name="Total 31 4 2 2" xfId="19131" xr:uid="{C1E4DBDC-6C48-46CC-BCA5-11957D82FC28}"/>
    <cellStyle name="Total 31 4 2 2 2" xfId="37004" xr:uid="{7F88EA5A-0C19-4611-B4AA-768F683FA4A5}"/>
    <cellStyle name="Total 31 4 2 2 3" xfId="54855" xr:uid="{9B028375-B84D-4FC6-AD60-37907BF3620F}"/>
    <cellStyle name="Total 31 4 2 3" xfId="37003" xr:uid="{612F19D0-9530-4D35-A0ED-2C38F234AC73}"/>
    <cellStyle name="Total 31 4 2 4" xfId="54854" xr:uid="{67D1F555-8B9B-41F8-8CC8-A8C91AAA77E9}"/>
    <cellStyle name="Total 31 4 3" xfId="19132" xr:uid="{E39C7F6D-AF8D-4687-932B-F11B96D0E63E}"/>
    <cellStyle name="Total 31 4 3 2" xfId="19133" xr:uid="{87EC8F38-DAA4-41A7-890B-43FF8ADADE0B}"/>
    <cellStyle name="Total 31 4 3 2 2" xfId="37006" xr:uid="{324E439E-369D-4912-9C69-A3E7FD36D5BD}"/>
    <cellStyle name="Total 31 4 3 2 3" xfId="54857" xr:uid="{5BDD2BC4-0EDB-4776-BD74-3F5B19C06E2B}"/>
    <cellStyle name="Total 31 4 3 3" xfId="37005" xr:uid="{B7CF02BF-1C6F-4161-B62A-FBAADCA034F9}"/>
    <cellStyle name="Total 31 4 3 4" xfId="54856" xr:uid="{7693EBCE-B1FE-442A-AB9B-B7D3B288AFB5}"/>
    <cellStyle name="Total 31 4 4" xfId="19134" xr:uid="{EBC10D5A-1D26-4313-BA52-A88342A36DA9}"/>
    <cellStyle name="Total 31 4 4 2" xfId="37007" xr:uid="{8EF2D614-79BA-46D9-A0F7-CDEF0124C860}"/>
    <cellStyle name="Total 31 4 4 3" xfId="54858" xr:uid="{0C961DC0-D9CA-4968-825D-98B4CE7C8B43}"/>
    <cellStyle name="Total 31 4 5" xfId="37002" xr:uid="{B66EFDE5-4F47-439C-8D83-D0D390FC3656}"/>
    <cellStyle name="Total 31 4 6" xfId="54853" xr:uid="{2343A52B-CA4A-4FC8-9500-29C95F621F7C}"/>
    <cellStyle name="Total 31 5" xfId="19135" xr:uid="{30026A41-45AA-474D-A07B-334BA7198E65}"/>
    <cellStyle name="Total 31 5 2" xfId="19136" xr:uid="{1A44AE71-80A5-49A5-8B51-F8B283412F56}"/>
    <cellStyle name="Total 31 5 2 2" xfId="19137" xr:uid="{6A415764-F6B9-4DDD-B3FB-FA07A9DA70DC}"/>
    <cellStyle name="Total 31 5 2 2 2" xfId="37010" xr:uid="{97441BB5-7035-4E50-934C-8E00839183EF}"/>
    <cellStyle name="Total 31 5 2 2 3" xfId="54861" xr:uid="{D063176C-DF81-4D50-93FC-8590B6219DE5}"/>
    <cellStyle name="Total 31 5 2 3" xfId="37009" xr:uid="{99C8036C-2FD0-4F84-98B0-CF041142F47F}"/>
    <cellStyle name="Total 31 5 2 4" xfId="54860" xr:uid="{9F4985C9-C9FE-4270-8FED-640D5ACE6906}"/>
    <cellStyle name="Total 31 5 3" xfId="19138" xr:uid="{54E4A169-7FFD-4B95-8EC2-F1A9897A4AFE}"/>
    <cellStyle name="Total 31 5 3 2" xfId="19139" xr:uid="{227459F0-74F9-4E55-9E5B-3DDB21AA9836}"/>
    <cellStyle name="Total 31 5 3 2 2" xfId="37012" xr:uid="{5EA4678B-E6E0-4485-9E36-838D7CCEE581}"/>
    <cellStyle name="Total 31 5 3 2 3" xfId="54863" xr:uid="{759127B0-E32B-4F1E-BBE3-010C0C7DF7A2}"/>
    <cellStyle name="Total 31 5 3 3" xfId="37011" xr:uid="{B8BF107F-49F5-4BB6-BABC-694A0158A7EE}"/>
    <cellStyle name="Total 31 5 3 4" xfId="54862" xr:uid="{946F882A-0B99-493F-8D77-A4875C24EAAF}"/>
    <cellStyle name="Total 31 5 4" xfId="19140" xr:uid="{C2E706B3-E44D-4359-8CFB-8C42F17CBD43}"/>
    <cellStyle name="Total 31 5 4 2" xfId="19141" xr:uid="{A6C15AA3-80DE-4B59-BDC4-EBAD02289FA3}"/>
    <cellStyle name="Total 31 5 4 2 2" xfId="37014" xr:uid="{11BBDB6F-8BAC-4945-9243-F8D5AEC4FD2E}"/>
    <cellStyle name="Total 31 5 4 2 3" xfId="54865" xr:uid="{554B9F6F-F5F4-4281-A1D2-BF74D267D463}"/>
    <cellStyle name="Total 31 5 4 3" xfId="37013" xr:uid="{335321A1-A08F-4626-A73B-728F134035F2}"/>
    <cellStyle name="Total 31 5 4 4" xfId="54864" xr:uid="{1502B64E-D781-4C74-BF33-F02A03E71471}"/>
    <cellStyle name="Total 31 5 5" xfId="19142" xr:uid="{B9FA2F9F-55B5-46F0-AD36-2557DEBB3F2B}"/>
    <cellStyle name="Total 31 5 5 2" xfId="37015" xr:uid="{6B47CCE9-0EE7-48B5-A9F0-997392177F6D}"/>
    <cellStyle name="Total 31 5 5 3" xfId="54866" xr:uid="{524CB413-3C55-4027-A1F9-E82E6A763FBF}"/>
    <cellStyle name="Total 31 5 6" xfId="37008" xr:uid="{109BC063-6B0F-4231-8DB9-3F6C9CEC13E6}"/>
    <cellStyle name="Total 31 5 7" xfId="54859" xr:uid="{5768E0D0-F6EF-45B8-8400-D80E466AF1F1}"/>
    <cellStyle name="Total 31 6" xfId="19143" xr:uid="{6032024A-102B-4309-BBDB-38605672E31F}"/>
    <cellStyle name="Total 31 6 2" xfId="19144" xr:uid="{9B9BF7EA-90DC-46F0-88C4-D21B1CA15743}"/>
    <cellStyle name="Total 31 6 2 2" xfId="19145" xr:uid="{10A2F9A6-88D7-4713-B6E5-F005EDA20A82}"/>
    <cellStyle name="Total 31 6 2 2 2" xfId="37018" xr:uid="{EF5C20D1-B7FB-41F6-BCF0-AB3C38AE105C}"/>
    <cellStyle name="Total 31 6 2 2 3" xfId="54869" xr:uid="{F2C2040A-45F6-4955-9BF4-3BF9CFDFBBCB}"/>
    <cellStyle name="Total 31 6 2 3" xfId="37017" xr:uid="{6CE87BF8-A68F-4941-B887-FECDE5A30DF9}"/>
    <cellStyle name="Total 31 6 2 4" xfId="54868" xr:uid="{05449618-A640-4866-9401-86D2D7E20AAB}"/>
    <cellStyle name="Total 31 6 3" xfId="19146" xr:uid="{56D15B29-B694-48AD-A40C-9B5E5C95B8D3}"/>
    <cellStyle name="Total 31 6 3 2" xfId="19147" xr:uid="{0E078D28-6AF5-432C-9F44-FB81FA8E1B46}"/>
    <cellStyle name="Total 31 6 3 2 2" xfId="37020" xr:uid="{B21456AA-53BF-4927-8CB6-4F1D6BF94749}"/>
    <cellStyle name="Total 31 6 3 2 3" xfId="54871" xr:uid="{6039FCDA-83BF-4E6B-8DAE-073792D09F7A}"/>
    <cellStyle name="Total 31 6 3 3" xfId="37019" xr:uid="{B0E08B4D-7A06-4857-A86A-E7506EE5ED78}"/>
    <cellStyle name="Total 31 6 3 4" xfId="54870" xr:uid="{C4896AEE-6E51-4FE1-9051-BB2DC9359E46}"/>
    <cellStyle name="Total 31 6 4" xfId="19148" xr:uid="{14A5358C-2DBE-4E92-9053-B0EF79FF4221}"/>
    <cellStyle name="Total 31 6 4 2" xfId="37021" xr:uid="{EA984B6D-E7ED-49CF-A3D8-BDD8288C9656}"/>
    <cellStyle name="Total 31 6 4 3" xfId="54872" xr:uid="{FB21E0B9-3B58-4C59-AF2D-0D13678CD783}"/>
    <cellStyle name="Total 31 6 5" xfId="37016" xr:uid="{B6CA451E-6DC8-4B47-A19F-AB779FD20BDF}"/>
    <cellStyle name="Total 31 6 6" xfId="54867" xr:uid="{B3D6B43F-BB70-4207-A40E-4BFBAF8AAFFE}"/>
    <cellStyle name="Total 31 7" xfId="19149" xr:uid="{EA09F4C5-D96C-4239-A9F8-FDAFA9DDC533}"/>
    <cellStyle name="Total 31 7 2" xfId="19150" xr:uid="{2CD1A587-63EF-41E6-AA9E-D5532619B53C}"/>
    <cellStyle name="Total 31 7 2 2" xfId="37023" xr:uid="{7D956517-BE60-40AE-826D-6EA2AD002562}"/>
    <cellStyle name="Total 31 7 2 3" xfId="54874" xr:uid="{33578F62-0BDC-4D55-97D0-EF656AF181C1}"/>
    <cellStyle name="Total 31 7 3" xfId="37022" xr:uid="{A880147B-0730-4A79-B3A2-307CE8292317}"/>
    <cellStyle name="Total 31 7 4" xfId="54873" xr:uid="{335CC0AC-1D1B-4AF6-886F-9BFA9F6384CC}"/>
    <cellStyle name="Total 31 8" xfId="19151" xr:uid="{7287798F-5B6D-4492-896E-45C8F017E448}"/>
    <cellStyle name="Total 31 8 2" xfId="19152" xr:uid="{345F39EB-B36E-43A9-AE85-EBA1979EB54F}"/>
    <cellStyle name="Total 31 8 2 2" xfId="37025" xr:uid="{C9E10B75-4FA5-4579-87E2-D09D60068C65}"/>
    <cellStyle name="Total 31 8 2 3" xfId="54876" xr:uid="{624143F8-3496-4D23-A29E-9CC260B637DD}"/>
    <cellStyle name="Total 31 8 3" xfId="37024" xr:uid="{4BF3ACC9-D216-479E-A586-5E41405052EC}"/>
    <cellStyle name="Total 31 8 4" xfId="54875" xr:uid="{5D646643-BA07-41AC-AA90-231E57077D7C}"/>
    <cellStyle name="Total 31 9" xfId="19153" xr:uid="{CC531C9C-42D0-47FC-A308-F66D390BB1EE}"/>
    <cellStyle name="Total 31 9 2" xfId="19154" xr:uid="{3C4BB1D6-E33B-41CF-A8A3-D301DD8B201D}"/>
    <cellStyle name="Total 31 9 2 2" xfId="37027" xr:uid="{A0E083E3-22C4-4BAD-B409-4AE45589B2B2}"/>
    <cellStyle name="Total 31 9 2 3" xfId="54878" xr:uid="{4043EEB0-A6F1-46F3-81CC-E77E8C64EB7F}"/>
    <cellStyle name="Total 31 9 3" xfId="37026" xr:uid="{3DE3660E-BAF5-4AD8-B5EC-602D11519541}"/>
    <cellStyle name="Total 31 9 4" xfId="54877" xr:uid="{B20016CE-A405-489A-A61E-6F9F60EFF119}"/>
    <cellStyle name="Total 32" xfId="3326" xr:uid="{A9E83D90-A4E3-4A91-A4D2-43ED4FF46F5B}"/>
    <cellStyle name="Total 32 10" xfId="19156" xr:uid="{34FD3D72-B190-4212-B501-1EE28C366708}"/>
    <cellStyle name="Total 32 10 2" xfId="37029" xr:uid="{E5442382-0AB8-43C2-AEAA-11DDB3CCE4C5}"/>
    <cellStyle name="Total 32 10 3" xfId="54880" xr:uid="{60BB94F6-1BA3-45E8-84B0-AE2310F120FB}"/>
    <cellStyle name="Total 32 11" xfId="19157" xr:uid="{5E91DF39-BDDE-47FC-86F1-81BD464330E0}"/>
    <cellStyle name="Total 32 11 2" xfId="37030" xr:uid="{CEB7A91A-3BE4-440F-8421-5517D5496E5F}"/>
    <cellStyle name="Total 32 11 3" xfId="54881" xr:uid="{0F8D3754-E037-4B91-9A40-3A5D663E6ACD}"/>
    <cellStyle name="Total 32 12" xfId="19155" xr:uid="{AC8FB66F-135F-48C7-AE68-300073F423A5}"/>
    <cellStyle name="Total 32 12 2" xfId="37028" xr:uid="{C9BE34E2-E333-4724-8823-2342B12A4994}"/>
    <cellStyle name="Total 32 12 3" xfId="54879" xr:uid="{8632A281-0B8B-4B18-A82C-6FCDE4A0B8DB}"/>
    <cellStyle name="Total 32 13" xfId="60393" xr:uid="{EAB906A6-C9EE-4BC1-8F74-E7CAD4A1459F}"/>
    <cellStyle name="Total 32 2" xfId="19158" xr:uid="{E3C7AD27-C13F-4C82-A56E-E5B3C046D922}"/>
    <cellStyle name="Total 32 2 2" xfId="19159" xr:uid="{9BA82811-7172-4FCD-96A5-3F473F47593B}"/>
    <cellStyle name="Total 32 2 2 2" xfId="19160" xr:uid="{71411123-A3BD-4E75-8B8D-3235D9B879DA}"/>
    <cellStyle name="Total 32 2 2 2 2" xfId="37033" xr:uid="{1173DF67-8B64-4463-865E-5F9E868A0458}"/>
    <cellStyle name="Total 32 2 2 2 3" xfId="54884" xr:uid="{BF1B0D7A-3001-4BB4-95CD-EDDEB3F30DF8}"/>
    <cellStyle name="Total 32 2 2 3" xfId="37032" xr:uid="{CCB66054-8264-4907-A70E-D0CE3B03E519}"/>
    <cellStyle name="Total 32 2 2 4" xfId="54883" xr:uid="{3B76446B-FA40-43E1-BB59-70EA3F329ADC}"/>
    <cellStyle name="Total 32 2 3" xfId="19161" xr:uid="{743C0D45-1474-4F15-9005-2163DAD9FF3C}"/>
    <cellStyle name="Total 32 2 3 2" xfId="19162" xr:uid="{9BCB91C8-FE02-4C21-A3AB-770D64B82062}"/>
    <cellStyle name="Total 32 2 3 2 2" xfId="37035" xr:uid="{A1AEF4A1-23B1-4EB0-95DB-92C7BC48ADBD}"/>
    <cellStyle name="Total 32 2 3 2 3" xfId="54886" xr:uid="{6DE4AC04-C894-4B6D-B60E-485611D483FA}"/>
    <cellStyle name="Total 32 2 3 3" xfId="37034" xr:uid="{08C0307C-929E-4688-8499-781454E25DF1}"/>
    <cellStyle name="Total 32 2 3 4" xfId="54885" xr:uid="{1ECEA396-E023-43D0-B1D9-D5A678E4747F}"/>
    <cellStyle name="Total 32 2 4" xfId="19163" xr:uid="{B15A47DB-794A-4465-B912-7621716B7A92}"/>
    <cellStyle name="Total 32 2 4 2" xfId="37036" xr:uid="{BE4BB4E5-BBF6-42A9-A52E-11710E59951B}"/>
    <cellStyle name="Total 32 2 4 3" xfId="54887" xr:uid="{87CE0513-E5A0-4F4D-BEBF-E4772FD5A912}"/>
    <cellStyle name="Total 32 2 5" xfId="19164" xr:uid="{1DB372A9-24EB-4104-863F-93063A7B5BB8}"/>
    <cellStyle name="Total 32 2 5 2" xfId="37037" xr:uid="{9BC2CD46-3EF8-400A-8887-A635378E32D1}"/>
    <cellStyle name="Total 32 2 5 3" xfId="54888" xr:uid="{98FF6840-A98D-4A8F-ACBE-FFDB7288C869}"/>
    <cellStyle name="Total 32 2 6" xfId="37031" xr:uid="{D1A1CF27-132D-4D1B-9E61-0828122970D7}"/>
    <cellStyle name="Total 32 2 7" xfId="54882" xr:uid="{8E193720-1658-4F35-9771-677B4FC5EA45}"/>
    <cellStyle name="Total 32 3" xfId="19165" xr:uid="{DA696647-75B0-467D-8EA3-1AD73E54A12C}"/>
    <cellStyle name="Total 32 3 2" xfId="19166" xr:uid="{3B41869D-16F7-4F30-B283-ED7F5BD9700C}"/>
    <cellStyle name="Total 32 3 2 2" xfId="19167" xr:uid="{8DAFF14A-E184-4F15-981B-98B60B76F06A}"/>
    <cellStyle name="Total 32 3 2 2 2" xfId="37040" xr:uid="{69B7DBAF-9E49-4403-A848-55AE97274C94}"/>
    <cellStyle name="Total 32 3 2 2 3" xfId="54891" xr:uid="{5B99C3A4-C44A-4ED7-AE91-0C3A5BC13DF7}"/>
    <cellStyle name="Total 32 3 2 3" xfId="37039" xr:uid="{D219095D-7893-4906-A9A4-090CD212C515}"/>
    <cellStyle name="Total 32 3 2 4" xfId="54890" xr:uid="{A3A9DCD9-F8F5-4FA8-89D3-E961B285AE8A}"/>
    <cellStyle name="Total 32 3 3" xfId="19168" xr:uid="{B7F01DBD-3279-46A6-941E-F491A45D0C45}"/>
    <cellStyle name="Total 32 3 3 2" xfId="19169" xr:uid="{B9EFACF6-5EF1-4FA3-A9B2-CCA9E923AB0B}"/>
    <cellStyle name="Total 32 3 3 2 2" xfId="37042" xr:uid="{C4597EB9-7B50-4AE5-B437-A3945A65813D}"/>
    <cellStyle name="Total 32 3 3 2 3" xfId="54893" xr:uid="{C6B787F9-ADE9-4BD6-A9C9-42217EAA1F40}"/>
    <cellStyle name="Total 32 3 3 3" xfId="37041" xr:uid="{D400B1E7-F5DF-4B7B-AFA5-E097CDA82AD6}"/>
    <cellStyle name="Total 32 3 3 4" xfId="54892" xr:uid="{E61F960C-48F5-4E5B-82FE-6B4D57D2D92A}"/>
    <cellStyle name="Total 32 3 4" xfId="19170" xr:uid="{8AAE2F1C-1496-4FA9-A741-FBBF19824385}"/>
    <cellStyle name="Total 32 3 4 2" xfId="37043" xr:uid="{DE4CEC65-AF46-48EE-B7EF-B2E40B1ABCCB}"/>
    <cellStyle name="Total 32 3 4 3" xfId="54894" xr:uid="{FFB64097-067F-4FFC-A19D-3EB0A24BFAC2}"/>
    <cellStyle name="Total 32 3 5" xfId="37038" xr:uid="{71E771EC-65C3-48DA-B3E8-A1B2FECA58B7}"/>
    <cellStyle name="Total 32 3 6" xfId="54889" xr:uid="{AE0AA06C-4EB5-49C5-AC79-F8EDC93E219B}"/>
    <cellStyle name="Total 32 4" xfId="19171" xr:uid="{EA0D8FF7-0E4E-4513-BD62-CE6AB7FF4AF6}"/>
    <cellStyle name="Total 32 4 2" xfId="19172" xr:uid="{75683892-5A81-4ECC-A3B6-259D43DF357E}"/>
    <cellStyle name="Total 32 4 2 2" xfId="19173" xr:uid="{A0488F8B-AACF-46BE-A0E7-B3D79725E462}"/>
    <cellStyle name="Total 32 4 2 2 2" xfId="37046" xr:uid="{EAB76871-FCE7-4425-8836-FDDD691C025F}"/>
    <cellStyle name="Total 32 4 2 2 3" xfId="54897" xr:uid="{A5707D28-40D9-4452-A480-11E6D8B51EDA}"/>
    <cellStyle name="Total 32 4 2 3" xfId="37045" xr:uid="{865FDBE9-0AA1-4812-8866-DEFBF8682985}"/>
    <cellStyle name="Total 32 4 2 4" xfId="54896" xr:uid="{E2B10ED3-7530-4FC3-9D67-0EFCFDE2F800}"/>
    <cellStyle name="Total 32 4 3" xfId="19174" xr:uid="{A7CE2C47-7F34-41CE-AAFC-EDAFC282D80F}"/>
    <cellStyle name="Total 32 4 3 2" xfId="19175" xr:uid="{4E138140-F495-45C6-8679-060641A877A0}"/>
    <cellStyle name="Total 32 4 3 2 2" xfId="37048" xr:uid="{655E3FA7-8720-4E19-9928-5389C18A01E0}"/>
    <cellStyle name="Total 32 4 3 2 3" xfId="54899" xr:uid="{31B3C7BA-9A94-44CA-8813-D6F3A2054774}"/>
    <cellStyle name="Total 32 4 3 3" xfId="37047" xr:uid="{FCD049D8-7588-41DE-8E60-BFD629131F5E}"/>
    <cellStyle name="Total 32 4 3 4" xfId="54898" xr:uid="{756EA400-B923-4023-B407-9453AE8C50A3}"/>
    <cellStyle name="Total 32 4 4" xfId="19176" xr:uid="{5BC7020D-9708-4E97-8C25-8F5958D06D51}"/>
    <cellStyle name="Total 32 4 4 2" xfId="37049" xr:uid="{079AA297-089F-4399-9A74-4201760BAE0C}"/>
    <cellStyle name="Total 32 4 4 3" xfId="54900" xr:uid="{D920B9CC-CBCC-480C-B1C2-C79DD43EDD1B}"/>
    <cellStyle name="Total 32 4 5" xfId="37044" xr:uid="{91A55996-C80B-4A1D-85FF-DF46EC2992E5}"/>
    <cellStyle name="Total 32 4 6" xfId="54895" xr:uid="{A15E3478-CEE7-4826-A2A0-44D7D59B6506}"/>
    <cellStyle name="Total 32 5" xfId="19177" xr:uid="{D6E53295-CD52-4AE3-AC8B-0D7BCE9AD6B8}"/>
    <cellStyle name="Total 32 5 2" xfId="19178" xr:uid="{85525265-4700-4C4C-9ADF-A99C086F7C47}"/>
    <cellStyle name="Total 32 5 2 2" xfId="19179" xr:uid="{826A7B50-7196-44B7-8474-C78AD1FD0498}"/>
    <cellStyle name="Total 32 5 2 2 2" xfId="37052" xr:uid="{44194B8D-A8AE-4F60-8049-4B6246D85146}"/>
    <cellStyle name="Total 32 5 2 2 3" xfId="54903" xr:uid="{B2BE5C3C-F161-40E4-92D2-4BBC8650D907}"/>
    <cellStyle name="Total 32 5 2 3" xfId="37051" xr:uid="{D5ACC2B8-3DDC-4893-A221-F6AB3E54E978}"/>
    <cellStyle name="Total 32 5 2 4" xfId="54902" xr:uid="{02EA6A6E-0E8A-4043-BD0F-00EEF4908DE4}"/>
    <cellStyle name="Total 32 5 3" xfId="19180" xr:uid="{EF12BD5E-5B4A-4B88-90F9-09063B9F5B29}"/>
    <cellStyle name="Total 32 5 3 2" xfId="19181" xr:uid="{7FE80BE0-BC6B-4630-B2C4-2862444BCCDE}"/>
    <cellStyle name="Total 32 5 3 2 2" xfId="37054" xr:uid="{2AF73285-531E-4473-9B52-E61BCBE104D5}"/>
    <cellStyle name="Total 32 5 3 2 3" xfId="54905" xr:uid="{80655FB9-5C6F-4737-B1F7-218617DABFF1}"/>
    <cellStyle name="Total 32 5 3 3" xfId="37053" xr:uid="{24F2E91B-57D0-44B4-B4F0-EAE392477D53}"/>
    <cellStyle name="Total 32 5 3 4" xfId="54904" xr:uid="{B6EF465E-6BB8-4DA5-A67F-0745BBD71A74}"/>
    <cellStyle name="Total 32 5 4" xfId="19182" xr:uid="{1198C672-AC04-495A-A30D-3F037B201382}"/>
    <cellStyle name="Total 32 5 4 2" xfId="19183" xr:uid="{663604A2-187B-4665-9541-AA1798061A12}"/>
    <cellStyle name="Total 32 5 4 2 2" xfId="37056" xr:uid="{0D5274A3-2305-467E-B303-C30F61437519}"/>
    <cellStyle name="Total 32 5 4 2 3" xfId="54907" xr:uid="{B48DBD73-17FB-4643-AA1B-98B60BB8E279}"/>
    <cellStyle name="Total 32 5 4 3" xfId="37055" xr:uid="{82D3DE87-415E-4BFE-8D5C-276AFCE5E511}"/>
    <cellStyle name="Total 32 5 4 4" xfId="54906" xr:uid="{012D44E2-913F-4112-B53A-A9BEFF50CB64}"/>
    <cellStyle name="Total 32 5 5" xfId="19184" xr:uid="{05698B27-1151-4CBB-BF3D-5CCD40C1B645}"/>
    <cellStyle name="Total 32 5 5 2" xfId="37057" xr:uid="{D45559B6-9DD0-4861-85FA-95E401907AA6}"/>
    <cellStyle name="Total 32 5 5 3" xfId="54908" xr:uid="{4B375976-1E47-43BA-9CA3-4643911DD930}"/>
    <cellStyle name="Total 32 5 6" xfId="37050" xr:uid="{B8CD1678-972E-44D3-9EF3-EF5B5DD24FB6}"/>
    <cellStyle name="Total 32 5 7" xfId="54901" xr:uid="{86B9F8FE-5481-4E3E-A0FE-75A95B4E4854}"/>
    <cellStyle name="Total 32 6" xfId="19185" xr:uid="{8719DCA1-5E14-4000-8DE9-3D8DCE2C8917}"/>
    <cellStyle name="Total 32 6 2" xfId="19186" xr:uid="{558B22CD-2B12-490C-8D14-01241BE655B6}"/>
    <cellStyle name="Total 32 6 2 2" xfId="19187" xr:uid="{8627FF71-A664-4E9A-B3A1-2BC55A35FD1D}"/>
    <cellStyle name="Total 32 6 2 2 2" xfId="37060" xr:uid="{871278AB-9E6A-4CC2-BC35-07AC4C1D83B2}"/>
    <cellStyle name="Total 32 6 2 2 3" xfId="54911" xr:uid="{A46CB57C-A03B-424C-B9CF-CBECCBD75E8B}"/>
    <cellStyle name="Total 32 6 2 3" xfId="37059" xr:uid="{7A94F381-A0E0-44BC-9381-7476F486044F}"/>
    <cellStyle name="Total 32 6 2 4" xfId="54910" xr:uid="{CF14C26C-8753-41F5-9FE4-D8D5EFA5667F}"/>
    <cellStyle name="Total 32 6 3" xfId="19188" xr:uid="{4E37F923-B08A-4212-A2F9-9C19F9462F0E}"/>
    <cellStyle name="Total 32 6 3 2" xfId="19189" xr:uid="{38EBBD59-B309-4909-B312-A39DFB7860B5}"/>
    <cellStyle name="Total 32 6 3 2 2" xfId="37062" xr:uid="{C8A042F9-DF6A-41D0-BF4D-FEAE4782684A}"/>
    <cellStyle name="Total 32 6 3 2 3" xfId="54913" xr:uid="{C1E11D02-DA5E-474C-A703-2F22720509CA}"/>
    <cellStyle name="Total 32 6 3 3" xfId="37061" xr:uid="{80248C7A-F8D0-43BD-8A7F-6E32E30CB71F}"/>
    <cellStyle name="Total 32 6 3 4" xfId="54912" xr:uid="{EA66CCB6-A53D-4816-96EC-C25EB729B05B}"/>
    <cellStyle name="Total 32 6 4" xfId="19190" xr:uid="{84655D6F-DD6D-404F-BCAC-ACEA5DEAADC2}"/>
    <cellStyle name="Total 32 6 4 2" xfId="37063" xr:uid="{96F6AD66-DF39-4871-8CD6-6A61304D6423}"/>
    <cellStyle name="Total 32 6 4 3" xfId="54914" xr:uid="{717B21E0-5DC5-428F-AC3F-9CE89DBD9560}"/>
    <cellStyle name="Total 32 6 5" xfId="37058" xr:uid="{2BA67D8F-0EC8-4965-9792-13EF518225EB}"/>
    <cellStyle name="Total 32 6 6" xfId="54909" xr:uid="{F848630D-A1AA-47EE-81DA-6AB2A31F1224}"/>
    <cellStyle name="Total 32 7" xfId="19191" xr:uid="{9394F26A-B9CA-4161-9E3A-5ACC57E548BE}"/>
    <cellStyle name="Total 32 7 2" xfId="19192" xr:uid="{FE0557A3-DB5D-4086-9FA4-7108D10B294E}"/>
    <cellStyle name="Total 32 7 2 2" xfId="37065" xr:uid="{A88A79F0-7B5D-4AD9-9587-B744E5E522A3}"/>
    <cellStyle name="Total 32 7 2 3" xfId="54916" xr:uid="{28CF729E-A0A5-4C6F-A038-49531E52FEB4}"/>
    <cellStyle name="Total 32 7 3" xfId="37064" xr:uid="{F8673E94-3F77-4760-BF12-20FC560C0914}"/>
    <cellStyle name="Total 32 7 4" xfId="54915" xr:uid="{48217AFC-0B9D-47FB-996B-9D2602CD9AB3}"/>
    <cellStyle name="Total 32 8" xfId="19193" xr:uid="{E0A9A19E-85EE-4C5C-B72D-D63ADC0FD3AF}"/>
    <cellStyle name="Total 32 8 2" xfId="19194" xr:uid="{0A4DAD24-BAE7-48B6-A828-FA4C9917B7EA}"/>
    <cellStyle name="Total 32 8 2 2" xfId="37067" xr:uid="{9ED9983C-D27B-44A7-8697-30CD19A24A07}"/>
    <cellStyle name="Total 32 8 2 3" xfId="54918" xr:uid="{BA4B4209-70F8-4039-8243-D9A78816AA5C}"/>
    <cellStyle name="Total 32 8 3" xfId="37066" xr:uid="{5910F6F7-D1B3-4E61-8ED2-6F052EC34337}"/>
    <cellStyle name="Total 32 8 4" xfId="54917" xr:uid="{F2A742CB-6175-4616-BF31-F872E0841FD2}"/>
    <cellStyle name="Total 32 9" xfId="19195" xr:uid="{566A8CF3-C64E-4F0E-92C4-3DBCCDE3835F}"/>
    <cellStyle name="Total 32 9 2" xfId="19196" xr:uid="{A90B0C92-1F12-482A-BC18-0077D6C21409}"/>
    <cellStyle name="Total 32 9 2 2" xfId="37069" xr:uid="{AFBE4081-84A7-4745-ACE1-A04735A3F3A2}"/>
    <cellStyle name="Total 32 9 2 3" xfId="54920" xr:uid="{F5E1A92D-BE53-4DE8-9A11-B597D21F9F16}"/>
    <cellStyle name="Total 32 9 3" xfId="37068" xr:uid="{DD88F1E1-FA92-4420-8572-42F67B2C3494}"/>
    <cellStyle name="Total 32 9 4" xfId="54919" xr:uid="{E5A387E7-F213-44C8-8765-DBE2463B3FF6}"/>
    <cellStyle name="Total 33" xfId="3327" xr:uid="{F49ADFDE-6F0B-4752-B4FF-6E6E58135016}"/>
    <cellStyle name="Total 33 10" xfId="19198" xr:uid="{5655D42D-4B89-49FA-9C36-2E1972EE8938}"/>
    <cellStyle name="Total 33 10 2" xfId="37071" xr:uid="{3152FD37-FCA3-4E58-9BE4-143325114278}"/>
    <cellStyle name="Total 33 10 3" xfId="54922" xr:uid="{1A6405EB-8510-4E61-AE5A-8CB00400EB20}"/>
    <cellStyle name="Total 33 11" xfId="19199" xr:uid="{419F9578-0124-43B0-840D-9AF8A6DEC6FB}"/>
    <cellStyle name="Total 33 11 2" xfId="37072" xr:uid="{70E39377-48FD-4444-A62F-8540B81AF0CC}"/>
    <cellStyle name="Total 33 11 3" xfId="54923" xr:uid="{912E9FDE-DDF3-42B6-AB34-961583B47E3C}"/>
    <cellStyle name="Total 33 12" xfId="19197" xr:uid="{E73A9595-1B73-4AEE-8093-96A9F859705A}"/>
    <cellStyle name="Total 33 12 2" xfId="37070" xr:uid="{BA27E674-A414-4199-8347-7ED25EF36F8F}"/>
    <cellStyle name="Total 33 12 3" xfId="54921" xr:uid="{2FF0639D-7EBE-4F70-99F2-85654515EDDC}"/>
    <cellStyle name="Total 33 13" xfId="60394" xr:uid="{7590D497-20E6-4E78-A8FF-3089EBCBE262}"/>
    <cellStyle name="Total 33 2" xfId="19200" xr:uid="{5305A2C6-7DBC-4FCF-86CA-A2308B7BAAA9}"/>
    <cellStyle name="Total 33 2 2" xfId="19201" xr:uid="{D5D1B98C-E652-47AF-B56B-3B92B89B23CE}"/>
    <cellStyle name="Total 33 2 2 2" xfId="19202" xr:uid="{6EF520D6-C1D0-47B9-9934-0FAB84EDBEA4}"/>
    <cellStyle name="Total 33 2 2 2 2" xfId="37075" xr:uid="{83726364-E8E8-4AF5-9924-9ADC1BACF6F3}"/>
    <cellStyle name="Total 33 2 2 2 3" xfId="54926" xr:uid="{635D50C9-196A-48EC-8674-3109CCD50A53}"/>
    <cellStyle name="Total 33 2 2 3" xfId="37074" xr:uid="{7E691972-3495-4806-806D-74EA7FDCFD04}"/>
    <cellStyle name="Total 33 2 2 4" xfId="54925" xr:uid="{5066830E-CC2D-480B-BFED-F626AF2C4E75}"/>
    <cellStyle name="Total 33 2 3" xfId="19203" xr:uid="{12E4C332-AC08-46C8-8B36-03A7571943C2}"/>
    <cellStyle name="Total 33 2 3 2" xfId="19204" xr:uid="{B2F094C8-6575-47AF-BB2C-D0D713DDE61B}"/>
    <cellStyle name="Total 33 2 3 2 2" xfId="37077" xr:uid="{504A577C-3B6B-4236-9A0A-A965A3433BBC}"/>
    <cellStyle name="Total 33 2 3 2 3" xfId="54928" xr:uid="{FDC586AD-AB03-4C8F-B27E-ACFD61A12C3D}"/>
    <cellStyle name="Total 33 2 3 3" xfId="37076" xr:uid="{939D3C6C-06AC-49CD-9686-105FE7881041}"/>
    <cellStyle name="Total 33 2 3 4" xfId="54927" xr:uid="{BBDCA0E7-9614-4F12-B3BA-26BE6253DCFE}"/>
    <cellStyle name="Total 33 2 4" xfId="19205" xr:uid="{8A80E9FD-0885-47B6-8DEA-4475C296C1ED}"/>
    <cellStyle name="Total 33 2 4 2" xfId="37078" xr:uid="{BD565CAE-C703-4D69-88CF-26451665054A}"/>
    <cellStyle name="Total 33 2 4 3" xfId="54929" xr:uid="{E363873A-571A-49AA-8BC9-19E5252B92DF}"/>
    <cellStyle name="Total 33 2 5" xfId="19206" xr:uid="{0A20B2ED-A565-44BA-A68F-CD5BC107367A}"/>
    <cellStyle name="Total 33 2 5 2" xfId="37079" xr:uid="{31E98068-B95F-450A-A78A-EC6D5D909EC0}"/>
    <cellStyle name="Total 33 2 5 3" xfId="54930" xr:uid="{CD5DCDA0-F433-4E71-B88A-8DC5175A2C77}"/>
    <cellStyle name="Total 33 2 6" xfId="37073" xr:uid="{E836F12D-1CF1-44EF-A610-F5954C112EB1}"/>
    <cellStyle name="Total 33 2 7" xfId="54924" xr:uid="{B9336AC0-0135-48AC-A5EF-C87A49ADDB8A}"/>
    <cellStyle name="Total 33 3" xfId="19207" xr:uid="{F4BECFF8-CAD7-4409-A4EA-DE7DD2351F6A}"/>
    <cellStyle name="Total 33 3 2" xfId="19208" xr:uid="{1BB5CE56-8DB1-4988-AAEA-7E1FFB8585AD}"/>
    <cellStyle name="Total 33 3 2 2" xfId="19209" xr:uid="{21D6AE53-45BB-4849-A7FA-614831BE6422}"/>
    <cellStyle name="Total 33 3 2 2 2" xfId="37082" xr:uid="{7A2069C4-13AD-4C9A-9CCB-DC06321CAAAA}"/>
    <cellStyle name="Total 33 3 2 2 3" xfId="54933" xr:uid="{CEBE2F83-1C37-4886-BCF9-47BCC7FF47F9}"/>
    <cellStyle name="Total 33 3 2 3" xfId="37081" xr:uid="{C3C8695F-FF53-45B6-971F-6E4101980DEB}"/>
    <cellStyle name="Total 33 3 2 4" xfId="54932" xr:uid="{E685AEBB-EA19-4E70-BB50-A735B0EAA50D}"/>
    <cellStyle name="Total 33 3 3" xfId="19210" xr:uid="{1918531E-00CF-4C4A-B226-5B33AEA79F25}"/>
    <cellStyle name="Total 33 3 3 2" xfId="19211" xr:uid="{AD4C7C90-F66C-4548-92EB-47E8474B9630}"/>
    <cellStyle name="Total 33 3 3 2 2" xfId="37084" xr:uid="{2E3E04DE-45F9-4E70-87FE-2F67908742F0}"/>
    <cellStyle name="Total 33 3 3 2 3" xfId="54935" xr:uid="{31E1BCD1-617B-4431-A21A-2392B56BAB38}"/>
    <cellStyle name="Total 33 3 3 3" xfId="37083" xr:uid="{E85D3E69-D5FB-4FC7-9F95-5BB869F71767}"/>
    <cellStyle name="Total 33 3 3 4" xfId="54934" xr:uid="{D9807261-27F0-4E1D-AEA1-7072349B6D66}"/>
    <cellStyle name="Total 33 3 4" xfId="19212" xr:uid="{765C3F59-0626-4547-9DE6-A791BE890072}"/>
    <cellStyle name="Total 33 3 4 2" xfId="37085" xr:uid="{7EC4DCCA-1A05-4CAE-BEAB-B759C2F32825}"/>
    <cellStyle name="Total 33 3 4 3" xfId="54936" xr:uid="{28D5FF96-AA8F-4A5E-9E22-D792ED979E0C}"/>
    <cellStyle name="Total 33 3 5" xfId="37080" xr:uid="{6C9A0D10-22F0-4F26-8576-E889C9ED7DD1}"/>
    <cellStyle name="Total 33 3 6" xfId="54931" xr:uid="{46F6A634-85D2-497F-9519-B3FBD3B8A6AC}"/>
    <cellStyle name="Total 33 4" xfId="19213" xr:uid="{DCF70267-B248-453B-8A83-A123BB6FB1AB}"/>
    <cellStyle name="Total 33 4 2" xfId="19214" xr:uid="{77CD41D8-1680-4DF1-BD75-5CF2856BC41C}"/>
    <cellStyle name="Total 33 4 2 2" xfId="19215" xr:uid="{812D487B-174C-4D71-A36D-9F0EE955BA80}"/>
    <cellStyle name="Total 33 4 2 2 2" xfId="37088" xr:uid="{F640EEA3-B5A9-4615-A8BB-DF13695C6CA8}"/>
    <cellStyle name="Total 33 4 2 2 3" xfId="54939" xr:uid="{8AE2F6A6-01E9-46F8-A981-803C46C11EE3}"/>
    <cellStyle name="Total 33 4 2 3" xfId="37087" xr:uid="{42E44F20-EB07-43B2-8C23-908162C48083}"/>
    <cellStyle name="Total 33 4 2 4" xfId="54938" xr:uid="{60CCFB5B-E8CC-43B4-8E61-51BED09238E1}"/>
    <cellStyle name="Total 33 4 3" xfId="19216" xr:uid="{88986CD6-6E0B-42EB-BC3A-7A3882A8CA5F}"/>
    <cellStyle name="Total 33 4 3 2" xfId="19217" xr:uid="{F0EE4E28-39EA-43B5-B807-67C10C9188EA}"/>
    <cellStyle name="Total 33 4 3 2 2" xfId="37090" xr:uid="{649DA95B-D8F1-4B1E-8D46-39C5E8F40258}"/>
    <cellStyle name="Total 33 4 3 2 3" xfId="54941" xr:uid="{C769FD63-C9ED-4AFD-9DAC-8AD5884CE999}"/>
    <cellStyle name="Total 33 4 3 3" xfId="37089" xr:uid="{18522A6C-2358-4103-BB97-D1DA37C64B02}"/>
    <cellStyle name="Total 33 4 3 4" xfId="54940" xr:uid="{45F74941-CCC9-4895-BC78-3CCAC3A58AAA}"/>
    <cellStyle name="Total 33 4 4" xfId="19218" xr:uid="{EE3213E4-44C0-4020-843F-886492CCC15C}"/>
    <cellStyle name="Total 33 4 4 2" xfId="37091" xr:uid="{A3D2FDCC-7E13-45AB-8BE5-C3969113383F}"/>
    <cellStyle name="Total 33 4 4 3" xfId="54942" xr:uid="{A9C7FACF-B3E0-4D64-B04E-F5C9F7EBE42C}"/>
    <cellStyle name="Total 33 4 5" xfId="37086" xr:uid="{95E20E45-457F-4BF8-9E57-4465D90FD476}"/>
    <cellStyle name="Total 33 4 6" xfId="54937" xr:uid="{8CBC1499-F7BD-4C40-8332-1F1D4E102EA4}"/>
    <cellStyle name="Total 33 5" xfId="19219" xr:uid="{D2D63AF7-EA60-4E8E-8B4D-7B6B7991C3BB}"/>
    <cellStyle name="Total 33 5 2" xfId="19220" xr:uid="{D3310B7A-3050-4256-A1C3-998E099773AB}"/>
    <cellStyle name="Total 33 5 2 2" xfId="19221" xr:uid="{0FA5DA35-8C99-477B-9EEE-638DF585A057}"/>
    <cellStyle name="Total 33 5 2 2 2" xfId="37094" xr:uid="{C6F8857D-4F89-41C7-A3E4-6D58210D819D}"/>
    <cellStyle name="Total 33 5 2 2 3" xfId="54945" xr:uid="{41CC40CA-D3B0-4B66-A096-E436052C974E}"/>
    <cellStyle name="Total 33 5 2 3" xfId="37093" xr:uid="{EFE3E760-24A3-49C7-A659-94FB64B78ECE}"/>
    <cellStyle name="Total 33 5 2 4" xfId="54944" xr:uid="{32ADC690-9E27-45DD-9AE3-81881663FF56}"/>
    <cellStyle name="Total 33 5 3" xfId="19222" xr:uid="{148A3A81-E482-42B1-BAEF-7E3EF90F180E}"/>
    <cellStyle name="Total 33 5 3 2" xfId="19223" xr:uid="{D5E5DB92-44FF-4E98-B1C3-C41716D6C3BF}"/>
    <cellStyle name="Total 33 5 3 2 2" xfId="37096" xr:uid="{53E36F9B-C130-4A49-9D5E-76A0990488F7}"/>
    <cellStyle name="Total 33 5 3 2 3" xfId="54947" xr:uid="{7FFA57EC-9B98-460B-8510-2A92272F30C3}"/>
    <cellStyle name="Total 33 5 3 3" xfId="37095" xr:uid="{827906F3-3B44-46C7-BECE-B82B973A93C0}"/>
    <cellStyle name="Total 33 5 3 4" xfId="54946" xr:uid="{06CD1B0E-15FD-41EF-9091-EF0048BAEB2A}"/>
    <cellStyle name="Total 33 5 4" xfId="19224" xr:uid="{9E768C55-7007-4144-9934-CB82BBBC22CA}"/>
    <cellStyle name="Total 33 5 4 2" xfId="19225" xr:uid="{779B553C-1276-49EC-9BE7-DAE484CD05DC}"/>
    <cellStyle name="Total 33 5 4 2 2" xfId="37098" xr:uid="{5C05341E-56FD-49F6-B95D-D5AD86EB100D}"/>
    <cellStyle name="Total 33 5 4 2 3" xfId="54949" xr:uid="{460C7E5F-A1F6-421D-947C-47CA9ACD7B39}"/>
    <cellStyle name="Total 33 5 4 3" xfId="37097" xr:uid="{E72C23FF-292C-4FE2-9160-FBF53319F997}"/>
    <cellStyle name="Total 33 5 4 4" xfId="54948" xr:uid="{3DD70844-DB32-4EC4-9DB2-7A5812F14DE5}"/>
    <cellStyle name="Total 33 5 5" xfId="19226" xr:uid="{B654234C-A84A-4F91-B3E7-E4B7C5EE98DA}"/>
    <cellStyle name="Total 33 5 5 2" xfId="37099" xr:uid="{7B95E7C2-5E72-4CDE-B65D-E3CB566EA5E5}"/>
    <cellStyle name="Total 33 5 5 3" xfId="54950" xr:uid="{F5D0F85A-4AF4-43CE-88A6-8FD28EBE4044}"/>
    <cellStyle name="Total 33 5 6" xfId="37092" xr:uid="{EF158FFE-2ED9-4849-805D-9DC1B1941540}"/>
    <cellStyle name="Total 33 5 7" xfId="54943" xr:uid="{1D20A968-4F7B-4881-8331-A1887DED7038}"/>
    <cellStyle name="Total 33 6" xfId="19227" xr:uid="{EB978859-D6CF-49C7-B942-9AB1DDEEEA38}"/>
    <cellStyle name="Total 33 6 2" xfId="19228" xr:uid="{8435F98C-3095-4367-9150-CB2494C3683F}"/>
    <cellStyle name="Total 33 6 2 2" xfId="19229" xr:uid="{C1A058A8-82A1-4802-824E-3BBC491862EB}"/>
    <cellStyle name="Total 33 6 2 2 2" xfId="37102" xr:uid="{1B459678-C216-491F-8FF0-9946EF9C82E4}"/>
    <cellStyle name="Total 33 6 2 2 3" xfId="54953" xr:uid="{C1EB0012-318A-495B-9EFE-1697EBE7F083}"/>
    <cellStyle name="Total 33 6 2 3" xfId="37101" xr:uid="{453ED286-9AE0-44B5-A218-DBBF3FFC4FD1}"/>
    <cellStyle name="Total 33 6 2 4" xfId="54952" xr:uid="{7C2CD198-0E06-416C-A159-2AA89B541EC6}"/>
    <cellStyle name="Total 33 6 3" xfId="19230" xr:uid="{796D804F-0FC7-43A3-BA45-9601035F64F2}"/>
    <cellStyle name="Total 33 6 3 2" xfId="19231" xr:uid="{04CAFA00-E4AD-4A9D-A132-26C8DD4C8D34}"/>
    <cellStyle name="Total 33 6 3 2 2" xfId="37104" xr:uid="{FFCE0465-9E2A-4F0E-B354-3AA591ED2C53}"/>
    <cellStyle name="Total 33 6 3 2 3" xfId="54955" xr:uid="{EEA1EA26-ACC8-44B7-BAB6-A715D9275E95}"/>
    <cellStyle name="Total 33 6 3 3" xfId="37103" xr:uid="{5A7A3024-E8EB-4D88-BF16-B09B70F55A0B}"/>
    <cellStyle name="Total 33 6 3 4" xfId="54954" xr:uid="{AC15CF83-07CA-4799-9952-6A79A45AC484}"/>
    <cellStyle name="Total 33 6 4" xfId="19232" xr:uid="{565478E8-E39A-4F57-87AC-404FF563F3B9}"/>
    <cellStyle name="Total 33 6 4 2" xfId="37105" xr:uid="{705A01FE-41F3-4072-9B7B-BDC1B2B92A8E}"/>
    <cellStyle name="Total 33 6 4 3" xfId="54956" xr:uid="{6C9A842E-7AFC-4EB0-87DC-5B30BB717482}"/>
    <cellStyle name="Total 33 6 5" xfId="37100" xr:uid="{92C134E8-2CA5-423A-80B6-3145B4CE8B14}"/>
    <cellStyle name="Total 33 6 6" xfId="54951" xr:uid="{CB40720E-19F4-46F0-8A1A-AEC50C269BE5}"/>
    <cellStyle name="Total 33 7" xfId="19233" xr:uid="{7EE0BD45-05E5-4702-B585-61479D2C4256}"/>
    <cellStyle name="Total 33 7 2" xfId="19234" xr:uid="{C604FDE3-F4D7-48A8-8153-FF1A12E61011}"/>
    <cellStyle name="Total 33 7 2 2" xfId="37107" xr:uid="{C3F5ECE6-B529-45A3-A2C8-B4DA36EC9338}"/>
    <cellStyle name="Total 33 7 2 3" xfId="54958" xr:uid="{41C9AEC3-1BEE-4224-8AB4-9BF61E869D36}"/>
    <cellStyle name="Total 33 7 3" xfId="37106" xr:uid="{17A47DA8-BD6D-49DF-8100-A642379F327B}"/>
    <cellStyle name="Total 33 7 4" xfId="54957" xr:uid="{A052F4B7-0EC0-43FB-86C4-7EAD4624BAEF}"/>
    <cellStyle name="Total 33 8" xfId="19235" xr:uid="{393E70C9-E3C5-46ED-9A74-32270660D021}"/>
    <cellStyle name="Total 33 8 2" xfId="19236" xr:uid="{CE052964-768F-4847-93E3-1753876B1D03}"/>
    <cellStyle name="Total 33 8 2 2" xfId="37109" xr:uid="{ABAF9437-6452-430F-8769-91F68412CDE0}"/>
    <cellStyle name="Total 33 8 2 3" xfId="54960" xr:uid="{0502DE10-E6A5-4940-AE88-D7B8068C522D}"/>
    <cellStyle name="Total 33 8 3" xfId="37108" xr:uid="{2D5FF72C-5BA9-473E-97D4-F71E06A9DF0B}"/>
    <cellStyle name="Total 33 8 4" xfId="54959" xr:uid="{8A734406-52F2-4BB4-B1ED-C438FE7F66C9}"/>
    <cellStyle name="Total 33 9" xfId="19237" xr:uid="{B3F9D209-76EF-450E-BB05-EA1E9195CF54}"/>
    <cellStyle name="Total 33 9 2" xfId="19238" xr:uid="{3735F939-54E0-42B2-B714-105EADCEF1BA}"/>
    <cellStyle name="Total 33 9 2 2" xfId="37111" xr:uid="{B2F096D1-4A58-45C3-A48B-BC57CFEDAE86}"/>
    <cellStyle name="Total 33 9 2 3" xfId="54962" xr:uid="{BBF4FC28-1BEC-4F19-863F-FB843AF9B1D4}"/>
    <cellStyle name="Total 33 9 3" xfId="37110" xr:uid="{FDFE4AFF-EEA0-462C-8421-CE9DBD961871}"/>
    <cellStyle name="Total 33 9 4" xfId="54961" xr:uid="{8955FF12-7C6C-40FC-9CF2-E93BE95FB07C}"/>
    <cellStyle name="Total 34" xfId="3328" xr:uid="{D600584F-4A09-44D6-827A-57DD247C0D23}"/>
    <cellStyle name="Total 34 10" xfId="19240" xr:uid="{FD1C5149-A3ED-4CD8-9FF9-4900D27CCE12}"/>
    <cellStyle name="Total 34 10 2" xfId="37113" xr:uid="{5665C471-17D3-44DC-92E3-40180792D91F}"/>
    <cellStyle name="Total 34 10 3" xfId="54964" xr:uid="{06291E4F-73FB-490F-870F-621F7ECB410D}"/>
    <cellStyle name="Total 34 11" xfId="19241" xr:uid="{FF7D05A8-FBFD-4D1E-A8FA-8F56CC8130D4}"/>
    <cellStyle name="Total 34 11 2" xfId="37114" xr:uid="{7907B5B6-28B5-4D98-BF09-569A0533CA43}"/>
    <cellStyle name="Total 34 11 3" xfId="54965" xr:uid="{00B36564-B823-482C-B9EC-EFED5FC952CD}"/>
    <cellStyle name="Total 34 12" xfId="19239" xr:uid="{0D86F9B1-051A-46B1-989A-38C30BA3C13B}"/>
    <cellStyle name="Total 34 12 2" xfId="37112" xr:uid="{0C139A0F-8401-4231-85A4-351233388088}"/>
    <cellStyle name="Total 34 12 3" xfId="54963" xr:uid="{169C078A-3208-43ED-8FC9-6A924DEDBFC0}"/>
    <cellStyle name="Total 34 13" xfId="60395" xr:uid="{D4F5D161-E082-4CE5-899F-4BDD76A8274D}"/>
    <cellStyle name="Total 34 2" xfId="19242" xr:uid="{3D254655-BB4F-4F8C-ACC2-2ED2060C9068}"/>
    <cellStyle name="Total 34 2 2" xfId="19243" xr:uid="{47BF3CDB-A9A7-4EB0-B326-45887FB27386}"/>
    <cellStyle name="Total 34 2 2 2" xfId="19244" xr:uid="{837A81A8-F556-48CB-9433-9383DB39C5AC}"/>
    <cellStyle name="Total 34 2 2 2 2" xfId="37117" xr:uid="{9C9B3F91-BC23-42A5-BED8-423741548AD4}"/>
    <cellStyle name="Total 34 2 2 2 3" xfId="54968" xr:uid="{71BDA201-EF1D-40A4-B1F6-74318914457F}"/>
    <cellStyle name="Total 34 2 2 3" xfId="37116" xr:uid="{A0975E00-1C7F-4753-8E3D-DDD52F0A2778}"/>
    <cellStyle name="Total 34 2 2 4" xfId="54967" xr:uid="{A00A015D-A9D3-4045-9D85-07216D880AEB}"/>
    <cellStyle name="Total 34 2 3" xfId="19245" xr:uid="{A7065796-290D-4561-A6B4-F9B720D8A7F3}"/>
    <cellStyle name="Total 34 2 3 2" xfId="19246" xr:uid="{FC357B22-8099-43FE-BC04-18EBA3B0FA88}"/>
    <cellStyle name="Total 34 2 3 2 2" xfId="37119" xr:uid="{01747045-9432-4F7F-B320-4CA5DA5F2A43}"/>
    <cellStyle name="Total 34 2 3 2 3" xfId="54970" xr:uid="{5E482B21-B944-4533-B9E5-EE4C75A1CBB4}"/>
    <cellStyle name="Total 34 2 3 3" xfId="37118" xr:uid="{8FEAB183-2AC7-44CF-9E10-D287BA1D5D0F}"/>
    <cellStyle name="Total 34 2 3 4" xfId="54969" xr:uid="{CD5AB758-46BD-4FF3-9CB5-E0AF232A3C2A}"/>
    <cellStyle name="Total 34 2 4" xfId="19247" xr:uid="{61E9203A-EC1B-4F41-B8C1-5CEA06BF418D}"/>
    <cellStyle name="Total 34 2 4 2" xfId="37120" xr:uid="{1ACE71AC-C81E-444F-9F04-B1705C70A709}"/>
    <cellStyle name="Total 34 2 4 3" xfId="54971" xr:uid="{00DC53D1-D06B-4C64-8E65-832086B73C0F}"/>
    <cellStyle name="Total 34 2 5" xfId="19248" xr:uid="{1F3EE6B1-CBA2-4CCE-AD13-BA7DD09FE33C}"/>
    <cellStyle name="Total 34 2 5 2" xfId="37121" xr:uid="{4AD6869B-2A90-4CBA-9121-50122F86E664}"/>
    <cellStyle name="Total 34 2 5 3" xfId="54972" xr:uid="{95B9B579-5E8F-47D4-AD19-0F9022871E7F}"/>
    <cellStyle name="Total 34 2 6" xfId="37115" xr:uid="{2F9B4EC5-EA46-4918-83AC-A938AC2544CD}"/>
    <cellStyle name="Total 34 2 7" xfId="54966" xr:uid="{F6838F28-80C6-4324-919F-BAD834C0EC67}"/>
    <cellStyle name="Total 34 3" xfId="19249" xr:uid="{FC356699-A6FF-4F8C-9402-6990F0BACC6A}"/>
    <cellStyle name="Total 34 3 2" xfId="19250" xr:uid="{10708896-A382-443A-825A-EBEB63347E79}"/>
    <cellStyle name="Total 34 3 2 2" xfId="19251" xr:uid="{8367ACB1-21EF-4C2B-AAF1-D4FAA6C69198}"/>
    <cellStyle name="Total 34 3 2 2 2" xfId="37124" xr:uid="{DD995CC2-5F07-4612-87C5-FFB58E223B52}"/>
    <cellStyle name="Total 34 3 2 2 3" xfId="54975" xr:uid="{C836C357-34CC-41D0-B0D8-7CB3D935153B}"/>
    <cellStyle name="Total 34 3 2 3" xfId="37123" xr:uid="{DC303E5F-275C-40DB-809F-A18690818320}"/>
    <cellStyle name="Total 34 3 2 4" xfId="54974" xr:uid="{33B539D7-5ECC-4E69-BB45-87B74B90B0DE}"/>
    <cellStyle name="Total 34 3 3" xfId="19252" xr:uid="{FEFA1628-B706-443B-A07C-D16637529799}"/>
    <cellStyle name="Total 34 3 3 2" xfId="19253" xr:uid="{29B85D03-64CF-4682-9C9E-4DA755C63952}"/>
    <cellStyle name="Total 34 3 3 2 2" xfId="37126" xr:uid="{5321F6D9-C509-4AE0-BBE0-4A4C3F183BED}"/>
    <cellStyle name="Total 34 3 3 2 3" xfId="54977" xr:uid="{F5783B64-3AC2-4C35-A10A-218219FACD2F}"/>
    <cellStyle name="Total 34 3 3 3" xfId="37125" xr:uid="{858B60BB-B698-4EFA-9F03-DA12B0DE8E1D}"/>
    <cellStyle name="Total 34 3 3 4" xfId="54976" xr:uid="{347FC30C-32B3-430A-9087-D330525224DA}"/>
    <cellStyle name="Total 34 3 4" xfId="19254" xr:uid="{70B9922D-E802-4E98-A0C1-3B4D88C7D673}"/>
    <cellStyle name="Total 34 3 4 2" xfId="37127" xr:uid="{2FA4C86E-BC9F-4C5A-9524-66F37F8CCC38}"/>
    <cellStyle name="Total 34 3 4 3" xfId="54978" xr:uid="{A23D1553-E81F-4B8A-A28D-313BDBFB4105}"/>
    <cellStyle name="Total 34 3 5" xfId="37122" xr:uid="{4DD435A4-C382-4326-A7A9-7374B46F5477}"/>
    <cellStyle name="Total 34 3 6" xfId="54973" xr:uid="{5C6033E5-17B1-4A69-A1F3-3AD542F6A1DC}"/>
    <cellStyle name="Total 34 4" xfId="19255" xr:uid="{D055BEFF-5F19-4CBC-B33B-9F8E0320FFEE}"/>
    <cellStyle name="Total 34 4 2" xfId="19256" xr:uid="{21C1A968-36FC-4047-B83B-C0A96D621721}"/>
    <cellStyle name="Total 34 4 2 2" xfId="19257" xr:uid="{51F77319-02E1-4566-8683-2E09536F1847}"/>
    <cellStyle name="Total 34 4 2 2 2" xfId="37130" xr:uid="{AFA50150-1CFD-491E-B339-7E8E61A73A72}"/>
    <cellStyle name="Total 34 4 2 2 3" xfId="54981" xr:uid="{DC19E0D3-C39E-4650-B9D6-17F50755ECE5}"/>
    <cellStyle name="Total 34 4 2 3" xfId="37129" xr:uid="{E1CCD02A-49D1-45B6-A34A-944BBA0BF650}"/>
    <cellStyle name="Total 34 4 2 4" xfId="54980" xr:uid="{4BCBCE7E-81C3-4F5E-BA13-3E051832A73B}"/>
    <cellStyle name="Total 34 4 3" xfId="19258" xr:uid="{789416D7-22D0-4E5E-8952-BF26F63439F4}"/>
    <cellStyle name="Total 34 4 3 2" xfId="19259" xr:uid="{156BAE5A-2C62-437E-98E2-8EB23EBB787C}"/>
    <cellStyle name="Total 34 4 3 2 2" xfId="37132" xr:uid="{EEF81A6E-2412-4DE7-A208-FA85FD3DBCFB}"/>
    <cellStyle name="Total 34 4 3 2 3" xfId="54983" xr:uid="{DA3D8C5A-CE5F-4BF7-B489-5D12937FB3AB}"/>
    <cellStyle name="Total 34 4 3 3" xfId="37131" xr:uid="{8693F8F4-7FDF-4616-91FC-FEC8A51B4DD9}"/>
    <cellStyle name="Total 34 4 3 4" xfId="54982" xr:uid="{4B5E2974-5D1A-4788-9177-F339AF219AA9}"/>
    <cellStyle name="Total 34 4 4" xfId="19260" xr:uid="{7DA83704-DF72-4E51-8F99-1B35538E1D95}"/>
    <cellStyle name="Total 34 4 4 2" xfId="37133" xr:uid="{9331B442-D6D5-4450-AE75-A9891053BB09}"/>
    <cellStyle name="Total 34 4 4 3" xfId="54984" xr:uid="{CD6ADAEE-1DD8-4575-A036-C5480593108F}"/>
    <cellStyle name="Total 34 4 5" xfId="37128" xr:uid="{EBF82037-1EB6-4A4B-B86A-B1E6CD494540}"/>
    <cellStyle name="Total 34 4 6" xfId="54979" xr:uid="{6FE971DA-CC1B-4F7B-9437-D984433ED76A}"/>
    <cellStyle name="Total 34 5" xfId="19261" xr:uid="{B9FA0F2A-661A-4D2A-8286-815BF95CE6CD}"/>
    <cellStyle name="Total 34 5 2" xfId="19262" xr:uid="{B4F7EDE6-9153-4AD2-A426-FB8210B4074B}"/>
    <cellStyle name="Total 34 5 2 2" xfId="19263" xr:uid="{09BD88A7-B516-4B55-8F2B-72D12288123E}"/>
    <cellStyle name="Total 34 5 2 2 2" xfId="37136" xr:uid="{E8DA3A60-0C79-43BD-9747-321D71249306}"/>
    <cellStyle name="Total 34 5 2 2 3" xfId="54987" xr:uid="{45C6B8E2-44B1-42D7-856D-A5311318E4B3}"/>
    <cellStyle name="Total 34 5 2 3" xfId="37135" xr:uid="{D12D5967-70E4-49FB-8550-44604C6EB4AB}"/>
    <cellStyle name="Total 34 5 2 4" xfId="54986" xr:uid="{62C0B687-5EEF-461F-9050-B295BB9709D5}"/>
    <cellStyle name="Total 34 5 3" xfId="19264" xr:uid="{00E17A37-A0BA-4BF5-92DB-DE2B1D1B3662}"/>
    <cellStyle name="Total 34 5 3 2" xfId="19265" xr:uid="{970D2097-7855-48B1-8E31-CCB7903C4DC9}"/>
    <cellStyle name="Total 34 5 3 2 2" xfId="37138" xr:uid="{6D525298-1281-427E-952D-4A14185F5A28}"/>
    <cellStyle name="Total 34 5 3 2 3" xfId="54989" xr:uid="{9256741E-CC84-44CE-8B14-3247DC5ECDBF}"/>
    <cellStyle name="Total 34 5 3 3" xfId="37137" xr:uid="{0C6D1D33-BF36-41BB-BCB8-26E0FDA6E554}"/>
    <cellStyle name="Total 34 5 3 4" xfId="54988" xr:uid="{0DDD8B18-46B1-4253-A0A8-F81186A6E6E0}"/>
    <cellStyle name="Total 34 5 4" xfId="19266" xr:uid="{02EDC86C-BF0C-4114-9E90-986BB6DB1BA7}"/>
    <cellStyle name="Total 34 5 4 2" xfId="19267" xr:uid="{AD419E23-90EC-4016-98C0-F1911E44AF21}"/>
    <cellStyle name="Total 34 5 4 2 2" xfId="37140" xr:uid="{293C08BE-80C8-4166-9067-F40A33FFFD42}"/>
    <cellStyle name="Total 34 5 4 2 3" xfId="54991" xr:uid="{4755DFEF-5B37-49D8-9F61-7316BE802249}"/>
    <cellStyle name="Total 34 5 4 3" xfId="37139" xr:uid="{B6ABB426-067F-4483-90FF-BAB37282485E}"/>
    <cellStyle name="Total 34 5 4 4" xfId="54990" xr:uid="{31AAF1A1-5924-4A5F-B724-64BAEEEDB1BE}"/>
    <cellStyle name="Total 34 5 5" xfId="19268" xr:uid="{975D2C75-4DA4-4E40-B72D-D9460A900C2E}"/>
    <cellStyle name="Total 34 5 5 2" xfId="37141" xr:uid="{FBEF580E-BF50-45E2-A457-3EB783FA5135}"/>
    <cellStyle name="Total 34 5 5 3" xfId="54992" xr:uid="{7DB0E3E7-2D2A-415C-B33F-4E6045D11C01}"/>
    <cellStyle name="Total 34 5 6" xfId="37134" xr:uid="{F8FDFB3B-BF31-4A22-A4AF-90D57E240064}"/>
    <cellStyle name="Total 34 5 7" xfId="54985" xr:uid="{8DD4CADB-3F1B-4F69-BF8B-4AC197144AC1}"/>
    <cellStyle name="Total 34 6" xfId="19269" xr:uid="{805E3EEA-C07A-4941-ADF9-91AB0E8B9329}"/>
    <cellStyle name="Total 34 6 2" xfId="19270" xr:uid="{2998DB8C-B400-4CDB-9F61-3A8CED11AFF7}"/>
    <cellStyle name="Total 34 6 2 2" xfId="19271" xr:uid="{B6501544-5460-4B32-BEA3-A8DFD53BC361}"/>
    <cellStyle name="Total 34 6 2 2 2" xfId="37144" xr:uid="{1247F676-6781-44EB-94EB-812E92635712}"/>
    <cellStyle name="Total 34 6 2 2 3" xfId="54995" xr:uid="{D54DCA42-05D4-48DB-80BE-0DE7574050D5}"/>
    <cellStyle name="Total 34 6 2 3" xfId="37143" xr:uid="{5558D4C7-E3FF-43FE-986E-E18FE33EA615}"/>
    <cellStyle name="Total 34 6 2 4" xfId="54994" xr:uid="{C183A592-139E-43F7-81F7-156C16D82E17}"/>
    <cellStyle name="Total 34 6 3" xfId="19272" xr:uid="{5CFA0E6B-38F2-483F-B2BE-D31618C7B844}"/>
    <cellStyle name="Total 34 6 3 2" xfId="19273" xr:uid="{C1E8EF5A-B214-44B4-8BF9-BCBBBA2F1A4D}"/>
    <cellStyle name="Total 34 6 3 2 2" xfId="37146" xr:uid="{F2F0BDAB-08A1-4E3E-A27A-951B19820E9A}"/>
    <cellStyle name="Total 34 6 3 2 3" xfId="54997" xr:uid="{D9075CAB-E370-423C-9A9C-5B4D06B3FB16}"/>
    <cellStyle name="Total 34 6 3 3" xfId="37145" xr:uid="{00F46E10-B49C-4522-9E8F-5ACDCDF4F358}"/>
    <cellStyle name="Total 34 6 3 4" xfId="54996" xr:uid="{FAFACC8E-04ED-4AF7-B446-BBD912B72308}"/>
    <cellStyle name="Total 34 6 4" xfId="19274" xr:uid="{0576761D-49EC-484B-9A02-F2F0DCFD421E}"/>
    <cellStyle name="Total 34 6 4 2" xfId="37147" xr:uid="{9DA250A1-C16D-41DC-9010-E32781406BA0}"/>
    <cellStyle name="Total 34 6 4 3" xfId="54998" xr:uid="{912765B6-CADB-4ADA-916B-EA6AAB8A686E}"/>
    <cellStyle name="Total 34 6 5" xfId="37142" xr:uid="{01898339-D417-423D-A8B8-6A07298D29B0}"/>
    <cellStyle name="Total 34 6 6" xfId="54993" xr:uid="{29D2A5E2-9AE1-4D13-880E-2B2611F11D07}"/>
    <cellStyle name="Total 34 7" xfId="19275" xr:uid="{227CA706-6810-42A2-8C86-3F8367D83857}"/>
    <cellStyle name="Total 34 7 2" xfId="19276" xr:uid="{EB33C718-5C4D-41C8-8CDD-A3FA193F7E00}"/>
    <cellStyle name="Total 34 7 2 2" xfId="37149" xr:uid="{B88F82F2-7AE9-422B-84AB-EDD0E7089EAA}"/>
    <cellStyle name="Total 34 7 2 3" xfId="55000" xr:uid="{DE73BDCF-265E-49DF-A10E-B8CB918DF1A0}"/>
    <cellStyle name="Total 34 7 3" xfId="37148" xr:uid="{A5D68113-ABE4-46CB-A202-D701EF598F12}"/>
    <cellStyle name="Total 34 7 4" xfId="54999" xr:uid="{722E9594-2D40-4A63-9F0C-DD8C09D5E93D}"/>
    <cellStyle name="Total 34 8" xfId="19277" xr:uid="{2CC3870E-CD5B-4C57-B9C3-475F09E6488E}"/>
    <cellStyle name="Total 34 8 2" xfId="19278" xr:uid="{49507439-1AFC-459C-9A5E-6A5B5A13A6EF}"/>
    <cellStyle name="Total 34 8 2 2" xfId="37151" xr:uid="{5EE56AC1-5521-4191-839A-74F37D9D69F6}"/>
    <cellStyle name="Total 34 8 2 3" xfId="55002" xr:uid="{27BCBF1C-0FC6-4D19-8AB9-79CB89A7266B}"/>
    <cellStyle name="Total 34 8 3" xfId="37150" xr:uid="{8EF5FCB4-50C6-43DD-863F-A4783B2C51CD}"/>
    <cellStyle name="Total 34 8 4" xfId="55001" xr:uid="{EFD79FF9-ACC7-41FB-8B9F-A41F189DC363}"/>
    <cellStyle name="Total 34 9" xfId="19279" xr:uid="{12081B96-A2D6-4AA8-9CAA-49CC0369768E}"/>
    <cellStyle name="Total 34 9 2" xfId="19280" xr:uid="{493AA3C2-A49D-4FD7-9AAE-FCCBA900BAFE}"/>
    <cellStyle name="Total 34 9 2 2" xfId="37153" xr:uid="{45284DBB-1166-44B1-AA6F-5C9856565F40}"/>
    <cellStyle name="Total 34 9 2 3" xfId="55004" xr:uid="{1C54ACD6-A144-4194-92AF-1774833FB447}"/>
    <cellStyle name="Total 34 9 3" xfId="37152" xr:uid="{A1193D08-FDEE-4D16-8C53-4BA48223048F}"/>
    <cellStyle name="Total 34 9 4" xfId="55003" xr:uid="{87E8484C-3275-48BE-9D97-6E3717B8961C}"/>
    <cellStyle name="Total 35" xfId="3329" xr:uid="{E4A36762-FCCF-4087-952A-86320F8F28ED}"/>
    <cellStyle name="Total 35 10" xfId="19282" xr:uid="{9E40C092-189D-4F4D-894E-115DB8219B2F}"/>
    <cellStyle name="Total 35 10 2" xfId="37155" xr:uid="{DFA8B249-C5AD-4B6A-8855-186761ACD7CC}"/>
    <cellStyle name="Total 35 10 3" xfId="55006" xr:uid="{5EE68FF0-B2D5-46F4-83BD-8193D2DAD9D5}"/>
    <cellStyle name="Total 35 11" xfId="19283" xr:uid="{BE7E2EC2-92A6-4DA8-913E-149674F94853}"/>
    <cellStyle name="Total 35 11 2" xfId="37156" xr:uid="{8AB594E6-3D58-4A1B-B059-22C8A4439D9C}"/>
    <cellStyle name="Total 35 11 3" xfId="55007" xr:uid="{BB82ABF1-2ABF-4855-A866-33DE56DC794E}"/>
    <cellStyle name="Total 35 12" xfId="19281" xr:uid="{2DA60A66-431D-4117-96E9-DAA07E51EED5}"/>
    <cellStyle name="Total 35 12 2" xfId="37154" xr:uid="{280C7BDC-1E5D-4234-9C27-E1CBB2B54AC1}"/>
    <cellStyle name="Total 35 12 3" xfId="55005" xr:uid="{DA5FDAAD-528C-4A6D-BE69-428CADE9BC93}"/>
    <cellStyle name="Total 35 13" xfId="60396" xr:uid="{E057D3BB-4511-482A-96AA-C0E22B154119}"/>
    <cellStyle name="Total 35 2" xfId="19284" xr:uid="{A247220F-3BE5-409F-B988-C026CCFFBE26}"/>
    <cellStyle name="Total 35 2 2" xfId="19285" xr:uid="{00CE64C5-C65D-4640-B041-79AB759CAB0B}"/>
    <cellStyle name="Total 35 2 2 2" xfId="19286" xr:uid="{7656E91C-32EA-4095-A866-37422716A41E}"/>
    <cellStyle name="Total 35 2 2 2 2" xfId="37159" xr:uid="{729F676C-64EE-4589-995D-93026B0AB735}"/>
    <cellStyle name="Total 35 2 2 2 3" xfId="55010" xr:uid="{A39E0162-9B66-4EAF-BD94-94DFA0491C81}"/>
    <cellStyle name="Total 35 2 2 3" xfId="37158" xr:uid="{CA009043-3965-49DD-A25F-C8479278ABAF}"/>
    <cellStyle name="Total 35 2 2 4" xfId="55009" xr:uid="{AD7839DD-3F90-41B0-BABE-A9C2B4482A4F}"/>
    <cellStyle name="Total 35 2 3" xfId="19287" xr:uid="{9E08C45E-B9B3-4661-BDC2-27EE3FC9EEB3}"/>
    <cellStyle name="Total 35 2 3 2" xfId="19288" xr:uid="{D14A2CF7-98C2-4735-9A2C-1807F158F831}"/>
    <cellStyle name="Total 35 2 3 2 2" xfId="37161" xr:uid="{01EA5958-CD0A-4AA8-80C3-A725EEF93A38}"/>
    <cellStyle name="Total 35 2 3 2 3" xfId="55012" xr:uid="{557FC5C0-1955-4FA5-B03B-31F27382B588}"/>
    <cellStyle name="Total 35 2 3 3" xfId="37160" xr:uid="{A7A22259-B0D4-45BD-B2A3-2AB190AF844F}"/>
    <cellStyle name="Total 35 2 3 4" xfId="55011" xr:uid="{CDFC96EF-98BB-4BD1-BD90-45340DE7EE31}"/>
    <cellStyle name="Total 35 2 4" xfId="19289" xr:uid="{982EFAC6-F912-48DD-9B18-06EC4E94DE21}"/>
    <cellStyle name="Total 35 2 4 2" xfId="37162" xr:uid="{437832E5-3ABC-4D83-AE76-8A622FA0C5A1}"/>
    <cellStyle name="Total 35 2 4 3" xfId="55013" xr:uid="{E09F3079-AB61-447A-A3FB-5655A85B9399}"/>
    <cellStyle name="Total 35 2 5" xfId="19290" xr:uid="{A722A4B5-25A4-414F-8B4E-73ED788BD41E}"/>
    <cellStyle name="Total 35 2 5 2" xfId="37163" xr:uid="{B23599AA-4012-458B-B864-6380ED1FD369}"/>
    <cellStyle name="Total 35 2 5 3" xfId="55014" xr:uid="{33A54D06-E4AB-4BFD-BF60-B3BFAA0CB960}"/>
    <cellStyle name="Total 35 2 6" xfId="37157" xr:uid="{4B54D43C-B3DB-493B-8569-D1209541AADB}"/>
    <cellStyle name="Total 35 2 7" xfId="55008" xr:uid="{AAF76F7A-E68E-414A-9A35-9B20AAD24F46}"/>
    <cellStyle name="Total 35 3" xfId="19291" xr:uid="{B557CBDD-B22E-478B-8D87-8696A4817AA6}"/>
    <cellStyle name="Total 35 3 2" xfId="19292" xr:uid="{136CE184-4306-4B99-BA72-C77C728B5C7C}"/>
    <cellStyle name="Total 35 3 2 2" xfId="19293" xr:uid="{23ECB64D-F384-4A7A-991F-595DCF0541D8}"/>
    <cellStyle name="Total 35 3 2 2 2" xfId="37166" xr:uid="{12C941E6-1D98-44CB-9B3E-6D45BFDEDEA0}"/>
    <cellStyle name="Total 35 3 2 2 3" xfId="55017" xr:uid="{FCDA478F-208A-4223-AA26-89D6EF67C9F6}"/>
    <cellStyle name="Total 35 3 2 3" xfId="37165" xr:uid="{4D9DD7BD-18F3-4F90-A07E-F9E150672B12}"/>
    <cellStyle name="Total 35 3 2 4" xfId="55016" xr:uid="{27B0DD2B-A62E-4B2B-9DAF-FAD2DCDD205F}"/>
    <cellStyle name="Total 35 3 3" xfId="19294" xr:uid="{852F1E6F-3DF2-4EF5-B0D1-6989175AA7EB}"/>
    <cellStyle name="Total 35 3 3 2" xfId="19295" xr:uid="{94EBFE13-BAB2-441D-A3CC-E3F2DF04E05E}"/>
    <cellStyle name="Total 35 3 3 2 2" xfId="37168" xr:uid="{AA4E0212-8065-4607-A398-BCDA70366F10}"/>
    <cellStyle name="Total 35 3 3 2 3" xfId="55019" xr:uid="{D4CD8B53-C308-49D5-B597-FA564253EBBA}"/>
    <cellStyle name="Total 35 3 3 3" xfId="37167" xr:uid="{6422B690-D0D8-4EE1-960E-7A9BE5655BC4}"/>
    <cellStyle name="Total 35 3 3 4" xfId="55018" xr:uid="{DBC95CD5-5CB8-4CE4-8E38-723BA0024918}"/>
    <cellStyle name="Total 35 3 4" xfId="19296" xr:uid="{88B3C7C9-1FD2-4291-84CC-32035E898526}"/>
    <cellStyle name="Total 35 3 4 2" xfId="37169" xr:uid="{F4B9BF1B-503B-4F2C-9992-DBA467C0AB60}"/>
    <cellStyle name="Total 35 3 4 3" xfId="55020" xr:uid="{65181C40-ED49-43CA-9AC7-45A60FDC365F}"/>
    <cellStyle name="Total 35 3 5" xfId="37164" xr:uid="{33A4AF18-23DB-491C-A8FF-6FDC18C3D010}"/>
    <cellStyle name="Total 35 3 6" xfId="55015" xr:uid="{70AB5F32-3331-471E-9B91-4281B10B4B64}"/>
    <cellStyle name="Total 35 4" xfId="19297" xr:uid="{4003F55D-9738-4EBA-8EFA-19BC88409F70}"/>
    <cellStyle name="Total 35 4 2" xfId="19298" xr:uid="{2A657654-1AD2-4D37-8657-DC523CF01581}"/>
    <cellStyle name="Total 35 4 2 2" xfId="19299" xr:uid="{DA5FD84F-0473-4A37-A7DE-AE87344D88C7}"/>
    <cellStyle name="Total 35 4 2 2 2" xfId="37172" xr:uid="{7F573C09-22A3-4A52-A1F3-15AFFB16B3A6}"/>
    <cellStyle name="Total 35 4 2 2 3" xfId="55023" xr:uid="{D289FD29-41BF-4BD6-A0A3-B2E7093A6B3A}"/>
    <cellStyle name="Total 35 4 2 3" xfId="37171" xr:uid="{E3F32E70-44AD-4143-A712-39449D6E1D2D}"/>
    <cellStyle name="Total 35 4 2 4" xfId="55022" xr:uid="{34E10C40-A3D3-4D58-A5CE-CECFD04EB377}"/>
    <cellStyle name="Total 35 4 3" xfId="19300" xr:uid="{16012EE0-3B20-4E83-979B-B649FC385269}"/>
    <cellStyle name="Total 35 4 3 2" xfId="19301" xr:uid="{A3BCF0F5-DC8D-4B99-A7AB-F4FC3B271553}"/>
    <cellStyle name="Total 35 4 3 2 2" xfId="37174" xr:uid="{4B51C548-E403-4D9A-A5DE-922ABE7B6FDE}"/>
    <cellStyle name="Total 35 4 3 2 3" xfId="55025" xr:uid="{D7895F15-7966-4B61-A5A2-9FD7DB5768D2}"/>
    <cellStyle name="Total 35 4 3 3" xfId="37173" xr:uid="{CE3450D4-AF43-4056-ABC0-FDCD276F4DC7}"/>
    <cellStyle name="Total 35 4 3 4" xfId="55024" xr:uid="{118C1BE6-41AB-416D-ABD9-D70E23FBD3E6}"/>
    <cellStyle name="Total 35 4 4" xfId="19302" xr:uid="{9A59E515-1E9E-451E-AB08-66E4E9B370C3}"/>
    <cellStyle name="Total 35 4 4 2" xfId="37175" xr:uid="{572F629D-4593-4722-9DFD-31A16A2F4BF8}"/>
    <cellStyle name="Total 35 4 4 3" xfId="55026" xr:uid="{2B791FC6-0D90-4AC1-BED1-E19C458F852F}"/>
    <cellStyle name="Total 35 4 5" xfId="37170" xr:uid="{328D79C2-E8DA-4C46-AF07-313855029723}"/>
    <cellStyle name="Total 35 4 6" xfId="55021" xr:uid="{2E566F0F-D28E-4180-965A-4C1A26AA51A6}"/>
    <cellStyle name="Total 35 5" xfId="19303" xr:uid="{8AAE0CEA-E858-4B50-8F6F-CDDC5271D66B}"/>
    <cellStyle name="Total 35 5 2" xfId="19304" xr:uid="{AEF003E3-4AD1-4F7F-A9E1-369FD06A4938}"/>
    <cellStyle name="Total 35 5 2 2" xfId="19305" xr:uid="{51855EF0-861F-4B8B-90BD-18542D2AD723}"/>
    <cellStyle name="Total 35 5 2 2 2" xfId="37178" xr:uid="{3455FD7F-B1E3-45E4-8693-71C67248E1A9}"/>
    <cellStyle name="Total 35 5 2 2 3" xfId="55029" xr:uid="{A931D450-FDB8-4E71-AA4E-1AB2F5887362}"/>
    <cellStyle name="Total 35 5 2 3" xfId="37177" xr:uid="{37F32C92-3ACA-420A-A14A-4E76D4DC6804}"/>
    <cellStyle name="Total 35 5 2 4" xfId="55028" xr:uid="{1A98C69C-DC70-4FB8-ACBE-626839CDC1C1}"/>
    <cellStyle name="Total 35 5 3" xfId="19306" xr:uid="{96ABA363-7136-4A3F-A385-D500609266FA}"/>
    <cellStyle name="Total 35 5 3 2" xfId="19307" xr:uid="{0D4A1CFE-001B-4C1A-82C8-96C258CB585E}"/>
    <cellStyle name="Total 35 5 3 2 2" xfId="37180" xr:uid="{461FD4D0-2894-4E35-9ECF-A9725B6BC1B4}"/>
    <cellStyle name="Total 35 5 3 2 3" xfId="55031" xr:uid="{B8568405-571F-4E67-9B75-AA842DD1DD8D}"/>
    <cellStyle name="Total 35 5 3 3" xfId="37179" xr:uid="{A14CC7EF-0BCA-4CA6-A949-BF400302BDE7}"/>
    <cellStyle name="Total 35 5 3 4" xfId="55030" xr:uid="{5E535276-1DB3-4BD1-9EB5-655A6B81C18B}"/>
    <cellStyle name="Total 35 5 4" xfId="19308" xr:uid="{C639315D-3BE1-4E5D-994E-893026F1DC0C}"/>
    <cellStyle name="Total 35 5 4 2" xfId="19309" xr:uid="{C0F2C60E-8101-4E6C-B596-AC3D570C05B9}"/>
    <cellStyle name="Total 35 5 4 2 2" xfId="37182" xr:uid="{6BC7E23D-3061-47FC-8184-47888DB09D88}"/>
    <cellStyle name="Total 35 5 4 2 3" xfId="55033" xr:uid="{09672608-4854-4C1D-9142-10765010AC95}"/>
    <cellStyle name="Total 35 5 4 3" xfId="37181" xr:uid="{7E00153B-7C1E-4F64-AA05-98A27E4ACA8C}"/>
    <cellStyle name="Total 35 5 4 4" xfId="55032" xr:uid="{9A289BE7-2767-4944-907B-422D6B902C18}"/>
    <cellStyle name="Total 35 5 5" xfId="19310" xr:uid="{4F3E1F3C-A0F6-484E-BA5F-EDB171419745}"/>
    <cellStyle name="Total 35 5 5 2" xfId="37183" xr:uid="{D0D733C4-5F72-4F91-B40D-799806789500}"/>
    <cellStyle name="Total 35 5 5 3" xfId="55034" xr:uid="{C319DE86-C061-43F6-AAEF-601E4B66E20A}"/>
    <cellStyle name="Total 35 5 6" xfId="37176" xr:uid="{B48948EA-471F-403C-BB53-E3AA3A168CFB}"/>
    <cellStyle name="Total 35 5 7" xfId="55027" xr:uid="{EDCFCEE1-2557-42D2-AA88-B2E12E3869B4}"/>
    <cellStyle name="Total 35 6" xfId="19311" xr:uid="{62DB6E81-231B-49F6-8ADC-211FBF675611}"/>
    <cellStyle name="Total 35 6 2" xfId="19312" xr:uid="{61F56945-798C-4655-A78F-B7A4C187978D}"/>
    <cellStyle name="Total 35 6 2 2" xfId="19313" xr:uid="{724236B1-48E8-41A3-BC70-CAC6A66618A0}"/>
    <cellStyle name="Total 35 6 2 2 2" xfId="37186" xr:uid="{2A3C1A1C-13A2-4C39-8DA1-5BB48932EBAB}"/>
    <cellStyle name="Total 35 6 2 2 3" xfId="55037" xr:uid="{371FF574-103D-4A4E-BA5C-7EB5ADEBDD74}"/>
    <cellStyle name="Total 35 6 2 3" xfId="37185" xr:uid="{D63313ED-115F-47A0-B138-16B03D641CF1}"/>
    <cellStyle name="Total 35 6 2 4" xfId="55036" xr:uid="{E60988D2-DA29-4C2E-8D0A-981DB053830F}"/>
    <cellStyle name="Total 35 6 3" xfId="19314" xr:uid="{0D9AA006-0334-454C-9B98-F0BE8CD41ACF}"/>
    <cellStyle name="Total 35 6 3 2" xfId="19315" xr:uid="{0D7FC02D-8F92-4CF7-9E68-B322DBF4A067}"/>
    <cellStyle name="Total 35 6 3 2 2" xfId="37188" xr:uid="{4FE92FCE-0756-45B9-899F-B3EA699C71A0}"/>
    <cellStyle name="Total 35 6 3 2 3" xfId="55039" xr:uid="{E1DEC064-E089-42DC-9170-7A87CDE471DD}"/>
    <cellStyle name="Total 35 6 3 3" xfId="37187" xr:uid="{E236CCE2-B8DA-4A7E-9CDE-31B51C4B47EE}"/>
    <cellStyle name="Total 35 6 3 4" xfId="55038" xr:uid="{45494F7B-4927-456A-A737-DD8102DF7925}"/>
    <cellStyle name="Total 35 6 4" xfId="19316" xr:uid="{EC29FD4A-DFC8-41DC-8A54-64C8FD879DC6}"/>
    <cellStyle name="Total 35 6 4 2" xfId="37189" xr:uid="{6173AA37-7D8A-4E8A-9826-E751BFAF1EFF}"/>
    <cellStyle name="Total 35 6 4 3" xfId="55040" xr:uid="{0E3482FA-0A95-422D-B977-A1368A58850C}"/>
    <cellStyle name="Total 35 6 5" xfId="37184" xr:uid="{2D77F921-F625-4F60-8FFE-88575AEB04DD}"/>
    <cellStyle name="Total 35 6 6" xfId="55035" xr:uid="{577A1820-FB78-4483-809E-9C68BE984969}"/>
    <cellStyle name="Total 35 7" xfId="19317" xr:uid="{16977755-8BB2-4B09-B00E-91DAA25ACF2A}"/>
    <cellStyle name="Total 35 7 2" xfId="19318" xr:uid="{BED54B3D-24C7-493E-952C-85013FE19146}"/>
    <cellStyle name="Total 35 7 2 2" xfId="37191" xr:uid="{FA56ACAC-AAD7-4D7F-B54B-F186C8543444}"/>
    <cellStyle name="Total 35 7 2 3" xfId="55042" xr:uid="{18E832D2-9D3A-4F05-A99D-C08C34B08F32}"/>
    <cellStyle name="Total 35 7 3" xfId="37190" xr:uid="{69BDA91B-A465-4F78-9F15-92412E08BCB0}"/>
    <cellStyle name="Total 35 7 4" xfId="55041" xr:uid="{42A8E8FE-DD50-46E8-B47D-CBAE045A3E52}"/>
    <cellStyle name="Total 35 8" xfId="19319" xr:uid="{3B979D75-AA68-4264-829D-DE4D19511962}"/>
    <cellStyle name="Total 35 8 2" xfId="19320" xr:uid="{BADBDC80-2A77-4F84-B0C1-2C09F5D7EE42}"/>
    <cellStyle name="Total 35 8 2 2" xfId="37193" xr:uid="{32E3FC1D-D1A9-4560-B6F4-1B552394A29C}"/>
    <cellStyle name="Total 35 8 2 3" xfId="55044" xr:uid="{1938FB4A-3630-4A47-A4C8-B32169863A3C}"/>
    <cellStyle name="Total 35 8 3" xfId="37192" xr:uid="{BFCBD3A4-6BDF-4C58-B442-7978F19D27DF}"/>
    <cellStyle name="Total 35 8 4" xfId="55043" xr:uid="{ACB698C7-3BF6-46B5-93E1-9ABE2612BB09}"/>
    <cellStyle name="Total 35 9" xfId="19321" xr:uid="{3598574C-F26C-46A8-965A-554232B102A1}"/>
    <cellStyle name="Total 35 9 2" xfId="19322" xr:uid="{C1C9DD38-4FFD-4D85-B7DB-554469A8C277}"/>
    <cellStyle name="Total 35 9 2 2" xfId="37195" xr:uid="{BCB14DF5-BB5F-4266-B163-D2A1B07DEDAA}"/>
    <cellStyle name="Total 35 9 2 3" xfId="55046" xr:uid="{2A4816DE-47C1-4099-B56B-987BC87F1892}"/>
    <cellStyle name="Total 35 9 3" xfId="37194" xr:uid="{38CA25F6-7216-4623-96BB-FCCCF73561A8}"/>
    <cellStyle name="Total 35 9 4" xfId="55045" xr:uid="{E84E8AEC-0D6C-48C1-A019-D064161F0985}"/>
    <cellStyle name="Total 36" xfId="3330" xr:uid="{D73002C6-30D5-41CE-9BD6-A8CB6E841E93}"/>
    <cellStyle name="Total 36 10" xfId="19324" xr:uid="{9BF6F614-BE82-4016-B120-232CC3C18476}"/>
    <cellStyle name="Total 36 10 2" xfId="37197" xr:uid="{C6963E6A-DABC-40ED-B063-74165DBF90DC}"/>
    <cellStyle name="Total 36 10 3" xfId="55048" xr:uid="{E1ABCED1-806D-4865-8B56-ADA3D47531B2}"/>
    <cellStyle name="Total 36 11" xfId="19325" xr:uid="{94855F58-0C17-4D1B-A3D2-8D4DFA0967C2}"/>
    <cellStyle name="Total 36 11 2" xfId="37198" xr:uid="{8BE9E672-62A5-400B-A765-1AD7CFA83644}"/>
    <cellStyle name="Total 36 11 3" xfId="55049" xr:uid="{D27D3855-91DE-450C-9DEA-0C12F5CC2A1F}"/>
    <cellStyle name="Total 36 12" xfId="19323" xr:uid="{B2B47C96-7FEE-4001-AF41-B08113E2B547}"/>
    <cellStyle name="Total 36 12 2" xfId="37196" xr:uid="{257A26A2-DED8-4186-99D5-B39539903CB9}"/>
    <cellStyle name="Total 36 12 3" xfId="55047" xr:uid="{3FDBD37C-6117-4992-ADF2-D79E7F837416}"/>
    <cellStyle name="Total 36 13" xfId="60397" xr:uid="{ED50BC1D-86F0-47BB-95B0-B01E4741F14D}"/>
    <cellStyle name="Total 36 2" xfId="19326" xr:uid="{CC685C68-664C-4AB2-82BE-06FF7C34CB9B}"/>
    <cellStyle name="Total 36 2 2" xfId="19327" xr:uid="{E9DB2694-887D-41E2-88E2-5831AADA8BB3}"/>
    <cellStyle name="Total 36 2 2 2" xfId="19328" xr:uid="{51459AFF-A80C-447A-B2B5-8DF9726F36A8}"/>
    <cellStyle name="Total 36 2 2 2 2" xfId="37201" xr:uid="{A59B17CA-D583-420C-8988-DE5C19D414FA}"/>
    <cellStyle name="Total 36 2 2 2 3" xfId="55052" xr:uid="{0416AB4E-B2DB-438C-A84C-D132FC905905}"/>
    <cellStyle name="Total 36 2 2 3" xfId="37200" xr:uid="{5A313F9B-C9DF-4CB9-919D-67370C920445}"/>
    <cellStyle name="Total 36 2 2 4" xfId="55051" xr:uid="{0FB908EA-C9F1-4725-8A69-98658427FE68}"/>
    <cellStyle name="Total 36 2 3" xfId="19329" xr:uid="{812BF6DC-9F03-44FE-9D9B-EBABE161B87E}"/>
    <cellStyle name="Total 36 2 3 2" xfId="19330" xr:uid="{DF9B7423-352F-4C80-9396-C38786BE32EA}"/>
    <cellStyle name="Total 36 2 3 2 2" xfId="37203" xr:uid="{BBE6C268-5BC3-48D4-8D05-F01DCE5D8121}"/>
    <cellStyle name="Total 36 2 3 2 3" xfId="55054" xr:uid="{8F44DFAD-F311-4F2B-A4FE-7D6D4A272465}"/>
    <cellStyle name="Total 36 2 3 3" xfId="37202" xr:uid="{C83B674D-8A4E-4335-A9FF-677222AC5BD3}"/>
    <cellStyle name="Total 36 2 3 4" xfId="55053" xr:uid="{3AF1BE6B-F759-4F9B-A407-3F7BD8CCEB0D}"/>
    <cellStyle name="Total 36 2 4" xfId="19331" xr:uid="{D73E0C65-15A3-4361-816D-482B20D4E7D8}"/>
    <cellStyle name="Total 36 2 4 2" xfId="37204" xr:uid="{3B4D62F2-E694-41DB-AB39-A0D17C277919}"/>
    <cellStyle name="Total 36 2 4 3" xfId="55055" xr:uid="{598D063E-59C8-482C-980E-EB55CEE7EF74}"/>
    <cellStyle name="Total 36 2 5" xfId="19332" xr:uid="{65E9436A-AA1D-4B30-BE35-21BE67D46DEA}"/>
    <cellStyle name="Total 36 2 5 2" xfId="37205" xr:uid="{C0BDF72F-754A-470B-A1C4-F80689601821}"/>
    <cellStyle name="Total 36 2 5 3" xfId="55056" xr:uid="{B384AE1D-4EA5-40AF-8A46-807CCDE1184F}"/>
    <cellStyle name="Total 36 2 6" xfId="37199" xr:uid="{66A1A052-8094-41A2-8A54-358549329269}"/>
    <cellStyle name="Total 36 2 7" xfId="55050" xr:uid="{0711AE93-7984-4576-9889-C825059FE787}"/>
    <cellStyle name="Total 36 3" xfId="19333" xr:uid="{3EADACFF-9381-4FB5-985C-794BE1D590F1}"/>
    <cellStyle name="Total 36 3 2" xfId="19334" xr:uid="{2F48D177-586C-4F92-9446-D943C93F254B}"/>
    <cellStyle name="Total 36 3 2 2" xfId="19335" xr:uid="{761D4005-84F5-4F8B-880C-2900C3F2336A}"/>
    <cellStyle name="Total 36 3 2 2 2" xfId="37208" xr:uid="{0C3C3F95-496F-4B24-8CCC-17895B956F36}"/>
    <cellStyle name="Total 36 3 2 2 3" xfId="55059" xr:uid="{3113B454-D9D8-420F-B49C-0A4DAF7D136B}"/>
    <cellStyle name="Total 36 3 2 3" xfId="37207" xr:uid="{C0A91F7D-8ABB-4B29-A084-6560F6E56EEA}"/>
    <cellStyle name="Total 36 3 2 4" xfId="55058" xr:uid="{1D75AD98-043B-4347-9264-6743DB37B706}"/>
    <cellStyle name="Total 36 3 3" xfId="19336" xr:uid="{48B9492D-1398-4334-B870-AA6B3F4DDB95}"/>
    <cellStyle name="Total 36 3 3 2" xfId="19337" xr:uid="{91902FCF-F453-4359-914D-C2A9111C4511}"/>
    <cellStyle name="Total 36 3 3 2 2" xfId="37210" xr:uid="{1CB61EF9-40DE-4655-BEC5-DD48CACF025F}"/>
    <cellStyle name="Total 36 3 3 2 3" xfId="55061" xr:uid="{EF968851-9F5B-43C8-982E-14435A33F399}"/>
    <cellStyle name="Total 36 3 3 3" xfId="37209" xr:uid="{9810A68F-0800-4D86-9388-AB87083EA06A}"/>
    <cellStyle name="Total 36 3 3 4" xfId="55060" xr:uid="{4AF52ACB-57B9-4A56-B5AD-F3866856CDE2}"/>
    <cellStyle name="Total 36 3 4" xfId="19338" xr:uid="{F547BD2D-6373-41C1-B34D-B238251431F0}"/>
    <cellStyle name="Total 36 3 4 2" xfId="37211" xr:uid="{564E0581-083D-409C-92E6-18A90CA68D57}"/>
    <cellStyle name="Total 36 3 4 3" xfId="55062" xr:uid="{F3C97637-6E7D-4DB7-A545-40CAFEBE6C05}"/>
    <cellStyle name="Total 36 3 5" xfId="37206" xr:uid="{612C5373-DDB3-434E-ACFE-5E0A1315EBA5}"/>
    <cellStyle name="Total 36 3 6" xfId="55057" xr:uid="{2402DF0B-2662-459A-8E5B-793F8EE6F6AB}"/>
    <cellStyle name="Total 36 4" xfId="19339" xr:uid="{541234AC-C01B-412F-9CAE-EF25893EAA51}"/>
    <cellStyle name="Total 36 4 2" xfId="19340" xr:uid="{DDDB0218-5B1E-4F75-ACA3-0D60A44DA75C}"/>
    <cellStyle name="Total 36 4 2 2" xfId="19341" xr:uid="{30768A90-5EC6-4FAD-84B0-37404114B28A}"/>
    <cellStyle name="Total 36 4 2 2 2" xfId="37214" xr:uid="{EFF99548-4D77-499D-95F3-1F45EDEFB9AD}"/>
    <cellStyle name="Total 36 4 2 2 3" xfId="55065" xr:uid="{1211EE69-6F0F-4D78-8052-A44CF2CA6042}"/>
    <cellStyle name="Total 36 4 2 3" xfId="37213" xr:uid="{B5942E07-42CA-4500-99D6-A09AF9732FA3}"/>
    <cellStyle name="Total 36 4 2 4" xfId="55064" xr:uid="{072C7DB2-F48D-4D03-B932-960DB21226B2}"/>
    <cellStyle name="Total 36 4 3" xfId="19342" xr:uid="{BFB99861-FA60-496A-832E-F9D7309B8240}"/>
    <cellStyle name="Total 36 4 3 2" xfId="19343" xr:uid="{13D68930-96A9-459D-91D0-4631D43B4828}"/>
    <cellStyle name="Total 36 4 3 2 2" xfId="37216" xr:uid="{E5EE1CD0-3800-4BE1-AE31-AC910C5A2D92}"/>
    <cellStyle name="Total 36 4 3 2 3" xfId="55067" xr:uid="{09B437BD-7DBF-4C8B-91B4-4FBEF1876A8A}"/>
    <cellStyle name="Total 36 4 3 3" xfId="37215" xr:uid="{9108DA53-B463-44C6-92D9-0D1AA96DE9C7}"/>
    <cellStyle name="Total 36 4 3 4" xfId="55066" xr:uid="{ABAFA100-F082-4449-BA6C-42AD723C2A4A}"/>
    <cellStyle name="Total 36 4 4" xfId="19344" xr:uid="{AC0C7AD3-091B-47CE-AC7A-6EBC928BE51F}"/>
    <cellStyle name="Total 36 4 4 2" xfId="37217" xr:uid="{E0B72B0B-515F-4267-BD5E-54B7C30D9D72}"/>
    <cellStyle name="Total 36 4 4 3" xfId="55068" xr:uid="{D513699A-A3A4-447B-9EAB-522C1D87D6D6}"/>
    <cellStyle name="Total 36 4 5" xfId="37212" xr:uid="{31350B49-3FAC-4162-92F8-D9D7035CE142}"/>
    <cellStyle name="Total 36 4 6" xfId="55063" xr:uid="{63CFE461-287C-4D42-B872-E843348F8C21}"/>
    <cellStyle name="Total 36 5" xfId="19345" xr:uid="{9B4559E5-6C02-4730-92C6-BF89EE62F8D7}"/>
    <cellStyle name="Total 36 5 2" xfId="19346" xr:uid="{C1AD57D1-FDA2-4890-8086-56EC14B83A66}"/>
    <cellStyle name="Total 36 5 2 2" xfId="19347" xr:uid="{90C24182-321F-400E-935C-609CFAF327A4}"/>
    <cellStyle name="Total 36 5 2 2 2" xfId="37220" xr:uid="{03C8275E-14D5-425E-A071-2BB3B13DBF13}"/>
    <cellStyle name="Total 36 5 2 2 3" xfId="55071" xr:uid="{E1EFF8B8-2E80-46D9-BDE1-2EB6B2C4A309}"/>
    <cellStyle name="Total 36 5 2 3" xfId="37219" xr:uid="{6F5709A4-5300-4FDE-8676-7763B968952D}"/>
    <cellStyle name="Total 36 5 2 4" xfId="55070" xr:uid="{0010D756-5A13-4126-B248-7A78A2E2DA22}"/>
    <cellStyle name="Total 36 5 3" xfId="19348" xr:uid="{C658D07C-50EA-4442-8DB1-3F7AD617F605}"/>
    <cellStyle name="Total 36 5 3 2" xfId="19349" xr:uid="{F3189C2B-8B38-4C14-AAAB-060C0FFA5C91}"/>
    <cellStyle name="Total 36 5 3 2 2" xfId="37222" xr:uid="{DB27849A-435A-47D5-9F81-94C22890A949}"/>
    <cellStyle name="Total 36 5 3 2 3" xfId="55073" xr:uid="{F20D79F0-1F58-4D44-8308-A24BCB4B531B}"/>
    <cellStyle name="Total 36 5 3 3" xfId="37221" xr:uid="{0F1CAA79-9CF0-4C87-A9FD-0C4BD963E624}"/>
    <cellStyle name="Total 36 5 3 4" xfId="55072" xr:uid="{BCBA9695-777F-4851-A89C-80A888EA3C0F}"/>
    <cellStyle name="Total 36 5 4" xfId="19350" xr:uid="{75A0E21C-9948-427C-85D4-0EB12793C52B}"/>
    <cellStyle name="Total 36 5 4 2" xfId="19351" xr:uid="{F3C729E0-128B-4FE1-B3DF-5B3D8AA31837}"/>
    <cellStyle name="Total 36 5 4 2 2" xfId="37224" xr:uid="{56D980D7-3922-460F-933D-8DB3D9D26410}"/>
    <cellStyle name="Total 36 5 4 2 3" xfId="55075" xr:uid="{7488EE4A-2A72-4128-8881-7DCE7F815D4B}"/>
    <cellStyle name="Total 36 5 4 3" xfId="37223" xr:uid="{6D3BC276-12E9-4EEC-AA8E-DF8D3659BF0A}"/>
    <cellStyle name="Total 36 5 4 4" xfId="55074" xr:uid="{760C0EFC-9B01-44E3-9336-2E106639E7E3}"/>
    <cellStyle name="Total 36 5 5" xfId="19352" xr:uid="{583AB750-360F-4D89-8177-39CABACD6611}"/>
    <cellStyle name="Total 36 5 5 2" xfId="37225" xr:uid="{46CBA28D-2A0C-4FDE-B783-6A4F2ED4F7CD}"/>
    <cellStyle name="Total 36 5 5 3" xfId="55076" xr:uid="{8598DCCA-8928-456F-B9EC-66A2C8B6760C}"/>
    <cellStyle name="Total 36 5 6" xfId="37218" xr:uid="{A625106B-F9F5-4E11-BC46-D7BB3DC01E09}"/>
    <cellStyle name="Total 36 5 7" xfId="55069" xr:uid="{06B7FFA7-7809-4603-AF6C-8BADA7ACDA17}"/>
    <cellStyle name="Total 36 6" xfId="19353" xr:uid="{DB484705-E775-4521-9407-CD96DF5A5856}"/>
    <cellStyle name="Total 36 6 2" xfId="19354" xr:uid="{E3B8895F-9F77-4E44-9BD5-C6D46AEB7390}"/>
    <cellStyle name="Total 36 6 2 2" xfId="19355" xr:uid="{9C2ABC65-EE23-4767-B461-37F8DED9B3D9}"/>
    <cellStyle name="Total 36 6 2 2 2" xfId="37228" xr:uid="{4C79E90F-83B7-476E-97C7-2F3CC37DB5FC}"/>
    <cellStyle name="Total 36 6 2 2 3" xfId="55079" xr:uid="{4E6E7622-E0D2-4289-A667-F95011D7A579}"/>
    <cellStyle name="Total 36 6 2 3" xfId="37227" xr:uid="{FA95E0AC-4176-4E9D-B9CC-E0B3B58304E1}"/>
    <cellStyle name="Total 36 6 2 4" xfId="55078" xr:uid="{97A2C0BD-1850-434A-8D65-711433B0D262}"/>
    <cellStyle name="Total 36 6 3" xfId="19356" xr:uid="{5D5AD3B2-23DA-4FE3-B5F4-CDAC2C9AB8AC}"/>
    <cellStyle name="Total 36 6 3 2" xfId="19357" xr:uid="{80299799-0C3E-471B-B922-CCA31FFDF0D9}"/>
    <cellStyle name="Total 36 6 3 2 2" xfId="37230" xr:uid="{5FE049F2-9ECE-4F9B-8B9B-1F9580B59776}"/>
    <cellStyle name="Total 36 6 3 2 3" xfId="55081" xr:uid="{DC351FDD-8E38-48C0-AC92-BB2869C619FC}"/>
    <cellStyle name="Total 36 6 3 3" xfId="37229" xr:uid="{8B350087-9AEC-4231-95D4-6E99C3FB3686}"/>
    <cellStyle name="Total 36 6 3 4" xfId="55080" xr:uid="{09C1E66C-B24F-4B4B-ABDE-CA79FF391B80}"/>
    <cellStyle name="Total 36 6 4" xfId="19358" xr:uid="{4B257402-1F26-4C9E-A5F1-3252163B5595}"/>
    <cellStyle name="Total 36 6 4 2" xfId="37231" xr:uid="{3603643B-6469-45A2-98C0-4D829BF16D15}"/>
    <cellStyle name="Total 36 6 4 3" xfId="55082" xr:uid="{0F861542-2950-4B14-8AB0-0F9324749D72}"/>
    <cellStyle name="Total 36 6 5" xfId="37226" xr:uid="{7618B25C-5FBE-4644-8467-503D5665C765}"/>
    <cellStyle name="Total 36 6 6" xfId="55077" xr:uid="{082B24BC-24E8-49BE-A15B-DCEE53471A68}"/>
    <cellStyle name="Total 36 7" xfId="19359" xr:uid="{1F0CE757-7217-461D-98D5-F264C26C0809}"/>
    <cellStyle name="Total 36 7 2" xfId="19360" xr:uid="{F298F144-116B-4FD4-AE72-AEE7C17DE931}"/>
    <cellStyle name="Total 36 7 2 2" xfId="37233" xr:uid="{9DB758CE-D09B-4B88-88C6-3D0FE0CC05CB}"/>
    <cellStyle name="Total 36 7 2 3" xfId="55084" xr:uid="{F96A5D5C-AE69-4D3D-893A-EE5494F69039}"/>
    <cellStyle name="Total 36 7 3" xfId="37232" xr:uid="{0D2067AB-AE95-428A-A010-354CA5281AA8}"/>
    <cellStyle name="Total 36 7 4" xfId="55083" xr:uid="{1781F3B2-BB5F-4A33-85F9-DA2FF9A37191}"/>
    <cellStyle name="Total 36 8" xfId="19361" xr:uid="{D70ABFE7-A99D-41DC-A47A-FE2D4FF83CBD}"/>
    <cellStyle name="Total 36 8 2" xfId="19362" xr:uid="{2BD93668-59DE-4564-A33B-941FC1CF6B51}"/>
    <cellStyle name="Total 36 8 2 2" xfId="37235" xr:uid="{5D79E062-2B4A-4F63-9D25-B1FAAAB2ECC5}"/>
    <cellStyle name="Total 36 8 2 3" xfId="55086" xr:uid="{9F3A15EC-BB78-44BE-A4A3-FEE261607CB3}"/>
    <cellStyle name="Total 36 8 3" xfId="37234" xr:uid="{7B00800A-8C7B-4C9F-85C2-97DA10C9E0EF}"/>
    <cellStyle name="Total 36 8 4" xfId="55085" xr:uid="{118067E6-C481-44E0-8126-619E889DB95C}"/>
    <cellStyle name="Total 36 9" xfId="19363" xr:uid="{E6D723AE-F909-4FE6-B964-9787E4097B98}"/>
    <cellStyle name="Total 36 9 2" xfId="19364" xr:uid="{2546DC79-BEE0-4E93-BC14-8B9DA8A32B9A}"/>
    <cellStyle name="Total 36 9 2 2" xfId="37237" xr:uid="{D3D86596-A282-4969-85D3-AAFA5363FFA5}"/>
    <cellStyle name="Total 36 9 2 3" xfId="55088" xr:uid="{2FC3DEEA-3D5C-41FE-9D1E-CC4ABE6CD2CE}"/>
    <cellStyle name="Total 36 9 3" xfId="37236" xr:uid="{2340E73E-E390-400D-A9AA-D8DB97C4D0F0}"/>
    <cellStyle name="Total 36 9 4" xfId="55087" xr:uid="{2CB7F880-7C4D-42E3-9ED1-42B88B7F278A}"/>
    <cellStyle name="Total 37" xfId="3331" xr:uid="{A7665041-D8BD-4FCC-9089-1BDEC6C799F7}"/>
    <cellStyle name="Total 37 10" xfId="19366" xr:uid="{8CAB9892-505F-42FE-A9F2-D4ACA2C97BC6}"/>
    <cellStyle name="Total 37 10 2" xfId="37239" xr:uid="{7E5C437F-B7A1-4896-92D8-01FEA6E535F2}"/>
    <cellStyle name="Total 37 10 3" xfId="55090" xr:uid="{F742ACDB-B114-40B5-9F26-42747D28F0AB}"/>
    <cellStyle name="Total 37 11" xfId="19367" xr:uid="{DF7F0CDF-5BB6-4CE6-BC7D-B6D3B71F7545}"/>
    <cellStyle name="Total 37 11 2" xfId="37240" xr:uid="{E9A980FF-B579-42C1-9B47-7F9FE2A43A91}"/>
    <cellStyle name="Total 37 11 3" xfId="55091" xr:uid="{BE2FA699-3486-4DAA-9398-12D01E85A653}"/>
    <cellStyle name="Total 37 12" xfId="19365" xr:uid="{167AEE45-71CD-4B0B-B351-7AD666DD77F9}"/>
    <cellStyle name="Total 37 12 2" xfId="37238" xr:uid="{E96712A5-4CE1-49C2-966E-D9F23A5134A9}"/>
    <cellStyle name="Total 37 12 3" xfId="55089" xr:uid="{ADDECBE9-102A-4848-AC66-2B6B15F022CF}"/>
    <cellStyle name="Total 37 13" xfId="60398" xr:uid="{5A0D0AD6-1325-46B9-A104-881BC3BB7151}"/>
    <cellStyle name="Total 37 2" xfId="19368" xr:uid="{A543FFE4-081B-46C9-A6B8-69D62B96FD1C}"/>
    <cellStyle name="Total 37 2 2" xfId="19369" xr:uid="{EE1AE992-30A2-4F32-9EE6-378CD52F4899}"/>
    <cellStyle name="Total 37 2 2 2" xfId="19370" xr:uid="{881D9102-1022-4FAB-99C8-D2F369888FA9}"/>
    <cellStyle name="Total 37 2 2 2 2" xfId="37243" xr:uid="{349DD111-5653-4AA2-8BDC-2F788744E9AE}"/>
    <cellStyle name="Total 37 2 2 2 3" xfId="55094" xr:uid="{FB90AE87-3BCB-4A15-BF8B-7CDFB7123DA5}"/>
    <cellStyle name="Total 37 2 2 3" xfId="37242" xr:uid="{B38679B7-762B-4159-922D-0605302CCA3D}"/>
    <cellStyle name="Total 37 2 2 4" xfId="55093" xr:uid="{0AB62F46-2FD0-4BDA-A27F-9A03D6CEB2A4}"/>
    <cellStyle name="Total 37 2 3" xfId="19371" xr:uid="{212835CC-6328-422C-93BF-326A7DF81CDD}"/>
    <cellStyle name="Total 37 2 3 2" xfId="19372" xr:uid="{C62F1961-03AC-498C-A262-6A255309ADAA}"/>
    <cellStyle name="Total 37 2 3 2 2" xfId="37245" xr:uid="{A6FC7A2E-6CD5-48C8-A0EB-0F6380544996}"/>
    <cellStyle name="Total 37 2 3 2 3" xfId="55096" xr:uid="{B176C48B-30C1-4AB7-A585-8262BD5198E9}"/>
    <cellStyle name="Total 37 2 3 3" xfId="37244" xr:uid="{645F98CB-9484-4F5B-96EE-F124C4319302}"/>
    <cellStyle name="Total 37 2 3 4" xfId="55095" xr:uid="{0B5FB01E-35F8-449B-86AF-2ABB96FF6A57}"/>
    <cellStyle name="Total 37 2 4" xfId="19373" xr:uid="{D3BD7B8D-4A83-43EE-90B3-7369943E76FF}"/>
    <cellStyle name="Total 37 2 4 2" xfId="37246" xr:uid="{BA7C64E4-5C26-4FCE-A730-FB2ED9A9CD25}"/>
    <cellStyle name="Total 37 2 4 3" xfId="55097" xr:uid="{E3C5C5B6-C165-46D0-8E10-B292BF107BAF}"/>
    <cellStyle name="Total 37 2 5" xfId="19374" xr:uid="{49F234BE-CDA5-4B1A-8CBD-8D8F87AB283E}"/>
    <cellStyle name="Total 37 2 5 2" xfId="37247" xr:uid="{75FF43B4-268D-458D-BEF9-88CFD5A45B80}"/>
    <cellStyle name="Total 37 2 5 3" xfId="55098" xr:uid="{7B0DE9A3-124B-4E73-BA89-C7F78C6A4F55}"/>
    <cellStyle name="Total 37 2 6" xfId="37241" xr:uid="{10A7D49A-E5BE-4E78-913B-845F78FFEC30}"/>
    <cellStyle name="Total 37 2 7" xfId="55092" xr:uid="{818C9FD7-6065-41B9-9F2A-F8C362799C73}"/>
    <cellStyle name="Total 37 3" xfId="19375" xr:uid="{761F804C-2644-47E3-94E8-9FF806C9C4CB}"/>
    <cellStyle name="Total 37 3 2" xfId="19376" xr:uid="{79C0411F-A09F-40BE-B94C-25D6814BF078}"/>
    <cellStyle name="Total 37 3 2 2" xfId="19377" xr:uid="{9F33AB90-508B-4A01-8787-1FF1AFD65307}"/>
    <cellStyle name="Total 37 3 2 2 2" xfId="37250" xr:uid="{40C2C8A7-B60A-4238-9A70-C782632A9B73}"/>
    <cellStyle name="Total 37 3 2 2 3" xfId="55101" xr:uid="{F20EE624-CD7D-47AE-A5EB-7C47A16D2069}"/>
    <cellStyle name="Total 37 3 2 3" xfId="37249" xr:uid="{6D753300-EA90-41A8-AD1C-A1F3F1B274E6}"/>
    <cellStyle name="Total 37 3 2 4" xfId="55100" xr:uid="{A16715E8-F8A7-498B-BFB5-B0514CB6E53B}"/>
    <cellStyle name="Total 37 3 3" xfId="19378" xr:uid="{53E9BF84-0899-4EEB-837C-72525930D8A6}"/>
    <cellStyle name="Total 37 3 3 2" xfId="19379" xr:uid="{71042EC0-5A15-4624-A779-8F91F9E75326}"/>
    <cellStyle name="Total 37 3 3 2 2" xfId="37252" xr:uid="{7E98E7E9-3F69-4ABB-AD29-8A6296A06C50}"/>
    <cellStyle name="Total 37 3 3 2 3" xfId="55103" xr:uid="{A632D63B-95B1-4130-8FA1-17C4544AD152}"/>
    <cellStyle name="Total 37 3 3 3" xfId="37251" xr:uid="{30F17746-FC58-48C2-86BC-ABBFC29A5D64}"/>
    <cellStyle name="Total 37 3 3 4" xfId="55102" xr:uid="{F6406383-110D-441D-8F0D-0EA3A0A96B88}"/>
    <cellStyle name="Total 37 3 4" xfId="19380" xr:uid="{75C44EE2-0454-4DA8-8B15-6D93DD0FE93B}"/>
    <cellStyle name="Total 37 3 4 2" xfId="37253" xr:uid="{A9137573-34EF-45A8-A538-282E670C0E35}"/>
    <cellStyle name="Total 37 3 4 3" xfId="55104" xr:uid="{4C9050A2-07B5-4F1D-9F6A-08084AF9B7E3}"/>
    <cellStyle name="Total 37 3 5" xfId="37248" xr:uid="{F8E8D83E-3774-47E2-80D0-A211F84EBCDD}"/>
    <cellStyle name="Total 37 3 6" xfId="55099" xr:uid="{6176242B-12F9-427F-85A6-8B899A1CEAAF}"/>
    <cellStyle name="Total 37 4" xfId="19381" xr:uid="{C2831127-434D-4934-87BB-25F830CFB877}"/>
    <cellStyle name="Total 37 4 2" xfId="19382" xr:uid="{EAB5320A-95D9-4A09-883A-19E9311A7678}"/>
    <cellStyle name="Total 37 4 2 2" xfId="19383" xr:uid="{5FC93F95-7C13-4EE0-A423-336B31B84A3A}"/>
    <cellStyle name="Total 37 4 2 2 2" xfId="37256" xr:uid="{D78189B7-FDBF-4AB1-B6BE-254468E522FB}"/>
    <cellStyle name="Total 37 4 2 2 3" xfId="55107" xr:uid="{BE9F15A5-90B7-427D-BB51-1B8A414F6C6C}"/>
    <cellStyle name="Total 37 4 2 3" xfId="37255" xr:uid="{9C1E4D7E-A4B6-4026-9563-A58B2DAB9121}"/>
    <cellStyle name="Total 37 4 2 4" xfId="55106" xr:uid="{B2608636-BA18-4826-BC80-6F14022C2073}"/>
    <cellStyle name="Total 37 4 3" xfId="19384" xr:uid="{43488CAA-5B09-42F0-9A22-2C23216BFB7B}"/>
    <cellStyle name="Total 37 4 3 2" xfId="19385" xr:uid="{66E13E3D-510B-422F-AE28-433E9262D2F9}"/>
    <cellStyle name="Total 37 4 3 2 2" xfId="37258" xr:uid="{07D998FD-D5C5-45FA-9935-9806F07E316F}"/>
    <cellStyle name="Total 37 4 3 2 3" xfId="55109" xr:uid="{2D11204F-EF00-4101-83AD-B35A1080A087}"/>
    <cellStyle name="Total 37 4 3 3" xfId="37257" xr:uid="{0BB426A0-3635-4A78-9FB6-8EAC63BE804A}"/>
    <cellStyle name="Total 37 4 3 4" xfId="55108" xr:uid="{84640F01-CD6C-43E9-AF83-8900052507C8}"/>
    <cellStyle name="Total 37 4 4" xfId="19386" xr:uid="{9FA1B7B3-9EC0-4C31-B238-8737D495B64A}"/>
    <cellStyle name="Total 37 4 4 2" xfId="37259" xr:uid="{B5393154-3954-42FA-AEAA-3851839CD0C6}"/>
    <cellStyle name="Total 37 4 4 3" xfId="55110" xr:uid="{781BAB24-B675-419E-8193-D40A5CD462E5}"/>
    <cellStyle name="Total 37 4 5" xfId="37254" xr:uid="{4463E319-E432-4E4A-821F-182051610E7F}"/>
    <cellStyle name="Total 37 4 6" xfId="55105" xr:uid="{009A254F-851E-45C4-BA9F-D07D7AC2D691}"/>
    <cellStyle name="Total 37 5" xfId="19387" xr:uid="{6B336DD6-A777-4E9E-A196-F27BFB571FAD}"/>
    <cellStyle name="Total 37 5 2" xfId="19388" xr:uid="{B96808F8-D866-4AD7-BECC-F58809D1C47D}"/>
    <cellStyle name="Total 37 5 2 2" xfId="19389" xr:uid="{9D5CA0AC-F5A1-4072-A53C-76FD659C42DB}"/>
    <cellStyle name="Total 37 5 2 2 2" xfId="37262" xr:uid="{97DEBB74-B198-4A6C-83DD-373CB410E150}"/>
    <cellStyle name="Total 37 5 2 2 3" xfId="55113" xr:uid="{130D3A5A-20ED-44AD-AA9F-03C868A20D5E}"/>
    <cellStyle name="Total 37 5 2 3" xfId="37261" xr:uid="{F80F91B8-6C9C-492F-8072-C9AD027FAB2E}"/>
    <cellStyle name="Total 37 5 2 4" xfId="55112" xr:uid="{90D23D2E-EFB4-4B30-AFFB-98A3230CD61F}"/>
    <cellStyle name="Total 37 5 3" xfId="19390" xr:uid="{9469A53B-A85C-406C-AA4A-2A53FDC3454B}"/>
    <cellStyle name="Total 37 5 3 2" xfId="19391" xr:uid="{85060A9C-E2FA-4C5C-9CA5-DA751D62C6C4}"/>
    <cellStyle name="Total 37 5 3 2 2" xfId="37264" xr:uid="{6622294D-F905-40F2-9D07-856A19F048B3}"/>
    <cellStyle name="Total 37 5 3 2 3" xfId="55115" xr:uid="{424473FF-A9D8-45BC-AF42-A131DD0780D2}"/>
    <cellStyle name="Total 37 5 3 3" xfId="37263" xr:uid="{218D58C8-3F8E-4F4E-8E41-E428FD269581}"/>
    <cellStyle name="Total 37 5 3 4" xfId="55114" xr:uid="{87098A8F-C489-4C01-9048-9F4E51F46EFF}"/>
    <cellStyle name="Total 37 5 4" xfId="19392" xr:uid="{4DB00558-C605-4DA5-B321-A0D04282F42D}"/>
    <cellStyle name="Total 37 5 4 2" xfId="19393" xr:uid="{159486DB-ED3A-42AF-93DF-44FDD7EE082C}"/>
    <cellStyle name="Total 37 5 4 2 2" xfId="37266" xr:uid="{3C4BACA0-8DCB-4B9D-8A79-6371D092EB5C}"/>
    <cellStyle name="Total 37 5 4 2 3" xfId="55117" xr:uid="{D1B32776-ADE9-4AEC-B2A8-E929015658F8}"/>
    <cellStyle name="Total 37 5 4 3" xfId="37265" xr:uid="{F7637252-0349-49C3-A159-33F6A285760D}"/>
    <cellStyle name="Total 37 5 4 4" xfId="55116" xr:uid="{4CE48B21-A759-4317-AA02-F4BEA63FB0E5}"/>
    <cellStyle name="Total 37 5 5" xfId="19394" xr:uid="{02397FE3-1EAB-4BDE-993F-64E2F9BB0311}"/>
    <cellStyle name="Total 37 5 5 2" xfId="37267" xr:uid="{72F49530-3F4A-4354-9B0A-01593D19269F}"/>
    <cellStyle name="Total 37 5 5 3" xfId="55118" xr:uid="{150B9C32-BA48-4CB6-AB0E-F961CDB5BAE5}"/>
    <cellStyle name="Total 37 5 6" xfId="37260" xr:uid="{D42CAF2E-208F-41D5-B0D9-32128C1D8B97}"/>
    <cellStyle name="Total 37 5 7" xfId="55111" xr:uid="{6FD77055-6936-4545-B1BE-F4A5FD0F8A29}"/>
    <cellStyle name="Total 37 6" xfId="19395" xr:uid="{74C026F0-4605-47FD-B02D-CC8F1AA97971}"/>
    <cellStyle name="Total 37 6 2" xfId="19396" xr:uid="{8697256A-A396-475D-A8A2-CA31D0787DBE}"/>
    <cellStyle name="Total 37 6 2 2" xfId="19397" xr:uid="{9B68C913-5EE0-48DE-B075-11141E1C85B5}"/>
    <cellStyle name="Total 37 6 2 2 2" xfId="37270" xr:uid="{F748BC99-62DD-4E35-B2C6-693C77F734FF}"/>
    <cellStyle name="Total 37 6 2 2 3" xfId="55121" xr:uid="{EFFABFFE-AB04-4AA5-9E01-C599ED43F24F}"/>
    <cellStyle name="Total 37 6 2 3" xfId="37269" xr:uid="{9E1D7869-D1E8-4FDD-AA0A-931871C27501}"/>
    <cellStyle name="Total 37 6 2 4" xfId="55120" xr:uid="{E447F691-6BFA-45EF-B282-E77DF2709AB2}"/>
    <cellStyle name="Total 37 6 3" xfId="19398" xr:uid="{AA40F8A2-09C8-4988-B662-228B223B09D5}"/>
    <cellStyle name="Total 37 6 3 2" xfId="19399" xr:uid="{DAD2DB04-6D4B-4940-B118-A6E7541F2921}"/>
    <cellStyle name="Total 37 6 3 2 2" xfId="37272" xr:uid="{41F2577C-D1BE-4558-9A8E-B302ABC7D312}"/>
    <cellStyle name="Total 37 6 3 2 3" xfId="55123" xr:uid="{7BEB98A9-17B8-44E3-910C-E156B058EC4D}"/>
    <cellStyle name="Total 37 6 3 3" xfId="37271" xr:uid="{D93BF666-5212-4AEE-ACF8-D99201741A8A}"/>
    <cellStyle name="Total 37 6 3 4" xfId="55122" xr:uid="{4AE9F4EB-D2E6-4B9D-B6FB-2769C1A22E88}"/>
    <cellStyle name="Total 37 6 4" xfId="19400" xr:uid="{6CB768D0-5CF9-4D69-928E-231C9BAD3C32}"/>
    <cellStyle name="Total 37 6 4 2" xfId="37273" xr:uid="{39120611-984D-48DF-BA27-FAC56FA6598D}"/>
    <cellStyle name="Total 37 6 4 3" xfId="55124" xr:uid="{FF23843A-C329-481E-AEBD-54B72CB77A17}"/>
    <cellStyle name="Total 37 6 5" xfId="37268" xr:uid="{620E671C-3685-48CC-9D8E-C171968A57DC}"/>
    <cellStyle name="Total 37 6 6" xfId="55119" xr:uid="{1E1DC09D-D723-47D3-8C9D-CE2DC978ACF7}"/>
    <cellStyle name="Total 37 7" xfId="19401" xr:uid="{528A1A05-1579-463F-89D4-23EEEB3FAE28}"/>
    <cellStyle name="Total 37 7 2" xfId="19402" xr:uid="{0BE6EF58-4E46-4E83-AABE-5E77CB297BB5}"/>
    <cellStyle name="Total 37 7 2 2" xfId="37275" xr:uid="{0454D2B1-B1F8-4143-ADFD-3F0A3CE8EBFE}"/>
    <cellStyle name="Total 37 7 2 3" xfId="55126" xr:uid="{434C64A8-0A63-4374-BC13-31359708C976}"/>
    <cellStyle name="Total 37 7 3" xfId="37274" xr:uid="{63EC6EAA-4B92-4072-A941-2096C0B658EB}"/>
    <cellStyle name="Total 37 7 4" xfId="55125" xr:uid="{028F7EC5-D546-4B2B-B649-DF2BA8C33753}"/>
    <cellStyle name="Total 37 8" xfId="19403" xr:uid="{282C4B27-C8CF-475C-AA92-EB0DE3F30073}"/>
    <cellStyle name="Total 37 8 2" xfId="19404" xr:uid="{66632611-DD67-489B-9C71-FE7D59DACD1E}"/>
    <cellStyle name="Total 37 8 2 2" xfId="37277" xr:uid="{56917C05-6AEC-45C2-A094-640FBD78D883}"/>
    <cellStyle name="Total 37 8 2 3" xfId="55128" xr:uid="{A8F75D95-1460-42C1-8417-0B6E83DFC4AD}"/>
    <cellStyle name="Total 37 8 3" xfId="37276" xr:uid="{ED753FD0-A021-4F1D-8F2A-521E892E3727}"/>
    <cellStyle name="Total 37 8 4" xfId="55127" xr:uid="{E30FF111-028E-4F3E-A29E-554A0A6E4FEA}"/>
    <cellStyle name="Total 37 9" xfId="19405" xr:uid="{0DD380D1-3C04-48FC-91E5-1F65C7109371}"/>
    <cellStyle name="Total 37 9 2" xfId="19406" xr:uid="{C0344DB5-0C35-4593-8F0F-83589FAA997A}"/>
    <cellStyle name="Total 37 9 2 2" xfId="37279" xr:uid="{411C6240-7037-4D54-A960-83BD14CAA136}"/>
    <cellStyle name="Total 37 9 2 3" xfId="55130" xr:uid="{4E14B599-661C-4FDF-B6FF-24C569C6CF48}"/>
    <cellStyle name="Total 37 9 3" xfId="37278" xr:uid="{6D45C979-1C83-453E-AD86-0009F416BFFE}"/>
    <cellStyle name="Total 37 9 4" xfId="55129" xr:uid="{F565EE21-925B-4EC7-9CF4-672C86C63274}"/>
    <cellStyle name="Total 38" xfId="3332" xr:uid="{FB5A5BE2-9D66-4527-993A-99AC0B849F5F}"/>
    <cellStyle name="Total 38 10" xfId="19408" xr:uid="{7F86E694-A34F-48BA-AC61-02D7B40F9787}"/>
    <cellStyle name="Total 38 10 2" xfId="37281" xr:uid="{78ADCC74-E866-42EA-B7E2-24CE3A6FCB47}"/>
    <cellStyle name="Total 38 10 3" xfId="55132" xr:uid="{BAE96EA7-A0F8-4B5A-8BB6-320F233574F6}"/>
    <cellStyle name="Total 38 11" xfId="19409" xr:uid="{0A9A427D-67D8-4788-82E1-385C0479B9C1}"/>
    <cellStyle name="Total 38 11 2" xfId="37282" xr:uid="{CCED3B7F-C279-4D02-93AF-5146192005EB}"/>
    <cellStyle name="Total 38 11 3" xfId="55133" xr:uid="{4EAA0C1C-6604-48DC-BB2C-D52EF84F5621}"/>
    <cellStyle name="Total 38 12" xfId="19407" xr:uid="{2C99D244-31BD-481C-9027-40ABCE74F7B3}"/>
    <cellStyle name="Total 38 12 2" xfId="37280" xr:uid="{E6C93D26-3850-425C-A563-74B51AFBE043}"/>
    <cellStyle name="Total 38 12 3" xfId="55131" xr:uid="{B42A4E6A-1F41-41E6-9684-90925F1401F7}"/>
    <cellStyle name="Total 38 13" xfId="60399" xr:uid="{E2D65996-896D-46BE-9290-4E57C7B1177D}"/>
    <cellStyle name="Total 38 2" xfId="19410" xr:uid="{6C1EC064-24F1-4764-82F2-01144C9DF94B}"/>
    <cellStyle name="Total 38 2 2" xfId="19411" xr:uid="{B846BB28-7025-4347-A56B-D27F879D066E}"/>
    <cellStyle name="Total 38 2 2 2" xfId="19412" xr:uid="{A865885C-F0DB-4CFD-917C-53607C6806CE}"/>
    <cellStyle name="Total 38 2 2 2 2" xfId="37285" xr:uid="{9ECEC67F-FFE1-43E5-B9D8-A6A6A25C7143}"/>
    <cellStyle name="Total 38 2 2 2 3" xfId="55136" xr:uid="{19EF534F-95CB-4D4D-AD6A-3C45D8C386C1}"/>
    <cellStyle name="Total 38 2 2 3" xfId="37284" xr:uid="{5A6B89A2-CEF7-4F57-9A7F-9169AFC2BA67}"/>
    <cellStyle name="Total 38 2 2 4" xfId="55135" xr:uid="{5FB8290A-CDAB-452A-B12F-09269C01D85D}"/>
    <cellStyle name="Total 38 2 3" xfId="19413" xr:uid="{A62EE344-A6E7-407E-9E37-292EA5C87E8D}"/>
    <cellStyle name="Total 38 2 3 2" xfId="19414" xr:uid="{9D69F9D4-A3D6-415F-96C9-B5A3AD7A3261}"/>
    <cellStyle name="Total 38 2 3 2 2" xfId="37287" xr:uid="{CCCB4925-0428-4E7C-B23C-EEFF4E9F0C9F}"/>
    <cellStyle name="Total 38 2 3 2 3" xfId="55138" xr:uid="{B508D6EC-A93E-4E36-9415-C323D85D1445}"/>
    <cellStyle name="Total 38 2 3 3" xfId="37286" xr:uid="{2BB25282-FBEE-4611-97D6-A3624DB596CB}"/>
    <cellStyle name="Total 38 2 3 4" xfId="55137" xr:uid="{2DBE53C0-1BF0-47FC-A0C2-31A75792754A}"/>
    <cellStyle name="Total 38 2 4" xfId="19415" xr:uid="{32F6B4FF-DFD9-4130-BE5C-EB7283BD2A41}"/>
    <cellStyle name="Total 38 2 4 2" xfId="37288" xr:uid="{F9ECBA58-561B-4FC0-92C7-4D053465FC7F}"/>
    <cellStyle name="Total 38 2 4 3" xfId="55139" xr:uid="{CA8F0F25-A6E6-4859-A063-D0F719EF65A0}"/>
    <cellStyle name="Total 38 2 5" xfId="19416" xr:uid="{F4C62A2C-1430-423A-8492-40EC84ABDE7B}"/>
    <cellStyle name="Total 38 2 5 2" xfId="37289" xr:uid="{AA0FB1AE-D7B7-4368-8456-002BAA756E21}"/>
    <cellStyle name="Total 38 2 5 3" xfId="55140" xr:uid="{7E41A37A-04FF-48A8-BF78-87DA21B3A888}"/>
    <cellStyle name="Total 38 2 6" xfId="37283" xr:uid="{28DC4CAA-A817-4D13-AE93-EA3F9F14C3AB}"/>
    <cellStyle name="Total 38 2 7" xfId="55134" xr:uid="{394D1693-85E8-4F22-B6FD-7C40A4FB3D3D}"/>
    <cellStyle name="Total 38 3" xfId="19417" xr:uid="{D9E9BA1C-CE48-46CD-9CC4-0061B2239B45}"/>
    <cellStyle name="Total 38 3 2" xfId="19418" xr:uid="{C972E552-553E-4262-9060-3D5E23621231}"/>
    <cellStyle name="Total 38 3 2 2" xfId="19419" xr:uid="{B0360AC6-F7BF-4ACE-8F24-3D7289A82E9C}"/>
    <cellStyle name="Total 38 3 2 2 2" xfId="37292" xr:uid="{69E06BDB-46E7-49D6-ADC3-E99D17D8BAE6}"/>
    <cellStyle name="Total 38 3 2 2 3" xfId="55143" xr:uid="{83A2CA78-DA90-4860-9CD2-E4504D0E4A8E}"/>
    <cellStyle name="Total 38 3 2 3" xfId="37291" xr:uid="{34EADA2E-8BCB-4762-96F0-DED5DDEB5056}"/>
    <cellStyle name="Total 38 3 2 4" xfId="55142" xr:uid="{A9939C02-05C4-4D32-9218-40F11CE14C72}"/>
    <cellStyle name="Total 38 3 3" xfId="19420" xr:uid="{81AC67ED-8EC9-4E2A-B612-5AF57F031C2C}"/>
    <cellStyle name="Total 38 3 3 2" xfId="19421" xr:uid="{B0A08D32-86A5-4E88-A5CA-F63E8B5DBC48}"/>
    <cellStyle name="Total 38 3 3 2 2" xfId="37294" xr:uid="{03502132-9162-42B7-99AF-6DB18F8B7D0D}"/>
    <cellStyle name="Total 38 3 3 2 3" xfId="55145" xr:uid="{ED409277-821C-44CF-B966-82BAC50B6DAC}"/>
    <cellStyle name="Total 38 3 3 3" xfId="37293" xr:uid="{BBB00CBE-9569-4471-B452-F742D76E5B50}"/>
    <cellStyle name="Total 38 3 3 4" xfId="55144" xr:uid="{125E984B-5E81-45BD-86E2-AA212FF835F8}"/>
    <cellStyle name="Total 38 3 4" xfId="19422" xr:uid="{2F698960-53BA-4D78-98F0-565114F10973}"/>
    <cellStyle name="Total 38 3 4 2" xfId="37295" xr:uid="{F4187160-4555-4451-88D0-BA0F94B5270B}"/>
    <cellStyle name="Total 38 3 4 3" xfId="55146" xr:uid="{C2AA45B8-1CE3-4D60-88DF-FE241E784742}"/>
    <cellStyle name="Total 38 3 5" xfId="37290" xr:uid="{64C0D247-BBA9-4A1C-BEB0-A250AAEA5E54}"/>
    <cellStyle name="Total 38 3 6" xfId="55141" xr:uid="{250A6BDD-B74C-4DEE-958D-1D002F9DCE7E}"/>
    <cellStyle name="Total 38 4" xfId="19423" xr:uid="{4B8D63B4-C625-46E6-91C3-E4179D534D58}"/>
    <cellStyle name="Total 38 4 2" xfId="19424" xr:uid="{930C9A88-0CD0-4A88-8FA5-C2CBB109D720}"/>
    <cellStyle name="Total 38 4 2 2" xfId="19425" xr:uid="{EEDEC2ED-3CB1-425D-9D9A-5513D4CD1D51}"/>
    <cellStyle name="Total 38 4 2 2 2" xfId="37298" xr:uid="{CC0E8C4D-7D4B-4AA5-87AC-DC6328DB34E6}"/>
    <cellStyle name="Total 38 4 2 2 3" xfId="55149" xr:uid="{BCF4188F-BB24-4F67-9A31-A360F42C3ECD}"/>
    <cellStyle name="Total 38 4 2 3" xfId="37297" xr:uid="{5FD8B15C-DF2E-4CE8-9A70-13CBB2EC3C9B}"/>
    <cellStyle name="Total 38 4 2 4" xfId="55148" xr:uid="{545DB3F7-1200-46AB-A26F-17021B751368}"/>
    <cellStyle name="Total 38 4 3" xfId="19426" xr:uid="{BF0ADCC6-5B3E-4F2D-ACED-619D530AE402}"/>
    <cellStyle name="Total 38 4 3 2" xfId="19427" xr:uid="{FBC05BA5-854D-45AF-8CE0-CA7D77202823}"/>
    <cellStyle name="Total 38 4 3 2 2" xfId="37300" xr:uid="{973C48C7-4B9C-443E-BF0A-5D2BFDE1F13A}"/>
    <cellStyle name="Total 38 4 3 2 3" xfId="55151" xr:uid="{724EA1A2-1DA5-49DD-9955-E013566C6829}"/>
    <cellStyle name="Total 38 4 3 3" xfId="37299" xr:uid="{57033432-830A-43A4-92FE-8B07E163EC80}"/>
    <cellStyle name="Total 38 4 3 4" xfId="55150" xr:uid="{1DAD55EC-1B4E-475D-9D96-90D663B58588}"/>
    <cellStyle name="Total 38 4 4" xfId="19428" xr:uid="{7E317651-61AA-4C93-90C2-7381AFC70391}"/>
    <cellStyle name="Total 38 4 4 2" xfId="37301" xr:uid="{51430E6D-FFDE-4575-8A10-AB581A83D31B}"/>
    <cellStyle name="Total 38 4 4 3" xfId="55152" xr:uid="{F57358C0-02EC-4F8E-814C-A57524C1088E}"/>
    <cellStyle name="Total 38 4 5" xfId="37296" xr:uid="{7C8BB4FB-302F-4B72-9604-DDE5D82B1703}"/>
    <cellStyle name="Total 38 4 6" xfId="55147" xr:uid="{EF647421-CEFD-486D-AA71-0B62185540C3}"/>
    <cellStyle name="Total 38 5" xfId="19429" xr:uid="{639B7321-7AE1-4977-870B-C235E2FCE44E}"/>
    <cellStyle name="Total 38 5 2" xfId="19430" xr:uid="{2C6DE9B4-EC2D-47F6-8BED-8CC4D8D8B237}"/>
    <cellStyle name="Total 38 5 2 2" xfId="19431" xr:uid="{F7701B45-9252-4056-991E-CB4948DB1CB7}"/>
    <cellStyle name="Total 38 5 2 2 2" xfId="37304" xr:uid="{BD12A6B5-7585-4045-85A7-E04A68331265}"/>
    <cellStyle name="Total 38 5 2 2 3" xfId="55155" xr:uid="{B9AFD177-37F0-48F8-8403-A086A44CF2ED}"/>
    <cellStyle name="Total 38 5 2 3" xfId="37303" xr:uid="{A93E0417-952F-4F8E-A6AE-E93DB6034B47}"/>
    <cellStyle name="Total 38 5 2 4" xfId="55154" xr:uid="{03A79A7F-348C-4A8D-A8C4-F1AA0B7CACF7}"/>
    <cellStyle name="Total 38 5 3" xfId="19432" xr:uid="{D6851EE1-EE84-4DEC-898C-78BAA641DC98}"/>
    <cellStyle name="Total 38 5 3 2" xfId="19433" xr:uid="{3BEBF55A-0EA2-457B-A37D-0BECB008C338}"/>
    <cellStyle name="Total 38 5 3 2 2" xfId="37306" xr:uid="{BD9FDB11-128D-4231-B443-E9CEC9DE66E6}"/>
    <cellStyle name="Total 38 5 3 2 3" xfId="55157" xr:uid="{E96F0FE0-A630-49DB-B195-4DD973F78F78}"/>
    <cellStyle name="Total 38 5 3 3" xfId="37305" xr:uid="{092ACDCB-6E88-4356-9269-A0D80F4C55A0}"/>
    <cellStyle name="Total 38 5 3 4" xfId="55156" xr:uid="{7A6C7D6D-4B73-4EA0-9660-73103AF99D75}"/>
    <cellStyle name="Total 38 5 4" xfId="19434" xr:uid="{4540179B-7E28-41D4-8D2E-FABCF3D87D98}"/>
    <cellStyle name="Total 38 5 4 2" xfId="19435" xr:uid="{BDBCA970-D804-47A1-9F93-E1E1E37D12DA}"/>
    <cellStyle name="Total 38 5 4 2 2" xfId="37308" xr:uid="{A2B698FC-2C30-430B-A6DA-1720DA95520D}"/>
    <cellStyle name="Total 38 5 4 2 3" xfId="55159" xr:uid="{8DBD3C5B-45B6-4EE0-A3BD-E9CC40BA3768}"/>
    <cellStyle name="Total 38 5 4 3" xfId="37307" xr:uid="{183BFF24-78A4-4BC1-816B-C3DC64937EB6}"/>
    <cellStyle name="Total 38 5 4 4" xfId="55158" xr:uid="{FB8AD953-FC46-4D27-9EF7-019AFE1BC579}"/>
    <cellStyle name="Total 38 5 5" xfId="19436" xr:uid="{94BD1A8E-1CEA-46CD-8DF6-6BD0D4AE40AC}"/>
    <cellStyle name="Total 38 5 5 2" xfId="37309" xr:uid="{857AFAA8-CCDD-4326-84B9-720B1E6BFBB5}"/>
    <cellStyle name="Total 38 5 5 3" xfId="55160" xr:uid="{1560F71D-954C-4984-9333-7B44517B0B0B}"/>
    <cellStyle name="Total 38 5 6" xfId="37302" xr:uid="{CB6D9D00-13FA-4366-AA4E-7E640512592F}"/>
    <cellStyle name="Total 38 5 7" xfId="55153" xr:uid="{A46029DA-065B-48EE-B270-E6238C7A4E19}"/>
    <cellStyle name="Total 38 6" xfId="19437" xr:uid="{09B5895D-F99E-4AEF-9E4E-AD1907D51D95}"/>
    <cellStyle name="Total 38 6 2" xfId="19438" xr:uid="{A863FEF1-0B1F-4527-87DC-D94FD2D69A63}"/>
    <cellStyle name="Total 38 6 2 2" xfId="19439" xr:uid="{06235CA8-9C59-406E-88CD-0230B6930B01}"/>
    <cellStyle name="Total 38 6 2 2 2" xfId="37312" xr:uid="{F5C4A590-1141-43D5-9D59-63CA170C9017}"/>
    <cellStyle name="Total 38 6 2 2 3" xfId="55163" xr:uid="{3863CBEB-563E-4C70-A218-2645E26C7F4E}"/>
    <cellStyle name="Total 38 6 2 3" xfId="37311" xr:uid="{A9B91476-1BD8-4050-9E4F-DE3B24E3DE53}"/>
    <cellStyle name="Total 38 6 2 4" xfId="55162" xr:uid="{A056AC8A-4D78-4E2A-9A36-C76D96898079}"/>
    <cellStyle name="Total 38 6 3" xfId="19440" xr:uid="{43616B73-E73B-4D14-BAB1-ABA8C15D0116}"/>
    <cellStyle name="Total 38 6 3 2" xfId="19441" xr:uid="{3CDF0E05-A322-4FF2-AC46-875060C8C895}"/>
    <cellStyle name="Total 38 6 3 2 2" xfId="37314" xr:uid="{0988FCDD-0E59-4D44-BF7B-0EE11C88DEA6}"/>
    <cellStyle name="Total 38 6 3 2 3" xfId="55165" xr:uid="{193969EE-4DEB-44E1-83F6-27562DA5A4B1}"/>
    <cellStyle name="Total 38 6 3 3" xfId="37313" xr:uid="{FE93ADD4-824F-4B7D-B7C9-53A40392D5B8}"/>
    <cellStyle name="Total 38 6 3 4" xfId="55164" xr:uid="{3591BCA7-AD7F-4B54-881D-BC254E532EB3}"/>
    <cellStyle name="Total 38 6 4" xfId="19442" xr:uid="{4076BB51-B059-40B0-B26F-D40FC0A1FD3B}"/>
    <cellStyle name="Total 38 6 4 2" xfId="37315" xr:uid="{6247562C-C460-4457-82AF-F2070C23B811}"/>
    <cellStyle name="Total 38 6 4 3" xfId="55166" xr:uid="{7B1AF1B5-8E67-4A4D-BAB4-038D179CAC91}"/>
    <cellStyle name="Total 38 6 5" xfId="37310" xr:uid="{5D427257-4E8C-4A23-96C3-61DA77129E36}"/>
    <cellStyle name="Total 38 6 6" xfId="55161" xr:uid="{3A9A82CD-C12D-4A9F-9A2E-5F3C80D9820D}"/>
    <cellStyle name="Total 38 7" xfId="19443" xr:uid="{DFDD4D35-5380-4922-BC7C-9DFD48EE3A95}"/>
    <cellStyle name="Total 38 7 2" xfId="19444" xr:uid="{8BDE9BBF-506C-4950-A678-AAB31F438588}"/>
    <cellStyle name="Total 38 7 2 2" xfId="37317" xr:uid="{45B6A30B-2FB8-4993-BC80-94B9796EC84D}"/>
    <cellStyle name="Total 38 7 2 3" xfId="55168" xr:uid="{81928271-5835-44D0-879A-9D4EB3A52E26}"/>
    <cellStyle name="Total 38 7 3" xfId="37316" xr:uid="{23907A56-F5F9-4BC0-BA33-093DA3D51897}"/>
    <cellStyle name="Total 38 7 4" xfId="55167" xr:uid="{8786F3DF-DD3A-4302-B4A9-99DC004D76AB}"/>
    <cellStyle name="Total 38 8" xfId="19445" xr:uid="{1263C3BA-39F6-4788-9AD0-5D86429A1274}"/>
    <cellStyle name="Total 38 8 2" xfId="19446" xr:uid="{36280B55-A6BC-4666-8547-EA67CBAAA7D4}"/>
    <cellStyle name="Total 38 8 2 2" xfId="37319" xr:uid="{A381A7E3-2D0A-4674-881B-FAD5188BCB1F}"/>
    <cellStyle name="Total 38 8 2 3" xfId="55170" xr:uid="{68233879-A8EF-46C0-A50A-06974D2C6D84}"/>
    <cellStyle name="Total 38 8 3" xfId="37318" xr:uid="{6C9DBBED-7F53-471F-8261-7DA99788216A}"/>
    <cellStyle name="Total 38 8 4" xfId="55169" xr:uid="{409A0631-E4C0-4576-89E0-D2A3B7A84A14}"/>
    <cellStyle name="Total 38 9" xfId="19447" xr:uid="{EEC5E764-46AC-4FAF-89F3-E4E01E9FA029}"/>
    <cellStyle name="Total 38 9 2" xfId="19448" xr:uid="{B6964863-AE9E-4EEA-B98A-289175D5BF1B}"/>
    <cellStyle name="Total 38 9 2 2" xfId="37321" xr:uid="{4033114F-6387-4B75-8497-1E10EA2FA7E9}"/>
    <cellStyle name="Total 38 9 2 3" xfId="55172" xr:uid="{F585DC67-C7FF-4636-A025-6EE05AE2479D}"/>
    <cellStyle name="Total 38 9 3" xfId="37320" xr:uid="{2D99AE3B-14CA-42EB-9B06-ECCB5B7A8C16}"/>
    <cellStyle name="Total 38 9 4" xfId="55171" xr:uid="{5E8D7122-96F6-4FC9-9F34-019E319BA657}"/>
    <cellStyle name="Total 39" xfId="3333" xr:uid="{74B42CE4-8F92-4353-AC89-A4C48C140E48}"/>
    <cellStyle name="Total 39 10" xfId="19450" xr:uid="{3444FE11-3E3F-4303-9076-5BD050377487}"/>
    <cellStyle name="Total 39 10 2" xfId="37323" xr:uid="{C160D0DC-1B59-436A-B77B-9DEDD182A6C9}"/>
    <cellStyle name="Total 39 10 3" xfId="55174" xr:uid="{0B5038BF-98F6-44C0-9899-B276B5129826}"/>
    <cellStyle name="Total 39 11" xfId="19451" xr:uid="{1928FAE1-0C6F-482B-AE00-D0ABBB4459CB}"/>
    <cellStyle name="Total 39 11 2" xfId="37324" xr:uid="{DF32B494-B9EF-4196-B93F-4B703C1EE8AC}"/>
    <cellStyle name="Total 39 11 3" xfId="55175" xr:uid="{C58D880A-6B1A-4F0D-97D0-9C5CFD6C18A4}"/>
    <cellStyle name="Total 39 12" xfId="19449" xr:uid="{708BB20F-5F73-4661-997E-C020BFAA2C7A}"/>
    <cellStyle name="Total 39 12 2" xfId="37322" xr:uid="{1AF5515D-3F5C-4113-B81E-71B6D9C96C8A}"/>
    <cellStyle name="Total 39 12 3" xfId="55173" xr:uid="{6550C97B-6983-4AD4-B55D-345421CB762D}"/>
    <cellStyle name="Total 39 13" xfId="60400" xr:uid="{41C1F564-79FD-4135-AD39-8E89CFF666DE}"/>
    <cellStyle name="Total 39 2" xfId="19452" xr:uid="{2B940552-DFEC-4C65-84B0-DA931E8128E9}"/>
    <cellStyle name="Total 39 2 2" xfId="19453" xr:uid="{F3358B45-3A51-424C-B600-20A7E20386D4}"/>
    <cellStyle name="Total 39 2 2 2" xfId="19454" xr:uid="{7C8FB157-8C4E-40A9-BF04-9052F546A615}"/>
    <cellStyle name="Total 39 2 2 2 2" xfId="37327" xr:uid="{C1C263F4-DB3D-4ED9-842B-E8A15A986AE8}"/>
    <cellStyle name="Total 39 2 2 2 3" xfId="55178" xr:uid="{74A2DCED-41A1-43DD-8E9A-0265EEB615A9}"/>
    <cellStyle name="Total 39 2 2 3" xfId="37326" xr:uid="{1ADE9F19-2C48-4F0E-A22C-1E645BFC7A08}"/>
    <cellStyle name="Total 39 2 2 4" xfId="55177" xr:uid="{6AF6B5A6-7B6A-4ADB-BA0B-60BFA0345DF3}"/>
    <cellStyle name="Total 39 2 3" xfId="19455" xr:uid="{C18B3908-4DC3-458A-A94A-105B261C664F}"/>
    <cellStyle name="Total 39 2 3 2" xfId="19456" xr:uid="{2DF2860F-AA7F-4013-A77C-F74ED48CDB75}"/>
    <cellStyle name="Total 39 2 3 2 2" xfId="37329" xr:uid="{19949C9F-2C2B-4037-ACC8-F921B85E5B1F}"/>
    <cellStyle name="Total 39 2 3 2 3" xfId="55180" xr:uid="{CF7BA745-91D5-4B2B-BB50-9B979666B298}"/>
    <cellStyle name="Total 39 2 3 3" xfId="37328" xr:uid="{2627120E-EC5C-4BB5-96A5-B6603C587506}"/>
    <cellStyle name="Total 39 2 3 4" xfId="55179" xr:uid="{9051DF38-4C2C-4C2C-A778-EE086E85EBC6}"/>
    <cellStyle name="Total 39 2 4" xfId="19457" xr:uid="{0425D837-B878-4AB1-A71C-4D6F12AF9740}"/>
    <cellStyle name="Total 39 2 4 2" xfId="37330" xr:uid="{0EF064DB-A261-468C-8B2A-76B6D33CC282}"/>
    <cellStyle name="Total 39 2 4 3" xfId="55181" xr:uid="{736D1D04-92B8-4BEF-8B55-C6FD76139CEF}"/>
    <cellStyle name="Total 39 2 5" xfId="19458" xr:uid="{D2459826-FF9C-49B8-9866-B4EF18CD2AC0}"/>
    <cellStyle name="Total 39 2 5 2" xfId="37331" xr:uid="{C57733D2-2438-4AD7-A11E-1D74CEDF747D}"/>
    <cellStyle name="Total 39 2 5 3" xfId="55182" xr:uid="{8BF2A380-F1AC-433C-A351-1BDA6069547A}"/>
    <cellStyle name="Total 39 2 6" xfId="37325" xr:uid="{6D3D18EB-1224-4FF3-A7A3-121964D3C8B0}"/>
    <cellStyle name="Total 39 2 7" xfId="55176" xr:uid="{775C0A79-DB6B-446C-BA41-0B1ED4150006}"/>
    <cellStyle name="Total 39 3" xfId="19459" xr:uid="{E6D92E44-4B61-4871-AF16-FBC225D82EC8}"/>
    <cellStyle name="Total 39 3 2" xfId="19460" xr:uid="{88FC5FD0-8CDF-4826-B04E-FA213336F33D}"/>
    <cellStyle name="Total 39 3 2 2" xfId="19461" xr:uid="{1442B4BD-B5B3-45F2-97BB-DC8FA9AC92F0}"/>
    <cellStyle name="Total 39 3 2 2 2" xfId="37334" xr:uid="{934DB95A-6CBD-4EC7-B2CB-E3913EDEF5C5}"/>
    <cellStyle name="Total 39 3 2 2 3" xfId="55185" xr:uid="{CC0B2979-304C-4C98-AC59-C39F5564BA35}"/>
    <cellStyle name="Total 39 3 2 3" xfId="37333" xr:uid="{24D9427B-471B-4BD4-9B68-FD600CAF8FD6}"/>
    <cellStyle name="Total 39 3 2 4" xfId="55184" xr:uid="{7BECA681-7B62-479E-8A23-46B883F7E941}"/>
    <cellStyle name="Total 39 3 3" xfId="19462" xr:uid="{6E968C51-2024-410A-A3DF-370D3926A663}"/>
    <cellStyle name="Total 39 3 3 2" xfId="19463" xr:uid="{5995BD55-FEAB-4C1C-8C42-07010176CDFD}"/>
    <cellStyle name="Total 39 3 3 2 2" xfId="37336" xr:uid="{AD717446-5B99-4034-9DEA-7F5A21943955}"/>
    <cellStyle name="Total 39 3 3 2 3" xfId="55187" xr:uid="{B9F02AF4-8C70-4E01-91F9-8B10F61E9C0B}"/>
    <cellStyle name="Total 39 3 3 3" xfId="37335" xr:uid="{7E34CAC4-81F8-45F0-84A3-C46C0989B716}"/>
    <cellStyle name="Total 39 3 3 4" xfId="55186" xr:uid="{BCE4C3EA-D69B-4361-8A10-EF6DDCE8D3A1}"/>
    <cellStyle name="Total 39 3 4" xfId="19464" xr:uid="{3C35343D-AAFE-4BE3-964B-B7E74B1B08D0}"/>
    <cellStyle name="Total 39 3 4 2" xfId="37337" xr:uid="{9A23CD39-04B6-4F68-832D-5D89C77CDCED}"/>
    <cellStyle name="Total 39 3 4 3" xfId="55188" xr:uid="{1BE788A7-23E5-4508-9493-FDC9E6A7A275}"/>
    <cellStyle name="Total 39 3 5" xfId="37332" xr:uid="{3D5B5BD0-608D-4A41-AECE-4BC787999CF4}"/>
    <cellStyle name="Total 39 3 6" xfId="55183" xr:uid="{AEE16D48-2FCB-4D8D-9750-E407AA45CEC6}"/>
    <cellStyle name="Total 39 4" xfId="19465" xr:uid="{9B8E993D-9B2F-4273-902C-9C64D7674017}"/>
    <cellStyle name="Total 39 4 2" xfId="19466" xr:uid="{67F7AC2C-2176-4299-8F80-FE72F5748250}"/>
    <cellStyle name="Total 39 4 2 2" xfId="19467" xr:uid="{EB8D65F8-2B48-4A5F-BC41-7D6A4FB4FD12}"/>
    <cellStyle name="Total 39 4 2 2 2" xfId="37340" xr:uid="{D01AE074-E1EA-46AB-A601-156519E95FE6}"/>
    <cellStyle name="Total 39 4 2 2 3" xfId="55191" xr:uid="{686BC57D-941A-417A-A1E4-DE6E7384906F}"/>
    <cellStyle name="Total 39 4 2 3" xfId="37339" xr:uid="{5F95DC43-82F2-4711-987A-C0CFBB6E00AE}"/>
    <cellStyle name="Total 39 4 2 4" xfId="55190" xr:uid="{7EE1BA12-15D9-4455-89B4-581D0DC62D35}"/>
    <cellStyle name="Total 39 4 3" xfId="19468" xr:uid="{7FFDE324-7593-4879-94DC-0284459E5D2C}"/>
    <cellStyle name="Total 39 4 3 2" xfId="19469" xr:uid="{1926D88C-4758-400C-9217-EC7C293BD4EA}"/>
    <cellStyle name="Total 39 4 3 2 2" xfId="37342" xr:uid="{2D773C61-DDF2-4A91-9E09-C55BE4549F2C}"/>
    <cellStyle name="Total 39 4 3 2 3" xfId="55193" xr:uid="{86A16F1D-86EC-4D1C-95C3-B8A7E85E5024}"/>
    <cellStyle name="Total 39 4 3 3" xfId="37341" xr:uid="{A251772A-5141-4E7B-8153-38B46C94AF74}"/>
    <cellStyle name="Total 39 4 3 4" xfId="55192" xr:uid="{3C5935EC-D033-4FE9-8A6B-F1C6AF356534}"/>
    <cellStyle name="Total 39 4 4" xfId="19470" xr:uid="{2CFB0FF5-8758-4656-A7A3-7600FCC8645B}"/>
    <cellStyle name="Total 39 4 4 2" xfId="37343" xr:uid="{746CFAA7-F894-495A-9B40-1511E16B428D}"/>
    <cellStyle name="Total 39 4 4 3" xfId="55194" xr:uid="{239E4091-8583-4F0A-8960-9A792B891A58}"/>
    <cellStyle name="Total 39 4 5" xfId="37338" xr:uid="{FAF59D0B-4CDB-4389-97C2-EAE644918A60}"/>
    <cellStyle name="Total 39 4 6" xfId="55189" xr:uid="{856342C3-B868-434A-809F-B37ABFA43270}"/>
    <cellStyle name="Total 39 5" xfId="19471" xr:uid="{7E12A62E-DBC8-4B8D-85D4-A3542F0FDE81}"/>
    <cellStyle name="Total 39 5 2" xfId="19472" xr:uid="{D38E4765-B8B2-44A7-8AF5-A574AA2390E4}"/>
    <cellStyle name="Total 39 5 2 2" xfId="19473" xr:uid="{C56BCDF7-2C2C-41FD-B8A0-758C68FDF755}"/>
    <cellStyle name="Total 39 5 2 2 2" xfId="37346" xr:uid="{AF0E08E5-3F14-4ABF-BAB0-02FC5C870AE5}"/>
    <cellStyle name="Total 39 5 2 2 3" xfId="55197" xr:uid="{8124E70A-0CF1-43B1-ABD4-126801A75EFA}"/>
    <cellStyle name="Total 39 5 2 3" xfId="37345" xr:uid="{9C50939F-2029-4A7B-B8DC-80DAD782865C}"/>
    <cellStyle name="Total 39 5 2 4" xfId="55196" xr:uid="{1BA795BA-E242-4CFE-A930-408F676C2047}"/>
    <cellStyle name="Total 39 5 3" xfId="19474" xr:uid="{808D8DE3-3DCB-4E2C-A1F2-F3DC1BE6F984}"/>
    <cellStyle name="Total 39 5 3 2" xfId="19475" xr:uid="{89BF02BE-6247-40A4-8A2B-C72B7C2B9A7B}"/>
    <cellStyle name="Total 39 5 3 2 2" xfId="37348" xr:uid="{DC72BB56-BAB9-420F-87A4-F8D5C5DC6C35}"/>
    <cellStyle name="Total 39 5 3 2 3" xfId="55199" xr:uid="{48BD1B64-C0FD-4DA0-9E1D-833F3EECF21C}"/>
    <cellStyle name="Total 39 5 3 3" xfId="37347" xr:uid="{893135AE-672D-477B-AD93-70E899039927}"/>
    <cellStyle name="Total 39 5 3 4" xfId="55198" xr:uid="{B6A975DC-3C51-430F-9BD8-9D2E05365A1C}"/>
    <cellStyle name="Total 39 5 4" xfId="19476" xr:uid="{EC62C085-ADEA-40DE-B476-131CCE6761C9}"/>
    <cellStyle name="Total 39 5 4 2" xfId="19477" xr:uid="{15607A12-B844-4452-8778-5D52EB467112}"/>
    <cellStyle name="Total 39 5 4 2 2" xfId="37350" xr:uid="{FA8B5644-8F9F-46CD-AE46-751E53E9C38D}"/>
    <cellStyle name="Total 39 5 4 2 3" xfId="55201" xr:uid="{B14CB35F-D02A-4377-9E90-4920BF15DCB2}"/>
    <cellStyle name="Total 39 5 4 3" xfId="37349" xr:uid="{CA37F21C-9366-4C85-BB77-9BAAFBD1C4D7}"/>
    <cellStyle name="Total 39 5 4 4" xfId="55200" xr:uid="{3172D791-FC6E-4C57-9934-FAB4FDFFD8C6}"/>
    <cellStyle name="Total 39 5 5" xfId="19478" xr:uid="{2DCFE049-7D19-4799-9724-882A494C10E6}"/>
    <cellStyle name="Total 39 5 5 2" xfId="37351" xr:uid="{B36BD0F0-A51D-49E7-9972-09D34DC700EC}"/>
    <cellStyle name="Total 39 5 5 3" xfId="55202" xr:uid="{1CF4A2C8-E7AB-4A88-96F3-6E1BB8740FCD}"/>
    <cellStyle name="Total 39 5 6" xfId="37344" xr:uid="{2FD0AB3D-7C9C-4AD6-8CBA-BC397D07A26F}"/>
    <cellStyle name="Total 39 5 7" xfId="55195" xr:uid="{68414EC8-0FFE-4800-B1C2-0B134B353019}"/>
    <cellStyle name="Total 39 6" xfId="19479" xr:uid="{8029366F-56E9-4642-BF30-12277102FB6A}"/>
    <cellStyle name="Total 39 6 2" xfId="19480" xr:uid="{45B324DF-69EF-460C-9E05-E63B9F8C1DDC}"/>
    <cellStyle name="Total 39 6 2 2" xfId="19481" xr:uid="{4B944308-4411-49AB-A0A5-7559B43DFFE4}"/>
    <cellStyle name="Total 39 6 2 2 2" xfId="37354" xr:uid="{A46CE362-DC5B-44DA-A193-8BCEFB383DF4}"/>
    <cellStyle name="Total 39 6 2 2 3" xfId="55205" xr:uid="{512E8298-03B5-451A-B993-FA7D74B2BB72}"/>
    <cellStyle name="Total 39 6 2 3" xfId="37353" xr:uid="{ACDAC8BB-222D-44F0-9A23-309B9C3F41F5}"/>
    <cellStyle name="Total 39 6 2 4" xfId="55204" xr:uid="{15D74FB4-B862-4CA8-8E56-6A125E98844D}"/>
    <cellStyle name="Total 39 6 3" xfId="19482" xr:uid="{AD119A56-27BD-496F-BF3A-E136C335C820}"/>
    <cellStyle name="Total 39 6 3 2" xfId="19483" xr:uid="{1669E4CE-A739-4075-A165-5886373DB4DD}"/>
    <cellStyle name="Total 39 6 3 2 2" xfId="37356" xr:uid="{1CBA12FC-8854-468C-A679-E080A13762EE}"/>
    <cellStyle name="Total 39 6 3 2 3" xfId="55207" xr:uid="{7468DB22-C827-4104-AE28-095A87719983}"/>
    <cellStyle name="Total 39 6 3 3" xfId="37355" xr:uid="{E1D75DA5-C23D-440D-9C31-E9D7F5CC4BF4}"/>
    <cellStyle name="Total 39 6 3 4" xfId="55206" xr:uid="{D6332C52-38FC-4C37-804D-D4260562F666}"/>
    <cellStyle name="Total 39 6 4" xfId="19484" xr:uid="{BB1B86E6-961E-4F05-9A38-C5013B5F0A7D}"/>
    <cellStyle name="Total 39 6 4 2" xfId="37357" xr:uid="{B26B91A3-9B70-42A8-9988-A7B6B73057C6}"/>
    <cellStyle name="Total 39 6 4 3" xfId="55208" xr:uid="{C5955083-2B53-4590-AD37-E7E26CA12F32}"/>
    <cellStyle name="Total 39 6 5" xfId="37352" xr:uid="{A05BF79F-0788-45A6-A167-0E4664D94EAF}"/>
    <cellStyle name="Total 39 6 6" xfId="55203" xr:uid="{26BDA12E-EA13-4500-8B72-5E63F0ABA3F8}"/>
    <cellStyle name="Total 39 7" xfId="19485" xr:uid="{5CBE12FC-C729-4177-8D36-899BB247983E}"/>
    <cellStyle name="Total 39 7 2" xfId="19486" xr:uid="{B73F86B8-9A0B-4D97-9F89-76932C0CE256}"/>
    <cellStyle name="Total 39 7 2 2" xfId="37359" xr:uid="{464DA450-1557-4B3A-8FC1-F951F9352CAA}"/>
    <cellStyle name="Total 39 7 2 3" xfId="55210" xr:uid="{502BF05A-1552-4906-818E-93FCDF7701C7}"/>
    <cellStyle name="Total 39 7 3" xfId="37358" xr:uid="{F6891B64-E748-4878-A672-04496117E9C1}"/>
    <cellStyle name="Total 39 7 4" xfId="55209" xr:uid="{710C6D7A-5132-4977-98EC-AAFD0847F5B4}"/>
    <cellStyle name="Total 39 8" xfId="19487" xr:uid="{553FBFE8-4A27-4530-8402-581B683F9370}"/>
    <cellStyle name="Total 39 8 2" xfId="19488" xr:uid="{FAAB9A3C-C6AC-470C-BEA1-D6C39290885C}"/>
    <cellStyle name="Total 39 8 2 2" xfId="37361" xr:uid="{2AEBDC7D-CB5B-4D0F-BD1F-B0D5BB2D6697}"/>
    <cellStyle name="Total 39 8 2 3" xfId="55212" xr:uid="{895E2C4C-A209-48A2-8383-69F5A65B58C8}"/>
    <cellStyle name="Total 39 8 3" xfId="37360" xr:uid="{F4A274C5-41E4-4B6D-8349-BFBBEF78AC76}"/>
    <cellStyle name="Total 39 8 4" xfId="55211" xr:uid="{7D44CC9D-619F-4535-9FB2-7CAB61F6CB4D}"/>
    <cellStyle name="Total 39 9" xfId="19489" xr:uid="{0DFB0068-036D-424D-AAB7-2EE052EEB0FD}"/>
    <cellStyle name="Total 39 9 2" xfId="19490" xr:uid="{D1481807-1FDC-4B66-9C4D-F642B8F0E093}"/>
    <cellStyle name="Total 39 9 2 2" xfId="37363" xr:uid="{76B7ADFB-414F-48AB-A21E-9066D29A7AF2}"/>
    <cellStyle name="Total 39 9 2 3" xfId="55214" xr:uid="{51E94FC5-34A4-42B3-B93C-60344E913B5C}"/>
    <cellStyle name="Total 39 9 3" xfId="37362" xr:uid="{6CF4BE53-BA7C-45C4-8A3C-C80CCC94A03A}"/>
    <cellStyle name="Total 39 9 4" xfId="55213" xr:uid="{829D5EC6-5D4E-4B09-99C8-05B2DEFB4946}"/>
    <cellStyle name="Total 4" xfId="3334" xr:uid="{4FCB6DBE-4836-49BB-BF9F-220E59C2FDC1}"/>
    <cellStyle name="Total 4 10" xfId="19492" xr:uid="{5D47D634-69B2-47E3-895C-40D4AE94B0CF}"/>
    <cellStyle name="Total 4 10 2" xfId="19493" xr:uid="{01B460DF-47DF-4F90-8246-BF50EAA63DB6}"/>
    <cellStyle name="Total 4 10 2 2" xfId="37366" xr:uid="{AE202E7E-4283-42D7-94AF-85B5565D0A72}"/>
    <cellStyle name="Total 4 10 2 3" xfId="55217" xr:uid="{652BF857-04BB-49E6-8253-315FD7D1C07D}"/>
    <cellStyle name="Total 4 10 3" xfId="37365" xr:uid="{5EB6CD5A-40D8-437E-A245-D388E576CA8E}"/>
    <cellStyle name="Total 4 10 4" xfId="55216" xr:uid="{C8EF6C2D-DF40-4B96-A7D7-96B6CBA28D4B}"/>
    <cellStyle name="Total 4 11" xfId="19494" xr:uid="{8AE6D815-DE07-45A7-8A99-B7D59F75D030}"/>
    <cellStyle name="Total 4 11 2" xfId="37367" xr:uid="{FC124479-C6DD-401E-AE62-DE1EE9E1B5EE}"/>
    <cellStyle name="Total 4 11 3" xfId="55218" xr:uid="{F303A071-43FB-45F4-93E8-BDB0860165AA}"/>
    <cellStyle name="Total 4 12" xfId="19495" xr:uid="{6F057CD8-15E5-4701-880B-A09F0FBF7D12}"/>
    <cellStyle name="Total 4 12 2" xfId="37368" xr:uid="{3EC72907-901C-48EB-B10B-7EAA693A627E}"/>
    <cellStyle name="Total 4 12 3" xfId="55219" xr:uid="{4AF0F908-E0D6-4B3E-AC86-D4533F565C05}"/>
    <cellStyle name="Total 4 13" xfId="19491" xr:uid="{A91A8EBC-9247-487E-9797-C9CF7D4FA2D4}"/>
    <cellStyle name="Total 4 13 2" xfId="37364" xr:uid="{0F49CB86-FAAA-45E3-9D42-F2771DDCAB8E}"/>
    <cellStyle name="Total 4 13 3" xfId="55215" xr:uid="{A55729B0-0349-495A-B10E-F72E4BC2CA09}"/>
    <cellStyle name="Total 4 14" xfId="60401" xr:uid="{47506BCB-CB58-417C-B77F-B801614DB476}"/>
    <cellStyle name="Total 4 2" xfId="19496" xr:uid="{E7318EFE-14C0-4332-8CF1-A7A22A6BAE91}"/>
    <cellStyle name="Total 4 2 10" xfId="19497" xr:uid="{EC5B6F47-39D4-47D0-B7B2-0C5436C3F87E}"/>
    <cellStyle name="Total 4 2 10 2" xfId="37370" xr:uid="{5FE86A7F-0205-451D-94B0-9C95225EC8F0}"/>
    <cellStyle name="Total 4 2 10 3" xfId="55221" xr:uid="{BDB2E05E-C571-4095-BAA5-BB303D950C84}"/>
    <cellStyle name="Total 4 2 11" xfId="37369" xr:uid="{896EDDE4-35FA-4CBB-8911-8453F64135CB}"/>
    <cellStyle name="Total 4 2 12" xfId="55220" xr:uid="{E6117C30-92C4-47E8-BCEE-69ADEC4CA534}"/>
    <cellStyle name="Total 4 2 2" xfId="19498" xr:uid="{91F5C7E5-7419-47FC-BF9C-C00328E57A05}"/>
    <cellStyle name="Total 4 2 2 2" xfId="19499" xr:uid="{A6A88268-1FF0-4DB7-814C-75174B8C80A0}"/>
    <cellStyle name="Total 4 2 2 2 2" xfId="19500" xr:uid="{B618DD5D-C1A1-4792-B464-FC87F4F781F8}"/>
    <cellStyle name="Total 4 2 2 2 2 2" xfId="37373" xr:uid="{85537C83-4E7F-40CD-B76C-CAAE6B86C01C}"/>
    <cellStyle name="Total 4 2 2 2 2 3" xfId="55224" xr:uid="{C8A5E76D-42E7-4658-9F77-3A4255762EC2}"/>
    <cellStyle name="Total 4 2 2 2 3" xfId="37372" xr:uid="{29147A5E-4F0F-4AEC-9F04-3D38431DC934}"/>
    <cellStyle name="Total 4 2 2 2 4" xfId="55223" xr:uid="{D9D5DE23-3412-4862-9838-D99E68512C60}"/>
    <cellStyle name="Total 4 2 2 3" xfId="19501" xr:uid="{4230E72B-E142-462A-BEEF-B781D67A85FD}"/>
    <cellStyle name="Total 4 2 2 3 2" xfId="19502" xr:uid="{6090334D-C099-40E7-9BEF-3331DFB5801E}"/>
    <cellStyle name="Total 4 2 2 3 2 2" xfId="37375" xr:uid="{473965D2-2F7E-45D7-8EE2-8C52FD801329}"/>
    <cellStyle name="Total 4 2 2 3 2 3" xfId="55226" xr:uid="{FCBF96B4-DB09-4483-A44E-CF5D20F34A9A}"/>
    <cellStyle name="Total 4 2 2 3 3" xfId="37374" xr:uid="{A6226EEC-45E7-4EFF-9C0A-AB81B9A59C51}"/>
    <cellStyle name="Total 4 2 2 3 4" xfId="55225" xr:uid="{6D97C3CD-3635-426F-B36D-B7EC83B0166D}"/>
    <cellStyle name="Total 4 2 2 4" xfId="19503" xr:uid="{7B74315B-7AD5-4483-B128-C486AC8B6CD1}"/>
    <cellStyle name="Total 4 2 2 4 2" xfId="37376" xr:uid="{2D7BF5F1-FF34-48B2-B9F9-5E372C935812}"/>
    <cellStyle name="Total 4 2 2 4 3" xfId="55227" xr:uid="{754F7CD0-56CC-4CEC-A0AE-E0FA9A9599E5}"/>
    <cellStyle name="Total 4 2 2 5" xfId="37371" xr:uid="{86353223-CE16-4C81-B853-6D227FAC425D}"/>
    <cellStyle name="Total 4 2 2 6" xfId="55222" xr:uid="{3C4C4701-E8C3-4739-8A79-005C6D7DB374}"/>
    <cellStyle name="Total 4 2 3" xfId="19504" xr:uid="{32C67AEF-C54B-490A-B4F8-5F8362CECAD5}"/>
    <cellStyle name="Total 4 2 3 2" xfId="19505" xr:uid="{E985471D-180E-48E6-ACCC-DA23BD876616}"/>
    <cellStyle name="Total 4 2 3 2 2" xfId="19506" xr:uid="{9C5585F0-88EE-4056-AF1F-1D2DFCFBD74D}"/>
    <cellStyle name="Total 4 2 3 2 2 2" xfId="37379" xr:uid="{A77EE536-B259-4E0C-84C9-94AD8FA0569E}"/>
    <cellStyle name="Total 4 2 3 2 2 3" xfId="55230" xr:uid="{549AC428-5EC4-4475-BBBF-E0B7BDC57382}"/>
    <cellStyle name="Total 4 2 3 2 3" xfId="37378" xr:uid="{B03E3AEB-B7C8-4A8B-9527-6AEA7CD57558}"/>
    <cellStyle name="Total 4 2 3 2 4" xfId="55229" xr:uid="{35646F9D-B020-4945-AFE4-DA0E01B1AB16}"/>
    <cellStyle name="Total 4 2 3 3" xfId="19507" xr:uid="{EFB20ABD-2077-42AB-963D-DDE8963FE2CE}"/>
    <cellStyle name="Total 4 2 3 3 2" xfId="19508" xr:uid="{5625DE0B-F4F2-4935-A098-A16DCC769F93}"/>
    <cellStyle name="Total 4 2 3 3 2 2" xfId="37381" xr:uid="{3234A53F-7CCD-41E3-8F2B-BD3FD3C73BF6}"/>
    <cellStyle name="Total 4 2 3 3 2 3" xfId="55232" xr:uid="{213F2917-11CE-48D1-B596-59847CDD3D1F}"/>
    <cellStyle name="Total 4 2 3 3 3" xfId="37380" xr:uid="{1342C8B1-30FD-4432-8375-99691735DD1E}"/>
    <cellStyle name="Total 4 2 3 3 4" xfId="55231" xr:uid="{EF8E95A6-B419-40E9-8314-05FC30342CEA}"/>
    <cellStyle name="Total 4 2 3 4" xfId="19509" xr:uid="{2F214A0A-B9BE-492D-A529-BF7B002004A7}"/>
    <cellStyle name="Total 4 2 3 4 2" xfId="37382" xr:uid="{75B2A685-1BDE-4543-B25E-BF5C6FF9F13E}"/>
    <cellStyle name="Total 4 2 3 4 3" xfId="55233" xr:uid="{332B95BB-E072-4322-A1A4-A2A65376ED9E}"/>
    <cellStyle name="Total 4 2 3 5" xfId="37377" xr:uid="{46CB7752-A340-4AE3-954E-2A15503765ED}"/>
    <cellStyle name="Total 4 2 3 6" xfId="55228" xr:uid="{1DA0BEB6-C4A6-44C9-917F-8DE5ECA97710}"/>
    <cellStyle name="Total 4 2 4" xfId="19510" xr:uid="{E448E6F8-B67B-411D-9872-B7073854D9CA}"/>
    <cellStyle name="Total 4 2 4 2" xfId="19511" xr:uid="{C8AD297E-AB33-4847-95E2-50D318FB1460}"/>
    <cellStyle name="Total 4 2 4 2 2" xfId="19512" xr:uid="{029A6415-4D23-4F93-A609-F91538B69FD7}"/>
    <cellStyle name="Total 4 2 4 2 2 2" xfId="37385" xr:uid="{E6DFBB6B-FB56-4957-BE4F-5B1587CE0365}"/>
    <cellStyle name="Total 4 2 4 2 2 3" xfId="55236" xr:uid="{63ABC85E-00C7-4ECF-9A73-E3DEAD5D54BA}"/>
    <cellStyle name="Total 4 2 4 2 3" xfId="37384" xr:uid="{0DE36D32-19AE-4748-B280-23DF1C22A515}"/>
    <cellStyle name="Total 4 2 4 2 4" xfId="55235" xr:uid="{1D7911A4-EDE0-4B18-993D-F7810ACB716C}"/>
    <cellStyle name="Total 4 2 4 3" xfId="19513" xr:uid="{9596BE83-8E5E-439C-A479-AE678CDC15C0}"/>
    <cellStyle name="Total 4 2 4 3 2" xfId="19514" xr:uid="{A707EC23-8A46-400B-8A23-22660845E4E4}"/>
    <cellStyle name="Total 4 2 4 3 2 2" xfId="37387" xr:uid="{5334CFE6-2D4D-4764-8995-EE8C0751B849}"/>
    <cellStyle name="Total 4 2 4 3 2 3" xfId="55238" xr:uid="{71CA4FC0-0D0D-4C30-BAC4-407F7C131160}"/>
    <cellStyle name="Total 4 2 4 3 3" xfId="37386" xr:uid="{4BE2E4C0-8C65-4CF9-AE83-D2F77F5AB3A0}"/>
    <cellStyle name="Total 4 2 4 3 4" xfId="55237" xr:uid="{D47ABACD-9620-4CC1-A5D2-2D136C010BD9}"/>
    <cellStyle name="Total 4 2 4 4" xfId="19515" xr:uid="{230FC480-2C79-403E-9EEF-2CC0EC6C1F38}"/>
    <cellStyle name="Total 4 2 4 4 2" xfId="19516" xr:uid="{EC82FB39-A16D-4C2B-875C-80DB77AADE81}"/>
    <cellStyle name="Total 4 2 4 4 2 2" xfId="37389" xr:uid="{BD70E15E-6E5B-484C-9FE8-F9A439529289}"/>
    <cellStyle name="Total 4 2 4 4 2 3" xfId="55240" xr:uid="{6398C098-3FF5-410D-AA18-634FB33FC837}"/>
    <cellStyle name="Total 4 2 4 4 3" xfId="37388" xr:uid="{121105A0-04B5-49C1-8EBA-C40B20D4B689}"/>
    <cellStyle name="Total 4 2 4 4 4" xfId="55239" xr:uid="{61E77025-99D3-483C-A487-8773DF4AC6D4}"/>
    <cellStyle name="Total 4 2 4 5" xfId="19517" xr:uid="{02046DAC-507C-4ECA-AB90-FB6C177B1B2E}"/>
    <cellStyle name="Total 4 2 4 5 2" xfId="37390" xr:uid="{6381EFF3-0995-4F5C-87CD-88E7C0BF3DB9}"/>
    <cellStyle name="Total 4 2 4 5 3" xfId="55241" xr:uid="{87BAC000-1694-45C3-8ECD-360487E24EA7}"/>
    <cellStyle name="Total 4 2 4 6" xfId="37383" xr:uid="{2C8C1400-9351-4876-9ABE-B2BC55122407}"/>
    <cellStyle name="Total 4 2 4 7" xfId="55234" xr:uid="{AE2D978C-E95D-45A9-8860-1FE8C10D2161}"/>
    <cellStyle name="Total 4 2 5" xfId="19518" xr:uid="{FE9EA31C-E67E-4768-BA73-70F5EEFA7F3D}"/>
    <cellStyle name="Total 4 2 5 2" xfId="19519" xr:uid="{963DD679-7D0E-4E12-9B8A-463977B99B17}"/>
    <cellStyle name="Total 4 2 5 2 2" xfId="19520" xr:uid="{3B40B367-91BB-47C4-A86E-D24355FA6B64}"/>
    <cellStyle name="Total 4 2 5 2 2 2" xfId="37393" xr:uid="{91226BF9-B89D-44C6-9E35-3516F55C6C0A}"/>
    <cellStyle name="Total 4 2 5 2 2 3" xfId="55244" xr:uid="{B6D1B390-9DC2-4C2F-B4C1-E124FCB006DC}"/>
    <cellStyle name="Total 4 2 5 2 3" xfId="37392" xr:uid="{BE029737-6EA8-4083-953A-7832187D64C2}"/>
    <cellStyle name="Total 4 2 5 2 4" xfId="55243" xr:uid="{546FB8A5-C5C7-4254-90E7-6137D526C298}"/>
    <cellStyle name="Total 4 2 5 3" xfId="19521" xr:uid="{8D999BEE-50AD-4A97-96A4-A2E740A690D9}"/>
    <cellStyle name="Total 4 2 5 3 2" xfId="19522" xr:uid="{8C5E0803-C1AC-49C9-B342-99778F4D9D81}"/>
    <cellStyle name="Total 4 2 5 3 2 2" xfId="37395" xr:uid="{B056B3A8-0FC7-4221-BC44-B1B17C0B303F}"/>
    <cellStyle name="Total 4 2 5 3 2 3" xfId="55246" xr:uid="{C170A0EF-33B0-446C-8492-501505FE69AA}"/>
    <cellStyle name="Total 4 2 5 3 3" xfId="37394" xr:uid="{F429DC4B-FDF5-476C-8541-3AFEB29A6C5B}"/>
    <cellStyle name="Total 4 2 5 3 4" xfId="55245" xr:uid="{48B7E977-9B88-4E87-9A22-B9DAB7F9A919}"/>
    <cellStyle name="Total 4 2 5 4" xfId="19523" xr:uid="{1D5ACD68-AB4E-4C91-900D-6778CFBAD996}"/>
    <cellStyle name="Total 4 2 5 4 2" xfId="37396" xr:uid="{B607A3AC-DD0C-42AC-BACF-FAF79179E1A1}"/>
    <cellStyle name="Total 4 2 5 4 3" xfId="55247" xr:uid="{F2F6D719-582F-4DAA-A789-5BB89F8FA11C}"/>
    <cellStyle name="Total 4 2 5 5" xfId="37391" xr:uid="{A57E2AFD-FBEF-42F2-B87A-87AF7825A1C6}"/>
    <cellStyle name="Total 4 2 5 6" xfId="55242" xr:uid="{CBA84565-5A04-436A-B4EF-0F1EF1EA7AE3}"/>
    <cellStyle name="Total 4 2 6" xfId="19524" xr:uid="{7252A2F7-E855-4CA7-9684-F380233B0FA3}"/>
    <cellStyle name="Total 4 2 6 2" xfId="19525" xr:uid="{8C64C71B-3943-4E0D-9030-975921C009CC}"/>
    <cellStyle name="Total 4 2 6 2 2" xfId="37398" xr:uid="{6887F43E-A085-4810-BC40-2177D4837CA3}"/>
    <cellStyle name="Total 4 2 6 2 3" xfId="55249" xr:uid="{A44DFA57-FA8C-4CF1-9D48-8EBD82822CAB}"/>
    <cellStyle name="Total 4 2 6 3" xfId="37397" xr:uid="{36E7533E-6D9E-4B50-8BD2-2DACA434CAB5}"/>
    <cellStyle name="Total 4 2 6 4" xfId="55248" xr:uid="{45E2B3EE-2781-4BB3-955E-EBC8601A6140}"/>
    <cellStyle name="Total 4 2 7" xfId="19526" xr:uid="{604B95A3-4100-462D-B691-2DD7FC530356}"/>
    <cellStyle name="Total 4 2 7 2" xfId="19527" xr:uid="{A18BB7F7-88C7-41BD-BE8D-07DA423AE458}"/>
    <cellStyle name="Total 4 2 7 2 2" xfId="37400" xr:uid="{C7D917C6-EF84-4769-9849-86C84F845A2A}"/>
    <cellStyle name="Total 4 2 7 2 3" xfId="55251" xr:uid="{A238C69D-B6B1-4869-BE05-00218C0C8548}"/>
    <cellStyle name="Total 4 2 7 3" xfId="37399" xr:uid="{287368F3-6276-4BA8-ACA1-18C88E224628}"/>
    <cellStyle name="Total 4 2 7 4" xfId="55250" xr:uid="{BACB20CC-A9E3-4A27-898B-DFA914441948}"/>
    <cellStyle name="Total 4 2 8" xfId="19528" xr:uid="{865397EF-F6B3-42D9-844B-112D397D64A6}"/>
    <cellStyle name="Total 4 2 8 2" xfId="19529" xr:uid="{CD110E8D-37C2-4E87-A400-50D93270CE67}"/>
    <cellStyle name="Total 4 2 8 2 2" xfId="37402" xr:uid="{9BAEC681-01D3-402B-B424-A3F3A8431ECC}"/>
    <cellStyle name="Total 4 2 8 2 3" xfId="55253" xr:uid="{C36E2A18-1752-4D4C-822A-B1BC9C2A36A4}"/>
    <cellStyle name="Total 4 2 8 3" xfId="37401" xr:uid="{258A6324-7AAD-4C26-AC7E-CC6764344740}"/>
    <cellStyle name="Total 4 2 8 4" xfId="55252" xr:uid="{30BEE207-53FA-4E01-9121-5971AFEE6E3C}"/>
    <cellStyle name="Total 4 2 9" xfId="19530" xr:uid="{0B9586DC-270E-41F8-B4BF-5E955822772C}"/>
    <cellStyle name="Total 4 2 9 2" xfId="37403" xr:uid="{6018A207-A4E3-4159-ABDA-80C2CFACC9FA}"/>
    <cellStyle name="Total 4 2 9 3" xfId="55254" xr:uid="{E1395795-9575-4A7B-8CF9-E1FE585B025C}"/>
    <cellStyle name="Total 4 3" xfId="19531" xr:uid="{D49D8D0E-AC58-4590-BCA5-A6BB0A03CD00}"/>
    <cellStyle name="Total 4 3 2" xfId="19532" xr:uid="{7E9C4DF8-457E-44CA-9D23-07BF215B0D39}"/>
    <cellStyle name="Total 4 3 2 2" xfId="19533" xr:uid="{9146954F-BA19-4828-901C-28D2EE1ADB23}"/>
    <cellStyle name="Total 4 3 2 2 2" xfId="37406" xr:uid="{44CC191E-7B97-4B79-9ACA-73BB388A0A20}"/>
    <cellStyle name="Total 4 3 2 2 3" xfId="55257" xr:uid="{09D47570-85C9-41AD-960B-B80C0556D167}"/>
    <cellStyle name="Total 4 3 2 3" xfId="37405" xr:uid="{EA23035D-761C-4074-8A3E-0A33F81210A9}"/>
    <cellStyle name="Total 4 3 2 4" xfId="55256" xr:uid="{050C63EE-5AB0-4950-A60C-6C8CDF9A9A53}"/>
    <cellStyle name="Total 4 3 3" xfId="19534" xr:uid="{3D7712C7-5EEB-4920-9BBE-146209BFE6B4}"/>
    <cellStyle name="Total 4 3 3 2" xfId="19535" xr:uid="{9E44137D-F61C-419B-8186-65E2F1D68B36}"/>
    <cellStyle name="Total 4 3 3 2 2" xfId="37408" xr:uid="{AD8D92A4-F01D-4F13-8212-852C292F2B55}"/>
    <cellStyle name="Total 4 3 3 2 3" xfId="55259" xr:uid="{BD3384C4-C3B0-4BB3-A324-D23BB028CDB1}"/>
    <cellStyle name="Total 4 3 3 3" xfId="37407" xr:uid="{0D237127-B21C-4D2F-B653-6BC76DB554E3}"/>
    <cellStyle name="Total 4 3 3 4" xfId="55258" xr:uid="{6283B2FE-F44A-48ED-A7D1-8DFEADC43814}"/>
    <cellStyle name="Total 4 3 4" xfId="19536" xr:uid="{8B116C8C-7687-4985-BDEC-20DACCD1765D}"/>
    <cellStyle name="Total 4 3 4 2" xfId="37409" xr:uid="{0361A4A8-D5C1-492E-A2BF-9C725E6489BC}"/>
    <cellStyle name="Total 4 3 4 3" xfId="55260" xr:uid="{53E0903A-2D30-4A97-AC1E-16009C461530}"/>
    <cellStyle name="Total 4 3 5" xfId="19537" xr:uid="{3A6EA4B4-48DF-4723-8A0E-6AF893AD63F6}"/>
    <cellStyle name="Total 4 3 5 2" xfId="37410" xr:uid="{4CD48283-E8F7-4676-B14D-0CC1B84AC0E3}"/>
    <cellStyle name="Total 4 3 5 3" xfId="55261" xr:uid="{917C693C-CB93-40AB-B61D-F88C53F7B44A}"/>
    <cellStyle name="Total 4 3 6" xfId="37404" xr:uid="{386456B4-DD3F-40C7-99D4-D6C4458AB11E}"/>
    <cellStyle name="Total 4 3 7" xfId="55255" xr:uid="{7283D3EA-6C23-480B-A273-730622EA0485}"/>
    <cellStyle name="Total 4 4" xfId="19538" xr:uid="{7490576A-3C38-42E9-8125-60BD1AD74FBB}"/>
    <cellStyle name="Total 4 4 2" xfId="19539" xr:uid="{FB56EE10-C7AF-4F41-9A4C-D0293D7B936F}"/>
    <cellStyle name="Total 4 4 2 2" xfId="19540" xr:uid="{E4831BA9-C180-426F-A57D-D63A73CFE1C1}"/>
    <cellStyle name="Total 4 4 2 2 2" xfId="37413" xr:uid="{3C4D5B73-907B-4BE7-B690-86123EBA5947}"/>
    <cellStyle name="Total 4 4 2 2 3" xfId="55264" xr:uid="{1DCFBEB3-6CA4-4F98-9295-21F4E73033CF}"/>
    <cellStyle name="Total 4 4 2 3" xfId="37412" xr:uid="{656F6E8D-5727-4749-AE59-6F9E2F05BACA}"/>
    <cellStyle name="Total 4 4 2 4" xfId="55263" xr:uid="{FA86219B-D660-48C6-B75E-D8ACFF91B34F}"/>
    <cellStyle name="Total 4 4 3" xfId="19541" xr:uid="{5E0F35C0-6F45-4D32-BF64-8BC24B804BC0}"/>
    <cellStyle name="Total 4 4 3 2" xfId="19542" xr:uid="{427F4A47-2E9E-4FF3-912B-349A1BC4A3C4}"/>
    <cellStyle name="Total 4 4 3 2 2" xfId="37415" xr:uid="{F1210A2A-45CD-4C90-9A34-F9FCFFC927E9}"/>
    <cellStyle name="Total 4 4 3 2 3" xfId="55266" xr:uid="{6449B4D0-AE39-4464-AA2B-33E9D22475E5}"/>
    <cellStyle name="Total 4 4 3 3" xfId="37414" xr:uid="{F21A857C-F57E-421D-BCAE-DBEB54E444AD}"/>
    <cellStyle name="Total 4 4 3 4" xfId="55265" xr:uid="{CD25F1D7-03FC-4E3A-8B70-99ADC71BDC28}"/>
    <cellStyle name="Total 4 4 4" xfId="19543" xr:uid="{DDA3A4F0-30DB-47FB-930D-C8D223997881}"/>
    <cellStyle name="Total 4 4 4 2" xfId="37416" xr:uid="{85F4E796-6939-4030-9A93-BF88CB087606}"/>
    <cellStyle name="Total 4 4 4 3" xfId="55267" xr:uid="{75F87FDC-EB17-4C0B-ACDD-5238E08D35F7}"/>
    <cellStyle name="Total 4 4 5" xfId="37411" xr:uid="{A644FD8F-99F9-41D0-A5A9-4565279FCA63}"/>
    <cellStyle name="Total 4 4 6" xfId="55262" xr:uid="{2C51E488-AB99-4BBD-B65F-0D0C5703D159}"/>
    <cellStyle name="Total 4 5" xfId="19544" xr:uid="{8F367DF9-58C3-41D7-B90D-D964376BA9EE}"/>
    <cellStyle name="Total 4 5 2" xfId="19545" xr:uid="{6A2948F9-2BA6-4E19-93FC-772E55BF10AF}"/>
    <cellStyle name="Total 4 5 2 2" xfId="19546" xr:uid="{8749A040-B6DB-420A-888B-E57581FB07AC}"/>
    <cellStyle name="Total 4 5 2 2 2" xfId="37419" xr:uid="{18394EA3-E0FA-4632-9EA6-9B76B8D9AE80}"/>
    <cellStyle name="Total 4 5 2 2 3" xfId="55270" xr:uid="{05BB915A-0CDE-4563-9F78-D0AFD975477A}"/>
    <cellStyle name="Total 4 5 2 3" xfId="37418" xr:uid="{D2C98EDD-0593-4B53-9855-F6CD0CBDCF1D}"/>
    <cellStyle name="Total 4 5 2 4" xfId="55269" xr:uid="{E5B75430-BAAB-42E4-89B2-0004E2280E46}"/>
    <cellStyle name="Total 4 5 3" xfId="19547" xr:uid="{9A5F98E8-8767-4CB4-93FE-BABF122BD3E0}"/>
    <cellStyle name="Total 4 5 3 2" xfId="19548" xr:uid="{9A3ED992-DF33-4B2D-A1AA-A2067237A062}"/>
    <cellStyle name="Total 4 5 3 2 2" xfId="37421" xr:uid="{CE46D49B-014C-40A5-B0C9-E678B5A908FC}"/>
    <cellStyle name="Total 4 5 3 2 3" xfId="55272" xr:uid="{3A65477E-4219-414E-8240-B5893E504917}"/>
    <cellStyle name="Total 4 5 3 3" xfId="37420" xr:uid="{E8169727-FDCD-471F-A6E4-5211A6B8D8D5}"/>
    <cellStyle name="Total 4 5 3 4" xfId="55271" xr:uid="{191768CD-E4E6-4791-B01E-066E40BA1ADD}"/>
    <cellStyle name="Total 4 5 4" xfId="19549" xr:uid="{B59F8DAE-0988-4E3A-B212-29334E8C9242}"/>
    <cellStyle name="Total 4 5 4 2" xfId="37422" xr:uid="{44EB79C1-8C2D-4374-8A1A-F674D219CCE5}"/>
    <cellStyle name="Total 4 5 4 3" xfId="55273" xr:uid="{C59E3CBC-C0A4-401A-B955-17F8A5D49500}"/>
    <cellStyle name="Total 4 5 5" xfId="37417" xr:uid="{5975C114-0557-44B3-875A-75B4B16C7AA8}"/>
    <cellStyle name="Total 4 5 6" xfId="55268" xr:uid="{918CF840-06BB-4463-9086-49A561A30BAB}"/>
    <cellStyle name="Total 4 6" xfId="19550" xr:uid="{473CE5D1-766B-4E6D-B466-299C1DECEAB5}"/>
    <cellStyle name="Total 4 6 2" xfId="19551" xr:uid="{C22ECAEE-537B-4746-A478-D53390A1CB6C}"/>
    <cellStyle name="Total 4 6 2 2" xfId="19552" xr:uid="{DD3C4DAD-A2C3-4BD1-B707-D9B3AE679FAD}"/>
    <cellStyle name="Total 4 6 2 2 2" xfId="37425" xr:uid="{F32A6AF6-6958-4F22-B03C-EAA1FEA20AB4}"/>
    <cellStyle name="Total 4 6 2 2 3" xfId="55276" xr:uid="{38557DB8-0FF3-4D04-8717-E703D1B3A600}"/>
    <cellStyle name="Total 4 6 2 3" xfId="37424" xr:uid="{1D434B8A-7CCD-4F12-9E98-C3BC50FB9802}"/>
    <cellStyle name="Total 4 6 2 4" xfId="55275" xr:uid="{5CE324CC-A822-4196-8A64-D476B989D82D}"/>
    <cellStyle name="Total 4 6 3" xfId="19553" xr:uid="{7090EFF2-1A84-4FA7-9111-94DE709AB35A}"/>
    <cellStyle name="Total 4 6 3 2" xfId="19554" xr:uid="{0518CA8A-A05D-41AA-9FEE-8AA28F15BB8E}"/>
    <cellStyle name="Total 4 6 3 2 2" xfId="37427" xr:uid="{D50300F5-D85C-40A6-B33E-DBD51F1E8184}"/>
    <cellStyle name="Total 4 6 3 2 3" xfId="55278" xr:uid="{5652D311-D497-49AC-8504-C5F80DF92AB9}"/>
    <cellStyle name="Total 4 6 3 3" xfId="37426" xr:uid="{1EEB443B-4F1C-4B16-8F97-3CF8FB325CE6}"/>
    <cellStyle name="Total 4 6 3 4" xfId="55277" xr:uid="{987EB413-72C9-44F9-B491-B4DF4EBB223D}"/>
    <cellStyle name="Total 4 6 4" xfId="19555" xr:uid="{C2048193-4515-4B00-B8D9-F3CAC67B44B9}"/>
    <cellStyle name="Total 4 6 4 2" xfId="19556" xr:uid="{B70F3AF7-A2BB-4A3D-B004-FB0D0406FA53}"/>
    <cellStyle name="Total 4 6 4 2 2" xfId="37429" xr:uid="{1B8A7A26-3109-4894-8807-6FFB24155586}"/>
    <cellStyle name="Total 4 6 4 2 3" xfId="55280" xr:uid="{47771800-21C8-42C0-ACB2-5D321FAC7222}"/>
    <cellStyle name="Total 4 6 4 3" xfId="37428" xr:uid="{0295DB87-BFAF-40F2-8129-4FFBAC6E7F68}"/>
    <cellStyle name="Total 4 6 4 4" xfId="55279" xr:uid="{4F4B511E-0C7E-4682-AD4E-7D5F6E70434D}"/>
    <cellStyle name="Total 4 6 5" xfId="19557" xr:uid="{831E2A4A-2932-4D56-8D08-D09EC6C9E41C}"/>
    <cellStyle name="Total 4 6 5 2" xfId="37430" xr:uid="{AB03641E-F9CD-4796-B885-EDC5C74C96B9}"/>
    <cellStyle name="Total 4 6 5 3" xfId="55281" xr:uid="{C667D2CB-6526-4391-B645-75CFFD620BE6}"/>
    <cellStyle name="Total 4 6 6" xfId="37423" xr:uid="{D2A78339-F3F2-48E5-8EEB-E569F3D75F0B}"/>
    <cellStyle name="Total 4 6 7" xfId="55274" xr:uid="{B60C347B-28C1-413E-9A80-940E73B8F5EF}"/>
    <cellStyle name="Total 4 7" xfId="19558" xr:uid="{F1DF2B3C-DA35-46B0-B83A-940050CA8BFB}"/>
    <cellStyle name="Total 4 7 2" xfId="19559" xr:uid="{30E43302-727A-43EF-AD9C-218FA0F8C544}"/>
    <cellStyle name="Total 4 7 2 2" xfId="19560" xr:uid="{E4C194BD-A11F-49CD-A3E5-624079F0968F}"/>
    <cellStyle name="Total 4 7 2 2 2" xfId="37433" xr:uid="{018CEDA5-EFCB-4143-8C1B-543E18591A60}"/>
    <cellStyle name="Total 4 7 2 2 3" xfId="55284" xr:uid="{5CA58F2F-5A18-4C57-BC2E-977FD301CCD3}"/>
    <cellStyle name="Total 4 7 2 3" xfId="37432" xr:uid="{FFC42924-CAE4-462C-B8EF-AA14E8BE2B0B}"/>
    <cellStyle name="Total 4 7 2 4" xfId="55283" xr:uid="{77C735B9-A105-4139-B1F7-35CE57D01CC9}"/>
    <cellStyle name="Total 4 7 3" xfId="19561" xr:uid="{C780B653-5CD9-4AE5-8E83-A87819189CF6}"/>
    <cellStyle name="Total 4 7 3 2" xfId="19562" xr:uid="{28DAD103-274C-4D3B-8F22-1ECDB9152479}"/>
    <cellStyle name="Total 4 7 3 2 2" xfId="37435" xr:uid="{F5F4B787-FD63-46F0-A83B-01BE4FB2B9F4}"/>
    <cellStyle name="Total 4 7 3 2 3" xfId="55286" xr:uid="{EF957B32-BE68-4F6A-803C-15B4244609DB}"/>
    <cellStyle name="Total 4 7 3 3" xfId="37434" xr:uid="{9EF1C827-0137-45EF-B427-334DF771A036}"/>
    <cellStyle name="Total 4 7 3 4" xfId="55285" xr:uid="{4CB4A601-DE7C-485E-9A03-14296B8FB602}"/>
    <cellStyle name="Total 4 7 4" xfId="19563" xr:uid="{61AAC760-9FFE-4A0A-9534-C7DA64B3AE01}"/>
    <cellStyle name="Total 4 7 4 2" xfId="37436" xr:uid="{2784EE74-B6BB-4261-AE98-D37F3538E1BB}"/>
    <cellStyle name="Total 4 7 4 3" xfId="55287" xr:uid="{94EAEC61-92A0-44B0-9D82-BEEAFB3DF305}"/>
    <cellStyle name="Total 4 7 5" xfId="37431" xr:uid="{09F26A0F-01F3-4B25-8CC6-488E3D2C28EA}"/>
    <cellStyle name="Total 4 7 6" xfId="55282" xr:uid="{D7BE5043-45FD-411B-A567-463DBAF25D9C}"/>
    <cellStyle name="Total 4 8" xfId="19564" xr:uid="{D0905F5A-3FC5-48C4-8DB0-188C6B52FAD6}"/>
    <cellStyle name="Total 4 8 2" xfId="19565" xr:uid="{FAEE813A-3793-468C-AEF9-015DFB38D16C}"/>
    <cellStyle name="Total 4 8 2 2" xfId="37438" xr:uid="{DA5B23DF-FD0C-403E-8600-907BEE09AF84}"/>
    <cellStyle name="Total 4 8 2 3" xfId="55289" xr:uid="{C23C3BA1-EB7D-426E-B01F-619D812C9407}"/>
    <cellStyle name="Total 4 8 3" xfId="37437" xr:uid="{70D8417B-C910-43F9-B6DF-B77B81944B2E}"/>
    <cellStyle name="Total 4 8 4" xfId="55288" xr:uid="{B781B3D9-BF06-4CF2-8B38-A3F9586CF271}"/>
    <cellStyle name="Total 4 9" xfId="19566" xr:uid="{D8388EF5-4368-4A7A-9344-0D0EC291E165}"/>
    <cellStyle name="Total 4 9 2" xfId="19567" xr:uid="{6FD40F51-5DDF-4AAA-B447-0316A9DD41F5}"/>
    <cellStyle name="Total 4 9 2 2" xfId="37440" xr:uid="{22343960-EBE1-4ED7-9BE8-EF269AB81DC5}"/>
    <cellStyle name="Total 4 9 2 3" xfId="55291" xr:uid="{982ABF06-A881-4F02-A1F2-74B6A3734DBF}"/>
    <cellStyle name="Total 4 9 3" xfId="37439" xr:uid="{CB004311-57CC-4A89-BF02-552C5A600DBB}"/>
    <cellStyle name="Total 4 9 4" xfId="55290" xr:uid="{C5F54230-E853-4936-A70D-C0C2DE127F61}"/>
    <cellStyle name="Total 40" xfId="3335" xr:uid="{8B0111E4-8D16-49A1-8B05-F37CC5EB2B6F}"/>
    <cellStyle name="Total 40 10" xfId="19569" xr:uid="{FD0AA55C-5AED-4560-A408-82B1858C4B4D}"/>
    <cellStyle name="Total 40 10 2" xfId="37442" xr:uid="{F7272C9B-E477-43A3-B7B9-D498C392BEFE}"/>
    <cellStyle name="Total 40 10 3" xfId="55293" xr:uid="{13FB5044-E4A6-4BB6-BC24-B70352F1CD34}"/>
    <cellStyle name="Total 40 11" xfId="19570" xr:uid="{ED941CB2-F331-4BCF-89A7-EC5B0CD69DB6}"/>
    <cellStyle name="Total 40 11 2" xfId="37443" xr:uid="{B605F151-44A1-47DD-80F8-F852E54D34D4}"/>
    <cellStyle name="Total 40 11 3" xfId="55294" xr:uid="{DCE3E00B-30BB-4374-81AA-D2C85A7F8301}"/>
    <cellStyle name="Total 40 12" xfId="19568" xr:uid="{9312173C-149B-4E62-B6AE-6D0FFABE0075}"/>
    <cellStyle name="Total 40 12 2" xfId="37441" xr:uid="{4FC3FC65-C9D0-4FAF-A5E7-FF666297E9B2}"/>
    <cellStyle name="Total 40 12 3" xfId="55292" xr:uid="{5D4303AA-371F-4B0B-AB2D-08CBFA8FC4F1}"/>
    <cellStyle name="Total 40 13" xfId="60402" xr:uid="{2630E701-857B-4AEA-AFEE-E61925EFFB48}"/>
    <cellStyle name="Total 40 2" xfId="19571" xr:uid="{713582A6-A3E3-4090-8261-D7D5C0A19A3E}"/>
    <cellStyle name="Total 40 2 2" xfId="19572" xr:uid="{441761D9-0EC7-47F5-B2B4-0E6C9A1F6884}"/>
    <cellStyle name="Total 40 2 2 2" xfId="19573" xr:uid="{CEB59781-C692-48E5-9F69-2DBF6A89F135}"/>
    <cellStyle name="Total 40 2 2 2 2" xfId="37446" xr:uid="{9E5875B3-F49A-4810-8959-9479FB5E6FBB}"/>
    <cellStyle name="Total 40 2 2 2 3" xfId="55297" xr:uid="{8B0F5D86-C260-49E2-A01C-8EC4392F7AFE}"/>
    <cellStyle name="Total 40 2 2 3" xfId="37445" xr:uid="{E65BF070-4B76-4C53-A8AF-D4FBAA6298B5}"/>
    <cellStyle name="Total 40 2 2 4" xfId="55296" xr:uid="{EAEE2225-D3B3-47CD-94B7-20D5BB624149}"/>
    <cellStyle name="Total 40 2 3" xfId="19574" xr:uid="{BE7606E5-6D21-4EC6-9C22-7DAEC3AB1D6B}"/>
    <cellStyle name="Total 40 2 3 2" xfId="19575" xr:uid="{8FDB7C3F-0860-4B6C-900A-44576FB54E6E}"/>
    <cellStyle name="Total 40 2 3 2 2" xfId="37448" xr:uid="{69A3C8AC-BBF1-440A-AB64-DEF8D2A73C87}"/>
    <cellStyle name="Total 40 2 3 2 3" xfId="55299" xr:uid="{E622794F-199F-4138-B688-D9153621302C}"/>
    <cellStyle name="Total 40 2 3 3" xfId="37447" xr:uid="{54EB1309-2BBB-4CC2-9512-5A361D22ED20}"/>
    <cellStyle name="Total 40 2 3 4" xfId="55298" xr:uid="{801D94FD-DE16-4275-8172-6E59A929354B}"/>
    <cellStyle name="Total 40 2 4" xfId="19576" xr:uid="{83EBBE01-9D7B-413D-97BA-3C308240FBDA}"/>
    <cellStyle name="Total 40 2 4 2" xfId="37449" xr:uid="{05CFE642-6A5B-4112-9151-7340F090470B}"/>
    <cellStyle name="Total 40 2 4 3" xfId="55300" xr:uid="{138BFB0B-DD6D-47EE-BC88-56956B886DFC}"/>
    <cellStyle name="Total 40 2 5" xfId="19577" xr:uid="{51253C19-8EF6-419A-9FE1-48B1B7FFB7C7}"/>
    <cellStyle name="Total 40 2 5 2" xfId="37450" xr:uid="{F496D8F2-AD7F-4999-9752-492E9E001185}"/>
    <cellStyle name="Total 40 2 5 3" xfId="55301" xr:uid="{2B1F0507-4D45-4C57-857E-57FD7F73F82B}"/>
    <cellStyle name="Total 40 2 6" xfId="37444" xr:uid="{9DBEA84D-0811-453C-9017-03A88B13311F}"/>
    <cellStyle name="Total 40 2 7" xfId="55295" xr:uid="{8FFD5462-0D64-4D69-BEA2-D1D83493CD8A}"/>
    <cellStyle name="Total 40 3" xfId="19578" xr:uid="{57B4C625-ACCB-4F5C-A6A8-878DE7F61B87}"/>
    <cellStyle name="Total 40 3 2" xfId="19579" xr:uid="{DAEDD67A-4E3E-46C6-AB3F-08D745F33708}"/>
    <cellStyle name="Total 40 3 2 2" xfId="19580" xr:uid="{09D951E3-2DE2-4F4D-8DCE-E367676BAC8F}"/>
    <cellStyle name="Total 40 3 2 2 2" xfId="37453" xr:uid="{26CD0536-22B2-4576-B60C-4743768D6736}"/>
    <cellStyle name="Total 40 3 2 2 3" xfId="55304" xr:uid="{0F5CA12D-75E6-4A1F-B2BC-6D47B215765C}"/>
    <cellStyle name="Total 40 3 2 3" xfId="37452" xr:uid="{0FD8A0AF-ACCF-4279-B74E-F8F69AF5F771}"/>
    <cellStyle name="Total 40 3 2 4" xfId="55303" xr:uid="{6470716C-8DD2-4E4D-A3A3-EEC71C4BECA5}"/>
    <cellStyle name="Total 40 3 3" xfId="19581" xr:uid="{89187B08-2917-4C67-BD04-22DD86B030A0}"/>
    <cellStyle name="Total 40 3 3 2" xfId="19582" xr:uid="{DA6D1A27-C4C0-41FC-8070-7848A56EAC47}"/>
    <cellStyle name="Total 40 3 3 2 2" xfId="37455" xr:uid="{C2A43F78-18F8-430B-B51C-F4C7B9D9A501}"/>
    <cellStyle name="Total 40 3 3 2 3" xfId="55306" xr:uid="{AA52D98B-B8D8-42B3-886C-942F7D3C7CF8}"/>
    <cellStyle name="Total 40 3 3 3" xfId="37454" xr:uid="{1F10661D-34DC-4436-B395-17556782B633}"/>
    <cellStyle name="Total 40 3 3 4" xfId="55305" xr:uid="{CC9FFE2D-70D0-4928-8E4F-EBB6A9E7EFAD}"/>
    <cellStyle name="Total 40 3 4" xfId="19583" xr:uid="{C498CE1C-F3D6-4233-B5A1-DBFD85949116}"/>
    <cellStyle name="Total 40 3 4 2" xfId="37456" xr:uid="{43CC6FBB-4BF1-46EA-BADF-45B06C2FE436}"/>
    <cellStyle name="Total 40 3 4 3" xfId="55307" xr:uid="{953ED0CD-FF4B-43CA-A97B-CA82A2373BA0}"/>
    <cellStyle name="Total 40 3 5" xfId="37451" xr:uid="{9C7FD313-C79E-40FC-A10E-11F0BDF5767E}"/>
    <cellStyle name="Total 40 3 6" xfId="55302" xr:uid="{53127CB2-FC7E-43CE-A8AA-F9D836CA4C1B}"/>
    <cellStyle name="Total 40 4" xfId="19584" xr:uid="{477A13FD-6495-43BA-ABEA-F94FA0769E90}"/>
    <cellStyle name="Total 40 4 2" xfId="19585" xr:uid="{CAAE4192-62BF-47D5-A142-3FE83B56A1F9}"/>
    <cellStyle name="Total 40 4 2 2" xfId="19586" xr:uid="{76615852-0737-49CB-876F-240615EC292B}"/>
    <cellStyle name="Total 40 4 2 2 2" xfId="37459" xr:uid="{AD9F23E1-E310-4FF5-BEF4-F14BFB592239}"/>
    <cellStyle name="Total 40 4 2 2 3" xfId="55310" xr:uid="{F39F53C4-0F4D-4FD4-B9DC-68D96B230716}"/>
    <cellStyle name="Total 40 4 2 3" xfId="37458" xr:uid="{3B7A1753-E682-4609-9A9D-CC10F93FFD70}"/>
    <cellStyle name="Total 40 4 2 4" xfId="55309" xr:uid="{C03089AC-E039-4836-8528-7F9CB792E1E7}"/>
    <cellStyle name="Total 40 4 3" xfId="19587" xr:uid="{5AE32767-1881-40ED-BB0C-9AEBDC8573B8}"/>
    <cellStyle name="Total 40 4 3 2" xfId="19588" xr:uid="{31A0F2DB-6146-4E7E-AC78-841D4DDB20B3}"/>
    <cellStyle name="Total 40 4 3 2 2" xfId="37461" xr:uid="{BC5D24B6-BE65-4E29-8873-6A398D8EA6FF}"/>
    <cellStyle name="Total 40 4 3 2 3" xfId="55312" xr:uid="{F6C202FA-C76A-437B-9B42-329894FE44A6}"/>
    <cellStyle name="Total 40 4 3 3" xfId="37460" xr:uid="{01E8510A-F742-4CB1-B50D-1C25AC70BD7B}"/>
    <cellStyle name="Total 40 4 3 4" xfId="55311" xr:uid="{47213CE4-090C-4398-AF78-D2CF384D05F7}"/>
    <cellStyle name="Total 40 4 4" xfId="19589" xr:uid="{B42E164C-C435-47B9-B95F-93DA70E7A5F2}"/>
    <cellStyle name="Total 40 4 4 2" xfId="37462" xr:uid="{E116EE50-DB33-4657-BD1C-560F4002A120}"/>
    <cellStyle name="Total 40 4 4 3" xfId="55313" xr:uid="{309A312F-14BD-4DBA-8D05-FC4493338637}"/>
    <cellStyle name="Total 40 4 5" xfId="37457" xr:uid="{493F93B3-17EE-4286-A8B8-1EE979C2315B}"/>
    <cellStyle name="Total 40 4 6" xfId="55308" xr:uid="{8FD2AF0F-9672-40A6-84D3-4E0CA7B3EF9D}"/>
    <cellStyle name="Total 40 5" xfId="19590" xr:uid="{421EFDBC-30C3-4063-8439-A9998D75EFD7}"/>
    <cellStyle name="Total 40 5 2" xfId="19591" xr:uid="{AA3E8A90-1246-4BB7-ADB3-E556069C9300}"/>
    <cellStyle name="Total 40 5 2 2" xfId="19592" xr:uid="{0E5193EB-8C35-4F8D-A72E-4AD76A448303}"/>
    <cellStyle name="Total 40 5 2 2 2" xfId="37465" xr:uid="{C6449CEC-3F66-47F0-817B-9E4D28B5FCF6}"/>
    <cellStyle name="Total 40 5 2 2 3" xfId="55316" xr:uid="{32C78664-E481-4B81-A573-F42E204BD1A9}"/>
    <cellStyle name="Total 40 5 2 3" xfId="37464" xr:uid="{D33D7C1E-30D7-46CD-B77C-5188787FB463}"/>
    <cellStyle name="Total 40 5 2 4" xfId="55315" xr:uid="{337C26AE-76FA-4593-9A73-4761AFCA3FB0}"/>
    <cellStyle name="Total 40 5 3" xfId="19593" xr:uid="{413077F9-690D-4A86-94CD-EFCF2AA1CF36}"/>
    <cellStyle name="Total 40 5 3 2" xfId="19594" xr:uid="{F73E43F1-7771-4AB3-8506-FA180A170FD5}"/>
    <cellStyle name="Total 40 5 3 2 2" xfId="37467" xr:uid="{257D3C29-90EA-4A6E-82C4-6FEDE97F690E}"/>
    <cellStyle name="Total 40 5 3 2 3" xfId="55318" xr:uid="{27035542-63DB-4E13-8F66-63DF7C2D7714}"/>
    <cellStyle name="Total 40 5 3 3" xfId="37466" xr:uid="{EE3F8DA0-9529-474C-8E7C-9111C729C616}"/>
    <cellStyle name="Total 40 5 3 4" xfId="55317" xr:uid="{CFA29AB7-C173-4D3B-B392-EE559AFF25C1}"/>
    <cellStyle name="Total 40 5 4" xfId="19595" xr:uid="{87F818C9-A4D3-48FA-97D2-D48AB6DB1B34}"/>
    <cellStyle name="Total 40 5 4 2" xfId="19596" xr:uid="{48FB6CE3-84FB-4F2A-B429-050DBBC6EB64}"/>
    <cellStyle name="Total 40 5 4 2 2" xfId="37469" xr:uid="{6DAE5CF1-EB7F-4E0E-8331-E406214D8602}"/>
    <cellStyle name="Total 40 5 4 2 3" xfId="55320" xr:uid="{C56FCA6B-C8E6-410D-9E62-0597EEA70C2B}"/>
    <cellStyle name="Total 40 5 4 3" xfId="37468" xr:uid="{93A66B9E-CB52-4D55-978A-76D1B793716B}"/>
    <cellStyle name="Total 40 5 4 4" xfId="55319" xr:uid="{138DCE60-246D-4B19-A27D-4F27EC8526A3}"/>
    <cellStyle name="Total 40 5 5" xfId="19597" xr:uid="{B75919BC-0EC5-4315-949F-01C71FC0CAD6}"/>
    <cellStyle name="Total 40 5 5 2" xfId="37470" xr:uid="{464BDA69-FBF0-4AA7-A5BC-565159F7912A}"/>
    <cellStyle name="Total 40 5 5 3" xfId="55321" xr:uid="{669150A9-79F3-4FDB-BFAD-62D473737E33}"/>
    <cellStyle name="Total 40 5 6" xfId="37463" xr:uid="{656224D6-703A-40A4-A9BA-6555B5ADDA1C}"/>
    <cellStyle name="Total 40 5 7" xfId="55314" xr:uid="{0ED15819-D966-4A48-B2AC-9E9FEC235B92}"/>
    <cellStyle name="Total 40 6" xfId="19598" xr:uid="{6FDFE602-429F-4D81-BEF5-39D72F5F252A}"/>
    <cellStyle name="Total 40 6 2" xfId="19599" xr:uid="{6571289E-EC34-45CE-80A5-772BDD059D52}"/>
    <cellStyle name="Total 40 6 2 2" xfId="19600" xr:uid="{66835059-6697-4886-AB88-96DB636099F4}"/>
    <cellStyle name="Total 40 6 2 2 2" xfId="37473" xr:uid="{DB87E209-F1E5-4703-B3DB-170DD5980F7D}"/>
    <cellStyle name="Total 40 6 2 2 3" xfId="55324" xr:uid="{12D90937-5C51-48B1-8D42-CA9539DD8054}"/>
    <cellStyle name="Total 40 6 2 3" xfId="37472" xr:uid="{A3B4B72A-5BAD-4D44-B5D3-56F4420E70E1}"/>
    <cellStyle name="Total 40 6 2 4" xfId="55323" xr:uid="{D44EC1F3-89F8-4422-B97B-4E2B0B7CB66B}"/>
    <cellStyle name="Total 40 6 3" xfId="19601" xr:uid="{6BC17DC9-59C6-4237-BE47-83F0D5572E2D}"/>
    <cellStyle name="Total 40 6 3 2" xfId="19602" xr:uid="{8FA41C7A-986F-4F87-B074-3A4D04227C48}"/>
    <cellStyle name="Total 40 6 3 2 2" xfId="37475" xr:uid="{B86D2B15-C76A-4B90-9743-D3536DD434D4}"/>
    <cellStyle name="Total 40 6 3 2 3" xfId="55326" xr:uid="{B456043D-7B96-4324-8D05-0F9BB6FB8F0C}"/>
    <cellStyle name="Total 40 6 3 3" xfId="37474" xr:uid="{1E90852E-F61C-4FBD-968D-C7D146FD18D0}"/>
    <cellStyle name="Total 40 6 3 4" xfId="55325" xr:uid="{EC928BE1-53A0-448E-9E3D-4AD552ED4D2C}"/>
    <cellStyle name="Total 40 6 4" xfId="19603" xr:uid="{DADB7D31-0D81-43B6-9D5F-CAD3515F0A6E}"/>
    <cellStyle name="Total 40 6 4 2" xfId="37476" xr:uid="{8BF25D4E-93C9-4FE8-85B0-682D6EF49CCF}"/>
    <cellStyle name="Total 40 6 4 3" xfId="55327" xr:uid="{BCFCA459-FEAD-4104-9BD2-3865927F1AC2}"/>
    <cellStyle name="Total 40 6 5" xfId="37471" xr:uid="{D60D5D80-5F60-488C-8699-9280C6C186E4}"/>
    <cellStyle name="Total 40 6 6" xfId="55322" xr:uid="{31BE8918-81A3-4DBF-87C8-7005F07E80D3}"/>
    <cellStyle name="Total 40 7" xfId="19604" xr:uid="{6F0C1715-A668-4F9D-AAC3-65827E62E6B9}"/>
    <cellStyle name="Total 40 7 2" xfId="19605" xr:uid="{CBA2483E-9FBE-46F6-AC06-F8DCA024967B}"/>
    <cellStyle name="Total 40 7 2 2" xfId="37478" xr:uid="{2D564A09-CF66-4F96-AEB5-8E062DCD530D}"/>
    <cellStyle name="Total 40 7 2 3" xfId="55329" xr:uid="{D63DC597-DBBE-441B-A16C-A69B41786543}"/>
    <cellStyle name="Total 40 7 3" xfId="37477" xr:uid="{D46E175D-124F-4325-85D4-70B336871D07}"/>
    <cellStyle name="Total 40 7 4" xfId="55328" xr:uid="{14209034-0FDE-4629-ADD3-A1B25E9A822D}"/>
    <cellStyle name="Total 40 8" xfId="19606" xr:uid="{D6B5E3D0-811F-41AB-B12D-01AD181EA59E}"/>
    <cellStyle name="Total 40 8 2" xfId="19607" xr:uid="{76E74351-1261-4B6F-9669-26A6AA7CCF46}"/>
    <cellStyle name="Total 40 8 2 2" xfId="37480" xr:uid="{B103715E-3749-4E03-A232-E735407F751D}"/>
    <cellStyle name="Total 40 8 2 3" xfId="55331" xr:uid="{54E9DF99-6FCC-40D1-8E90-8D81F5C3750A}"/>
    <cellStyle name="Total 40 8 3" xfId="37479" xr:uid="{247BF913-F84E-4B3D-B844-06272AC07EE6}"/>
    <cellStyle name="Total 40 8 4" xfId="55330" xr:uid="{172FC163-534F-4B05-B497-D9AEA8F94FE5}"/>
    <cellStyle name="Total 40 9" xfId="19608" xr:uid="{4F61BFAB-9978-4F92-AA27-C8D98A01646D}"/>
    <cellStyle name="Total 40 9 2" xfId="19609" xr:uid="{567E9403-43F2-4DDC-AB79-44F9B36CB6D8}"/>
    <cellStyle name="Total 40 9 2 2" xfId="37482" xr:uid="{103B8881-27D6-41E0-99C9-6029DB283E22}"/>
    <cellStyle name="Total 40 9 2 3" xfId="55333" xr:uid="{5F6F0FA2-0742-44D9-BD3F-E503F509F3DE}"/>
    <cellStyle name="Total 40 9 3" xfId="37481" xr:uid="{06BEB7B2-D740-4572-A520-397A41656C2F}"/>
    <cellStyle name="Total 40 9 4" xfId="55332" xr:uid="{6DBAD33B-1DDA-4D11-A4AA-C5C7AD17720B}"/>
    <cellStyle name="Total 41" xfId="3336" xr:uid="{EBBCD074-3709-4E07-B965-0D148A79E408}"/>
    <cellStyle name="Total 41 10" xfId="19611" xr:uid="{1054895A-3DAA-4740-9776-4C2C9BA4AA8C}"/>
    <cellStyle name="Total 41 10 2" xfId="37484" xr:uid="{3494C856-808F-4031-A1B0-6BA48C9DC9C7}"/>
    <cellStyle name="Total 41 10 3" xfId="55335" xr:uid="{D98E268F-4034-4EE2-AC8C-DF0309E7795A}"/>
    <cellStyle name="Total 41 11" xfId="19612" xr:uid="{95FE4B95-AAD8-4D1E-B0FE-F805D7A9B95F}"/>
    <cellStyle name="Total 41 11 2" xfId="37485" xr:uid="{6DBFDA83-946D-4979-ACA0-BC2D574CBB86}"/>
    <cellStyle name="Total 41 11 3" xfId="55336" xr:uid="{3EC0D9E0-50F8-4B0D-84FF-DCB2F7CE4358}"/>
    <cellStyle name="Total 41 12" xfId="19610" xr:uid="{A4DD97A5-8154-46C3-BEB3-EC38CE759E93}"/>
    <cellStyle name="Total 41 12 2" xfId="37483" xr:uid="{F79F21AC-1867-44EF-BCDC-7DC81E757D95}"/>
    <cellStyle name="Total 41 12 3" xfId="55334" xr:uid="{A2345261-1926-4D82-AE7A-4ECEC1E50D42}"/>
    <cellStyle name="Total 41 13" xfId="60403" xr:uid="{2C79ABFE-A16E-4080-A3D9-EC8A2778C1C6}"/>
    <cellStyle name="Total 41 2" xfId="19613" xr:uid="{11E667D5-7B1B-449E-9252-20D0C6FB9207}"/>
    <cellStyle name="Total 41 2 2" xfId="19614" xr:uid="{631A3114-B306-4040-BB11-FE8AD934466C}"/>
    <cellStyle name="Total 41 2 2 2" xfId="19615" xr:uid="{4F2FCF8F-08A1-46EF-BCAF-41669D1536BA}"/>
    <cellStyle name="Total 41 2 2 2 2" xfId="37488" xr:uid="{F2DED4C2-D83F-4A8D-94C3-DB8D21811DEE}"/>
    <cellStyle name="Total 41 2 2 2 3" xfId="55339" xr:uid="{80D5BCDF-6692-4F30-BD1B-9A30A836BB49}"/>
    <cellStyle name="Total 41 2 2 3" xfId="37487" xr:uid="{C13A9F81-9A90-497B-A0FB-312BCEDE9BFB}"/>
    <cellStyle name="Total 41 2 2 4" xfId="55338" xr:uid="{C53DBE9C-BEA3-4308-AE73-ADD891BDA62C}"/>
    <cellStyle name="Total 41 2 3" xfId="19616" xr:uid="{A3164A1F-BF4D-4260-A8B4-1A37C9A83504}"/>
    <cellStyle name="Total 41 2 3 2" xfId="19617" xr:uid="{F4149649-258E-4F08-8625-EC0464D2B4C8}"/>
    <cellStyle name="Total 41 2 3 2 2" xfId="37490" xr:uid="{B4BDC9FE-8454-4CB6-B5A2-D4884E445CDE}"/>
    <cellStyle name="Total 41 2 3 2 3" xfId="55341" xr:uid="{A75C55F8-F2BC-4D60-909D-298155F96130}"/>
    <cellStyle name="Total 41 2 3 3" xfId="37489" xr:uid="{71A6E9B1-D8A1-45D8-943A-28DEA79A499D}"/>
    <cellStyle name="Total 41 2 3 4" xfId="55340" xr:uid="{401272C0-C68D-4C80-8AC5-4ACA64D920B6}"/>
    <cellStyle name="Total 41 2 4" xfId="19618" xr:uid="{08A1143E-AE22-4052-8372-5243E51A5050}"/>
    <cellStyle name="Total 41 2 4 2" xfId="37491" xr:uid="{09787B92-8350-4E85-A1FC-0E99400512D1}"/>
    <cellStyle name="Total 41 2 4 3" xfId="55342" xr:uid="{6158179B-A900-4576-B7B4-CB096931DDCE}"/>
    <cellStyle name="Total 41 2 5" xfId="19619" xr:uid="{6FFAF2D1-6788-4F3A-BF65-8B51B479A9DD}"/>
    <cellStyle name="Total 41 2 5 2" xfId="37492" xr:uid="{2DC71FE3-6BE9-4CD4-AB7E-EAAF727CCB31}"/>
    <cellStyle name="Total 41 2 5 3" xfId="55343" xr:uid="{E0ADEE57-DDFA-4218-8A29-3D6E2958025D}"/>
    <cellStyle name="Total 41 2 6" xfId="37486" xr:uid="{4C293E47-69D9-46F9-854F-4637BEAE066E}"/>
    <cellStyle name="Total 41 2 7" xfId="55337" xr:uid="{B31F4939-D796-470C-A95F-C2920E882675}"/>
    <cellStyle name="Total 41 3" xfId="19620" xr:uid="{5BACC537-34C5-4B28-A98F-78190F75D87D}"/>
    <cellStyle name="Total 41 3 2" xfId="19621" xr:uid="{AD34D168-C04D-4DFB-AF4A-1D758DD27FCD}"/>
    <cellStyle name="Total 41 3 2 2" xfId="19622" xr:uid="{508CE0D6-4AD0-4B46-BF28-ED3CE979C4F7}"/>
    <cellStyle name="Total 41 3 2 2 2" xfId="37495" xr:uid="{80519B4D-FDC6-43C3-BEAA-B0F5728960A4}"/>
    <cellStyle name="Total 41 3 2 2 3" xfId="55346" xr:uid="{9ED68F63-EB3C-421D-9E87-D7FD2C644C80}"/>
    <cellStyle name="Total 41 3 2 3" xfId="37494" xr:uid="{C070C595-D011-49FD-8BD2-1B753AB4AE43}"/>
    <cellStyle name="Total 41 3 2 4" xfId="55345" xr:uid="{B51A511D-B78C-4C56-8CC5-0DD1671FB77D}"/>
    <cellStyle name="Total 41 3 3" xfId="19623" xr:uid="{0A5237F9-E4AA-4FE8-881A-464A3F1DF017}"/>
    <cellStyle name="Total 41 3 3 2" xfId="19624" xr:uid="{87C82E7E-A469-4610-BBC2-1288C11C8C6B}"/>
    <cellStyle name="Total 41 3 3 2 2" xfId="37497" xr:uid="{326C6EBF-F749-4DCF-A0DF-46B64583A447}"/>
    <cellStyle name="Total 41 3 3 2 3" xfId="55348" xr:uid="{1957DD53-EBF5-4969-9F98-69A04F174FC7}"/>
    <cellStyle name="Total 41 3 3 3" xfId="37496" xr:uid="{14ECF447-FBBC-4895-B26C-7862BED9E10F}"/>
    <cellStyle name="Total 41 3 3 4" xfId="55347" xr:uid="{87290A4D-1822-4BAF-8F40-AC3F4C6E4472}"/>
    <cellStyle name="Total 41 3 4" xfId="19625" xr:uid="{C465DB79-46DE-4367-A806-AAC92BD248A7}"/>
    <cellStyle name="Total 41 3 4 2" xfId="37498" xr:uid="{0AF30FD4-64EF-49C8-92CA-5AE297CFBF0A}"/>
    <cellStyle name="Total 41 3 4 3" xfId="55349" xr:uid="{78783420-E5F7-428F-B8B1-F047EB418F9A}"/>
    <cellStyle name="Total 41 3 5" xfId="37493" xr:uid="{33FEDF74-4420-4C1D-B508-67A159110F3B}"/>
    <cellStyle name="Total 41 3 6" xfId="55344" xr:uid="{F5129068-E8B3-44DE-B77C-9633777E2020}"/>
    <cellStyle name="Total 41 4" xfId="19626" xr:uid="{2DFBFC9B-F5EE-41A5-9623-90D348302BDA}"/>
    <cellStyle name="Total 41 4 2" xfId="19627" xr:uid="{E61D3497-12B8-411C-AD5C-6E83FBA8D835}"/>
    <cellStyle name="Total 41 4 2 2" xfId="19628" xr:uid="{5ACEFC7C-5EA2-4FE3-B6F8-A6B5B45E2F5B}"/>
    <cellStyle name="Total 41 4 2 2 2" xfId="37501" xr:uid="{9FAA5F2D-8E5A-4C15-A861-4F7CEDCE0CE3}"/>
    <cellStyle name="Total 41 4 2 2 3" xfId="55352" xr:uid="{64E0FAB6-0FA2-4B71-9A54-0332EC8555F9}"/>
    <cellStyle name="Total 41 4 2 3" xfId="37500" xr:uid="{90ABBCD7-E469-4663-B4B4-9D0D320B32FB}"/>
    <cellStyle name="Total 41 4 2 4" xfId="55351" xr:uid="{BE5D7D6F-5C23-4F41-ABF1-C8F2045AA491}"/>
    <cellStyle name="Total 41 4 3" xfId="19629" xr:uid="{1A046ABF-7909-45D7-BB41-1AAAED841CA5}"/>
    <cellStyle name="Total 41 4 3 2" xfId="19630" xr:uid="{C6680085-A234-4708-A62A-79DA1D057D38}"/>
    <cellStyle name="Total 41 4 3 2 2" xfId="37503" xr:uid="{DAFA5EBB-B7E6-4EB1-A1D9-FC281AE95151}"/>
    <cellStyle name="Total 41 4 3 2 3" xfId="55354" xr:uid="{75503CF9-95F4-4D9C-80CE-D3988545DABB}"/>
    <cellStyle name="Total 41 4 3 3" xfId="37502" xr:uid="{E4CAAB81-EF90-4694-80D6-F069AEA57AA0}"/>
    <cellStyle name="Total 41 4 3 4" xfId="55353" xr:uid="{B36C70B8-EF55-4FE1-81A2-9E7C561B3A3A}"/>
    <cellStyle name="Total 41 4 4" xfId="19631" xr:uid="{AC70C00D-E92C-46B6-9B27-79B582BDCDAB}"/>
    <cellStyle name="Total 41 4 4 2" xfId="37504" xr:uid="{0CA05C57-62B3-43A0-B938-405939C99A4D}"/>
    <cellStyle name="Total 41 4 4 3" xfId="55355" xr:uid="{E50E8A75-CA0A-4545-9F14-9AD671101F72}"/>
    <cellStyle name="Total 41 4 5" xfId="37499" xr:uid="{0CEF564D-F5F2-4BA9-81D3-63F74B89CEE2}"/>
    <cellStyle name="Total 41 4 6" xfId="55350" xr:uid="{AC57656A-A284-4A7E-8A40-6D97A9EBB4B8}"/>
    <cellStyle name="Total 41 5" xfId="19632" xr:uid="{8C80EDA6-968A-416A-85E2-219BFA5EC236}"/>
    <cellStyle name="Total 41 5 2" xfId="19633" xr:uid="{629DB815-7544-4C3B-BDEF-CA0C7C6E7B6E}"/>
    <cellStyle name="Total 41 5 2 2" xfId="19634" xr:uid="{9F266A97-5AFE-4B67-9EE0-DC1D76A26C57}"/>
    <cellStyle name="Total 41 5 2 2 2" xfId="37507" xr:uid="{AF03AF43-4876-448D-AE1C-CD9BF688B8B3}"/>
    <cellStyle name="Total 41 5 2 2 3" xfId="55358" xr:uid="{05E159D2-7843-4255-8BBA-5421A0C5CAB6}"/>
    <cellStyle name="Total 41 5 2 3" xfId="37506" xr:uid="{1E662733-9178-4CED-8956-3B987AAC111A}"/>
    <cellStyle name="Total 41 5 2 4" xfId="55357" xr:uid="{E698933C-5FDB-4EEC-9D3C-E728CCAD5BED}"/>
    <cellStyle name="Total 41 5 3" xfId="19635" xr:uid="{A52CA127-FF23-498D-BB2C-4416272424BF}"/>
    <cellStyle name="Total 41 5 3 2" xfId="19636" xr:uid="{E5E5B386-CCB2-4B51-9472-C4C406712F18}"/>
    <cellStyle name="Total 41 5 3 2 2" xfId="37509" xr:uid="{A0D2CDF9-5C6B-4AFB-BE24-62C5548BD95B}"/>
    <cellStyle name="Total 41 5 3 2 3" xfId="55360" xr:uid="{946087D4-56B5-4EC8-B080-5E19051D0088}"/>
    <cellStyle name="Total 41 5 3 3" xfId="37508" xr:uid="{42DD76FC-5DD5-4306-89A5-60CAA47A7566}"/>
    <cellStyle name="Total 41 5 3 4" xfId="55359" xr:uid="{0D539545-EAEB-4A6A-B5BA-786CDC4F1BEB}"/>
    <cellStyle name="Total 41 5 4" xfId="19637" xr:uid="{CF7CFA57-008E-438B-9518-4808E693BE12}"/>
    <cellStyle name="Total 41 5 4 2" xfId="19638" xr:uid="{C565447E-1D69-4A9D-B84B-D2A4DF0B195B}"/>
    <cellStyle name="Total 41 5 4 2 2" xfId="37511" xr:uid="{230BC07E-5B4C-4610-B152-F4978AB61321}"/>
    <cellStyle name="Total 41 5 4 2 3" xfId="55362" xr:uid="{1005A652-C525-407A-BB75-479C01D6D40B}"/>
    <cellStyle name="Total 41 5 4 3" xfId="37510" xr:uid="{43CEB3DA-8CA6-4CAC-A6BE-AA001B7AA207}"/>
    <cellStyle name="Total 41 5 4 4" xfId="55361" xr:uid="{36E33961-4344-4890-92F7-FB05E3ABBADE}"/>
    <cellStyle name="Total 41 5 5" xfId="19639" xr:uid="{E00F41AD-3214-4EB3-99BB-B272A74099B7}"/>
    <cellStyle name="Total 41 5 5 2" xfId="37512" xr:uid="{CB2E897A-3CB6-4A87-80A2-63FF2829FC87}"/>
    <cellStyle name="Total 41 5 5 3" xfId="55363" xr:uid="{062A697E-6AD3-4340-A221-0FA7B960D844}"/>
    <cellStyle name="Total 41 5 6" xfId="37505" xr:uid="{8006E28E-03EC-46F9-9C62-062A5E827B3C}"/>
    <cellStyle name="Total 41 5 7" xfId="55356" xr:uid="{086503C2-FE55-4ADD-B9DB-D6BA517F2C49}"/>
    <cellStyle name="Total 41 6" xfId="19640" xr:uid="{8E764D04-9C4B-4432-9EAD-A51CBDA91B6E}"/>
    <cellStyle name="Total 41 6 2" xfId="19641" xr:uid="{8B53B58E-9C60-475F-ABF6-B14E1C0A07D2}"/>
    <cellStyle name="Total 41 6 2 2" xfId="19642" xr:uid="{0997C0EB-9B6B-4284-83F4-313497EDD13F}"/>
    <cellStyle name="Total 41 6 2 2 2" xfId="37515" xr:uid="{57CB9B78-1379-46AC-9F14-E5EA7B4035F2}"/>
    <cellStyle name="Total 41 6 2 2 3" xfId="55366" xr:uid="{5D86CEFF-4180-4161-B5AF-4FC0542DBA66}"/>
    <cellStyle name="Total 41 6 2 3" xfId="37514" xr:uid="{B3F15E8B-0C8A-4AA5-A3BA-5BA21016C3FE}"/>
    <cellStyle name="Total 41 6 2 4" xfId="55365" xr:uid="{475275F9-49E7-4C68-8670-9CAE964DE684}"/>
    <cellStyle name="Total 41 6 3" xfId="19643" xr:uid="{7D47E376-45E1-41F6-ACD8-7C37E6CFE36A}"/>
    <cellStyle name="Total 41 6 3 2" xfId="19644" xr:uid="{39AF3A91-5F72-4241-80E2-79E72765211B}"/>
    <cellStyle name="Total 41 6 3 2 2" xfId="37517" xr:uid="{E24C51E7-F87E-4168-9F21-DE8595F778A5}"/>
    <cellStyle name="Total 41 6 3 2 3" xfId="55368" xr:uid="{F2F8F70D-0B98-4DB3-9B21-B2D809CBE740}"/>
    <cellStyle name="Total 41 6 3 3" xfId="37516" xr:uid="{EA025642-D738-4EB1-9A0B-6B31A09A43B3}"/>
    <cellStyle name="Total 41 6 3 4" xfId="55367" xr:uid="{F2882CD8-D80B-4E96-8376-7944107338B1}"/>
    <cellStyle name="Total 41 6 4" xfId="19645" xr:uid="{44E60644-7D6C-4637-86F3-9159579B2CE7}"/>
    <cellStyle name="Total 41 6 4 2" xfId="37518" xr:uid="{F3ADD3FC-B6D8-44A2-B500-C2D16AC78B74}"/>
    <cellStyle name="Total 41 6 4 3" xfId="55369" xr:uid="{4C90F0E5-6174-4AE2-B291-8B3FB2896D11}"/>
    <cellStyle name="Total 41 6 5" xfId="37513" xr:uid="{D653107C-0314-4C9E-9FA6-ED13E3A9953F}"/>
    <cellStyle name="Total 41 6 6" xfId="55364" xr:uid="{8F257F5A-D6BB-4E0A-9E4D-6BAACB2FA5AA}"/>
    <cellStyle name="Total 41 7" xfId="19646" xr:uid="{948C0DA6-7E8B-4CC2-B813-A91CC8313726}"/>
    <cellStyle name="Total 41 7 2" xfId="19647" xr:uid="{6DABF107-5055-440C-A2BD-6E7E9065D4C8}"/>
    <cellStyle name="Total 41 7 2 2" xfId="37520" xr:uid="{B8F41BE6-28F2-4DF2-ABC9-5CABE116ECF7}"/>
    <cellStyle name="Total 41 7 2 3" xfId="55371" xr:uid="{5B83D086-5495-4D3C-B53F-B3131191724E}"/>
    <cellStyle name="Total 41 7 3" xfId="37519" xr:uid="{D1E5E15B-3009-42FE-ABB1-3964211FDDCB}"/>
    <cellStyle name="Total 41 7 4" xfId="55370" xr:uid="{A8747201-AF38-4072-8992-EABA994A879C}"/>
    <cellStyle name="Total 41 8" xfId="19648" xr:uid="{FD07F5CC-3437-49E9-B6D2-177FF26E05C7}"/>
    <cellStyle name="Total 41 8 2" xfId="19649" xr:uid="{B1135A68-F73D-4C69-80AD-A694052A72D9}"/>
    <cellStyle name="Total 41 8 2 2" xfId="37522" xr:uid="{892699AB-6825-430C-87F7-11634F78B70B}"/>
    <cellStyle name="Total 41 8 2 3" xfId="55373" xr:uid="{F14B61D6-68B3-48B8-B5F2-726C2186FB01}"/>
    <cellStyle name="Total 41 8 3" xfId="37521" xr:uid="{E9624EBC-DA85-4433-841B-5D736C1B4E59}"/>
    <cellStyle name="Total 41 8 4" xfId="55372" xr:uid="{9DD4EC15-A2B7-4617-8A49-BDA5478FD846}"/>
    <cellStyle name="Total 41 9" xfId="19650" xr:uid="{6C2A8DF3-4C22-4A7A-96E4-29C95F26D5EA}"/>
    <cellStyle name="Total 41 9 2" xfId="19651" xr:uid="{2C66ABB0-21BD-4979-B92B-B7129E92A3D3}"/>
    <cellStyle name="Total 41 9 2 2" xfId="37524" xr:uid="{8A54B771-4DF6-4418-8980-8C1AE2C55652}"/>
    <cellStyle name="Total 41 9 2 3" xfId="55375" xr:uid="{3863AB4A-AB07-4601-96C6-3D7653892F8F}"/>
    <cellStyle name="Total 41 9 3" xfId="37523" xr:uid="{7DA120CE-F32E-4F98-8B21-C58E5161E948}"/>
    <cellStyle name="Total 41 9 4" xfId="55374" xr:uid="{8AED073F-E378-4252-AE69-728246E54FFB}"/>
    <cellStyle name="Total 42" xfId="3337" xr:uid="{CF705EAE-E12C-4424-A892-1513B95DC993}"/>
    <cellStyle name="Total 42 10" xfId="19653" xr:uid="{68843682-A5FB-4711-9D76-142350E0E0D7}"/>
    <cellStyle name="Total 42 10 2" xfId="37526" xr:uid="{68C15EB5-6DCB-42C6-B89B-307C0969929B}"/>
    <cellStyle name="Total 42 10 3" xfId="55377" xr:uid="{76364931-FFB5-4004-B841-326681C6909C}"/>
    <cellStyle name="Total 42 11" xfId="19654" xr:uid="{548C8BDB-A894-4F99-9046-6C2378C9BFC8}"/>
    <cellStyle name="Total 42 11 2" xfId="37527" xr:uid="{9C0D46AE-A5AD-4C7F-AEAF-39CF5C408CBA}"/>
    <cellStyle name="Total 42 11 3" xfId="55378" xr:uid="{536CB825-E6FC-4045-8F1B-51914277F8ED}"/>
    <cellStyle name="Total 42 12" xfId="19652" xr:uid="{15F64AA0-4A73-4B62-8C40-5E6525B893AB}"/>
    <cellStyle name="Total 42 12 2" xfId="37525" xr:uid="{96408BBF-AA65-44F2-BB12-12B8564247BE}"/>
    <cellStyle name="Total 42 12 3" xfId="55376" xr:uid="{FE0DC2F7-0B1F-471C-9AFC-619415FAC75D}"/>
    <cellStyle name="Total 42 13" xfId="60404" xr:uid="{B4EF1ED4-9E61-4F30-88F0-8AFE10005224}"/>
    <cellStyle name="Total 42 2" xfId="19655" xr:uid="{5F669A29-EF2D-41AE-98A4-FAB393DA2DC2}"/>
    <cellStyle name="Total 42 2 2" xfId="19656" xr:uid="{326AFE54-70A6-4FF7-BD83-D65D15DD4754}"/>
    <cellStyle name="Total 42 2 2 2" xfId="19657" xr:uid="{F5373749-7704-428C-BF4F-0CCDE58AA2BA}"/>
    <cellStyle name="Total 42 2 2 2 2" xfId="37530" xr:uid="{81CC01B1-FD69-497A-B9AD-724CBAFE8454}"/>
    <cellStyle name="Total 42 2 2 2 3" xfId="55381" xr:uid="{44A5CD2F-8A74-459D-B7FE-BA750F5DA3AA}"/>
    <cellStyle name="Total 42 2 2 3" xfId="37529" xr:uid="{DF276B7E-B6E3-4CB4-A8B3-79B27A9F2FF2}"/>
    <cellStyle name="Total 42 2 2 4" xfId="55380" xr:uid="{1CCB35B8-7EF1-4D97-B183-7FCF553F81B8}"/>
    <cellStyle name="Total 42 2 3" xfId="19658" xr:uid="{C1A31C21-0A12-48D7-9C1E-2F9E89394640}"/>
    <cellStyle name="Total 42 2 3 2" xfId="19659" xr:uid="{603888EB-6B26-46AB-AA3D-F3B5F6BB9434}"/>
    <cellStyle name="Total 42 2 3 2 2" xfId="37532" xr:uid="{48061FB4-5DD7-4880-B400-259207272D83}"/>
    <cellStyle name="Total 42 2 3 2 3" xfId="55383" xr:uid="{578EF901-5381-43C6-9A1B-A08F64BE8CEC}"/>
    <cellStyle name="Total 42 2 3 3" xfId="37531" xr:uid="{D1DDE2FB-8B3E-4FB5-8736-42B851D7B5D5}"/>
    <cellStyle name="Total 42 2 3 4" xfId="55382" xr:uid="{E26D566C-E6BE-4C99-A72E-8614ADFC9D45}"/>
    <cellStyle name="Total 42 2 4" xfId="19660" xr:uid="{9DC200DF-47A1-4D6B-A7C4-C71A71C6DC31}"/>
    <cellStyle name="Total 42 2 4 2" xfId="37533" xr:uid="{C55DC154-2F00-421E-93CD-D0DD92CB88C3}"/>
    <cellStyle name="Total 42 2 4 3" xfId="55384" xr:uid="{2448DFA2-CC35-4371-BAD6-3F75E0D83BC7}"/>
    <cellStyle name="Total 42 2 5" xfId="19661" xr:uid="{471CB307-22FA-48F4-99D9-D50851ACAD44}"/>
    <cellStyle name="Total 42 2 5 2" xfId="37534" xr:uid="{20C70963-B8C9-4D26-A189-543125772A5D}"/>
    <cellStyle name="Total 42 2 5 3" xfId="55385" xr:uid="{0DEFA234-6163-4557-A216-8A59A7A2F284}"/>
    <cellStyle name="Total 42 2 6" xfId="37528" xr:uid="{DEF36521-8180-4463-9D54-12A9D6A3A6F0}"/>
    <cellStyle name="Total 42 2 7" xfId="55379" xr:uid="{49370B19-86DF-4AB3-82AB-E747D8499382}"/>
    <cellStyle name="Total 42 3" xfId="19662" xr:uid="{4CE55173-1177-4D2B-810C-4431D8A74F45}"/>
    <cellStyle name="Total 42 3 2" xfId="19663" xr:uid="{29CFED4A-196B-4FE6-830D-1BCFE25132C0}"/>
    <cellStyle name="Total 42 3 2 2" xfId="19664" xr:uid="{D7797A0B-B497-4988-BAD6-C8F0300EF078}"/>
    <cellStyle name="Total 42 3 2 2 2" xfId="37537" xr:uid="{4B902BA2-274B-4891-871B-D64FFD2551F8}"/>
    <cellStyle name="Total 42 3 2 2 3" xfId="55388" xr:uid="{6871E508-CF65-49F9-9A83-4FD038BF5B43}"/>
    <cellStyle name="Total 42 3 2 3" xfId="37536" xr:uid="{07431A52-8EE2-477D-BBBC-0ABE4948F848}"/>
    <cellStyle name="Total 42 3 2 4" xfId="55387" xr:uid="{5DABA05E-BBA5-4963-851B-F1D825115D13}"/>
    <cellStyle name="Total 42 3 3" xfId="19665" xr:uid="{C419E732-7E6A-47F7-A1DB-79BF5E9190A8}"/>
    <cellStyle name="Total 42 3 3 2" xfId="19666" xr:uid="{90F6022A-EFA4-4146-B18E-DD1518353402}"/>
    <cellStyle name="Total 42 3 3 2 2" xfId="37539" xr:uid="{C4532166-DC15-42FC-893B-0FD220000E57}"/>
    <cellStyle name="Total 42 3 3 2 3" xfId="55390" xr:uid="{E2709B16-8D10-4437-9100-68846CBE1059}"/>
    <cellStyle name="Total 42 3 3 3" xfId="37538" xr:uid="{15BD87A1-F725-49C7-A0D2-262FE2E49CA2}"/>
    <cellStyle name="Total 42 3 3 4" xfId="55389" xr:uid="{0815E3C3-3D34-4F91-96AF-9AB76C5FC7AF}"/>
    <cellStyle name="Total 42 3 4" xfId="19667" xr:uid="{153770A8-EEE1-401B-80BC-3E46DA971753}"/>
    <cellStyle name="Total 42 3 4 2" xfId="37540" xr:uid="{B1129A26-9BAE-45AE-AEC3-CAB9609C4BFF}"/>
    <cellStyle name="Total 42 3 4 3" xfId="55391" xr:uid="{286710D3-6F9D-45F6-AF10-D83E2F302252}"/>
    <cellStyle name="Total 42 3 5" xfId="37535" xr:uid="{B4F2A9DC-DAB6-4C3B-9E4C-62E7883DFCAD}"/>
    <cellStyle name="Total 42 3 6" xfId="55386" xr:uid="{E65BE372-24E2-4BCF-B7FB-59F6D045E3B6}"/>
    <cellStyle name="Total 42 4" xfId="19668" xr:uid="{D48B1E1D-AF5C-4BEB-B122-A91CFD62DE95}"/>
    <cellStyle name="Total 42 4 2" xfId="19669" xr:uid="{5FAF34C8-3269-4282-9007-4A16F08259F3}"/>
    <cellStyle name="Total 42 4 2 2" xfId="19670" xr:uid="{5FCDD952-D3AA-496A-8E86-927F1A479B49}"/>
    <cellStyle name="Total 42 4 2 2 2" xfId="37543" xr:uid="{B4B41E69-2485-46BD-841B-DB6A87C08591}"/>
    <cellStyle name="Total 42 4 2 2 3" xfId="55394" xr:uid="{C2929106-F5CB-4F73-8195-A181E460030A}"/>
    <cellStyle name="Total 42 4 2 3" xfId="37542" xr:uid="{98A616FA-C529-414B-BF74-3DCFF86BFB39}"/>
    <cellStyle name="Total 42 4 2 4" xfId="55393" xr:uid="{F6265F5A-5AD6-4D1B-85C5-A2E68DDF29E5}"/>
    <cellStyle name="Total 42 4 3" xfId="19671" xr:uid="{AEB0962F-D2F6-4081-9A5B-9E2F3AD0B15E}"/>
    <cellStyle name="Total 42 4 3 2" xfId="19672" xr:uid="{47D65D58-A1F5-4419-88CF-084BBECAE036}"/>
    <cellStyle name="Total 42 4 3 2 2" xfId="37545" xr:uid="{385EDD94-453F-43EE-BFBE-E7474C93E7F6}"/>
    <cellStyle name="Total 42 4 3 2 3" xfId="55396" xr:uid="{A3C3FE7A-03B7-4F98-BFBB-603E5C0D2C09}"/>
    <cellStyle name="Total 42 4 3 3" xfId="37544" xr:uid="{915A9762-B6C8-46C3-B6FB-91E636E8F79F}"/>
    <cellStyle name="Total 42 4 3 4" xfId="55395" xr:uid="{3E3A2E64-65EC-4945-8DCB-E7D0504F2175}"/>
    <cellStyle name="Total 42 4 4" xfId="19673" xr:uid="{BBE75949-3B3E-4D84-AE89-27BA42CA237E}"/>
    <cellStyle name="Total 42 4 4 2" xfId="37546" xr:uid="{E7574152-33EF-406A-9604-3AD3988FE594}"/>
    <cellStyle name="Total 42 4 4 3" xfId="55397" xr:uid="{E561D722-E0AD-4028-BFD2-B3D674C80D8C}"/>
    <cellStyle name="Total 42 4 5" xfId="37541" xr:uid="{C81D9C2E-6436-4C6D-A738-0CE2CF414BAE}"/>
    <cellStyle name="Total 42 4 6" xfId="55392" xr:uid="{608D9005-B3EE-443E-9975-50DA5CB65C5E}"/>
    <cellStyle name="Total 42 5" xfId="19674" xr:uid="{BADDDEF6-C2AB-4666-A35E-D3D608E1CC69}"/>
    <cellStyle name="Total 42 5 2" xfId="19675" xr:uid="{98501285-CA10-4849-AF86-D8CAB395E5C6}"/>
    <cellStyle name="Total 42 5 2 2" xfId="19676" xr:uid="{0B7E2A1D-C9A6-4F77-94B7-33373B6FB6C7}"/>
    <cellStyle name="Total 42 5 2 2 2" xfId="37549" xr:uid="{06C441BF-F5ED-4CDA-8D6B-20C11B1AABB1}"/>
    <cellStyle name="Total 42 5 2 2 3" xfId="55400" xr:uid="{155BB82F-EA61-4230-8959-9D415FD53BC3}"/>
    <cellStyle name="Total 42 5 2 3" xfId="37548" xr:uid="{3BB59732-5A2F-4CB6-A13C-F156AE12D83A}"/>
    <cellStyle name="Total 42 5 2 4" xfId="55399" xr:uid="{692BCDFD-9A99-4D23-B161-B7DCB3A7ABB6}"/>
    <cellStyle name="Total 42 5 3" xfId="19677" xr:uid="{02E20371-0FFF-4C3B-ACE0-6C2B2CB709EB}"/>
    <cellStyle name="Total 42 5 3 2" xfId="19678" xr:uid="{3CDDCF2B-AED4-4384-A71B-481E1898CF67}"/>
    <cellStyle name="Total 42 5 3 2 2" xfId="37551" xr:uid="{1BFB57ED-F62F-4568-91E9-50A134621A25}"/>
    <cellStyle name="Total 42 5 3 2 3" xfId="55402" xr:uid="{28C7AFC5-E391-42CF-A096-5000E5DA1AFF}"/>
    <cellStyle name="Total 42 5 3 3" xfId="37550" xr:uid="{D11ADD36-8239-45D5-86C6-04E3F733DF31}"/>
    <cellStyle name="Total 42 5 3 4" xfId="55401" xr:uid="{26E7918E-048A-4536-A500-3E4482F010A1}"/>
    <cellStyle name="Total 42 5 4" xfId="19679" xr:uid="{FE0376F7-17CE-452D-A846-BEC057575085}"/>
    <cellStyle name="Total 42 5 4 2" xfId="19680" xr:uid="{17D13013-3C15-4BD9-9555-281B88777089}"/>
    <cellStyle name="Total 42 5 4 2 2" xfId="37553" xr:uid="{3891A029-D21E-4BBF-8999-FC05AB8DE6BE}"/>
    <cellStyle name="Total 42 5 4 2 3" xfId="55404" xr:uid="{7BED64BE-D81C-4EA1-B78A-BF59011EEF6D}"/>
    <cellStyle name="Total 42 5 4 3" xfId="37552" xr:uid="{C6E12AE3-8BCC-45C4-9137-AE51A33703B2}"/>
    <cellStyle name="Total 42 5 4 4" xfId="55403" xr:uid="{89C38B3A-8887-40AE-A42B-9E72740F6A38}"/>
    <cellStyle name="Total 42 5 5" xfId="19681" xr:uid="{0D8E3B8A-5E74-4867-B4A7-A2111F40F5F2}"/>
    <cellStyle name="Total 42 5 5 2" xfId="37554" xr:uid="{CF6468FE-8468-484B-9F19-3FC92D46D4B5}"/>
    <cellStyle name="Total 42 5 5 3" xfId="55405" xr:uid="{6ED8B0ED-C0C4-495B-B0CD-B6AA04AECD71}"/>
    <cellStyle name="Total 42 5 6" xfId="37547" xr:uid="{08A170D6-AF2F-44D5-8C7E-71B893F150C0}"/>
    <cellStyle name="Total 42 5 7" xfId="55398" xr:uid="{8358D2E1-C8AF-4C4E-A7EE-1264DF32C580}"/>
    <cellStyle name="Total 42 6" xfId="19682" xr:uid="{FAF9BFFD-9E53-427C-B3A8-F52D429D366A}"/>
    <cellStyle name="Total 42 6 2" xfId="19683" xr:uid="{69DB3DCB-2FA5-4B55-A7D9-65069C5F5684}"/>
    <cellStyle name="Total 42 6 2 2" xfId="19684" xr:uid="{48321023-12BC-43DD-BA28-8FCC9DC671CD}"/>
    <cellStyle name="Total 42 6 2 2 2" xfId="37557" xr:uid="{1F713D09-DF63-4359-BDF8-14C59956D8A4}"/>
    <cellStyle name="Total 42 6 2 2 3" xfId="55408" xr:uid="{AD2D44EF-36E9-4D68-A987-D46A8BAF4CE1}"/>
    <cellStyle name="Total 42 6 2 3" xfId="37556" xr:uid="{378374E8-E232-4610-B7EE-8FB23AE7E155}"/>
    <cellStyle name="Total 42 6 2 4" xfId="55407" xr:uid="{F17E7EDE-3D67-40DC-8D8C-4751FC4855C9}"/>
    <cellStyle name="Total 42 6 3" xfId="19685" xr:uid="{EED5A494-0AF8-405C-B4D7-C6E7EDF101BF}"/>
    <cellStyle name="Total 42 6 3 2" xfId="19686" xr:uid="{70B392F8-D986-449F-8A3B-206053C91AD8}"/>
    <cellStyle name="Total 42 6 3 2 2" xfId="37559" xr:uid="{FD17C448-38CC-4E06-AAD0-F5E3F6DBD8B6}"/>
    <cellStyle name="Total 42 6 3 2 3" xfId="55410" xr:uid="{6DD41C6F-F694-4AB2-B175-05CBF4D7FAD8}"/>
    <cellStyle name="Total 42 6 3 3" xfId="37558" xr:uid="{C13B98D8-DF05-4F0A-8C0D-C129868CEFB0}"/>
    <cellStyle name="Total 42 6 3 4" xfId="55409" xr:uid="{B3B6EDD2-BB54-451F-9B4A-77648BE5AE15}"/>
    <cellStyle name="Total 42 6 4" xfId="19687" xr:uid="{84B25A6A-B00A-40F5-9E31-614B25F2CD81}"/>
    <cellStyle name="Total 42 6 4 2" xfId="37560" xr:uid="{6AF18F91-0370-4BCD-A9A6-CC941FF63BE7}"/>
    <cellStyle name="Total 42 6 4 3" xfId="55411" xr:uid="{C3FFE1C9-38C0-443B-BF1D-932CDE05C701}"/>
    <cellStyle name="Total 42 6 5" xfId="37555" xr:uid="{708C3DC8-1941-496B-A738-18440C32E9B9}"/>
    <cellStyle name="Total 42 6 6" xfId="55406" xr:uid="{8E6A09B5-8657-4AFE-B409-A0F8E39261FB}"/>
    <cellStyle name="Total 42 7" xfId="19688" xr:uid="{D0576933-1081-4589-A439-2FB61AEEDC44}"/>
    <cellStyle name="Total 42 7 2" xfId="19689" xr:uid="{CB011D59-E9B4-46E1-9DF2-46C7A0C3CFA5}"/>
    <cellStyle name="Total 42 7 2 2" xfId="37562" xr:uid="{3B93663C-161B-4EC4-A28B-8F248C5A79D5}"/>
    <cellStyle name="Total 42 7 2 3" xfId="55413" xr:uid="{D57EE3B4-771A-4CBA-9265-96921B92DEA0}"/>
    <cellStyle name="Total 42 7 3" xfId="37561" xr:uid="{A27AE949-5E88-43B4-9369-D4B4C6633F60}"/>
    <cellStyle name="Total 42 7 4" xfId="55412" xr:uid="{A32D7B97-9DE8-48A1-9571-A1E93B449627}"/>
    <cellStyle name="Total 42 8" xfId="19690" xr:uid="{2D26ECCE-77E6-4315-968C-F65D9E39FCAF}"/>
    <cellStyle name="Total 42 8 2" xfId="19691" xr:uid="{F46B8E81-CBB4-4015-9BA2-A0CAA6E229F5}"/>
    <cellStyle name="Total 42 8 2 2" xfId="37564" xr:uid="{5C0A54F6-D657-4334-824C-D8A84AD61014}"/>
    <cellStyle name="Total 42 8 2 3" xfId="55415" xr:uid="{8A374069-8591-4585-A32D-F96CA134DE11}"/>
    <cellStyle name="Total 42 8 3" xfId="37563" xr:uid="{03C0BF3C-5784-4340-B59D-7A57DBF502C7}"/>
    <cellStyle name="Total 42 8 4" xfId="55414" xr:uid="{2E2B04D6-1460-4CC1-AA55-1B02114399B3}"/>
    <cellStyle name="Total 42 9" xfId="19692" xr:uid="{FD39789B-2688-409C-9249-73E48B840AD3}"/>
    <cellStyle name="Total 42 9 2" xfId="19693" xr:uid="{4690D84E-B4A4-4CFB-B37A-5EB3CF7FDD2F}"/>
    <cellStyle name="Total 42 9 2 2" xfId="37566" xr:uid="{BDC1EB34-7890-4DAA-8389-B0E78B0EC457}"/>
    <cellStyle name="Total 42 9 2 3" xfId="55417" xr:uid="{BD44D0EC-A47E-43DA-941C-D08912A5C803}"/>
    <cellStyle name="Total 42 9 3" xfId="37565" xr:uid="{FC5E4D23-9069-487A-BC2B-963BB7C0E46C}"/>
    <cellStyle name="Total 42 9 4" xfId="55416" xr:uid="{578E5118-0610-4F90-948B-30751FD0C8C7}"/>
    <cellStyle name="Total 5" xfId="3338" xr:uid="{2916EE47-426E-4FE7-BE95-F24C3AD76C72}"/>
    <cellStyle name="Total 5 10" xfId="19695" xr:uid="{5E0567E1-0259-4EF3-9BE4-ACBEDA484F43}"/>
    <cellStyle name="Total 5 10 2" xfId="19696" xr:uid="{605F57CB-0976-4A10-9C0F-8B5E1456DF4C}"/>
    <cellStyle name="Total 5 10 2 2" xfId="37569" xr:uid="{AA2EA659-90D1-4E5C-A966-5908DB9FFB60}"/>
    <cellStyle name="Total 5 10 2 3" xfId="55420" xr:uid="{F47C6895-F105-4C77-9841-404F923A34BC}"/>
    <cellStyle name="Total 5 10 3" xfId="37568" xr:uid="{674FFF39-F8D7-424C-B7E2-B411E05E9AE9}"/>
    <cellStyle name="Total 5 10 4" xfId="55419" xr:uid="{44A3A60D-9192-4317-8637-364AD8523E95}"/>
    <cellStyle name="Total 5 11" xfId="19697" xr:uid="{09514A65-73C8-4094-9D07-6F606083F66E}"/>
    <cellStyle name="Total 5 11 2" xfId="37570" xr:uid="{DA56B1A4-3166-4634-B21A-CEB1B84550FC}"/>
    <cellStyle name="Total 5 11 3" xfId="55421" xr:uid="{3DF6AAA7-05E1-4A80-A8E9-4039014F5038}"/>
    <cellStyle name="Total 5 12" xfId="19698" xr:uid="{B30F5B53-5224-4AD3-A396-FE605D8DD451}"/>
    <cellStyle name="Total 5 12 2" xfId="37571" xr:uid="{FE6BEFAF-0CD5-48C5-BBE6-586E9C88764A}"/>
    <cellStyle name="Total 5 12 3" xfId="55422" xr:uid="{FEC14310-6A35-4219-9B5A-3093FF925A7D}"/>
    <cellStyle name="Total 5 13" xfId="19694" xr:uid="{426B8B76-40A7-46B3-8A51-94943B869DE7}"/>
    <cellStyle name="Total 5 13 2" xfId="37567" xr:uid="{C08CC760-F9DA-40C1-B411-5608DFC3AEE0}"/>
    <cellStyle name="Total 5 13 3" xfId="55418" xr:uid="{BC30281D-9BB8-45AA-A5CA-916F8C806A8F}"/>
    <cellStyle name="Total 5 14" xfId="60405" xr:uid="{6A35A22D-D182-40E5-BB85-E544375A4125}"/>
    <cellStyle name="Total 5 2" xfId="19699" xr:uid="{3E11C1B0-248E-4EFD-92B3-1DDD9F8A64CA}"/>
    <cellStyle name="Total 5 2 10" xfId="19700" xr:uid="{4CB52EB1-9350-4785-802B-2957E6DF010E}"/>
    <cellStyle name="Total 5 2 10 2" xfId="37573" xr:uid="{78816816-0139-44A0-98E4-676C4D5C332D}"/>
    <cellStyle name="Total 5 2 10 3" xfId="55424" xr:uid="{16F8BD66-E381-4B6E-AFE4-94E0E7DABE14}"/>
    <cellStyle name="Total 5 2 11" xfId="37572" xr:uid="{C0EBA31A-41FD-45F8-B842-AD6C6A2DB9D2}"/>
    <cellStyle name="Total 5 2 12" xfId="55423" xr:uid="{985040B9-BCD5-43C1-89E0-1CA681C327CC}"/>
    <cellStyle name="Total 5 2 2" xfId="19701" xr:uid="{333ED808-F94C-4A27-8E03-22763069690A}"/>
    <cellStyle name="Total 5 2 2 2" xfId="19702" xr:uid="{E13C7F3F-0FF6-4160-A3CF-7E5DAABCD610}"/>
    <cellStyle name="Total 5 2 2 2 2" xfId="19703" xr:uid="{682B4A12-0177-4A23-B042-F128A5866AAE}"/>
    <cellStyle name="Total 5 2 2 2 2 2" xfId="37576" xr:uid="{AC9CD86F-E059-417E-8AC4-AC78EA3466DD}"/>
    <cellStyle name="Total 5 2 2 2 2 3" xfId="55427" xr:uid="{9FE30B4E-8812-4CFF-883D-E298E3F9995A}"/>
    <cellStyle name="Total 5 2 2 2 3" xfId="37575" xr:uid="{611EA01F-A4AE-49EB-96D2-0A740B4FADB9}"/>
    <cellStyle name="Total 5 2 2 2 4" xfId="55426" xr:uid="{6FF3DD3E-8853-4456-9000-886F5343B08A}"/>
    <cellStyle name="Total 5 2 2 3" xfId="19704" xr:uid="{27AAA9F1-5C68-4618-A4EA-739D660A5630}"/>
    <cellStyle name="Total 5 2 2 3 2" xfId="19705" xr:uid="{502534E7-F0F6-41C6-A7F4-B28F9544CA19}"/>
    <cellStyle name="Total 5 2 2 3 2 2" xfId="37578" xr:uid="{A19B6F50-473D-409B-B5F3-B8524BBB258B}"/>
    <cellStyle name="Total 5 2 2 3 2 3" xfId="55429" xr:uid="{5EFCB80D-8526-4BB5-A28E-AE9DA8BC62A3}"/>
    <cellStyle name="Total 5 2 2 3 3" xfId="37577" xr:uid="{4D79658A-B691-4A9E-8002-F83F5F08B0C5}"/>
    <cellStyle name="Total 5 2 2 3 4" xfId="55428" xr:uid="{2358594E-8BDE-489F-92CB-550CFD56891C}"/>
    <cellStyle name="Total 5 2 2 4" xfId="19706" xr:uid="{FACB82FC-DF49-4EEB-BE20-EDEBD4E6AEF4}"/>
    <cellStyle name="Total 5 2 2 4 2" xfId="37579" xr:uid="{3B8495C0-E00E-4D9B-AF38-061BE67BBB68}"/>
    <cellStyle name="Total 5 2 2 4 3" xfId="55430" xr:uid="{086A877A-093A-48F8-BE37-A232E8522C91}"/>
    <cellStyle name="Total 5 2 2 5" xfId="37574" xr:uid="{8F2946F5-AC81-44E6-9CEB-4A81D1E9775F}"/>
    <cellStyle name="Total 5 2 2 6" xfId="55425" xr:uid="{17560C15-F402-4EA6-9E7F-C8670E7CC86C}"/>
    <cellStyle name="Total 5 2 3" xfId="19707" xr:uid="{D1B15119-9583-4DE9-BBFC-ADF9EC1183EA}"/>
    <cellStyle name="Total 5 2 3 2" xfId="19708" xr:uid="{15CDE82A-FAB8-45D4-9800-80BF100B0ABC}"/>
    <cellStyle name="Total 5 2 3 2 2" xfId="19709" xr:uid="{213D508E-7804-4C11-A821-AFC239E07760}"/>
    <cellStyle name="Total 5 2 3 2 2 2" xfId="37582" xr:uid="{587CBCC9-D626-49DD-B4E9-1AA34E0D05EF}"/>
    <cellStyle name="Total 5 2 3 2 2 3" xfId="55433" xr:uid="{BD123FCD-4F0B-4D34-8B6F-751B970F970E}"/>
    <cellStyle name="Total 5 2 3 2 3" xfId="37581" xr:uid="{E8890854-633D-42DD-97FE-51297F0170E3}"/>
    <cellStyle name="Total 5 2 3 2 4" xfId="55432" xr:uid="{72DAADB9-D407-407C-99BB-EC89A4533D92}"/>
    <cellStyle name="Total 5 2 3 3" xfId="19710" xr:uid="{74D42A07-F601-4906-8F2B-3CCC187B6F1A}"/>
    <cellStyle name="Total 5 2 3 3 2" xfId="19711" xr:uid="{CB3D5BE1-8538-45C0-9702-3F698D3E0847}"/>
    <cellStyle name="Total 5 2 3 3 2 2" xfId="37584" xr:uid="{36E5DBDC-07D4-44D0-9BAE-ABB49115C95E}"/>
    <cellStyle name="Total 5 2 3 3 2 3" xfId="55435" xr:uid="{F5989B0B-4988-4B07-9BFB-827C1ED01ADA}"/>
    <cellStyle name="Total 5 2 3 3 3" xfId="37583" xr:uid="{630D5257-DFDB-4C64-AFD0-D87177C8B685}"/>
    <cellStyle name="Total 5 2 3 3 4" xfId="55434" xr:uid="{23984E45-A5FC-4968-89B9-F8E7320EC9B5}"/>
    <cellStyle name="Total 5 2 3 4" xfId="19712" xr:uid="{285BB24F-2586-478C-93BB-8B73E00C5C9A}"/>
    <cellStyle name="Total 5 2 3 4 2" xfId="37585" xr:uid="{279E43DB-4FD7-42BD-82CB-376660DCCC81}"/>
    <cellStyle name="Total 5 2 3 4 3" xfId="55436" xr:uid="{398A6270-2422-4B5B-A7C9-6CD4F3960B3C}"/>
    <cellStyle name="Total 5 2 3 5" xfId="37580" xr:uid="{71DAC838-A9B8-494A-8A97-CDD63F407F10}"/>
    <cellStyle name="Total 5 2 3 6" xfId="55431" xr:uid="{850BD279-5203-46D1-ABE2-86E2F0AE7D01}"/>
    <cellStyle name="Total 5 2 4" xfId="19713" xr:uid="{E2A7C5A4-B789-4706-8451-51B21C6A6FC4}"/>
    <cellStyle name="Total 5 2 4 2" xfId="19714" xr:uid="{C29D13D8-138A-49A8-8900-F91DFDD7DF37}"/>
    <cellStyle name="Total 5 2 4 2 2" xfId="19715" xr:uid="{96A3C911-FFDE-4FF7-93BE-E3F034922EA0}"/>
    <cellStyle name="Total 5 2 4 2 2 2" xfId="37588" xr:uid="{7C574357-B6DF-42CB-977B-925EBFAA3D5C}"/>
    <cellStyle name="Total 5 2 4 2 2 3" xfId="55439" xr:uid="{FE28BBC5-B27B-4227-84CE-9842E202D200}"/>
    <cellStyle name="Total 5 2 4 2 3" xfId="37587" xr:uid="{D004326C-2BB4-4B10-B6EF-006920BF8B67}"/>
    <cellStyle name="Total 5 2 4 2 4" xfId="55438" xr:uid="{4807EB68-049F-43EA-87C3-FAAAF4E502B9}"/>
    <cellStyle name="Total 5 2 4 3" xfId="19716" xr:uid="{A8FA221B-5CC3-4096-AB4D-B31ECF28D51E}"/>
    <cellStyle name="Total 5 2 4 3 2" xfId="19717" xr:uid="{DB608691-144A-4AC2-BDEF-E3614FBD6924}"/>
    <cellStyle name="Total 5 2 4 3 2 2" xfId="37590" xr:uid="{0871480E-8375-421E-8D2E-2E5DA883B742}"/>
    <cellStyle name="Total 5 2 4 3 2 3" xfId="55441" xr:uid="{BAD4D6F6-2DFC-498B-8E61-43E63C59F680}"/>
    <cellStyle name="Total 5 2 4 3 3" xfId="37589" xr:uid="{99033771-32CE-4331-9312-A44E97964FC6}"/>
    <cellStyle name="Total 5 2 4 3 4" xfId="55440" xr:uid="{ACC1F2D2-ABDA-4543-8076-39060148F00D}"/>
    <cellStyle name="Total 5 2 4 4" xfId="19718" xr:uid="{BB76095C-C1C0-4772-A767-8477EFCE3F5D}"/>
    <cellStyle name="Total 5 2 4 4 2" xfId="19719" xr:uid="{D1EA617E-0570-4355-A977-69F5D521E4DB}"/>
    <cellStyle name="Total 5 2 4 4 2 2" xfId="37592" xr:uid="{3595B84F-23CA-486F-98F1-9C4BAA52315E}"/>
    <cellStyle name="Total 5 2 4 4 2 3" xfId="55443" xr:uid="{0E4BA54F-E0DC-4626-BF0F-74037B21FD38}"/>
    <cellStyle name="Total 5 2 4 4 3" xfId="37591" xr:uid="{A514C601-F509-4C64-82AB-B38648BA48A9}"/>
    <cellStyle name="Total 5 2 4 4 4" xfId="55442" xr:uid="{84B51DE6-9838-4E89-83CB-718EC79163F2}"/>
    <cellStyle name="Total 5 2 4 5" xfId="19720" xr:uid="{64C98DA2-B5BC-4A05-9D1D-02EB6737165C}"/>
    <cellStyle name="Total 5 2 4 5 2" xfId="37593" xr:uid="{197312C3-93DB-4DA8-9AA2-4118C5A48B25}"/>
    <cellStyle name="Total 5 2 4 5 3" xfId="55444" xr:uid="{4C8FC234-C2D2-4832-A12F-9FAD0A775EBC}"/>
    <cellStyle name="Total 5 2 4 6" xfId="37586" xr:uid="{E092CA26-1FA0-4DD3-A1FA-EE86E9E91800}"/>
    <cellStyle name="Total 5 2 4 7" xfId="55437" xr:uid="{5D2F58A6-B3DA-4976-87D2-3382C56808DC}"/>
    <cellStyle name="Total 5 2 5" xfId="19721" xr:uid="{0BBAFE94-7916-417C-96AD-2AEBD869F7B2}"/>
    <cellStyle name="Total 5 2 5 2" xfId="19722" xr:uid="{98B3E085-B647-432B-8BDB-B17BF5E709CB}"/>
    <cellStyle name="Total 5 2 5 2 2" xfId="19723" xr:uid="{4C4EE3EB-2BD7-4F8D-86AA-BD74A7D6A96D}"/>
    <cellStyle name="Total 5 2 5 2 2 2" xfId="37596" xr:uid="{F11B5CEE-CC53-49C0-BC90-8A0BD78243C7}"/>
    <cellStyle name="Total 5 2 5 2 2 3" xfId="55447" xr:uid="{7BC036C7-F9CF-4863-AAAB-4C48045536C0}"/>
    <cellStyle name="Total 5 2 5 2 3" xfId="37595" xr:uid="{7515CAD4-EE8C-4BA3-A621-441098DEC6AC}"/>
    <cellStyle name="Total 5 2 5 2 4" xfId="55446" xr:uid="{B18F05CE-3669-42EE-AB0B-DA8F18E1CCAF}"/>
    <cellStyle name="Total 5 2 5 3" xfId="19724" xr:uid="{746B1E1B-B1E6-4B9B-A924-773421F5AC73}"/>
    <cellStyle name="Total 5 2 5 3 2" xfId="19725" xr:uid="{EF5D1CCB-5470-4518-82E8-D73FDFC161A7}"/>
    <cellStyle name="Total 5 2 5 3 2 2" xfId="37598" xr:uid="{273F359C-FB8F-46AB-9C25-BD79DD0A849A}"/>
    <cellStyle name="Total 5 2 5 3 2 3" xfId="55449" xr:uid="{232DBF18-3A47-436B-A431-851D97134D7E}"/>
    <cellStyle name="Total 5 2 5 3 3" xfId="37597" xr:uid="{24876BA0-A2B9-4185-92D0-0AC3D7C832CD}"/>
    <cellStyle name="Total 5 2 5 3 4" xfId="55448" xr:uid="{E48F8EE5-8868-4DFF-98D6-929FDD81F80E}"/>
    <cellStyle name="Total 5 2 5 4" xfId="19726" xr:uid="{0522B90F-37CD-4911-ABCB-90777B54B5A2}"/>
    <cellStyle name="Total 5 2 5 4 2" xfId="37599" xr:uid="{6F51127E-1EF4-4168-A6D9-1F064276AE0E}"/>
    <cellStyle name="Total 5 2 5 4 3" xfId="55450" xr:uid="{ECE65671-83EA-404C-A2A1-220DBE18D8E3}"/>
    <cellStyle name="Total 5 2 5 5" xfId="37594" xr:uid="{773132AF-FA40-4335-9E59-4D269719A391}"/>
    <cellStyle name="Total 5 2 5 6" xfId="55445" xr:uid="{28C80D13-15ED-4BF8-BE94-E275E745F9B1}"/>
    <cellStyle name="Total 5 2 6" xfId="19727" xr:uid="{F2CA2FC0-5221-4A75-8F2E-EC794296932D}"/>
    <cellStyle name="Total 5 2 6 2" xfId="19728" xr:uid="{87EA00AE-1753-4FED-A29D-6963A8EF22AD}"/>
    <cellStyle name="Total 5 2 6 2 2" xfId="37601" xr:uid="{9FED9426-A43B-4CCF-98F7-9A225247EBE4}"/>
    <cellStyle name="Total 5 2 6 2 3" xfId="55452" xr:uid="{367D0C91-7B19-47D2-AB1C-4CF838797707}"/>
    <cellStyle name="Total 5 2 6 3" xfId="37600" xr:uid="{B99A611F-FF83-485C-8244-AF68ABA70D59}"/>
    <cellStyle name="Total 5 2 6 4" xfId="55451" xr:uid="{F04E181B-24CC-4A7F-B9D4-F94217E7419B}"/>
    <cellStyle name="Total 5 2 7" xfId="19729" xr:uid="{CAA933F5-C27F-4DF0-A80C-EEF5EAAECCE6}"/>
    <cellStyle name="Total 5 2 7 2" xfId="19730" xr:uid="{A596EE27-C356-4A27-88EB-1F5B3E30905C}"/>
    <cellStyle name="Total 5 2 7 2 2" xfId="37603" xr:uid="{2B1F18E1-C87C-4896-9131-EAC24C5A4919}"/>
    <cellStyle name="Total 5 2 7 2 3" xfId="55454" xr:uid="{0F5D4099-A218-4305-8668-CC65880FC6B1}"/>
    <cellStyle name="Total 5 2 7 3" xfId="37602" xr:uid="{6982D271-4B3F-4A3A-B6ED-FFF2270A500F}"/>
    <cellStyle name="Total 5 2 7 4" xfId="55453" xr:uid="{232872A0-CABA-41BA-AD28-72B93E58AF59}"/>
    <cellStyle name="Total 5 2 8" xfId="19731" xr:uid="{44DFFD74-9814-4114-81CA-DD1ACEFCE585}"/>
    <cellStyle name="Total 5 2 8 2" xfId="19732" xr:uid="{2E2C5D38-B825-4D70-A834-AF76C3F1136F}"/>
    <cellStyle name="Total 5 2 8 2 2" xfId="37605" xr:uid="{2D19BFFF-30F7-453E-95CB-75FC602135A3}"/>
    <cellStyle name="Total 5 2 8 2 3" xfId="55456" xr:uid="{4FC26259-ED1E-4603-BBAC-1A3E8A40A803}"/>
    <cellStyle name="Total 5 2 8 3" xfId="37604" xr:uid="{46932C37-BC91-4471-90E9-4C3FE9ECC3C3}"/>
    <cellStyle name="Total 5 2 8 4" xfId="55455" xr:uid="{83A24664-528E-4E70-8F16-3EE084514AEB}"/>
    <cellStyle name="Total 5 2 9" xfId="19733" xr:uid="{BF74927A-676D-47B3-A0AB-54303428ECDA}"/>
    <cellStyle name="Total 5 2 9 2" xfId="37606" xr:uid="{B82C4455-0589-498B-A9F7-04FD79314E2F}"/>
    <cellStyle name="Total 5 2 9 3" xfId="55457" xr:uid="{2A2551C9-DB7F-4BC7-8050-B0F2A339AE98}"/>
    <cellStyle name="Total 5 3" xfId="19734" xr:uid="{97CDBB1A-601C-4B40-A722-EF0508FFAFF9}"/>
    <cellStyle name="Total 5 3 2" xfId="19735" xr:uid="{473975A0-2257-4128-BAAD-B4628C7B9DDB}"/>
    <cellStyle name="Total 5 3 2 2" xfId="19736" xr:uid="{134394B0-CA3D-4063-8085-A86942DEBB28}"/>
    <cellStyle name="Total 5 3 2 2 2" xfId="37609" xr:uid="{E76C771B-F605-4876-9026-5CE74320EDC1}"/>
    <cellStyle name="Total 5 3 2 2 3" xfId="55460" xr:uid="{2465C0F2-33E3-4C07-A368-AB512CC2132C}"/>
    <cellStyle name="Total 5 3 2 3" xfId="37608" xr:uid="{878B8AAF-FC58-4290-ABFB-28B7FEDFFE93}"/>
    <cellStyle name="Total 5 3 2 4" xfId="55459" xr:uid="{86054443-D544-4751-9901-AF86A461F204}"/>
    <cellStyle name="Total 5 3 3" xfId="19737" xr:uid="{7CD74695-61C7-40FE-86FB-74A50E1BCA8A}"/>
    <cellStyle name="Total 5 3 3 2" xfId="19738" xr:uid="{DBC9C6D9-91D8-479B-80DB-1B3588E7C359}"/>
    <cellStyle name="Total 5 3 3 2 2" xfId="37611" xr:uid="{7BF392F8-FAD9-4101-BD15-5B65BA5C0C24}"/>
    <cellStyle name="Total 5 3 3 2 3" xfId="55462" xr:uid="{A34992B1-B6F8-4072-96CC-804948502989}"/>
    <cellStyle name="Total 5 3 3 3" xfId="37610" xr:uid="{5868A1CA-28C8-46F5-9801-AAF610E34F6D}"/>
    <cellStyle name="Total 5 3 3 4" xfId="55461" xr:uid="{02C13C34-0569-4314-B83F-B571AF8FCD34}"/>
    <cellStyle name="Total 5 3 4" xfId="19739" xr:uid="{34D360A8-1918-4210-BF9D-CA47F2D4ECEB}"/>
    <cellStyle name="Total 5 3 4 2" xfId="37612" xr:uid="{A7FB65F3-85E2-41DE-9A55-250A912DE300}"/>
    <cellStyle name="Total 5 3 4 3" xfId="55463" xr:uid="{583BCA8E-E2F0-4C2B-ABEF-7DAA28335D87}"/>
    <cellStyle name="Total 5 3 5" xfId="19740" xr:uid="{CBC57C9B-1D61-4EC4-98C8-30840B9C4C79}"/>
    <cellStyle name="Total 5 3 5 2" xfId="37613" xr:uid="{68EB76D5-6ECB-41DA-AFB9-4815EB4EC21F}"/>
    <cellStyle name="Total 5 3 5 3" xfId="55464" xr:uid="{A48F1F31-A7BE-4037-848D-97A37CFC4F4B}"/>
    <cellStyle name="Total 5 3 6" xfId="37607" xr:uid="{4AEF20D5-304C-467B-81EB-65CDD6CCF82E}"/>
    <cellStyle name="Total 5 3 7" xfId="55458" xr:uid="{A0216A36-A842-4121-9574-A8116B120E36}"/>
    <cellStyle name="Total 5 4" xfId="19741" xr:uid="{A5D1BEC3-1478-45A1-87BA-8B53C4A7F925}"/>
    <cellStyle name="Total 5 4 2" xfId="19742" xr:uid="{4A55A575-BE12-4CD6-BBA3-C0D71E2C9A69}"/>
    <cellStyle name="Total 5 4 2 2" xfId="19743" xr:uid="{E294CC01-7A7E-4F76-BFE2-B0DE34A5E9B6}"/>
    <cellStyle name="Total 5 4 2 2 2" xfId="37616" xr:uid="{D7975248-807D-415A-9BBC-B0D8534D37AA}"/>
    <cellStyle name="Total 5 4 2 2 3" xfId="55467" xr:uid="{DBA1A469-C9BA-4888-BF7E-CA6731262793}"/>
    <cellStyle name="Total 5 4 2 3" xfId="37615" xr:uid="{89E57996-D78D-482A-B414-91D769C70D74}"/>
    <cellStyle name="Total 5 4 2 4" xfId="55466" xr:uid="{659DF82C-4699-4BFC-96B6-5F8E4A4A1C3C}"/>
    <cellStyle name="Total 5 4 3" xfId="19744" xr:uid="{89ECCDF6-5036-4B4C-B112-B83579D0E4D9}"/>
    <cellStyle name="Total 5 4 3 2" xfId="19745" xr:uid="{4CC840EA-DA1B-456F-9497-2FF45E8E7D82}"/>
    <cellStyle name="Total 5 4 3 2 2" xfId="37618" xr:uid="{3861FCB6-81FC-4622-82C0-2A55220868DB}"/>
    <cellStyle name="Total 5 4 3 2 3" xfId="55469" xr:uid="{78C00C88-013C-449E-A342-CC982972B3CE}"/>
    <cellStyle name="Total 5 4 3 3" xfId="37617" xr:uid="{0673E1B4-C80F-4F66-B6D5-FF64357A8AF7}"/>
    <cellStyle name="Total 5 4 3 4" xfId="55468" xr:uid="{5E468482-ECE0-4CFC-AF35-02BB3A90BDDC}"/>
    <cellStyle name="Total 5 4 4" xfId="19746" xr:uid="{D6B3CD56-D186-4EC5-A6E5-7EFA6CE4BAF8}"/>
    <cellStyle name="Total 5 4 4 2" xfId="37619" xr:uid="{CE3F1367-9B83-4F94-B581-594056D51DB0}"/>
    <cellStyle name="Total 5 4 4 3" xfId="55470" xr:uid="{9F6C14A1-C62A-47A3-AC17-1B5FFD8F303C}"/>
    <cellStyle name="Total 5 4 5" xfId="37614" xr:uid="{29EEAFF0-9EA6-4B0A-A0C3-2279D58517DB}"/>
    <cellStyle name="Total 5 4 6" xfId="55465" xr:uid="{3718A099-77F4-4304-B35E-CFAE3F8258EF}"/>
    <cellStyle name="Total 5 5" xfId="19747" xr:uid="{C30B5B0C-9AD9-4ADB-875B-00209526ECF9}"/>
    <cellStyle name="Total 5 5 2" xfId="19748" xr:uid="{49910F53-8A7F-4DFB-AC03-0A7D01A8371C}"/>
    <cellStyle name="Total 5 5 2 2" xfId="19749" xr:uid="{A85C3004-04C5-4A34-9248-2B9903AC77BB}"/>
    <cellStyle name="Total 5 5 2 2 2" xfId="37622" xr:uid="{3A86D062-D145-400F-9F99-384A456AD00C}"/>
    <cellStyle name="Total 5 5 2 2 3" xfId="55473" xr:uid="{1F707C6A-2A41-4CA5-85C2-94C1F90271CF}"/>
    <cellStyle name="Total 5 5 2 3" xfId="37621" xr:uid="{083E0042-7408-4433-BD61-D7524E364B44}"/>
    <cellStyle name="Total 5 5 2 4" xfId="55472" xr:uid="{41D32515-EF47-469A-883A-440D54D651C0}"/>
    <cellStyle name="Total 5 5 3" xfId="19750" xr:uid="{3C87EF93-BE3D-4675-9B06-AFD7A54FFE35}"/>
    <cellStyle name="Total 5 5 3 2" xfId="19751" xr:uid="{331A1A1F-FA65-49E9-BBA0-778F16A0C30D}"/>
    <cellStyle name="Total 5 5 3 2 2" xfId="37624" xr:uid="{45EE09F4-65F1-45DE-B060-366E96E03C43}"/>
    <cellStyle name="Total 5 5 3 2 3" xfId="55475" xr:uid="{8EC3E18B-0CE1-4D03-9438-FAC3FA5C3A39}"/>
    <cellStyle name="Total 5 5 3 3" xfId="37623" xr:uid="{9369D796-D316-4B94-9F36-B743768C9E1B}"/>
    <cellStyle name="Total 5 5 3 4" xfId="55474" xr:uid="{A703E764-15B4-46D0-B148-9741FB5F5ADE}"/>
    <cellStyle name="Total 5 5 4" xfId="19752" xr:uid="{114F2994-9ED5-4D88-A7D2-0005B5C63AC1}"/>
    <cellStyle name="Total 5 5 4 2" xfId="37625" xr:uid="{30F62544-408F-4EA9-B7C9-EC3881898BF2}"/>
    <cellStyle name="Total 5 5 4 3" xfId="55476" xr:uid="{E0142E33-8821-4568-BC9D-C0837C145C7C}"/>
    <cellStyle name="Total 5 5 5" xfId="37620" xr:uid="{EC34E2AC-3F1F-443D-A1F3-59570494150C}"/>
    <cellStyle name="Total 5 5 6" xfId="55471" xr:uid="{B5130968-D6AB-4288-B04E-FD0441392591}"/>
    <cellStyle name="Total 5 6" xfId="19753" xr:uid="{E84A14E0-6C3F-4469-8898-77BF7FBFDA44}"/>
    <cellStyle name="Total 5 6 2" xfId="19754" xr:uid="{505D0AD9-BC55-42AD-9F5B-FCCBA5A876F5}"/>
    <cellStyle name="Total 5 6 2 2" xfId="19755" xr:uid="{E9C362F1-AF9A-46D9-9B5F-E1639ED65156}"/>
    <cellStyle name="Total 5 6 2 2 2" xfId="37628" xr:uid="{072581DA-B2F0-4A47-8FB1-41A0A282C6AC}"/>
    <cellStyle name="Total 5 6 2 2 3" xfId="55479" xr:uid="{F72F3AFE-C7D2-49C2-B20A-CD0B16F15C16}"/>
    <cellStyle name="Total 5 6 2 3" xfId="37627" xr:uid="{BF1B8FC4-878F-4BED-BC54-6AA87C3FC7F6}"/>
    <cellStyle name="Total 5 6 2 4" xfId="55478" xr:uid="{34125D45-A179-4453-BC4A-78907BF89BD2}"/>
    <cellStyle name="Total 5 6 3" xfId="19756" xr:uid="{A0EA52C2-5506-4604-8B54-1C7C27456345}"/>
    <cellStyle name="Total 5 6 3 2" xfId="19757" xr:uid="{00E63990-8D8C-481F-8EC5-0F1D9147BEEA}"/>
    <cellStyle name="Total 5 6 3 2 2" xfId="37630" xr:uid="{EA7FA300-7EDC-4D18-88D8-B37C7D98537C}"/>
    <cellStyle name="Total 5 6 3 2 3" xfId="55481" xr:uid="{1DD90A7D-E2BD-4FD7-8559-586B3E85128A}"/>
    <cellStyle name="Total 5 6 3 3" xfId="37629" xr:uid="{1CD62F0B-06DD-49AA-92AA-23CB2796D11E}"/>
    <cellStyle name="Total 5 6 3 4" xfId="55480" xr:uid="{61F5FFAB-76C2-4BC4-A6AF-9DD217D0EDA4}"/>
    <cellStyle name="Total 5 6 4" xfId="19758" xr:uid="{8C1CFACC-778B-4C15-BC96-9ACCD4CB4CA6}"/>
    <cellStyle name="Total 5 6 4 2" xfId="19759" xr:uid="{F9ECD8B6-007F-4CCE-A9DF-3AE213D511C7}"/>
    <cellStyle name="Total 5 6 4 2 2" xfId="37632" xr:uid="{99EEFFA2-E06A-4B03-9706-3CCEF72804ED}"/>
    <cellStyle name="Total 5 6 4 2 3" xfId="55483" xr:uid="{D2D74680-3353-41E6-B4B0-72BC73C8DDBD}"/>
    <cellStyle name="Total 5 6 4 3" xfId="37631" xr:uid="{EAA64309-BEB4-4A64-8BEC-70D2D085C6DE}"/>
    <cellStyle name="Total 5 6 4 4" xfId="55482" xr:uid="{5F903B17-7EB9-4CE4-B9DE-8BC125CAE4EC}"/>
    <cellStyle name="Total 5 6 5" xfId="19760" xr:uid="{90E8B1A9-914D-47EE-8177-D41EBA4DB739}"/>
    <cellStyle name="Total 5 6 5 2" xfId="37633" xr:uid="{E4408581-3C4E-47C4-895C-CC5E3A7C5332}"/>
    <cellStyle name="Total 5 6 5 3" xfId="55484" xr:uid="{4B911625-3C6D-4437-B60C-DE3A239DE040}"/>
    <cellStyle name="Total 5 6 6" xfId="37626" xr:uid="{EDDDC945-6F37-4674-8C40-E408D02F6975}"/>
    <cellStyle name="Total 5 6 7" xfId="55477" xr:uid="{F0015B45-30F8-424E-8FEE-523F8E894A9C}"/>
    <cellStyle name="Total 5 7" xfId="19761" xr:uid="{65CE9F6B-A045-4CA4-806D-0AB19F8D181D}"/>
    <cellStyle name="Total 5 7 2" xfId="19762" xr:uid="{A6E1B9F2-7BE4-4F30-8044-D460F1B08BF0}"/>
    <cellStyle name="Total 5 7 2 2" xfId="19763" xr:uid="{2A205AD3-1300-4E6C-BF77-A652C28DB5AA}"/>
    <cellStyle name="Total 5 7 2 2 2" xfId="37636" xr:uid="{32B8CA75-55FA-435C-BE29-CF4B2ECFA939}"/>
    <cellStyle name="Total 5 7 2 2 3" xfId="55487" xr:uid="{28FFFBEC-E0A3-400A-A250-51148F3EA0E9}"/>
    <cellStyle name="Total 5 7 2 3" xfId="37635" xr:uid="{9539137A-9657-4317-9CC0-A66A60FC2669}"/>
    <cellStyle name="Total 5 7 2 4" xfId="55486" xr:uid="{A080D26E-D75D-410B-8643-8B66A97FC43C}"/>
    <cellStyle name="Total 5 7 3" xfId="19764" xr:uid="{4B4F00FF-81B8-4B73-8F06-7895B8EDE5A4}"/>
    <cellStyle name="Total 5 7 3 2" xfId="19765" xr:uid="{8A4E659E-B00A-46C2-A98F-04A25E99E4A3}"/>
    <cellStyle name="Total 5 7 3 2 2" xfId="37638" xr:uid="{CD0E99A3-0A9A-43A8-8293-00BCD2A1A768}"/>
    <cellStyle name="Total 5 7 3 2 3" xfId="55489" xr:uid="{E35A7C78-E1EB-4EBE-A0A2-1A130C405058}"/>
    <cellStyle name="Total 5 7 3 3" xfId="37637" xr:uid="{4B951D36-0950-4D4C-BD07-F6D2D71C868F}"/>
    <cellStyle name="Total 5 7 3 4" xfId="55488" xr:uid="{5F4C163F-1374-48BC-BAF6-DAC1F4498E44}"/>
    <cellStyle name="Total 5 7 4" xfId="19766" xr:uid="{9B1940FF-8819-4D6C-B9D2-5EFBD3532C6B}"/>
    <cellStyle name="Total 5 7 4 2" xfId="37639" xr:uid="{11D13201-5F37-410D-A2CA-669B6317B325}"/>
    <cellStyle name="Total 5 7 4 3" xfId="55490" xr:uid="{1E42FDE7-23BB-46B7-BA39-FCABB7EC8F2C}"/>
    <cellStyle name="Total 5 7 5" xfId="37634" xr:uid="{E74A6EB2-AF05-4AB6-AF48-C6295FF025A5}"/>
    <cellStyle name="Total 5 7 6" xfId="55485" xr:uid="{10A9D46E-BF27-4E0A-A7DC-CF446ABA6D2A}"/>
    <cellStyle name="Total 5 8" xfId="19767" xr:uid="{DBCDB664-18B0-4A63-B8FC-072356CFE2C1}"/>
    <cellStyle name="Total 5 8 2" xfId="19768" xr:uid="{9146E52A-2C74-496E-95F4-9FA5C0EF9B1D}"/>
    <cellStyle name="Total 5 8 2 2" xfId="37641" xr:uid="{50E16754-0E6F-43B2-B6E2-E11956B00767}"/>
    <cellStyle name="Total 5 8 2 3" xfId="55492" xr:uid="{2F04A6DD-7698-4E7E-9A58-19810D73CD3A}"/>
    <cellStyle name="Total 5 8 3" xfId="37640" xr:uid="{29489C47-EEA4-4675-ACA7-54975DEA8AB1}"/>
    <cellStyle name="Total 5 8 4" xfId="55491" xr:uid="{41AD47BD-0060-4A15-88DD-320F079B1E87}"/>
    <cellStyle name="Total 5 9" xfId="19769" xr:uid="{41F278A0-6B0B-45B7-BEDA-622DB53E487B}"/>
    <cellStyle name="Total 5 9 2" xfId="19770" xr:uid="{A27A56B5-65D2-4792-9CEC-BC3E74D9683A}"/>
    <cellStyle name="Total 5 9 2 2" xfId="37643" xr:uid="{09149B37-373D-4EA9-963D-2082B409E40A}"/>
    <cellStyle name="Total 5 9 2 3" xfId="55494" xr:uid="{A3EC18AA-F819-4E46-8C84-F7D4142DE447}"/>
    <cellStyle name="Total 5 9 3" xfId="37642" xr:uid="{BD27B189-6E00-4DCC-9D0C-395FE6427362}"/>
    <cellStyle name="Total 5 9 4" xfId="55493" xr:uid="{552ED06F-B4C9-4DAA-87A8-4179F99A5051}"/>
    <cellStyle name="Total 6" xfId="3339" xr:uid="{CDD8F885-4D5C-4093-9584-5CBD72D31CC5}"/>
    <cellStyle name="Total 6 10" xfId="19772" xr:uid="{CDA9752F-A658-4DE0-8461-ED550F9F5989}"/>
    <cellStyle name="Total 6 10 2" xfId="19773" xr:uid="{4DDAFD56-F780-406D-9487-D50322049806}"/>
    <cellStyle name="Total 6 10 2 2" xfId="37646" xr:uid="{A7D3CBE1-67AA-4354-A33E-FF5B266F5DE3}"/>
    <cellStyle name="Total 6 10 2 3" xfId="55497" xr:uid="{2B38B88B-2AC1-40CD-8824-CA2233C41AC6}"/>
    <cellStyle name="Total 6 10 3" xfId="37645" xr:uid="{9836F485-EADC-4941-A6CF-1F0992F62F1E}"/>
    <cellStyle name="Total 6 10 4" xfId="55496" xr:uid="{4255C666-0E01-4F0F-8466-84B36CEDE1FE}"/>
    <cellStyle name="Total 6 11" xfId="19774" xr:uid="{A2816CFF-9FA1-4520-AB4A-DB6156EFD49F}"/>
    <cellStyle name="Total 6 11 2" xfId="37647" xr:uid="{C02725AB-7419-4817-A286-E10FAEE858B2}"/>
    <cellStyle name="Total 6 11 3" xfId="55498" xr:uid="{147AD16B-2658-420B-92A5-A9F4E8998F6F}"/>
    <cellStyle name="Total 6 12" xfId="19775" xr:uid="{B8544319-77DB-40EE-9714-1AA5383C3E21}"/>
    <cellStyle name="Total 6 12 2" xfId="37648" xr:uid="{BCAA324B-3912-4140-8D5F-A41A320AD126}"/>
    <cellStyle name="Total 6 12 3" xfId="55499" xr:uid="{BB84C9C7-097B-45AE-87B5-331E512BC5A6}"/>
    <cellStyle name="Total 6 13" xfId="19771" xr:uid="{745466D3-6E04-4AC0-AAFB-4903A2637DA3}"/>
    <cellStyle name="Total 6 13 2" xfId="37644" xr:uid="{2D7CF4C4-7FC0-4299-98B6-C8DF020C39C5}"/>
    <cellStyle name="Total 6 13 3" xfId="55495" xr:uid="{6A28352F-A3BB-4E8C-99DC-38F2E7AF0EB4}"/>
    <cellStyle name="Total 6 14" xfId="60406" xr:uid="{66C914EB-9E8A-4127-B61E-1E57D305C42E}"/>
    <cellStyle name="Total 6 2" xfId="19776" xr:uid="{5313BD56-7508-40D3-9014-20E27BCE2F9D}"/>
    <cellStyle name="Total 6 2 10" xfId="19777" xr:uid="{D6B2B330-F92F-45D0-937C-A15FA51B6E0E}"/>
    <cellStyle name="Total 6 2 10 2" xfId="37650" xr:uid="{C88B99F4-4C79-44B9-9F87-27C5ECDDC0CA}"/>
    <cellStyle name="Total 6 2 10 3" xfId="55501" xr:uid="{E877D8EF-706D-44B9-891A-9009D8CED30C}"/>
    <cellStyle name="Total 6 2 11" xfId="37649" xr:uid="{77A89210-88E7-412F-9C66-87384D061DCD}"/>
    <cellStyle name="Total 6 2 12" xfId="55500" xr:uid="{364BCD86-4474-4583-A54D-521A7A6EB78B}"/>
    <cellStyle name="Total 6 2 2" xfId="19778" xr:uid="{DCA174AB-00A6-4F03-9548-D8E744C52410}"/>
    <cellStyle name="Total 6 2 2 2" xfId="19779" xr:uid="{B7AD4413-AA5D-44B1-B17B-9055567DEBE1}"/>
    <cellStyle name="Total 6 2 2 2 2" xfId="19780" xr:uid="{CDD4D087-A265-4360-8218-32C4C89FF463}"/>
    <cellStyle name="Total 6 2 2 2 2 2" xfId="37653" xr:uid="{4D4C3FC0-C829-49ED-9090-FA442761B12C}"/>
    <cellStyle name="Total 6 2 2 2 2 3" xfId="55504" xr:uid="{9258AEE5-27DF-4498-B44C-EFEAFA9D97D9}"/>
    <cellStyle name="Total 6 2 2 2 3" xfId="37652" xr:uid="{1034DB70-7DED-461B-A145-47AD9CF41F03}"/>
    <cellStyle name="Total 6 2 2 2 4" xfId="55503" xr:uid="{7FAA58A1-A18E-4D80-9AF4-DC437B99B372}"/>
    <cellStyle name="Total 6 2 2 3" xfId="19781" xr:uid="{13C62E57-BECF-4583-9DC8-7CD8B41FA897}"/>
    <cellStyle name="Total 6 2 2 3 2" xfId="19782" xr:uid="{524A603D-0B6B-4BCC-8C6D-12EB3BD1F0E5}"/>
    <cellStyle name="Total 6 2 2 3 2 2" xfId="37655" xr:uid="{5AEC2F9C-0CD1-4B1A-BD3A-2E1B38A14485}"/>
    <cellStyle name="Total 6 2 2 3 2 3" xfId="55506" xr:uid="{947F0EA0-E155-42BE-B7E3-AC0E275B0D80}"/>
    <cellStyle name="Total 6 2 2 3 3" xfId="37654" xr:uid="{A2064604-57C1-4D44-8614-4DB3C1079F90}"/>
    <cellStyle name="Total 6 2 2 3 4" xfId="55505" xr:uid="{BF78ED13-7903-4D17-A058-8BD1AC608AAF}"/>
    <cellStyle name="Total 6 2 2 4" xfId="19783" xr:uid="{0DD56FB5-E524-4CF1-8084-DBB97E8B9BD1}"/>
    <cellStyle name="Total 6 2 2 4 2" xfId="37656" xr:uid="{5C791183-52EF-40D9-A517-2A93CB93CFF4}"/>
    <cellStyle name="Total 6 2 2 4 3" xfId="55507" xr:uid="{365D935C-655C-4332-B9D2-8DF42EB41522}"/>
    <cellStyle name="Total 6 2 2 5" xfId="37651" xr:uid="{03B517E0-2D66-4498-A3E7-C4854E85C093}"/>
    <cellStyle name="Total 6 2 2 6" xfId="55502" xr:uid="{AA2FF398-AF9C-4EE2-85FE-0E1E95573B7C}"/>
    <cellStyle name="Total 6 2 3" xfId="19784" xr:uid="{DE759297-4E8B-4299-9FCA-6EDAE0FFDA7B}"/>
    <cellStyle name="Total 6 2 3 2" xfId="19785" xr:uid="{B376240F-7C70-427C-A70B-5D49F908F26D}"/>
    <cellStyle name="Total 6 2 3 2 2" xfId="19786" xr:uid="{933C2E94-F1F1-405D-B131-086B6B22DFB5}"/>
    <cellStyle name="Total 6 2 3 2 2 2" xfId="37659" xr:uid="{15DF3A1C-2E8D-405B-B68E-F5D54B9A2680}"/>
    <cellStyle name="Total 6 2 3 2 2 3" xfId="55510" xr:uid="{FA692719-BA76-422D-A736-424769E3E60B}"/>
    <cellStyle name="Total 6 2 3 2 3" xfId="37658" xr:uid="{2B874FAB-F80B-4BC8-86FB-CC8AECDA0C94}"/>
    <cellStyle name="Total 6 2 3 2 4" xfId="55509" xr:uid="{5FB554E3-2D18-486E-9A5F-69123F3997FF}"/>
    <cellStyle name="Total 6 2 3 3" xfId="19787" xr:uid="{DDB25213-ED8C-4110-B9AF-EC67631BF4D7}"/>
    <cellStyle name="Total 6 2 3 3 2" xfId="19788" xr:uid="{7C106CB6-2D75-49BD-9D9D-D838DA3348BA}"/>
    <cellStyle name="Total 6 2 3 3 2 2" xfId="37661" xr:uid="{461B2B80-E8F9-4B2E-B5B4-4B5034DBFC9A}"/>
    <cellStyle name="Total 6 2 3 3 2 3" xfId="55512" xr:uid="{2C769376-7D57-429B-B155-ABB52C584088}"/>
    <cellStyle name="Total 6 2 3 3 3" xfId="37660" xr:uid="{E02AFA32-5BB3-4CE4-9AD9-19DAB0442B44}"/>
    <cellStyle name="Total 6 2 3 3 4" xfId="55511" xr:uid="{C387312E-7F73-4215-A946-3F79C2806041}"/>
    <cellStyle name="Total 6 2 3 4" xfId="19789" xr:uid="{848AF0FA-3AC1-4614-883E-9B4D81D65131}"/>
    <cellStyle name="Total 6 2 3 4 2" xfId="37662" xr:uid="{77666FBD-770F-407B-805E-83764314D54C}"/>
    <cellStyle name="Total 6 2 3 4 3" xfId="55513" xr:uid="{986A53D3-19A8-430B-9677-007537828273}"/>
    <cellStyle name="Total 6 2 3 5" xfId="37657" xr:uid="{13095D0D-0266-4AB5-BF92-A9484B9C4093}"/>
    <cellStyle name="Total 6 2 3 6" xfId="55508" xr:uid="{AB8958C8-64BB-4FE0-B29B-A00726F74FDD}"/>
    <cellStyle name="Total 6 2 4" xfId="19790" xr:uid="{774C3CCF-408F-43D3-8117-EB3354260FF6}"/>
    <cellStyle name="Total 6 2 4 2" xfId="19791" xr:uid="{7E988197-5AB8-4777-9C20-F5FCCC3353E9}"/>
    <cellStyle name="Total 6 2 4 2 2" xfId="19792" xr:uid="{93A314F3-3A5C-4FEC-8459-5DC9ACFC1CB1}"/>
    <cellStyle name="Total 6 2 4 2 2 2" xfId="37665" xr:uid="{CAC2ED36-2296-41F0-9BD1-E83280D9B215}"/>
    <cellStyle name="Total 6 2 4 2 2 3" xfId="55516" xr:uid="{06044A34-86DE-4002-810D-0DECBB44A2A4}"/>
    <cellStyle name="Total 6 2 4 2 3" xfId="37664" xr:uid="{C6B75C8A-E71C-4AEF-8EB4-D7D1B1A8A62F}"/>
    <cellStyle name="Total 6 2 4 2 4" xfId="55515" xr:uid="{D6FFFF2E-80CB-46D5-8CB9-EE044D2D62CB}"/>
    <cellStyle name="Total 6 2 4 3" xfId="19793" xr:uid="{C6B15106-F26C-4DF4-A8A8-1867641ADE09}"/>
    <cellStyle name="Total 6 2 4 3 2" xfId="19794" xr:uid="{20A000AC-5F65-462F-897C-E87FF81B1897}"/>
    <cellStyle name="Total 6 2 4 3 2 2" xfId="37667" xr:uid="{C171D0BB-BA42-4C31-B3C0-F7BA55C78FF0}"/>
    <cellStyle name="Total 6 2 4 3 2 3" xfId="55518" xr:uid="{06A0E71C-86E6-4BD8-AB18-9333A0DE45F7}"/>
    <cellStyle name="Total 6 2 4 3 3" xfId="37666" xr:uid="{223E0F31-BB25-4543-8C66-C119101C9360}"/>
    <cellStyle name="Total 6 2 4 3 4" xfId="55517" xr:uid="{9AB73A3E-12E0-49E8-90F6-FEBA93400440}"/>
    <cellStyle name="Total 6 2 4 4" xfId="19795" xr:uid="{E0BB00BF-26DC-44BC-AF51-D25FC7B3383D}"/>
    <cellStyle name="Total 6 2 4 4 2" xfId="19796" xr:uid="{2C68C4D4-D7CB-439C-BC2D-CD1A2385EE1C}"/>
    <cellStyle name="Total 6 2 4 4 2 2" xfId="37669" xr:uid="{952535A5-C15E-4ADC-A0A8-18C2DBCFFCF0}"/>
    <cellStyle name="Total 6 2 4 4 2 3" xfId="55520" xr:uid="{8B89C292-FBE5-46A7-A4A7-958972CE1216}"/>
    <cellStyle name="Total 6 2 4 4 3" xfId="37668" xr:uid="{115BDD78-7EA5-425C-806A-DA73C035E36A}"/>
    <cellStyle name="Total 6 2 4 4 4" xfId="55519" xr:uid="{905B4E01-D46C-46EA-B87A-450A18E53F6D}"/>
    <cellStyle name="Total 6 2 4 5" xfId="19797" xr:uid="{CAC51D1B-4B4D-41A1-8B5C-87941C32791C}"/>
    <cellStyle name="Total 6 2 4 5 2" xfId="37670" xr:uid="{21CDB47C-D62C-4A2C-A15D-E19D5FA47939}"/>
    <cellStyle name="Total 6 2 4 5 3" xfId="55521" xr:uid="{7122572C-6F86-442C-9915-B8E3B7C86B2E}"/>
    <cellStyle name="Total 6 2 4 6" xfId="37663" xr:uid="{6A247EC0-5FA8-44C1-B7E0-9AEFF72923BB}"/>
    <cellStyle name="Total 6 2 4 7" xfId="55514" xr:uid="{33814BA4-3A62-4BCB-A7E6-3B9164B42C87}"/>
    <cellStyle name="Total 6 2 5" xfId="19798" xr:uid="{794DAEC5-AE71-44F8-8914-ADFB1E58CB22}"/>
    <cellStyle name="Total 6 2 5 2" xfId="19799" xr:uid="{4E8EF8A5-6B3C-462D-B086-14B59DC19C25}"/>
    <cellStyle name="Total 6 2 5 2 2" xfId="19800" xr:uid="{B0206AB9-772F-4AFC-B2AF-E8AE2A3031EA}"/>
    <cellStyle name="Total 6 2 5 2 2 2" xfId="37673" xr:uid="{75F5BB1E-5BE4-4913-B3F6-D00B17538614}"/>
    <cellStyle name="Total 6 2 5 2 2 3" xfId="55524" xr:uid="{00F39BC2-D375-4510-936E-0E199AAD0CEC}"/>
    <cellStyle name="Total 6 2 5 2 3" xfId="37672" xr:uid="{BF4DCE54-A014-478A-B414-62C897E955BB}"/>
    <cellStyle name="Total 6 2 5 2 4" xfId="55523" xr:uid="{CAACA008-56D5-4771-B7F3-AA1BA823E892}"/>
    <cellStyle name="Total 6 2 5 3" xfId="19801" xr:uid="{45D77DCC-0B45-4AB9-83BF-470C660CD871}"/>
    <cellStyle name="Total 6 2 5 3 2" xfId="19802" xr:uid="{ECAF0071-21CB-4BAE-AB77-1D3CD02F31B5}"/>
    <cellStyle name="Total 6 2 5 3 2 2" xfId="37675" xr:uid="{45541EF2-DDD2-4EF4-A01A-9799AB2A4ABD}"/>
    <cellStyle name="Total 6 2 5 3 2 3" xfId="55526" xr:uid="{1E99EB32-FCC9-498D-8AD4-E95D6CF806A9}"/>
    <cellStyle name="Total 6 2 5 3 3" xfId="37674" xr:uid="{195D8735-B260-404A-892B-1A9C2A961BEE}"/>
    <cellStyle name="Total 6 2 5 3 4" xfId="55525" xr:uid="{09221D72-95CB-47D3-A0C2-FFCCB2833CD1}"/>
    <cellStyle name="Total 6 2 5 4" xfId="19803" xr:uid="{DAB87BF8-6FA8-4B79-B4EC-D603F559E666}"/>
    <cellStyle name="Total 6 2 5 4 2" xfId="37676" xr:uid="{DAC42A7C-9BFC-4C16-9CF5-CEC990EF55E7}"/>
    <cellStyle name="Total 6 2 5 4 3" xfId="55527" xr:uid="{119D55BB-4C52-472A-AA62-24AC5B8A59F7}"/>
    <cellStyle name="Total 6 2 5 5" xfId="37671" xr:uid="{F84FAB0C-5356-41C5-BD2B-7261A74D033A}"/>
    <cellStyle name="Total 6 2 5 6" xfId="55522" xr:uid="{BE4E843F-49FD-471C-88A0-12A0A0F52384}"/>
    <cellStyle name="Total 6 2 6" xfId="19804" xr:uid="{669135B6-86E9-4C2B-9065-0ABC4D71ADFB}"/>
    <cellStyle name="Total 6 2 6 2" xfId="19805" xr:uid="{87C35D39-9F82-4334-8B7A-6D8AEB1E5A97}"/>
    <cellStyle name="Total 6 2 6 2 2" xfId="37678" xr:uid="{CFDDE9BC-EF50-4E93-8B65-35249DC195B6}"/>
    <cellStyle name="Total 6 2 6 2 3" xfId="55529" xr:uid="{88CA71C8-4017-4330-80DF-7F756E8AAA97}"/>
    <cellStyle name="Total 6 2 6 3" xfId="37677" xr:uid="{E14EF5FF-ACE5-487C-9C3E-0CDCDA3B8654}"/>
    <cellStyle name="Total 6 2 6 4" xfId="55528" xr:uid="{B4E3B85F-D01F-4DAD-90D5-21ED828C5937}"/>
    <cellStyle name="Total 6 2 7" xfId="19806" xr:uid="{A776D86B-0286-48F7-ADB4-D9EEA9F35499}"/>
    <cellStyle name="Total 6 2 7 2" xfId="19807" xr:uid="{2D1122D8-D14D-480A-B900-EE56D57D3B53}"/>
    <cellStyle name="Total 6 2 7 2 2" xfId="37680" xr:uid="{36A120F9-1883-4EC2-B141-215B6873BF56}"/>
    <cellStyle name="Total 6 2 7 2 3" xfId="55531" xr:uid="{6CFCD4B7-4C22-41C9-8316-2906F3C02136}"/>
    <cellStyle name="Total 6 2 7 3" xfId="37679" xr:uid="{5BE18B85-1165-429D-883E-C1C096D00CD8}"/>
    <cellStyle name="Total 6 2 7 4" xfId="55530" xr:uid="{CE591319-8235-41C3-8CFA-DD5434A1088C}"/>
    <cellStyle name="Total 6 2 8" xfId="19808" xr:uid="{5B6D93B2-AB52-48C1-B049-A633989C2C2D}"/>
    <cellStyle name="Total 6 2 8 2" xfId="19809" xr:uid="{9584481B-A9F1-436A-96EA-A9CC944805E9}"/>
    <cellStyle name="Total 6 2 8 2 2" xfId="37682" xr:uid="{058C3ACA-6740-4A7B-99C4-C118EBD8DBC6}"/>
    <cellStyle name="Total 6 2 8 2 3" xfId="55533" xr:uid="{16EBBFEB-F499-42D2-A505-C9B4ABD3075C}"/>
    <cellStyle name="Total 6 2 8 3" xfId="37681" xr:uid="{DB535B14-381B-4173-B0E8-ED3F67EF5C61}"/>
    <cellStyle name="Total 6 2 8 4" xfId="55532" xr:uid="{FEFA2B1B-88EE-4816-A376-39A21690484F}"/>
    <cellStyle name="Total 6 2 9" xfId="19810" xr:uid="{2ADAE016-C9EB-45BE-9455-01CE89C98BDC}"/>
    <cellStyle name="Total 6 2 9 2" xfId="37683" xr:uid="{EF880F4B-F751-464F-987F-C423783610F0}"/>
    <cellStyle name="Total 6 2 9 3" xfId="55534" xr:uid="{242A51F1-1AE2-492E-8405-22A2733B65BD}"/>
    <cellStyle name="Total 6 3" xfId="19811" xr:uid="{EF1E09EE-9EC2-4CC4-9985-A916CF588CE6}"/>
    <cellStyle name="Total 6 3 2" xfId="19812" xr:uid="{6EB2AD38-7D77-461E-B934-E5B4463A375E}"/>
    <cellStyle name="Total 6 3 2 2" xfId="19813" xr:uid="{9BE69EA0-44DB-455A-A7EA-8BE32B24ADB6}"/>
    <cellStyle name="Total 6 3 2 2 2" xfId="37686" xr:uid="{EDF7C399-3F74-47DB-871C-B32CC60C80BC}"/>
    <cellStyle name="Total 6 3 2 2 3" xfId="55537" xr:uid="{629B03A2-4F52-4C6B-923A-61FE8C226387}"/>
    <cellStyle name="Total 6 3 2 3" xfId="37685" xr:uid="{F1CBBB7E-81AF-4612-B615-9C646E9682D3}"/>
    <cellStyle name="Total 6 3 2 4" xfId="55536" xr:uid="{FD1D789A-A449-4ADE-9F49-53CAD6981145}"/>
    <cellStyle name="Total 6 3 3" xfId="19814" xr:uid="{F8753D77-3108-4791-A5C0-AC7D354C8061}"/>
    <cellStyle name="Total 6 3 3 2" xfId="19815" xr:uid="{39287243-10BF-44E7-9C7D-7B7D5609F02B}"/>
    <cellStyle name="Total 6 3 3 2 2" xfId="37688" xr:uid="{CF50A27A-9893-432D-800A-5B921BD49C6F}"/>
    <cellStyle name="Total 6 3 3 2 3" xfId="55539" xr:uid="{AF23BC78-BEE3-4D46-A6F6-F35C9616635A}"/>
    <cellStyle name="Total 6 3 3 3" xfId="37687" xr:uid="{6BFC05EE-1EE9-4C69-A531-2CB47AFE4B75}"/>
    <cellStyle name="Total 6 3 3 4" xfId="55538" xr:uid="{B5959363-C87F-4279-A98C-0926B6262D30}"/>
    <cellStyle name="Total 6 3 4" xfId="19816" xr:uid="{63BFACBD-2890-40AA-8D54-9530FCC0A92C}"/>
    <cellStyle name="Total 6 3 4 2" xfId="37689" xr:uid="{812B5B29-6B76-4324-993E-1A4EB3ED4983}"/>
    <cellStyle name="Total 6 3 4 3" xfId="55540" xr:uid="{76E938AC-85FA-4C19-9113-6D5A1C623ECB}"/>
    <cellStyle name="Total 6 3 5" xfId="19817" xr:uid="{958E6F2D-09FB-4A00-AAE8-FA98DB5DC28E}"/>
    <cellStyle name="Total 6 3 5 2" xfId="37690" xr:uid="{7EA25A1C-257E-4025-A254-220CE1BA0F5C}"/>
    <cellStyle name="Total 6 3 5 3" xfId="55541" xr:uid="{6D76F83F-67EC-4DAD-A14F-ECB89B22B797}"/>
    <cellStyle name="Total 6 3 6" xfId="37684" xr:uid="{EC9BE4AE-4F98-407F-AB7E-3B8420932314}"/>
    <cellStyle name="Total 6 3 7" xfId="55535" xr:uid="{C81A5D82-43BA-4635-8F8E-47763E9AA606}"/>
    <cellStyle name="Total 6 4" xfId="19818" xr:uid="{D1690557-2835-4D58-9256-DBCDD56601BE}"/>
    <cellStyle name="Total 6 4 2" xfId="19819" xr:uid="{AA8023FF-A8F6-446E-89D1-D05175377415}"/>
    <cellStyle name="Total 6 4 2 2" xfId="19820" xr:uid="{C9F95CBB-A440-40DA-9796-9C0AFCA6943C}"/>
    <cellStyle name="Total 6 4 2 2 2" xfId="37693" xr:uid="{CCB08FC2-23F4-4F8C-95DD-B6B78BBC205A}"/>
    <cellStyle name="Total 6 4 2 2 3" xfId="55544" xr:uid="{B21B7208-A5E7-4C4B-B8C1-AE11C59FD2E5}"/>
    <cellStyle name="Total 6 4 2 3" xfId="37692" xr:uid="{0D7C5448-3E18-4548-A210-439FCE590D33}"/>
    <cellStyle name="Total 6 4 2 4" xfId="55543" xr:uid="{93E344E3-790B-4393-9EAF-244D81C21153}"/>
    <cellStyle name="Total 6 4 3" xfId="19821" xr:uid="{E5CC0BD0-EB32-4EA1-8E9C-312CE2BFA3A0}"/>
    <cellStyle name="Total 6 4 3 2" xfId="19822" xr:uid="{F9FE3165-D5CE-41CC-AEDE-A2FCAC80D9CF}"/>
    <cellStyle name="Total 6 4 3 2 2" xfId="37695" xr:uid="{D4D597C8-A3DC-46B6-9488-E4AF8ED5A92C}"/>
    <cellStyle name="Total 6 4 3 2 3" xfId="55546" xr:uid="{27C0FD90-6ACD-41C7-8BB7-1B465682A844}"/>
    <cellStyle name="Total 6 4 3 3" xfId="37694" xr:uid="{F1750D3C-4615-486E-920E-075E29C330F5}"/>
    <cellStyle name="Total 6 4 3 4" xfId="55545" xr:uid="{3CE2BDD2-177A-4DC5-ABB7-A8697957AF54}"/>
    <cellStyle name="Total 6 4 4" xfId="19823" xr:uid="{EEB83664-4535-4360-8F35-97B3A802FF24}"/>
    <cellStyle name="Total 6 4 4 2" xfId="37696" xr:uid="{87D75C1C-649F-4A33-B634-FAD68A99D84D}"/>
    <cellStyle name="Total 6 4 4 3" xfId="55547" xr:uid="{8E25CEE4-BBFC-4E2A-B66E-31E210DFFD1D}"/>
    <cellStyle name="Total 6 4 5" xfId="37691" xr:uid="{06D29096-B406-4BB0-9738-A34FE60C76B1}"/>
    <cellStyle name="Total 6 4 6" xfId="55542" xr:uid="{4BBCCD09-52CC-4F7D-ABCD-89807D39EBC5}"/>
    <cellStyle name="Total 6 5" xfId="19824" xr:uid="{141E59AA-0AB9-4193-9391-BB28B7E7CC75}"/>
    <cellStyle name="Total 6 5 2" xfId="19825" xr:uid="{515849C6-B364-47DF-8DA7-41DA2B96D8F8}"/>
    <cellStyle name="Total 6 5 2 2" xfId="19826" xr:uid="{0D7285CE-DC55-4FA0-8B80-46C1BCCD27B6}"/>
    <cellStyle name="Total 6 5 2 2 2" xfId="37699" xr:uid="{225620CC-1B16-4DC5-BDEA-B11CE4FE841C}"/>
    <cellStyle name="Total 6 5 2 2 3" xfId="55550" xr:uid="{8F808223-1888-49C5-B6D7-EF36B8BD40FA}"/>
    <cellStyle name="Total 6 5 2 3" xfId="37698" xr:uid="{5BBE8F2A-6763-4C1E-AF02-3F1C5CF348E4}"/>
    <cellStyle name="Total 6 5 2 4" xfId="55549" xr:uid="{E3FC0E2E-CB2D-4270-BD04-289C2C8F43E5}"/>
    <cellStyle name="Total 6 5 3" xfId="19827" xr:uid="{9AC3CEDF-45B6-4495-AC2F-D8BF9B221C47}"/>
    <cellStyle name="Total 6 5 3 2" xfId="19828" xr:uid="{928BD11A-4BD3-4EDB-B593-B2905EDF329C}"/>
    <cellStyle name="Total 6 5 3 2 2" xfId="37701" xr:uid="{98A498BA-9D21-4009-A61B-8B341142A4EE}"/>
    <cellStyle name="Total 6 5 3 2 3" xfId="55552" xr:uid="{8D5B58BC-7FBB-4911-98E0-65E4649B3220}"/>
    <cellStyle name="Total 6 5 3 3" xfId="37700" xr:uid="{469C3831-DD0B-4A80-BCAC-24C123026204}"/>
    <cellStyle name="Total 6 5 3 4" xfId="55551" xr:uid="{B7E3211F-FF28-4109-AA21-FDE12564A543}"/>
    <cellStyle name="Total 6 5 4" xfId="19829" xr:uid="{BD7292C5-4181-45CF-9819-C01D4F7D0741}"/>
    <cellStyle name="Total 6 5 4 2" xfId="37702" xr:uid="{CC808F8A-6FA5-4BE4-A696-FA42AB788BD9}"/>
    <cellStyle name="Total 6 5 4 3" xfId="55553" xr:uid="{49399283-2D72-4AD3-A383-E5D6C84661CB}"/>
    <cellStyle name="Total 6 5 5" xfId="37697" xr:uid="{78F73CDD-C606-42AC-8DB1-01DCE4541A25}"/>
    <cellStyle name="Total 6 5 6" xfId="55548" xr:uid="{3B3CDB4D-0EED-482E-BDED-0162C684C5BB}"/>
    <cellStyle name="Total 6 6" xfId="19830" xr:uid="{687C7813-92FD-44B6-8849-F3032567EBFA}"/>
    <cellStyle name="Total 6 6 2" xfId="19831" xr:uid="{83B3DF15-96D1-4C17-B63A-1880061F8B6E}"/>
    <cellStyle name="Total 6 6 2 2" xfId="19832" xr:uid="{CAF3FCDD-5A09-48D6-8C90-1DCD6E8E003E}"/>
    <cellStyle name="Total 6 6 2 2 2" xfId="37705" xr:uid="{C756392D-8B44-45AB-A190-B377A18CD330}"/>
    <cellStyle name="Total 6 6 2 2 3" xfId="55556" xr:uid="{BD0C330B-ED7F-495C-8FA6-B11A43166B7E}"/>
    <cellStyle name="Total 6 6 2 3" xfId="37704" xr:uid="{3D5F1D59-DE04-4F2A-A50E-CB3B7EAD7E92}"/>
    <cellStyle name="Total 6 6 2 4" xfId="55555" xr:uid="{BCAE5AE7-4536-4F01-9100-0E3640BF9E54}"/>
    <cellStyle name="Total 6 6 3" xfId="19833" xr:uid="{B471AC48-978D-4BBF-B7BD-405B6E8513A9}"/>
    <cellStyle name="Total 6 6 3 2" xfId="19834" xr:uid="{172D3C44-4BFC-4189-AE33-CC0399736E91}"/>
    <cellStyle name="Total 6 6 3 2 2" xfId="37707" xr:uid="{C7DD6B33-906C-418E-865C-5F0AC8792083}"/>
    <cellStyle name="Total 6 6 3 2 3" xfId="55558" xr:uid="{E67176D5-F371-4172-A646-5241EB71FDDF}"/>
    <cellStyle name="Total 6 6 3 3" xfId="37706" xr:uid="{EEB54AAE-56C8-4ADA-ABCB-0E1C7F7F26F0}"/>
    <cellStyle name="Total 6 6 3 4" xfId="55557" xr:uid="{C09D893A-011E-4413-AD02-14A3FDBC1041}"/>
    <cellStyle name="Total 6 6 4" xfId="19835" xr:uid="{02204A13-9428-4320-8066-DA0EF0F65484}"/>
    <cellStyle name="Total 6 6 4 2" xfId="19836" xr:uid="{22462A5C-E9F6-4292-BAF7-5F963A7AD5EA}"/>
    <cellStyle name="Total 6 6 4 2 2" xfId="37709" xr:uid="{642F57BA-9A66-4D9A-BD0C-68C2FF5599D7}"/>
    <cellStyle name="Total 6 6 4 2 3" xfId="55560" xr:uid="{99F2AE72-3B55-40A7-B8B6-57CDB47D9A31}"/>
    <cellStyle name="Total 6 6 4 3" xfId="37708" xr:uid="{E5949047-00FD-46EF-B7F1-6AB6ECF5BCD1}"/>
    <cellStyle name="Total 6 6 4 4" xfId="55559" xr:uid="{59238ED1-2781-49A0-9AB7-5AF80A9A7D8A}"/>
    <cellStyle name="Total 6 6 5" xfId="19837" xr:uid="{1D5945E3-EB04-4C99-A375-77BC5FF86944}"/>
    <cellStyle name="Total 6 6 5 2" xfId="37710" xr:uid="{A2D5B735-AAD8-4AE9-899F-5F89DA4EF755}"/>
    <cellStyle name="Total 6 6 5 3" xfId="55561" xr:uid="{2C4C245B-3B7D-4EF2-96FD-3AE1C40D685F}"/>
    <cellStyle name="Total 6 6 6" xfId="37703" xr:uid="{1D247D57-3C2E-481B-B465-477428C5BDD2}"/>
    <cellStyle name="Total 6 6 7" xfId="55554" xr:uid="{39048299-95BC-46AF-825A-1C9BEBF301EF}"/>
    <cellStyle name="Total 6 7" xfId="19838" xr:uid="{8828B045-7344-429C-A29E-962E1E03E1DA}"/>
    <cellStyle name="Total 6 7 2" xfId="19839" xr:uid="{836120E0-9BBD-4571-9B3E-73B0BA34E628}"/>
    <cellStyle name="Total 6 7 2 2" xfId="19840" xr:uid="{D3B17F48-B679-4A2B-833C-F07BD21C8C5B}"/>
    <cellStyle name="Total 6 7 2 2 2" xfId="37713" xr:uid="{2818C4C7-8183-42DD-8DF7-6A712F2BD759}"/>
    <cellStyle name="Total 6 7 2 2 3" xfId="55564" xr:uid="{A67D112C-B80E-47E7-9A4F-570D166D210F}"/>
    <cellStyle name="Total 6 7 2 3" xfId="37712" xr:uid="{844350D7-E327-482B-9D9D-3259A940DCE5}"/>
    <cellStyle name="Total 6 7 2 4" xfId="55563" xr:uid="{12E26FBD-87CC-426E-BE29-C78B8FAF8B40}"/>
    <cellStyle name="Total 6 7 3" xfId="19841" xr:uid="{1854C0D0-ABE1-48E4-A299-20AB31BE084A}"/>
    <cellStyle name="Total 6 7 3 2" xfId="19842" xr:uid="{7233ED5B-00B2-4610-B7F6-A87009F51C41}"/>
    <cellStyle name="Total 6 7 3 2 2" xfId="37715" xr:uid="{3BC34340-2935-4DB7-9B08-D088A155EF44}"/>
    <cellStyle name="Total 6 7 3 2 3" xfId="55566" xr:uid="{F9B05909-B6AD-4198-9DE0-248E114A6035}"/>
    <cellStyle name="Total 6 7 3 3" xfId="37714" xr:uid="{C0AAFC1F-7BE3-4355-9786-D4139FB08D14}"/>
    <cellStyle name="Total 6 7 3 4" xfId="55565" xr:uid="{762AD764-98A1-4DE3-A458-D1139A21F898}"/>
    <cellStyle name="Total 6 7 4" xfId="19843" xr:uid="{1647122D-C818-4BCD-AD4F-9A7D2BB7C27A}"/>
    <cellStyle name="Total 6 7 4 2" xfId="37716" xr:uid="{CB771C04-EF26-4E0E-AC49-A1396129671F}"/>
    <cellStyle name="Total 6 7 4 3" xfId="55567" xr:uid="{2BB4B0A8-C3CD-4D4A-97EF-F35A5DA00DFA}"/>
    <cellStyle name="Total 6 7 5" xfId="37711" xr:uid="{E1E44AFE-57CF-4910-B65A-2FC6D59FD44F}"/>
    <cellStyle name="Total 6 7 6" xfId="55562" xr:uid="{585E9A9A-7379-4BA2-8821-AFB6B67EA990}"/>
    <cellStyle name="Total 6 8" xfId="19844" xr:uid="{756BF6DD-3895-422F-984A-30226F90C755}"/>
    <cellStyle name="Total 6 8 2" xfId="19845" xr:uid="{9ACB548E-B7C4-41BD-ACFA-1C66BDB9E3E5}"/>
    <cellStyle name="Total 6 8 2 2" xfId="37718" xr:uid="{1806BC01-E571-4AEA-A1B8-60AE61E3C708}"/>
    <cellStyle name="Total 6 8 2 3" xfId="55569" xr:uid="{FE1E6FF5-7A76-400C-AA67-2DA1EF9B7601}"/>
    <cellStyle name="Total 6 8 3" xfId="37717" xr:uid="{33890779-6E87-4C76-96A2-0898EEE3B6E8}"/>
    <cellStyle name="Total 6 8 4" xfId="55568" xr:uid="{414278F4-90C1-4C06-AD98-281B03AB1302}"/>
    <cellStyle name="Total 6 9" xfId="19846" xr:uid="{C94B1658-AB9A-447B-97A3-290596000151}"/>
    <cellStyle name="Total 6 9 2" xfId="19847" xr:uid="{CD7B63F3-81D4-4422-B1C7-DBD06A2A054C}"/>
    <cellStyle name="Total 6 9 2 2" xfId="37720" xr:uid="{0AB721A7-50FA-439A-9D11-88A0B85BF763}"/>
    <cellStyle name="Total 6 9 2 3" xfId="55571" xr:uid="{4E5BDDAC-73F7-449B-BAD7-515D6C2FFB24}"/>
    <cellStyle name="Total 6 9 3" xfId="37719" xr:uid="{3C0AFA08-00F3-4841-A693-7E934911DADD}"/>
    <cellStyle name="Total 6 9 4" xfId="55570" xr:uid="{6376A3AD-111A-47AA-96B1-C74FF019A372}"/>
    <cellStyle name="Total 7" xfId="3340" xr:uid="{9DBCF696-A5FF-493F-AE12-8D18A391C34F}"/>
    <cellStyle name="Total 7 10" xfId="19849" xr:uid="{8C101435-B4A0-45DC-9DB0-89E0B82E8460}"/>
    <cellStyle name="Total 7 10 2" xfId="37722" xr:uid="{95A772C9-87AD-4641-A57C-C98F04ECAB92}"/>
    <cellStyle name="Total 7 10 3" xfId="55573" xr:uid="{51A38522-2021-46F4-AF3F-B486B7174C2B}"/>
    <cellStyle name="Total 7 11" xfId="19850" xr:uid="{9A4E7E00-F7C0-40B2-A3F8-22A227BD51B6}"/>
    <cellStyle name="Total 7 11 2" xfId="37723" xr:uid="{52CF6853-BE2E-4824-B778-22F692B3D283}"/>
    <cellStyle name="Total 7 11 3" xfId="55574" xr:uid="{1FA079AA-0066-4972-9EDC-E90A851C29EE}"/>
    <cellStyle name="Total 7 12" xfId="19848" xr:uid="{B8F15E8C-E4EB-4F59-B356-4DD19633D3C3}"/>
    <cellStyle name="Total 7 12 2" xfId="37721" xr:uid="{7446BB16-D56B-4696-8F05-ED9882C5705D}"/>
    <cellStyle name="Total 7 12 3" xfId="55572" xr:uid="{CD11F15C-161D-4BE5-A466-DDFF3A8AAE80}"/>
    <cellStyle name="Total 7 13" xfId="60407" xr:uid="{25A3F810-9FD2-4748-8A35-FA1F70796F66}"/>
    <cellStyle name="Total 7 2" xfId="19851" xr:uid="{30843AD1-3752-424E-A288-6B41DD790D4E}"/>
    <cellStyle name="Total 7 2 2" xfId="19852" xr:uid="{BACB1F8B-4AF2-4435-A3C1-7884AC2FC03B}"/>
    <cellStyle name="Total 7 2 2 2" xfId="19853" xr:uid="{9023C82F-A06E-4021-8694-B5E75ED2B3FA}"/>
    <cellStyle name="Total 7 2 2 2 2" xfId="37726" xr:uid="{09070570-0022-4E39-9F99-15888D70B2AB}"/>
    <cellStyle name="Total 7 2 2 2 3" xfId="55577" xr:uid="{302BDE25-C7E1-413D-8305-0FE943F526EF}"/>
    <cellStyle name="Total 7 2 2 3" xfId="37725" xr:uid="{63308A14-D1A9-4D14-888B-AAAB928DC981}"/>
    <cellStyle name="Total 7 2 2 4" xfId="55576" xr:uid="{89788F29-DC24-4141-9698-7A7A88763119}"/>
    <cellStyle name="Total 7 2 3" xfId="19854" xr:uid="{4BF8B02D-CD64-405E-8C28-9B601C6457FB}"/>
    <cellStyle name="Total 7 2 3 2" xfId="19855" xr:uid="{882D718F-BC3F-4263-950B-4C20AA6B9481}"/>
    <cellStyle name="Total 7 2 3 2 2" xfId="37728" xr:uid="{0ED341C0-450B-4CBD-9220-5D505A1C4047}"/>
    <cellStyle name="Total 7 2 3 2 3" xfId="55579" xr:uid="{FCB88DF8-FCE1-4A1E-840F-7C7BC889A328}"/>
    <cellStyle name="Total 7 2 3 3" xfId="37727" xr:uid="{53C31030-B11B-403C-BC2F-48EFD1924D05}"/>
    <cellStyle name="Total 7 2 3 4" xfId="55578" xr:uid="{FB061A4C-7528-4C04-9B23-5022F04A5F50}"/>
    <cellStyle name="Total 7 2 4" xfId="19856" xr:uid="{7E2C4BBB-8635-4796-8C5D-5C1F9B21601F}"/>
    <cellStyle name="Total 7 2 4 2" xfId="37729" xr:uid="{8A762CD9-F1CA-48F1-A965-5C9F434A19A2}"/>
    <cellStyle name="Total 7 2 4 3" xfId="55580" xr:uid="{7780F140-3FAD-478B-887F-4DA0EC475ADC}"/>
    <cellStyle name="Total 7 2 5" xfId="19857" xr:uid="{8AA5E2EE-8D5F-4592-ABA3-A24CB295A131}"/>
    <cellStyle name="Total 7 2 5 2" xfId="37730" xr:uid="{6D249D7E-9538-419C-AA27-C93267C4FB2D}"/>
    <cellStyle name="Total 7 2 5 3" xfId="55581" xr:uid="{6239B783-6C20-4248-B54C-263FA55781DE}"/>
    <cellStyle name="Total 7 2 6" xfId="37724" xr:uid="{A386ED57-6D83-4AA7-88D5-B86A1CFEB62C}"/>
    <cellStyle name="Total 7 2 7" xfId="55575" xr:uid="{9327A16F-294B-44FD-88AA-F132823D179F}"/>
    <cellStyle name="Total 7 3" xfId="19858" xr:uid="{B208C9A3-0CDF-4A8C-9715-5209D281D9FC}"/>
    <cellStyle name="Total 7 3 2" xfId="19859" xr:uid="{3AE4F474-9E2C-444B-BCBB-1DF99BDEDAE3}"/>
    <cellStyle name="Total 7 3 2 2" xfId="19860" xr:uid="{B2D2D062-3EEB-434B-A66D-7FFD33352301}"/>
    <cellStyle name="Total 7 3 2 2 2" xfId="37733" xr:uid="{F8ED0769-1D37-4E6D-B5A6-67A00B5674A0}"/>
    <cellStyle name="Total 7 3 2 2 3" xfId="55584" xr:uid="{9CE23C41-8621-44D2-9AE1-FC981FF769C3}"/>
    <cellStyle name="Total 7 3 2 3" xfId="37732" xr:uid="{886198E1-72EE-4477-BB70-9EDF902ADB1D}"/>
    <cellStyle name="Total 7 3 2 4" xfId="55583" xr:uid="{C2262F2E-22A1-46D3-B7F8-89257A5CCDA4}"/>
    <cellStyle name="Total 7 3 3" xfId="19861" xr:uid="{A31F2F1B-C1AA-4B52-B695-E1D1314A4E34}"/>
    <cellStyle name="Total 7 3 3 2" xfId="19862" xr:uid="{49384DBE-2FA1-44D5-81BD-DA83FCBFC4B7}"/>
    <cellStyle name="Total 7 3 3 2 2" xfId="37735" xr:uid="{2E79BC84-B48C-4A9D-B148-F7549383DA0E}"/>
    <cellStyle name="Total 7 3 3 2 3" xfId="55586" xr:uid="{2948FE84-45D9-464B-B265-9363FB48D1D7}"/>
    <cellStyle name="Total 7 3 3 3" xfId="37734" xr:uid="{DF48A752-47B4-45ED-B994-8D731AB72D49}"/>
    <cellStyle name="Total 7 3 3 4" xfId="55585" xr:uid="{EDF0AECF-CD27-4319-99F4-DA2BD7CBF3C2}"/>
    <cellStyle name="Total 7 3 4" xfId="19863" xr:uid="{A74BAA11-C221-407F-B9E3-0F622F937684}"/>
    <cellStyle name="Total 7 3 4 2" xfId="37736" xr:uid="{DA082516-5400-4704-9D34-B36AA1056C15}"/>
    <cellStyle name="Total 7 3 4 3" xfId="55587" xr:uid="{AC688147-828F-4D81-936D-1576832E74DD}"/>
    <cellStyle name="Total 7 3 5" xfId="37731" xr:uid="{8DF5A618-9560-4F6F-98D4-AFA2734DCF0A}"/>
    <cellStyle name="Total 7 3 6" xfId="55582" xr:uid="{23A10389-BF0E-4A65-82CF-47234EABB72C}"/>
    <cellStyle name="Total 7 4" xfId="19864" xr:uid="{7EC2F1DE-0784-44EE-BD9E-3053491FB121}"/>
    <cellStyle name="Total 7 4 2" xfId="19865" xr:uid="{73B245DC-6AF2-4939-A4FB-534F79B6CB9D}"/>
    <cellStyle name="Total 7 4 2 2" xfId="19866" xr:uid="{35D4E129-36EC-470E-BBCC-2D311EC0AF1F}"/>
    <cellStyle name="Total 7 4 2 2 2" xfId="37739" xr:uid="{CF48E046-EBD2-477A-9CE8-A5F1626E9D21}"/>
    <cellStyle name="Total 7 4 2 2 3" xfId="55590" xr:uid="{D08676B1-1E16-40FC-87F0-2805FE600CEE}"/>
    <cellStyle name="Total 7 4 2 3" xfId="37738" xr:uid="{083CAEAF-F692-4F5C-8533-029A7622C28D}"/>
    <cellStyle name="Total 7 4 2 4" xfId="55589" xr:uid="{E0D6508C-12F6-4DBC-A3AB-B56D30F88F91}"/>
    <cellStyle name="Total 7 4 3" xfId="19867" xr:uid="{93998CCA-C358-4BA1-9885-481B579CCF39}"/>
    <cellStyle name="Total 7 4 3 2" xfId="19868" xr:uid="{9CE9431E-43B6-4BFF-A44A-D81FBFF09200}"/>
    <cellStyle name="Total 7 4 3 2 2" xfId="37741" xr:uid="{6653B48A-5F12-4286-B25B-682B11A3BD11}"/>
    <cellStyle name="Total 7 4 3 2 3" xfId="55592" xr:uid="{630ACB6B-2B60-43C5-914E-CC4B10E3736A}"/>
    <cellStyle name="Total 7 4 3 3" xfId="37740" xr:uid="{55E80CB6-B47C-4BB5-8C72-44D7051A6170}"/>
    <cellStyle name="Total 7 4 3 4" xfId="55591" xr:uid="{4C940F54-551E-4C6A-A011-F790D11E866A}"/>
    <cellStyle name="Total 7 4 4" xfId="19869" xr:uid="{8CAB6344-E520-48AD-85DF-E57AAB2C7BA0}"/>
    <cellStyle name="Total 7 4 4 2" xfId="37742" xr:uid="{F2216EFC-B03C-465E-907B-BB3CE2F977F8}"/>
    <cellStyle name="Total 7 4 4 3" xfId="55593" xr:uid="{8D4F6A24-0E73-4E8D-A8E0-9417E0D5CCE5}"/>
    <cellStyle name="Total 7 4 5" xfId="37737" xr:uid="{500C2E01-B730-42C6-90D6-0B328D1A06E0}"/>
    <cellStyle name="Total 7 4 6" xfId="55588" xr:uid="{192D4532-C9C5-4887-B28C-0C9666A37AAA}"/>
    <cellStyle name="Total 7 5" xfId="19870" xr:uid="{77ECAE29-167E-468C-930B-006FC09A1428}"/>
    <cellStyle name="Total 7 5 2" xfId="19871" xr:uid="{5C03076E-EC75-4174-A506-64C0F70ECFD5}"/>
    <cellStyle name="Total 7 5 2 2" xfId="19872" xr:uid="{46064956-2749-44D1-9283-74F0A3AB54CB}"/>
    <cellStyle name="Total 7 5 2 2 2" xfId="37745" xr:uid="{E5B30D16-445E-42A3-9CBE-7565C40BB309}"/>
    <cellStyle name="Total 7 5 2 2 3" xfId="55596" xr:uid="{FF7D4F46-DDDE-469B-8A5C-5572CA119357}"/>
    <cellStyle name="Total 7 5 2 3" xfId="37744" xr:uid="{57B62D47-0E62-4A52-A271-914DF7BCD0D2}"/>
    <cellStyle name="Total 7 5 2 4" xfId="55595" xr:uid="{B6FF913C-8A43-41CE-B056-76C713CE7E6F}"/>
    <cellStyle name="Total 7 5 3" xfId="19873" xr:uid="{DDA249A7-2DBC-47F1-96DE-F3A477931A74}"/>
    <cellStyle name="Total 7 5 3 2" xfId="19874" xr:uid="{AE0F12A4-567D-47D0-8BCA-948CCFA6637E}"/>
    <cellStyle name="Total 7 5 3 2 2" xfId="37747" xr:uid="{4403463F-8C89-49A9-8BEF-C4AFA732B1F3}"/>
    <cellStyle name="Total 7 5 3 2 3" xfId="55598" xr:uid="{AE5E6753-E286-4DEE-A7E2-1D19BF5909CD}"/>
    <cellStyle name="Total 7 5 3 3" xfId="37746" xr:uid="{D0B0878F-69B0-4349-A7CD-8B96C8CD3C26}"/>
    <cellStyle name="Total 7 5 3 4" xfId="55597" xr:uid="{18FFD58A-6583-42BD-8C11-48EF365C1FBE}"/>
    <cellStyle name="Total 7 5 4" xfId="19875" xr:uid="{A38883AA-DFCB-4316-B8DC-8DC8184241B9}"/>
    <cellStyle name="Total 7 5 4 2" xfId="19876" xr:uid="{E2CEDF81-9EB7-4D91-8F9B-D11A6A22BC1E}"/>
    <cellStyle name="Total 7 5 4 2 2" xfId="37749" xr:uid="{0FED3BF5-B3B4-4B26-83A3-6FFAAF341F10}"/>
    <cellStyle name="Total 7 5 4 2 3" xfId="55600" xr:uid="{A3F726D8-FFD5-4C43-93CF-107B91596EDD}"/>
    <cellStyle name="Total 7 5 4 3" xfId="37748" xr:uid="{E026AB23-0699-48FA-9BC2-C43BBD5DA145}"/>
    <cellStyle name="Total 7 5 4 4" xfId="55599" xr:uid="{44EE767A-41A5-462C-BEC0-CBF4A9623E30}"/>
    <cellStyle name="Total 7 5 5" xfId="19877" xr:uid="{06262791-423C-4D1C-928D-AA483BA17297}"/>
    <cellStyle name="Total 7 5 5 2" xfId="37750" xr:uid="{EA9E5959-3BDF-4FAA-A743-9F5E3A26C37E}"/>
    <cellStyle name="Total 7 5 5 3" xfId="55601" xr:uid="{8D85E17A-0817-4566-A2CB-16C24155970C}"/>
    <cellStyle name="Total 7 5 6" xfId="37743" xr:uid="{10C8512D-6362-4C25-813F-3EA9EAC15984}"/>
    <cellStyle name="Total 7 5 7" xfId="55594" xr:uid="{D8B918B6-B10D-4038-A811-D085E8B108B2}"/>
    <cellStyle name="Total 7 6" xfId="19878" xr:uid="{2D28F5D2-B0E1-4A16-B4E5-23555831086C}"/>
    <cellStyle name="Total 7 6 2" xfId="19879" xr:uid="{06FC41F0-3A8E-4337-A6EC-DA831ADF5C04}"/>
    <cellStyle name="Total 7 6 2 2" xfId="19880" xr:uid="{22B64162-F747-46FC-928B-F7745DD37D7C}"/>
    <cellStyle name="Total 7 6 2 2 2" xfId="37753" xr:uid="{2C9B2274-A3E2-4EF7-8A1D-8C8D7BCA6513}"/>
    <cellStyle name="Total 7 6 2 2 3" xfId="55604" xr:uid="{730C1A8D-FAFF-41D7-9EEA-8A168E558537}"/>
    <cellStyle name="Total 7 6 2 3" xfId="37752" xr:uid="{EDDFBE11-ECA1-418F-8912-955637AF939F}"/>
    <cellStyle name="Total 7 6 2 4" xfId="55603" xr:uid="{870FFCF0-04AB-4563-A794-F3F2A733F955}"/>
    <cellStyle name="Total 7 6 3" xfId="19881" xr:uid="{E659CFA4-91AB-4244-A56A-56C0F73D5806}"/>
    <cellStyle name="Total 7 6 3 2" xfId="19882" xr:uid="{384E3088-B435-4F30-8E2F-7609DFCA3940}"/>
    <cellStyle name="Total 7 6 3 2 2" xfId="37755" xr:uid="{53EA9076-23A4-4D65-BA77-53844CE34A51}"/>
    <cellStyle name="Total 7 6 3 2 3" xfId="55606" xr:uid="{86F33A68-C3AB-41A7-8BD3-E94F7A95322E}"/>
    <cellStyle name="Total 7 6 3 3" xfId="37754" xr:uid="{E728884D-5A31-4F25-BD55-DB8104ED922F}"/>
    <cellStyle name="Total 7 6 3 4" xfId="55605" xr:uid="{94F91B15-79FC-4C95-A701-B5B87FE194DF}"/>
    <cellStyle name="Total 7 6 4" xfId="19883" xr:uid="{C7BF48F4-70A8-4B52-807B-02DCCC1983C0}"/>
    <cellStyle name="Total 7 6 4 2" xfId="37756" xr:uid="{EFB89AC2-CE90-428E-B244-BE686081E4B6}"/>
    <cellStyle name="Total 7 6 4 3" xfId="55607" xr:uid="{A3F596FA-413B-4636-A464-5C7BDF96C966}"/>
    <cellStyle name="Total 7 6 5" xfId="37751" xr:uid="{964D1E2E-8A9E-4539-9332-A31C27383707}"/>
    <cellStyle name="Total 7 6 6" xfId="55602" xr:uid="{CDF5537E-A311-4796-929E-4C5F08EA5BED}"/>
    <cellStyle name="Total 7 7" xfId="19884" xr:uid="{808C6C5D-3E11-415E-BD05-3A0C21F18343}"/>
    <cellStyle name="Total 7 7 2" xfId="19885" xr:uid="{0A0A982F-91E3-48EC-80AC-A9C72C6AA9B0}"/>
    <cellStyle name="Total 7 7 2 2" xfId="37758" xr:uid="{C8A14238-57D7-4AB1-B761-2BEC8743244A}"/>
    <cellStyle name="Total 7 7 2 3" xfId="55609" xr:uid="{5C8445D3-A6A9-4722-8D86-874A710ADC17}"/>
    <cellStyle name="Total 7 7 3" xfId="37757" xr:uid="{F100295B-A771-4920-848A-3125125E1DED}"/>
    <cellStyle name="Total 7 7 4" xfId="55608" xr:uid="{B89C761E-1EC8-410B-8F43-65C1D99A832E}"/>
    <cellStyle name="Total 7 8" xfId="19886" xr:uid="{4648F38B-C523-48EE-B871-0661368B553A}"/>
    <cellStyle name="Total 7 8 2" xfId="19887" xr:uid="{006FBDFA-4E86-4760-90D7-BD1EE165EA94}"/>
    <cellStyle name="Total 7 8 2 2" xfId="37760" xr:uid="{8AB41566-6B56-4E9D-8808-CD702D463E46}"/>
    <cellStyle name="Total 7 8 2 3" xfId="55611" xr:uid="{0FB7490A-07E5-4A48-8D73-3ACF0FAD444B}"/>
    <cellStyle name="Total 7 8 3" xfId="37759" xr:uid="{200EA5A8-A29D-4CBF-B0DE-FD27154A39C9}"/>
    <cellStyle name="Total 7 8 4" xfId="55610" xr:uid="{433725B2-096E-4091-A356-6791DFE52DFD}"/>
    <cellStyle name="Total 7 9" xfId="19888" xr:uid="{5D23B2CA-6286-471A-95E6-310408A37BA2}"/>
    <cellStyle name="Total 7 9 2" xfId="19889" xr:uid="{90062E17-F72B-4C82-B90F-9A36FCF00D58}"/>
    <cellStyle name="Total 7 9 2 2" xfId="37762" xr:uid="{E42AD98F-C8FB-44D9-910F-4C4742001733}"/>
    <cellStyle name="Total 7 9 2 3" xfId="55613" xr:uid="{DC5B7A69-1BBB-40D4-B6DC-E40B90295570}"/>
    <cellStyle name="Total 7 9 3" xfId="37761" xr:uid="{AD7C0E35-1227-44B9-B97A-DAB2E855DDAC}"/>
    <cellStyle name="Total 7 9 4" xfId="55612" xr:uid="{C8315AA1-EE1F-43B2-BF0C-57ACDD2FD65E}"/>
    <cellStyle name="Total 8" xfId="3341" xr:uid="{2BD2D547-FC8D-4296-BC2A-6D8BBF38E399}"/>
    <cellStyle name="Total 8 10" xfId="19891" xr:uid="{75DF7F07-9875-4730-BA3D-E2CDC72E5CEB}"/>
    <cellStyle name="Total 8 10 2" xfId="37764" xr:uid="{2CE041DC-5DE9-4D15-BDCF-3F528B6F4C5C}"/>
    <cellStyle name="Total 8 10 3" xfId="55615" xr:uid="{F8DCD9EE-6DB7-4DC9-A14C-44FAEDE74FBC}"/>
    <cellStyle name="Total 8 11" xfId="19892" xr:uid="{5E2E324B-1C06-4FEA-8959-1A4D5B4C398B}"/>
    <cellStyle name="Total 8 11 2" xfId="37765" xr:uid="{FE82FA69-3E5D-4D03-81DD-69BBA8A12B97}"/>
    <cellStyle name="Total 8 11 3" xfId="55616" xr:uid="{B63A6E8C-810D-40B2-A69C-1756482B4AAF}"/>
    <cellStyle name="Total 8 12" xfId="19890" xr:uid="{6DB2735A-A7C5-4FEB-84D0-55D2628C3D34}"/>
    <cellStyle name="Total 8 12 2" xfId="37763" xr:uid="{5E134DE4-1B7D-4404-B6A8-07C152493110}"/>
    <cellStyle name="Total 8 12 3" xfId="55614" xr:uid="{43D10A64-9030-4E53-A3AF-67405BE0964E}"/>
    <cellStyle name="Total 8 13" xfId="60408" xr:uid="{0ED50018-F3E3-4DD6-BE8B-98DDCDDF6DA7}"/>
    <cellStyle name="Total 8 2" xfId="19893" xr:uid="{923E871B-46F3-46F9-B57C-66FB30D74FCA}"/>
    <cellStyle name="Total 8 2 2" xfId="19894" xr:uid="{39B8F823-D1DE-41FB-8A7C-786E394AF6CF}"/>
    <cellStyle name="Total 8 2 2 2" xfId="19895" xr:uid="{2A9C2B44-C4DB-479D-925F-6A0564F9DFAA}"/>
    <cellStyle name="Total 8 2 2 2 2" xfId="37768" xr:uid="{167B5A42-C8FA-4BCA-AF22-FC66FF425F45}"/>
    <cellStyle name="Total 8 2 2 2 3" xfId="55619" xr:uid="{A1F16B43-DCF8-4BB6-9C5D-9E1FF8405B37}"/>
    <cellStyle name="Total 8 2 2 3" xfId="37767" xr:uid="{05B54F81-0FB3-4EB8-AC5F-875559BA250F}"/>
    <cellStyle name="Total 8 2 2 4" xfId="55618" xr:uid="{8BF800FE-A586-4A87-BDF6-5F7F65638214}"/>
    <cellStyle name="Total 8 2 3" xfId="19896" xr:uid="{A882259A-DFEE-46DC-97C9-BB6556FB29CF}"/>
    <cellStyle name="Total 8 2 3 2" xfId="19897" xr:uid="{C9BCB1BD-B6CA-4DBA-85F4-40057A6D7B61}"/>
    <cellStyle name="Total 8 2 3 2 2" xfId="37770" xr:uid="{7348A888-EF35-4546-88C7-3615CF39D00E}"/>
    <cellStyle name="Total 8 2 3 2 3" xfId="55621" xr:uid="{6DA31421-6A09-47BA-ACC1-3D14AC31F40C}"/>
    <cellStyle name="Total 8 2 3 3" xfId="37769" xr:uid="{23FB11FD-96F2-4DAA-B4BD-8E048A22E726}"/>
    <cellStyle name="Total 8 2 3 4" xfId="55620" xr:uid="{E7E6C54B-8D89-4AC1-9D2C-CCA71CCADB10}"/>
    <cellStyle name="Total 8 2 4" xfId="19898" xr:uid="{59871480-E3B6-42FF-AF10-16C486286627}"/>
    <cellStyle name="Total 8 2 4 2" xfId="37771" xr:uid="{39AB3626-C2CA-4C0F-B215-AA6CD989CFAD}"/>
    <cellStyle name="Total 8 2 4 3" xfId="55622" xr:uid="{58AE3F53-AB9D-47D5-ABC7-4A646073CEBE}"/>
    <cellStyle name="Total 8 2 5" xfId="19899" xr:uid="{DD6926A7-2549-43E3-A479-6FB68F4EE6C4}"/>
    <cellStyle name="Total 8 2 5 2" xfId="37772" xr:uid="{71686976-4EFC-40AA-ABAF-835848DF856B}"/>
    <cellStyle name="Total 8 2 5 3" xfId="55623" xr:uid="{B3A3B2C9-C9A5-415D-9A58-65175C1D26E9}"/>
    <cellStyle name="Total 8 2 6" xfId="37766" xr:uid="{68873661-90CE-4CF2-B705-A8AA8B3760BF}"/>
    <cellStyle name="Total 8 2 7" xfId="55617" xr:uid="{B71B5201-A0F6-4FFA-9F10-30F096CD6DDE}"/>
    <cellStyle name="Total 8 3" xfId="19900" xr:uid="{0E9EC602-88A9-4BC0-A354-38C75495E8C0}"/>
    <cellStyle name="Total 8 3 2" xfId="19901" xr:uid="{825A41CD-C8DF-4005-AE6E-7873DFFF6BF3}"/>
    <cellStyle name="Total 8 3 2 2" xfId="19902" xr:uid="{F2CC7C27-ADFD-48C6-8CC0-923FACE6E3BE}"/>
    <cellStyle name="Total 8 3 2 2 2" xfId="37775" xr:uid="{CBEDA0C7-AAE9-4CB6-A1E7-FA26F3108021}"/>
    <cellStyle name="Total 8 3 2 2 3" xfId="55626" xr:uid="{F83FEC3C-5545-4522-AAA7-1EC9BB985642}"/>
    <cellStyle name="Total 8 3 2 3" xfId="37774" xr:uid="{59B6DFA6-12B9-48D6-A133-32ABDE0DAC0A}"/>
    <cellStyle name="Total 8 3 2 4" xfId="55625" xr:uid="{BC35F689-AA22-417B-A713-33F862A30036}"/>
    <cellStyle name="Total 8 3 3" xfId="19903" xr:uid="{E4745547-CB11-4679-8B3C-B25B73058291}"/>
    <cellStyle name="Total 8 3 3 2" xfId="19904" xr:uid="{0C3C9BE2-C986-4D40-8F83-DB45EA5460B1}"/>
    <cellStyle name="Total 8 3 3 2 2" xfId="37777" xr:uid="{1365A5D6-D281-443A-BBAA-B9D38502C855}"/>
    <cellStyle name="Total 8 3 3 2 3" xfId="55628" xr:uid="{565A6DA3-69A6-47B6-984E-D2603ADBBC75}"/>
    <cellStyle name="Total 8 3 3 3" xfId="37776" xr:uid="{6A42A09C-EDC9-4EE8-BBA5-6F6919BC440C}"/>
    <cellStyle name="Total 8 3 3 4" xfId="55627" xr:uid="{BF180442-53D9-4B57-B9A4-294CB4898229}"/>
    <cellStyle name="Total 8 3 4" xfId="19905" xr:uid="{99913A90-2A6A-430A-BDB5-42EE1F6D16E9}"/>
    <cellStyle name="Total 8 3 4 2" xfId="37778" xr:uid="{ACAF2B95-EF1A-4B4B-8DDD-82F38B2DD4BF}"/>
    <cellStyle name="Total 8 3 4 3" xfId="55629" xr:uid="{A7F4F5AE-7BC1-4A8B-8F51-E6F64BE4879F}"/>
    <cellStyle name="Total 8 3 5" xfId="37773" xr:uid="{E9AD03A4-23FA-482E-ACEA-95B4698844FB}"/>
    <cellStyle name="Total 8 3 6" xfId="55624" xr:uid="{07892C12-F750-4FF2-8E92-37E6406D90AF}"/>
    <cellStyle name="Total 8 4" xfId="19906" xr:uid="{56D2235F-D74B-4508-9FA1-7B4B5D664617}"/>
    <cellStyle name="Total 8 4 2" xfId="19907" xr:uid="{688A7C29-1241-485E-BAF3-A1EE5E4BE89F}"/>
    <cellStyle name="Total 8 4 2 2" xfId="19908" xr:uid="{2E11E400-37E8-4BA9-A9B6-A1639990F986}"/>
    <cellStyle name="Total 8 4 2 2 2" xfId="37781" xr:uid="{D5E29601-FE23-4B58-9BD7-26EFE69CA1C3}"/>
    <cellStyle name="Total 8 4 2 2 3" xfId="55632" xr:uid="{BCB83690-8440-45EF-927B-BDE4703E0EF5}"/>
    <cellStyle name="Total 8 4 2 3" xfId="37780" xr:uid="{7D7D3FA4-75BB-402A-A10A-CB1706DF7326}"/>
    <cellStyle name="Total 8 4 2 4" xfId="55631" xr:uid="{40B39B9C-21A6-4A67-913C-ADF7FCC1C9A0}"/>
    <cellStyle name="Total 8 4 3" xfId="19909" xr:uid="{2CD04A6C-19D8-4908-9C53-ED0F0D63C06E}"/>
    <cellStyle name="Total 8 4 3 2" xfId="19910" xr:uid="{2897AA5C-9921-46F8-8B8C-3CF3E0C124BA}"/>
    <cellStyle name="Total 8 4 3 2 2" xfId="37783" xr:uid="{15CD1FED-1AC4-4D96-9FC2-A8B1F2106D06}"/>
    <cellStyle name="Total 8 4 3 2 3" xfId="55634" xr:uid="{AA0C0F0E-6C6A-459A-81A5-DA88DAE83828}"/>
    <cellStyle name="Total 8 4 3 3" xfId="37782" xr:uid="{058F7FE2-453D-4A4F-9805-8CB89026C783}"/>
    <cellStyle name="Total 8 4 3 4" xfId="55633" xr:uid="{CB1687D9-FDFC-4ADE-93D5-D7CA126CFE50}"/>
    <cellStyle name="Total 8 4 4" xfId="19911" xr:uid="{4BE13E24-0274-4EA9-BFC0-E150A8ECD48E}"/>
    <cellStyle name="Total 8 4 4 2" xfId="37784" xr:uid="{317C15AC-E7FC-43B9-A5E3-589B9B74C48D}"/>
    <cellStyle name="Total 8 4 4 3" xfId="55635" xr:uid="{8EFDE529-3E1E-47EC-BA9A-6D509C1C2AE6}"/>
    <cellStyle name="Total 8 4 5" xfId="37779" xr:uid="{E5BDDF52-EAB2-41F2-AA33-E047F9C36F4F}"/>
    <cellStyle name="Total 8 4 6" xfId="55630" xr:uid="{925BE3B5-0A24-4CDB-8F07-380FADC80B13}"/>
    <cellStyle name="Total 8 5" xfId="19912" xr:uid="{B8F15BE7-F438-4D2F-BEE6-FD7ABEE008CC}"/>
    <cellStyle name="Total 8 5 2" xfId="19913" xr:uid="{E9EBFBE4-4A45-4D6A-8280-7F2A75D6D13C}"/>
    <cellStyle name="Total 8 5 2 2" xfId="19914" xr:uid="{D1EA79D1-537F-4246-BFFA-FDF24F49A8B0}"/>
    <cellStyle name="Total 8 5 2 2 2" xfId="37787" xr:uid="{9321C128-4E9D-49FD-9AA4-2DA7428F0865}"/>
    <cellStyle name="Total 8 5 2 2 3" xfId="55638" xr:uid="{6B0B03B4-6158-4E82-9053-A6EB48D73921}"/>
    <cellStyle name="Total 8 5 2 3" xfId="37786" xr:uid="{BFF4DD7F-81B8-4505-AD56-3FD7D1B1FC49}"/>
    <cellStyle name="Total 8 5 2 4" xfId="55637" xr:uid="{E90FE264-F547-4D4D-9C16-FE70E6FAAA78}"/>
    <cellStyle name="Total 8 5 3" xfId="19915" xr:uid="{F3FE2D58-293E-41FC-9472-EA58AF66517B}"/>
    <cellStyle name="Total 8 5 3 2" xfId="19916" xr:uid="{0999ECF3-4AFE-466A-B3DF-E30767A4B671}"/>
    <cellStyle name="Total 8 5 3 2 2" xfId="37789" xr:uid="{507A27DD-83DB-4480-B794-A5AA2DC0CCAF}"/>
    <cellStyle name="Total 8 5 3 2 3" xfId="55640" xr:uid="{0A7902D4-060B-45A7-9103-89ECEB94687A}"/>
    <cellStyle name="Total 8 5 3 3" xfId="37788" xr:uid="{407F2810-0849-4167-8239-6986881C7EC7}"/>
    <cellStyle name="Total 8 5 3 4" xfId="55639" xr:uid="{6BEB0ADF-DE55-4FBF-BFD6-EFD82993B706}"/>
    <cellStyle name="Total 8 5 4" xfId="19917" xr:uid="{1066B988-0A8F-4149-89AD-97AD1FAB23E8}"/>
    <cellStyle name="Total 8 5 4 2" xfId="19918" xr:uid="{C1EE10E6-A169-4197-A5AF-2619CA57C124}"/>
    <cellStyle name="Total 8 5 4 2 2" xfId="37791" xr:uid="{65CCC12D-98DB-40C3-AC21-4FFD47E612FC}"/>
    <cellStyle name="Total 8 5 4 2 3" xfId="55642" xr:uid="{016CAA78-9B16-41CE-9487-D7B99A613C44}"/>
    <cellStyle name="Total 8 5 4 3" xfId="37790" xr:uid="{FE14EF71-900A-490B-A221-D3BD37F4AD76}"/>
    <cellStyle name="Total 8 5 4 4" xfId="55641" xr:uid="{807B6E45-C2BC-4273-8513-BC1F5107031F}"/>
    <cellStyle name="Total 8 5 5" xfId="19919" xr:uid="{4D615BEF-05AA-49D1-89F7-446A3B643644}"/>
    <cellStyle name="Total 8 5 5 2" xfId="37792" xr:uid="{4E727B66-9BAC-4915-9E1C-F2553D821C4F}"/>
    <cellStyle name="Total 8 5 5 3" xfId="55643" xr:uid="{D9410398-E1F9-4432-A29F-7A399F683580}"/>
    <cellStyle name="Total 8 5 6" xfId="37785" xr:uid="{CE2BDC20-3459-4DD4-A64C-A129C240E630}"/>
    <cellStyle name="Total 8 5 7" xfId="55636" xr:uid="{0060BC1C-A5CB-494A-8D17-176CE098DD88}"/>
    <cellStyle name="Total 8 6" xfId="19920" xr:uid="{E68879A0-62B3-4A0B-8662-2EC423615314}"/>
    <cellStyle name="Total 8 6 2" xfId="19921" xr:uid="{417868FB-A6F8-4C65-912D-4328277FEB47}"/>
    <cellStyle name="Total 8 6 2 2" xfId="19922" xr:uid="{6E831469-E2A2-41A9-9E35-F6F1BA21E7D2}"/>
    <cellStyle name="Total 8 6 2 2 2" xfId="37795" xr:uid="{93E8B56B-5322-43B9-B0A2-5931AF383E4E}"/>
    <cellStyle name="Total 8 6 2 2 3" xfId="55646" xr:uid="{8575B46F-0B6A-4379-AD32-9221117C2EAB}"/>
    <cellStyle name="Total 8 6 2 3" xfId="37794" xr:uid="{128A950A-CDA1-4766-8F35-249E291C3100}"/>
    <cellStyle name="Total 8 6 2 4" xfId="55645" xr:uid="{B49F6781-A953-4A32-B147-6B17A9E2011A}"/>
    <cellStyle name="Total 8 6 3" xfId="19923" xr:uid="{00CB6D54-1BE9-4AF2-9E8E-FDA17B536D63}"/>
    <cellStyle name="Total 8 6 3 2" xfId="19924" xr:uid="{659FE815-77DB-4934-81F5-13F8599C753F}"/>
    <cellStyle name="Total 8 6 3 2 2" xfId="37797" xr:uid="{2DECF2AF-D238-4B0F-B1DA-2388E6EB6075}"/>
    <cellStyle name="Total 8 6 3 2 3" xfId="55648" xr:uid="{F3B0A5BD-9BB3-498B-8140-95BEA7A4CE84}"/>
    <cellStyle name="Total 8 6 3 3" xfId="37796" xr:uid="{F8BD56D2-BBEE-4493-8E8D-87EC81D04D00}"/>
    <cellStyle name="Total 8 6 3 4" xfId="55647" xr:uid="{6BB7134E-C808-4153-8872-A152910272E4}"/>
    <cellStyle name="Total 8 6 4" xfId="19925" xr:uid="{1EAC6507-9F25-4105-8E80-8E9F889180CE}"/>
    <cellStyle name="Total 8 6 4 2" xfId="37798" xr:uid="{08B20029-0ABA-4498-BB2B-E9708CF7D76C}"/>
    <cellStyle name="Total 8 6 4 3" xfId="55649" xr:uid="{142D4F82-BF1E-48EA-84D9-4987260F462E}"/>
    <cellStyle name="Total 8 6 5" xfId="37793" xr:uid="{F6DA2E1F-C554-4BAA-B60D-E8CB96BEAF23}"/>
    <cellStyle name="Total 8 6 6" xfId="55644" xr:uid="{D1E16BAC-15D8-462B-8FE6-5926B9C34F54}"/>
    <cellStyle name="Total 8 7" xfId="19926" xr:uid="{9A40DBAD-52AE-4363-9CA8-3A67452238DF}"/>
    <cellStyle name="Total 8 7 2" xfId="19927" xr:uid="{3B36CCA6-7776-4FBD-B409-21EDACC3B799}"/>
    <cellStyle name="Total 8 7 2 2" xfId="37800" xr:uid="{F48E65AA-CDA6-4B35-A2EA-016A28F4878B}"/>
    <cellStyle name="Total 8 7 2 3" xfId="55651" xr:uid="{CE8220B3-4936-41B0-9F1D-A79565270A67}"/>
    <cellStyle name="Total 8 7 3" xfId="37799" xr:uid="{A79585F8-99BC-4383-B036-A46247E46720}"/>
    <cellStyle name="Total 8 7 4" xfId="55650" xr:uid="{32DF327D-803D-4B92-8F40-F3FC24A7C152}"/>
    <cellStyle name="Total 8 8" xfId="19928" xr:uid="{0844B3E0-F291-4928-BAAF-6C4589D82AFD}"/>
    <cellStyle name="Total 8 8 2" xfId="19929" xr:uid="{76833952-FD87-47F7-B12A-633A713A2B75}"/>
    <cellStyle name="Total 8 8 2 2" xfId="37802" xr:uid="{47B2191E-5E7D-4962-B601-26A39DFD0CFA}"/>
    <cellStyle name="Total 8 8 2 3" xfId="55653" xr:uid="{5923A108-DE14-4239-B31C-B0A20204EB6E}"/>
    <cellStyle name="Total 8 8 3" xfId="37801" xr:uid="{DD53C52E-8481-492D-9026-9C4CB79AAD99}"/>
    <cellStyle name="Total 8 8 4" xfId="55652" xr:uid="{F9144AEB-F1C9-46BE-BE37-182F2A7389E7}"/>
    <cellStyle name="Total 8 9" xfId="19930" xr:uid="{74FE3493-C7CC-4C67-AA6F-2054D5400333}"/>
    <cellStyle name="Total 8 9 2" xfId="19931" xr:uid="{54AD5CC0-6FE0-4D79-B839-0197137DBB90}"/>
    <cellStyle name="Total 8 9 2 2" xfId="37804" xr:uid="{AC59A5D1-508D-4FF9-8A3D-D259617EE373}"/>
    <cellStyle name="Total 8 9 2 3" xfId="55655" xr:uid="{6C2D6E84-B993-4EAF-A9A4-4ED8B88D5490}"/>
    <cellStyle name="Total 8 9 3" xfId="37803" xr:uid="{7E60AB75-DE4A-45AA-9C3A-D23A5331DC0B}"/>
    <cellStyle name="Total 8 9 4" xfId="55654" xr:uid="{BA9C8D26-8C3A-4B46-A59A-A93F3A2E5129}"/>
    <cellStyle name="Total 9" xfId="3342" xr:uid="{C9E26A16-FCF3-4803-8A27-5E82D3BA2CC9}"/>
    <cellStyle name="Total 9 10" xfId="19933" xr:uid="{1E5F2BB3-2FCA-42B9-A184-99C8F3BC1041}"/>
    <cellStyle name="Total 9 10 2" xfId="37806" xr:uid="{54899A8F-C150-4A18-B581-2617E74BCB25}"/>
    <cellStyle name="Total 9 10 3" xfId="55657" xr:uid="{B3753632-7D34-4A17-821D-8A3E0ACBC7CF}"/>
    <cellStyle name="Total 9 11" xfId="19934" xr:uid="{A081339D-8AA6-466F-B828-C6B28B625496}"/>
    <cellStyle name="Total 9 11 2" xfId="37807" xr:uid="{4F2251CA-C20F-4AA4-9F25-6C6652F07997}"/>
    <cellStyle name="Total 9 11 3" xfId="55658" xr:uid="{896FEA76-9269-4A1B-AEDB-51D9500E7341}"/>
    <cellStyle name="Total 9 12" xfId="19932" xr:uid="{C0D414C1-54C8-4579-9246-AF56446E7202}"/>
    <cellStyle name="Total 9 12 2" xfId="37805" xr:uid="{9A0A02EF-3787-43B1-BEB2-656A03C4D10B}"/>
    <cellStyle name="Total 9 12 3" xfId="55656" xr:uid="{9A1C1C74-F4E5-403D-92EC-E8D8B448F10C}"/>
    <cellStyle name="Total 9 13" xfId="60409" xr:uid="{3D4A8D88-90F6-446F-8F46-A51EB55BBA32}"/>
    <cellStyle name="Total 9 2" xfId="19935" xr:uid="{B382E275-4960-4A0D-8B63-5A2A85AC4D44}"/>
    <cellStyle name="Total 9 2 2" xfId="19936" xr:uid="{5A5FF1BD-440A-4C94-BAF3-3CF124334232}"/>
    <cellStyle name="Total 9 2 2 2" xfId="19937" xr:uid="{BAD6B67F-6F5F-4FFF-8EEA-4AA2835C9790}"/>
    <cellStyle name="Total 9 2 2 2 2" xfId="37810" xr:uid="{67A34771-E787-4D8E-8E6E-36DA661B7894}"/>
    <cellStyle name="Total 9 2 2 2 3" xfId="55661" xr:uid="{C8CEDD01-88F5-4F02-B04A-646BED703747}"/>
    <cellStyle name="Total 9 2 2 3" xfId="37809" xr:uid="{AD79BD74-EA42-473A-A8F0-F26ABC825BF2}"/>
    <cellStyle name="Total 9 2 2 4" xfId="55660" xr:uid="{38F62C3D-9E37-41A7-9547-DFC1E4B47345}"/>
    <cellStyle name="Total 9 2 3" xfId="19938" xr:uid="{F5E80E77-1871-4CF0-B68A-2E0A4D359DCA}"/>
    <cellStyle name="Total 9 2 3 2" xfId="19939" xr:uid="{8C02F949-63E0-43AE-9FC3-48C5677F8DA2}"/>
    <cellStyle name="Total 9 2 3 2 2" xfId="37812" xr:uid="{60BE11F5-7235-4634-8D86-FE71D9F6CF2C}"/>
    <cellStyle name="Total 9 2 3 2 3" xfId="55663" xr:uid="{6D9C0C09-AC92-4758-92CB-EEF1A9756E4D}"/>
    <cellStyle name="Total 9 2 3 3" xfId="37811" xr:uid="{1DBF04FA-89A6-4EF2-9752-55929DEC0078}"/>
    <cellStyle name="Total 9 2 3 4" xfId="55662" xr:uid="{3804294D-15AA-47E0-BCB0-1B6E15523B0F}"/>
    <cellStyle name="Total 9 2 4" xfId="19940" xr:uid="{A7AF8D89-00C0-46F9-A93D-62DFA003BA85}"/>
    <cellStyle name="Total 9 2 4 2" xfId="37813" xr:uid="{DCD03ACA-B830-4868-AE9A-878C5316EECF}"/>
    <cellStyle name="Total 9 2 4 3" xfId="55664" xr:uid="{374F4922-30AD-494E-A8A9-A833C9FA5647}"/>
    <cellStyle name="Total 9 2 5" xfId="19941" xr:uid="{6D2FDBA8-60F2-4CD4-8570-46600143E908}"/>
    <cellStyle name="Total 9 2 5 2" xfId="37814" xr:uid="{1ECD8887-47B4-4848-B99B-683EE961173B}"/>
    <cellStyle name="Total 9 2 5 3" xfId="55665" xr:uid="{14F69B97-21B3-4EAB-9535-5DE903D2DC92}"/>
    <cellStyle name="Total 9 2 6" xfId="37808" xr:uid="{EBA59789-29BF-4222-9807-FC3E9958ADE5}"/>
    <cellStyle name="Total 9 2 7" xfId="55659" xr:uid="{E3EF2F3C-5459-4436-8B55-EC5DBDC6653F}"/>
    <cellStyle name="Total 9 3" xfId="19942" xr:uid="{2223E59A-6BA1-4809-A96E-E446526DDCBE}"/>
    <cellStyle name="Total 9 3 2" xfId="19943" xr:uid="{0F882E38-C223-486C-AF9A-7BC156F2FCEB}"/>
    <cellStyle name="Total 9 3 2 2" xfId="19944" xr:uid="{A412211E-7DEC-4429-B1A3-02EC037CF086}"/>
    <cellStyle name="Total 9 3 2 2 2" xfId="37817" xr:uid="{9D4F4879-8B47-4D6F-B779-0DC2DCC53596}"/>
    <cellStyle name="Total 9 3 2 2 3" xfId="55668" xr:uid="{31D267AE-D0A7-4DB8-869C-87C503A137BA}"/>
    <cellStyle name="Total 9 3 2 3" xfId="37816" xr:uid="{4B0CC0AD-F94E-47A3-A100-5DC40333A757}"/>
    <cellStyle name="Total 9 3 2 4" xfId="55667" xr:uid="{8A268B42-A6B3-49DA-A1FD-0D6BDA4E7737}"/>
    <cellStyle name="Total 9 3 3" xfId="19945" xr:uid="{DB026316-14C0-4111-841B-4349514B7C8E}"/>
    <cellStyle name="Total 9 3 3 2" xfId="19946" xr:uid="{80AE91B8-B7BB-4FDD-9B44-2D3D7666545C}"/>
    <cellStyle name="Total 9 3 3 2 2" xfId="37819" xr:uid="{30F519EE-AD87-48F9-9D5F-E267A0EC64E0}"/>
    <cellStyle name="Total 9 3 3 2 3" xfId="55670" xr:uid="{DF4FA6D6-F1A2-4411-B063-7C7B766DD3B0}"/>
    <cellStyle name="Total 9 3 3 3" xfId="37818" xr:uid="{7325CDB5-0979-4196-B585-E336920E3C7D}"/>
    <cellStyle name="Total 9 3 3 4" xfId="55669" xr:uid="{617EAE99-E88A-47E5-8301-4E9FEE1B9363}"/>
    <cellStyle name="Total 9 3 4" xfId="19947" xr:uid="{00E443CA-996B-4677-AE50-0D1B1DB42DD3}"/>
    <cellStyle name="Total 9 3 4 2" xfId="37820" xr:uid="{FA674417-8703-4A66-B0F8-126F403DEDC1}"/>
    <cellStyle name="Total 9 3 4 3" xfId="55671" xr:uid="{25781DFD-275E-40EE-9D7C-56F81FDABF75}"/>
    <cellStyle name="Total 9 3 5" xfId="37815" xr:uid="{49A2CA1F-828A-4968-81B0-6C56F67CF2B3}"/>
    <cellStyle name="Total 9 3 6" xfId="55666" xr:uid="{6F97CFC3-1966-436B-896F-B1A1F757BC95}"/>
    <cellStyle name="Total 9 4" xfId="19948" xr:uid="{06EA2887-B30A-4C80-874E-406351717D6F}"/>
    <cellStyle name="Total 9 4 2" xfId="19949" xr:uid="{A4CD8F40-2CF6-4397-8406-BD536581B099}"/>
    <cellStyle name="Total 9 4 2 2" xfId="19950" xr:uid="{DF5C6304-60B1-4741-8679-10BE84CDE06C}"/>
    <cellStyle name="Total 9 4 2 2 2" xfId="37823" xr:uid="{4BD487A5-5B0F-4F16-9FCB-606D1BFEE6A9}"/>
    <cellStyle name="Total 9 4 2 2 3" xfId="55674" xr:uid="{73FB4F84-7F80-4B84-AFC1-A54B79E755E2}"/>
    <cellStyle name="Total 9 4 2 3" xfId="37822" xr:uid="{3D9D795E-DA1A-423C-AA77-3581BD6A9224}"/>
    <cellStyle name="Total 9 4 2 4" xfId="55673" xr:uid="{25D07108-FF83-4A8E-9708-C7A4A2E89156}"/>
    <cellStyle name="Total 9 4 3" xfId="19951" xr:uid="{AE8D898C-A6F3-4360-B513-93D884F0C686}"/>
    <cellStyle name="Total 9 4 3 2" xfId="19952" xr:uid="{2EA4EFFA-EDFD-4921-8C96-DCD9A4BEAB0E}"/>
    <cellStyle name="Total 9 4 3 2 2" xfId="37825" xr:uid="{52A4E450-3C7E-4BEA-979D-31FE50B33D7A}"/>
    <cellStyle name="Total 9 4 3 2 3" xfId="55676" xr:uid="{79FA703F-BB29-4AA4-8DC1-84A784664812}"/>
    <cellStyle name="Total 9 4 3 3" xfId="37824" xr:uid="{75EDF9FA-CCF4-451D-9D46-23AA6601AB15}"/>
    <cellStyle name="Total 9 4 3 4" xfId="55675" xr:uid="{7C3CF14E-7B4E-4100-AFF2-74E0902FCBBE}"/>
    <cellStyle name="Total 9 4 4" xfId="19953" xr:uid="{772E77C9-8323-44AA-BD09-05AB78D23901}"/>
    <cellStyle name="Total 9 4 4 2" xfId="37826" xr:uid="{0DFBCD05-E8E0-4DAE-BE12-6BD4C78227BE}"/>
    <cellStyle name="Total 9 4 4 3" xfId="55677" xr:uid="{D01B3F88-1BA0-4AB1-90C8-B8BF25AE86EF}"/>
    <cellStyle name="Total 9 4 5" xfId="37821" xr:uid="{9FE6EFF7-B781-4037-9171-EA2A2F92CC79}"/>
    <cellStyle name="Total 9 4 6" xfId="55672" xr:uid="{1A4075B2-CA10-458E-9DD1-5B29D93A3705}"/>
    <cellStyle name="Total 9 5" xfId="19954" xr:uid="{B89AE041-AAB4-430B-8557-12C53C20AEB5}"/>
    <cellStyle name="Total 9 5 2" xfId="19955" xr:uid="{02C25DA5-0406-4C2B-A366-5D038EAAA0B9}"/>
    <cellStyle name="Total 9 5 2 2" xfId="19956" xr:uid="{6DBAE0CB-DF9A-4703-9900-29073366A4BD}"/>
    <cellStyle name="Total 9 5 2 2 2" xfId="37829" xr:uid="{62E97868-4E92-4BF1-B88B-24D0DC89BF18}"/>
    <cellStyle name="Total 9 5 2 2 3" xfId="55680" xr:uid="{9DE1A50C-BC0E-499D-A3FE-BC4A2DBF51F6}"/>
    <cellStyle name="Total 9 5 2 3" xfId="37828" xr:uid="{E3CD82B4-1BB6-4D1E-B647-3845F5B22651}"/>
    <cellStyle name="Total 9 5 2 4" xfId="55679" xr:uid="{BCA01243-C60C-4954-AA09-85F493F030EC}"/>
    <cellStyle name="Total 9 5 3" xfId="19957" xr:uid="{2DBBC1F6-9EE0-466F-80BD-FEC6ED90A3D4}"/>
    <cellStyle name="Total 9 5 3 2" xfId="19958" xr:uid="{8F39F48B-D265-4F38-A27A-DA9D4CD789B4}"/>
    <cellStyle name="Total 9 5 3 2 2" xfId="37831" xr:uid="{05008594-D0D3-412C-BB94-3A68C09192FD}"/>
    <cellStyle name="Total 9 5 3 2 3" xfId="55682" xr:uid="{9282728B-EF18-4D06-9665-DCA1EC56F138}"/>
    <cellStyle name="Total 9 5 3 3" xfId="37830" xr:uid="{585B56AA-44C4-4168-A2AD-5703687A130B}"/>
    <cellStyle name="Total 9 5 3 4" xfId="55681" xr:uid="{B4F44CCD-8312-4462-94FB-990B07126728}"/>
    <cellStyle name="Total 9 5 4" xfId="19959" xr:uid="{08CAAEF8-9ACF-42EF-A20F-14CF2D4B12DB}"/>
    <cellStyle name="Total 9 5 4 2" xfId="19960" xr:uid="{C41B9806-135A-4C26-BF71-38DBEBC7C087}"/>
    <cellStyle name="Total 9 5 4 2 2" xfId="37833" xr:uid="{E9681AA0-B9FB-4F61-98DF-BF536ED400DA}"/>
    <cellStyle name="Total 9 5 4 2 3" xfId="55684" xr:uid="{FF0451C2-63B1-4F2F-A1FE-0AB07534016E}"/>
    <cellStyle name="Total 9 5 4 3" xfId="37832" xr:uid="{6FB008EF-5FF8-440A-AB09-04C1FEB17C5C}"/>
    <cellStyle name="Total 9 5 4 4" xfId="55683" xr:uid="{8073B569-9978-495E-A0C9-53AA670EC271}"/>
    <cellStyle name="Total 9 5 5" xfId="19961" xr:uid="{7C2ED2F4-CD7D-4BCB-AF86-C11C3E5D8013}"/>
    <cellStyle name="Total 9 5 5 2" xfId="37834" xr:uid="{00A6D349-374D-417C-BFF0-EADCC9864CB2}"/>
    <cellStyle name="Total 9 5 5 3" xfId="55685" xr:uid="{9728CAA4-3D4B-4942-B6C0-1AE4D3C2D9D9}"/>
    <cellStyle name="Total 9 5 6" xfId="37827" xr:uid="{E1854410-B092-4858-BE5E-06EE1DF41F3B}"/>
    <cellStyle name="Total 9 5 7" xfId="55678" xr:uid="{CF6CAE49-2A07-4215-9229-8CEAC516AFB8}"/>
    <cellStyle name="Total 9 6" xfId="19962" xr:uid="{9FBC67EE-DDF9-4314-9F6B-757DBC5F3E0B}"/>
    <cellStyle name="Total 9 6 2" xfId="19963" xr:uid="{EBF9F96E-978F-4F32-9367-C8B5F37585DB}"/>
    <cellStyle name="Total 9 6 2 2" xfId="19964" xr:uid="{554C01FE-98CC-4463-AFC2-E62D15E9A63C}"/>
    <cellStyle name="Total 9 6 2 2 2" xfId="37837" xr:uid="{21847379-5E72-4472-9820-34D584B695E8}"/>
    <cellStyle name="Total 9 6 2 2 3" xfId="55688" xr:uid="{58BEEBF2-6947-4BF0-B51F-F0B40DA4CC41}"/>
    <cellStyle name="Total 9 6 2 3" xfId="37836" xr:uid="{46D3F1CE-5306-40C4-8DD6-7227122546AE}"/>
    <cellStyle name="Total 9 6 2 4" xfId="55687" xr:uid="{F106B922-2ACA-400D-8E5C-27311A3A4F67}"/>
    <cellStyle name="Total 9 6 3" xfId="19965" xr:uid="{07D4B606-4C9F-48C4-B117-B61381D1C41A}"/>
    <cellStyle name="Total 9 6 3 2" xfId="19966" xr:uid="{818F0ADB-1F80-40FB-9BE5-DDFF8B5602FB}"/>
    <cellStyle name="Total 9 6 3 2 2" xfId="37839" xr:uid="{E6A52D9A-1802-4A20-9DA3-D9D473705AF7}"/>
    <cellStyle name="Total 9 6 3 2 3" xfId="55690" xr:uid="{549A272F-BF78-4F23-B716-8C44F8E8D257}"/>
    <cellStyle name="Total 9 6 3 3" xfId="37838" xr:uid="{9062C5CF-7C4E-4F74-B391-AC547EF53E3A}"/>
    <cellStyle name="Total 9 6 3 4" xfId="55689" xr:uid="{5AFE46BA-7396-47C1-8999-32B5BBB67F3B}"/>
    <cellStyle name="Total 9 6 4" xfId="19967" xr:uid="{7C1A1C80-445B-4B0D-B365-BCE4604EFF58}"/>
    <cellStyle name="Total 9 6 4 2" xfId="37840" xr:uid="{4FF4E227-85B4-445B-8BC1-8627175BD440}"/>
    <cellStyle name="Total 9 6 4 3" xfId="55691" xr:uid="{7F34DD61-5A60-466D-BAFE-AC33EF42B013}"/>
    <cellStyle name="Total 9 6 5" xfId="37835" xr:uid="{A4805C73-FC41-4942-BBD5-1A4B956A399A}"/>
    <cellStyle name="Total 9 6 6" xfId="55686" xr:uid="{328CAEDD-AD03-4385-9D06-3A61AF71182F}"/>
    <cellStyle name="Total 9 7" xfId="19968" xr:uid="{16C4647E-5624-4376-ABFD-7C88863ADC72}"/>
    <cellStyle name="Total 9 7 2" xfId="19969" xr:uid="{C2507DF8-7B49-4C04-8D14-2EFFDD91FFB5}"/>
    <cellStyle name="Total 9 7 2 2" xfId="37842" xr:uid="{DFBCA3FB-EE0A-4538-846A-8C5D7447A346}"/>
    <cellStyle name="Total 9 7 2 3" xfId="55693" xr:uid="{8749E6AD-7215-424E-BABF-6CD6A60602DF}"/>
    <cellStyle name="Total 9 7 3" xfId="37841" xr:uid="{725A026D-F304-42F4-85A4-FF232A806B80}"/>
    <cellStyle name="Total 9 7 4" xfId="55692" xr:uid="{7F2AE99D-7CB4-4592-BBDD-909137CD1FBC}"/>
    <cellStyle name="Total 9 8" xfId="19970" xr:uid="{41AE35EE-BEB5-455F-87BA-622A6F0B8F8E}"/>
    <cellStyle name="Total 9 8 2" xfId="19971" xr:uid="{34507B10-F619-43E1-BEE8-3AC087E0C4AA}"/>
    <cellStyle name="Total 9 8 2 2" xfId="37844" xr:uid="{B0139470-5340-44DA-AE59-D7B01DD73C9A}"/>
    <cellStyle name="Total 9 8 2 3" xfId="55695" xr:uid="{00F2E5EC-624C-4F72-9FBC-88318BE18123}"/>
    <cellStyle name="Total 9 8 3" xfId="37843" xr:uid="{C473953C-5575-440A-8A11-8C1A1B93CDBB}"/>
    <cellStyle name="Total 9 8 4" xfId="55694" xr:uid="{E1DEB7A2-C74E-41B3-B7BA-3C79F8BAC0F9}"/>
    <cellStyle name="Total 9 9" xfId="19972" xr:uid="{03613FAD-AD48-461A-AF3C-4207ECAAC5CE}"/>
    <cellStyle name="Total 9 9 2" xfId="19973" xr:uid="{A8986586-9B39-41B1-9E9B-42C6EF6FC629}"/>
    <cellStyle name="Total 9 9 2 2" xfId="37846" xr:uid="{9E48FE76-7BA8-4176-87E5-B603A711221D}"/>
    <cellStyle name="Total 9 9 2 3" xfId="55697" xr:uid="{68C5CE66-B814-41B3-BBDC-71BEDEA5CD63}"/>
    <cellStyle name="Total 9 9 3" xfId="37845" xr:uid="{8310514F-0D45-43BF-941F-482956712CD8}"/>
    <cellStyle name="Total 9 9 4" xfId="55696" xr:uid="{ABC90357-7D20-47FA-B599-0D63DD1A7E9B}"/>
    <cellStyle name="Überschrift" xfId="3343" xr:uid="{BF9326AE-B05C-46B4-8EBE-9979586EA602}"/>
    <cellStyle name="Überschrift 1" xfId="3344" xr:uid="{6C19A620-753E-4D71-BFF3-3AB7C952FDF1}"/>
    <cellStyle name="Überschrift 1 10" xfId="19976" xr:uid="{A725E18C-C821-4A52-B8F0-3CDEC66FD3C9}"/>
    <cellStyle name="Überschrift 1 10 2" xfId="37849" xr:uid="{0909CBF8-71A1-47E8-B3AB-C54500107F9C}"/>
    <cellStyle name="Überschrift 1 10 3" xfId="55700" xr:uid="{8BB7A2B5-945F-4760-A9B0-0C5866481231}"/>
    <cellStyle name="Überschrift 1 11" xfId="19977" xr:uid="{D0F629B4-0798-4DE9-B61D-802DEABB3EEB}"/>
    <cellStyle name="Überschrift 1 11 2" xfId="37850" xr:uid="{95D29335-64F8-4926-9D1C-6E3C6A769533}"/>
    <cellStyle name="Überschrift 1 11 3" xfId="55701" xr:uid="{208BE740-51D3-4864-9EE9-7491B302527B}"/>
    <cellStyle name="Überschrift 1 12" xfId="19975" xr:uid="{57D24BD7-8BC1-4FFC-A8F0-BCBF07E4F968}"/>
    <cellStyle name="Überschrift 1 12 2" xfId="37848" xr:uid="{771FCA35-2177-4743-B858-7A482F7DF5C1}"/>
    <cellStyle name="Überschrift 1 12 3" xfId="55699" xr:uid="{C7F19A37-0520-4EF6-9033-865CA78BBD06}"/>
    <cellStyle name="Überschrift 1 13" xfId="60411" xr:uid="{77FDEA11-3E26-4728-8BFD-896FCE56BE9F}"/>
    <cellStyle name="Überschrift 1 2" xfId="19978" xr:uid="{B3B3FECF-6B93-41E0-9B86-0B3C5FF420D4}"/>
    <cellStyle name="Überschrift 1 2 2" xfId="19979" xr:uid="{CEE8D73B-EBCD-466B-9907-944E5129C4AC}"/>
    <cellStyle name="Überschrift 1 2 2 2" xfId="19980" xr:uid="{88579002-8A6B-447E-99AB-9000E3399261}"/>
    <cellStyle name="Überschrift 1 2 2 2 2" xfId="37853" xr:uid="{C93DBAC0-34FC-40EC-8112-FBE29CE4FEA6}"/>
    <cellStyle name="Überschrift 1 2 2 2 3" xfId="55704" xr:uid="{0CB9E8DE-F25D-46F9-8562-989264A091FD}"/>
    <cellStyle name="Überschrift 1 2 2 3" xfId="37852" xr:uid="{F9A6E0CB-D26A-4D29-83B7-40F2559D1D7F}"/>
    <cellStyle name="Überschrift 1 2 2 4" xfId="55703" xr:uid="{0A3B9EEF-9370-4990-A845-AC439B3BDE5D}"/>
    <cellStyle name="Überschrift 1 2 3" xfId="19981" xr:uid="{63B89884-E3E5-4826-9E68-BAC2051FB66A}"/>
    <cellStyle name="Überschrift 1 2 3 2" xfId="19982" xr:uid="{F0D9D0D3-1362-4878-976D-E5CB2E1E5100}"/>
    <cellStyle name="Überschrift 1 2 3 2 2" xfId="37855" xr:uid="{3256CE07-6E06-4A1F-BAA0-5975DF55FEB8}"/>
    <cellStyle name="Überschrift 1 2 3 2 3" xfId="55706" xr:uid="{5A0060DE-9AED-469D-8FE0-D5ED9163B920}"/>
    <cellStyle name="Überschrift 1 2 3 3" xfId="37854" xr:uid="{B367F0DB-2036-4008-A84A-C54F8423DAFC}"/>
    <cellStyle name="Überschrift 1 2 3 4" xfId="55705" xr:uid="{E7CF785A-5AE9-485F-89BC-0E7EF464C9DB}"/>
    <cellStyle name="Überschrift 1 2 4" xfId="19983" xr:uid="{87BBA6A0-2263-4565-A4E1-004090B8A7F4}"/>
    <cellStyle name="Überschrift 1 2 4 2" xfId="37856" xr:uid="{A194C895-3072-41CA-9921-4BF4F5CDF00C}"/>
    <cellStyle name="Überschrift 1 2 4 3" xfId="55707" xr:uid="{C05362EA-451E-4279-85D5-19CFA90A1A66}"/>
    <cellStyle name="Überschrift 1 2 5" xfId="19984" xr:uid="{23184F1A-BC5F-488C-88D8-6C8481A1E8F5}"/>
    <cellStyle name="Überschrift 1 2 5 2" xfId="37857" xr:uid="{AF46671B-32AA-4E12-B451-49CEB91FC256}"/>
    <cellStyle name="Überschrift 1 2 5 3" xfId="55708" xr:uid="{27C4DE2A-A997-418D-A222-C9AA68F0FAB8}"/>
    <cellStyle name="Überschrift 1 2 6" xfId="37851" xr:uid="{21C9136F-69B3-459B-80EC-71276CCEB177}"/>
    <cellStyle name="Überschrift 1 2 7" xfId="55702" xr:uid="{0173C114-4B1A-4C93-8AE2-DE2C7984A197}"/>
    <cellStyle name="Überschrift 1 3" xfId="19985" xr:uid="{1E7A530C-64B7-4981-9809-8C4B6F665222}"/>
    <cellStyle name="Überschrift 1 3 2" xfId="19986" xr:uid="{3FA60449-C255-4E0A-8233-B99F979398A7}"/>
    <cellStyle name="Überschrift 1 3 2 2" xfId="19987" xr:uid="{8CF2EAC9-10C5-4B9E-90CB-E4EE529E5D57}"/>
    <cellStyle name="Überschrift 1 3 2 2 2" xfId="37860" xr:uid="{0E02E8FC-572F-4A4D-8DD1-0258912B8370}"/>
    <cellStyle name="Überschrift 1 3 2 2 3" xfId="55711" xr:uid="{2FBEDB2F-0359-4A18-8862-283E17236B41}"/>
    <cellStyle name="Überschrift 1 3 2 3" xfId="37859" xr:uid="{634122F5-4409-47C5-A2E7-C98B2D2F1ED7}"/>
    <cellStyle name="Überschrift 1 3 2 4" xfId="55710" xr:uid="{1842AB16-A662-4372-BFC9-07B0EC82939B}"/>
    <cellStyle name="Überschrift 1 3 3" xfId="19988" xr:uid="{CA923D29-4375-45D0-B442-C616D67F61BD}"/>
    <cellStyle name="Überschrift 1 3 3 2" xfId="19989" xr:uid="{236648FF-AFF9-41BD-A76A-14622E366F47}"/>
    <cellStyle name="Überschrift 1 3 3 2 2" xfId="37862" xr:uid="{963375D6-4811-4622-A2E9-7F5DC46D3316}"/>
    <cellStyle name="Überschrift 1 3 3 2 3" xfId="55713" xr:uid="{0B6B5CFF-649C-4E68-A622-124D3ABA16EB}"/>
    <cellStyle name="Überschrift 1 3 3 3" xfId="37861" xr:uid="{1A1D58D6-2F17-4A92-9F35-D4E8BE64DB21}"/>
    <cellStyle name="Überschrift 1 3 3 4" xfId="55712" xr:uid="{E801A368-AEB1-40D2-A8D0-C2B2E72EC2B4}"/>
    <cellStyle name="Überschrift 1 3 4" xfId="19990" xr:uid="{28A43189-00CA-4E69-BA80-C405886D2C5C}"/>
    <cellStyle name="Überschrift 1 3 4 2" xfId="37863" xr:uid="{3E5E7644-043D-498D-9B80-D528C560CF1C}"/>
    <cellStyle name="Überschrift 1 3 4 3" xfId="55714" xr:uid="{C528D546-62DF-4C56-ACB4-F7953D162278}"/>
    <cellStyle name="Überschrift 1 3 5" xfId="37858" xr:uid="{4CFC9400-7E91-4012-A79F-34F73122722E}"/>
    <cellStyle name="Überschrift 1 3 6" xfId="55709" xr:uid="{51F4AE44-51A5-4F38-8509-9D54489E0E53}"/>
    <cellStyle name="Überschrift 1 4" xfId="19991" xr:uid="{7C9B4803-BF53-467C-9DA1-26D13765894B}"/>
    <cellStyle name="Überschrift 1 4 2" xfId="19992" xr:uid="{BA553662-7765-4880-A6A0-C5CDE7F9AF8C}"/>
    <cellStyle name="Überschrift 1 4 2 2" xfId="19993" xr:uid="{75A51DCC-5EA8-4ED0-9D7F-207DD4E57ADC}"/>
    <cellStyle name="Überschrift 1 4 2 2 2" xfId="37866" xr:uid="{A490DC17-116A-4AAB-8A19-F1DD9F605EBF}"/>
    <cellStyle name="Überschrift 1 4 2 2 3" xfId="55717" xr:uid="{64E359C3-36C2-4A3C-81BD-7B8D461CE277}"/>
    <cellStyle name="Überschrift 1 4 2 3" xfId="37865" xr:uid="{B0484DB2-FB74-42DF-8631-FA1B9A4ADE45}"/>
    <cellStyle name="Überschrift 1 4 2 4" xfId="55716" xr:uid="{B3C31CA9-7864-420C-A872-E8A1A102C428}"/>
    <cellStyle name="Überschrift 1 4 3" xfId="19994" xr:uid="{D072E3E2-5A61-4126-9B51-EE7DA42D638E}"/>
    <cellStyle name="Überschrift 1 4 3 2" xfId="19995" xr:uid="{2E89BE95-4BFE-4C89-AAB7-CBF5A3539A15}"/>
    <cellStyle name="Überschrift 1 4 3 2 2" xfId="37868" xr:uid="{74EC28EC-244E-4DF2-90F4-08797E1A16FC}"/>
    <cellStyle name="Überschrift 1 4 3 2 3" xfId="55719" xr:uid="{A732C351-229A-4F76-AA83-AA8DD6725044}"/>
    <cellStyle name="Überschrift 1 4 3 3" xfId="37867" xr:uid="{2E284BD6-F96E-4304-986B-C7A172CECD7C}"/>
    <cellStyle name="Überschrift 1 4 3 4" xfId="55718" xr:uid="{8B6067F2-130B-4E19-8EE7-AF19FBC772E4}"/>
    <cellStyle name="Überschrift 1 4 4" xfId="19996" xr:uid="{2700206F-9781-4A3C-A3EF-1D5BED1052F7}"/>
    <cellStyle name="Überschrift 1 4 4 2" xfId="37869" xr:uid="{88FAB0B1-0C75-457B-9280-26045E55CB88}"/>
    <cellStyle name="Überschrift 1 4 4 3" xfId="55720" xr:uid="{E13F8381-9B2B-42C9-A58F-AB7CB4F8A00B}"/>
    <cellStyle name="Überschrift 1 4 5" xfId="37864" xr:uid="{F93E6043-7A69-4873-B370-6C4241A51032}"/>
    <cellStyle name="Überschrift 1 4 6" xfId="55715" xr:uid="{F20ABEB7-21D4-42E7-B4AF-D3A3FC624C9E}"/>
    <cellStyle name="Überschrift 1 5" xfId="19997" xr:uid="{0AA78DC0-B358-4A4C-A528-47AED3F94FF7}"/>
    <cellStyle name="Überschrift 1 5 2" xfId="19998" xr:uid="{EA40E74B-ABF2-47F3-B648-CFE4E1A2434E}"/>
    <cellStyle name="Überschrift 1 5 2 2" xfId="19999" xr:uid="{D3B4FF59-12AD-4A8D-B7E9-93CA3C660AC2}"/>
    <cellStyle name="Überschrift 1 5 2 2 2" xfId="37872" xr:uid="{D1D05A3A-0880-49B0-82A1-D91BA1A21DA9}"/>
    <cellStyle name="Überschrift 1 5 2 2 3" xfId="55723" xr:uid="{82AC3675-0B08-44A6-83D2-3A9FB1FB729B}"/>
    <cellStyle name="Überschrift 1 5 2 3" xfId="37871" xr:uid="{96964AD7-65DB-4EFB-B4D6-F4C70852C0A6}"/>
    <cellStyle name="Überschrift 1 5 2 4" xfId="55722" xr:uid="{8BC3DDEA-D811-4C02-BB3A-ED26C0F4A7A4}"/>
    <cellStyle name="Überschrift 1 5 3" xfId="20000" xr:uid="{2EB45B46-FF7D-41E8-9F51-E51AAF6124DB}"/>
    <cellStyle name="Überschrift 1 5 3 2" xfId="20001" xr:uid="{31BF4094-8BF8-4AA9-8A3A-F6966ABE34BF}"/>
    <cellStyle name="Überschrift 1 5 3 2 2" xfId="37874" xr:uid="{5FCE7EFB-FCDE-4A6B-8A34-2BA76D0D69FF}"/>
    <cellStyle name="Überschrift 1 5 3 2 3" xfId="55725" xr:uid="{AEE35E79-C504-4D31-A30E-0C2262D270EA}"/>
    <cellStyle name="Überschrift 1 5 3 3" xfId="37873" xr:uid="{0C95F2E1-196D-416F-9716-FB7501E63866}"/>
    <cellStyle name="Überschrift 1 5 3 4" xfId="55724" xr:uid="{9A7BC2F0-0005-4A3F-B59F-CF78539B2AF0}"/>
    <cellStyle name="Überschrift 1 5 4" xfId="20002" xr:uid="{7891061B-8CC7-4D6F-85BC-864A24B3DC75}"/>
    <cellStyle name="Überschrift 1 5 4 2" xfId="20003" xr:uid="{BB88F80A-8635-414D-B227-0B175E4D11B5}"/>
    <cellStyle name="Überschrift 1 5 4 2 2" xfId="37876" xr:uid="{C5E1A8DC-E1DC-4FA0-B0C9-2E5E9550FA00}"/>
    <cellStyle name="Überschrift 1 5 4 2 3" xfId="55727" xr:uid="{65EF9749-2ED6-4951-B9D1-DFCC6BDBA195}"/>
    <cellStyle name="Überschrift 1 5 4 3" xfId="37875" xr:uid="{41C3538F-815D-4A3B-8E41-53B475E083BC}"/>
    <cellStyle name="Überschrift 1 5 4 4" xfId="55726" xr:uid="{D28CBADD-282B-4601-B9D6-3F1EC1546E3B}"/>
    <cellStyle name="Überschrift 1 5 5" xfId="20004" xr:uid="{198D83C9-F477-434B-B4A5-F111F4DE0A79}"/>
    <cellStyle name="Überschrift 1 5 5 2" xfId="37877" xr:uid="{118A5509-0C1F-4C17-A74B-08B82E0AD1D6}"/>
    <cellStyle name="Überschrift 1 5 5 3" xfId="55728" xr:uid="{B81FDE6F-1649-44C7-B646-36728EA21B3E}"/>
    <cellStyle name="Überschrift 1 5 6" xfId="37870" xr:uid="{27CD1157-7430-40A1-9F76-E75AE0CCA525}"/>
    <cellStyle name="Überschrift 1 5 7" xfId="55721" xr:uid="{BB0B65D3-3449-4E24-8916-B5D65D282D20}"/>
    <cellStyle name="Überschrift 1 6" xfId="20005" xr:uid="{2C201027-2504-44A6-A3E5-2A78F292CBC0}"/>
    <cellStyle name="Überschrift 1 6 2" xfId="20006" xr:uid="{0D51B551-7F76-4446-A892-BB35200A0F36}"/>
    <cellStyle name="Überschrift 1 6 2 2" xfId="20007" xr:uid="{DC4B2347-B33A-469C-874E-F626AD7BCD44}"/>
    <cellStyle name="Überschrift 1 6 2 2 2" xfId="37880" xr:uid="{5A55CE71-5BD2-43C5-8D51-85DBBE881D13}"/>
    <cellStyle name="Überschrift 1 6 2 2 3" xfId="55731" xr:uid="{35FF22E9-FCC5-438F-9743-ECCDD0B4171B}"/>
    <cellStyle name="Überschrift 1 6 2 3" xfId="37879" xr:uid="{7C254959-55F8-4305-9E27-CAC7802BF531}"/>
    <cellStyle name="Überschrift 1 6 2 4" xfId="55730" xr:uid="{546321C7-32CF-47B7-9384-F659F1ED3471}"/>
    <cellStyle name="Überschrift 1 6 3" xfId="20008" xr:uid="{CE3A2235-3B5B-456C-90E1-8BDBD364ECA9}"/>
    <cellStyle name="Überschrift 1 6 3 2" xfId="20009" xr:uid="{5C9AD1F4-0593-4201-AD8A-11D0629DECFC}"/>
    <cellStyle name="Überschrift 1 6 3 2 2" xfId="37882" xr:uid="{AC9BEC74-741F-4FB1-8740-2E1563E38A11}"/>
    <cellStyle name="Überschrift 1 6 3 2 3" xfId="55733" xr:uid="{9F109237-0B46-44AC-9E73-98EEC90CBABB}"/>
    <cellStyle name="Überschrift 1 6 3 3" xfId="37881" xr:uid="{35B7E345-2F59-422A-9773-0AC65C06DD7C}"/>
    <cellStyle name="Überschrift 1 6 3 4" xfId="55732" xr:uid="{8D454EE1-A0A0-42D9-B9FE-834A8392095C}"/>
    <cellStyle name="Überschrift 1 6 4" xfId="20010" xr:uid="{00DE6B28-30F7-41DA-8861-186CCF01971C}"/>
    <cellStyle name="Überschrift 1 6 4 2" xfId="37883" xr:uid="{A3C7D23D-4D96-4609-801D-5143D9F9BD5D}"/>
    <cellStyle name="Überschrift 1 6 4 3" xfId="55734" xr:uid="{04674F90-F3EB-4A6B-BDFD-3FB1D6257BD5}"/>
    <cellStyle name="Überschrift 1 6 5" xfId="37878" xr:uid="{DE6FA036-E02D-4A31-970D-CE780DD1BDE1}"/>
    <cellStyle name="Überschrift 1 6 6" xfId="55729" xr:uid="{54067EB5-909C-45A8-94B1-6BB5DEA92038}"/>
    <cellStyle name="Überschrift 1 7" xfId="20011" xr:uid="{501C3257-0C56-44F6-A07F-BE58D33A7688}"/>
    <cellStyle name="Überschrift 1 7 2" xfId="20012" xr:uid="{23D3A183-82E9-4286-8075-4E319A43B231}"/>
    <cellStyle name="Überschrift 1 7 2 2" xfId="37885" xr:uid="{00C5C819-6270-490A-B96F-B8B4C9DC06EC}"/>
    <cellStyle name="Überschrift 1 7 2 3" xfId="55736" xr:uid="{11B62021-7753-4877-8634-E6A89E5C28E7}"/>
    <cellStyle name="Überschrift 1 7 3" xfId="37884" xr:uid="{A05089BA-E335-497D-87F3-60C621211D9E}"/>
    <cellStyle name="Überschrift 1 7 4" xfId="55735" xr:uid="{7641FA54-8E2F-48C4-8801-5D8288804604}"/>
    <cellStyle name="Überschrift 1 8" xfId="20013" xr:uid="{5F1515DD-4BD0-408A-A9F3-CA16C5391625}"/>
    <cellStyle name="Überschrift 1 8 2" xfId="20014" xr:uid="{C93604A0-6685-45CD-BA1D-FA053CC99B3C}"/>
    <cellStyle name="Überschrift 1 8 2 2" xfId="37887" xr:uid="{ADEF5EC9-9C1B-40D8-8343-2182486B719E}"/>
    <cellStyle name="Überschrift 1 8 2 3" xfId="55738" xr:uid="{65D51290-98FD-4291-9D77-A1C0815E982D}"/>
    <cellStyle name="Überschrift 1 8 3" xfId="37886" xr:uid="{7F8400ED-6689-466B-9052-B135DAC7529B}"/>
    <cellStyle name="Überschrift 1 8 4" xfId="55737" xr:uid="{CF3F7A8B-3886-4119-80A4-0170BF15649D}"/>
    <cellStyle name="Überschrift 1 9" xfId="20015" xr:uid="{A5A9BDB3-2DCE-48F2-AC2A-23F7A0C04232}"/>
    <cellStyle name="Überschrift 1 9 2" xfId="20016" xr:uid="{D7D02AE4-C378-4EE3-A837-DD05D78BE21D}"/>
    <cellStyle name="Überschrift 1 9 2 2" xfId="37889" xr:uid="{39285A30-68F2-454A-952F-71F9B46BFFE6}"/>
    <cellStyle name="Überschrift 1 9 2 3" xfId="55740" xr:uid="{9111C271-2F7E-4DFF-824B-21D62E6D0748}"/>
    <cellStyle name="Überschrift 1 9 3" xfId="37888" xr:uid="{D72E8C96-99C8-4003-8215-9EEDDF3788B1}"/>
    <cellStyle name="Überschrift 1 9 4" xfId="55739" xr:uid="{137A95FB-7F74-44E7-8839-CB8F82A817EA}"/>
    <cellStyle name="Überschrift 10" xfId="20017" xr:uid="{CD4A69F0-1135-4B61-8D43-3254E74D12AB}"/>
    <cellStyle name="Überschrift 10 2" xfId="20018" xr:uid="{3A3C804C-3801-4471-961F-5331E8A23AA8}"/>
    <cellStyle name="Überschrift 10 2 2" xfId="37891" xr:uid="{239F6C20-CD65-4BAA-BADA-FA6A0ABC3E82}"/>
    <cellStyle name="Überschrift 10 2 3" xfId="55742" xr:uid="{3C48C78F-1B9E-41AE-8D00-643879D3967E}"/>
    <cellStyle name="Überschrift 10 3" xfId="37890" xr:uid="{F2FE63FF-471D-4DA0-A56B-EE47A76AB448}"/>
    <cellStyle name="Überschrift 10 4" xfId="55741" xr:uid="{5999F329-2743-45C1-AC2E-6C66CDF9C99C}"/>
    <cellStyle name="Überschrift 11" xfId="20019" xr:uid="{4C1EBFEF-5884-46A1-B916-4D0C12CEDA6B}"/>
    <cellStyle name="Überschrift 11 2" xfId="20020" xr:uid="{7C147C31-8E36-44DA-B5A1-114084545C45}"/>
    <cellStyle name="Überschrift 11 2 2" xfId="37893" xr:uid="{75D62D06-9749-4C5E-98D9-E60F133D19EA}"/>
    <cellStyle name="Überschrift 11 2 3" xfId="55744" xr:uid="{34AE0A8B-5609-468C-B548-0354777C4BF8}"/>
    <cellStyle name="Überschrift 11 3" xfId="37892" xr:uid="{1580E9B6-0A2B-42A5-A05D-ACE64D56BDD2}"/>
    <cellStyle name="Überschrift 11 4" xfId="55743" xr:uid="{BEEF4D0B-D60D-4704-AA29-59623B70AB5C}"/>
    <cellStyle name="Überschrift 12" xfId="20021" xr:uid="{ECFD99B9-D318-4F75-A364-A89518C6AADE}"/>
    <cellStyle name="Überschrift 12 2" xfId="20022" xr:uid="{0FC49C47-DB61-4F47-9491-964D32CAF08E}"/>
    <cellStyle name="Überschrift 12 2 2" xfId="37895" xr:uid="{F2013CB0-3CE8-489D-B90D-0FD6070B1439}"/>
    <cellStyle name="Überschrift 12 2 3" xfId="55746" xr:uid="{15112680-0C18-4DAA-B8F0-D412CA409870}"/>
    <cellStyle name="Überschrift 12 3" xfId="37894" xr:uid="{6D31FE4B-2488-4EC3-B1F5-A38FA235353D}"/>
    <cellStyle name="Überschrift 12 4" xfId="55745" xr:uid="{837A0D1B-C6F3-4517-A11D-CB5DCF90A3E2}"/>
    <cellStyle name="Überschrift 13" xfId="20023" xr:uid="{2758A48C-CCFF-477D-ACF3-70B679D0F58E}"/>
    <cellStyle name="Überschrift 13 2" xfId="37896" xr:uid="{CA46524C-7CDE-4F91-9E3A-481741E9E487}"/>
    <cellStyle name="Überschrift 13 3" xfId="55747" xr:uid="{334BE8B2-2F6C-456F-93AE-41334342DA2C}"/>
    <cellStyle name="Überschrift 14" xfId="20024" xr:uid="{E55A382C-886A-4431-8FE0-B5E5E71491F6}"/>
    <cellStyle name="Überschrift 14 2" xfId="37897" xr:uid="{86336045-6A4A-4C9B-98D8-FD6CE41E64E5}"/>
    <cellStyle name="Überschrift 14 3" xfId="55748" xr:uid="{1BE3A7C2-9C41-40CE-8750-A89257402291}"/>
    <cellStyle name="Überschrift 15" xfId="19974" xr:uid="{2B56F124-DD8C-4C22-87B6-A0E82882070C}"/>
    <cellStyle name="Überschrift 15 2" xfId="37847" xr:uid="{0D0FD6B9-1110-4606-9C63-BF70F9131DBD}"/>
    <cellStyle name="Überschrift 15 3" xfId="55698" xr:uid="{7F44FCDB-A353-48E9-B585-EBB7079491DF}"/>
    <cellStyle name="Überschrift 16" xfId="60410" xr:uid="{9B1DE29A-6D02-4944-9100-09D82E3CE876}"/>
    <cellStyle name="Überschrift 2" xfId="3345" xr:uid="{C64FCDAB-9028-411E-A132-8EB33D9E0E7C}"/>
    <cellStyle name="Überschrift 2 10" xfId="20026" xr:uid="{A33F90D5-AB21-404A-9483-D74BC967AB91}"/>
    <cellStyle name="Überschrift 2 10 2" xfId="37899" xr:uid="{8B29413E-DF55-4B41-87F7-FEBC6A978DA5}"/>
    <cellStyle name="Überschrift 2 10 3" xfId="55750" xr:uid="{BFB266B1-91E3-405A-B631-29CBDC86BEC9}"/>
    <cellStyle name="Überschrift 2 11" xfId="20027" xr:uid="{16DE263F-C425-4DC4-B7EE-D0A1FC5C3EDD}"/>
    <cellStyle name="Überschrift 2 11 2" xfId="37900" xr:uid="{D565D30E-7E93-4078-9703-9B474346ED3A}"/>
    <cellStyle name="Überschrift 2 11 3" xfId="55751" xr:uid="{6AD81DC5-4D00-46AC-A25D-470B9F00956E}"/>
    <cellStyle name="Überschrift 2 12" xfId="20025" xr:uid="{6CCCB013-4554-44A5-AA14-134DEE43CB4B}"/>
    <cellStyle name="Überschrift 2 12 2" xfId="37898" xr:uid="{02444F15-DF10-4657-AC22-83741C6C1751}"/>
    <cellStyle name="Überschrift 2 12 3" xfId="55749" xr:uid="{F0020F50-036E-4AF0-9FA9-CE682256AD7A}"/>
    <cellStyle name="Überschrift 2 13" xfId="60412" xr:uid="{4A2969D6-63D6-46A9-AE47-3178517EDE78}"/>
    <cellStyle name="Überschrift 2 2" xfId="20028" xr:uid="{2AF40938-D156-4941-B937-B44A89DE6F6B}"/>
    <cellStyle name="Überschrift 2 2 2" xfId="20029" xr:uid="{3F96316E-5577-4A26-96B3-34C7BB11A4F0}"/>
    <cellStyle name="Überschrift 2 2 2 2" xfId="20030" xr:uid="{313C6466-477B-46C6-8A8A-FBA5DAE27EE2}"/>
    <cellStyle name="Überschrift 2 2 2 2 2" xfId="37903" xr:uid="{3A1B266B-110B-4DBD-8A76-961C316AA932}"/>
    <cellStyle name="Überschrift 2 2 2 2 3" xfId="55754" xr:uid="{C8C1EDB5-408D-4414-B0F8-0F14E2624D69}"/>
    <cellStyle name="Überschrift 2 2 2 3" xfId="37902" xr:uid="{44FD2418-7667-477F-BFDD-344E3C829C57}"/>
    <cellStyle name="Überschrift 2 2 2 4" xfId="55753" xr:uid="{8BDFE412-B56D-409B-BFD1-B4B469E8A9F4}"/>
    <cellStyle name="Überschrift 2 2 3" xfId="20031" xr:uid="{A7FF683B-EE2E-4C04-87AC-D1266449CB26}"/>
    <cellStyle name="Überschrift 2 2 3 2" xfId="20032" xr:uid="{FC6BEEF6-4165-4390-BB07-8435CAA1EF13}"/>
    <cellStyle name="Überschrift 2 2 3 2 2" xfId="37905" xr:uid="{9AB21A28-F00D-47E0-A107-42D5AAE17664}"/>
    <cellStyle name="Überschrift 2 2 3 2 3" xfId="55756" xr:uid="{1007BB68-8021-457B-AAE3-6EC6055D9234}"/>
    <cellStyle name="Überschrift 2 2 3 3" xfId="37904" xr:uid="{87C62BC3-7EC1-4F4C-87A8-D279CE9F1A62}"/>
    <cellStyle name="Überschrift 2 2 3 4" xfId="55755" xr:uid="{39122136-BBD8-467B-B662-A981BA2C9EF2}"/>
    <cellStyle name="Überschrift 2 2 4" xfId="20033" xr:uid="{AD297825-7841-46E7-9EDF-2BA8BCCA556D}"/>
    <cellStyle name="Überschrift 2 2 4 2" xfId="37906" xr:uid="{3610591E-1F9C-4679-8E2F-DCBB927D8E92}"/>
    <cellStyle name="Überschrift 2 2 4 3" xfId="55757" xr:uid="{0758B74F-16AB-45A5-ABEC-22D389075DF4}"/>
    <cellStyle name="Überschrift 2 2 5" xfId="20034" xr:uid="{4D740D13-2E78-4871-AD44-1AD9DB289E36}"/>
    <cellStyle name="Überschrift 2 2 5 2" xfId="37907" xr:uid="{646C75DA-77C7-459C-9E92-3661C10A2BAA}"/>
    <cellStyle name="Überschrift 2 2 5 3" xfId="55758" xr:uid="{03B4431E-184A-412E-BCAB-774554A00772}"/>
    <cellStyle name="Überschrift 2 2 6" xfId="37901" xr:uid="{0DA28C05-9675-473D-9F4F-48E91253E106}"/>
    <cellStyle name="Überschrift 2 2 7" xfId="55752" xr:uid="{C8E7215B-493E-4321-B9FB-E0E0722B5459}"/>
    <cellStyle name="Überschrift 2 3" xfId="20035" xr:uid="{5A58B8B7-3476-4D18-8EA1-BD35C108B145}"/>
    <cellStyle name="Überschrift 2 3 2" xfId="20036" xr:uid="{261B9631-C414-4D41-AB94-E5FDD8C8E3E8}"/>
    <cellStyle name="Überschrift 2 3 2 2" xfId="20037" xr:uid="{70B5B2F5-15C9-473A-A0E3-09CE23ACEF61}"/>
    <cellStyle name="Überschrift 2 3 2 2 2" xfId="37910" xr:uid="{6952839A-109C-4E1E-9D5C-1DD6F9405667}"/>
    <cellStyle name="Überschrift 2 3 2 2 3" xfId="55761" xr:uid="{2B8ABC38-D39D-4C45-BC84-9252A1FE33FF}"/>
    <cellStyle name="Überschrift 2 3 2 3" xfId="37909" xr:uid="{D1E87CA6-ACC7-43D9-B54D-71BE9C4B83E2}"/>
    <cellStyle name="Überschrift 2 3 2 4" xfId="55760" xr:uid="{F12E4BB5-3610-4E34-9EDC-C7B26F8C53E8}"/>
    <cellStyle name="Überschrift 2 3 3" xfId="20038" xr:uid="{5511AFA2-7DE8-4D8B-B76C-66B9C1CBA395}"/>
    <cellStyle name="Überschrift 2 3 3 2" xfId="20039" xr:uid="{806DF138-B9C2-4630-B721-8F1E3984E885}"/>
    <cellStyle name="Überschrift 2 3 3 2 2" xfId="37912" xr:uid="{99F5D71D-E3DC-4D48-89AD-AF7652F43CF7}"/>
    <cellStyle name="Überschrift 2 3 3 2 3" xfId="55763" xr:uid="{C2A9CF64-FC49-449C-AE54-D4DB36C34805}"/>
    <cellStyle name="Überschrift 2 3 3 3" xfId="37911" xr:uid="{E278F415-31E7-44AE-8085-50EA9CBC7562}"/>
    <cellStyle name="Überschrift 2 3 3 4" xfId="55762" xr:uid="{02CD2E41-F8E5-484C-9EFF-B6498B8296DB}"/>
    <cellStyle name="Überschrift 2 3 4" xfId="20040" xr:uid="{A0641B58-A7C5-48EE-9E78-362711A0B8E9}"/>
    <cellStyle name="Überschrift 2 3 4 2" xfId="37913" xr:uid="{AF0288AB-59B5-466A-A354-E33DBFF84AA5}"/>
    <cellStyle name="Überschrift 2 3 4 3" xfId="55764" xr:uid="{8B52F1C3-A6B3-42E6-B416-D55EEF2F50FE}"/>
    <cellStyle name="Überschrift 2 3 5" xfId="37908" xr:uid="{BA601DC6-8B9F-4ABD-A20D-43A7BBBB0A01}"/>
    <cellStyle name="Überschrift 2 3 6" xfId="55759" xr:uid="{2E90D20F-AD6E-4445-8824-C5FF2CB49BEE}"/>
    <cellStyle name="Überschrift 2 4" xfId="20041" xr:uid="{A82CC8A5-5985-4513-B28F-48FDD7FEA418}"/>
    <cellStyle name="Überschrift 2 4 2" xfId="20042" xr:uid="{C0A78F33-7F18-4F92-A0FC-4A8F27EAB33B}"/>
    <cellStyle name="Überschrift 2 4 2 2" xfId="20043" xr:uid="{02093D65-4AA4-4061-BDC8-C000FCD32DAB}"/>
    <cellStyle name="Überschrift 2 4 2 2 2" xfId="37916" xr:uid="{EFB68F97-441F-4DB7-B458-2817A47F0E31}"/>
    <cellStyle name="Überschrift 2 4 2 2 3" xfId="55767" xr:uid="{B568AA90-DBFB-445E-AA24-97C184E525E4}"/>
    <cellStyle name="Überschrift 2 4 2 3" xfId="37915" xr:uid="{88F115ED-08BF-4A0E-8F0E-301CAFB0285E}"/>
    <cellStyle name="Überschrift 2 4 2 4" xfId="55766" xr:uid="{8C4EF895-C570-4C28-8DED-6694CABA8710}"/>
    <cellStyle name="Überschrift 2 4 3" xfId="20044" xr:uid="{F27979C0-4D34-493E-B630-AFFB2CE0C295}"/>
    <cellStyle name="Überschrift 2 4 3 2" xfId="20045" xr:uid="{77245F6D-F2B3-427E-9C15-A87B75A59BAB}"/>
    <cellStyle name="Überschrift 2 4 3 2 2" xfId="37918" xr:uid="{C747A2EA-F371-47B0-8FE7-E54141DBBEAC}"/>
    <cellStyle name="Überschrift 2 4 3 2 3" xfId="55769" xr:uid="{E585AF80-453D-4009-8FBB-929948FD216B}"/>
    <cellStyle name="Überschrift 2 4 3 3" xfId="37917" xr:uid="{99AE8FCF-55CA-40AF-9886-767E9E1104D4}"/>
    <cellStyle name="Überschrift 2 4 3 4" xfId="55768" xr:uid="{B279BA29-9B30-4506-A54C-87479CDD26A7}"/>
    <cellStyle name="Überschrift 2 4 4" xfId="20046" xr:uid="{CAD08F5D-DA00-4A78-90D3-DC1B9CE0EE3B}"/>
    <cellStyle name="Überschrift 2 4 4 2" xfId="37919" xr:uid="{836F2765-3A02-45BD-8B58-C0666EC7C79B}"/>
    <cellStyle name="Überschrift 2 4 4 3" xfId="55770" xr:uid="{059BB1AF-43D2-4593-90C5-11232FB58280}"/>
    <cellStyle name="Überschrift 2 4 5" xfId="37914" xr:uid="{7D538CB8-7C2C-4426-AE9A-010166A14E77}"/>
    <cellStyle name="Überschrift 2 4 6" xfId="55765" xr:uid="{B3CCF303-EFDC-4561-A18B-F1C4D76B1786}"/>
    <cellStyle name="Überschrift 2 5" xfId="20047" xr:uid="{E59B30E8-2016-48FC-9A1A-7EB5054E2957}"/>
    <cellStyle name="Überschrift 2 5 2" xfId="20048" xr:uid="{429AB1FE-B586-49A6-B768-BA0B2A1D338C}"/>
    <cellStyle name="Überschrift 2 5 2 2" xfId="20049" xr:uid="{EAA7BC99-7EB9-4D7B-8D4F-07DCFCE4A4C8}"/>
    <cellStyle name="Überschrift 2 5 2 2 2" xfId="37922" xr:uid="{902FFB04-8CA7-4ECB-AC4F-E5976B475E44}"/>
    <cellStyle name="Überschrift 2 5 2 2 3" xfId="55773" xr:uid="{9E8EB76A-B6CD-4451-B34B-6992B8099851}"/>
    <cellStyle name="Überschrift 2 5 2 3" xfId="37921" xr:uid="{7922DAC7-A51C-40C8-B7B0-B5D268429CC6}"/>
    <cellStyle name="Überschrift 2 5 2 4" xfId="55772" xr:uid="{AD812E3E-9666-4689-87EC-96A08BC5C692}"/>
    <cellStyle name="Überschrift 2 5 3" xfId="20050" xr:uid="{4A686EE4-48EA-45C4-826E-D7FB9975D760}"/>
    <cellStyle name="Überschrift 2 5 3 2" xfId="20051" xr:uid="{508A8321-AD0B-41AB-9564-D3FF935E3441}"/>
    <cellStyle name="Überschrift 2 5 3 2 2" xfId="37924" xr:uid="{4F312BDC-171D-46CB-91F6-66A97CAE5827}"/>
    <cellStyle name="Überschrift 2 5 3 2 3" xfId="55775" xr:uid="{BAC26505-3E5A-4834-841D-3B8458B5C5E9}"/>
    <cellStyle name="Überschrift 2 5 3 3" xfId="37923" xr:uid="{99A27786-B29E-4142-8522-A04F8985A9E7}"/>
    <cellStyle name="Überschrift 2 5 3 4" xfId="55774" xr:uid="{1303A021-B616-4D72-AC3F-76ABCA90D823}"/>
    <cellStyle name="Überschrift 2 5 4" xfId="20052" xr:uid="{AD404740-1EE2-41E9-AA9B-6B6489B2D8EA}"/>
    <cellStyle name="Überschrift 2 5 4 2" xfId="20053" xr:uid="{1828022E-2E95-4D78-AD78-BB312935C64F}"/>
    <cellStyle name="Überschrift 2 5 4 2 2" xfId="37926" xr:uid="{93E374C4-5B41-41E7-9FF5-A4F06579ED8C}"/>
    <cellStyle name="Überschrift 2 5 4 2 3" xfId="55777" xr:uid="{6FAFA8C9-E371-455C-A7EF-62CE379B8262}"/>
    <cellStyle name="Überschrift 2 5 4 3" xfId="37925" xr:uid="{EA26DE26-D68D-4138-93A3-FDF3402EE646}"/>
    <cellStyle name="Überschrift 2 5 4 4" xfId="55776" xr:uid="{C50A0755-1232-4B85-B86E-8656B7AD7EEE}"/>
    <cellStyle name="Überschrift 2 5 5" xfId="20054" xr:uid="{8B39F658-EE46-4774-B51A-B537D32A8991}"/>
    <cellStyle name="Überschrift 2 5 5 2" xfId="37927" xr:uid="{903BB944-6F21-4B75-A1D9-C7CA8986078F}"/>
    <cellStyle name="Überschrift 2 5 5 3" xfId="55778" xr:uid="{CBA8DCF6-6692-4FFF-80C1-6E47B305FB97}"/>
    <cellStyle name="Überschrift 2 5 6" xfId="37920" xr:uid="{EED6857B-23DB-467C-8A52-BAFB8806EFCB}"/>
    <cellStyle name="Überschrift 2 5 7" xfId="55771" xr:uid="{E9F8F175-225A-489A-90F4-AFB0904A139C}"/>
    <cellStyle name="Überschrift 2 6" xfId="20055" xr:uid="{A618ADB4-34DA-49E7-B3CB-6EDAEA0E6222}"/>
    <cellStyle name="Überschrift 2 6 2" xfId="20056" xr:uid="{1E1B776C-C2F9-4E78-8335-DAB4BB4C0833}"/>
    <cellStyle name="Überschrift 2 6 2 2" xfId="20057" xr:uid="{E1CB8079-874E-407F-B79B-2F8CEC88C74B}"/>
    <cellStyle name="Überschrift 2 6 2 2 2" xfId="37930" xr:uid="{072FDF06-2BFC-41CC-9FBB-7A031680B499}"/>
    <cellStyle name="Überschrift 2 6 2 2 3" xfId="55781" xr:uid="{9671F211-927A-4609-8FB2-BF677D241273}"/>
    <cellStyle name="Überschrift 2 6 2 3" xfId="37929" xr:uid="{4A051BB7-AA45-402D-97CB-B8630B84FCF9}"/>
    <cellStyle name="Überschrift 2 6 2 4" xfId="55780" xr:uid="{7AD64175-D8F6-45BC-8709-3A38A5F8F0AF}"/>
    <cellStyle name="Überschrift 2 6 3" xfId="20058" xr:uid="{0D75854F-95DB-4C0B-A52B-F8C95D48F1A3}"/>
    <cellStyle name="Überschrift 2 6 3 2" xfId="20059" xr:uid="{EE6FDE99-0973-4565-98D9-ADFA8C43AEB8}"/>
    <cellStyle name="Überschrift 2 6 3 2 2" xfId="37932" xr:uid="{F68000A8-D484-4A4F-858C-76699FC2E542}"/>
    <cellStyle name="Überschrift 2 6 3 2 3" xfId="55783" xr:uid="{9E89C1D8-A287-4362-9A37-BF83770BDC66}"/>
    <cellStyle name="Überschrift 2 6 3 3" xfId="37931" xr:uid="{93245FCB-2B41-4E8A-865C-D6A1B7545B26}"/>
    <cellStyle name="Überschrift 2 6 3 4" xfId="55782" xr:uid="{812B7B5A-D11A-4D04-A2F4-2A080915DC18}"/>
    <cellStyle name="Überschrift 2 6 4" xfId="20060" xr:uid="{471EECBB-B804-47A9-A77B-9E04F561A81A}"/>
    <cellStyle name="Überschrift 2 6 4 2" xfId="37933" xr:uid="{E26320D0-F442-461C-868C-1B06704E6C77}"/>
    <cellStyle name="Überschrift 2 6 4 3" xfId="55784" xr:uid="{0A1F5965-AE99-4716-8A3B-6236D85972E5}"/>
    <cellStyle name="Überschrift 2 6 5" xfId="37928" xr:uid="{7184C013-EB64-431D-8CE9-CD9D3DE4FA80}"/>
    <cellStyle name="Überschrift 2 6 6" xfId="55779" xr:uid="{68043921-6401-420E-BF37-3994F41DB2F7}"/>
    <cellStyle name="Überschrift 2 7" xfId="20061" xr:uid="{CB6B9B7D-4719-46C7-88DE-957EFB8F97C9}"/>
    <cellStyle name="Überschrift 2 7 2" xfId="20062" xr:uid="{B0D467B7-7A7D-44D9-A01E-96FF1906C84C}"/>
    <cellStyle name="Überschrift 2 7 2 2" xfId="37935" xr:uid="{053E5F39-E476-4D9B-9EF6-BBD69F3FB57B}"/>
    <cellStyle name="Überschrift 2 7 2 3" xfId="55786" xr:uid="{5B38176B-33CB-40F6-8D0F-DDC3FD30C12E}"/>
    <cellStyle name="Überschrift 2 7 3" xfId="37934" xr:uid="{897431B2-FEEB-41F4-AF14-6A6F7208CDD5}"/>
    <cellStyle name="Überschrift 2 7 4" xfId="55785" xr:uid="{F51FA941-2BF0-4363-8D7A-7EF13C2F5EC8}"/>
    <cellStyle name="Überschrift 2 8" xfId="20063" xr:uid="{AFE24B17-4DA2-494F-85A6-9091D12BB332}"/>
    <cellStyle name="Überschrift 2 8 2" xfId="20064" xr:uid="{27D3601C-A043-4A03-BE1D-E2B5D24F990B}"/>
    <cellStyle name="Überschrift 2 8 2 2" xfId="37937" xr:uid="{8B220CEC-A250-470D-B6DB-568DCA1D479B}"/>
    <cellStyle name="Überschrift 2 8 2 3" xfId="55788" xr:uid="{CDB7537E-DE17-4B6D-B85F-97847523D83D}"/>
    <cellStyle name="Überschrift 2 8 3" xfId="37936" xr:uid="{E6CB2673-B774-4172-A0C2-C817C5BD37CC}"/>
    <cellStyle name="Überschrift 2 8 4" xfId="55787" xr:uid="{3760EF85-0310-4461-BFFA-069C1A3FBA55}"/>
    <cellStyle name="Überschrift 2 9" xfId="20065" xr:uid="{48C65359-9FE4-4FC7-995F-F893DE2D01D5}"/>
    <cellStyle name="Überschrift 2 9 2" xfId="20066" xr:uid="{C4F13DB0-6E84-484E-9DFD-FF1DFD7D9E5F}"/>
    <cellStyle name="Überschrift 2 9 2 2" xfId="37939" xr:uid="{05447400-B118-4659-9B0F-144FC386A15F}"/>
    <cellStyle name="Überschrift 2 9 2 3" xfId="55790" xr:uid="{B96D315B-EDCD-4F29-B001-F2BE1B0B43CF}"/>
    <cellStyle name="Überschrift 2 9 3" xfId="37938" xr:uid="{2DCFE4B4-F636-4C75-8C40-4044E68B7D1D}"/>
    <cellStyle name="Überschrift 2 9 4" xfId="55789" xr:uid="{795E2966-17A8-4D74-B7B6-6F1E967B8EC7}"/>
    <cellStyle name="Überschrift 3" xfId="3346" xr:uid="{F70D9D24-F5A1-4D64-A206-8507E4F6B27D}"/>
    <cellStyle name="Überschrift 3 10" xfId="20068" xr:uid="{0023D3B1-E334-4E0C-83B5-410BC2C8D2A7}"/>
    <cellStyle name="Überschrift 3 10 2" xfId="37941" xr:uid="{A31B8963-41FB-4514-A27D-8C4AE9D52DAD}"/>
    <cellStyle name="Überschrift 3 10 3" xfId="55792" xr:uid="{9E9C0828-CA38-4A23-BFC8-33BE37866526}"/>
    <cellStyle name="Überschrift 3 11" xfId="20069" xr:uid="{80DAAC31-267F-4DF7-8AA6-D096888D2F7C}"/>
    <cellStyle name="Überschrift 3 11 2" xfId="37942" xr:uid="{6CE290D4-CFAF-4101-8912-E14F920D6FD3}"/>
    <cellStyle name="Überschrift 3 11 3" xfId="55793" xr:uid="{80CF44AC-1E51-4DE5-885A-6E8F9BB44E2D}"/>
    <cellStyle name="Überschrift 3 12" xfId="20067" xr:uid="{6FEA54B2-5DE1-49DA-B838-BEFBE1F7C499}"/>
    <cellStyle name="Überschrift 3 12 2" xfId="37940" xr:uid="{1120EE30-DAA1-4CF1-9B14-87557666A81D}"/>
    <cellStyle name="Überschrift 3 12 3" xfId="55791" xr:uid="{E413F1D3-51E7-4B4C-95D3-5C454791D66E}"/>
    <cellStyle name="Überschrift 3 13" xfId="60413" xr:uid="{23A5A9B4-3A8F-4858-879D-745AC73C2358}"/>
    <cellStyle name="Überschrift 3 2" xfId="20070" xr:uid="{4DCE3C7F-3775-4C0C-80F2-ABEE1ACDBC5D}"/>
    <cellStyle name="Überschrift 3 2 2" xfId="20071" xr:uid="{4082CE66-2441-4868-964C-9DE49EAB4FBA}"/>
    <cellStyle name="Überschrift 3 2 2 2" xfId="20072" xr:uid="{30D24FF8-4395-427C-9C03-78EA2956912A}"/>
    <cellStyle name="Überschrift 3 2 2 2 2" xfId="37945" xr:uid="{243D011A-290F-4944-99DB-E66CB9D144F8}"/>
    <cellStyle name="Überschrift 3 2 2 2 3" xfId="55796" xr:uid="{C1076B53-8EC8-41A5-9434-6FEDB55E8D8D}"/>
    <cellStyle name="Überschrift 3 2 2 3" xfId="37944" xr:uid="{4CC943E6-2176-42A2-8840-8317284C2556}"/>
    <cellStyle name="Überschrift 3 2 2 4" xfId="55795" xr:uid="{2C0C8CA6-020D-4A3A-BF19-D76093E266CD}"/>
    <cellStyle name="Überschrift 3 2 3" xfId="20073" xr:uid="{0D23E5BB-622E-423C-B026-D01D4D806191}"/>
    <cellStyle name="Überschrift 3 2 3 2" xfId="20074" xr:uid="{F6077281-57CD-413D-A6F3-A758280D0E02}"/>
    <cellStyle name="Überschrift 3 2 3 2 2" xfId="37947" xr:uid="{52DF053D-E8E5-4D12-B5F0-CD056903AC47}"/>
    <cellStyle name="Überschrift 3 2 3 2 3" xfId="55798" xr:uid="{70D4263C-8323-45BD-9AAC-53299CDCA2A5}"/>
    <cellStyle name="Überschrift 3 2 3 3" xfId="37946" xr:uid="{92CD0DCC-7332-486E-AF4A-8F419AAED4B0}"/>
    <cellStyle name="Überschrift 3 2 3 4" xfId="55797" xr:uid="{E3104866-8F2C-40B8-A54C-FECDB9CB0199}"/>
    <cellStyle name="Überschrift 3 2 4" xfId="20075" xr:uid="{2A27F738-2BA6-41D1-8FC8-0B4D8F8FC2D7}"/>
    <cellStyle name="Überschrift 3 2 4 2" xfId="37948" xr:uid="{B533E1F0-1897-4638-8283-AA0A08FD2C96}"/>
    <cellStyle name="Überschrift 3 2 4 3" xfId="55799" xr:uid="{3E8CF8B5-1774-493C-ACD8-713747871FAD}"/>
    <cellStyle name="Überschrift 3 2 5" xfId="20076" xr:uid="{DB8B3FB4-9A4F-40C5-B6EB-0586F622155B}"/>
    <cellStyle name="Überschrift 3 2 5 2" xfId="37949" xr:uid="{89699A4C-19F3-4E9C-83FC-97F15AC4B7BC}"/>
    <cellStyle name="Überschrift 3 2 5 3" xfId="55800" xr:uid="{698CB6A1-36C5-4DEE-965C-7CAB5D16FE09}"/>
    <cellStyle name="Überschrift 3 2 6" xfId="37943" xr:uid="{A52CDE1B-2F94-4740-9C9C-84C7B13D36CF}"/>
    <cellStyle name="Überschrift 3 2 7" xfId="55794" xr:uid="{11930195-53EB-4CC3-AD2B-D6BC48EDD224}"/>
    <cellStyle name="Überschrift 3 3" xfId="20077" xr:uid="{B9A6AD4D-170F-4297-9E1E-4E88C921F4EC}"/>
    <cellStyle name="Überschrift 3 3 2" xfId="20078" xr:uid="{27EEABFF-61A6-42D5-BBD8-F1B57CA31B37}"/>
    <cellStyle name="Überschrift 3 3 2 2" xfId="20079" xr:uid="{202D19DF-FAB9-4AD2-985F-837B0CCF6AC4}"/>
    <cellStyle name="Überschrift 3 3 2 2 2" xfId="37952" xr:uid="{FFC64A39-1C05-415F-BBD9-2D20D5A63B6F}"/>
    <cellStyle name="Überschrift 3 3 2 2 3" xfId="55803" xr:uid="{335C4CCC-90A2-457D-A195-7A3CB3357644}"/>
    <cellStyle name="Überschrift 3 3 2 3" xfId="37951" xr:uid="{4C6C7038-A8B3-4D9A-A4D8-E781B74FDCF3}"/>
    <cellStyle name="Überschrift 3 3 2 4" xfId="55802" xr:uid="{FCFEC802-DE4E-4838-927D-81FC5DABBDFB}"/>
    <cellStyle name="Überschrift 3 3 3" xfId="20080" xr:uid="{27849357-1535-4285-B8FD-651D51815EDC}"/>
    <cellStyle name="Überschrift 3 3 3 2" xfId="20081" xr:uid="{498C912E-B1D8-43AA-B3BF-4054EDBE3A4F}"/>
    <cellStyle name="Überschrift 3 3 3 2 2" xfId="37954" xr:uid="{6C1B0152-CCC2-4149-BC78-27B8BBCB76EB}"/>
    <cellStyle name="Überschrift 3 3 3 2 3" xfId="55805" xr:uid="{AF042458-4919-4F55-9822-ACFB860A9C98}"/>
    <cellStyle name="Überschrift 3 3 3 3" xfId="37953" xr:uid="{26088630-D856-4B80-9F52-7ED9C41E499C}"/>
    <cellStyle name="Überschrift 3 3 3 4" xfId="55804" xr:uid="{8E587A76-A426-4911-BBE7-FE59367CE71B}"/>
    <cellStyle name="Überschrift 3 3 4" xfId="20082" xr:uid="{4E5EA2CE-1C09-489E-A174-4CBE772960D5}"/>
    <cellStyle name="Überschrift 3 3 4 2" xfId="37955" xr:uid="{41B2616B-AD2B-48F1-95CE-2F0F42D7AFC4}"/>
    <cellStyle name="Überschrift 3 3 4 3" xfId="55806" xr:uid="{26319664-F3AC-433D-BFAB-99718980B4BE}"/>
    <cellStyle name="Überschrift 3 3 5" xfId="37950" xr:uid="{0A6D1CED-24CE-4443-8FCB-4F08D013787C}"/>
    <cellStyle name="Überschrift 3 3 6" xfId="55801" xr:uid="{205EA24C-169E-4033-872B-B3F21A080BDF}"/>
    <cellStyle name="Überschrift 3 4" xfId="20083" xr:uid="{836C2B8B-6815-4B84-BF75-742B9DBE6B9E}"/>
    <cellStyle name="Überschrift 3 4 2" xfId="20084" xr:uid="{CF7B2C82-2686-4CFC-BFDE-8BCF0302E439}"/>
    <cellStyle name="Überschrift 3 4 2 2" xfId="20085" xr:uid="{BEFF64B3-BF79-497F-B886-046758F002DF}"/>
    <cellStyle name="Überschrift 3 4 2 2 2" xfId="37958" xr:uid="{46F4C8F6-AF4F-4AA8-90A6-51947EA23DC1}"/>
    <cellStyle name="Überschrift 3 4 2 2 3" xfId="55809" xr:uid="{126C9729-BD0D-4042-8963-4C2E29E62AFC}"/>
    <cellStyle name="Überschrift 3 4 2 3" xfId="37957" xr:uid="{4EEFDB1D-E518-4E8C-A91A-60ACF701D7CA}"/>
    <cellStyle name="Überschrift 3 4 2 4" xfId="55808" xr:uid="{F548AB3A-714C-4482-9616-F3727F67F16D}"/>
    <cellStyle name="Überschrift 3 4 3" xfId="20086" xr:uid="{D67480B9-523E-4CB5-81B7-7E65268BFB7F}"/>
    <cellStyle name="Überschrift 3 4 3 2" xfId="20087" xr:uid="{BA583170-E057-4F71-A245-A0AA1291503F}"/>
    <cellStyle name="Überschrift 3 4 3 2 2" xfId="37960" xr:uid="{BD374675-AA05-40F3-885F-54261240FF09}"/>
    <cellStyle name="Überschrift 3 4 3 2 3" xfId="55811" xr:uid="{A2BBF0AD-6517-4E03-B248-71256FA62D94}"/>
    <cellStyle name="Überschrift 3 4 3 3" xfId="37959" xr:uid="{BC2E695A-9FB6-4C68-A5DD-21B3BCD3161B}"/>
    <cellStyle name="Überschrift 3 4 3 4" xfId="55810" xr:uid="{6CB8D9A3-253F-49A0-840D-D2245F6DD82A}"/>
    <cellStyle name="Überschrift 3 4 4" xfId="20088" xr:uid="{91D53DA8-D737-4CAD-86A6-0914155B428B}"/>
    <cellStyle name="Überschrift 3 4 4 2" xfId="37961" xr:uid="{9188DE90-22D3-4198-B04F-7E49C1136E93}"/>
    <cellStyle name="Überschrift 3 4 4 3" xfId="55812" xr:uid="{91AAA963-1C4B-49B7-8231-0A26AEBAFFB3}"/>
    <cellStyle name="Überschrift 3 4 5" xfId="37956" xr:uid="{324D1CF9-1F87-4A81-B6E0-52CA025D7183}"/>
    <cellStyle name="Überschrift 3 4 6" xfId="55807" xr:uid="{1A2BE28F-7EFD-4C61-A227-EB2B295710B5}"/>
    <cellStyle name="Überschrift 3 5" xfId="20089" xr:uid="{25AD4C74-F3A2-4255-AF4C-AFFCA9946D50}"/>
    <cellStyle name="Überschrift 3 5 2" xfId="20090" xr:uid="{371FE2A7-048E-4677-97DB-4520BEF3A22F}"/>
    <cellStyle name="Überschrift 3 5 2 2" xfId="20091" xr:uid="{DC46FB96-84BA-4297-9EBD-86EC52AEA540}"/>
    <cellStyle name="Überschrift 3 5 2 2 2" xfId="37964" xr:uid="{1F984F92-4F10-4826-8EED-2F1F5AA710D0}"/>
    <cellStyle name="Überschrift 3 5 2 2 3" xfId="55815" xr:uid="{C1620BB6-BB47-4C5C-8317-8D879AD1A9F1}"/>
    <cellStyle name="Überschrift 3 5 2 3" xfId="37963" xr:uid="{57A5D6EA-770F-40CC-8A08-6D5E070269CA}"/>
    <cellStyle name="Überschrift 3 5 2 4" xfId="55814" xr:uid="{0FCAD39C-7F66-48F2-BF24-1ECD4163AD10}"/>
    <cellStyle name="Überschrift 3 5 3" xfId="20092" xr:uid="{8B15BB33-2D82-4EA0-BA3E-CB8C73E58F1A}"/>
    <cellStyle name="Überschrift 3 5 3 2" xfId="20093" xr:uid="{CDDD8F11-4950-4D08-9389-9D6DC4C73BB5}"/>
    <cellStyle name="Überschrift 3 5 3 2 2" xfId="37966" xr:uid="{2CD29221-008E-4B52-A8DF-356FFB841DBC}"/>
    <cellStyle name="Überschrift 3 5 3 2 3" xfId="55817" xr:uid="{6210C8A1-D40B-4400-A0BE-DC4ACD320723}"/>
    <cellStyle name="Überschrift 3 5 3 3" xfId="37965" xr:uid="{104E0DE4-FCD0-4109-AE41-5751A0D3E567}"/>
    <cellStyle name="Überschrift 3 5 3 4" xfId="55816" xr:uid="{8E9DFEE9-9D5A-4FCD-962C-4EF07BE9D1B0}"/>
    <cellStyle name="Überschrift 3 5 4" xfId="20094" xr:uid="{D4895703-C89C-45B4-BE92-224D85F0B3C3}"/>
    <cellStyle name="Überschrift 3 5 4 2" xfId="20095" xr:uid="{3FA8C27F-5462-46BC-BBDE-C2DCEE9A3EDB}"/>
    <cellStyle name="Überschrift 3 5 4 2 2" xfId="37968" xr:uid="{4E44181D-FA6B-4DB4-9DD2-945CDA6386F4}"/>
    <cellStyle name="Überschrift 3 5 4 2 3" xfId="55819" xr:uid="{414F9593-19D9-49B4-925B-E50946E5B2CE}"/>
    <cellStyle name="Überschrift 3 5 4 3" xfId="37967" xr:uid="{D65C8975-FF27-4173-84D5-734136A23D7B}"/>
    <cellStyle name="Überschrift 3 5 4 4" xfId="55818" xr:uid="{EC9DB0C5-1394-45BC-9537-68DB6E4A22C5}"/>
    <cellStyle name="Überschrift 3 5 5" xfId="20096" xr:uid="{CA9D4D89-B68F-4DC6-9025-A03CC95B2491}"/>
    <cellStyle name="Überschrift 3 5 5 2" xfId="37969" xr:uid="{327E00CB-D656-4833-81A8-23A5138A6957}"/>
    <cellStyle name="Überschrift 3 5 5 3" xfId="55820" xr:uid="{CBE6913D-4B09-44FC-93E5-712DF0A2F1DE}"/>
    <cellStyle name="Überschrift 3 5 6" xfId="37962" xr:uid="{E1D96112-7BAF-4AF7-B282-2A13C6CC63A5}"/>
    <cellStyle name="Überschrift 3 5 7" xfId="55813" xr:uid="{5DECF451-9C3F-4812-B6C6-42B26FA8D789}"/>
    <cellStyle name="Überschrift 3 6" xfId="20097" xr:uid="{2BCA6CD8-F624-4962-AB5F-2F89621B1B34}"/>
    <cellStyle name="Überschrift 3 6 2" xfId="20098" xr:uid="{BD8B61FE-F209-4C9F-BF13-8D32045ED803}"/>
    <cellStyle name="Überschrift 3 6 2 2" xfId="20099" xr:uid="{7794F05D-2D16-4CB7-9590-7811C6049090}"/>
    <cellStyle name="Überschrift 3 6 2 2 2" xfId="37972" xr:uid="{3E1DED88-48FE-4032-858F-D03549C59777}"/>
    <cellStyle name="Überschrift 3 6 2 2 3" xfId="55823" xr:uid="{67C4706A-55C2-4122-838D-184A52E47569}"/>
    <cellStyle name="Überschrift 3 6 2 3" xfId="37971" xr:uid="{F9B477F5-DC7B-4067-BF6E-3DD25334E699}"/>
    <cellStyle name="Überschrift 3 6 2 4" xfId="55822" xr:uid="{DB5A7A2A-C382-4E4F-A8CD-B77C963C2D78}"/>
    <cellStyle name="Überschrift 3 6 3" xfId="20100" xr:uid="{50407D8F-AC29-41A5-97CA-E09B3A0C8E78}"/>
    <cellStyle name="Überschrift 3 6 3 2" xfId="20101" xr:uid="{8B1F5BE4-E0BF-460A-8ED4-B1B6E80342F9}"/>
    <cellStyle name="Überschrift 3 6 3 2 2" xfId="37974" xr:uid="{4B7EABBE-59F9-4A4B-880B-EDF71FAC8328}"/>
    <cellStyle name="Überschrift 3 6 3 2 3" xfId="55825" xr:uid="{6C2A974C-3842-45FB-8F7F-5B5547F14B91}"/>
    <cellStyle name="Überschrift 3 6 3 3" xfId="37973" xr:uid="{1B699A65-759D-49D5-872D-56E882F22088}"/>
    <cellStyle name="Überschrift 3 6 3 4" xfId="55824" xr:uid="{DA566870-9FA0-4EF4-B077-9D752B1420B2}"/>
    <cellStyle name="Überschrift 3 6 4" xfId="20102" xr:uid="{12CC8E0D-3EA2-4E7F-9765-F55067F0A5A8}"/>
    <cellStyle name="Überschrift 3 6 4 2" xfId="37975" xr:uid="{5A0AFA47-5CE8-49AD-949E-B9E0CB71CB85}"/>
    <cellStyle name="Überschrift 3 6 4 3" xfId="55826" xr:uid="{D2F245B9-2307-42FD-B9C0-4C8D3C2CE485}"/>
    <cellStyle name="Überschrift 3 6 5" xfId="37970" xr:uid="{F6EA0303-1C53-42D7-9CAF-3130D6CFF575}"/>
    <cellStyle name="Überschrift 3 6 6" xfId="55821" xr:uid="{3B5EC649-D3E1-4C17-8838-E2AC709D296A}"/>
    <cellStyle name="Überschrift 3 7" xfId="20103" xr:uid="{C15059E6-DDF2-4CDF-827E-9CAA0574484D}"/>
    <cellStyle name="Überschrift 3 7 2" xfId="20104" xr:uid="{8E3F8883-2242-4097-A34F-F5089EC8085C}"/>
    <cellStyle name="Überschrift 3 7 2 2" xfId="37977" xr:uid="{87C83695-1827-45DE-8E0B-9E330A2F6CFD}"/>
    <cellStyle name="Überschrift 3 7 2 3" xfId="55828" xr:uid="{296A6808-0088-4A35-BA8F-F6BCB4FE60F8}"/>
    <cellStyle name="Überschrift 3 7 3" xfId="37976" xr:uid="{47039E82-E6A5-4756-8EBA-97F7B902CB8F}"/>
    <cellStyle name="Überschrift 3 7 4" xfId="55827" xr:uid="{A6D55B80-3D86-4386-856E-6A4E8154C971}"/>
    <cellStyle name="Überschrift 3 8" xfId="20105" xr:uid="{7D3B871D-2B96-4CA2-BBCE-F7E75E9555FC}"/>
    <cellStyle name="Überschrift 3 8 2" xfId="20106" xr:uid="{45E09309-53FE-45E4-87AE-19EC156B2D40}"/>
    <cellStyle name="Überschrift 3 8 2 2" xfId="37979" xr:uid="{894E2C83-192C-4FC1-A0FA-646E38A04CF6}"/>
    <cellStyle name="Überschrift 3 8 2 3" xfId="55830" xr:uid="{646086DF-CCB3-4698-A9B4-C956FF144132}"/>
    <cellStyle name="Überschrift 3 8 3" xfId="37978" xr:uid="{3CFFD403-DDB2-48C1-99B1-E2FA3612398A}"/>
    <cellStyle name="Überschrift 3 8 4" xfId="55829" xr:uid="{58EAEBB2-3FE8-4E62-A325-85C97C176139}"/>
    <cellStyle name="Überschrift 3 9" xfId="20107" xr:uid="{12FE0086-4076-488D-9300-3A38D3397541}"/>
    <cellStyle name="Überschrift 3 9 2" xfId="20108" xr:uid="{26AB31A9-365B-470B-B654-679DA6048152}"/>
    <cellStyle name="Überschrift 3 9 2 2" xfId="37981" xr:uid="{1D27E8E7-3C8B-419D-AED0-064B9FF00CBE}"/>
    <cellStyle name="Überschrift 3 9 2 3" xfId="55832" xr:uid="{9A0A6ECE-0CAC-4B5C-8581-2B49E63C16D7}"/>
    <cellStyle name="Überschrift 3 9 3" xfId="37980" xr:uid="{0B888DFB-178D-4148-8684-7D5AD40333DB}"/>
    <cellStyle name="Überschrift 3 9 4" xfId="55831" xr:uid="{D1852BA8-A067-40FB-9EDB-63020A107958}"/>
    <cellStyle name="Überschrift 4" xfId="3347" xr:uid="{905125E2-B2C1-4553-A3A9-0991192FEB94}"/>
    <cellStyle name="Überschrift 4 10" xfId="20110" xr:uid="{EAFC9525-9878-45CC-A59B-A38D1459C5AA}"/>
    <cellStyle name="Überschrift 4 10 2" xfId="37983" xr:uid="{E94A392F-136F-43D4-8FF6-927D15A8EAFA}"/>
    <cellStyle name="Überschrift 4 10 3" xfId="55834" xr:uid="{23BEEDC8-782E-45AC-9EA0-36CFD6E668E3}"/>
    <cellStyle name="Überschrift 4 11" xfId="20111" xr:uid="{6C60086D-09E1-47DA-9DDC-44BEA4549DC6}"/>
    <cellStyle name="Überschrift 4 11 2" xfId="37984" xr:uid="{7F770CCF-1927-4296-A011-5ED377CABA90}"/>
    <cellStyle name="Überschrift 4 11 3" xfId="55835" xr:uid="{2CA1B5C8-30C4-47A8-BD03-2704D84B8DCC}"/>
    <cellStyle name="Überschrift 4 12" xfId="20109" xr:uid="{3411726E-3577-436C-B993-225F82C03B76}"/>
    <cellStyle name="Überschrift 4 12 2" xfId="37982" xr:uid="{C779D565-2799-41A9-9649-0570BC8727EE}"/>
    <cellStyle name="Überschrift 4 12 3" xfId="55833" xr:uid="{8F3CA081-43D6-4E8D-9508-A6F5DEB25FF8}"/>
    <cellStyle name="Überschrift 4 13" xfId="60414" xr:uid="{A6FAA181-BE6E-4B9E-A5D6-20D08C3CEFAF}"/>
    <cellStyle name="Überschrift 4 2" xfId="20112" xr:uid="{DF55E580-F87B-4126-900A-375C3D91AAE6}"/>
    <cellStyle name="Überschrift 4 2 2" xfId="20113" xr:uid="{C8D88635-230D-4E07-817E-DBB04D1B29F0}"/>
    <cellStyle name="Überschrift 4 2 2 2" xfId="20114" xr:uid="{995BC2A5-B8E9-4C9C-B1DB-D49F28D8AA4E}"/>
    <cellStyle name="Überschrift 4 2 2 2 2" xfId="37987" xr:uid="{A598811E-DC55-4C4F-B813-FCD3EC5961B7}"/>
    <cellStyle name="Überschrift 4 2 2 2 3" xfId="55838" xr:uid="{24D1D849-143A-4645-B062-E1AB4145F311}"/>
    <cellStyle name="Überschrift 4 2 2 3" xfId="37986" xr:uid="{128175EB-C3CE-420A-B8A5-2479B4B90B05}"/>
    <cellStyle name="Überschrift 4 2 2 4" xfId="55837" xr:uid="{4822751D-8E26-4997-B7BF-750058887262}"/>
    <cellStyle name="Überschrift 4 2 3" xfId="20115" xr:uid="{A58BDBA0-A458-4603-80D6-103D707E9B69}"/>
    <cellStyle name="Überschrift 4 2 3 2" xfId="20116" xr:uid="{02FEDBC1-CD52-4FA1-8306-5A659AE2D6CE}"/>
    <cellStyle name="Überschrift 4 2 3 2 2" xfId="37989" xr:uid="{810BAF4B-FBA3-4215-A06C-D74A27E35047}"/>
    <cellStyle name="Überschrift 4 2 3 2 3" xfId="55840" xr:uid="{22B89C30-47DE-4ADF-82EE-3BCE0DF109DD}"/>
    <cellStyle name="Überschrift 4 2 3 3" xfId="37988" xr:uid="{EE88928B-B88C-4B84-8C7D-6FF09B73F97F}"/>
    <cellStyle name="Überschrift 4 2 3 4" xfId="55839" xr:uid="{28BF13D5-A34E-40E2-9E47-79AF704095A6}"/>
    <cellStyle name="Überschrift 4 2 4" xfId="20117" xr:uid="{762E7EB4-F1D6-4CDE-BD00-6433F82EA00D}"/>
    <cellStyle name="Überschrift 4 2 4 2" xfId="37990" xr:uid="{B54A8921-2963-49A3-BB16-17EBACD7B2CB}"/>
    <cellStyle name="Überschrift 4 2 4 3" xfId="55841" xr:uid="{CC942EFF-1EEE-441A-8626-DB36D0E1794C}"/>
    <cellStyle name="Überschrift 4 2 5" xfId="20118" xr:uid="{0F05A330-A6CD-49AC-AF18-9D04611A8DA2}"/>
    <cellStyle name="Überschrift 4 2 5 2" xfId="37991" xr:uid="{9372607E-B4B9-4C0B-863F-784697842606}"/>
    <cellStyle name="Überschrift 4 2 5 3" xfId="55842" xr:uid="{B40EFCC7-1D33-4458-A3B1-FFBB055B882E}"/>
    <cellStyle name="Überschrift 4 2 6" xfId="37985" xr:uid="{9AF7414A-93E1-428F-AD12-7CA85DE01215}"/>
    <cellStyle name="Überschrift 4 2 7" xfId="55836" xr:uid="{A4C07D51-EE0B-4EF1-868D-ED80003F6392}"/>
    <cellStyle name="Überschrift 4 3" xfId="20119" xr:uid="{6CCBDE2A-E607-4C25-9B4D-E38DB1969766}"/>
    <cellStyle name="Überschrift 4 3 2" xfId="20120" xr:uid="{8D44E91C-35A6-4472-B09E-EF4539012557}"/>
    <cellStyle name="Überschrift 4 3 2 2" xfId="20121" xr:uid="{EF97323E-D090-458B-8A83-C633E8AA3EA8}"/>
    <cellStyle name="Überschrift 4 3 2 2 2" xfId="37994" xr:uid="{47801AFE-F7A4-49ED-8E76-62AF53BEAA36}"/>
    <cellStyle name="Überschrift 4 3 2 2 3" xfId="55845" xr:uid="{7A225BE7-EAFF-4078-A950-B32EFAB15925}"/>
    <cellStyle name="Überschrift 4 3 2 3" xfId="37993" xr:uid="{1B13333A-FDA8-4EC7-9699-015024C637C6}"/>
    <cellStyle name="Überschrift 4 3 2 4" xfId="55844" xr:uid="{22417640-4236-4DA3-BB98-BCC23CFFD32C}"/>
    <cellStyle name="Überschrift 4 3 3" xfId="20122" xr:uid="{AFC5A25B-2999-4AB9-A425-8289A1CEA82E}"/>
    <cellStyle name="Überschrift 4 3 3 2" xfId="20123" xr:uid="{7593A8A4-AE96-4668-AF5E-C55FE504A768}"/>
    <cellStyle name="Überschrift 4 3 3 2 2" xfId="37996" xr:uid="{006DB7F7-CB8A-4BD9-A7A3-25FE7BB64B57}"/>
    <cellStyle name="Überschrift 4 3 3 2 3" xfId="55847" xr:uid="{F4DD87FF-5A18-445C-863E-FD12ECEE8461}"/>
    <cellStyle name="Überschrift 4 3 3 3" xfId="37995" xr:uid="{99F45C88-34F7-468E-B5FB-259680513D99}"/>
    <cellStyle name="Überschrift 4 3 3 4" xfId="55846" xr:uid="{2453634F-1573-4C07-A786-D24649F56389}"/>
    <cellStyle name="Überschrift 4 3 4" xfId="20124" xr:uid="{8DA5099E-E14C-43A5-ACF1-523F83AC6F19}"/>
    <cellStyle name="Überschrift 4 3 4 2" xfId="37997" xr:uid="{705B676A-2904-4D73-8E95-E9A1CC840FEF}"/>
    <cellStyle name="Überschrift 4 3 4 3" xfId="55848" xr:uid="{771C91BA-E65A-4B9B-BA24-785F0888C6DC}"/>
    <cellStyle name="Überschrift 4 3 5" xfId="37992" xr:uid="{6697C013-A823-4747-8F85-E265AAD12EF6}"/>
    <cellStyle name="Überschrift 4 3 6" xfId="55843" xr:uid="{FD9792A2-A47E-4AF5-8572-7214838BAC16}"/>
    <cellStyle name="Überschrift 4 4" xfId="20125" xr:uid="{7B5D23C4-B387-4A5C-A4BC-DA2E517A9E50}"/>
    <cellStyle name="Überschrift 4 4 2" xfId="20126" xr:uid="{AA3FE84F-B6AA-4507-993A-F2D1565B468B}"/>
    <cellStyle name="Überschrift 4 4 2 2" xfId="20127" xr:uid="{52721160-F41F-40F3-8FBD-98343E2DFC06}"/>
    <cellStyle name="Überschrift 4 4 2 2 2" xfId="38000" xr:uid="{2A01A788-B671-43AD-A23D-9F9DE61DB429}"/>
    <cellStyle name="Überschrift 4 4 2 2 3" xfId="55851" xr:uid="{115D335C-44E6-40C5-A3FE-2D57AC16B117}"/>
    <cellStyle name="Überschrift 4 4 2 3" xfId="37999" xr:uid="{12E23203-C08C-4008-B215-B7D47CE3A1C5}"/>
    <cellStyle name="Überschrift 4 4 2 4" xfId="55850" xr:uid="{9B6F455A-5ADA-43F8-A6ED-C27BD59D6D26}"/>
    <cellStyle name="Überschrift 4 4 3" xfId="20128" xr:uid="{C596F79A-B0A9-4535-B1D5-DA6C31D1C111}"/>
    <cellStyle name="Überschrift 4 4 3 2" xfId="20129" xr:uid="{8C162334-DB66-409D-B07A-851C7E6AD841}"/>
    <cellStyle name="Überschrift 4 4 3 2 2" xfId="38002" xr:uid="{061906C5-3529-4397-8B25-4ECD72DDA60B}"/>
    <cellStyle name="Überschrift 4 4 3 2 3" xfId="55853" xr:uid="{4F4F40C5-BE7F-4F50-90AE-A99239B94480}"/>
    <cellStyle name="Überschrift 4 4 3 3" xfId="38001" xr:uid="{ECC85D26-5DA4-461C-8B21-7E9524EA5B92}"/>
    <cellStyle name="Überschrift 4 4 3 4" xfId="55852" xr:uid="{16847DA0-184D-4DDB-9B28-AC2B447C5C33}"/>
    <cellStyle name="Überschrift 4 4 4" xfId="20130" xr:uid="{A0325F30-BBE2-446F-87F5-DEA8369DF10B}"/>
    <cellStyle name="Überschrift 4 4 4 2" xfId="38003" xr:uid="{DC705C06-2530-478E-B3F8-BE08D84FE5EB}"/>
    <cellStyle name="Überschrift 4 4 4 3" xfId="55854" xr:uid="{B8CAC661-848F-43E4-A379-0C121F166BBC}"/>
    <cellStyle name="Überschrift 4 4 5" xfId="37998" xr:uid="{0D7AF08B-DB2C-4853-AB1B-879B6599DCCB}"/>
    <cellStyle name="Überschrift 4 4 6" xfId="55849" xr:uid="{60F5150C-F2BC-4695-A6E2-D651C2B91ED9}"/>
    <cellStyle name="Überschrift 4 5" xfId="20131" xr:uid="{DB06A848-233C-4910-9842-63A33CD3B716}"/>
    <cellStyle name="Überschrift 4 5 2" xfId="20132" xr:uid="{B9B9AA80-12CA-402F-ADF6-AFA7A43801BB}"/>
    <cellStyle name="Überschrift 4 5 2 2" xfId="20133" xr:uid="{EE956EB6-671A-4B57-8726-83D03A06BA7E}"/>
    <cellStyle name="Überschrift 4 5 2 2 2" xfId="38006" xr:uid="{68BD6BC1-7B08-4C05-9A16-AE2A03BE2278}"/>
    <cellStyle name="Überschrift 4 5 2 2 3" xfId="55857" xr:uid="{904EBB82-67F6-4C65-9D69-505A6954BAF2}"/>
    <cellStyle name="Überschrift 4 5 2 3" xfId="38005" xr:uid="{64996334-95AE-4885-AE63-E61918042ED2}"/>
    <cellStyle name="Überschrift 4 5 2 4" xfId="55856" xr:uid="{94AD0C9E-8416-474D-8B23-D1DB48BD041E}"/>
    <cellStyle name="Überschrift 4 5 3" xfId="20134" xr:uid="{39131C83-B899-4D19-9D5A-28B388617CEF}"/>
    <cellStyle name="Überschrift 4 5 3 2" xfId="20135" xr:uid="{7695A6CD-3EED-4C23-A90F-4FDF22001390}"/>
    <cellStyle name="Überschrift 4 5 3 2 2" xfId="38008" xr:uid="{FC31FF86-AD70-4194-8763-0C1CFDEBCB58}"/>
    <cellStyle name="Überschrift 4 5 3 2 3" xfId="55859" xr:uid="{20E57F0B-FFD2-407C-963A-5D386D334607}"/>
    <cellStyle name="Überschrift 4 5 3 3" xfId="38007" xr:uid="{AAEBCD91-839D-403E-83AA-A83A5B8D8E5A}"/>
    <cellStyle name="Überschrift 4 5 3 4" xfId="55858" xr:uid="{F17AEF98-B385-43B1-AB42-CB7465D21D72}"/>
    <cellStyle name="Überschrift 4 5 4" xfId="20136" xr:uid="{8CF7DA6C-5C41-4C47-93C7-47937E1A25A2}"/>
    <cellStyle name="Überschrift 4 5 4 2" xfId="20137" xr:uid="{6BB769FE-8287-40FD-B833-B0F4D02A45C8}"/>
    <cellStyle name="Überschrift 4 5 4 2 2" xfId="38010" xr:uid="{9036685C-006D-44B3-8F43-FFCAFD775CF7}"/>
    <cellStyle name="Überschrift 4 5 4 2 3" xfId="55861" xr:uid="{CFEF480B-A75E-4657-BFF3-1D2E997DF43E}"/>
    <cellStyle name="Überschrift 4 5 4 3" xfId="38009" xr:uid="{0B7EFF39-6824-4012-90DE-B2594ECE4862}"/>
    <cellStyle name="Überschrift 4 5 4 4" xfId="55860" xr:uid="{0C35E1CB-7ABE-48F2-B46E-CEAE4E416182}"/>
    <cellStyle name="Überschrift 4 5 5" xfId="20138" xr:uid="{98A5DDC8-05C0-4EA6-8A5C-AB513044B34F}"/>
    <cellStyle name="Überschrift 4 5 5 2" xfId="38011" xr:uid="{2E1EC6A7-9707-4CE6-92D3-173EF3F51DEA}"/>
    <cellStyle name="Überschrift 4 5 5 3" xfId="55862" xr:uid="{02F81BA9-45D1-4BCB-B5F7-32629AD036EE}"/>
    <cellStyle name="Überschrift 4 5 6" xfId="38004" xr:uid="{89E6202C-3699-48FD-9D59-EBED5E07FE83}"/>
    <cellStyle name="Überschrift 4 5 7" xfId="55855" xr:uid="{026115B6-5096-4BB4-8FD8-E808F20BBF39}"/>
    <cellStyle name="Überschrift 4 6" xfId="20139" xr:uid="{B5F9EDA8-57AF-4D14-860E-D03D5726709C}"/>
    <cellStyle name="Überschrift 4 6 2" xfId="20140" xr:uid="{856B6D43-EE3C-4915-8E49-22C7049CA080}"/>
    <cellStyle name="Überschrift 4 6 2 2" xfId="20141" xr:uid="{F6199C7B-2812-4721-BE01-F82BDEC256DD}"/>
    <cellStyle name="Überschrift 4 6 2 2 2" xfId="38014" xr:uid="{91EF2F6D-BE2F-4CF7-A89C-C419E8081939}"/>
    <cellStyle name="Überschrift 4 6 2 2 3" xfId="55865" xr:uid="{DC22AC5C-7837-4757-AD7C-28AA42FE866B}"/>
    <cellStyle name="Überschrift 4 6 2 3" xfId="38013" xr:uid="{0C91C74A-DEDA-4ED2-B5AC-744A3ABA1AF2}"/>
    <cellStyle name="Überschrift 4 6 2 4" xfId="55864" xr:uid="{756C6172-4B7D-4E9B-9902-1836FEA38308}"/>
    <cellStyle name="Überschrift 4 6 3" xfId="20142" xr:uid="{577FB158-115B-469F-8D13-1C46C67DBA0E}"/>
    <cellStyle name="Überschrift 4 6 3 2" xfId="20143" xr:uid="{66F6A003-EFE0-4FF3-9EBA-A9BA7594B079}"/>
    <cellStyle name="Überschrift 4 6 3 2 2" xfId="38016" xr:uid="{635133A0-0A99-4A7B-B75F-D8AA4FFBF610}"/>
    <cellStyle name="Überschrift 4 6 3 2 3" xfId="55867" xr:uid="{E2FD19C5-AA7B-4276-BF8A-0987F6B41138}"/>
    <cellStyle name="Überschrift 4 6 3 3" xfId="38015" xr:uid="{9EBAC8FC-BC06-4612-B8D8-9BCB67E06EA8}"/>
    <cellStyle name="Überschrift 4 6 3 4" xfId="55866" xr:uid="{64288F9D-FE01-436C-9126-693323C5A751}"/>
    <cellStyle name="Überschrift 4 6 4" xfId="20144" xr:uid="{6DD64E91-6ACF-4C88-9011-87BF441A600C}"/>
    <cellStyle name="Überschrift 4 6 4 2" xfId="38017" xr:uid="{AA30FF22-AC17-41C5-95EE-3C8296488E58}"/>
    <cellStyle name="Überschrift 4 6 4 3" xfId="55868" xr:uid="{3B7DC721-435E-4D45-89CF-DB6C53D46552}"/>
    <cellStyle name="Überschrift 4 6 5" xfId="38012" xr:uid="{E052B314-4206-4A8D-B919-186D39DFD981}"/>
    <cellStyle name="Überschrift 4 6 6" xfId="55863" xr:uid="{D9824B45-28BE-4816-A33E-0343D709FCBE}"/>
    <cellStyle name="Überschrift 4 7" xfId="20145" xr:uid="{EB976F60-8F4E-4D89-BBB8-03ADC0819F73}"/>
    <cellStyle name="Überschrift 4 7 2" xfId="20146" xr:uid="{8FFED702-363C-4C4F-866B-18CEAE6DE580}"/>
    <cellStyle name="Überschrift 4 7 2 2" xfId="38019" xr:uid="{C58D3B4B-F104-4B0D-A1B9-051CC2CBF87E}"/>
    <cellStyle name="Überschrift 4 7 2 3" xfId="55870" xr:uid="{485FDCF2-495D-465B-8E4A-EABC994E0C27}"/>
    <cellStyle name="Überschrift 4 7 3" xfId="38018" xr:uid="{C5B8C95F-32FE-4327-8ABD-573A42B78150}"/>
    <cellStyle name="Überschrift 4 7 4" xfId="55869" xr:uid="{58F11879-6A3D-40BC-AE7B-579C221A398B}"/>
    <cellStyle name="Überschrift 4 8" xfId="20147" xr:uid="{57FB4B65-A7CE-4CD8-AFEE-9EAA6D49C45A}"/>
    <cellStyle name="Überschrift 4 8 2" xfId="20148" xr:uid="{81E2B22D-2DE7-44FC-B05A-AF3B41C96168}"/>
    <cellStyle name="Überschrift 4 8 2 2" xfId="38021" xr:uid="{20C33B06-56E1-4D85-ACE7-62B6467DCB13}"/>
    <cellStyle name="Überschrift 4 8 2 3" xfId="55872" xr:uid="{F631E575-8F8C-4D6B-A940-08ACC8A65CC2}"/>
    <cellStyle name="Überschrift 4 8 3" xfId="38020" xr:uid="{8F265493-2461-49C1-BD4D-1F84E09C4A84}"/>
    <cellStyle name="Überschrift 4 8 4" xfId="55871" xr:uid="{3E7B0C48-0401-4A04-96A1-3500EF92C146}"/>
    <cellStyle name="Überschrift 4 9" xfId="20149" xr:uid="{0AB93EEB-EF5A-48FA-8E71-E8F1C410867A}"/>
    <cellStyle name="Überschrift 4 9 2" xfId="20150" xr:uid="{80EE886A-FAF1-4CBD-AB43-5EE7AB98986B}"/>
    <cellStyle name="Überschrift 4 9 2 2" xfId="38023" xr:uid="{B8D22FD2-36BB-492A-B6D6-16B0ED06F4A3}"/>
    <cellStyle name="Überschrift 4 9 2 3" xfId="55874" xr:uid="{DCF915B5-965D-4BB8-9389-0479815201DB}"/>
    <cellStyle name="Überschrift 4 9 3" xfId="38022" xr:uid="{ABD2C9AE-9196-4FD1-8C1F-4DA53DC903E8}"/>
    <cellStyle name="Überschrift 4 9 4" xfId="55873" xr:uid="{601BC539-2620-4F53-9A48-EE9BE226AE41}"/>
    <cellStyle name="Überschrift 5" xfId="20151" xr:uid="{F4F0091E-7119-40FC-9380-80AAEC73E949}"/>
    <cellStyle name="Überschrift 5 2" xfId="20152" xr:uid="{D25341A3-E482-45B7-8769-6194E3E4F1CD}"/>
    <cellStyle name="Überschrift 5 2 2" xfId="20153" xr:uid="{420658CF-8243-42C0-A81A-A77FEF9168DD}"/>
    <cellStyle name="Überschrift 5 2 2 2" xfId="38026" xr:uid="{D3D504C0-6473-4A75-A4A0-B123AC1B0C07}"/>
    <cellStyle name="Überschrift 5 2 2 3" xfId="55877" xr:uid="{69AEDB09-BE91-4EB9-BF62-EA84410752FE}"/>
    <cellStyle name="Überschrift 5 2 3" xfId="38025" xr:uid="{0D1552A0-147B-4641-B665-B6A59EE4E7EA}"/>
    <cellStyle name="Überschrift 5 2 4" xfId="55876" xr:uid="{8283CFF2-9EA3-48C9-BECD-4DA1222CAEB4}"/>
    <cellStyle name="Überschrift 5 3" xfId="20154" xr:uid="{4A440105-72AC-4CA3-B36D-67712013AF71}"/>
    <cellStyle name="Überschrift 5 3 2" xfId="20155" xr:uid="{D2C1DFBF-A5C5-4772-9155-56142E69C992}"/>
    <cellStyle name="Überschrift 5 3 2 2" xfId="38028" xr:uid="{3815979B-75F3-418F-899E-CAEE2EF9CA37}"/>
    <cellStyle name="Überschrift 5 3 2 3" xfId="55879" xr:uid="{6731A159-A9F8-437B-B48F-37E02BE49423}"/>
    <cellStyle name="Überschrift 5 3 3" xfId="38027" xr:uid="{13154A5A-5937-4A15-81C4-71AC8D2B5579}"/>
    <cellStyle name="Überschrift 5 3 4" xfId="55878" xr:uid="{07687EC2-EAC6-4E6C-B5DE-23C96314A543}"/>
    <cellStyle name="Überschrift 5 4" xfId="20156" xr:uid="{7E1E80DA-CA96-4378-A4BA-665A1D7EA40F}"/>
    <cellStyle name="Überschrift 5 4 2" xfId="38029" xr:uid="{9EC05B6F-E661-4754-A5D6-D60640D84FFE}"/>
    <cellStyle name="Überschrift 5 4 3" xfId="55880" xr:uid="{023187A3-6DE1-49F5-8578-5203DB01BFE9}"/>
    <cellStyle name="Überschrift 5 5" xfId="20157" xr:uid="{D01A86F4-9A97-45B9-A831-B82B605CBE54}"/>
    <cellStyle name="Überschrift 5 5 2" xfId="38030" xr:uid="{4F78870B-8613-47CF-9B48-1AC974F39881}"/>
    <cellStyle name="Überschrift 5 5 3" xfId="55881" xr:uid="{747BA390-B7FD-43B2-9DC1-759A25C3CDE1}"/>
    <cellStyle name="Überschrift 5 6" xfId="38024" xr:uid="{7FD1FC3B-3E95-4B2A-9DE3-09DA7A503CB0}"/>
    <cellStyle name="Überschrift 5 7" xfId="55875" xr:uid="{607CF125-A079-417C-86DA-62251B6BD809}"/>
    <cellStyle name="Überschrift 6" xfId="20158" xr:uid="{DA3ACC8C-259A-408D-B198-ADE1A0790BA7}"/>
    <cellStyle name="Überschrift 6 2" xfId="20159" xr:uid="{CFF10C39-8E0A-4A1C-B4E2-64A14A1440D1}"/>
    <cellStyle name="Überschrift 6 2 2" xfId="20160" xr:uid="{1BB69A54-26CC-4144-A43F-2F08369779A0}"/>
    <cellStyle name="Überschrift 6 2 2 2" xfId="38033" xr:uid="{AF8CB836-110E-417B-BDBB-A5A3A42D6905}"/>
    <cellStyle name="Überschrift 6 2 2 3" xfId="55884" xr:uid="{251B2774-9275-4637-BF18-0B4AA777A6FB}"/>
    <cellStyle name="Überschrift 6 2 3" xfId="38032" xr:uid="{429CCE54-81C1-493B-A0B1-EA6DECBF6F94}"/>
    <cellStyle name="Überschrift 6 2 4" xfId="55883" xr:uid="{913FCB11-0EE7-4804-9161-B016D46BF0EF}"/>
    <cellStyle name="Überschrift 6 3" xfId="20161" xr:uid="{C972224E-20AF-4A39-8FE8-54354111F1D9}"/>
    <cellStyle name="Überschrift 6 3 2" xfId="20162" xr:uid="{C35E989D-8FE3-4BF7-8604-F5190930DE4E}"/>
    <cellStyle name="Überschrift 6 3 2 2" xfId="38035" xr:uid="{D6A01BAE-02B7-4AE5-BF17-DD991C24C401}"/>
    <cellStyle name="Überschrift 6 3 2 3" xfId="55886" xr:uid="{2B864743-E5ED-47C0-8DDD-6C85383D7822}"/>
    <cellStyle name="Überschrift 6 3 3" xfId="38034" xr:uid="{16A76121-2407-4B82-A683-891EE43BE1D6}"/>
    <cellStyle name="Überschrift 6 3 4" xfId="55885" xr:uid="{C3BEFB8D-71AD-4B2A-A5FD-4CF185569193}"/>
    <cellStyle name="Überschrift 6 4" xfId="20163" xr:uid="{2E4BF657-1674-4E7A-9B25-D1938F0A63BE}"/>
    <cellStyle name="Überschrift 6 4 2" xfId="38036" xr:uid="{DA5BBCD0-567C-4684-8E46-7EC467D6B55F}"/>
    <cellStyle name="Überschrift 6 4 3" xfId="55887" xr:uid="{50E07742-3F09-4336-A1CE-87C0E6CBC3C3}"/>
    <cellStyle name="Überschrift 6 5" xfId="38031" xr:uid="{7A7ABCEA-0918-4D52-9A76-D451008E04CF}"/>
    <cellStyle name="Überschrift 6 6" xfId="55882" xr:uid="{1C21535A-2B11-43C5-9367-B5745277F589}"/>
    <cellStyle name="Überschrift 7" xfId="20164" xr:uid="{09DD7350-A4E5-4FB2-A227-4152F35E0E40}"/>
    <cellStyle name="Überschrift 7 2" xfId="20165" xr:uid="{5C08FA14-421B-4D4C-9F27-72ACBD5ABEC8}"/>
    <cellStyle name="Überschrift 7 2 2" xfId="20166" xr:uid="{FF5FCCC1-F990-4DD6-8C2A-B2ECE4F2C8EA}"/>
    <cellStyle name="Überschrift 7 2 2 2" xfId="38039" xr:uid="{3E4544FB-D062-4C1D-89B3-1956C62C3143}"/>
    <cellStyle name="Überschrift 7 2 2 3" xfId="55890" xr:uid="{D6E6F4FD-0F11-4410-9E8B-28DB71C2036C}"/>
    <cellStyle name="Überschrift 7 2 3" xfId="38038" xr:uid="{F0A8434E-2F2B-4A3D-863B-3EE6F6824A92}"/>
    <cellStyle name="Überschrift 7 2 4" xfId="55889" xr:uid="{71ECA322-1E0A-4EA5-8200-3FABF63EFFB5}"/>
    <cellStyle name="Überschrift 7 3" xfId="20167" xr:uid="{9C1A8582-9C1C-44CA-A2DD-9671F3561E65}"/>
    <cellStyle name="Überschrift 7 3 2" xfId="20168" xr:uid="{07E1DF27-9516-4918-8AEF-F2687E057957}"/>
    <cellStyle name="Überschrift 7 3 2 2" xfId="38041" xr:uid="{5EF3F8BC-12AF-42D0-816D-2243B8214F3D}"/>
    <cellStyle name="Überschrift 7 3 2 3" xfId="55892" xr:uid="{0DC05D0A-ADEF-4FE2-AE1A-AB09C936B8E0}"/>
    <cellStyle name="Überschrift 7 3 3" xfId="38040" xr:uid="{B1870872-2269-4EFE-B577-64946A2293C8}"/>
    <cellStyle name="Überschrift 7 3 4" xfId="55891" xr:uid="{BBFF489A-3E85-4C42-B3F0-0F69A19475F0}"/>
    <cellStyle name="Überschrift 7 4" xfId="20169" xr:uid="{A169C188-9121-4654-B1C2-C1CB05E1925A}"/>
    <cellStyle name="Überschrift 7 4 2" xfId="38042" xr:uid="{C222A120-523F-4B2F-9FE4-B2529FFF8A00}"/>
    <cellStyle name="Überschrift 7 4 3" xfId="55893" xr:uid="{9EC395EC-F3F7-4847-BAFE-31310188905A}"/>
    <cellStyle name="Überschrift 7 5" xfId="38037" xr:uid="{16C03846-A324-4357-9931-88D84E815F44}"/>
    <cellStyle name="Überschrift 7 6" xfId="55888" xr:uid="{8D88A6E7-5CAC-47DA-88E7-7B12A43108DA}"/>
    <cellStyle name="Überschrift 8" xfId="20170" xr:uid="{3A35B66F-1A37-447A-A761-68538DE206F4}"/>
    <cellStyle name="Überschrift 8 2" xfId="20171" xr:uid="{F7687A69-374F-4D56-A94A-DC68F39AE036}"/>
    <cellStyle name="Überschrift 8 2 2" xfId="20172" xr:uid="{D7E50E51-FD39-428B-8E63-DD46ADBF70B8}"/>
    <cellStyle name="Überschrift 8 2 2 2" xfId="38045" xr:uid="{52ACA5AF-7A98-47C1-BF81-CF38071A6DE7}"/>
    <cellStyle name="Überschrift 8 2 2 3" xfId="55896" xr:uid="{610F83D9-E86C-4C21-89B3-DDF9061264F3}"/>
    <cellStyle name="Überschrift 8 2 3" xfId="38044" xr:uid="{39F6A8B4-1483-4AA8-B740-B8FB81E9542F}"/>
    <cellStyle name="Überschrift 8 2 4" xfId="55895" xr:uid="{385E8CE9-EFBB-4B49-9655-C2DD678C9016}"/>
    <cellStyle name="Überschrift 8 3" xfId="20173" xr:uid="{028B18F4-FF23-4DE5-B5C2-1E46CFB8097C}"/>
    <cellStyle name="Überschrift 8 3 2" xfId="20174" xr:uid="{4A48B513-F40D-4C60-ACE9-8AB84F511B2E}"/>
    <cellStyle name="Überschrift 8 3 2 2" xfId="38047" xr:uid="{8A0BAE46-0FAA-44D8-B542-4BFAA06108E1}"/>
    <cellStyle name="Überschrift 8 3 2 3" xfId="55898" xr:uid="{7722C1A1-E5C9-4A67-8165-9F81E0D47BB2}"/>
    <cellStyle name="Überschrift 8 3 3" xfId="38046" xr:uid="{FD0D0C8F-383F-493C-B88C-FB1176280F3B}"/>
    <cellStyle name="Überschrift 8 3 4" xfId="55897" xr:uid="{C0DB4D31-E5ED-4A17-A7D6-991C10B6F7A7}"/>
    <cellStyle name="Überschrift 8 4" xfId="20175" xr:uid="{CEC5E3BF-D602-4FEC-8D30-0DC1F522D908}"/>
    <cellStyle name="Überschrift 8 4 2" xfId="20176" xr:uid="{8C823346-A63D-4302-B43B-D6BCA7A94179}"/>
    <cellStyle name="Überschrift 8 4 2 2" xfId="38049" xr:uid="{15579045-EC8B-4C30-B01F-40FDAE95A8F2}"/>
    <cellStyle name="Überschrift 8 4 2 3" xfId="55900" xr:uid="{F0F4FD14-748A-4C06-9068-D4D6940AB6CD}"/>
    <cellStyle name="Überschrift 8 4 3" xfId="38048" xr:uid="{B07FA170-7751-49A8-9DAE-9450AC57FC5C}"/>
    <cellStyle name="Überschrift 8 4 4" xfId="55899" xr:uid="{3D406499-8358-488E-A650-A4DE1F6F8D88}"/>
    <cellStyle name="Überschrift 8 5" xfId="20177" xr:uid="{713B7AD7-940C-4A6F-A9CC-EBFBBAEC6C7A}"/>
    <cellStyle name="Überschrift 8 5 2" xfId="38050" xr:uid="{3D31D9C2-3F75-4AB5-A17B-B097A012AF1C}"/>
    <cellStyle name="Überschrift 8 5 3" xfId="55901" xr:uid="{CD460F4A-74A1-4FA0-BD0F-8B6926A29AC6}"/>
    <cellStyle name="Überschrift 8 6" xfId="38043" xr:uid="{5DBB5671-75F5-4E8F-9A40-378FA24D738B}"/>
    <cellStyle name="Überschrift 8 7" xfId="55894" xr:uid="{65F03F82-D17D-4462-A00E-BA059245B6FB}"/>
    <cellStyle name="Überschrift 9" xfId="20178" xr:uid="{5C8FFB16-C20F-41AC-A675-2E6A89BADF90}"/>
    <cellStyle name="Überschrift 9 2" xfId="20179" xr:uid="{9E0AEB06-76B7-42B6-8463-6ECC1AE84053}"/>
    <cellStyle name="Überschrift 9 2 2" xfId="20180" xr:uid="{22C7CE85-A02A-4821-9157-872B858F3660}"/>
    <cellStyle name="Überschrift 9 2 2 2" xfId="38053" xr:uid="{548C9D46-0355-42EB-B513-F25FF5709950}"/>
    <cellStyle name="Überschrift 9 2 2 3" xfId="55904" xr:uid="{89F97B40-9C65-40F2-9567-93E659515951}"/>
    <cellStyle name="Überschrift 9 2 3" xfId="38052" xr:uid="{E76F3CAB-FFD4-45CA-9A89-EC008DCD8C6C}"/>
    <cellStyle name="Überschrift 9 2 4" xfId="55903" xr:uid="{385F0C05-F90F-482C-9094-A1CEA14C1C8F}"/>
    <cellStyle name="Überschrift 9 3" xfId="20181" xr:uid="{F97DC605-E972-471E-B528-FE6D897A5DFB}"/>
    <cellStyle name="Überschrift 9 3 2" xfId="20182" xr:uid="{140D0C4E-E25B-4333-AE0C-B6D65FF398EA}"/>
    <cellStyle name="Überschrift 9 3 2 2" xfId="38055" xr:uid="{B16A3287-4397-4B4F-9F49-FBBAF58086BA}"/>
    <cellStyle name="Überschrift 9 3 2 3" xfId="55906" xr:uid="{32FB08EE-2473-4506-BC1E-F2A4094E62FA}"/>
    <cellStyle name="Überschrift 9 3 3" xfId="38054" xr:uid="{0A0D3169-7156-4AD5-A4B4-7E2AFF88D242}"/>
    <cellStyle name="Überschrift 9 3 4" xfId="55905" xr:uid="{696CA981-77DE-471A-B2BB-B3CC5D676F33}"/>
    <cellStyle name="Überschrift 9 4" xfId="20183" xr:uid="{99EFF26A-43B1-4870-BB30-BFD4BCB62B89}"/>
    <cellStyle name="Überschrift 9 4 2" xfId="38056" xr:uid="{70AC374F-AA6D-43D5-9A69-90D5A703EFB5}"/>
    <cellStyle name="Überschrift 9 4 3" xfId="55907" xr:uid="{59062AEE-B970-40EC-8ED7-E51DA237D6D7}"/>
    <cellStyle name="Überschrift 9 5" xfId="38051" xr:uid="{0FDDBCA6-4C3C-470E-B387-D0B10566794C}"/>
    <cellStyle name="Überschrift 9 6" xfId="55902" xr:uid="{F455A89C-055A-4D2B-B4FE-C9173C6220AD}"/>
    <cellStyle name="Valuutta_Layo9704" xfId="315" xr:uid="{8F701A2D-0A68-4879-822F-698CEDA6EDEE}"/>
    <cellStyle name="Verknüpfte Zelle" xfId="3348" xr:uid="{29856BEA-4CB0-4685-AC35-20DFB5E6B902}"/>
    <cellStyle name="Verknüpfte Zelle 10" xfId="20185" xr:uid="{ED2A10FB-F4D2-41DA-9809-27644155A58F}"/>
    <cellStyle name="Verknüpfte Zelle 10 2" xfId="38058" xr:uid="{D27BD880-0946-4793-90CD-1A9B6C1DB690}"/>
    <cellStyle name="Verknüpfte Zelle 10 3" xfId="55909" xr:uid="{F3360B67-0C60-478C-889D-D95F6BF03930}"/>
    <cellStyle name="Verknüpfte Zelle 11" xfId="20186" xr:uid="{253AA3D4-0552-4CA8-A5B9-41C6A6D49EC5}"/>
    <cellStyle name="Verknüpfte Zelle 11 2" xfId="38059" xr:uid="{B37ADF34-CB05-4D07-8C31-FEF95E448D95}"/>
    <cellStyle name="Verknüpfte Zelle 11 3" xfId="55910" xr:uid="{B3E253CC-9753-4F66-A5BC-D3C9087867EF}"/>
    <cellStyle name="Verknüpfte Zelle 12" xfId="20184" xr:uid="{CCD80B6E-EDEC-4842-AF3D-877BEFEF337B}"/>
    <cellStyle name="Verknüpfte Zelle 12 2" xfId="38057" xr:uid="{1D9F6A37-BE03-40DD-B1F3-285000F141AA}"/>
    <cellStyle name="Verknüpfte Zelle 12 3" xfId="55908" xr:uid="{D591D3F1-14D8-4BC9-89A6-84339553A8E0}"/>
    <cellStyle name="Verknüpfte Zelle 13" xfId="60415" xr:uid="{17816229-F163-4E40-9C23-8D1CEC08F14A}"/>
    <cellStyle name="Verknüpfte Zelle 2" xfId="20187" xr:uid="{EDFA8531-25FD-4044-8300-BE67448354E2}"/>
    <cellStyle name="Verknüpfte Zelle 2 2" xfId="20188" xr:uid="{6C3DFB12-11B5-4348-A889-6BE17BDF18BA}"/>
    <cellStyle name="Verknüpfte Zelle 2 2 2" xfId="20189" xr:uid="{C90EF423-2589-495B-AF61-2F1853524105}"/>
    <cellStyle name="Verknüpfte Zelle 2 2 2 2" xfId="38062" xr:uid="{0CBD8C9D-1B51-42EE-B830-6E479023450B}"/>
    <cellStyle name="Verknüpfte Zelle 2 2 2 3" xfId="55913" xr:uid="{9BF75DD6-087A-4B1D-BA86-3FE6DE913614}"/>
    <cellStyle name="Verknüpfte Zelle 2 2 3" xfId="38061" xr:uid="{B0EA6BAB-7079-4A68-AD08-0563C737ACF7}"/>
    <cellStyle name="Verknüpfte Zelle 2 2 4" xfId="55912" xr:uid="{DAD7FCA0-A730-43AE-BE72-196091804E03}"/>
    <cellStyle name="Verknüpfte Zelle 2 3" xfId="20190" xr:uid="{F71FF988-4094-416A-A213-B30A69B2241B}"/>
    <cellStyle name="Verknüpfte Zelle 2 3 2" xfId="20191" xr:uid="{00B32308-B8E4-4D06-888E-51A70848CD64}"/>
    <cellStyle name="Verknüpfte Zelle 2 3 2 2" xfId="38064" xr:uid="{523E3F21-3FEC-41C2-BB09-B110965AEBF7}"/>
    <cellStyle name="Verknüpfte Zelle 2 3 2 3" xfId="55915" xr:uid="{1EFFCE1A-997A-4C5E-8D87-02B63927FD7C}"/>
    <cellStyle name="Verknüpfte Zelle 2 3 3" xfId="38063" xr:uid="{D77C01D4-FDCB-42EE-BCB8-940E5EFF35CA}"/>
    <cellStyle name="Verknüpfte Zelle 2 3 4" xfId="55914" xr:uid="{337AD2C8-0EE4-43C3-8C56-F5CFCD1C5EF3}"/>
    <cellStyle name="Verknüpfte Zelle 2 4" xfId="20192" xr:uid="{E4F420A1-DCC8-4D3C-BF67-397F2D7BB066}"/>
    <cellStyle name="Verknüpfte Zelle 2 4 2" xfId="38065" xr:uid="{2C4CB704-0C04-45AB-9368-9B8EDD96C40A}"/>
    <cellStyle name="Verknüpfte Zelle 2 4 3" xfId="55916" xr:uid="{2DED7204-7233-4A81-ACE9-B2E5057C761F}"/>
    <cellStyle name="Verknüpfte Zelle 2 5" xfId="20193" xr:uid="{6EC6A9AE-5F6F-484B-BDB0-6D4A9CD8B8E4}"/>
    <cellStyle name="Verknüpfte Zelle 2 5 2" xfId="38066" xr:uid="{E5AA5458-2C20-4776-B097-3A38C61274A0}"/>
    <cellStyle name="Verknüpfte Zelle 2 5 3" xfId="55917" xr:uid="{73ED7E30-EE23-4833-A196-AB9BB977452D}"/>
    <cellStyle name="Verknüpfte Zelle 2 6" xfId="38060" xr:uid="{1D1D25D8-FCF7-4F4C-BAFA-54CA38667909}"/>
    <cellStyle name="Verknüpfte Zelle 2 7" xfId="55911" xr:uid="{4456A973-54D0-449E-9DB6-A4C54DF572DC}"/>
    <cellStyle name="Verknüpfte Zelle 3" xfId="20194" xr:uid="{54BE46C1-65AD-4837-91D8-96C66B939D6C}"/>
    <cellStyle name="Verknüpfte Zelle 3 2" xfId="20195" xr:uid="{4F042D8A-62BC-4B3E-BF6A-3EA2A37E684E}"/>
    <cellStyle name="Verknüpfte Zelle 3 2 2" xfId="20196" xr:uid="{A257B3C9-B155-4136-9C43-B7D66880E744}"/>
    <cellStyle name="Verknüpfte Zelle 3 2 2 2" xfId="38069" xr:uid="{FE56D65A-BE2F-481E-83A3-6950C8B4F654}"/>
    <cellStyle name="Verknüpfte Zelle 3 2 2 3" xfId="55920" xr:uid="{4719309A-C750-4932-B967-B99D77BE5478}"/>
    <cellStyle name="Verknüpfte Zelle 3 2 3" xfId="38068" xr:uid="{59FBF0A7-8175-4719-8574-A5E7916742F6}"/>
    <cellStyle name="Verknüpfte Zelle 3 2 4" xfId="55919" xr:uid="{BEC64B33-4818-42A9-A91D-2AC7851D0B8F}"/>
    <cellStyle name="Verknüpfte Zelle 3 3" xfId="20197" xr:uid="{B40B9F6A-A9EA-4F03-9C3D-CB7E8E2854D4}"/>
    <cellStyle name="Verknüpfte Zelle 3 3 2" xfId="20198" xr:uid="{81970CBA-1E64-4732-8954-FED59CFA8E43}"/>
    <cellStyle name="Verknüpfte Zelle 3 3 2 2" xfId="38071" xr:uid="{42ADB36E-C1B0-48ED-910F-7702A3A6262F}"/>
    <cellStyle name="Verknüpfte Zelle 3 3 2 3" xfId="55922" xr:uid="{2DDF6FF2-4525-4F55-94AB-B17EE7E73408}"/>
    <cellStyle name="Verknüpfte Zelle 3 3 3" xfId="38070" xr:uid="{0C2A0013-6376-4078-A465-C9B809AA64E1}"/>
    <cellStyle name="Verknüpfte Zelle 3 3 4" xfId="55921" xr:uid="{68724390-83E4-4BCA-817B-F3FC2A6DFFC2}"/>
    <cellStyle name="Verknüpfte Zelle 3 4" xfId="20199" xr:uid="{B5DDDA81-C467-4B98-B08C-0B67077EA410}"/>
    <cellStyle name="Verknüpfte Zelle 3 4 2" xfId="38072" xr:uid="{46D62B05-811D-4E85-AFE0-4C51E408628B}"/>
    <cellStyle name="Verknüpfte Zelle 3 4 3" xfId="55923" xr:uid="{992826C0-ECC5-4C0C-B761-E751BAC95978}"/>
    <cellStyle name="Verknüpfte Zelle 3 5" xfId="38067" xr:uid="{948DCBD0-BB9E-4A00-873D-3C7DEF14E73E}"/>
    <cellStyle name="Verknüpfte Zelle 3 6" xfId="55918" xr:uid="{C48BBEA6-57F9-423F-88DA-65A0C984D2DC}"/>
    <cellStyle name="Verknüpfte Zelle 4" xfId="20200" xr:uid="{56CFDA66-0C0D-4082-8EB0-55413AD7DB53}"/>
    <cellStyle name="Verknüpfte Zelle 4 2" xfId="20201" xr:uid="{09B9A79E-75D1-494F-A66F-F12B912AB788}"/>
    <cellStyle name="Verknüpfte Zelle 4 2 2" xfId="20202" xr:uid="{AF2EA2DD-BE31-4252-A298-EEDC2EAC7082}"/>
    <cellStyle name="Verknüpfte Zelle 4 2 2 2" xfId="38075" xr:uid="{D9F43205-542D-4164-90BE-22484C26F2B0}"/>
    <cellStyle name="Verknüpfte Zelle 4 2 2 3" xfId="55926" xr:uid="{E00BBB81-D6F7-45BB-9631-1D8461032039}"/>
    <cellStyle name="Verknüpfte Zelle 4 2 3" xfId="38074" xr:uid="{B4A86C3E-47EB-4A7B-B589-06594241FFB3}"/>
    <cellStyle name="Verknüpfte Zelle 4 2 4" xfId="55925" xr:uid="{870A622C-A6EA-4B74-A41E-A5A1985CA10D}"/>
    <cellStyle name="Verknüpfte Zelle 4 3" xfId="20203" xr:uid="{A8E3E65B-9D98-40C2-951E-6893D81C55E3}"/>
    <cellStyle name="Verknüpfte Zelle 4 3 2" xfId="20204" xr:uid="{F2CFF13B-DBCC-4C13-A127-19D22173E842}"/>
    <cellStyle name="Verknüpfte Zelle 4 3 2 2" xfId="38077" xr:uid="{3E4B9AE7-A356-489A-AE92-606E5FBC7F8B}"/>
    <cellStyle name="Verknüpfte Zelle 4 3 2 3" xfId="55928" xr:uid="{456EE78D-F7D4-4EB5-A42A-A3A590D9E6E9}"/>
    <cellStyle name="Verknüpfte Zelle 4 3 3" xfId="38076" xr:uid="{77301877-899F-443C-B7C5-2663DE6D7EAF}"/>
    <cellStyle name="Verknüpfte Zelle 4 3 4" xfId="55927" xr:uid="{B87FA2B3-D50E-4297-8787-762B5DCB3D7C}"/>
    <cellStyle name="Verknüpfte Zelle 4 4" xfId="20205" xr:uid="{B71086EE-609C-44C3-A489-1677A7FA5B73}"/>
    <cellStyle name="Verknüpfte Zelle 4 4 2" xfId="38078" xr:uid="{0E244387-B293-476E-A337-05C333A2B009}"/>
    <cellStyle name="Verknüpfte Zelle 4 4 3" xfId="55929" xr:uid="{BA475C56-78E4-40E2-A61E-E2F4EA555477}"/>
    <cellStyle name="Verknüpfte Zelle 4 5" xfId="38073" xr:uid="{CA11CA52-617F-4CB0-BF25-D2D45568A92D}"/>
    <cellStyle name="Verknüpfte Zelle 4 6" xfId="55924" xr:uid="{467FACB6-2D28-4221-A6ED-B97E0899AEA4}"/>
    <cellStyle name="Verknüpfte Zelle 5" xfId="20206" xr:uid="{27CBB502-95F7-4AD6-A3AA-A036D0E34C4D}"/>
    <cellStyle name="Verknüpfte Zelle 5 2" xfId="20207" xr:uid="{9E33F5C4-4F6A-413E-B109-F881F5FF2567}"/>
    <cellStyle name="Verknüpfte Zelle 5 2 2" xfId="20208" xr:uid="{EDC077F1-1A92-4EAD-BBA3-ABB9A887A007}"/>
    <cellStyle name="Verknüpfte Zelle 5 2 2 2" xfId="38081" xr:uid="{12B43E62-004D-4B20-8707-883209A43138}"/>
    <cellStyle name="Verknüpfte Zelle 5 2 2 3" xfId="55932" xr:uid="{70EC5815-2C88-490A-B629-C7E1BF21C015}"/>
    <cellStyle name="Verknüpfte Zelle 5 2 3" xfId="38080" xr:uid="{9F1A1875-6D5E-4A2B-9CB4-DF62C6637C7E}"/>
    <cellStyle name="Verknüpfte Zelle 5 2 4" xfId="55931" xr:uid="{C46A0233-D81B-4096-8841-342C3E1B3CAE}"/>
    <cellStyle name="Verknüpfte Zelle 5 3" xfId="20209" xr:uid="{833B012C-78FA-41B7-8F89-B8891106F60C}"/>
    <cellStyle name="Verknüpfte Zelle 5 3 2" xfId="20210" xr:uid="{11605A9D-7668-415C-A15A-28ECF9F5C33A}"/>
    <cellStyle name="Verknüpfte Zelle 5 3 2 2" xfId="38083" xr:uid="{0D377779-CFEB-4591-B5A6-5569871612D9}"/>
    <cellStyle name="Verknüpfte Zelle 5 3 2 3" xfId="55934" xr:uid="{7B08F2AF-819E-4E69-A238-A0683D29F394}"/>
    <cellStyle name="Verknüpfte Zelle 5 3 3" xfId="38082" xr:uid="{3377012F-A0C8-4C0E-A523-32099D12DA43}"/>
    <cellStyle name="Verknüpfte Zelle 5 3 4" xfId="55933" xr:uid="{78AD2F81-64A6-4B8D-B335-C41E249CB335}"/>
    <cellStyle name="Verknüpfte Zelle 5 4" xfId="20211" xr:uid="{2813C043-CBE0-48A4-B3BE-307B34C24972}"/>
    <cellStyle name="Verknüpfte Zelle 5 4 2" xfId="20212" xr:uid="{A6C228BE-37B0-4FA1-BFC7-F4E0829A5EB4}"/>
    <cellStyle name="Verknüpfte Zelle 5 4 2 2" xfId="38085" xr:uid="{DF8F3504-4C71-4A7F-9F9A-1B48F500EF82}"/>
    <cellStyle name="Verknüpfte Zelle 5 4 2 3" xfId="55936" xr:uid="{4C934FC7-4145-4A3F-820D-F0A38B1FAF76}"/>
    <cellStyle name="Verknüpfte Zelle 5 4 3" xfId="38084" xr:uid="{9C951789-8586-410C-8494-B79ECAEC681F}"/>
    <cellStyle name="Verknüpfte Zelle 5 4 4" xfId="55935" xr:uid="{73F17DC0-9492-40D2-A639-2ADF8780C28F}"/>
    <cellStyle name="Verknüpfte Zelle 5 5" xfId="20213" xr:uid="{8FE2DC3D-650C-406C-A82D-817A0C04B310}"/>
    <cellStyle name="Verknüpfte Zelle 5 5 2" xfId="38086" xr:uid="{2207FC52-E219-4E6E-BE7C-B8B976DECBCF}"/>
    <cellStyle name="Verknüpfte Zelle 5 5 3" xfId="55937" xr:uid="{E2F3072E-49CF-49AB-924C-BB7C886632C7}"/>
    <cellStyle name="Verknüpfte Zelle 5 6" xfId="38079" xr:uid="{D592B0E2-EE8C-41A2-983C-DCB64BEDECC1}"/>
    <cellStyle name="Verknüpfte Zelle 5 7" xfId="55930" xr:uid="{CB035E0F-66D2-4641-96B9-4583A42CFB09}"/>
    <cellStyle name="Verknüpfte Zelle 6" xfId="20214" xr:uid="{8D7B491B-1A2D-4D4B-A8B5-ED500E6D57C3}"/>
    <cellStyle name="Verknüpfte Zelle 6 2" xfId="20215" xr:uid="{3F099204-61C5-4DB4-ABCC-827206B2B84E}"/>
    <cellStyle name="Verknüpfte Zelle 6 2 2" xfId="20216" xr:uid="{F5CC38E8-540B-4ACF-AB59-5A5AA05AE9CF}"/>
    <cellStyle name="Verknüpfte Zelle 6 2 2 2" xfId="38089" xr:uid="{F939D63E-2ADD-48C7-845B-6CC964E667B6}"/>
    <cellStyle name="Verknüpfte Zelle 6 2 2 3" xfId="55940" xr:uid="{CED92F54-285B-47BF-8E75-E5745DE6EF58}"/>
    <cellStyle name="Verknüpfte Zelle 6 2 3" xfId="38088" xr:uid="{2B2D46DD-BA0F-4AFA-A4E5-254EE89A23D9}"/>
    <cellStyle name="Verknüpfte Zelle 6 2 4" xfId="55939" xr:uid="{A4469904-EB96-4030-82DB-084FB01D3FE7}"/>
    <cellStyle name="Verknüpfte Zelle 6 3" xfId="20217" xr:uid="{934D5056-DF33-4E27-86AE-21D3290416CF}"/>
    <cellStyle name="Verknüpfte Zelle 6 3 2" xfId="20218" xr:uid="{2F3A4C4B-D72D-4995-969C-728668E5FEE4}"/>
    <cellStyle name="Verknüpfte Zelle 6 3 2 2" xfId="38091" xr:uid="{A608A61E-3DA1-4F59-A61B-ADA95BFFC4E4}"/>
    <cellStyle name="Verknüpfte Zelle 6 3 2 3" xfId="55942" xr:uid="{66122FEC-1F34-44A0-B254-74AE6A9AEFF3}"/>
    <cellStyle name="Verknüpfte Zelle 6 3 3" xfId="38090" xr:uid="{80D3DF9E-AAB5-4459-98CB-7F654F1967DA}"/>
    <cellStyle name="Verknüpfte Zelle 6 3 4" xfId="55941" xr:uid="{97331C49-8204-408A-AAFF-611FEE4A9EED}"/>
    <cellStyle name="Verknüpfte Zelle 6 4" xfId="20219" xr:uid="{C47143B1-CB48-42F6-BAC8-E4263A021D5B}"/>
    <cellStyle name="Verknüpfte Zelle 6 4 2" xfId="38092" xr:uid="{693F628F-418E-4E1F-AA73-378C2D9267D8}"/>
    <cellStyle name="Verknüpfte Zelle 6 4 3" xfId="55943" xr:uid="{7E37A17F-DBF0-4289-98A4-E25C7E41BA7F}"/>
    <cellStyle name="Verknüpfte Zelle 6 5" xfId="38087" xr:uid="{E7D60155-C042-4BDD-8232-F17969172680}"/>
    <cellStyle name="Verknüpfte Zelle 6 6" xfId="55938" xr:uid="{4FC4F487-EC5A-49F6-B3B8-4F01D2116289}"/>
    <cellStyle name="Verknüpfte Zelle 7" xfId="20220" xr:uid="{4871E00C-0D61-4764-8DDA-7A5D659C97F7}"/>
    <cellStyle name="Verknüpfte Zelle 7 2" xfId="20221" xr:uid="{49DE5821-324C-4260-A607-ED53A366AB83}"/>
    <cellStyle name="Verknüpfte Zelle 7 2 2" xfId="38094" xr:uid="{00AFE52A-90A3-49D9-AB81-C51F94099EE3}"/>
    <cellStyle name="Verknüpfte Zelle 7 2 3" xfId="55945" xr:uid="{B4734C8A-637A-406D-A872-35B19C64577C}"/>
    <cellStyle name="Verknüpfte Zelle 7 3" xfId="38093" xr:uid="{3B10FA65-2940-4AA5-A8CB-E0A052D35190}"/>
    <cellStyle name="Verknüpfte Zelle 7 4" xfId="55944" xr:uid="{A018F326-109B-4D45-877F-1C330560B6BD}"/>
    <cellStyle name="Verknüpfte Zelle 8" xfId="20222" xr:uid="{CED1074B-FCD2-4525-A3CB-4E13B7B6FF19}"/>
    <cellStyle name="Verknüpfte Zelle 8 2" xfId="20223" xr:uid="{B7469C0A-F97F-463A-9DF3-E2373CF2B801}"/>
    <cellStyle name="Verknüpfte Zelle 8 2 2" xfId="38096" xr:uid="{F81400B8-5D6B-4A17-A5EC-B6890DBB1DBC}"/>
    <cellStyle name="Verknüpfte Zelle 8 2 3" xfId="55947" xr:uid="{F64463F6-734C-423F-8FC1-30CCBC4FFCAB}"/>
    <cellStyle name="Verknüpfte Zelle 8 3" xfId="38095" xr:uid="{407E95EE-016E-4652-BAF6-DA0594077EDF}"/>
    <cellStyle name="Verknüpfte Zelle 8 4" xfId="55946" xr:uid="{69556A94-3DD5-4811-9F0E-D3EB0C7A6431}"/>
    <cellStyle name="Verknüpfte Zelle 9" xfId="20224" xr:uid="{8D26DC2B-1E10-4020-A05D-67B2CC165752}"/>
    <cellStyle name="Verknüpfte Zelle 9 2" xfId="20225" xr:uid="{31B86036-14A5-43C3-805B-865807A06972}"/>
    <cellStyle name="Verknüpfte Zelle 9 2 2" xfId="38098" xr:uid="{DBCD967F-2083-40C1-B40F-05B5653CDD40}"/>
    <cellStyle name="Verknüpfte Zelle 9 2 3" xfId="55949" xr:uid="{18CC2596-E832-464F-B2C5-F3B1E686FDC2}"/>
    <cellStyle name="Verknüpfte Zelle 9 3" xfId="38097" xr:uid="{21E72EAC-D2A0-475D-A241-7101C5402861}"/>
    <cellStyle name="Verknüpfte Zelle 9 4" xfId="55948" xr:uid="{A3F0BD09-896C-4AE0-A6E3-6058334CD1DE}"/>
    <cellStyle name="Warnender Text" xfId="3349" xr:uid="{6648E1FD-3DDE-4895-A2EF-3ACFDD9694FD}"/>
    <cellStyle name="Warnender Text 10" xfId="20227" xr:uid="{4004C4FC-6E3B-4036-AFFC-6F3CD1F3F97F}"/>
    <cellStyle name="Warnender Text 10 2" xfId="38100" xr:uid="{2FC065F3-3EDE-4374-84F4-78E1793225DD}"/>
    <cellStyle name="Warnender Text 10 3" xfId="55951" xr:uid="{F88904FA-7BDF-4300-B23B-D3F719C7E0E8}"/>
    <cellStyle name="Warnender Text 11" xfId="20228" xr:uid="{3D37F9C9-BBE9-4A10-A703-6F824FDE0AAE}"/>
    <cellStyle name="Warnender Text 11 2" xfId="38101" xr:uid="{56750634-A459-4DAA-A133-1D60C5AFE426}"/>
    <cellStyle name="Warnender Text 11 3" xfId="55952" xr:uid="{90AB275C-7073-4EFC-9483-054DB8D09043}"/>
    <cellStyle name="Warnender Text 12" xfId="20226" xr:uid="{09142ED9-3291-45B9-81B0-5874F51A3D2A}"/>
    <cellStyle name="Warnender Text 12 2" xfId="38099" xr:uid="{0D309C91-0373-48AA-929D-25FC71EDFAE6}"/>
    <cellStyle name="Warnender Text 12 3" xfId="55950" xr:uid="{4D79B29C-9C14-4848-A2BC-A43810A1E2F4}"/>
    <cellStyle name="Warnender Text 13" xfId="60416" xr:uid="{964CEBC6-3640-402F-8299-0AD15F1B58E7}"/>
    <cellStyle name="Warnender Text 2" xfId="20229" xr:uid="{9DE11BFA-314A-41C3-BCD6-CFD2D1858E12}"/>
    <cellStyle name="Warnender Text 2 2" xfId="20230" xr:uid="{2D27ED24-4616-4582-9E63-6DC6A6DD8151}"/>
    <cellStyle name="Warnender Text 2 2 2" xfId="20231" xr:uid="{ADD1B305-F943-40D2-95A6-5C8174A43DC4}"/>
    <cellStyle name="Warnender Text 2 2 2 2" xfId="38104" xr:uid="{42C51CA4-CB9B-427C-8B7E-3C61E5846B7E}"/>
    <cellStyle name="Warnender Text 2 2 2 3" xfId="55955" xr:uid="{E79AA364-EAA2-4FB8-A5D6-B77523E8BCDA}"/>
    <cellStyle name="Warnender Text 2 2 3" xfId="38103" xr:uid="{9BC2868A-E304-4FFB-9ACF-0F1E11F12A49}"/>
    <cellStyle name="Warnender Text 2 2 4" xfId="55954" xr:uid="{E81101B8-A64C-45DC-BD8D-7A3080CF3500}"/>
    <cellStyle name="Warnender Text 2 3" xfId="20232" xr:uid="{AA037E00-038A-46EB-84BF-93A938255A17}"/>
    <cellStyle name="Warnender Text 2 3 2" xfId="20233" xr:uid="{9067E732-D0D6-45A5-A19D-1EBEAF144661}"/>
    <cellStyle name="Warnender Text 2 3 2 2" xfId="38106" xr:uid="{1A5E11B1-0A86-4BC4-BB8E-5ED7B6CB64C2}"/>
    <cellStyle name="Warnender Text 2 3 2 3" xfId="55957" xr:uid="{8F878602-F860-49A0-8D43-79B311AA8ADC}"/>
    <cellStyle name="Warnender Text 2 3 3" xfId="38105" xr:uid="{D3A13646-6516-496D-9902-1FA001FA0780}"/>
    <cellStyle name="Warnender Text 2 3 4" xfId="55956" xr:uid="{EC87CB17-3819-4363-B40C-B87A47B477A6}"/>
    <cellStyle name="Warnender Text 2 4" xfId="20234" xr:uid="{06613A97-741E-40EB-852B-5FE8C22DEA0F}"/>
    <cellStyle name="Warnender Text 2 4 2" xfId="38107" xr:uid="{720261F9-B56F-4B06-B54B-8A2D4A43508B}"/>
    <cellStyle name="Warnender Text 2 4 3" xfId="55958" xr:uid="{AEF19975-00EB-4B2D-8C5F-F96DE0D7E996}"/>
    <cellStyle name="Warnender Text 2 5" xfId="20235" xr:uid="{08AD78FC-F64A-42DB-A30D-0F64C0FB560F}"/>
    <cellStyle name="Warnender Text 2 5 2" xfId="38108" xr:uid="{FA74A633-678F-4775-8041-8D7E7E9854FE}"/>
    <cellStyle name="Warnender Text 2 5 3" xfId="55959" xr:uid="{8275D8E8-EC8D-4AA6-BC28-3273BC93FFB7}"/>
    <cellStyle name="Warnender Text 2 6" xfId="38102" xr:uid="{F2215A12-84AF-49D6-AC80-2ECF296A1437}"/>
    <cellStyle name="Warnender Text 2 7" xfId="55953" xr:uid="{E32B234B-C235-4576-A493-A9D3C7472B9F}"/>
    <cellStyle name="Warnender Text 3" xfId="20236" xr:uid="{7AE93BB3-C0EF-4756-9D0A-821D04614037}"/>
    <cellStyle name="Warnender Text 3 2" xfId="20237" xr:uid="{CD0230CC-EA6A-46A3-9FD5-0A5AA1E14A64}"/>
    <cellStyle name="Warnender Text 3 2 2" xfId="20238" xr:uid="{1A4C8121-D528-4F3F-BBD1-D54DC5C0E233}"/>
    <cellStyle name="Warnender Text 3 2 2 2" xfId="38111" xr:uid="{3D04B52E-9D52-4063-B0E7-CB2F1A3372A1}"/>
    <cellStyle name="Warnender Text 3 2 2 3" xfId="55962" xr:uid="{893CFF31-DFA2-4021-B0B6-6231E9E8D6A8}"/>
    <cellStyle name="Warnender Text 3 2 3" xfId="38110" xr:uid="{236F37B9-C893-4CC4-B5ED-646596F96E80}"/>
    <cellStyle name="Warnender Text 3 2 4" xfId="55961" xr:uid="{95800510-656D-455F-A2CC-9F50F5A07532}"/>
    <cellStyle name="Warnender Text 3 3" xfId="20239" xr:uid="{868B3836-E642-42F2-A25E-3DF2B4D7D2D8}"/>
    <cellStyle name="Warnender Text 3 3 2" xfId="20240" xr:uid="{FDD33C6D-FC5C-426B-B0B8-90E34385C77E}"/>
    <cellStyle name="Warnender Text 3 3 2 2" xfId="38113" xr:uid="{506D10B1-C5CE-42C1-B49B-AB10F374CA7B}"/>
    <cellStyle name="Warnender Text 3 3 2 3" xfId="55964" xr:uid="{393670CD-A903-42D6-A1CE-759179663CF1}"/>
    <cellStyle name="Warnender Text 3 3 3" xfId="38112" xr:uid="{5D28B245-82FD-42B8-A3ED-8DF3A2E05A65}"/>
    <cellStyle name="Warnender Text 3 3 4" xfId="55963" xr:uid="{080C71E9-89C9-44BE-9B44-7456C1EF6A89}"/>
    <cellStyle name="Warnender Text 3 4" xfId="20241" xr:uid="{3CB54288-3C2E-401A-9FEF-FCF9AFF162A9}"/>
    <cellStyle name="Warnender Text 3 4 2" xfId="38114" xr:uid="{3E27F6A4-4E4E-433B-923C-5F63657B3D7C}"/>
    <cellStyle name="Warnender Text 3 4 3" xfId="55965" xr:uid="{145AFF20-BB05-4CBE-9901-816DEC3DB413}"/>
    <cellStyle name="Warnender Text 3 5" xfId="38109" xr:uid="{F8D29AE2-33D7-474E-B256-880ED6F1FCB0}"/>
    <cellStyle name="Warnender Text 3 6" xfId="55960" xr:uid="{1AE76512-1902-49B3-95E1-FF21E52B8252}"/>
    <cellStyle name="Warnender Text 4" xfId="20242" xr:uid="{B9906957-6BF4-4B36-A0E4-0EB8F95E7412}"/>
    <cellStyle name="Warnender Text 4 2" xfId="20243" xr:uid="{ED1F8FD7-59A8-48B4-B391-A004329D7E78}"/>
    <cellStyle name="Warnender Text 4 2 2" xfId="20244" xr:uid="{48B285D7-A184-4929-9683-47CB66383C21}"/>
    <cellStyle name="Warnender Text 4 2 2 2" xfId="38117" xr:uid="{4A1A7A4E-E470-49E0-A52F-E0CF2845E0A7}"/>
    <cellStyle name="Warnender Text 4 2 2 3" xfId="55968" xr:uid="{CB3D0433-DD73-4113-B083-91D891783737}"/>
    <cellStyle name="Warnender Text 4 2 3" xfId="38116" xr:uid="{9B4DFCB3-262C-4EEE-A726-4CD2C417BB80}"/>
    <cellStyle name="Warnender Text 4 2 4" xfId="55967" xr:uid="{139CCB68-DCE2-4236-B824-961AFFA6AB79}"/>
    <cellStyle name="Warnender Text 4 3" xfId="20245" xr:uid="{2FBB9117-6BD5-4649-BB05-8123409AB91C}"/>
    <cellStyle name="Warnender Text 4 3 2" xfId="20246" xr:uid="{2C8E1411-7C19-4CF3-8C5F-2FE69309F392}"/>
    <cellStyle name="Warnender Text 4 3 2 2" xfId="38119" xr:uid="{01C6276A-257A-4D09-AF9D-6376FB4457C8}"/>
    <cellStyle name="Warnender Text 4 3 2 3" xfId="55970" xr:uid="{FBDAC624-3212-4A2A-849B-D8D07CF58575}"/>
    <cellStyle name="Warnender Text 4 3 3" xfId="38118" xr:uid="{6DEA8A40-8FE0-40EC-8F67-01B584E5B743}"/>
    <cellStyle name="Warnender Text 4 3 4" xfId="55969" xr:uid="{2BFCA080-8162-4F1D-AD7A-C61FFE436EA8}"/>
    <cellStyle name="Warnender Text 4 4" xfId="20247" xr:uid="{5CE919F0-3EE3-41C8-B6C3-B67676BEFCE1}"/>
    <cellStyle name="Warnender Text 4 4 2" xfId="38120" xr:uid="{65BEB13C-4E42-41F3-A7A1-410C9C800132}"/>
    <cellStyle name="Warnender Text 4 4 3" xfId="55971" xr:uid="{183431A6-1B0B-456D-8333-F87C702153F7}"/>
    <cellStyle name="Warnender Text 4 5" xfId="38115" xr:uid="{AF4CB772-351F-457C-97A6-2885DD71C26A}"/>
    <cellStyle name="Warnender Text 4 6" xfId="55966" xr:uid="{5E9F442A-6B4D-4531-A4E9-F6F55C501A86}"/>
    <cellStyle name="Warnender Text 5" xfId="20248" xr:uid="{147E614E-CD7B-4964-A761-3F960FB81167}"/>
    <cellStyle name="Warnender Text 5 2" xfId="20249" xr:uid="{2F4A88BB-B633-41E8-8E67-4A915598D2A8}"/>
    <cellStyle name="Warnender Text 5 2 2" xfId="20250" xr:uid="{6E0C2EF6-F730-4DE4-A4CE-3F6AFB150FBE}"/>
    <cellStyle name="Warnender Text 5 2 2 2" xfId="38123" xr:uid="{6D28BB2D-8660-4AEE-BB4F-1C6061DC284F}"/>
    <cellStyle name="Warnender Text 5 2 2 3" xfId="55974" xr:uid="{A21E428B-8651-4568-A76C-B25992E21917}"/>
    <cellStyle name="Warnender Text 5 2 3" xfId="38122" xr:uid="{447439E0-D27B-430D-95EF-C6261B4C3FCB}"/>
    <cellStyle name="Warnender Text 5 2 4" xfId="55973" xr:uid="{9DB73644-38BF-4301-85CA-C49917A3530B}"/>
    <cellStyle name="Warnender Text 5 3" xfId="20251" xr:uid="{D42055BA-B62D-4660-BA84-39CCE7713876}"/>
    <cellStyle name="Warnender Text 5 3 2" xfId="20252" xr:uid="{47694E91-31CA-4EC7-984E-D226D5D8A113}"/>
    <cellStyle name="Warnender Text 5 3 2 2" xfId="38125" xr:uid="{B06170D0-586A-406B-9968-FB63080800C1}"/>
    <cellStyle name="Warnender Text 5 3 2 3" xfId="55976" xr:uid="{68335529-8736-4915-BF5F-AA2539EFD030}"/>
    <cellStyle name="Warnender Text 5 3 3" xfId="38124" xr:uid="{9EAC27BB-DF1B-4065-A0BD-0A3193576443}"/>
    <cellStyle name="Warnender Text 5 3 4" xfId="55975" xr:uid="{2F57023B-6707-4D1E-BCCB-AAB23BF261C0}"/>
    <cellStyle name="Warnender Text 5 4" xfId="20253" xr:uid="{38E5A99B-C73D-4A8D-930F-BE0304974359}"/>
    <cellStyle name="Warnender Text 5 4 2" xfId="20254" xr:uid="{16C73909-0BCB-45E4-A5B8-C3684180B91D}"/>
    <cellStyle name="Warnender Text 5 4 2 2" xfId="38127" xr:uid="{C080E3B0-9C04-4601-A1C3-FCB9C2C9073C}"/>
    <cellStyle name="Warnender Text 5 4 2 3" xfId="55978" xr:uid="{82A03B2D-674B-4DDB-A1C5-5113874E546C}"/>
    <cellStyle name="Warnender Text 5 4 3" xfId="38126" xr:uid="{43964B17-7DBC-4691-BAAF-6F7FE047628A}"/>
    <cellStyle name="Warnender Text 5 4 4" xfId="55977" xr:uid="{391ABE76-D307-4677-B924-9E1DA9B475AB}"/>
    <cellStyle name="Warnender Text 5 5" xfId="20255" xr:uid="{77CCC1D2-FE85-46CB-ADB9-A151727ACD0B}"/>
    <cellStyle name="Warnender Text 5 5 2" xfId="38128" xr:uid="{39135758-DE6A-4FAE-9BD3-713CC2E9EFA7}"/>
    <cellStyle name="Warnender Text 5 5 3" xfId="55979" xr:uid="{B9B632F7-5C52-4313-84FA-C1E926E49F58}"/>
    <cellStyle name="Warnender Text 5 6" xfId="38121" xr:uid="{F261F1E0-34CB-4509-A82F-B699F5BC81E7}"/>
    <cellStyle name="Warnender Text 5 7" xfId="55972" xr:uid="{C600FE68-CC72-4D25-9634-7157C3613B72}"/>
    <cellStyle name="Warnender Text 6" xfId="20256" xr:uid="{64C6B0FF-03CC-4C09-9A8C-660A4E317EDD}"/>
    <cellStyle name="Warnender Text 6 2" xfId="20257" xr:uid="{950C9187-FF0D-44AC-8C1F-199AB91CBCAA}"/>
    <cellStyle name="Warnender Text 6 2 2" xfId="20258" xr:uid="{5F6A9DDC-367E-45A7-B7B2-0246B1BB505F}"/>
    <cellStyle name="Warnender Text 6 2 2 2" xfId="38131" xr:uid="{FF23F851-1AB8-4848-9101-A5EC62AAE16F}"/>
    <cellStyle name="Warnender Text 6 2 2 3" xfId="55982" xr:uid="{8F45172D-DC22-4613-96E5-9DA92E131C77}"/>
    <cellStyle name="Warnender Text 6 2 3" xfId="38130" xr:uid="{D2C68464-EB40-4FFC-BEB2-794E6E30BC70}"/>
    <cellStyle name="Warnender Text 6 2 4" xfId="55981" xr:uid="{18149C53-D9A8-46E6-BFA1-98425438EBEC}"/>
    <cellStyle name="Warnender Text 6 3" xfId="20259" xr:uid="{9287D993-2E67-4CFB-BECC-2892EEFB13BC}"/>
    <cellStyle name="Warnender Text 6 3 2" xfId="20260" xr:uid="{D8778B6D-DD59-4BA8-A631-CFF99C72819E}"/>
    <cellStyle name="Warnender Text 6 3 2 2" xfId="38133" xr:uid="{5970B8D6-1921-438B-96FD-6C3C9A2FC7A8}"/>
    <cellStyle name="Warnender Text 6 3 2 3" xfId="55984" xr:uid="{A5546F09-ADDF-49C7-94EB-AAF24028395F}"/>
    <cellStyle name="Warnender Text 6 3 3" xfId="38132" xr:uid="{F2B8D187-EE66-4BFB-93A7-AA1BDD1857E8}"/>
    <cellStyle name="Warnender Text 6 3 4" xfId="55983" xr:uid="{A5636542-91BD-407E-AAD2-265326C38CFE}"/>
    <cellStyle name="Warnender Text 6 4" xfId="20261" xr:uid="{C200496B-9887-4AE1-B7F5-AA4DA3640E27}"/>
    <cellStyle name="Warnender Text 6 4 2" xfId="38134" xr:uid="{26102B08-D3F6-48EB-9E10-509952797D58}"/>
    <cellStyle name="Warnender Text 6 4 3" xfId="55985" xr:uid="{9428B9AC-01D7-4D0E-A867-ECDA93F2D1AC}"/>
    <cellStyle name="Warnender Text 6 5" xfId="38129" xr:uid="{D044EA24-B118-4417-885C-CDA56F122095}"/>
    <cellStyle name="Warnender Text 6 6" xfId="55980" xr:uid="{0FC8B00A-A342-4566-B83B-477EE4F843F0}"/>
    <cellStyle name="Warnender Text 7" xfId="20262" xr:uid="{291A1E69-CC72-4C78-9887-93CEC3A7E0AB}"/>
    <cellStyle name="Warnender Text 7 2" xfId="20263" xr:uid="{48426669-9B73-43B2-B19B-BCC905146652}"/>
    <cellStyle name="Warnender Text 7 2 2" xfId="38136" xr:uid="{CF876B8C-A94A-4615-B515-5BB4D5F27EC4}"/>
    <cellStyle name="Warnender Text 7 2 3" xfId="55987" xr:uid="{FAA6EAD0-89AA-4992-AEF2-0DC21377B83A}"/>
    <cellStyle name="Warnender Text 7 3" xfId="38135" xr:uid="{82103780-CFA1-44A1-9705-54CE7A38ECB7}"/>
    <cellStyle name="Warnender Text 7 4" xfId="55986" xr:uid="{63FF285A-8B21-4123-B6AA-34FB95771815}"/>
    <cellStyle name="Warnender Text 8" xfId="20264" xr:uid="{D8B971D6-655D-49F8-B870-445EB83BB507}"/>
    <cellStyle name="Warnender Text 8 2" xfId="20265" xr:uid="{370AF63F-33D4-4357-B81E-DC3E376EA39A}"/>
    <cellStyle name="Warnender Text 8 2 2" xfId="38138" xr:uid="{7B6A864D-5DE1-4227-A1AA-BC92736C2E3A}"/>
    <cellStyle name="Warnender Text 8 2 3" xfId="55989" xr:uid="{8D64C68C-722C-4D09-9FA1-EA2B87248716}"/>
    <cellStyle name="Warnender Text 8 3" xfId="38137" xr:uid="{88A6401C-3A86-401B-B72E-B6BD4445FDC9}"/>
    <cellStyle name="Warnender Text 8 4" xfId="55988" xr:uid="{8F153C97-B644-4C72-A9EA-10022A3F7AC3}"/>
    <cellStyle name="Warnender Text 9" xfId="20266" xr:uid="{B8D08864-5196-4A28-BA04-98D939A44F7F}"/>
    <cellStyle name="Warnender Text 9 2" xfId="20267" xr:uid="{94065414-C516-4DE7-9D9C-CC345219B4EC}"/>
    <cellStyle name="Warnender Text 9 2 2" xfId="38140" xr:uid="{531E3145-A57A-4218-9CCD-31BD179B5C3A}"/>
    <cellStyle name="Warnender Text 9 2 3" xfId="55991" xr:uid="{4BFAB847-F1F9-43F4-AC35-BC1059102545}"/>
    <cellStyle name="Warnender Text 9 3" xfId="38139" xr:uid="{DDB3367E-4CCD-4119-BD90-ECE5DC428C9E}"/>
    <cellStyle name="Warnender Text 9 4" xfId="55990" xr:uid="{4E891D39-49E5-45F3-8302-5AA0B5D2E3A3}"/>
    <cellStyle name="Warning Text" xfId="18" builtinId="11" customBuiltin="1"/>
    <cellStyle name="Warning Text 10" xfId="3350" xr:uid="{D972C88D-EC0E-4D06-95B0-3A89D86E5687}"/>
    <cellStyle name="Warning Text 10 10" xfId="20269" xr:uid="{47E43DE3-0BE7-4831-A000-EDCF1091DE70}"/>
    <cellStyle name="Warning Text 10 10 2" xfId="38142" xr:uid="{C63ADFF4-FF45-4E55-B749-3B223E8377E5}"/>
    <cellStyle name="Warning Text 10 10 3" xfId="55993" xr:uid="{9CF2E4AA-3F06-4EE8-9BE9-AF035DF5CAE2}"/>
    <cellStyle name="Warning Text 10 11" xfId="20270" xr:uid="{F354928E-60CC-48AF-9D6B-42571BDBE41E}"/>
    <cellStyle name="Warning Text 10 11 2" xfId="38143" xr:uid="{BB7D538F-4D30-4A3B-AE40-4140FE79CBF9}"/>
    <cellStyle name="Warning Text 10 11 3" xfId="55994" xr:uid="{D281281C-D030-4DF4-BEAF-2C03BB3B25A1}"/>
    <cellStyle name="Warning Text 10 12" xfId="20268" xr:uid="{8862C497-1100-464E-B760-E028F0F709A6}"/>
    <cellStyle name="Warning Text 10 12 2" xfId="38141" xr:uid="{FC0DE37A-5F54-4571-94B7-B4FEAC9ECE14}"/>
    <cellStyle name="Warning Text 10 12 3" xfId="55992" xr:uid="{1275A6A4-85E0-4A9E-AC6F-FD50B7DF3145}"/>
    <cellStyle name="Warning Text 10 13" xfId="60417" xr:uid="{4718C794-7585-4055-9A5E-A2BA0139826A}"/>
    <cellStyle name="Warning Text 10 2" xfId="20271" xr:uid="{D193AC9E-4B85-421A-BFA3-00E306597E4E}"/>
    <cellStyle name="Warning Text 10 2 2" xfId="20272" xr:uid="{221C53F7-4105-4499-8D4D-7A2900F7CEDD}"/>
    <cellStyle name="Warning Text 10 2 2 2" xfId="20273" xr:uid="{B42FF759-CE19-420A-847F-5D38D6420AB6}"/>
    <cellStyle name="Warning Text 10 2 2 2 2" xfId="38146" xr:uid="{867DEC99-6242-4A7D-BE36-B96D2D9434A0}"/>
    <cellStyle name="Warning Text 10 2 2 2 3" xfId="55997" xr:uid="{F596C9CD-3161-4276-A86C-B8A32030F5D2}"/>
    <cellStyle name="Warning Text 10 2 2 3" xfId="38145" xr:uid="{9882DB3D-8CC5-459D-AD04-987DF31F3282}"/>
    <cellStyle name="Warning Text 10 2 2 4" xfId="55996" xr:uid="{6B3EDCE0-1CDC-439D-926B-8811B5B1A30F}"/>
    <cellStyle name="Warning Text 10 2 3" xfId="20274" xr:uid="{E3FA2383-08A8-4DF2-8991-84C5E5D45184}"/>
    <cellStyle name="Warning Text 10 2 3 2" xfId="20275" xr:uid="{04F5C48D-18DF-44CC-B1F6-0E0ED11C6A9B}"/>
    <cellStyle name="Warning Text 10 2 3 2 2" xfId="38148" xr:uid="{9C87468D-AAAF-4A5A-9ED6-918ECE129350}"/>
    <cellStyle name="Warning Text 10 2 3 2 3" xfId="55999" xr:uid="{2C3E243B-979F-4B55-A28E-67319C77CFBC}"/>
    <cellStyle name="Warning Text 10 2 3 3" xfId="38147" xr:uid="{8EF4334B-0804-489F-A3B7-858C4973BAE3}"/>
    <cellStyle name="Warning Text 10 2 3 4" xfId="55998" xr:uid="{9A919DAA-7478-4981-90AC-E4BD9552E68E}"/>
    <cellStyle name="Warning Text 10 2 4" xfId="20276" xr:uid="{D665C52E-D324-493F-B837-E331346CE703}"/>
    <cellStyle name="Warning Text 10 2 4 2" xfId="38149" xr:uid="{F102A64D-C2E6-44B8-92A2-AA8FBECC3685}"/>
    <cellStyle name="Warning Text 10 2 4 3" xfId="56000" xr:uid="{BE846E9A-4D22-4C59-802E-405801F414F0}"/>
    <cellStyle name="Warning Text 10 2 5" xfId="20277" xr:uid="{5F5D3E70-B715-4255-85D7-B8057BDB6FEC}"/>
    <cellStyle name="Warning Text 10 2 5 2" xfId="38150" xr:uid="{1C3AA1A7-7EDA-4F07-8642-CA1D2B343838}"/>
    <cellStyle name="Warning Text 10 2 5 3" xfId="56001" xr:uid="{7C734921-7C9D-458F-A580-6FBFD7BF4D0D}"/>
    <cellStyle name="Warning Text 10 2 6" xfId="38144" xr:uid="{09576DDC-793D-496C-A241-ABD6EBDD7154}"/>
    <cellStyle name="Warning Text 10 2 7" xfId="55995" xr:uid="{55908D91-EED8-4068-A44A-8E018BC764B3}"/>
    <cellStyle name="Warning Text 10 3" xfId="20278" xr:uid="{ECD1A0DA-085A-4974-8474-33C7037AC462}"/>
    <cellStyle name="Warning Text 10 3 2" xfId="20279" xr:uid="{4DA52DA6-E6A0-4EDD-BF10-0B4E16AF5EEC}"/>
    <cellStyle name="Warning Text 10 3 2 2" xfId="20280" xr:uid="{6F51B92E-B115-4A5D-A0E2-B9179F9775F5}"/>
    <cellStyle name="Warning Text 10 3 2 2 2" xfId="38153" xr:uid="{7574CFDB-DF60-4BAC-A6F2-CF5E0A5519DC}"/>
    <cellStyle name="Warning Text 10 3 2 2 3" xfId="56004" xr:uid="{0DCC3094-FEB2-4620-8663-B40A91428B78}"/>
    <cellStyle name="Warning Text 10 3 2 3" xfId="38152" xr:uid="{B72CA842-E3DE-4ED7-9844-5878D1D86BDB}"/>
    <cellStyle name="Warning Text 10 3 2 4" xfId="56003" xr:uid="{AA7E465A-5913-4042-9CD0-1E85D2F90CE5}"/>
    <cellStyle name="Warning Text 10 3 3" xfId="20281" xr:uid="{240CD9F4-FAC4-40F7-853C-36AD9E2771C4}"/>
    <cellStyle name="Warning Text 10 3 3 2" xfId="20282" xr:uid="{59A5C38E-4024-47D1-B92E-8C8F39B7317C}"/>
    <cellStyle name="Warning Text 10 3 3 2 2" xfId="38155" xr:uid="{BE76CFB8-B329-42F6-B546-BF39D59069CE}"/>
    <cellStyle name="Warning Text 10 3 3 2 3" xfId="56006" xr:uid="{D67E58CB-2873-42C1-850F-55C53E6BA31A}"/>
    <cellStyle name="Warning Text 10 3 3 3" xfId="38154" xr:uid="{4DBBC28E-678C-4BC9-9D94-3840D691504C}"/>
    <cellStyle name="Warning Text 10 3 3 4" xfId="56005" xr:uid="{AD9B7806-EF31-458C-81FF-D0D7D2F3FFEC}"/>
    <cellStyle name="Warning Text 10 3 4" xfId="20283" xr:uid="{284AC129-7C22-49E2-B5DA-F92D64281243}"/>
    <cellStyle name="Warning Text 10 3 4 2" xfId="38156" xr:uid="{2CD6EEFC-C164-40DE-B225-140F5923F30F}"/>
    <cellStyle name="Warning Text 10 3 4 3" xfId="56007" xr:uid="{3846A0ED-E76E-4DF6-986C-1139770AE61E}"/>
    <cellStyle name="Warning Text 10 3 5" xfId="38151" xr:uid="{BE3BC747-104D-4D95-916C-8146BAA1A144}"/>
    <cellStyle name="Warning Text 10 3 6" xfId="56002" xr:uid="{FDD3A5E4-905B-4BFF-A38C-49F3E6891CBC}"/>
    <cellStyle name="Warning Text 10 4" xfId="20284" xr:uid="{C6775799-A555-48CA-9625-24C3F0D01A63}"/>
    <cellStyle name="Warning Text 10 4 2" xfId="20285" xr:uid="{A4C847BA-3C19-4FDA-9469-00CA34F12CA5}"/>
    <cellStyle name="Warning Text 10 4 2 2" xfId="20286" xr:uid="{DB0E7FF0-E808-42A3-9B44-00A9DB7B8FB3}"/>
    <cellStyle name="Warning Text 10 4 2 2 2" xfId="38159" xr:uid="{3A498EA3-7D55-4692-8060-986FF3FE201C}"/>
    <cellStyle name="Warning Text 10 4 2 2 3" xfId="56010" xr:uid="{20B95186-5680-4A1B-A4C2-333096C124DC}"/>
    <cellStyle name="Warning Text 10 4 2 3" xfId="38158" xr:uid="{07FDA9F5-C1B6-44E3-BD2E-70A3A04DCBA4}"/>
    <cellStyle name="Warning Text 10 4 2 4" xfId="56009" xr:uid="{4552DAB6-DE44-4FD1-BE55-39482EC4506D}"/>
    <cellStyle name="Warning Text 10 4 3" xfId="20287" xr:uid="{883F6D9C-E796-41E5-A1C6-B67633B05EB1}"/>
    <cellStyle name="Warning Text 10 4 3 2" xfId="20288" xr:uid="{0D272105-883A-47D6-9EC8-1CCBF80BEB81}"/>
    <cellStyle name="Warning Text 10 4 3 2 2" xfId="38161" xr:uid="{E24FFE5C-A2B4-47F1-B48B-A5BABC31C885}"/>
    <cellStyle name="Warning Text 10 4 3 2 3" xfId="56012" xr:uid="{32C84D31-07ED-45C5-B51D-6520F8472595}"/>
    <cellStyle name="Warning Text 10 4 3 3" xfId="38160" xr:uid="{EE323513-7C39-49FF-A72F-9B76FC0DF261}"/>
    <cellStyle name="Warning Text 10 4 3 4" xfId="56011" xr:uid="{99A9F30D-C02E-48F1-BAD0-ECA8CDBF1877}"/>
    <cellStyle name="Warning Text 10 4 4" xfId="20289" xr:uid="{AB5C5084-EBF7-49BE-850D-32C4EA812923}"/>
    <cellStyle name="Warning Text 10 4 4 2" xfId="38162" xr:uid="{3065D2F6-4A74-4A20-89D8-42479128D5F7}"/>
    <cellStyle name="Warning Text 10 4 4 3" xfId="56013" xr:uid="{2790695B-B34D-48A9-8234-649CB613F9BC}"/>
    <cellStyle name="Warning Text 10 4 5" xfId="38157" xr:uid="{4446E753-50FD-4B96-A481-AA0CBA5F2504}"/>
    <cellStyle name="Warning Text 10 4 6" xfId="56008" xr:uid="{370A262E-9A87-4CE9-8D62-3F2B0A3C9E3A}"/>
    <cellStyle name="Warning Text 10 5" xfId="20290" xr:uid="{0971A335-E1E7-4ABA-B46F-F5F8D0C6B6C3}"/>
    <cellStyle name="Warning Text 10 5 2" xfId="20291" xr:uid="{48B108DA-5AA0-4E30-AB6A-011467E765A8}"/>
    <cellStyle name="Warning Text 10 5 2 2" xfId="20292" xr:uid="{31972DBA-288C-436E-8D78-0858DFC3E190}"/>
    <cellStyle name="Warning Text 10 5 2 2 2" xfId="38165" xr:uid="{E23B7611-CD21-45F2-B578-805276E53EA6}"/>
    <cellStyle name="Warning Text 10 5 2 2 3" xfId="56016" xr:uid="{2FEEF280-6B2C-483F-B9D8-1A17AAC0985F}"/>
    <cellStyle name="Warning Text 10 5 2 3" xfId="38164" xr:uid="{2162C617-65E0-400D-9FC0-F3A000E8276E}"/>
    <cellStyle name="Warning Text 10 5 2 4" xfId="56015" xr:uid="{C64165F5-CD1A-4D70-A114-C050B3C2BACE}"/>
    <cellStyle name="Warning Text 10 5 3" xfId="20293" xr:uid="{CDBB545B-6874-4061-BCA3-D80C28BA4779}"/>
    <cellStyle name="Warning Text 10 5 3 2" xfId="20294" xr:uid="{0CE7D8DE-1CBF-47C3-8B31-3A0D4FF3256C}"/>
    <cellStyle name="Warning Text 10 5 3 2 2" xfId="38167" xr:uid="{98F74937-4398-433A-B699-B69F0689D7E8}"/>
    <cellStyle name="Warning Text 10 5 3 2 3" xfId="56018" xr:uid="{393B9E80-196B-43A4-844F-7FFE599A85F5}"/>
    <cellStyle name="Warning Text 10 5 3 3" xfId="38166" xr:uid="{ADE01B38-1BF4-408E-A7D2-2754592AA4A7}"/>
    <cellStyle name="Warning Text 10 5 3 4" xfId="56017" xr:uid="{DA89776C-CEA2-46AC-B6E5-772845A6CA5F}"/>
    <cellStyle name="Warning Text 10 5 4" xfId="20295" xr:uid="{61276632-1C6E-4C41-A294-9E77AE75CE94}"/>
    <cellStyle name="Warning Text 10 5 4 2" xfId="20296" xr:uid="{F3513C37-16CE-4D31-A437-18C0D8DC13F4}"/>
    <cellStyle name="Warning Text 10 5 4 2 2" xfId="38169" xr:uid="{80149BBD-02C6-4096-A304-BFD1B09713E0}"/>
    <cellStyle name="Warning Text 10 5 4 2 3" xfId="56020" xr:uid="{63347B2A-0EB2-4E0C-8679-ED9254DA010E}"/>
    <cellStyle name="Warning Text 10 5 4 3" xfId="38168" xr:uid="{4F3350B7-3500-453F-94F4-4563D076F7FE}"/>
    <cellStyle name="Warning Text 10 5 4 4" xfId="56019" xr:uid="{B6110C78-E1A3-40AC-BFF2-179875483ED6}"/>
    <cellStyle name="Warning Text 10 5 5" xfId="20297" xr:uid="{679BE758-6C41-4FF9-B692-803A4324BF5B}"/>
    <cellStyle name="Warning Text 10 5 5 2" xfId="38170" xr:uid="{7EF49DD6-2D6F-4D82-BB18-58EE9AEFA558}"/>
    <cellStyle name="Warning Text 10 5 5 3" xfId="56021" xr:uid="{30376EF8-A52B-4E3F-A520-67FCA4EA29B7}"/>
    <cellStyle name="Warning Text 10 5 6" xfId="38163" xr:uid="{B741CC5A-48C7-42AE-8BE9-BE0DF6777772}"/>
    <cellStyle name="Warning Text 10 5 7" xfId="56014" xr:uid="{6DA027BF-828B-43F1-86D1-8441396F51DD}"/>
    <cellStyle name="Warning Text 10 6" xfId="20298" xr:uid="{6640B525-9344-4F9D-9F9E-597FB4852D2D}"/>
    <cellStyle name="Warning Text 10 6 2" xfId="20299" xr:uid="{FB1E041F-3C11-493A-A42B-5ABF990AF439}"/>
    <cellStyle name="Warning Text 10 6 2 2" xfId="20300" xr:uid="{2F21BDA8-4AC1-438C-9F16-D374B6600058}"/>
    <cellStyle name="Warning Text 10 6 2 2 2" xfId="38173" xr:uid="{318CC75B-4C9B-4D18-A349-E3C4C9EFA1F6}"/>
    <cellStyle name="Warning Text 10 6 2 2 3" xfId="56024" xr:uid="{9332DD48-319D-4704-AA2E-5695EC8F4913}"/>
    <cellStyle name="Warning Text 10 6 2 3" xfId="38172" xr:uid="{FBA86E58-E23C-4A92-961E-4042FA6E0C38}"/>
    <cellStyle name="Warning Text 10 6 2 4" xfId="56023" xr:uid="{B4F587B1-3920-4061-9CC8-2E5788C81819}"/>
    <cellStyle name="Warning Text 10 6 3" xfId="20301" xr:uid="{85AF7218-C93A-46C8-8D13-9B4C43812F11}"/>
    <cellStyle name="Warning Text 10 6 3 2" xfId="20302" xr:uid="{1AE4465F-48CC-49EC-9131-C23C859D67CC}"/>
    <cellStyle name="Warning Text 10 6 3 2 2" xfId="38175" xr:uid="{E2DD11F6-50E9-4C16-933F-48D7C9ABFDB6}"/>
    <cellStyle name="Warning Text 10 6 3 2 3" xfId="56026" xr:uid="{52CBF694-6B0E-4F75-BA6E-CD2F2B67D2C5}"/>
    <cellStyle name="Warning Text 10 6 3 3" xfId="38174" xr:uid="{7890B590-7643-432F-8C2A-E8B1D6DDE74E}"/>
    <cellStyle name="Warning Text 10 6 3 4" xfId="56025" xr:uid="{75FDBDE7-C6CF-42ED-825B-5C86D887AD9B}"/>
    <cellStyle name="Warning Text 10 6 4" xfId="20303" xr:uid="{BA3BFD5C-0E11-4040-9B07-8DD86F3627DD}"/>
    <cellStyle name="Warning Text 10 6 4 2" xfId="38176" xr:uid="{0B6A3ADA-F176-4F76-A22F-C57AF5344628}"/>
    <cellStyle name="Warning Text 10 6 4 3" xfId="56027" xr:uid="{FF86172D-BF8F-44A3-A8DD-17BE2E80DCE7}"/>
    <cellStyle name="Warning Text 10 6 5" xfId="38171" xr:uid="{0A84E0BC-BF28-4698-8E31-AAD9BD903D23}"/>
    <cellStyle name="Warning Text 10 6 6" xfId="56022" xr:uid="{557D1784-0E77-4F7C-B746-2657DBF9D15E}"/>
    <cellStyle name="Warning Text 10 7" xfId="20304" xr:uid="{FAD38C8A-8BDA-4C51-9E03-42DB1760209C}"/>
    <cellStyle name="Warning Text 10 7 2" xfId="20305" xr:uid="{AA04FF1F-22DD-4C66-A497-582433002178}"/>
    <cellStyle name="Warning Text 10 7 2 2" xfId="38178" xr:uid="{BB6E6DE7-D1C6-4690-AC36-9C5E91628BB3}"/>
    <cellStyle name="Warning Text 10 7 2 3" xfId="56029" xr:uid="{D706F023-30C3-4F60-A2EA-31ED489AB6D4}"/>
    <cellStyle name="Warning Text 10 7 3" xfId="38177" xr:uid="{9981A88A-D745-44F5-87BC-3B2A0E442622}"/>
    <cellStyle name="Warning Text 10 7 4" xfId="56028" xr:uid="{02C315A9-49F7-4048-A3DE-5AFA1CF2FAF9}"/>
    <cellStyle name="Warning Text 10 8" xfId="20306" xr:uid="{52F181D7-25A6-48F4-99FB-19C3828C77F6}"/>
    <cellStyle name="Warning Text 10 8 2" xfId="20307" xr:uid="{B893A5A2-DFCF-4B37-8F8F-C34F13869DA3}"/>
    <cellStyle name="Warning Text 10 8 2 2" xfId="38180" xr:uid="{BBB33C74-C6B1-4714-8247-E9F71F5E259E}"/>
    <cellStyle name="Warning Text 10 8 2 3" xfId="56031" xr:uid="{80913F47-9F16-4A74-9A67-C522FCB1CDAF}"/>
    <cellStyle name="Warning Text 10 8 3" xfId="38179" xr:uid="{E4A3D100-9DD8-4196-AB6A-A10BF7958A19}"/>
    <cellStyle name="Warning Text 10 8 4" xfId="56030" xr:uid="{DCF71BE7-B051-4076-8B9C-0BDB22929B40}"/>
    <cellStyle name="Warning Text 10 9" xfId="20308" xr:uid="{F9EA25EA-C874-4A3F-8ADA-D99454681926}"/>
    <cellStyle name="Warning Text 10 9 2" xfId="20309" xr:uid="{2D94DBD4-CFB3-4CC8-A80E-12345E688FB1}"/>
    <cellStyle name="Warning Text 10 9 2 2" xfId="38182" xr:uid="{DB88EB83-4275-4279-817F-87DFF642162A}"/>
    <cellStyle name="Warning Text 10 9 2 3" xfId="56033" xr:uid="{31B52B4D-EFD5-4E57-BAD7-1ED79F83BA28}"/>
    <cellStyle name="Warning Text 10 9 3" xfId="38181" xr:uid="{3BA06122-86C1-4D1A-89A3-AF5C980FACC9}"/>
    <cellStyle name="Warning Text 10 9 4" xfId="56032" xr:uid="{FBA5A586-0666-42C9-B4D7-1BC84CE616D1}"/>
    <cellStyle name="Warning Text 11" xfId="3351" xr:uid="{EB219D10-03C1-46A0-9170-B5081ADCD3B2}"/>
    <cellStyle name="Warning Text 11 10" xfId="20311" xr:uid="{45C5059B-04B7-42AF-95A0-37F78BB8FE81}"/>
    <cellStyle name="Warning Text 11 10 2" xfId="38184" xr:uid="{C3B661F3-2B76-4A9F-A349-CE8F8E96DF04}"/>
    <cellStyle name="Warning Text 11 10 3" xfId="56035" xr:uid="{D303C1CE-2F3F-4257-8F68-6754838A76FB}"/>
    <cellStyle name="Warning Text 11 11" xfId="20312" xr:uid="{05BF5142-D8F5-4118-B89C-8AB309581995}"/>
    <cellStyle name="Warning Text 11 11 2" xfId="38185" xr:uid="{B920957F-F2E6-4F10-A5B2-43A210067F05}"/>
    <cellStyle name="Warning Text 11 11 3" xfId="56036" xr:uid="{2CC9B3B5-639A-486C-BB41-C4FC06E36D12}"/>
    <cellStyle name="Warning Text 11 12" xfId="20310" xr:uid="{BB23416F-5EEE-472A-930A-711B3C170543}"/>
    <cellStyle name="Warning Text 11 12 2" xfId="38183" xr:uid="{6951C4D2-8860-4E41-B1E4-4174DA6528EC}"/>
    <cellStyle name="Warning Text 11 12 3" xfId="56034" xr:uid="{C18CF2B0-A5C3-431A-95B0-64FFE713F816}"/>
    <cellStyle name="Warning Text 11 13" xfId="60418" xr:uid="{A568AA22-017D-40C1-B45B-007344274E65}"/>
    <cellStyle name="Warning Text 11 2" xfId="20313" xr:uid="{5A4F7D34-D090-4B89-8F78-9B66EDFB6B4C}"/>
    <cellStyle name="Warning Text 11 2 2" xfId="20314" xr:uid="{92E74FFC-C162-49F9-9E7D-CB2D76FABAE2}"/>
    <cellStyle name="Warning Text 11 2 2 2" xfId="20315" xr:uid="{4AC6620C-CA65-4AF0-AA42-A439A2EF27AC}"/>
    <cellStyle name="Warning Text 11 2 2 2 2" xfId="38188" xr:uid="{E95C4D9C-6D84-44B4-92E0-ACA02399EE01}"/>
    <cellStyle name="Warning Text 11 2 2 2 3" xfId="56039" xr:uid="{BC8D3494-8AB2-45CB-B9F4-BE5F270E6CB9}"/>
    <cellStyle name="Warning Text 11 2 2 3" xfId="38187" xr:uid="{9D4281EE-EA70-4613-9F2E-A5DD37D27453}"/>
    <cellStyle name="Warning Text 11 2 2 4" xfId="56038" xr:uid="{1A555073-7EE3-45EE-AE78-57BF65256F5E}"/>
    <cellStyle name="Warning Text 11 2 3" xfId="20316" xr:uid="{6D4E4A5A-9958-4EC7-8E7F-0A9B3F2F8DC3}"/>
    <cellStyle name="Warning Text 11 2 3 2" xfId="20317" xr:uid="{B97780B3-F605-45A6-BFBE-240BFD50AFAE}"/>
    <cellStyle name="Warning Text 11 2 3 2 2" xfId="38190" xr:uid="{2F954A3C-F35A-4683-B9AF-BCF8402C8DF8}"/>
    <cellStyle name="Warning Text 11 2 3 2 3" xfId="56041" xr:uid="{CC08D7C0-F1D0-482A-AF49-009602D20048}"/>
    <cellStyle name="Warning Text 11 2 3 3" xfId="38189" xr:uid="{A76F31D6-D09A-4B59-B19B-DC9A5F09A074}"/>
    <cellStyle name="Warning Text 11 2 3 4" xfId="56040" xr:uid="{221E1109-D56D-4CAE-B571-8C2A8AD101BD}"/>
    <cellStyle name="Warning Text 11 2 4" xfId="20318" xr:uid="{70593C86-D92D-435F-B3F7-D26032745261}"/>
    <cellStyle name="Warning Text 11 2 4 2" xfId="38191" xr:uid="{76D0A9F1-2A2F-4FE6-AFDE-37A2EE04C624}"/>
    <cellStyle name="Warning Text 11 2 4 3" xfId="56042" xr:uid="{E83B7B31-E9BD-44A5-BDE7-ED069AC7ED5A}"/>
    <cellStyle name="Warning Text 11 2 5" xfId="20319" xr:uid="{1F3A7349-17B3-49D8-8E46-B5E52AC0E967}"/>
    <cellStyle name="Warning Text 11 2 5 2" xfId="38192" xr:uid="{F70DA2D4-CCE5-419F-A5E5-9C594F27D40F}"/>
    <cellStyle name="Warning Text 11 2 5 3" xfId="56043" xr:uid="{798C4580-6F48-4122-8053-D527DD357135}"/>
    <cellStyle name="Warning Text 11 2 6" xfId="38186" xr:uid="{3BE521F7-2D1B-409C-B007-5B9BC20DA75E}"/>
    <cellStyle name="Warning Text 11 2 7" xfId="56037" xr:uid="{BFDC36A7-5032-4F06-B05C-13183536A7FE}"/>
    <cellStyle name="Warning Text 11 3" xfId="20320" xr:uid="{3B70C759-0C94-490A-B1D4-E84EB08396F6}"/>
    <cellStyle name="Warning Text 11 3 2" xfId="20321" xr:uid="{8F2426D9-6FAC-4A2E-AAEF-64657C8AB232}"/>
    <cellStyle name="Warning Text 11 3 2 2" xfId="20322" xr:uid="{67A5C3F9-3421-44C3-AFB1-E7FBFF6AA239}"/>
    <cellStyle name="Warning Text 11 3 2 2 2" xfId="38195" xr:uid="{2674CF62-C4A0-43DF-B2F8-4E3FBF45C20A}"/>
    <cellStyle name="Warning Text 11 3 2 2 3" xfId="56046" xr:uid="{131C9A93-1EF3-4792-A136-5BF80F1C9CE8}"/>
    <cellStyle name="Warning Text 11 3 2 3" xfId="38194" xr:uid="{EC4B5995-9E39-465F-85EE-1B714A6F9D85}"/>
    <cellStyle name="Warning Text 11 3 2 4" xfId="56045" xr:uid="{29B4019A-096E-4086-8866-073A950AFE06}"/>
    <cellStyle name="Warning Text 11 3 3" xfId="20323" xr:uid="{0276630D-6146-4994-BE18-81595EFE7B02}"/>
    <cellStyle name="Warning Text 11 3 3 2" xfId="20324" xr:uid="{30CB254C-B23B-4A79-B8E6-C6BB007191B3}"/>
    <cellStyle name="Warning Text 11 3 3 2 2" xfId="38197" xr:uid="{C43A01E3-819A-4047-8252-529DCD1C5052}"/>
    <cellStyle name="Warning Text 11 3 3 2 3" xfId="56048" xr:uid="{27794873-5C68-4295-83D7-203F3DA2913B}"/>
    <cellStyle name="Warning Text 11 3 3 3" xfId="38196" xr:uid="{19A29375-B74A-4DE9-9CAB-0BBA4AAC29D3}"/>
    <cellStyle name="Warning Text 11 3 3 4" xfId="56047" xr:uid="{FF4B621D-F13F-4AAB-919D-7BCD6C9A4D0B}"/>
    <cellStyle name="Warning Text 11 3 4" xfId="20325" xr:uid="{C3595DC6-497F-48BC-90F5-549A706F203C}"/>
    <cellStyle name="Warning Text 11 3 4 2" xfId="38198" xr:uid="{EB302EAF-2545-498E-BCFF-81E2CB9679FC}"/>
    <cellStyle name="Warning Text 11 3 4 3" xfId="56049" xr:uid="{A7FD54D1-F95F-4BB9-8CB9-19CD8974E0E5}"/>
    <cellStyle name="Warning Text 11 3 5" xfId="38193" xr:uid="{6906D58F-205C-466C-9E65-8F14C14D1B85}"/>
    <cellStyle name="Warning Text 11 3 6" xfId="56044" xr:uid="{49900BE2-0D8C-4B6E-B117-99CA81B7E5D6}"/>
    <cellStyle name="Warning Text 11 4" xfId="20326" xr:uid="{356BFCD7-7B9D-40E1-BF51-3A23A020E50B}"/>
    <cellStyle name="Warning Text 11 4 2" xfId="20327" xr:uid="{6A595F2B-E899-41AA-A78B-872BA3805220}"/>
    <cellStyle name="Warning Text 11 4 2 2" xfId="20328" xr:uid="{6AFADAF0-69C3-4329-A555-CCE07166020E}"/>
    <cellStyle name="Warning Text 11 4 2 2 2" xfId="38201" xr:uid="{0CC476D2-BB30-4E43-90E7-653B6F2408FE}"/>
    <cellStyle name="Warning Text 11 4 2 2 3" xfId="56052" xr:uid="{8DA75F84-AE4B-4BB9-AC7C-993F82ACF429}"/>
    <cellStyle name="Warning Text 11 4 2 3" xfId="38200" xr:uid="{E29A7B7F-C05D-4762-99F4-8A24B9DCD510}"/>
    <cellStyle name="Warning Text 11 4 2 4" xfId="56051" xr:uid="{32EBE907-8C52-42D4-9199-535846A5C318}"/>
    <cellStyle name="Warning Text 11 4 3" xfId="20329" xr:uid="{B5990E83-8088-454D-ACE8-42B59A825AD1}"/>
    <cellStyle name="Warning Text 11 4 3 2" xfId="20330" xr:uid="{4662A0A3-3863-4066-B20B-FA87A40B208E}"/>
    <cellStyle name="Warning Text 11 4 3 2 2" xfId="38203" xr:uid="{1567A273-457C-47D3-AC41-1084E53D85EF}"/>
    <cellStyle name="Warning Text 11 4 3 2 3" xfId="56054" xr:uid="{3AE1AEBE-9350-4210-B561-D25A763B9AA1}"/>
    <cellStyle name="Warning Text 11 4 3 3" xfId="38202" xr:uid="{9A4EBE8A-7494-4035-97F1-3A15A866BD42}"/>
    <cellStyle name="Warning Text 11 4 3 4" xfId="56053" xr:uid="{45A11856-654A-42E3-9E0B-64F89CADF5CE}"/>
    <cellStyle name="Warning Text 11 4 4" xfId="20331" xr:uid="{D737ABB7-6F13-4863-8D90-0CABCFE3AB5D}"/>
    <cellStyle name="Warning Text 11 4 4 2" xfId="38204" xr:uid="{467F88B6-358A-441E-877D-A767407C8BB3}"/>
    <cellStyle name="Warning Text 11 4 4 3" xfId="56055" xr:uid="{3C20EBF7-3079-42C0-BA23-2C2082E2C67F}"/>
    <cellStyle name="Warning Text 11 4 5" xfId="38199" xr:uid="{D0B87546-E26D-45A0-88EE-8E1A80B56610}"/>
    <cellStyle name="Warning Text 11 4 6" xfId="56050" xr:uid="{A2EE2E9D-0F1E-4AB1-8894-144D7932A345}"/>
    <cellStyle name="Warning Text 11 5" xfId="20332" xr:uid="{DD595D82-C1BD-4128-BABA-EA62D12FBC3A}"/>
    <cellStyle name="Warning Text 11 5 2" xfId="20333" xr:uid="{115ABF94-0CF6-4C13-9C85-9B1381022824}"/>
    <cellStyle name="Warning Text 11 5 2 2" xfId="20334" xr:uid="{15C2E3E9-3CB6-4E09-A1A7-EC1C011D5ED6}"/>
    <cellStyle name="Warning Text 11 5 2 2 2" xfId="38207" xr:uid="{72751277-4C74-42C1-8C3D-E43286D5CB22}"/>
    <cellStyle name="Warning Text 11 5 2 2 3" xfId="56058" xr:uid="{B600B157-0A3B-4376-A531-A10582C60F7B}"/>
    <cellStyle name="Warning Text 11 5 2 3" xfId="38206" xr:uid="{B3B0B547-914F-4818-83A6-81CE00BB91D2}"/>
    <cellStyle name="Warning Text 11 5 2 4" xfId="56057" xr:uid="{35DA4D1F-57BF-4B94-ABD8-CE12276FC36C}"/>
    <cellStyle name="Warning Text 11 5 3" xfId="20335" xr:uid="{AB96062A-AD2E-4EA8-90BF-DE18E5D37CE0}"/>
    <cellStyle name="Warning Text 11 5 3 2" xfId="20336" xr:uid="{A0161CA1-16B1-4529-A4C3-5DD776657A9F}"/>
    <cellStyle name="Warning Text 11 5 3 2 2" xfId="38209" xr:uid="{B1EB6400-4D4F-4595-B5DC-D1F5C5AF77B7}"/>
    <cellStyle name="Warning Text 11 5 3 2 3" xfId="56060" xr:uid="{97310334-446A-47EF-91F7-509F84564F00}"/>
    <cellStyle name="Warning Text 11 5 3 3" xfId="38208" xr:uid="{C0C45D16-61C3-49FB-897D-8074280E3139}"/>
    <cellStyle name="Warning Text 11 5 3 4" xfId="56059" xr:uid="{39BAEFC9-0C50-4876-A226-04BB45F03AA8}"/>
    <cellStyle name="Warning Text 11 5 4" xfId="20337" xr:uid="{2A57402E-4961-4A4F-B460-07E30A8D2020}"/>
    <cellStyle name="Warning Text 11 5 4 2" xfId="20338" xr:uid="{0FA1FCD9-C05E-4F77-B9A8-8F22175B7B2D}"/>
    <cellStyle name="Warning Text 11 5 4 2 2" xfId="38211" xr:uid="{183809BA-24BD-4397-8FD3-3150D0CB328E}"/>
    <cellStyle name="Warning Text 11 5 4 2 3" xfId="56062" xr:uid="{560957F0-52CD-4141-AD3C-4DFC7D2ACE49}"/>
    <cellStyle name="Warning Text 11 5 4 3" xfId="38210" xr:uid="{A2AD808B-51C5-4F5D-81B9-9E7BA2574D1F}"/>
    <cellStyle name="Warning Text 11 5 4 4" xfId="56061" xr:uid="{6ED5A4C1-0F89-4167-8CAA-6D552C3042FE}"/>
    <cellStyle name="Warning Text 11 5 5" xfId="20339" xr:uid="{A76EBE26-53A4-4980-A12A-D9DA7E7C4676}"/>
    <cellStyle name="Warning Text 11 5 5 2" xfId="38212" xr:uid="{3F212A5C-EA84-44DC-8E69-DDCC4A60E123}"/>
    <cellStyle name="Warning Text 11 5 5 3" xfId="56063" xr:uid="{7DC30A90-0F73-40EB-B27E-88C125E5370B}"/>
    <cellStyle name="Warning Text 11 5 6" xfId="38205" xr:uid="{51493489-1EEF-4789-B3FA-96C798CECFD4}"/>
    <cellStyle name="Warning Text 11 5 7" xfId="56056" xr:uid="{41D1D278-727E-4178-B39E-290E5AE14214}"/>
    <cellStyle name="Warning Text 11 6" xfId="20340" xr:uid="{FE0D8EC9-BB5D-4EB7-AC43-B12A8FA254C0}"/>
    <cellStyle name="Warning Text 11 6 2" xfId="20341" xr:uid="{34598A2C-1D58-4A57-9EF3-ABE922E764BD}"/>
    <cellStyle name="Warning Text 11 6 2 2" xfId="20342" xr:uid="{5E347EBF-2D9E-4907-8182-307655E9BCC0}"/>
    <cellStyle name="Warning Text 11 6 2 2 2" xfId="38215" xr:uid="{A85C415A-AB77-4B25-A01A-0F639EAFC85C}"/>
    <cellStyle name="Warning Text 11 6 2 2 3" xfId="56066" xr:uid="{234E0ED5-9516-4E47-9C23-B124D7BBC50D}"/>
    <cellStyle name="Warning Text 11 6 2 3" xfId="38214" xr:uid="{D344CBA9-858A-46FF-AB6F-403A7EEE0981}"/>
    <cellStyle name="Warning Text 11 6 2 4" xfId="56065" xr:uid="{A5EA5104-AEEA-474F-8E14-4235D4099ED6}"/>
    <cellStyle name="Warning Text 11 6 3" xfId="20343" xr:uid="{A1DD9243-76E2-403B-A9EE-BC5ED90C5138}"/>
    <cellStyle name="Warning Text 11 6 3 2" xfId="20344" xr:uid="{0E0400E6-BDDC-4298-A24D-1F90DD493F2B}"/>
    <cellStyle name="Warning Text 11 6 3 2 2" xfId="38217" xr:uid="{E121FD4E-3715-4AA7-B755-3DF28C22723F}"/>
    <cellStyle name="Warning Text 11 6 3 2 3" xfId="56068" xr:uid="{04F97AE3-B7F3-42FD-8C6D-3FB89B2BD3B6}"/>
    <cellStyle name="Warning Text 11 6 3 3" xfId="38216" xr:uid="{9BA1069B-D9EE-4980-8DAA-1A94762FAF4C}"/>
    <cellStyle name="Warning Text 11 6 3 4" xfId="56067" xr:uid="{BE72F985-15EC-4F9E-9B71-32DAD64CF2F3}"/>
    <cellStyle name="Warning Text 11 6 4" xfId="20345" xr:uid="{72891717-E528-4A7A-9B13-D1DBB2302146}"/>
    <cellStyle name="Warning Text 11 6 4 2" xfId="38218" xr:uid="{51AF9A67-C57F-4881-B3F7-F67C2933C056}"/>
    <cellStyle name="Warning Text 11 6 4 3" xfId="56069" xr:uid="{DDA328D7-A84E-43A9-BBD9-051C1637E35C}"/>
    <cellStyle name="Warning Text 11 6 5" xfId="38213" xr:uid="{6D9E4E2E-E1E9-469A-9B2A-2F060C812555}"/>
    <cellStyle name="Warning Text 11 6 6" xfId="56064" xr:uid="{A8E7E9DF-E8DE-4079-B367-68735D89AD8C}"/>
    <cellStyle name="Warning Text 11 7" xfId="20346" xr:uid="{86E627F8-9C9D-4274-A254-F5F94FC414DC}"/>
    <cellStyle name="Warning Text 11 7 2" xfId="20347" xr:uid="{678E332C-1F7B-49AC-8228-EA4035E089E5}"/>
    <cellStyle name="Warning Text 11 7 2 2" xfId="38220" xr:uid="{03D73D26-CEAA-4ADF-B5EF-C306490DBEAB}"/>
    <cellStyle name="Warning Text 11 7 2 3" xfId="56071" xr:uid="{2519D6C8-8FA7-4A85-B963-D66F23687D5B}"/>
    <cellStyle name="Warning Text 11 7 3" xfId="38219" xr:uid="{90A53E67-4546-4355-934A-134446396EE7}"/>
    <cellStyle name="Warning Text 11 7 4" xfId="56070" xr:uid="{5827898D-8944-45F5-AB99-310D13C22F17}"/>
    <cellStyle name="Warning Text 11 8" xfId="20348" xr:uid="{25157FCF-8ACC-4B79-AF71-47268BA4CA71}"/>
    <cellStyle name="Warning Text 11 8 2" xfId="20349" xr:uid="{EF19B837-C201-4934-90D3-9628227AA4DB}"/>
    <cellStyle name="Warning Text 11 8 2 2" xfId="38222" xr:uid="{0BF53773-3E31-4BBC-AAF2-F4D70B122B8A}"/>
    <cellStyle name="Warning Text 11 8 2 3" xfId="56073" xr:uid="{4371073F-56CB-48B4-ACD6-36DB81CA40D1}"/>
    <cellStyle name="Warning Text 11 8 3" xfId="38221" xr:uid="{ED3C47B6-B6F9-448E-A43B-ABF32603A2A3}"/>
    <cellStyle name="Warning Text 11 8 4" xfId="56072" xr:uid="{CB44AAD6-3478-4217-A738-736DD382787C}"/>
    <cellStyle name="Warning Text 11 9" xfId="20350" xr:uid="{971EB902-0320-494C-8BC3-FBF086F03E8E}"/>
    <cellStyle name="Warning Text 11 9 2" xfId="20351" xr:uid="{A288B514-08CD-4E9C-ADEF-B7B2570C190A}"/>
    <cellStyle name="Warning Text 11 9 2 2" xfId="38224" xr:uid="{A800F6E6-8BC7-4136-98AF-2DA5ED9FF81B}"/>
    <cellStyle name="Warning Text 11 9 2 3" xfId="56075" xr:uid="{D051EC8A-B4D1-46F3-A00C-B75C8F6D604C}"/>
    <cellStyle name="Warning Text 11 9 3" xfId="38223" xr:uid="{9302F9BB-067E-4D2B-B98A-F7443E746657}"/>
    <cellStyle name="Warning Text 11 9 4" xfId="56074" xr:uid="{93908DBA-0D8A-4717-87F8-409D85C5BCC0}"/>
    <cellStyle name="Warning Text 12" xfId="3352" xr:uid="{DEBB5149-228E-457E-B9E4-4B0E0B2B46F6}"/>
    <cellStyle name="Warning Text 12 10" xfId="20353" xr:uid="{9079C5FE-D4FF-4F0F-A112-5C2983C9794F}"/>
    <cellStyle name="Warning Text 12 10 2" xfId="38226" xr:uid="{5BDD28C1-0B0B-4A21-9C8C-8B11D6BE09DB}"/>
    <cellStyle name="Warning Text 12 10 3" xfId="56077" xr:uid="{DE7FD4C1-2D73-4255-A0CB-26DD2A9A53E1}"/>
    <cellStyle name="Warning Text 12 11" xfId="20354" xr:uid="{5B89923C-A881-4844-95AB-CD6DE09D41FD}"/>
    <cellStyle name="Warning Text 12 11 2" xfId="38227" xr:uid="{31D2837B-0510-4343-82C9-20DB897A11CD}"/>
    <cellStyle name="Warning Text 12 11 3" xfId="56078" xr:uid="{A6D71B2C-AFDC-457B-8555-E7C84498EC6F}"/>
    <cellStyle name="Warning Text 12 12" xfId="20352" xr:uid="{546BE564-2DCA-40B4-9625-5F21DD3DF060}"/>
    <cellStyle name="Warning Text 12 12 2" xfId="38225" xr:uid="{2EFACE62-0B44-49F9-8EDF-1CFE7214E76E}"/>
    <cellStyle name="Warning Text 12 12 3" xfId="56076" xr:uid="{E6D9ED3B-D360-417E-8217-C201D3BAC4D4}"/>
    <cellStyle name="Warning Text 12 13" xfId="60419" xr:uid="{8465993D-D32D-4660-9F5A-05CD11D73205}"/>
    <cellStyle name="Warning Text 12 2" xfId="20355" xr:uid="{98C11428-30F3-4CA0-A6EC-0C60A77F5A19}"/>
    <cellStyle name="Warning Text 12 2 2" xfId="20356" xr:uid="{96E28F70-D73F-42AE-B060-8C8E9D3178B3}"/>
    <cellStyle name="Warning Text 12 2 2 2" xfId="20357" xr:uid="{46CCF8A3-7158-4450-8629-BD41DBA46731}"/>
    <cellStyle name="Warning Text 12 2 2 2 2" xfId="38230" xr:uid="{329E3D65-FB38-4941-ACF3-1E0C95A46156}"/>
    <cellStyle name="Warning Text 12 2 2 2 3" xfId="56081" xr:uid="{24669153-2191-46B6-B6D4-F3B63F58B810}"/>
    <cellStyle name="Warning Text 12 2 2 3" xfId="38229" xr:uid="{4D1397D4-DBBF-4A0B-9407-89CA4A97A1B6}"/>
    <cellStyle name="Warning Text 12 2 2 4" xfId="56080" xr:uid="{8160AFFE-D8E7-4EB4-8DD6-B11FE0D54377}"/>
    <cellStyle name="Warning Text 12 2 3" xfId="20358" xr:uid="{EEAE4B7F-D92F-4414-946D-ECBB777B9B87}"/>
    <cellStyle name="Warning Text 12 2 3 2" xfId="20359" xr:uid="{8559ABA9-4F90-4758-9B60-89A44C0CFF62}"/>
    <cellStyle name="Warning Text 12 2 3 2 2" xfId="38232" xr:uid="{EBA947AD-FD0D-4381-B134-5E39626B6DFF}"/>
    <cellStyle name="Warning Text 12 2 3 2 3" xfId="56083" xr:uid="{35A4124A-D041-41B0-8D38-45F23029B7F1}"/>
    <cellStyle name="Warning Text 12 2 3 3" xfId="38231" xr:uid="{14D985BF-7506-4D7A-8121-0315D6AB42A3}"/>
    <cellStyle name="Warning Text 12 2 3 4" xfId="56082" xr:uid="{20EE6C26-C49B-4F68-B489-8CDC2A25BE60}"/>
    <cellStyle name="Warning Text 12 2 4" xfId="20360" xr:uid="{7FB77D1D-CBE7-45B1-97E8-9F551BA16D27}"/>
    <cellStyle name="Warning Text 12 2 4 2" xfId="38233" xr:uid="{A15716A2-147E-4477-B97B-681399BF2574}"/>
    <cellStyle name="Warning Text 12 2 4 3" xfId="56084" xr:uid="{F6DC536E-FAC5-432B-8C2D-A35517D721AA}"/>
    <cellStyle name="Warning Text 12 2 5" xfId="20361" xr:uid="{044EA0A3-2CD2-4EE8-B80B-D5CC3C76D318}"/>
    <cellStyle name="Warning Text 12 2 5 2" xfId="38234" xr:uid="{4B99AB70-745B-4CBB-93ED-9D39F887C356}"/>
    <cellStyle name="Warning Text 12 2 5 3" xfId="56085" xr:uid="{87D5F11C-BA30-4D08-8027-426E3735D991}"/>
    <cellStyle name="Warning Text 12 2 6" xfId="38228" xr:uid="{B14D3AFF-ED81-4A22-BEFD-A5252938AFE6}"/>
    <cellStyle name="Warning Text 12 2 7" xfId="56079" xr:uid="{8130DA23-3DA6-447C-9407-36385BFB8745}"/>
    <cellStyle name="Warning Text 12 3" xfId="20362" xr:uid="{E9663D32-171C-4EE1-9F00-A607DD7ADC50}"/>
    <cellStyle name="Warning Text 12 3 2" xfId="20363" xr:uid="{0912341E-1827-4261-8A22-3DC890FA269B}"/>
    <cellStyle name="Warning Text 12 3 2 2" xfId="20364" xr:uid="{A1C38341-BE6F-48D0-80B6-834DA3D97B92}"/>
    <cellStyle name="Warning Text 12 3 2 2 2" xfId="38237" xr:uid="{EDD9532D-8607-407E-BECC-1B59070F7A10}"/>
    <cellStyle name="Warning Text 12 3 2 2 3" xfId="56088" xr:uid="{6D7B3F9D-F251-4005-90E7-99CC4912B2AB}"/>
    <cellStyle name="Warning Text 12 3 2 3" xfId="38236" xr:uid="{6ABA9AE8-0D67-46C7-9174-B35F63887B07}"/>
    <cellStyle name="Warning Text 12 3 2 4" xfId="56087" xr:uid="{8368C376-2FE6-4BEF-AB5B-784CA644284C}"/>
    <cellStyle name="Warning Text 12 3 3" xfId="20365" xr:uid="{853C29D2-C136-4140-914B-852AE1D1FE1D}"/>
    <cellStyle name="Warning Text 12 3 3 2" xfId="20366" xr:uid="{4EB5F6C1-140B-4D72-A8EF-9957D23003C3}"/>
    <cellStyle name="Warning Text 12 3 3 2 2" xfId="38239" xr:uid="{8E79555F-B599-4C20-8B9A-7EBAF41B51BD}"/>
    <cellStyle name="Warning Text 12 3 3 2 3" xfId="56090" xr:uid="{4AFA1220-EA1A-46F4-9AD7-121E6BE3DDEB}"/>
    <cellStyle name="Warning Text 12 3 3 3" xfId="38238" xr:uid="{AAE03D76-B1B0-463B-BB13-A1C1A6B398BD}"/>
    <cellStyle name="Warning Text 12 3 3 4" xfId="56089" xr:uid="{0C808037-D74E-496A-BCA0-4F01818CC971}"/>
    <cellStyle name="Warning Text 12 3 4" xfId="20367" xr:uid="{9A7FF5DE-C7A3-4189-BCC7-97C6BA0939A2}"/>
    <cellStyle name="Warning Text 12 3 4 2" xfId="38240" xr:uid="{E507AA72-C300-4FAC-A2C8-60E050BB7A45}"/>
    <cellStyle name="Warning Text 12 3 4 3" xfId="56091" xr:uid="{6599ED6A-F43F-4C03-9D6B-C30F0BFFDA73}"/>
    <cellStyle name="Warning Text 12 3 5" xfId="38235" xr:uid="{0A0B0EA7-7D49-4FC6-86E7-12041E9E67D4}"/>
    <cellStyle name="Warning Text 12 3 6" xfId="56086" xr:uid="{E8DE761D-FA57-4368-9B31-36E830BB35FF}"/>
    <cellStyle name="Warning Text 12 4" xfId="20368" xr:uid="{E56E0411-3594-495B-896A-4F4D85755D2D}"/>
    <cellStyle name="Warning Text 12 4 2" xfId="20369" xr:uid="{96383082-BC45-4020-8268-6372989CB69F}"/>
    <cellStyle name="Warning Text 12 4 2 2" xfId="20370" xr:uid="{0468C187-1CD2-4FF7-B9B7-0A780F0DA335}"/>
    <cellStyle name="Warning Text 12 4 2 2 2" xfId="38243" xr:uid="{6FE59FD0-D964-4F03-AE7A-6724C3A66B77}"/>
    <cellStyle name="Warning Text 12 4 2 2 3" xfId="56094" xr:uid="{00C77929-7B13-4409-B278-182A2095FAF8}"/>
    <cellStyle name="Warning Text 12 4 2 3" xfId="38242" xr:uid="{5C994B4A-CE88-4CB2-BB79-A7FDDE995D60}"/>
    <cellStyle name="Warning Text 12 4 2 4" xfId="56093" xr:uid="{74CC5199-EDF4-4D3D-869C-A5E4440C1682}"/>
    <cellStyle name="Warning Text 12 4 3" xfId="20371" xr:uid="{D21EF71B-EA3B-4F96-A6E9-FBD52D23CB11}"/>
    <cellStyle name="Warning Text 12 4 3 2" xfId="20372" xr:uid="{36FBA2C0-A40B-409F-8BC7-41C1B4D7137E}"/>
    <cellStyle name="Warning Text 12 4 3 2 2" xfId="38245" xr:uid="{29FF84D3-5294-4C7D-B239-E9F0F7F8A9DA}"/>
    <cellStyle name="Warning Text 12 4 3 2 3" xfId="56096" xr:uid="{1AA7E269-C0D0-4CE8-BA38-1F80210AA71F}"/>
    <cellStyle name="Warning Text 12 4 3 3" xfId="38244" xr:uid="{04C66776-C2AE-42D2-9F08-E5D9B9906C23}"/>
    <cellStyle name="Warning Text 12 4 3 4" xfId="56095" xr:uid="{7263C902-6B21-47B2-B9D4-CC6AE4D16250}"/>
    <cellStyle name="Warning Text 12 4 4" xfId="20373" xr:uid="{D9779214-2F12-4F11-BE46-415CA50574A0}"/>
    <cellStyle name="Warning Text 12 4 4 2" xfId="38246" xr:uid="{B8F65550-18F1-434C-A5F4-4979F4DEE3B6}"/>
    <cellStyle name="Warning Text 12 4 4 3" xfId="56097" xr:uid="{DFC9E6A8-893F-48A3-9485-57653B9D6275}"/>
    <cellStyle name="Warning Text 12 4 5" xfId="38241" xr:uid="{7424604B-AFDB-45EB-8970-F52BFBE47AA7}"/>
    <cellStyle name="Warning Text 12 4 6" xfId="56092" xr:uid="{4B02FC78-DE4A-4E20-86CC-963F02BFFB90}"/>
    <cellStyle name="Warning Text 12 5" xfId="20374" xr:uid="{7859C137-9A88-439A-85F0-C53D20FEDA5C}"/>
    <cellStyle name="Warning Text 12 5 2" xfId="20375" xr:uid="{CC72D6AA-BDCF-40D2-A0F6-2E7B6C795C7C}"/>
    <cellStyle name="Warning Text 12 5 2 2" xfId="20376" xr:uid="{2A9CD35D-9DA3-4D3A-B5A3-E29939AAEFBA}"/>
    <cellStyle name="Warning Text 12 5 2 2 2" xfId="38249" xr:uid="{F3737E81-167E-4913-8E2A-44323F4FF95D}"/>
    <cellStyle name="Warning Text 12 5 2 2 3" xfId="56100" xr:uid="{C32156DC-A595-456E-B7B0-50A753074381}"/>
    <cellStyle name="Warning Text 12 5 2 3" xfId="38248" xr:uid="{549019AD-1A94-45FF-94C0-9F1EBD32B09E}"/>
    <cellStyle name="Warning Text 12 5 2 4" xfId="56099" xr:uid="{F3FF12B1-FF73-4644-8ADF-0CBE569B8A2B}"/>
    <cellStyle name="Warning Text 12 5 3" xfId="20377" xr:uid="{56C18E8D-E7F1-494B-A28D-0CA990C0AE88}"/>
    <cellStyle name="Warning Text 12 5 3 2" xfId="20378" xr:uid="{1C4B11C4-E992-455D-ADE4-BEE95F9FCB79}"/>
    <cellStyle name="Warning Text 12 5 3 2 2" xfId="38251" xr:uid="{BAF34E57-91DF-4F6A-B8F5-9B8BC5710548}"/>
    <cellStyle name="Warning Text 12 5 3 2 3" xfId="56102" xr:uid="{9DC50D63-DA51-4C87-AB1A-4F2C08D4C121}"/>
    <cellStyle name="Warning Text 12 5 3 3" xfId="38250" xr:uid="{F7A78727-2D7B-4788-B7BC-AF3DD74B7DAF}"/>
    <cellStyle name="Warning Text 12 5 3 4" xfId="56101" xr:uid="{4D288A71-0F3F-4424-A94E-2DE65368FC8A}"/>
    <cellStyle name="Warning Text 12 5 4" xfId="20379" xr:uid="{950F4C9D-57D3-43F2-A25A-6EDD98FE4930}"/>
    <cellStyle name="Warning Text 12 5 4 2" xfId="20380" xr:uid="{C6967D18-1CD6-4FBC-903E-17DBB81876C3}"/>
    <cellStyle name="Warning Text 12 5 4 2 2" xfId="38253" xr:uid="{8345C80E-DDBB-4D6E-B7C5-02BB24A9A4A5}"/>
    <cellStyle name="Warning Text 12 5 4 2 3" xfId="56104" xr:uid="{5DF9AE2D-B543-49D9-9FCE-4D4A8237E3CA}"/>
    <cellStyle name="Warning Text 12 5 4 3" xfId="38252" xr:uid="{ABEF9FF8-BBB1-4D78-A3DD-D21EFEE6D343}"/>
    <cellStyle name="Warning Text 12 5 4 4" xfId="56103" xr:uid="{CF276F58-E10F-429C-8AA6-08FB28DA8A97}"/>
    <cellStyle name="Warning Text 12 5 5" xfId="20381" xr:uid="{6BF4A175-2747-4563-8210-87A41D954F89}"/>
    <cellStyle name="Warning Text 12 5 5 2" xfId="38254" xr:uid="{73116BA4-8F3B-4F0F-BF59-9B436EEE16CC}"/>
    <cellStyle name="Warning Text 12 5 5 3" xfId="56105" xr:uid="{66CFAFB2-4786-4EF2-8AA4-5ED6245F776D}"/>
    <cellStyle name="Warning Text 12 5 6" xfId="38247" xr:uid="{D4BA54E8-BEA2-4B25-9B1F-C95A74843D22}"/>
    <cellStyle name="Warning Text 12 5 7" xfId="56098" xr:uid="{8866BDB2-C8FF-4956-BB6A-506543B7A1BA}"/>
    <cellStyle name="Warning Text 12 6" xfId="20382" xr:uid="{F3A21C95-DEEA-402C-AEDD-6F0A64803C39}"/>
    <cellStyle name="Warning Text 12 6 2" xfId="20383" xr:uid="{128DD077-8983-4A10-8F1E-5F7BC15808C5}"/>
    <cellStyle name="Warning Text 12 6 2 2" xfId="20384" xr:uid="{485AA703-D03B-4D38-BFC0-8DBDE2C6F4A9}"/>
    <cellStyle name="Warning Text 12 6 2 2 2" xfId="38257" xr:uid="{E9CEEE51-982F-414C-9F41-BE463B188835}"/>
    <cellStyle name="Warning Text 12 6 2 2 3" xfId="56108" xr:uid="{E17EAA71-2828-4820-A9DB-31F2BCD30A37}"/>
    <cellStyle name="Warning Text 12 6 2 3" xfId="38256" xr:uid="{EB297D65-BA38-4BF1-9F65-94AD5E42403B}"/>
    <cellStyle name="Warning Text 12 6 2 4" xfId="56107" xr:uid="{B4200745-5762-4AA1-B268-AF3AE8B97AE9}"/>
    <cellStyle name="Warning Text 12 6 3" xfId="20385" xr:uid="{A9205956-BC42-4915-90BB-88EC78BDB504}"/>
    <cellStyle name="Warning Text 12 6 3 2" xfId="20386" xr:uid="{F3DCF8F0-DA89-4E26-98DA-B2A4279ED50E}"/>
    <cellStyle name="Warning Text 12 6 3 2 2" xfId="38259" xr:uid="{406353E1-553C-4E24-8ED2-77B1A3A2C3CD}"/>
    <cellStyle name="Warning Text 12 6 3 2 3" xfId="56110" xr:uid="{C7DD2BDD-6B9B-475E-894D-498B2382388A}"/>
    <cellStyle name="Warning Text 12 6 3 3" xfId="38258" xr:uid="{84C48783-377B-4E1B-9999-CC028ADC7A61}"/>
    <cellStyle name="Warning Text 12 6 3 4" xfId="56109" xr:uid="{6099DCBA-48A8-4D60-B30C-F508FDFFD24E}"/>
    <cellStyle name="Warning Text 12 6 4" xfId="20387" xr:uid="{575B9E32-E1EC-49E5-A0EA-E0A54EC78840}"/>
    <cellStyle name="Warning Text 12 6 4 2" xfId="38260" xr:uid="{15C7850D-3F97-4A77-BA40-6CACEE2D2BC2}"/>
    <cellStyle name="Warning Text 12 6 4 3" xfId="56111" xr:uid="{778EECCD-E57C-4C3E-BBA9-67DF5A207D24}"/>
    <cellStyle name="Warning Text 12 6 5" xfId="38255" xr:uid="{5E272894-6A5B-4043-A5B5-3466FA9D6430}"/>
    <cellStyle name="Warning Text 12 6 6" xfId="56106" xr:uid="{BBDAE415-8B15-4E18-A2D3-DA959F540B39}"/>
    <cellStyle name="Warning Text 12 7" xfId="20388" xr:uid="{0900F76D-690A-4406-A85D-A7DC399DC8DC}"/>
    <cellStyle name="Warning Text 12 7 2" xfId="20389" xr:uid="{80280DF2-BF1A-4EC6-B34F-4A3D153B1F8A}"/>
    <cellStyle name="Warning Text 12 7 2 2" xfId="38262" xr:uid="{893F8BC1-6BA9-4E4C-8BD7-749C8CA9A835}"/>
    <cellStyle name="Warning Text 12 7 2 3" xfId="56113" xr:uid="{4AA6FAFF-F8CC-4F2D-8801-1B96F898DEBA}"/>
    <cellStyle name="Warning Text 12 7 3" xfId="38261" xr:uid="{77830816-BA36-4777-867A-6377306C6AE0}"/>
    <cellStyle name="Warning Text 12 7 4" xfId="56112" xr:uid="{5953C19E-2A41-410D-B3F6-E754CC3BA4E6}"/>
    <cellStyle name="Warning Text 12 8" xfId="20390" xr:uid="{6F9B43AE-30EC-45DC-BCD6-91A796DAB101}"/>
    <cellStyle name="Warning Text 12 8 2" xfId="20391" xr:uid="{CF20FC9C-2147-4AAE-B570-9CD3CF8D63F1}"/>
    <cellStyle name="Warning Text 12 8 2 2" xfId="38264" xr:uid="{3534AD23-B21E-4532-A798-7A56355789A3}"/>
    <cellStyle name="Warning Text 12 8 2 3" xfId="56115" xr:uid="{F403BBF5-A0CF-4D6B-9978-31A583AC99E5}"/>
    <cellStyle name="Warning Text 12 8 3" xfId="38263" xr:uid="{92FADA92-C276-427C-93D2-DC230F29D588}"/>
    <cellStyle name="Warning Text 12 8 4" xfId="56114" xr:uid="{D9B6389A-A8D2-4050-959A-ED83DC1EEDED}"/>
    <cellStyle name="Warning Text 12 9" xfId="20392" xr:uid="{7BE6319E-19D1-4E8A-BE63-9E1037E2C7E3}"/>
    <cellStyle name="Warning Text 12 9 2" xfId="20393" xr:uid="{D2179C24-10A2-4D71-8635-7DCBC4FEF7DD}"/>
    <cellStyle name="Warning Text 12 9 2 2" xfId="38266" xr:uid="{C73B4FA1-CDE0-46B4-994E-89482C2A4760}"/>
    <cellStyle name="Warning Text 12 9 2 3" xfId="56117" xr:uid="{916C8E1A-C163-4D1E-9236-07EFD565307C}"/>
    <cellStyle name="Warning Text 12 9 3" xfId="38265" xr:uid="{59E7643D-6105-4CD8-B77C-C3729DBCFF8C}"/>
    <cellStyle name="Warning Text 12 9 4" xfId="56116" xr:uid="{92C4B265-C407-45EC-A755-4FC39A8A0BE4}"/>
    <cellStyle name="Warning Text 13" xfId="3353" xr:uid="{427C3DF0-6E16-467F-B825-1F1B5BC065DF}"/>
    <cellStyle name="Warning Text 13 10" xfId="20395" xr:uid="{6B18294C-D939-4961-B709-83BE9B58636F}"/>
    <cellStyle name="Warning Text 13 10 2" xfId="38268" xr:uid="{61D7F56A-1FF3-46A1-8053-38F9A4D60E17}"/>
    <cellStyle name="Warning Text 13 10 3" xfId="56119" xr:uid="{1EBB4247-B6E5-4DF8-A3AE-9C1E5B2DF2D8}"/>
    <cellStyle name="Warning Text 13 11" xfId="20396" xr:uid="{65100E05-E61E-48A9-B7C3-0A90C7D8E08C}"/>
    <cellStyle name="Warning Text 13 11 2" xfId="38269" xr:uid="{B8F46151-93D9-4D36-8B41-33FC827615F4}"/>
    <cellStyle name="Warning Text 13 11 3" xfId="56120" xr:uid="{38ACCCD4-9E77-43CA-899B-E97EE10CDA3B}"/>
    <cellStyle name="Warning Text 13 12" xfId="20394" xr:uid="{9A720C9F-D045-4463-ADB8-090169B519E8}"/>
    <cellStyle name="Warning Text 13 12 2" xfId="38267" xr:uid="{2D752D48-A43C-4CD8-9D42-FBFB225C442B}"/>
    <cellStyle name="Warning Text 13 12 3" xfId="56118" xr:uid="{2C450868-6AD6-4F76-8B5F-4BA723399B07}"/>
    <cellStyle name="Warning Text 13 13" xfId="60420" xr:uid="{85269A35-E16B-4889-8037-8689BD17135B}"/>
    <cellStyle name="Warning Text 13 2" xfId="20397" xr:uid="{96BC011D-B1AF-4ED1-B38D-6C65834290BB}"/>
    <cellStyle name="Warning Text 13 2 2" xfId="20398" xr:uid="{077425EC-1A3A-44F7-B00F-FFFE7E48A8D0}"/>
    <cellStyle name="Warning Text 13 2 2 2" xfId="20399" xr:uid="{2641F50E-4A47-4DA6-8A4A-BFD419D45C36}"/>
    <cellStyle name="Warning Text 13 2 2 2 2" xfId="38272" xr:uid="{010F79DD-006F-4B2D-B327-70A83FCD20DB}"/>
    <cellStyle name="Warning Text 13 2 2 2 3" xfId="56123" xr:uid="{C2A74BBE-2861-4FFC-8344-7D22EE11CF3F}"/>
    <cellStyle name="Warning Text 13 2 2 3" xfId="38271" xr:uid="{F6FEA528-EE03-419C-8B58-98DD9F8271CB}"/>
    <cellStyle name="Warning Text 13 2 2 4" xfId="56122" xr:uid="{5AF58ECC-27D6-48B0-B344-4CED83220B2F}"/>
    <cellStyle name="Warning Text 13 2 3" xfId="20400" xr:uid="{9FC29544-071B-429A-9524-FF3E3AFC1802}"/>
    <cellStyle name="Warning Text 13 2 3 2" xfId="20401" xr:uid="{1A27E9F2-9E24-4B21-A93C-5AA8851CB4BB}"/>
    <cellStyle name="Warning Text 13 2 3 2 2" xfId="38274" xr:uid="{703E3C96-9FFC-425A-AB80-7FB297A6666E}"/>
    <cellStyle name="Warning Text 13 2 3 2 3" xfId="56125" xr:uid="{760CEBE9-77A4-44B1-896C-F901010D8E48}"/>
    <cellStyle name="Warning Text 13 2 3 3" xfId="38273" xr:uid="{FCD8F3FE-E6D2-4301-BA56-0AAE06341A20}"/>
    <cellStyle name="Warning Text 13 2 3 4" xfId="56124" xr:uid="{2C5E8B2A-F89A-4940-B423-A72219A7BE43}"/>
    <cellStyle name="Warning Text 13 2 4" xfId="20402" xr:uid="{BD28B792-6C1E-437F-81AA-E8E63DD1F5C3}"/>
    <cellStyle name="Warning Text 13 2 4 2" xfId="38275" xr:uid="{19B2A365-A85C-476D-9DBC-B8D63E52C4A8}"/>
    <cellStyle name="Warning Text 13 2 4 3" xfId="56126" xr:uid="{92ED4FB3-551F-4416-8A82-6DAE5D5EF8FE}"/>
    <cellStyle name="Warning Text 13 2 5" xfId="20403" xr:uid="{51F9747D-ABD2-452B-B296-0A515C7517B8}"/>
    <cellStyle name="Warning Text 13 2 5 2" xfId="38276" xr:uid="{584C0A2B-1D1E-4741-A6C9-DFEBF68CEC3D}"/>
    <cellStyle name="Warning Text 13 2 5 3" xfId="56127" xr:uid="{F078AE32-48BF-4ECE-87A7-E9FBDA535DED}"/>
    <cellStyle name="Warning Text 13 2 6" xfId="38270" xr:uid="{7935A80C-0BA7-4DF9-8F14-B99EA70774BA}"/>
    <cellStyle name="Warning Text 13 2 7" xfId="56121" xr:uid="{A99A711D-CDB8-4E28-89B0-9DFEE51CF60C}"/>
    <cellStyle name="Warning Text 13 3" xfId="20404" xr:uid="{69720159-C6A0-4428-AB24-3F4486AE7DFF}"/>
    <cellStyle name="Warning Text 13 3 2" xfId="20405" xr:uid="{5ACAEF30-1630-4DA9-84A7-9053A32EE91C}"/>
    <cellStyle name="Warning Text 13 3 2 2" xfId="20406" xr:uid="{C7924175-4737-413B-AA0C-9B79E7B00095}"/>
    <cellStyle name="Warning Text 13 3 2 2 2" xfId="38279" xr:uid="{935EE793-3339-4632-AC8B-A2E343850214}"/>
    <cellStyle name="Warning Text 13 3 2 2 3" xfId="56130" xr:uid="{7C00E8AD-786B-4280-872B-DFE3673C70C1}"/>
    <cellStyle name="Warning Text 13 3 2 3" xfId="38278" xr:uid="{F6F1EB0C-2BAE-4ED5-99DB-662891190083}"/>
    <cellStyle name="Warning Text 13 3 2 4" xfId="56129" xr:uid="{8AD742AE-AD2B-41C5-BB33-1F5136B86CD4}"/>
    <cellStyle name="Warning Text 13 3 3" xfId="20407" xr:uid="{B8CD1F0F-87AE-4DD6-B54E-C31B747FCBC4}"/>
    <cellStyle name="Warning Text 13 3 3 2" xfId="20408" xr:uid="{CAD8A6F5-9E51-419C-B44E-8E59D55CAAF3}"/>
    <cellStyle name="Warning Text 13 3 3 2 2" xfId="38281" xr:uid="{63D0ACD4-6DD1-4D43-AB16-899AA8BC8D93}"/>
    <cellStyle name="Warning Text 13 3 3 2 3" xfId="56132" xr:uid="{A74665D9-79D8-4848-99F2-83C8CC498FDE}"/>
    <cellStyle name="Warning Text 13 3 3 3" xfId="38280" xr:uid="{2A93224F-0305-41DA-89BE-516CAE872586}"/>
    <cellStyle name="Warning Text 13 3 3 4" xfId="56131" xr:uid="{F1CA1490-8CF6-42B6-A00E-842CAEA94308}"/>
    <cellStyle name="Warning Text 13 3 4" xfId="20409" xr:uid="{0BBD4203-7321-435E-95BB-7FFA14B0F979}"/>
    <cellStyle name="Warning Text 13 3 4 2" xfId="38282" xr:uid="{CEE190F4-48A8-47D1-BB1A-1078AA6E98B4}"/>
    <cellStyle name="Warning Text 13 3 4 3" xfId="56133" xr:uid="{DD9F7656-FE6B-41B6-AD51-DAFD4CB6E3E3}"/>
    <cellStyle name="Warning Text 13 3 5" xfId="38277" xr:uid="{40A17545-B27C-420D-BFD6-0297A279A7DC}"/>
    <cellStyle name="Warning Text 13 3 6" xfId="56128" xr:uid="{DDB7418B-DB37-44AC-A74B-1CB09D909043}"/>
    <cellStyle name="Warning Text 13 4" xfId="20410" xr:uid="{DFBEC7DB-49D6-48A3-BE8D-AD183DF23E2F}"/>
    <cellStyle name="Warning Text 13 4 2" xfId="20411" xr:uid="{F5D8B90E-5877-4F0E-AE56-8FA15075D5B6}"/>
    <cellStyle name="Warning Text 13 4 2 2" xfId="20412" xr:uid="{3D37EF9E-4D38-4699-A687-F114BD0BAE0E}"/>
    <cellStyle name="Warning Text 13 4 2 2 2" xfId="38285" xr:uid="{77AB2F15-AC39-4C6A-BDD4-30387B5656C0}"/>
    <cellStyle name="Warning Text 13 4 2 2 3" xfId="56136" xr:uid="{E24108B2-7060-4214-979D-FA240F0A5303}"/>
    <cellStyle name="Warning Text 13 4 2 3" xfId="38284" xr:uid="{44A4834B-5EC8-4408-A6CD-BBB4EBD88C2F}"/>
    <cellStyle name="Warning Text 13 4 2 4" xfId="56135" xr:uid="{AA523748-D7A0-42F3-9F93-F19F4E558C99}"/>
    <cellStyle name="Warning Text 13 4 3" xfId="20413" xr:uid="{FDC0A0F8-8A1C-4D3F-9327-9FFA4D428E0C}"/>
    <cellStyle name="Warning Text 13 4 3 2" xfId="20414" xr:uid="{68530BD0-77EE-4CC1-A7BE-B968BB14F6F1}"/>
    <cellStyle name="Warning Text 13 4 3 2 2" xfId="38287" xr:uid="{580F787F-AAC6-42E1-AE9B-963BD3CFBEE7}"/>
    <cellStyle name="Warning Text 13 4 3 2 3" xfId="56138" xr:uid="{BF0EDC02-4A77-40B6-BB1D-BC7461310B76}"/>
    <cellStyle name="Warning Text 13 4 3 3" xfId="38286" xr:uid="{F72DAEBE-95B9-41DA-A674-8F518149CA4E}"/>
    <cellStyle name="Warning Text 13 4 3 4" xfId="56137" xr:uid="{0ADBFA28-8BB6-458A-9FC2-C74BDBF8A9EF}"/>
    <cellStyle name="Warning Text 13 4 4" xfId="20415" xr:uid="{573120CE-1640-42A4-AD29-951372EFB8AD}"/>
    <cellStyle name="Warning Text 13 4 4 2" xfId="38288" xr:uid="{CF0FD741-DBC2-496A-A637-844576118BF5}"/>
    <cellStyle name="Warning Text 13 4 4 3" xfId="56139" xr:uid="{0C045A19-C642-43B7-A773-905E0ABB8E24}"/>
    <cellStyle name="Warning Text 13 4 5" xfId="38283" xr:uid="{58B6D641-A021-4117-A74B-578B076FC839}"/>
    <cellStyle name="Warning Text 13 4 6" xfId="56134" xr:uid="{8277332C-F8E6-4DB0-8EAB-956836E233D4}"/>
    <cellStyle name="Warning Text 13 5" xfId="20416" xr:uid="{15A04E10-A0CD-48C3-9773-818C32E4D33D}"/>
    <cellStyle name="Warning Text 13 5 2" xfId="20417" xr:uid="{E361B84F-1532-471A-A671-3469AE99D036}"/>
    <cellStyle name="Warning Text 13 5 2 2" xfId="20418" xr:uid="{B0B170D1-4836-4592-BD80-0F59AB4571F7}"/>
    <cellStyle name="Warning Text 13 5 2 2 2" xfId="38291" xr:uid="{2F800EF6-07A2-426C-BC01-C0B518AE06B0}"/>
    <cellStyle name="Warning Text 13 5 2 2 3" xfId="56142" xr:uid="{46DFD318-C92A-41B9-9BC9-0E888DEAE98E}"/>
    <cellStyle name="Warning Text 13 5 2 3" xfId="38290" xr:uid="{0DD81B29-3767-4CF0-A132-5F7A3CC8333E}"/>
    <cellStyle name="Warning Text 13 5 2 4" xfId="56141" xr:uid="{DD841EC3-6926-4F14-92EA-1586266849CF}"/>
    <cellStyle name="Warning Text 13 5 3" xfId="20419" xr:uid="{9F781838-51E4-4AA6-BE89-9A69EC4DE1F6}"/>
    <cellStyle name="Warning Text 13 5 3 2" xfId="20420" xr:uid="{DEC16777-9556-4C3F-9FCB-3D24440DB6D6}"/>
    <cellStyle name="Warning Text 13 5 3 2 2" xfId="38293" xr:uid="{762B9851-3FD5-4440-A7F3-52CA3376D7D8}"/>
    <cellStyle name="Warning Text 13 5 3 2 3" xfId="56144" xr:uid="{84A43BBB-5ED1-4377-9F38-9D06DF66F265}"/>
    <cellStyle name="Warning Text 13 5 3 3" xfId="38292" xr:uid="{F4DECFC6-E92D-421D-AB56-21D93DC56AC7}"/>
    <cellStyle name="Warning Text 13 5 3 4" xfId="56143" xr:uid="{F389B75E-54A7-4228-B3D2-098B844406B3}"/>
    <cellStyle name="Warning Text 13 5 4" xfId="20421" xr:uid="{452287FD-0747-40C3-B40A-D5DB7C646B2C}"/>
    <cellStyle name="Warning Text 13 5 4 2" xfId="20422" xr:uid="{9C72067F-F1E0-4308-A82B-E7BEA483062B}"/>
    <cellStyle name="Warning Text 13 5 4 2 2" xfId="38295" xr:uid="{BC83C21E-291F-4EDC-A518-D1B393EA586C}"/>
    <cellStyle name="Warning Text 13 5 4 2 3" xfId="56146" xr:uid="{DA58E411-1748-4CE7-8197-46A3960FC823}"/>
    <cellStyle name="Warning Text 13 5 4 3" xfId="38294" xr:uid="{71BC83D0-BFF9-41D0-97DA-B62B92BF322A}"/>
    <cellStyle name="Warning Text 13 5 4 4" xfId="56145" xr:uid="{44B020F6-9452-4D70-87FB-50A1E0C53B09}"/>
    <cellStyle name="Warning Text 13 5 5" xfId="20423" xr:uid="{451D1D46-41E5-4882-8E07-317D9A9AC7F0}"/>
    <cellStyle name="Warning Text 13 5 5 2" xfId="38296" xr:uid="{A1A1F67D-C786-4D03-94BC-33C47C4511C1}"/>
    <cellStyle name="Warning Text 13 5 5 3" xfId="56147" xr:uid="{25BB390F-3CF3-483E-8599-777C6DEAC459}"/>
    <cellStyle name="Warning Text 13 5 6" xfId="38289" xr:uid="{BA870A7E-43D5-479D-B80F-C04117DEFB7E}"/>
    <cellStyle name="Warning Text 13 5 7" xfId="56140" xr:uid="{88D4F89C-BDC7-49CA-BC10-6EC8EE309827}"/>
    <cellStyle name="Warning Text 13 6" xfId="20424" xr:uid="{9547B893-7585-41B9-8DB1-9458B1C592E8}"/>
    <cellStyle name="Warning Text 13 6 2" xfId="20425" xr:uid="{F09E72D0-B8C0-402B-9582-6F8950BCEFF5}"/>
    <cellStyle name="Warning Text 13 6 2 2" xfId="20426" xr:uid="{BC741B3C-B480-4DEF-B136-11EF8B9743F7}"/>
    <cellStyle name="Warning Text 13 6 2 2 2" xfId="38299" xr:uid="{9B7F4D81-3887-474B-AEF9-C973ECE6A218}"/>
    <cellStyle name="Warning Text 13 6 2 2 3" xfId="56150" xr:uid="{D9DFB46D-E08A-4150-8077-260D8C5BA6DB}"/>
    <cellStyle name="Warning Text 13 6 2 3" xfId="38298" xr:uid="{2D90110C-873D-42FC-A3AE-2917BC50ECFE}"/>
    <cellStyle name="Warning Text 13 6 2 4" xfId="56149" xr:uid="{F0D75A36-8A2E-4FDA-AA10-15E93EB30E5B}"/>
    <cellStyle name="Warning Text 13 6 3" xfId="20427" xr:uid="{DAB4B133-FBCC-4912-87AC-CC847912FFAC}"/>
    <cellStyle name="Warning Text 13 6 3 2" xfId="20428" xr:uid="{AFFDB8B2-23E8-4997-9230-85BE0512E8C5}"/>
    <cellStyle name="Warning Text 13 6 3 2 2" xfId="38301" xr:uid="{6EF70B54-25D4-4472-BD24-6A0AA6F7D1C5}"/>
    <cellStyle name="Warning Text 13 6 3 2 3" xfId="56152" xr:uid="{A34B7256-BA44-4AAA-9457-D34229618E8D}"/>
    <cellStyle name="Warning Text 13 6 3 3" xfId="38300" xr:uid="{3E315801-1BFA-4224-9CA8-CE6F81593EB8}"/>
    <cellStyle name="Warning Text 13 6 3 4" xfId="56151" xr:uid="{79CE96A7-72BD-4E3F-926B-9B1B3C98CF03}"/>
    <cellStyle name="Warning Text 13 6 4" xfId="20429" xr:uid="{B0D47656-A914-4E38-B5AD-40137AB015B7}"/>
    <cellStyle name="Warning Text 13 6 4 2" xfId="38302" xr:uid="{CEADF895-87A1-4387-94E4-83EC3FD09D85}"/>
    <cellStyle name="Warning Text 13 6 4 3" xfId="56153" xr:uid="{A6B0DBBC-D619-4F99-AF70-F160378BCEA0}"/>
    <cellStyle name="Warning Text 13 6 5" xfId="38297" xr:uid="{BCD62522-02B5-4733-BD7B-FD0831D42DE0}"/>
    <cellStyle name="Warning Text 13 6 6" xfId="56148" xr:uid="{F564383B-5D6B-4401-B47B-4C473B7051B9}"/>
    <cellStyle name="Warning Text 13 7" xfId="20430" xr:uid="{2F5D9356-4AE2-4FDB-A1F3-B8AC7CC2D22E}"/>
    <cellStyle name="Warning Text 13 7 2" xfId="20431" xr:uid="{5E6DC9BD-E88B-4CEF-84D5-172EBF21EBA5}"/>
    <cellStyle name="Warning Text 13 7 2 2" xfId="38304" xr:uid="{22FA8A93-F256-4DC3-96B7-D340F72E48A0}"/>
    <cellStyle name="Warning Text 13 7 2 3" xfId="56155" xr:uid="{97DB09C1-4256-444E-8C37-89CDCFEADA36}"/>
    <cellStyle name="Warning Text 13 7 3" xfId="38303" xr:uid="{82121ECD-2E3B-4FBA-97F4-F26ACD2D1BCE}"/>
    <cellStyle name="Warning Text 13 7 4" xfId="56154" xr:uid="{724275D2-944D-4101-9011-BB8CDECFF605}"/>
    <cellStyle name="Warning Text 13 8" xfId="20432" xr:uid="{4DCE6133-D6AA-446B-A1FD-A674B40B76F5}"/>
    <cellStyle name="Warning Text 13 8 2" xfId="20433" xr:uid="{5618A4FC-68EB-4B6B-8805-CA6780D1718D}"/>
    <cellStyle name="Warning Text 13 8 2 2" xfId="38306" xr:uid="{8F4816F0-5CEC-457F-89AD-26A933976025}"/>
    <cellStyle name="Warning Text 13 8 2 3" xfId="56157" xr:uid="{E2F7B77A-BC71-404A-B390-ABAD8F02F868}"/>
    <cellStyle name="Warning Text 13 8 3" xfId="38305" xr:uid="{FCE3EC04-9D5F-44C6-B0CF-93171626F2E4}"/>
    <cellStyle name="Warning Text 13 8 4" xfId="56156" xr:uid="{C61EB5B5-8372-4621-9FBD-96029FD4C563}"/>
    <cellStyle name="Warning Text 13 9" xfId="20434" xr:uid="{977B6B0F-1B58-4304-99C4-FE1011DE103D}"/>
    <cellStyle name="Warning Text 13 9 2" xfId="20435" xr:uid="{3742A8FE-571E-4404-8B69-7215D7EAA41D}"/>
    <cellStyle name="Warning Text 13 9 2 2" xfId="38308" xr:uid="{83FF569B-9FCD-4F2A-838C-3DEE34A24ADA}"/>
    <cellStyle name="Warning Text 13 9 2 3" xfId="56159" xr:uid="{46D45063-338D-4538-B24F-9C37D8F29B6E}"/>
    <cellStyle name="Warning Text 13 9 3" xfId="38307" xr:uid="{4A3E65B4-523C-4659-9D6E-09501094EC66}"/>
    <cellStyle name="Warning Text 13 9 4" xfId="56158" xr:uid="{7057E5ED-B1C2-45DF-A003-9E0A0FA1711F}"/>
    <cellStyle name="Warning Text 14" xfId="3354" xr:uid="{870C472E-9131-4B1D-B342-8C1CCEB1839F}"/>
    <cellStyle name="Warning Text 14 10" xfId="20437" xr:uid="{A91F5646-EAD3-4B48-A057-90A79CCC8D1A}"/>
    <cellStyle name="Warning Text 14 10 2" xfId="38310" xr:uid="{79191C4E-B1D6-44BA-8ABB-CABC2EC8CDD5}"/>
    <cellStyle name="Warning Text 14 10 3" xfId="56161" xr:uid="{44276AD1-2265-4302-94EC-AC10090833F2}"/>
    <cellStyle name="Warning Text 14 11" xfId="20438" xr:uid="{FEC0FB24-FB9A-4E70-83A5-E34E2F4BE96B}"/>
    <cellStyle name="Warning Text 14 11 2" xfId="38311" xr:uid="{E1855454-669D-42C9-8DB0-4D98FE7B0E22}"/>
    <cellStyle name="Warning Text 14 11 3" xfId="56162" xr:uid="{4DAFC481-205C-463D-9ED3-9385F9BE68FC}"/>
    <cellStyle name="Warning Text 14 12" xfId="20436" xr:uid="{D0035051-DCE9-4F49-A77A-D507AF59AE3E}"/>
    <cellStyle name="Warning Text 14 12 2" xfId="38309" xr:uid="{28FDEF72-0125-4C18-AD2D-5044841B0FAE}"/>
    <cellStyle name="Warning Text 14 12 3" xfId="56160" xr:uid="{430293C4-3D85-4DD2-8DD8-0423235D9368}"/>
    <cellStyle name="Warning Text 14 13" xfId="60421" xr:uid="{09E5658E-D1C4-49E8-A998-000E4C8FED5B}"/>
    <cellStyle name="Warning Text 14 2" xfId="20439" xr:uid="{75A8919A-3EEE-4CFE-8124-29559FA51AF9}"/>
    <cellStyle name="Warning Text 14 2 2" xfId="20440" xr:uid="{EE152287-6AB2-4389-A88C-8FE9A4036873}"/>
    <cellStyle name="Warning Text 14 2 2 2" xfId="20441" xr:uid="{E2D7EA6E-38F9-470F-BE48-2B87B62E6D60}"/>
    <cellStyle name="Warning Text 14 2 2 2 2" xfId="38314" xr:uid="{6AE514FB-FF71-4D52-AEAE-08FD2871B6E1}"/>
    <cellStyle name="Warning Text 14 2 2 2 3" xfId="56165" xr:uid="{C6B04823-D3E0-42F4-A137-51A46C0E3998}"/>
    <cellStyle name="Warning Text 14 2 2 3" xfId="38313" xr:uid="{C355EA21-7E86-4424-84FB-8E79D842A9CE}"/>
    <cellStyle name="Warning Text 14 2 2 4" xfId="56164" xr:uid="{6ECFB02A-4FC5-4745-8DB9-0CC7B5197406}"/>
    <cellStyle name="Warning Text 14 2 3" xfId="20442" xr:uid="{A340FE89-2D65-414B-A216-B5B453F79308}"/>
    <cellStyle name="Warning Text 14 2 3 2" xfId="20443" xr:uid="{282EFBB0-6E9B-4239-B3A4-ED0FBDDBEAD3}"/>
    <cellStyle name="Warning Text 14 2 3 2 2" xfId="38316" xr:uid="{338984BC-75A9-448E-91EC-4E93B1A20813}"/>
    <cellStyle name="Warning Text 14 2 3 2 3" xfId="56167" xr:uid="{9671B380-8FD6-4B04-A8DE-AB40BB5EABFF}"/>
    <cellStyle name="Warning Text 14 2 3 3" xfId="38315" xr:uid="{D22D8EE0-4CD1-4A49-828A-E81ACB966134}"/>
    <cellStyle name="Warning Text 14 2 3 4" xfId="56166" xr:uid="{0DE6193A-A11E-4C75-9AD8-962FFB92BAC0}"/>
    <cellStyle name="Warning Text 14 2 4" xfId="20444" xr:uid="{23903664-E8F8-4215-9F67-846BF57C968E}"/>
    <cellStyle name="Warning Text 14 2 4 2" xfId="38317" xr:uid="{60B87EE8-357A-489F-996A-91CF8E22A19D}"/>
    <cellStyle name="Warning Text 14 2 4 3" xfId="56168" xr:uid="{AE58761D-7B6D-4B05-9E35-25158943CBEA}"/>
    <cellStyle name="Warning Text 14 2 5" xfId="20445" xr:uid="{784B59D4-C375-429C-B4F3-586E0A64FF9B}"/>
    <cellStyle name="Warning Text 14 2 5 2" xfId="38318" xr:uid="{3F31C4B5-FA6F-4FAD-A8B1-751B940B8B48}"/>
    <cellStyle name="Warning Text 14 2 5 3" xfId="56169" xr:uid="{B234A24B-DC0C-4988-B682-E2737904A70F}"/>
    <cellStyle name="Warning Text 14 2 6" xfId="38312" xr:uid="{9DB4ECC9-AA40-41D0-A543-89399700D839}"/>
    <cellStyle name="Warning Text 14 2 7" xfId="56163" xr:uid="{AA3CF69B-DC90-4078-8CEB-D704D7DB3019}"/>
    <cellStyle name="Warning Text 14 3" xfId="20446" xr:uid="{BDB604B3-8549-40D8-9ACD-E20A98C68443}"/>
    <cellStyle name="Warning Text 14 3 2" xfId="20447" xr:uid="{15C3ED33-8319-4C92-8067-EC9E006C5DB2}"/>
    <cellStyle name="Warning Text 14 3 2 2" xfId="20448" xr:uid="{5C64E61F-AE70-448B-B511-9D82EB229C7F}"/>
    <cellStyle name="Warning Text 14 3 2 2 2" xfId="38321" xr:uid="{75CC461B-B8F1-44B8-99E1-EB7024726DE2}"/>
    <cellStyle name="Warning Text 14 3 2 2 3" xfId="56172" xr:uid="{6D5488E6-90AB-4B33-9956-399FCE3BA88C}"/>
    <cellStyle name="Warning Text 14 3 2 3" xfId="38320" xr:uid="{06814D68-334A-41B0-B3F6-74A87B39DE9F}"/>
    <cellStyle name="Warning Text 14 3 2 4" xfId="56171" xr:uid="{5FE48D61-1238-41DE-BD7E-FD75E80144E0}"/>
    <cellStyle name="Warning Text 14 3 3" xfId="20449" xr:uid="{A1F64752-52EA-48C6-980D-39BBDA475B34}"/>
    <cellStyle name="Warning Text 14 3 3 2" xfId="20450" xr:uid="{74DE503A-6E01-41FF-A805-7FC7343FFB47}"/>
    <cellStyle name="Warning Text 14 3 3 2 2" xfId="38323" xr:uid="{2A637804-FD86-44CD-884A-C2313435ECC9}"/>
    <cellStyle name="Warning Text 14 3 3 2 3" xfId="56174" xr:uid="{65F7BF5C-8BE5-4C80-A9EF-689AC72BA1C6}"/>
    <cellStyle name="Warning Text 14 3 3 3" xfId="38322" xr:uid="{83A60EDF-671E-48EA-A37E-6E9B4246149D}"/>
    <cellStyle name="Warning Text 14 3 3 4" xfId="56173" xr:uid="{131BED17-86C9-4F35-84AD-9055A918E5D3}"/>
    <cellStyle name="Warning Text 14 3 4" xfId="20451" xr:uid="{E2B9F74E-022E-41F3-98E8-D1172DF1BBBC}"/>
    <cellStyle name="Warning Text 14 3 4 2" xfId="38324" xr:uid="{A4079720-8427-4C4C-9805-332995A8A081}"/>
    <cellStyle name="Warning Text 14 3 4 3" xfId="56175" xr:uid="{7D9E9A26-377D-4116-9EE6-6DF9557927E9}"/>
    <cellStyle name="Warning Text 14 3 5" xfId="38319" xr:uid="{AB764BCC-8312-4125-A5AA-A587AFCD8AC7}"/>
    <cellStyle name="Warning Text 14 3 6" xfId="56170" xr:uid="{4A3F4F6C-B9CB-40DE-87FF-0E41244ACDCE}"/>
    <cellStyle name="Warning Text 14 4" xfId="20452" xr:uid="{4C94D227-D0CE-43C2-B790-7ABDCDDDF6C9}"/>
    <cellStyle name="Warning Text 14 4 2" xfId="20453" xr:uid="{06A96FF0-0C38-484E-9769-7C163BA8EAB3}"/>
    <cellStyle name="Warning Text 14 4 2 2" xfId="20454" xr:uid="{157302A8-965C-4D25-95CE-A77A95E6FB66}"/>
    <cellStyle name="Warning Text 14 4 2 2 2" xfId="38327" xr:uid="{44CE3776-ADFD-49E7-8768-A2939EAF5D23}"/>
    <cellStyle name="Warning Text 14 4 2 2 3" xfId="56178" xr:uid="{7F8D23F8-E3ED-46AF-821A-BEE3FAC4155D}"/>
    <cellStyle name="Warning Text 14 4 2 3" xfId="38326" xr:uid="{85265CD6-105D-42CC-87CD-9EEFAF1343A4}"/>
    <cellStyle name="Warning Text 14 4 2 4" xfId="56177" xr:uid="{224E081F-0198-494A-BD5E-959BFB807E21}"/>
    <cellStyle name="Warning Text 14 4 3" xfId="20455" xr:uid="{62DABC5E-5388-4268-B319-35B01F4F3C72}"/>
    <cellStyle name="Warning Text 14 4 3 2" xfId="20456" xr:uid="{0522B77E-89DF-48C2-A1DD-E29B32784C84}"/>
    <cellStyle name="Warning Text 14 4 3 2 2" xfId="38329" xr:uid="{D934E475-1A6A-4C39-A76A-262ACEB413A6}"/>
    <cellStyle name="Warning Text 14 4 3 2 3" xfId="56180" xr:uid="{151AF834-C80E-45B7-9A24-85C1784B6241}"/>
    <cellStyle name="Warning Text 14 4 3 3" xfId="38328" xr:uid="{2C4902B2-FFCB-4E25-84E7-0C6FBFFAE34D}"/>
    <cellStyle name="Warning Text 14 4 3 4" xfId="56179" xr:uid="{FD641F8D-E76D-4E5D-A8D8-DD99D1E31335}"/>
    <cellStyle name="Warning Text 14 4 4" xfId="20457" xr:uid="{0EFA36AD-239F-439A-A372-0B0C21405F9A}"/>
    <cellStyle name="Warning Text 14 4 4 2" xfId="38330" xr:uid="{8F3033C2-7CA1-47E7-A7B2-3829089B13CD}"/>
    <cellStyle name="Warning Text 14 4 4 3" xfId="56181" xr:uid="{5B03E7FE-3FA5-49C2-A3AA-04022739A64A}"/>
    <cellStyle name="Warning Text 14 4 5" xfId="38325" xr:uid="{05FB2334-B631-4DDE-96FA-C72BE41EB34B}"/>
    <cellStyle name="Warning Text 14 4 6" xfId="56176" xr:uid="{930E49C6-D1A4-418A-AA42-F7054A7801DC}"/>
    <cellStyle name="Warning Text 14 5" xfId="20458" xr:uid="{E4754856-C1B5-4329-8A5A-73544AB6A379}"/>
    <cellStyle name="Warning Text 14 5 2" xfId="20459" xr:uid="{CC726255-545A-42D3-9618-CA91C652F39E}"/>
    <cellStyle name="Warning Text 14 5 2 2" xfId="20460" xr:uid="{586BC031-A391-4923-881D-A32C48E69B17}"/>
    <cellStyle name="Warning Text 14 5 2 2 2" xfId="38333" xr:uid="{9B503E1B-6AA5-4CD0-A3C6-DDE07B81FB6F}"/>
    <cellStyle name="Warning Text 14 5 2 2 3" xfId="56184" xr:uid="{351F7FB7-1A97-45C5-BC9B-D0CAEE7242DA}"/>
    <cellStyle name="Warning Text 14 5 2 3" xfId="38332" xr:uid="{032B1886-AB52-451C-B7B6-FC6380952319}"/>
    <cellStyle name="Warning Text 14 5 2 4" xfId="56183" xr:uid="{D044C9DA-9F62-4B07-86B2-6042041AEE5A}"/>
    <cellStyle name="Warning Text 14 5 3" xfId="20461" xr:uid="{ED6ECD7E-0DB2-4344-A813-F4FEFA7DCCED}"/>
    <cellStyle name="Warning Text 14 5 3 2" xfId="20462" xr:uid="{586E4610-33C4-4E33-AD66-E3551155E565}"/>
    <cellStyle name="Warning Text 14 5 3 2 2" xfId="38335" xr:uid="{54AE2300-7462-4D92-9EEA-9F78C4C1F32B}"/>
    <cellStyle name="Warning Text 14 5 3 2 3" xfId="56186" xr:uid="{CA67A8BB-D0F6-494B-85BB-BFE0AF349BC4}"/>
    <cellStyle name="Warning Text 14 5 3 3" xfId="38334" xr:uid="{D7EB604C-3060-421A-A307-6AB410807D32}"/>
    <cellStyle name="Warning Text 14 5 3 4" xfId="56185" xr:uid="{2679E0A5-7039-4815-BC76-C597567ADFD4}"/>
    <cellStyle name="Warning Text 14 5 4" xfId="20463" xr:uid="{D146C397-4CFD-4B63-ADC0-260896644DA7}"/>
    <cellStyle name="Warning Text 14 5 4 2" xfId="20464" xr:uid="{95AF75F0-19B7-4C29-A618-154C4F8E5134}"/>
    <cellStyle name="Warning Text 14 5 4 2 2" xfId="38337" xr:uid="{01FD8FAE-4AFD-4E07-A426-0039F27E017C}"/>
    <cellStyle name="Warning Text 14 5 4 2 3" xfId="56188" xr:uid="{E5EC449A-0FD4-4774-A030-70AEC621F8F1}"/>
    <cellStyle name="Warning Text 14 5 4 3" xfId="38336" xr:uid="{EDDC2B7C-BBF4-4DAB-8330-9AF616F7FF7F}"/>
    <cellStyle name="Warning Text 14 5 4 4" xfId="56187" xr:uid="{5B04C14C-D5D9-444B-899C-0026606A70C9}"/>
    <cellStyle name="Warning Text 14 5 5" xfId="20465" xr:uid="{56410CB8-A15F-4E14-A12E-923BB9ECD3C5}"/>
    <cellStyle name="Warning Text 14 5 5 2" xfId="38338" xr:uid="{31208230-3243-45F5-8DF6-B6705CBC8218}"/>
    <cellStyle name="Warning Text 14 5 5 3" xfId="56189" xr:uid="{A1CE4258-A423-44EF-B6A6-764AAB19485A}"/>
    <cellStyle name="Warning Text 14 5 6" xfId="38331" xr:uid="{D164E89A-7BE9-47A5-8AEA-19CFC568F2C2}"/>
    <cellStyle name="Warning Text 14 5 7" xfId="56182" xr:uid="{1E3A0513-F417-47E0-A7F3-9B3EA10430A0}"/>
    <cellStyle name="Warning Text 14 6" xfId="20466" xr:uid="{27686A0E-E059-4020-A98A-7645EC5237F1}"/>
    <cellStyle name="Warning Text 14 6 2" xfId="20467" xr:uid="{73DCCA2A-49AB-4C8F-AB13-38A28E4BBC81}"/>
    <cellStyle name="Warning Text 14 6 2 2" xfId="20468" xr:uid="{FD7B1525-096F-4FB0-B6F7-2AAF326F4138}"/>
    <cellStyle name="Warning Text 14 6 2 2 2" xfId="38341" xr:uid="{9A02A24E-19D8-401A-9993-7508878547C7}"/>
    <cellStyle name="Warning Text 14 6 2 2 3" xfId="56192" xr:uid="{BB9FD7D6-D13D-4CC9-9071-C28F3738AA61}"/>
    <cellStyle name="Warning Text 14 6 2 3" xfId="38340" xr:uid="{046FEE86-C779-424A-9B46-F294F3C87FCF}"/>
    <cellStyle name="Warning Text 14 6 2 4" xfId="56191" xr:uid="{1ADA2357-F0A2-45D1-A20A-89DC53E2955C}"/>
    <cellStyle name="Warning Text 14 6 3" xfId="20469" xr:uid="{9BFFB9C5-39C1-4976-9B4D-71EE5843B855}"/>
    <cellStyle name="Warning Text 14 6 3 2" xfId="20470" xr:uid="{65155D15-FF69-48F2-9F0F-61452EB68D7B}"/>
    <cellStyle name="Warning Text 14 6 3 2 2" xfId="38343" xr:uid="{50C4D013-6BD2-4139-8287-A6A64DC6DCD9}"/>
    <cellStyle name="Warning Text 14 6 3 2 3" xfId="56194" xr:uid="{42AF7B53-2637-4B73-B404-9B9F2A956402}"/>
    <cellStyle name="Warning Text 14 6 3 3" xfId="38342" xr:uid="{5638754A-BF23-4402-BF16-D768B7C1B51C}"/>
    <cellStyle name="Warning Text 14 6 3 4" xfId="56193" xr:uid="{1D765158-7C24-4297-9C18-2648884047B4}"/>
    <cellStyle name="Warning Text 14 6 4" xfId="20471" xr:uid="{5D98D5B7-901E-4B64-8F58-A8C0DE84B23A}"/>
    <cellStyle name="Warning Text 14 6 4 2" xfId="38344" xr:uid="{D998DA3C-8EAD-42D0-AE3B-7BEFF0EA4EA1}"/>
    <cellStyle name="Warning Text 14 6 4 3" xfId="56195" xr:uid="{75D4E6C5-82BC-4938-95D4-9F4EB3715444}"/>
    <cellStyle name="Warning Text 14 6 5" xfId="38339" xr:uid="{1BCD9F58-E8CF-4935-9A76-19CC65817623}"/>
    <cellStyle name="Warning Text 14 6 6" xfId="56190" xr:uid="{DAFC55E3-0AAF-443D-A3B3-78852F48BAF6}"/>
    <cellStyle name="Warning Text 14 7" xfId="20472" xr:uid="{013BC8AF-1280-4D20-963E-16420672ACD8}"/>
    <cellStyle name="Warning Text 14 7 2" xfId="20473" xr:uid="{9B9B1D97-EFB1-4D42-99B8-6B7E36740DF7}"/>
    <cellStyle name="Warning Text 14 7 2 2" xfId="38346" xr:uid="{322D9381-DC80-4BF9-BCAE-6A5338F1AFEF}"/>
    <cellStyle name="Warning Text 14 7 2 3" xfId="56197" xr:uid="{1E9D37C2-525A-499E-9156-059629ED4471}"/>
    <cellStyle name="Warning Text 14 7 3" xfId="38345" xr:uid="{99D8104B-C4BF-41D2-ACBD-09451C9D2E45}"/>
    <cellStyle name="Warning Text 14 7 4" xfId="56196" xr:uid="{D6E6BF01-624D-40B1-878C-771F8D720DEF}"/>
    <cellStyle name="Warning Text 14 8" xfId="20474" xr:uid="{5CD953BA-86A5-4A97-ACD0-940E64BB1589}"/>
    <cellStyle name="Warning Text 14 8 2" xfId="20475" xr:uid="{B699795D-5316-4A50-842B-E5677381E841}"/>
    <cellStyle name="Warning Text 14 8 2 2" xfId="38348" xr:uid="{9AE811B3-CF55-48BC-A06B-F6F43132EB57}"/>
    <cellStyle name="Warning Text 14 8 2 3" xfId="56199" xr:uid="{A24C96B0-4122-458E-B038-F63157502DAA}"/>
    <cellStyle name="Warning Text 14 8 3" xfId="38347" xr:uid="{582A5445-3342-4994-BCCD-15976F88F426}"/>
    <cellStyle name="Warning Text 14 8 4" xfId="56198" xr:uid="{62C65B49-1B20-47FA-9C05-ABA7467F9C85}"/>
    <cellStyle name="Warning Text 14 9" xfId="20476" xr:uid="{98DB7B32-020E-4EDA-A591-C29D240ACDD6}"/>
    <cellStyle name="Warning Text 14 9 2" xfId="20477" xr:uid="{8C0DD166-4449-4B19-A73A-CF6749A1F35C}"/>
    <cellStyle name="Warning Text 14 9 2 2" xfId="38350" xr:uid="{07394209-1010-4E7B-9850-4223701DDD46}"/>
    <cellStyle name="Warning Text 14 9 2 3" xfId="56201" xr:uid="{1452A715-B67D-4B9D-8F38-6E5FFE45334A}"/>
    <cellStyle name="Warning Text 14 9 3" xfId="38349" xr:uid="{B731204F-05B7-4196-B9F9-78F64785F9E1}"/>
    <cellStyle name="Warning Text 14 9 4" xfId="56200" xr:uid="{797088BA-CCFA-410E-9421-A6E1D914A691}"/>
    <cellStyle name="Warning Text 15" xfId="3355" xr:uid="{4780ECA9-4CEF-428C-9F46-A6BB3BA0C52A}"/>
    <cellStyle name="Warning Text 15 10" xfId="20479" xr:uid="{A82F515B-DA8E-4EC3-8CC5-09CF8E22841E}"/>
    <cellStyle name="Warning Text 15 10 2" xfId="38352" xr:uid="{B6416A0B-79E3-41B8-A11E-D04D5A3DC500}"/>
    <cellStyle name="Warning Text 15 10 3" xfId="56203" xr:uid="{24883687-E7BE-4114-8847-69CE2AE95C77}"/>
    <cellStyle name="Warning Text 15 11" xfId="20480" xr:uid="{71A992F4-E266-4D8A-80B7-9A36E70F7469}"/>
    <cellStyle name="Warning Text 15 11 2" xfId="38353" xr:uid="{D0A63A68-85AA-4F59-B3DF-55EA77C1FE1F}"/>
    <cellStyle name="Warning Text 15 11 3" xfId="56204" xr:uid="{D15E35EB-96DB-4258-94A0-1933DF17FEEE}"/>
    <cellStyle name="Warning Text 15 12" xfId="20478" xr:uid="{5F358A30-B5D7-421A-A7A8-C9E393437B81}"/>
    <cellStyle name="Warning Text 15 12 2" xfId="38351" xr:uid="{98568862-1750-4560-9F40-F352A8DB21A3}"/>
    <cellStyle name="Warning Text 15 12 3" xfId="56202" xr:uid="{3BB55B84-2142-403B-BA8E-16FA85170C93}"/>
    <cellStyle name="Warning Text 15 13" xfId="60422" xr:uid="{98173937-5769-47B4-9FEC-F1824538EF0E}"/>
    <cellStyle name="Warning Text 15 2" xfId="20481" xr:uid="{01FB5C0E-3233-4CB4-A360-2D837FE73CDD}"/>
    <cellStyle name="Warning Text 15 2 2" xfId="20482" xr:uid="{26E76FAC-3740-4861-860F-777939A90B64}"/>
    <cellStyle name="Warning Text 15 2 2 2" xfId="20483" xr:uid="{D7B64C4B-04D1-47D6-9C6E-4A5C5803B6DE}"/>
    <cellStyle name="Warning Text 15 2 2 2 2" xfId="38356" xr:uid="{94C73AF0-FDA1-4B3A-9C55-D49F8E02B806}"/>
    <cellStyle name="Warning Text 15 2 2 2 3" xfId="56207" xr:uid="{F18670DF-97A0-42F1-B445-2054330AEF56}"/>
    <cellStyle name="Warning Text 15 2 2 3" xfId="38355" xr:uid="{B806A6BC-0A24-4C15-9D64-4B2D2723D1F1}"/>
    <cellStyle name="Warning Text 15 2 2 4" xfId="56206" xr:uid="{E5474C8E-189C-4950-8436-C66A929FDA28}"/>
    <cellStyle name="Warning Text 15 2 3" xfId="20484" xr:uid="{DC1EAA36-8056-4875-B6B4-20BA6112EEBD}"/>
    <cellStyle name="Warning Text 15 2 3 2" xfId="20485" xr:uid="{D17CA163-0010-4254-85F4-F3F79BCAA910}"/>
    <cellStyle name="Warning Text 15 2 3 2 2" xfId="38358" xr:uid="{6FA83654-C066-4564-B40B-6759DAF2AFA6}"/>
    <cellStyle name="Warning Text 15 2 3 2 3" xfId="56209" xr:uid="{1990D5FB-1E31-48B4-A8AC-8C5C0A1CB310}"/>
    <cellStyle name="Warning Text 15 2 3 3" xfId="38357" xr:uid="{785398AA-1403-4DC6-9161-909D4A2B9A9D}"/>
    <cellStyle name="Warning Text 15 2 3 4" xfId="56208" xr:uid="{38033178-FC93-4096-BF12-3E31C538954C}"/>
    <cellStyle name="Warning Text 15 2 4" xfId="20486" xr:uid="{651D6A84-CA9B-4301-8723-E09F749E50DC}"/>
    <cellStyle name="Warning Text 15 2 4 2" xfId="38359" xr:uid="{8A179084-8844-4FE6-B77B-532ECEB820B4}"/>
    <cellStyle name="Warning Text 15 2 4 3" xfId="56210" xr:uid="{A949F001-A7F2-4CAA-9029-51453CF9BD5F}"/>
    <cellStyle name="Warning Text 15 2 5" xfId="20487" xr:uid="{5179225B-4ED2-470E-A408-919B593DA924}"/>
    <cellStyle name="Warning Text 15 2 5 2" xfId="38360" xr:uid="{C178EF4C-8964-4700-B36D-A1AD43F87B9B}"/>
    <cellStyle name="Warning Text 15 2 5 3" xfId="56211" xr:uid="{0FEE7F66-EC4D-4310-B904-2BB449033A2F}"/>
    <cellStyle name="Warning Text 15 2 6" xfId="38354" xr:uid="{FCA16F3E-6743-401A-8DBA-DBE7ABD0B007}"/>
    <cellStyle name="Warning Text 15 2 7" xfId="56205" xr:uid="{499A2F9D-A4FA-480E-98FB-EF72B7071681}"/>
    <cellStyle name="Warning Text 15 3" xfId="20488" xr:uid="{D6F9CC77-5F1A-47C9-8838-0F0A41CC68F9}"/>
    <cellStyle name="Warning Text 15 3 2" xfId="20489" xr:uid="{4F212E62-9745-43B9-A3C3-38D32823877B}"/>
    <cellStyle name="Warning Text 15 3 2 2" xfId="20490" xr:uid="{0B89297D-7E0D-4FB5-AD8B-88551F1D60FC}"/>
    <cellStyle name="Warning Text 15 3 2 2 2" xfId="38363" xr:uid="{A1D7D67B-43C7-43E2-B7FB-9AE73DF2CB19}"/>
    <cellStyle name="Warning Text 15 3 2 2 3" xfId="56214" xr:uid="{A572B931-F757-4237-A998-555952591EF2}"/>
    <cellStyle name="Warning Text 15 3 2 3" xfId="38362" xr:uid="{42A5E32B-E16C-4BB7-92AB-788AE9DE7B20}"/>
    <cellStyle name="Warning Text 15 3 2 4" xfId="56213" xr:uid="{2D9880C7-A106-43C2-B5C9-9154F16739A7}"/>
    <cellStyle name="Warning Text 15 3 3" xfId="20491" xr:uid="{8E7D1657-834A-4137-A517-EA1D73A7D341}"/>
    <cellStyle name="Warning Text 15 3 3 2" xfId="20492" xr:uid="{ED24A304-01C8-4627-B896-70F556ED46BC}"/>
    <cellStyle name="Warning Text 15 3 3 2 2" xfId="38365" xr:uid="{CFC42D55-73C2-49E0-845D-DE4B5AB55A29}"/>
    <cellStyle name="Warning Text 15 3 3 2 3" xfId="56216" xr:uid="{34F88F61-7ACD-4F33-B5E7-134CE57E060A}"/>
    <cellStyle name="Warning Text 15 3 3 3" xfId="38364" xr:uid="{3E2F2D41-86B4-4E55-B40A-9DBD038F8AAB}"/>
    <cellStyle name="Warning Text 15 3 3 4" xfId="56215" xr:uid="{7ABBCDE0-EADD-4DB9-A0F9-6505AF72389D}"/>
    <cellStyle name="Warning Text 15 3 4" xfId="20493" xr:uid="{626538FD-1940-421B-8EC2-BA340166806E}"/>
    <cellStyle name="Warning Text 15 3 4 2" xfId="38366" xr:uid="{0F9D8FF0-15C2-4C28-AACD-4948BE4E8BA2}"/>
    <cellStyle name="Warning Text 15 3 4 3" xfId="56217" xr:uid="{963C10EE-354C-4D90-B3F2-84AB4E872168}"/>
    <cellStyle name="Warning Text 15 3 5" xfId="38361" xr:uid="{ED435A45-19BB-4470-A21E-5E4EAA290199}"/>
    <cellStyle name="Warning Text 15 3 6" xfId="56212" xr:uid="{BB96BD72-75DD-4851-B90F-374CC9C0385D}"/>
    <cellStyle name="Warning Text 15 4" xfId="20494" xr:uid="{FC2F38C3-3C94-4C3D-AFBA-09F6E966A12F}"/>
    <cellStyle name="Warning Text 15 4 2" xfId="20495" xr:uid="{24AAD047-DF0E-49C7-9558-9093A878BFBA}"/>
    <cellStyle name="Warning Text 15 4 2 2" xfId="20496" xr:uid="{5649F2BC-1DFB-4DB1-8657-3781E6EE0B78}"/>
    <cellStyle name="Warning Text 15 4 2 2 2" xfId="38369" xr:uid="{5E513BB8-B168-43B9-BE9D-42C119BE1752}"/>
    <cellStyle name="Warning Text 15 4 2 2 3" xfId="56220" xr:uid="{9C3BD049-AF50-45DE-AB90-8FC33953901F}"/>
    <cellStyle name="Warning Text 15 4 2 3" xfId="38368" xr:uid="{6DCE3DA7-CD39-4CAD-BFB5-796A5BE34B79}"/>
    <cellStyle name="Warning Text 15 4 2 4" xfId="56219" xr:uid="{1F9E32F7-4FC3-4840-BD16-131589240EEA}"/>
    <cellStyle name="Warning Text 15 4 3" xfId="20497" xr:uid="{A99CB3F5-9671-4871-B2F5-79F40E385211}"/>
    <cellStyle name="Warning Text 15 4 3 2" xfId="20498" xr:uid="{DA451873-3685-4E71-A0AF-E12375406F21}"/>
    <cellStyle name="Warning Text 15 4 3 2 2" xfId="38371" xr:uid="{275662E0-F19D-4F53-9DB3-D56E3CCA0A2E}"/>
    <cellStyle name="Warning Text 15 4 3 2 3" xfId="56222" xr:uid="{6C4C1DB0-9E8D-40A6-8AE7-93868CFD4194}"/>
    <cellStyle name="Warning Text 15 4 3 3" xfId="38370" xr:uid="{5E4FB9C5-ACFD-444A-A3CC-53A9575A8ACE}"/>
    <cellStyle name="Warning Text 15 4 3 4" xfId="56221" xr:uid="{E1A45C07-91AF-4629-9146-7A015F39C6C8}"/>
    <cellStyle name="Warning Text 15 4 4" xfId="20499" xr:uid="{77E4A5A1-CCB5-4530-9FD6-79CCD8924E42}"/>
    <cellStyle name="Warning Text 15 4 4 2" xfId="38372" xr:uid="{E6DCBA4D-2908-4CFD-A1AF-BF8639FF9EAD}"/>
    <cellStyle name="Warning Text 15 4 4 3" xfId="56223" xr:uid="{FC432240-AE08-4981-A069-8A8E73F734F0}"/>
    <cellStyle name="Warning Text 15 4 5" xfId="38367" xr:uid="{981ED22B-7ADE-4705-A437-005BD220E5E6}"/>
    <cellStyle name="Warning Text 15 4 6" xfId="56218" xr:uid="{5DFB9A17-9DE3-400E-9C0C-513DAD2C820B}"/>
    <cellStyle name="Warning Text 15 5" xfId="20500" xr:uid="{0C6B7ED7-CB1F-4053-A05F-A0DD290557EC}"/>
    <cellStyle name="Warning Text 15 5 2" xfId="20501" xr:uid="{EB8D3C88-1C31-4C54-A7FE-B1495BC7B367}"/>
    <cellStyle name="Warning Text 15 5 2 2" xfId="20502" xr:uid="{6DC9D249-0B08-4423-84CC-346247B49965}"/>
    <cellStyle name="Warning Text 15 5 2 2 2" xfId="38375" xr:uid="{B9EF9374-916F-4364-B20F-C17E1090A397}"/>
    <cellStyle name="Warning Text 15 5 2 2 3" xfId="56226" xr:uid="{831A38B2-39E8-46DA-8AD0-4180888C30D4}"/>
    <cellStyle name="Warning Text 15 5 2 3" xfId="38374" xr:uid="{58501BA5-9A7A-4D88-BBBA-3D07B562E785}"/>
    <cellStyle name="Warning Text 15 5 2 4" xfId="56225" xr:uid="{15D38CD3-25E6-4CE7-8D84-FCF6595A9A85}"/>
    <cellStyle name="Warning Text 15 5 3" xfId="20503" xr:uid="{7F28B382-B854-479A-8A55-E1DFDFF141B4}"/>
    <cellStyle name="Warning Text 15 5 3 2" xfId="20504" xr:uid="{7FF5AF09-4BFB-4715-8AA1-BA929452BE74}"/>
    <cellStyle name="Warning Text 15 5 3 2 2" xfId="38377" xr:uid="{8B617CD9-97DC-4EAF-BDDD-6A2E741EF8B7}"/>
    <cellStyle name="Warning Text 15 5 3 2 3" xfId="56228" xr:uid="{E69DB828-5FF5-453B-9CE2-8D19E105ED75}"/>
    <cellStyle name="Warning Text 15 5 3 3" xfId="38376" xr:uid="{39440C27-0F5C-4B94-9432-47B7EB480ACA}"/>
    <cellStyle name="Warning Text 15 5 3 4" xfId="56227" xr:uid="{3D476A58-8559-420D-91FE-3A84A715E629}"/>
    <cellStyle name="Warning Text 15 5 4" xfId="20505" xr:uid="{8F66B443-6222-4CDA-B40A-B54246183036}"/>
    <cellStyle name="Warning Text 15 5 4 2" xfId="20506" xr:uid="{363B0C39-445B-482D-B9FD-F556E37DB6C0}"/>
    <cellStyle name="Warning Text 15 5 4 2 2" xfId="38379" xr:uid="{6F536943-CE73-45BD-ACD4-DDC5A7213EFF}"/>
    <cellStyle name="Warning Text 15 5 4 2 3" xfId="56230" xr:uid="{9C96DED8-A9F5-4C19-A35F-A4DA3CE2E44B}"/>
    <cellStyle name="Warning Text 15 5 4 3" xfId="38378" xr:uid="{DF3410B2-E0A5-49F1-80DA-450A8782A41E}"/>
    <cellStyle name="Warning Text 15 5 4 4" xfId="56229" xr:uid="{E883B633-6E8C-486E-9EA8-2FD524261468}"/>
    <cellStyle name="Warning Text 15 5 5" xfId="20507" xr:uid="{26D9C258-83F9-4923-A064-E9DD3DA4115D}"/>
    <cellStyle name="Warning Text 15 5 5 2" xfId="38380" xr:uid="{ECF06CBA-2BA6-4948-A352-7FF85087839C}"/>
    <cellStyle name="Warning Text 15 5 5 3" xfId="56231" xr:uid="{0C060BF3-04C6-495D-8D47-7C2CE46AAE0B}"/>
    <cellStyle name="Warning Text 15 5 6" xfId="38373" xr:uid="{AC54EF8B-EE39-49DF-B295-997079E82EDF}"/>
    <cellStyle name="Warning Text 15 5 7" xfId="56224" xr:uid="{C348302B-6703-47FC-8991-9B7E810F142C}"/>
    <cellStyle name="Warning Text 15 6" xfId="20508" xr:uid="{994D1CC3-8942-4DF7-AD1C-D1525AF372AE}"/>
    <cellStyle name="Warning Text 15 6 2" xfId="20509" xr:uid="{A159E329-4295-4338-9CC0-6BF0F0F2909D}"/>
    <cellStyle name="Warning Text 15 6 2 2" xfId="20510" xr:uid="{8A51FAC0-8D38-4BA3-AFE4-9381013984A7}"/>
    <cellStyle name="Warning Text 15 6 2 2 2" xfId="38383" xr:uid="{388662D1-CB8A-4390-8272-6575630D83AE}"/>
    <cellStyle name="Warning Text 15 6 2 2 3" xfId="56234" xr:uid="{74D17988-97F6-4F0F-9BC9-106F3263FFC4}"/>
    <cellStyle name="Warning Text 15 6 2 3" xfId="38382" xr:uid="{F5525D6F-A69F-4321-93E8-9B061548F391}"/>
    <cellStyle name="Warning Text 15 6 2 4" xfId="56233" xr:uid="{05187DA7-0B1B-4DC5-ABCA-0457ED3F3DD2}"/>
    <cellStyle name="Warning Text 15 6 3" xfId="20511" xr:uid="{6B127383-2932-4E26-91B0-BAED2E784103}"/>
    <cellStyle name="Warning Text 15 6 3 2" xfId="20512" xr:uid="{58D9F0F6-C06F-4AA7-9B49-4ADCA65B6DDB}"/>
    <cellStyle name="Warning Text 15 6 3 2 2" xfId="38385" xr:uid="{A924A314-C1D6-419F-B6A6-65162C52E9BC}"/>
    <cellStyle name="Warning Text 15 6 3 2 3" xfId="56236" xr:uid="{F80BDF4D-CEA5-4AEA-B118-04334E07C940}"/>
    <cellStyle name="Warning Text 15 6 3 3" xfId="38384" xr:uid="{97A2914E-63AD-4318-8BEA-4025A392A170}"/>
    <cellStyle name="Warning Text 15 6 3 4" xfId="56235" xr:uid="{F657B539-67C6-41A7-82A8-5071B5F3941C}"/>
    <cellStyle name="Warning Text 15 6 4" xfId="20513" xr:uid="{E655E934-93AF-40F6-A2BB-EB7F6B089DFB}"/>
    <cellStyle name="Warning Text 15 6 4 2" xfId="38386" xr:uid="{D8C5434E-6F80-41E8-A520-0B305C4D37BD}"/>
    <cellStyle name="Warning Text 15 6 4 3" xfId="56237" xr:uid="{EF750CBF-4401-4EF3-B81D-04EB205E78FE}"/>
    <cellStyle name="Warning Text 15 6 5" xfId="38381" xr:uid="{A05D6EA3-818C-4883-9975-923B3E7DC676}"/>
    <cellStyle name="Warning Text 15 6 6" xfId="56232" xr:uid="{577A4B3A-14F5-4482-9697-B2BB197BFE05}"/>
    <cellStyle name="Warning Text 15 7" xfId="20514" xr:uid="{7EF1AE82-EE3F-4B47-9331-5D21E45AA0A1}"/>
    <cellStyle name="Warning Text 15 7 2" xfId="20515" xr:uid="{068FD6C5-BBCB-4D8B-B7B9-44072607C229}"/>
    <cellStyle name="Warning Text 15 7 2 2" xfId="38388" xr:uid="{8EE279CC-759B-4630-B491-418BB7F58C6D}"/>
    <cellStyle name="Warning Text 15 7 2 3" xfId="56239" xr:uid="{B62CFADC-C329-4419-BE2C-ECF49ED95392}"/>
    <cellStyle name="Warning Text 15 7 3" xfId="38387" xr:uid="{994E2960-09DA-46D2-89EC-09C9048BDD5B}"/>
    <cellStyle name="Warning Text 15 7 4" xfId="56238" xr:uid="{C8291B96-A234-4BB7-A4B7-C241CCFD5D0F}"/>
    <cellStyle name="Warning Text 15 8" xfId="20516" xr:uid="{E4024441-4E1A-48F9-B22D-9F3BA7FE5257}"/>
    <cellStyle name="Warning Text 15 8 2" xfId="20517" xr:uid="{3162F767-B45F-4E88-91AD-9F68A5943199}"/>
    <cellStyle name="Warning Text 15 8 2 2" xfId="38390" xr:uid="{FDBC3B05-7E07-4AF9-B5A6-6ABEBEE4211A}"/>
    <cellStyle name="Warning Text 15 8 2 3" xfId="56241" xr:uid="{518957F8-B4FC-47AD-9265-ED52D3060EA4}"/>
    <cellStyle name="Warning Text 15 8 3" xfId="38389" xr:uid="{DC87A3F3-0A9D-4D63-8273-A8A07335372B}"/>
    <cellStyle name="Warning Text 15 8 4" xfId="56240" xr:uid="{10797961-A09E-45D3-B8D1-169837811E9E}"/>
    <cellStyle name="Warning Text 15 9" xfId="20518" xr:uid="{2576BD13-BD6A-49D3-B397-E5DA33A31A8E}"/>
    <cellStyle name="Warning Text 15 9 2" xfId="20519" xr:uid="{BB01F266-C0D8-4EF2-A1F5-9526D921AF08}"/>
    <cellStyle name="Warning Text 15 9 2 2" xfId="38392" xr:uid="{503734E8-398E-4998-B61B-A0E97F7E73AB}"/>
    <cellStyle name="Warning Text 15 9 2 3" xfId="56243" xr:uid="{54BD21FB-63D6-46DA-8ECD-AA524E72C107}"/>
    <cellStyle name="Warning Text 15 9 3" xfId="38391" xr:uid="{D902B706-D325-4EEC-BCE1-AD640C9223EF}"/>
    <cellStyle name="Warning Text 15 9 4" xfId="56242" xr:uid="{6BC2444C-EA8A-431E-B480-EDF54C73F97A}"/>
    <cellStyle name="Warning Text 16" xfId="3356" xr:uid="{CBB6A186-1280-4AE6-ADDD-7D96FB4D5EEF}"/>
    <cellStyle name="Warning Text 16 10" xfId="20521" xr:uid="{E2C96029-DF55-482E-A1A0-9B00E7EBDAC1}"/>
    <cellStyle name="Warning Text 16 10 2" xfId="38394" xr:uid="{921D27CE-BCA0-4C13-B5D2-4D3DE824EAA1}"/>
    <cellStyle name="Warning Text 16 10 3" xfId="56245" xr:uid="{9EFB7606-6D66-43D5-8BFF-B50F21A565DA}"/>
    <cellStyle name="Warning Text 16 11" xfId="20522" xr:uid="{A18B127E-AF3C-4F6C-B56A-F696010F61E7}"/>
    <cellStyle name="Warning Text 16 11 2" xfId="38395" xr:uid="{D5D54C40-744E-4F82-9486-64B137ABA253}"/>
    <cellStyle name="Warning Text 16 11 3" xfId="56246" xr:uid="{B282C802-5E86-4928-AC20-6AF360F91B2E}"/>
    <cellStyle name="Warning Text 16 12" xfId="20520" xr:uid="{60400CE6-CA17-4893-A48E-CC0D0C6031D9}"/>
    <cellStyle name="Warning Text 16 12 2" xfId="38393" xr:uid="{CE9F6A3F-3667-4A8D-9876-C887D3F42D81}"/>
    <cellStyle name="Warning Text 16 12 3" xfId="56244" xr:uid="{0C0DA29A-C530-4716-9E14-069937CD6B77}"/>
    <cellStyle name="Warning Text 16 13" xfId="60423" xr:uid="{3DC8C512-7A6F-452A-9892-EF1CA4A44DD0}"/>
    <cellStyle name="Warning Text 16 2" xfId="20523" xr:uid="{8A6F52CA-5D77-4FF4-B96D-8C3541886C72}"/>
    <cellStyle name="Warning Text 16 2 2" xfId="20524" xr:uid="{D5E33542-237C-4B3B-AD33-C2C67B9873A4}"/>
    <cellStyle name="Warning Text 16 2 2 2" xfId="20525" xr:uid="{3BEBB7A5-D503-428A-8B40-6A21D82BC46E}"/>
    <cellStyle name="Warning Text 16 2 2 2 2" xfId="38398" xr:uid="{EA2D271D-DF98-4D16-9314-5F830538FE59}"/>
    <cellStyle name="Warning Text 16 2 2 2 3" xfId="56249" xr:uid="{D972203E-1CC0-4ABF-BBDF-408D195084D4}"/>
    <cellStyle name="Warning Text 16 2 2 3" xfId="38397" xr:uid="{20F37D48-7FA7-44A3-929D-B590C03D72AD}"/>
    <cellStyle name="Warning Text 16 2 2 4" xfId="56248" xr:uid="{34831774-9E55-4657-8B8C-6214386ED25A}"/>
    <cellStyle name="Warning Text 16 2 3" xfId="20526" xr:uid="{A320EC50-9167-436D-803C-AABF98A719F5}"/>
    <cellStyle name="Warning Text 16 2 3 2" xfId="20527" xr:uid="{52B8D57E-08D7-470C-9029-790F89BDE239}"/>
    <cellStyle name="Warning Text 16 2 3 2 2" xfId="38400" xr:uid="{85DCAEE5-918F-4BE2-A10C-8865FF43DA53}"/>
    <cellStyle name="Warning Text 16 2 3 2 3" xfId="56251" xr:uid="{2165CF96-74A8-453D-88C5-00488C994AE4}"/>
    <cellStyle name="Warning Text 16 2 3 3" xfId="38399" xr:uid="{CEF6D6E5-CB4E-4039-ACBF-E13605B028F9}"/>
    <cellStyle name="Warning Text 16 2 3 4" xfId="56250" xr:uid="{20617CD3-CFB3-481B-9C88-88D60AB2D169}"/>
    <cellStyle name="Warning Text 16 2 4" xfId="20528" xr:uid="{14307DE5-A62F-46CC-B9E3-B185A4F9649C}"/>
    <cellStyle name="Warning Text 16 2 4 2" xfId="38401" xr:uid="{1A768F07-967E-42C0-BDBF-4AD0321561FC}"/>
    <cellStyle name="Warning Text 16 2 4 3" xfId="56252" xr:uid="{F0560E27-56C1-4BD3-A69C-2096A84DDF92}"/>
    <cellStyle name="Warning Text 16 2 5" xfId="20529" xr:uid="{EB9E7656-A99F-447B-A3EF-AE018BBE035C}"/>
    <cellStyle name="Warning Text 16 2 5 2" xfId="38402" xr:uid="{522909E4-8346-4AA6-A51B-F5636BBB9A73}"/>
    <cellStyle name="Warning Text 16 2 5 3" xfId="56253" xr:uid="{8CBA584D-3958-4A02-9FB0-D52699BB670A}"/>
    <cellStyle name="Warning Text 16 2 6" xfId="38396" xr:uid="{D2A5DD1C-FE4C-478E-997D-897F0B679CB2}"/>
    <cellStyle name="Warning Text 16 2 7" xfId="56247" xr:uid="{4C3BC6C0-15B8-46CB-8AE9-4E17DA140858}"/>
    <cellStyle name="Warning Text 16 3" xfId="20530" xr:uid="{F184A229-8DB9-482D-8D48-E9EC7785A6B8}"/>
    <cellStyle name="Warning Text 16 3 2" xfId="20531" xr:uid="{1716F12A-AC99-463C-B2CF-1C2885E2DC98}"/>
    <cellStyle name="Warning Text 16 3 2 2" xfId="20532" xr:uid="{3E044A27-E5AC-422A-B4E5-6BAEA731F9DC}"/>
    <cellStyle name="Warning Text 16 3 2 2 2" xfId="38405" xr:uid="{818A7016-C717-4C1F-B909-08DCB56B5012}"/>
    <cellStyle name="Warning Text 16 3 2 2 3" xfId="56256" xr:uid="{6ADB2B95-2BD9-43AD-8B35-166A0BEF5B2F}"/>
    <cellStyle name="Warning Text 16 3 2 3" xfId="38404" xr:uid="{033A7B6C-00AD-4BE3-968B-AEB9D1FFB382}"/>
    <cellStyle name="Warning Text 16 3 2 4" xfId="56255" xr:uid="{F2CAC2DF-6FA0-4432-8D65-DC0704D1AEF9}"/>
    <cellStyle name="Warning Text 16 3 3" xfId="20533" xr:uid="{5297B919-9403-4582-8C39-0BC0FC8CFD43}"/>
    <cellStyle name="Warning Text 16 3 3 2" xfId="20534" xr:uid="{1A5792D2-5667-4107-B25A-6DA6D674E574}"/>
    <cellStyle name="Warning Text 16 3 3 2 2" xfId="38407" xr:uid="{29FDBC4D-9F2F-47AA-8251-C3BDF89042C0}"/>
    <cellStyle name="Warning Text 16 3 3 2 3" xfId="56258" xr:uid="{0BE746DC-67A0-4660-9984-499DB751AD38}"/>
    <cellStyle name="Warning Text 16 3 3 3" xfId="38406" xr:uid="{D16B3AD8-CC58-439A-BD6C-183690BB79A4}"/>
    <cellStyle name="Warning Text 16 3 3 4" xfId="56257" xr:uid="{6D28974C-42B7-4431-A776-FA5D5B2C9BBA}"/>
    <cellStyle name="Warning Text 16 3 4" xfId="20535" xr:uid="{D2FAE70B-E9ED-4B8F-AD00-BDA417DCF75A}"/>
    <cellStyle name="Warning Text 16 3 4 2" xfId="38408" xr:uid="{180E5EEA-EFF0-4C7D-BCE2-F9C33157997B}"/>
    <cellStyle name="Warning Text 16 3 4 3" xfId="56259" xr:uid="{1243299B-5790-4E30-812E-3786690A7861}"/>
    <cellStyle name="Warning Text 16 3 5" xfId="38403" xr:uid="{80825A50-8634-476F-B7EB-D390AF87532B}"/>
    <cellStyle name="Warning Text 16 3 6" xfId="56254" xr:uid="{4CB46EFB-44AB-4DF3-8111-4F556D3D2BAE}"/>
    <cellStyle name="Warning Text 16 4" xfId="20536" xr:uid="{E69AD444-EB16-45E9-BE38-6E0599A55E16}"/>
    <cellStyle name="Warning Text 16 4 2" xfId="20537" xr:uid="{647D86BB-DF90-4051-87E4-5D024B26632D}"/>
    <cellStyle name="Warning Text 16 4 2 2" xfId="20538" xr:uid="{30B5758D-1455-4B8F-8E3E-AA498945E8D5}"/>
    <cellStyle name="Warning Text 16 4 2 2 2" xfId="38411" xr:uid="{E76107E1-67A5-4E5D-9286-6B25253BBC9A}"/>
    <cellStyle name="Warning Text 16 4 2 2 3" xfId="56262" xr:uid="{DA193ABE-B9FB-4371-9B6B-26754351C368}"/>
    <cellStyle name="Warning Text 16 4 2 3" xfId="38410" xr:uid="{A3EAA5EA-1C96-4184-9C86-F16A249F47A9}"/>
    <cellStyle name="Warning Text 16 4 2 4" xfId="56261" xr:uid="{0FE70BAD-262D-4755-98F5-2B80992843A7}"/>
    <cellStyle name="Warning Text 16 4 3" xfId="20539" xr:uid="{E61DC0D6-0B57-4AA4-9C44-C60F6C5C2ECA}"/>
    <cellStyle name="Warning Text 16 4 3 2" xfId="20540" xr:uid="{E025E623-DCFF-4E18-8AF9-69485881E07D}"/>
    <cellStyle name="Warning Text 16 4 3 2 2" xfId="38413" xr:uid="{FB89C539-4A0B-44F8-98E2-C8C38E951D77}"/>
    <cellStyle name="Warning Text 16 4 3 2 3" xfId="56264" xr:uid="{0E475E35-8A86-4F50-B25D-CF5BD75F2F80}"/>
    <cellStyle name="Warning Text 16 4 3 3" xfId="38412" xr:uid="{02E127A6-40D0-4BAE-8335-AE71E4D35F3D}"/>
    <cellStyle name="Warning Text 16 4 3 4" xfId="56263" xr:uid="{AACE3BEB-33E5-42A6-ABE2-D8C198C44630}"/>
    <cellStyle name="Warning Text 16 4 4" xfId="20541" xr:uid="{95DF83D0-7347-4DF0-A812-A911AB8564FF}"/>
    <cellStyle name="Warning Text 16 4 4 2" xfId="38414" xr:uid="{E5137AC1-94B8-40B3-B17B-8EF4CCFC5057}"/>
    <cellStyle name="Warning Text 16 4 4 3" xfId="56265" xr:uid="{ECD2096A-CD99-4C74-A207-601C12829677}"/>
    <cellStyle name="Warning Text 16 4 5" xfId="38409" xr:uid="{F9C7DE2D-917B-419C-ABC4-73143ADE09DE}"/>
    <cellStyle name="Warning Text 16 4 6" xfId="56260" xr:uid="{E4E6343C-0345-4B1C-95FB-2D4C1D4BBBFC}"/>
    <cellStyle name="Warning Text 16 5" xfId="20542" xr:uid="{9F605AE8-8131-4692-AB29-983B54ECE741}"/>
    <cellStyle name="Warning Text 16 5 2" xfId="20543" xr:uid="{F3F87D52-FFE3-4164-9279-8FB922E9168F}"/>
    <cellStyle name="Warning Text 16 5 2 2" xfId="20544" xr:uid="{475AADF8-FCEE-4EAD-AEFC-B5639B006263}"/>
    <cellStyle name="Warning Text 16 5 2 2 2" xfId="38417" xr:uid="{44A6E919-B164-440D-BBC9-64D1179997B0}"/>
    <cellStyle name="Warning Text 16 5 2 2 3" xfId="56268" xr:uid="{771F2F99-FF0B-46D5-AC50-C906529E3BE8}"/>
    <cellStyle name="Warning Text 16 5 2 3" xfId="38416" xr:uid="{5FB7D069-F083-4F39-8380-4EC9E6D26DE0}"/>
    <cellStyle name="Warning Text 16 5 2 4" xfId="56267" xr:uid="{8F92D6AF-DA69-4FE7-AAB0-C9600ABABE39}"/>
    <cellStyle name="Warning Text 16 5 3" xfId="20545" xr:uid="{F8BDB620-0EE4-4E65-A2A8-50B13D0A26DF}"/>
    <cellStyle name="Warning Text 16 5 3 2" xfId="20546" xr:uid="{DF6DCEFD-1524-44F7-A7EC-67A0C8DEC77E}"/>
    <cellStyle name="Warning Text 16 5 3 2 2" xfId="38419" xr:uid="{BF9E9CF0-207B-4B9B-9DF1-1A2CEFCBA620}"/>
    <cellStyle name="Warning Text 16 5 3 2 3" xfId="56270" xr:uid="{20588142-F60E-4134-9CEF-DCAAB187ACB7}"/>
    <cellStyle name="Warning Text 16 5 3 3" xfId="38418" xr:uid="{C3191028-5EBE-4880-93AC-95B4E8946EE9}"/>
    <cellStyle name="Warning Text 16 5 3 4" xfId="56269" xr:uid="{54DF611D-F7D9-499B-9CDA-42CAF042E943}"/>
    <cellStyle name="Warning Text 16 5 4" xfId="20547" xr:uid="{4363970F-E362-48BE-BA4F-6E0C041FCB42}"/>
    <cellStyle name="Warning Text 16 5 4 2" xfId="20548" xr:uid="{CEFB1C39-5C47-4060-A712-09E54BAFA25B}"/>
    <cellStyle name="Warning Text 16 5 4 2 2" xfId="38421" xr:uid="{5B0DF80B-1163-4C74-B4CC-72B4B59256CF}"/>
    <cellStyle name="Warning Text 16 5 4 2 3" xfId="56272" xr:uid="{5F7FB22C-ECA4-49CE-A460-3A2AB70F71FC}"/>
    <cellStyle name="Warning Text 16 5 4 3" xfId="38420" xr:uid="{3361325D-A30A-4BE2-ABDB-206CE621DDFB}"/>
    <cellStyle name="Warning Text 16 5 4 4" xfId="56271" xr:uid="{7327CE9B-8436-4480-BDF7-2D746BAD7D88}"/>
    <cellStyle name="Warning Text 16 5 5" xfId="20549" xr:uid="{945BB725-2310-4D28-A4F3-9EAF3B540180}"/>
    <cellStyle name="Warning Text 16 5 5 2" xfId="38422" xr:uid="{4D97F97B-3710-4515-BAD1-34F4C3314A89}"/>
    <cellStyle name="Warning Text 16 5 5 3" xfId="56273" xr:uid="{4FE75DCA-4CAF-4E76-BF29-67F37DEC85C5}"/>
    <cellStyle name="Warning Text 16 5 6" xfId="38415" xr:uid="{232C822E-821B-4C01-B521-20C4EFDA00B8}"/>
    <cellStyle name="Warning Text 16 5 7" xfId="56266" xr:uid="{D17C5FF2-4408-42D9-9AE7-7D71AB56122D}"/>
    <cellStyle name="Warning Text 16 6" xfId="20550" xr:uid="{2D980D4D-1324-4AD4-99C6-2E1ADBC308F7}"/>
    <cellStyle name="Warning Text 16 6 2" xfId="20551" xr:uid="{D2CFE66C-33BD-4385-8323-E979B5115405}"/>
    <cellStyle name="Warning Text 16 6 2 2" xfId="20552" xr:uid="{2ED52F41-678C-4C3C-A245-080E256FBDDB}"/>
    <cellStyle name="Warning Text 16 6 2 2 2" xfId="38425" xr:uid="{9E8A1488-8A42-49A7-9279-68C080E7E90B}"/>
    <cellStyle name="Warning Text 16 6 2 2 3" xfId="56276" xr:uid="{5BCAC686-FDC6-4567-BE2D-42B9BCB5E4A5}"/>
    <cellStyle name="Warning Text 16 6 2 3" xfId="38424" xr:uid="{407AEBBE-6061-46E3-8ECB-A6438662BC75}"/>
    <cellStyle name="Warning Text 16 6 2 4" xfId="56275" xr:uid="{BF85A21F-8B71-4995-92CB-57DFC5FFBC25}"/>
    <cellStyle name="Warning Text 16 6 3" xfId="20553" xr:uid="{3B0ABC94-85A4-42AF-99F1-6BB3FFD5D35B}"/>
    <cellStyle name="Warning Text 16 6 3 2" xfId="20554" xr:uid="{9685B5B9-28B5-49B9-AD43-A17402F4E747}"/>
    <cellStyle name="Warning Text 16 6 3 2 2" xfId="38427" xr:uid="{0E31491F-1CD6-4A53-942F-5F04E7C976A0}"/>
    <cellStyle name="Warning Text 16 6 3 2 3" xfId="56278" xr:uid="{36C70490-1249-42E5-ACF6-06614E87947D}"/>
    <cellStyle name="Warning Text 16 6 3 3" xfId="38426" xr:uid="{E05E5E73-EE2E-475A-A84E-61550EC2F364}"/>
    <cellStyle name="Warning Text 16 6 3 4" xfId="56277" xr:uid="{3FB7ABBD-26CC-4CE7-881B-67491364387F}"/>
    <cellStyle name="Warning Text 16 6 4" xfId="20555" xr:uid="{FAF27344-7092-4628-9BE7-E60793C64FBB}"/>
    <cellStyle name="Warning Text 16 6 4 2" xfId="38428" xr:uid="{4D4349D7-EA4A-4E42-AE94-F92BA84D3902}"/>
    <cellStyle name="Warning Text 16 6 4 3" xfId="56279" xr:uid="{436B657B-AC74-4FA8-8E1D-68696A1EBCFA}"/>
    <cellStyle name="Warning Text 16 6 5" xfId="38423" xr:uid="{1A23F1C1-0A20-45AC-8727-03BB42F0E65A}"/>
    <cellStyle name="Warning Text 16 6 6" xfId="56274" xr:uid="{C0473D3D-EF64-44B8-B107-0C6C13AF2095}"/>
    <cellStyle name="Warning Text 16 7" xfId="20556" xr:uid="{2179855C-79EF-4319-AFF1-7A64B1E8A174}"/>
    <cellStyle name="Warning Text 16 7 2" xfId="20557" xr:uid="{3292FBF6-DAA9-459D-984D-1A4939A01524}"/>
    <cellStyle name="Warning Text 16 7 2 2" xfId="38430" xr:uid="{CCFBF46B-4377-4636-AB11-13108A89408E}"/>
    <cellStyle name="Warning Text 16 7 2 3" xfId="56281" xr:uid="{0C7C9A5C-9708-4F64-A8F4-5A5536F18164}"/>
    <cellStyle name="Warning Text 16 7 3" xfId="38429" xr:uid="{591AC4CA-696D-45CF-A6DA-A3C70A15F41C}"/>
    <cellStyle name="Warning Text 16 7 4" xfId="56280" xr:uid="{D2D515B2-07BD-4851-A0FB-B806AC8BACE8}"/>
    <cellStyle name="Warning Text 16 8" xfId="20558" xr:uid="{0BC4D627-02AF-44C9-A017-2E49E3AFCFD6}"/>
    <cellStyle name="Warning Text 16 8 2" xfId="20559" xr:uid="{BCCEEB2B-0B56-4E4E-AC56-4E77BD6343F9}"/>
    <cellStyle name="Warning Text 16 8 2 2" xfId="38432" xr:uid="{0BD9D4EA-2A31-437F-A4BE-5CB10DAAF752}"/>
    <cellStyle name="Warning Text 16 8 2 3" xfId="56283" xr:uid="{A85A934C-559C-44BE-80D7-5477BA203562}"/>
    <cellStyle name="Warning Text 16 8 3" xfId="38431" xr:uid="{E4145DFA-D5E9-4ED7-97DC-E8654CDCD0B6}"/>
    <cellStyle name="Warning Text 16 8 4" xfId="56282" xr:uid="{5E500D7C-7E2F-4E19-8C6E-852D6AA4397E}"/>
    <cellStyle name="Warning Text 16 9" xfId="20560" xr:uid="{95992DC1-C8CA-4E37-B2BE-B1355D3B9BB3}"/>
    <cellStyle name="Warning Text 16 9 2" xfId="20561" xr:uid="{BCCC3C8D-21B4-46BB-9755-AE719024C7B3}"/>
    <cellStyle name="Warning Text 16 9 2 2" xfId="38434" xr:uid="{7DEF2A47-DC49-4AFC-8EC8-AC1BF0410901}"/>
    <cellStyle name="Warning Text 16 9 2 3" xfId="56285" xr:uid="{1AD88433-7BB4-4ED2-9891-0A505EE0DB6A}"/>
    <cellStyle name="Warning Text 16 9 3" xfId="38433" xr:uid="{8B3E9AE0-B044-4E2C-A491-B69B12423DBE}"/>
    <cellStyle name="Warning Text 16 9 4" xfId="56284" xr:uid="{F69893EA-4645-477D-A2CE-DE9A481CBBEE}"/>
    <cellStyle name="Warning Text 17" xfId="3357" xr:uid="{947A0E47-9693-4F54-8B54-0A25ED1133F8}"/>
    <cellStyle name="Warning Text 17 10" xfId="20563" xr:uid="{CE4A6F3B-0C48-434C-83A5-5EA8C23E2D16}"/>
    <cellStyle name="Warning Text 17 10 2" xfId="38436" xr:uid="{477066E4-8A26-4985-85A4-20AEE72DB783}"/>
    <cellStyle name="Warning Text 17 10 3" xfId="56287" xr:uid="{03271457-F489-4652-B135-CD43A6A2732C}"/>
    <cellStyle name="Warning Text 17 11" xfId="20564" xr:uid="{F198B575-BEE9-4668-B559-C36F3DA6842F}"/>
    <cellStyle name="Warning Text 17 11 2" xfId="38437" xr:uid="{8B1DAB9C-210A-468B-A80B-DD2B1857F397}"/>
    <cellStyle name="Warning Text 17 11 3" xfId="56288" xr:uid="{3F810237-D3A2-4896-8629-4AD205B15080}"/>
    <cellStyle name="Warning Text 17 12" xfId="20562" xr:uid="{A1A70BA6-6939-47A0-A548-1725D34DEF32}"/>
    <cellStyle name="Warning Text 17 12 2" xfId="38435" xr:uid="{35E6DE37-3C81-465E-B6FB-3DC7232BD882}"/>
    <cellStyle name="Warning Text 17 12 3" xfId="56286" xr:uid="{9EA33462-8F96-41EB-8535-DF42FAE062A6}"/>
    <cellStyle name="Warning Text 17 13" xfId="60424" xr:uid="{A6A39A54-0931-46AC-A2E5-8C265CFC6249}"/>
    <cellStyle name="Warning Text 17 2" xfId="20565" xr:uid="{404BA754-B973-4EB3-A198-5D4BA4579C0D}"/>
    <cellStyle name="Warning Text 17 2 2" xfId="20566" xr:uid="{6A5BAC55-2000-4A9E-B272-0B7CA15139F3}"/>
    <cellStyle name="Warning Text 17 2 2 2" xfId="20567" xr:uid="{45D681AF-3B96-4561-B2EF-0830D9E29F6E}"/>
    <cellStyle name="Warning Text 17 2 2 2 2" xfId="38440" xr:uid="{DF52DD3A-FAEE-4BB9-A777-9E37759DE1FA}"/>
    <cellStyle name="Warning Text 17 2 2 2 3" xfId="56291" xr:uid="{710300E0-8188-4A5A-8421-2425A86B56C8}"/>
    <cellStyle name="Warning Text 17 2 2 3" xfId="38439" xr:uid="{D0522B09-5091-45CD-B2B7-2184D0F4D16C}"/>
    <cellStyle name="Warning Text 17 2 2 4" xfId="56290" xr:uid="{85CAF274-6A5E-4254-9F0E-DB174C3CA6E9}"/>
    <cellStyle name="Warning Text 17 2 3" xfId="20568" xr:uid="{93647370-FF59-4143-AE0B-12C065988F74}"/>
    <cellStyle name="Warning Text 17 2 3 2" xfId="20569" xr:uid="{56498A7F-C1BE-4C1F-8E94-3B7225FFCA18}"/>
    <cellStyle name="Warning Text 17 2 3 2 2" xfId="38442" xr:uid="{7445B730-94F2-4B15-AA43-5A65198AC6B0}"/>
    <cellStyle name="Warning Text 17 2 3 2 3" xfId="56293" xr:uid="{A850FEC0-65E3-4631-BBBC-5490E90C3897}"/>
    <cellStyle name="Warning Text 17 2 3 3" xfId="38441" xr:uid="{324DED64-9528-4B06-9EAC-0F2CD851FDAD}"/>
    <cellStyle name="Warning Text 17 2 3 4" xfId="56292" xr:uid="{351197F0-AD31-4590-B605-8B5AD4147E3C}"/>
    <cellStyle name="Warning Text 17 2 4" xfId="20570" xr:uid="{326604D2-8ED7-4CF8-A0BA-DF74FB87BD70}"/>
    <cellStyle name="Warning Text 17 2 4 2" xfId="38443" xr:uid="{CAD876DB-D245-4160-8007-CA70165FF198}"/>
    <cellStyle name="Warning Text 17 2 4 3" xfId="56294" xr:uid="{879BCA88-B1EF-431C-A054-0DCC9A0C3FAB}"/>
    <cellStyle name="Warning Text 17 2 5" xfId="20571" xr:uid="{7A1CF490-4A63-448A-B19F-703B8A3C02F2}"/>
    <cellStyle name="Warning Text 17 2 5 2" xfId="38444" xr:uid="{49BBE602-7A65-43DD-B7C7-76E9726D4D2B}"/>
    <cellStyle name="Warning Text 17 2 5 3" xfId="56295" xr:uid="{B39E7271-CC92-4977-8574-496CB3AF9C0D}"/>
    <cellStyle name="Warning Text 17 2 6" xfId="38438" xr:uid="{F0D478B0-8BC8-408F-A817-1054664ABE26}"/>
    <cellStyle name="Warning Text 17 2 7" xfId="56289" xr:uid="{A858F49A-FC58-41FF-92C2-360B39C6A219}"/>
    <cellStyle name="Warning Text 17 3" xfId="20572" xr:uid="{750F94C5-88D5-47A1-9DFA-330816A85AA8}"/>
    <cellStyle name="Warning Text 17 3 2" xfId="20573" xr:uid="{F2C93D4A-BF83-4B7C-A9F0-6802A0C2CA8E}"/>
    <cellStyle name="Warning Text 17 3 2 2" xfId="20574" xr:uid="{5CCFB383-498C-4FD4-A4E7-5E2DA5E0388F}"/>
    <cellStyle name="Warning Text 17 3 2 2 2" xfId="38447" xr:uid="{D4F1E650-25D6-444F-B3E4-A86E85BDD6F2}"/>
    <cellStyle name="Warning Text 17 3 2 2 3" xfId="56298" xr:uid="{CE7258F8-9D42-4DF8-9A2F-5976FA950115}"/>
    <cellStyle name="Warning Text 17 3 2 3" xfId="38446" xr:uid="{9E1B74BF-A2F3-42E3-889B-C07714AF6639}"/>
    <cellStyle name="Warning Text 17 3 2 4" xfId="56297" xr:uid="{197D6F12-3F55-4B28-9517-CC01A6385517}"/>
    <cellStyle name="Warning Text 17 3 3" xfId="20575" xr:uid="{344A7F8E-9269-4BD0-86E0-4D4559FA8762}"/>
    <cellStyle name="Warning Text 17 3 3 2" xfId="20576" xr:uid="{7FED43F6-3AC2-400B-82C4-C5EB18FDE869}"/>
    <cellStyle name="Warning Text 17 3 3 2 2" xfId="38449" xr:uid="{F15252D9-1F8B-4A6B-8A97-D3E39D427EB1}"/>
    <cellStyle name="Warning Text 17 3 3 2 3" xfId="56300" xr:uid="{8FFE8283-BD57-47D3-B7A5-B0B9E1201992}"/>
    <cellStyle name="Warning Text 17 3 3 3" xfId="38448" xr:uid="{DB35B468-72D2-4FFD-A0C5-BD2C47FB7469}"/>
    <cellStyle name="Warning Text 17 3 3 4" xfId="56299" xr:uid="{C27A2759-B253-46FD-A1C2-A20F4E0CD605}"/>
    <cellStyle name="Warning Text 17 3 4" xfId="20577" xr:uid="{8AE799DD-8FA4-4A51-BDD2-8F1610B85ECF}"/>
    <cellStyle name="Warning Text 17 3 4 2" xfId="38450" xr:uid="{C84E2642-DCEB-49BB-B151-1ADD9539F122}"/>
    <cellStyle name="Warning Text 17 3 4 3" xfId="56301" xr:uid="{76F8F9DD-DB74-43C4-B546-9329394E4770}"/>
    <cellStyle name="Warning Text 17 3 5" xfId="38445" xr:uid="{323A27F2-EE00-4350-83EA-4B253A9C0D14}"/>
    <cellStyle name="Warning Text 17 3 6" xfId="56296" xr:uid="{FB90D926-134F-4DBC-8F53-394C915BC448}"/>
    <cellStyle name="Warning Text 17 4" xfId="20578" xr:uid="{29599B8D-FBDA-48F7-91B9-1850986BD7C7}"/>
    <cellStyle name="Warning Text 17 4 2" xfId="20579" xr:uid="{D1BB5794-97D9-4F89-86F2-B298C7DD09E9}"/>
    <cellStyle name="Warning Text 17 4 2 2" xfId="20580" xr:uid="{771715D7-2A59-4EE5-8C56-18B654D221C4}"/>
    <cellStyle name="Warning Text 17 4 2 2 2" xfId="38453" xr:uid="{F3FFD7CE-DD35-4BFE-9268-F762737184F9}"/>
    <cellStyle name="Warning Text 17 4 2 2 3" xfId="56304" xr:uid="{505C4498-EA6E-4FAC-95A9-F93C7264113D}"/>
    <cellStyle name="Warning Text 17 4 2 3" xfId="38452" xr:uid="{83F21731-FE71-4E7B-B8BF-8BCD15FFE8D5}"/>
    <cellStyle name="Warning Text 17 4 2 4" xfId="56303" xr:uid="{2E755B76-33D5-4F35-BA79-50E0CB07E0C4}"/>
    <cellStyle name="Warning Text 17 4 3" xfId="20581" xr:uid="{89DF1371-3780-4AB5-AF05-F6B57DD72160}"/>
    <cellStyle name="Warning Text 17 4 3 2" xfId="20582" xr:uid="{A9D48A26-0EBF-4484-9B4A-6BD932C54D67}"/>
    <cellStyle name="Warning Text 17 4 3 2 2" xfId="38455" xr:uid="{60597C58-58B4-4DCA-8A0C-8FF19D0C2775}"/>
    <cellStyle name="Warning Text 17 4 3 2 3" xfId="56306" xr:uid="{8225144E-AFB4-4640-83B1-696C5A89D200}"/>
    <cellStyle name="Warning Text 17 4 3 3" xfId="38454" xr:uid="{084F2A8B-824A-4A27-9FCC-67BE1E2922E2}"/>
    <cellStyle name="Warning Text 17 4 3 4" xfId="56305" xr:uid="{03A58B46-6701-4932-A857-5FD8D764DE23}"/>
    <cellStyle name="Warning Text 17 4 4" xfId="20583" xr:uid="{CD44205F-651A-43BA-BDE4-A224C6059395}"/>
    <cellStyle name="Warning Text 17 4 4 2" xfId="38456" xr:uid="{0CD300F6-B12E-4906-B25B-DB5F5DD2EEC0}"/>
    <cellStyle name="Warning Text 17 4 4 3" xfId="56307" xr:uid="{324C13B0-241D-4BF5-996F-8B4157F7A399}"/>
    <cellStyle name="Warning Text 17 4 5" xfId="38451" xr:uid="{0B9EA8A3-9E7A-4F0F-9801-AF122248C2BE}"/>
    <cellStyle name="Warning Text 17 4 6" xfId="56302" xr:uid="{BD2156FD-DC76-4A03-8C91-926517AC2238}"/>
    <cellStyle name="Warning Text 17 5" xfId="20584" xr:uid="{B183A4B4-0C21-4DAC-A419-AD315A2AADB0}"/>
    <cellStyle name="Warning Text 17 5 2" xfId="20585" xr:uid="{5948B709-85E7-4EB2-B010-208A9557D161}"/>
    <cellStyle name="Warning Text 17 5 2 2" xfId="20586" xr:uid="{AE529904-1671-4516-A132-77D87B8FB908}"/>
    <cellStyle name="Warning Text 17 5 2 2 2" xfId="38459" xr:uid="{2BE06F27-E35C-4098-90A5-CE9FB50DF811}"/>
    <cellStyle name="Warning Text 17 5 2 2 3" xfId="56310" xr:uid="{ABDCA4D9-695B-4BCC-AF96-784C32811FCC}"/>
    <cellStyle name="Warning Text 17 5 2 3" xfId="38458" xr:uid="{1E9E36CC-E63D-4458-9499-343BF07DE49D}"/>
    <cellStyle name="Warning Text 17 5 2 4" xfId="56309" xr:uid="{CF7C11B9-0E38-4BA3-AA5C-73BB3EF54EBF}"/>
    <cellStyle name="Warning Text 17 5 3" xfId="20587" xr:uid="{E94030E9-6D8A-4C9F-B775-177AF01EAA08}"/>
    <cellStyle name="Warning Text 17 5 3 2" xfId="20588" xr:uid="{5BEBF085-7420-407B-8C4E-D258B4BA9AC6}"/>
    <cellStyle name="Warning Text 17 5 3 2 2" xfId="38461" xr:uid="{5DECA833-826F-47CF-8597-EFF7CE9AFD68}"/>
    <cellStyle name="Warning Text 17 5 3 2 3" xfId="56312" xr:uid="{1C6FAB17-5377-403B-93BE-020D556A553A}"/>
    <cellStyle name="Warning Text 17 5 3 3" xfId="38460" xr:uid="{6C44B336-8853-4FFC-9362-9D93CCFAD1A6}"/>
    <cellStyle name="Warning Text 17 5 3 4" xfId="56311" xr:uid="{76BA2C04-34B6-4E5B-88B1-33FB7F49FD9F}"/>
    <cellStyle name="Warning Text 17 5 4" xfId="20589" xr:uid="{1A5E21AD-9FEF-4062-8F79-A16E6776C83F}"/>
    <cellStyle name="Warning Text 17 5 4 2" xfId="20590" xr:uid="{38046B34-89BE-4A42-9AD0-7048F0CB160A}"/>
    <cellStyle name="Warning Text 17 5 4 2 2" xfId="38463" xr:uid="{251AD29D-7CDC-4FA6-98B7-1857B1A4C546}"/>
    <cellStyle name="Warning Text 17 5 4 2 3" xfId="56314" xr:uid="{BA12C121-C96C-47BC-887B-101C130767D2}"/>
    <cellStyle name="Warning Text 17 5 4 3" xfId="38462" xr:uid="{38BB3304-CAEC-44B8-B769-1D205F36783F}"/>
    <cellStyle name="Warning Text 17 5 4 4" xfId="56313" xr:uid="{B952BE76-4102-41D6-9F69-4F2EB6BCD42E}"/>
    <cellStyle name="Warning Text 17 5 5" xfId="20591" xr:uid="{00AAA391-7EC0-4D11-B14C-DA6E7714A73E}"/>
    <cellStyle name="Warning Text 17 5 5 2" xfId="38464" xr:uid="{FD5D9BCF-F28A-44A2-B6F0-287651D198E6}"/>
    <cellStyle name="Warning Text 17 5 5 3" xfId="56315" xr:uid="{D67A4148-FAC9-41DC-BE99-F0FA96DE41CA}"/>
    <cellStyle name="Warning Text 17 5 6" xfId="38457" xr:uid="{611B33E1-326D-4607-918A-F736D9DF60BB}"/>
    <cellStyle name="Warning Text 17 5 7" xfId="56308" xr:uid="{F8F9FE96-179D-41A5-B9AC-080E208A9412}"/>
    <cellStyle name="Warning Text 17 6" xfId="20592" xr:uid="{C0093EAB-0EDB-4CF3-A9D6-394C8C9877E3}"/>
    <cellStyle name="Warning Text 17 6 2" xfId="20593" xr:uid="{737D8F14-0F5C-4E0F-99C6-8110D34B0C5C}"/>
    <cellStyle name="Warning Text 17 6 2 2" xfId="20594" xr:uid="{6FA75681-0F3F-45E0-9BDF-955ADF7E5C17}"/>
    <cellStyle name="Warning Text 17 6 2 2 2" xfId="38467" xr:uid="{62B17105-7343-4600-BA61-DF352159EADE}"/>
    <cellStyle name="Warning Text 17 6 2 2 3" xfId="56318" xr:uid="{AC4FB502-AAEF-4A69-A199-D41F08A80BC6}"/>
    <cellStyle name="Warning Text 17 6 2 3" xfId="38466" xr:uid="{CB273A14-C1BB-42E3-AB55-8B7284594AD1}"/>
    <cellStyle name="Warning Text 17 6 2 4" xfId="56317" xr:uid="{760569FE-BE6E-4C13-98C7-ACC15C7426DF}"/>
    <cellStyle name="Warning Text 17 6 3" xfId="20595" xr:uid="{1D0DBD6A-83DD-4D07-B1DC-C8B26ED7BCC8}"/>
    <cellStyle name="Warning Text 17 6 3 2" xfId="20596" xr:uid="{B061EA37-3962-4581-BAFF-69EB71870723}"/>
    <cellStyle name="Warning Text 17 6 3 2 2" xfId="38469" xr:uid="{AF6CCBC3-F734-4686-8684-AE785647524A}"/>
    <cellStyle name="Warning Text 17 6 3 2 3" xfId="56320" xr:uid="{62A4CCB0-EE0D-482D-8540-6A08BDAC58BC}"/>
    <cellStyle name="Warning Text 17 6 3 3" xfId="38468" xr:uid="{49022591-D8F3-49A6-AEC8-7FC07F2E6242}"/>
    <cellStyle name="Warning Text 17 6 3 4" xfId="56319" xr:uid="{95E2DB4A-5485-4A0F-AFA1-4F6CAF270D70}"/>
    <cellStyle name="Warning Text 17 6 4" xfId="20597" xr:uid="{F8915ACB-ADED-4DF5-A16B-901AEDD36E12}"/>
    <cellStyle name="Warning Text 17 6 4 2" xfId="38470" xr:uid="{4A39CD7A-1850-4CEB-8275-5363D05E15EC}"/>
    <cellStyle name="Warning Text 17 6 4 3" xfId="56321" xr:uid="{7B3C9737-343A-4E86-98E8-C0D5AB7B3662}"/>
    <cellStyle name="Warning Text 17 6 5" xfId="38465" xr:uid="{04898716-CF54-4711-81BF-2307071D72CB}"/>
    <cellStyle name="Warning Text 17 6 6" xfId="56316" xr:uid="{CCF0A4A0-816D-4CCD-9B9E-7F0DED916CDA}"/>
    <cellStyle name="Warning Text 17 7" xfId="20598" xr:uid="{16067CDA-390B-4736-9FA0-C14CAE94BA90}"/>
    <cellStyle name="Warning Text 17 7 2" xfId="20599" xr:uid="{0CE0CAAB-B96E-4447-8AED-8E473319C176}"/>
    <cellStyle name="Warning Text 17 7 2 2" xfId="38472" xr:uid="{3492E1A5-78C7-4A73-A8A6-2FF125B1EE6A}"/>
    <cellStyle name="Warning Text 17 7 2 3" xfId="56323" xr:uid="{AB68A606-B73F-49B2-9412-C9127726C1C6}"/>
    <cellStyle name="Warning Text 17 7 3" xfId="38471" xr:uid="{C1E13A01-5029-4E57-8278-CF0042E9910F}"/>
    <cellStyle name="Warning Text 17 7 4" xfId="56322" xr:uid="{25C6E29F-E115-4BA8-82A5-3C790C68FBBF}"/>
    <cellStyle name="Warning Text 17 8" xfId="20600" xr:uid="{F7FDAC7B-D0D2-4DEA-B300-C95081007475}"/>
    <cellStyle name="Warning Text 17 8 2" xfId="20601" xr:uid="{BFC89113-E50A-4B62-BE82-B503FD683532}"/>
    <cellStyle name="Warning Text 17 8 2 2" xfId="38474" xr:uid="{4F32C35E-6753-4F1B-AB46-7D95EDBC1C3A}"/>
    <cellStyle name="Warning Text 17 8 2 3" xfId="56325" xr:uid="{DFEF1D11-7EED-4595-93BF-39B370C3603E}"/>
    <cellStyle name="Warning Text 17 8 3" xfId="38473" xr:uid="{A8C3F8BA-E74E-44D9-B29D-F1E550899A70}"/>
    <cellStyle name="Warning Text 17 8 4" xfId="56324" xr:uid="{13C6EB1A-422D-47DB-ADC8-D43DA42945CE}"/>
    <cellStyle name="Warning Text 17 9" xfId="20602" xr:uid="{BC7C86DF-7D9F-40FB-9174-01946DD975E3}"/>
    <cellStyle name="Warning Text 17 9 2" xfId="20603" xr:uid="{A1AF492C-C90E-4940-8512-C1C197A426A8}"/>
    <cellStyle name="Warning Text 17 9 2 2" xfId="38476" xr:uid="{96B75222-C569-48F9-9DE3-665E27F62ECE}"/>
    <cellStyle name="Warning Text 17 9 2 3" xfId="56327" xr:uid="{3663F00C-CFF5-4C70-BDF0-2EA31842BBEE}"/>
    <cellStyle name="Warning Text 17 9 3" xfId="38475" xr:uid="{97032092-C5FE-4D34-B857-1B8A969881B4}"/>
    <cellStyle name="Warning Text 17 9 4" xfId="56326" xr:uid="{0F271B4D-FB50-4573-AEAC-1CF7886B283D}"/>
    <cellStyle name="Warning Text 18" xfId="3358" xr:uid="{30C7CBF8-06E5-4651-AF9C-5E40DC674A60}"/>
    <cellStyle name="Warning Text 18 10" xfId="20605" xr:uid="{4B60965D-CD0F-422D-AE56-F7464C92F695}"/>
    <cellStyle name="Warning Text 18 10 2" xfId="38478" xr:uid="{E20597F0-287D-414B-892F-E7F7C47A3AF8}"/>
    <cellStyle name="Warning Text 18 10 3" xfId="56329" xr:uid="{CF921A17-AD53-4510-A74A-B03FA089AF82}"/>
    <cellStyle name="Warning Text 18 11" xfId="20606" xr:uid="{9F5F8BB5-173E-4487-8198-8FBA69414626}"/>
    <cellStyle name="Warning Text 18 11 2" xfId="38479" xr:uid="{153CE244-AFEF-4917-8531-907141AAFF3F}"/>
    <cellStyle name="Warning Text 18 11 3" xfId="56330" xr:uid="{A69694F9-D614-46C1-BDAF-BF97E2F87B22}"/>
    <cellStyle name="Warning Text 18 12" xfId="20604" xr:uid="{8D9558CE-D3CE-4D60-8937-38D3EAC4B2E1}"/>
    <cellStyle name="Warning Text 18 12 2" xfId="38477" xr:uid="{151DE649-07CA-417E-A601-2C61274110D0}"/>
    <cellStyle name="Warning Text 18 12 3" xfId="56328" xr:uid="{D521FC12-97D3-4202-9A54-9F3034645B2B}"/>
    <cellStyle name="Warning Text 18 13" xfId="60425" xr:uid="{DB3AA5BF-407B-4306-8285-16B53B8E5771}"/>
    <cellStyle name="Warning Text 18 2" xfId="20607" xr:uid="{A5877E92-E576-4194-9DEC-98D7D7FFD6B2}"/>
    <cellStyle name="Warning Text 18 2 2" xfId="20608" xr:uid="{E73DF677-1051-4CC7-A146-72EC7B6DDF6C}"/>
    <cellStyle name="Warning Text 18 2 2 2" xfId="20609" xr:uid="{64DD4E12-DEE6-4110-B067-9C81CCA71E62}"/>
    <cellStyle name="Warning Text 18 2 2 2 2" xfId="38482" xr:uid="{62DA59D6-6FBC-4BF0-8060-B7F46CEAABE6}"/>
    <cellStyle name="Warning Text 18 2 2 2 3" xfId="56333" xr:uid="{CDF2A93B-69FA-4FC7-B2F3-9A155BB64557}"/>
    <cellStyle name="Warning Text 18 2 2 3" xfId="38481" xr:uid="{BF82539D-E926-4607-858D-7567E942E402}"/>
    <cellStyle name="Warning Text 18 2 2 4" xfId="56332" xr:uid="{C2365CB4-536B-4B2B-BE34-9F46506D1A67}"/>
    <cellStyle name="Warning Text 18 2 3" xfId="20610" xr:uid="{6360701A-024B-4FCB-91AD-435C0EB94D12}"/>
    <cellStyle name="Warning Text 18 2 3 2" xfId="20611" xr:uid="{2A5C0AD9-C787-41C1-83E9-6D098FD3CDAF}"/>
    <cellStyle name="Warning Text 18 2 3 2 2" xfId="38484" xr:uid="{5FA8C3B6-982F-4336-90C5-AFC3622842E6}"/>
    <cellStyle name="Warning Text 18 2 3 2 3" xfId="56335" xr:uid="{D1A7A34C-88F7-41CB-8102-238B5078CE56}"/>
    <cellStyle name="Warning Text 18 2 3 3" xfId="38483" xr:uid="{40A683A5-5185-4132-9D1F-282783F70B6D}"/>
    <cellStyle name="Warning Text 18 2 3 4" xfId="56334" xr:uid="{0769EB05-794D-4C59-9344-5BA3D84F908C}"/>
    <cellStyle name="Warning Text 18 2 4" xfId="20612" xr:uid="{7B1FB3DA-CD4D-4817-BD5B-D2E0B71F842B}"/>
    <cellStyle name="Warning Text 18 2 4 2" xfId="38485" xr:uid="{91BCEFF2-B66F-41A7-A569-644CB79066B4}"/>
    <cellStyle name="Warning Text 18 2 4 3" xfId="56336" xr:uid="{AA0CDBEF-2E06-486C-9E87-26945328E5FC}"/>
    <cellStyle name="Warning Text 18 2 5" xfId="20613" xr:uid="{D78B4239-DDAB-43BD-AB4E-F0F3BC74E889}"/>
    <cellStyle name="Warning Text 18 2 5 2" xfId="38486" xr:uid="{DB36272F-8EB5-45B2-9298-17D59799A2DA}"/>
    <cellStyle name="Warning Text 18 2 5 3" xfId="56337" xr:uid="{D69DB3D0-ECC2-4CFD-9FBB-8C273C789985}"/>
    <cellStyle name="Warning Text 18 2 6" xfId="38480" xr:uid="{CE8E49CD-F886-491C-ACFD-7E248AEDE852}"/>
    <cellStyle name="Warning Text 18 2 7" xfId="56331" xr:uid="{9C1B0F80-1A14-4A0F-9BD6-ED2A48F307B9}"/>
    <cellStyle name="Warning Text 18 3" xfId="20614" xr:uid="{2139BF97-AACA-489D-8EBC-67A0ECBC809B}"/>
    <cellStyle name="Warning Text 18 3 2" xfId="20615" xr:uid="{F46458AA-33BC-4493-B238-D946BE2623B4}"/>
    <cellStyle name="Warning Text 18 3 2 2" xfId="20616" xr:uid="{AACA96FF-7B11-4FE6-A52A-B149E7202C20}"/>
    <cellStyle name="Warning Text 18 3 2 2 2" xfId="38489" xr:uid="{D330FAD6-FD5E-4AD2-92F6-C7304B612CD6}"/>
    <cellStyle name="Warning Text 18 3 2 2 3" xfId="56340" xr:uid="{2D081A8D-4D72-4767-A343-A905B131CC5C}"/>
    <cellStyle name="Warning Text 18 3 2 3" xfId="38488" xr:uid="{4F29C1B8-3397-4EE5-AA36-8AB90CEC0678}"/>
    <cellStyle name="Warning Text 18 3 2 4" xfId="56339" xr:uid="{89E6E4E6-0D2C-471E-AEA0-94C1EAE643CF}"/>
    <cellStyle name="Warning Text 18 3 3" xfId="20617" xr:uid="{1C9D0C49-5C21-448D-B8E7-D31ED754498B}"/>
    <cellStyle name="Warning Text 18 3 3 2" xfId="20618" xr:uid="{48F21EC9-8D90-472F-A7F4-0F3707E6F342}"/>
    <cellStyle name="Warning Text 18 3 3 2 2" xfId="38491" xr:uid="{74329B27-FD3F-422E-8068-558C77F45F4F}"/>
    <cellStyle name="Warning Text 18 3 3 2 3" xfId="56342" xr:uid="{58EF647C-A851-4724-8A00-ADEA7910137A}"/>
    <cellStyle name="Warning Text 18 3 3 3" xfId="38490" xr:uid="{28CF57D3-A553-47FD-AF90-38A7E77B23B2}"/>
    <cellStyle name="Warning Text 18 3 3 4" xfId="56341" xr:uid="{E2140394-0089-4E68-84C8-618D456FB5A5}"/>
    <cellStyle name="Warning Text 18 3 4" xfId="20619" xr:uid="{C11E70C9-AFBD-48FA-B9E4-60194168C700}"/>
    <cellStyle name="Warning Text 18 3 4 2" xfId="38492" xr:uid="{F63884FC-7468-4D9D-9418-6B1186C86CFD}"/>
    <cellStyle name="Warning Text 18 3 4 3" xfId="56343" xr:uid="{621B7ADC-FD12-470A-B0E5-48962F203E09}"/>
    <cellStyle name="Warning Text 18 3 5" xfId="38487" xr:uid="{9F0C8F77-0178-45B5-82FE-321EB9F4AE86}"/>
    <cellStyle name="Warning Text 18 3 6" xfId="56338" xr:uid="{45B35D04-1D6F-490A-9807-7D1C8EFB4C95}"/>
    <cellStyle name="Warning Text 18 4" xfId="20620" xr:uid="{9CEAD3BC-DAE4-499A-9DEB-642E8A7D0CE8}"/>
    <cellStyle name="Warning Text 18 4 2" xfId="20621" xr:uid="{44C93192-08B4-4AB4-AE13-B79C12B612CE}"/>
    <cellStyle name="Warning Text 18 4 2 2" xfId="20622" xr:uid="{60AB269A-2EF5-4375-8E45-15467BAD481F}"/>
    <cellStyle name="Warning Text 18 4 2 2 2" xfId="38495" xr:uid="{3EADA330-2B8A-4116-A18E-86CDE22DF767}"/>
    <cellStyle name="Warning Text 18 4 2 2 3" xfId="56346" xr:uid="{8F7C8047-EF92-4F36-8360-1BEC1EE5D6D3}"/>
    <cellStyle name="Warning Text 18 4 2 3" xfId="38494" xr:uid="{C304C71C-B668-4EBF-B517-0D38D809EDC3}"/>
    <cellStyle name="Warning Text 18 4 2 4" xfId="56345" xr:uid="{3DB0CE31-ADA7-4553-A243-6A8FA826B0E4}"/>
    <cellStyle name="Warning Text 18 4 3" xfId="20623" xr:uid="{93A43486-5033-4471-86C5-BC37420B80A5}"/>
    <cellStyle name="Warning Text 18 4 3 2" xfId="20624" xr:uid="{859CFE47-7657-4D3A-96C6-1FC7E77D7E8F}"/>
    <cellStyle name="Warning Text 18 4 3 2 2" xfId="38497" xr:uid="{BAC59D61-C48E-4F0B-B7A0-2122A560286F}"/>
    <cellStyle name="Warning Text 18 4 3 2 3" xfId="56348" xr:uid="{AFDE0F2B-B2C1-4BA4-A1EF-49F46779B1DF}"/>
    <cellStyle name="Warning Text 18 4 3 3" xfId="38496" xr:uid="{8FD3CA68-35BC-4877-A7D6-5EC124EC7BE4}"/>
    <cellStyle name="Warning Text 18 4 3 4" xfId="56347" xr:uid="{E4064A39-DDD2-464D-8FCA-B0122DA2824F}"/>
    <cellStyle name="Warning Text 18 4 4" xfId="20625" xr:uid="{63EB77D9-BDE1-44B9-AABD-3C29981DB1F4}"/>
    <cellStyle name="Warning Text 18 4 4 2" xfId="38498" xr:uid="{4EB191A7-1FF8-4465-A86A-115AE04413B2}"/>
    <cellStyle name="Warning Text 18 4 4 3" xfId="56349" xr:uid="{CEC887F8-21E3-459D-A387-1AB695DD418A}"/>
    <cellStyle name="Warning Text 18 4 5" xfId="38493" xr:uid="{3CECDD42-DB72-4D5D-BEA2-FB8301B589F0}"/>
    <cellStyle name="Warning Text 18 4 6" xfId="56344" xr:uid="{B945CBE6-A0BA-4015-B3D7-5D52FA172549}"/>
    <cellStyle name="Warning Text 18 5" xfId="20626" xr:uid="{0A70E2A5-C972-42F0-A803-212CD0A9BB61}"/>
    <cellStyle name="Warning Text 18 5 2" xfId="20627" xr:uid="{E2DEC870-B6FE-48EB-84F4-E1B805598698}"/>
    <cellStyle name="Warning Text 18 5 2 2" xfId="20628" xr:uid="{83BCE45D-1B82-4E20-8AAB-ACDE8E9EEC3D}"/>
    <cellStyle name="Warning Text 18 5 2 2 2" xfId="38501" xr:uid="{A275226A-5869-4F6E-84A5-7C4F9C126232}"/>
    <cellStyle name="Warning Text 18 5 2 2 3" xfId="56352" xr:uid="{B1AD21FE-947B-4AEB-8DF3-94F111402854}"/>
    <cellStyle name="Warning Text 18 5 2 3" xfId="38500" xr:uid="{A5C11E37-8109-471E-A3D7-B8BBE394168F}"/>
    <cellStyle name="Warning Text 18 5 2 4" xfId="56351" xr:uid="{C2DED071-E044-497D-A814-CDD804358B04}"/>
    <cellStyle name="Warning Text 18 5 3" xfId="20629" xr:uid="{3BFE2198-0015-4A9F-B062-D94E8055DEE7}"/>
    <cellStyle name="Warning Text 18 5 3 2" xfId="20630" xr:uid="{B093758E-EE3D-4C4C-AD4E-A9B0BDA3C02D}"/>
    <cellStyle name="Warning Text 18 5 3 2 2" xfId="38503" xr:uid="{41C48E01-60B5-483F-8503-34D5E67BB487}"/>
    <cellStyle name="Warning Text 18 5 3 2 3" xfId="56354" xr:uid="{47EC49A9-0A20-4837-A3A6-D9AE5D8CEDF9}"/>
    <cellStyle name="Warning Text 18 5 3 3" xfId="38502" xr:uid="{4AC396E2-AE15-4AC3-A95A-52F6369AB4E9}"/>
    <cellStyle name="Warning Text 18 5 3 4" xfId="56353" xr:uid="{455AE2B6-002E-47CE-A59D-0FE41A287C44}"/>
    <cellStyle name="Warning Text 18 5 4" xfId="20631" xr:uid="{1E4B6BF2-BBD1-4F2A-A5D2-FC7B9B176E3E}"/>
    <cellStyle name="Warning Text 18 5 4 2" xfId="20632" xr:uid="{FE194F52-CF0B-404D-8749-7AE255C162BB}"/>
    <cellStyle name="Warning Text 18 5 4 2 2" xfId="38505" xr:uid="{355AD1E4-D580-4B7D-A1D9-4A6B1B926028}"/>
    <cellStyle name="Warning Text 18 5 4 2 3" xfId="56356" xr:uid="{D79EAA3D-1174-4397-8D2B-4A3959D52DC3}"/>
    <cellStyle name="Warning Text 18 5 4 3" xfId="38504" xr:uid="{EEA1150E-589E-45CA-A947-9FBDD4F25ED8}"/>
    <cellStyle name="Warning Text 18 5 4 4" xfId="56355" xr:uid="{C330780A-1B6A-4151-865E-B48C34A1D693}"/>
    <cellStyle name="Warning Text 18 5 5" xfId="20633" xr:uid="{B74778E7-59C1-4AE6-BCA2-D07AABD73B8C}"/>
    <cellStyle name="Warning Text 18 5 5 2" xfId="38506" xr:uid="{4D92B6BA-6B79-407A-9E41-182BE8F7027C}"/>
    <cellStyle name="Warning Text 18 5 5 3" xfId="56357" xr:uid="{709DD65A-B13D-4A94-9864-3E571E04C07F}"/>
    <cellStyle name="Warning Text 18 5 6" xfId="38499" xr:uid="{96580AA9-10DC-420D-B441-99093C23397A}"/>
    <cellStyle name="Warning Text 18 5 7" xfId="56350" xr:uid="{3E881E57-CB4E-4FB1-80E9-28418BA08EB7}"/>
    <cellStyle name="Warning Text 18 6" xfId="20634" xr:uid="{4D7AD45B-32D2-4D46-80A9-C44BC97F2F12}"/>
    <cellStyle name="Warning Text 18 6 2" xfId="20635" xr:uid="{48168E42-3277-4F3E-9929-A093B571E460}"/>
    <cellStyle name="Warning Text 18 6 2 2" xfId="20636" xr:uid="{B774CF89-5D2C-4D10-9CF6-50037CA9A957}"/>
    <cellStyle name="Warning Text 18 6 2 2 2" xfId="38509" xr:uid="{2E1EC7B6-69E2-4CA4-B68B-D137A42F2E97}"/>
    <cellStyle name="Warning Text 18 6 2 2 3" xfId="56360" xr:uid="{828B5E8A-56B4-4918-A6E5-3A701D75A88D}"/>
    <cellStyle name="Warning Text 18 6 2 3" xfId="38508" xr:uid="{16F9AEF8-8A9D-4EFE-90CE-5B70919772DD}"/>
    <cellStyle name="Warning Text 18 6 2 4" xfId="56359" xr:uid="{4C75F0D3-6146-4CD5-BC96-EA058A6F58B7}"/>
    <cellStyle name="Warning Text 18 6 3" xfId="20637" xr:uid="{205F36DC-0376-4BCB-B346-FA201FC70C10}"/>
    <cellStyle name="Warning Text 18 6 3 2" xfId="20638" xr:uid="{F47CA5F1-AE84-4E6B-AC73-92CC26219900}"/>
    <cellStyle name="Warning Text 18 6 3 2 2" xfId="38511" xr:uid="{CD593DA0-4801-4145-BE26-D20C3C66F3AA}"/>
    <cellStyle name="Warning Text 18 6 3 2 3" xfId="56362" xr:uid="{69C74F00-17BF-4200-8061-AB6C048056AB}"/>
    <cellStyle name="Warning Text 18 6 3 3" xfId="38510" xr:uid="{0355B7E1-0CC2-4EFF-A290-D85597607959}"/>
    <cellStyle name="Warning Text 18 6 3 4" xfId="56361" xr:uid="{56D5678C-A25F-4228-88AF-947CD06F8DAA}"/>
    <cellStyle name="Warning Text 18 6 4" xfId="20639" xr:uid="{4472C7A7-382E-4129-8EF5-7CC1BA2F3ABD}"/>
    <cellStyle name="Warning Text 18 6 4 2" xfId="38512" xr:uid="{C9CBA14B-2D64-4CE0-B6A4-9EBF0CFAC9BF}"/>
    <cellStyle name="Warning Text 18 6 4 3" xfId="56363" xr:uid="{F54BF8C7-09BE-438A-A0CC-3C92E04599FA}"/>
    <cellStyle name="Warning Text 18 6 5" xfId="38507" xr:uid="{2A7FA121-0CB3-4DC4-B95A-3494DE0BCC3B}"/>
    <cellStyle name="Warning Text 18 6 6" xfId="56358" xr:uid="{F51A64D8-D76F-4781-A717-A1C8B177446F}"/>
    <cellStyle name="Warning Text 18 7" xfId="20640" xr:uid="{D88DE4F9-B809-4F70-9A22-5CD14582D2BA}"/>
    <cellStyle name="Warning Text 18 7 2" xfId="20641" xr:uid="{0F99658A-7782-4D8D-A400-CE4ADBDA93F9}"/>
    <cellStyle name="Warning Text 18 7 2 2" xfId="38514" xr:uid="{D33AE509-451A-4717-982C-E7AA6D4D4F93}"/>
    <cellStyle name="Warning Text 18 7 2 3" xfId="56365" xr:uid="{8E1AB418-BE9D-429D-ABA0-4AB4B197EFE8}"/>
    <cellStyle name="Warning Text 18 7 3" xfId="38513" xr:uid="{FFB9B9FA-B4A2-4D4D-92F4-511FF7648D9D}"/>
    <cellStyle name="Warning Text 18 7 4" xfId="56364" xr:uid="{0DFB1350-5388-4C4F-BB8D-B6CAAE12696D}"/>
    <cellStyle name="Warning Text 18 8" xfId="20642" xr:uid="{76A61500-C0D8-4FF4-8217-A36BEF794A96}"/>
    <cellStyle name="Warning Text 18 8 2" xfId="20643" xr:uid="{375B3439-E8E9-4092-8BCB-39FAE454A7BD}"/>
    <cellStyle name="Warning Text 18 8 2 2" xfId="38516" xr:uid="{851EC69D-6BF0-47C3-BBEE-B0FFDADA91B4}"/>
    <cellStyle name="Warning Text 18 8 2 3" xfId="56367" xr:uid="{F083CC20-E9B9-4E6F-979B-2BE4E3AB1948}"/>
    <cellStyle name="Warning Text 18 8 3" xfId="38515" xr:uid="{B81564F9-D4FC-47A9-9623-FD6E6A85E591}"/>
    <cellStyle name="Warning Text 18 8 4" xfId="56366" xr:uid="{5E8C90C9-5021-470F-92CD-4C2E6E4AADFE}"/>
    <cellStyle name="Warning Text 18 9" xfId="20644" xr:uid="{D4DE8BCF-A424-4C48-957D-BA37787704E0}"/>
    <cellStyle name="Warning Text 18 9 2" xfId="20645" xr:uid="{EFA7C820-E870-48CA-875B-EFAAE2B1EF55}"/>
    <cellStyle name="Warning Text 18 9 2 2" xfId="38518" xr:uid="{203A582E-AF11-4785-8F8B-129403CCE7C1}"/>
    <cellStyle name="Warning Text 18 9 2 3" xfId="56369" xr:uid="{6A739B1D-1C23-48CB-BF2E-B0396C380F6A}"/>
    <cellStyle name="Warning Text 18 9 3" xfId="38517" xr:uid="{4E0E4BF2-94D3-407A-872A-F09581714C5D}"/>
    <cellStyle name="Warning Text 18 9 4" xfId="56368" xr:uid="{2A8A897B-746B-4F0F-93A8-13A498990ABC}"/>
    <cellStyle name="Warning Text 19" xfId="3359" xr:uid="{B61F1E40-F723-4EA6-9174-7C73B0BFF212}"/>
    <cellStyle name="Warning Text 19 10" xfId="20647" xr:uid="{01478E6F-B3F6-48DC-BB6C-F359651239BB}"/>
    <cellStyle name="Warning Text 19 10 2" xfId="38520" xr:uid="{9CC73980-9175-4246-B0A4-E80C5062522A}"/>
    <cellStyle name="Warning Text 19 10 3" xfId="56371" xr:uid="{9DAF9948-DA12-4C25-87C1-5ADB257E3D3B}"/>
    <cellStyle name="Warning Text 19 11" xfId="20648" xr:uid="{8E83CA17-8E4A-461C-B1C8-0C9771E06752}"/>
    <cellStyle name="Warning Text 19 11 2" xfId="38521" xr:uid="{9B41C0BF-254B-42B3-9000-47688E6675A5}"/>
    <cellStyle name="Warning Text 19 11 3" xfId="56372" xr:uid="{4AED8A16-2885-4B3B-9E21-28925ADF41FD}"/>
    <cellStyle name="Warning Text 19 12" xfId="20646" xr:uid="{1D461EEB-5568-4A05-BDCC-07BD1C3725A7}"/>
    <cellStyle name="Warning Text 19 12 2" xfId="38519" xr:uid="{5E1BC717-370F-4944-A02D-6F0AF251A56B}"/>
    <cellStyle name="Warning Text 19 12 3" xfId="56370" xr:uid="{D50D0D2B-6A21-4FA5-9D9D-2CC65150CF08}"/>
    <cellStyle name="Warning Text 19 13" xfId="60426" xr:uid="{77857AF1-1269-4B17-A4C3-2A2CDB525AD5}"/>
    <cellStyle name="Warning Text 19 2" xfId="20649" xr:uid="{D6197EC8-B6FE-4CB4-8C7D-BF039638B5A0}"/>
    <cellStyle name="Warning Text 19 2 2" xfId="20650" xr:uid="{3697775F-5068-4891-BDE0-FBCDDC569760}"/>
    <cellStyle name="Warning Text 19 2 2 2" xfId="20651" xr:uid="{1B20FA4B-9B1A-4F45-A2BD-8FD1476012F1}"/>
    <cellStyle name="Warning Text 19 2 2 2 2" xfId="38524" xr:uid="{C0F35EE9-D3BA-4EC0-9505-6AFF9B863309}"/>
    <cellStyle name="Warning Text 19 2 2 2 3" xfId="56375" xr:uid="{73BA356B-4535-4B39-9F88-0632FF429F19}"/>
    <cellStyle name="Warning Text 19 2 2 3" xfId="38523" xr:uid="{74CFA678-0C4E-47A3-A399-0DE20B479A73}"/>
    <cellStyle name="Warning Text 19 2 2 4" xfId="56374" xr:uid="{970B16A9-05C4-43CC-9376-4835C23ECE6B}"/>
    <cellStyle name="Warning Text 19 2 3" xfId="20652" xr:uid="{82E20309-78C1-4A92-9DC3-45DB3BB4613A}"/>
    <cellStyle name="Warning Text 19 2 3 2" xfId="20653" xr:uid="{79EBCC3B-1C45-4859-90A2-A458DDCC4A49}"/>
    <cellStyle name="Warning Text 19 2 3 2 2" xfId="38526" xr:uid="{5675A515-F48B-48DD-9D63-21E6E11F3A63}"/>
    <cellStyle name="Warning Text 19 2 3 2 3" xfId="56377" xr:uid="{A160BD5F-BC7C-4AF4-AFC7-06C9110ED633}"/>
    <cellStyle name="Warning Text 19 2 3 3" xfId="38525" xr:uid="{0CB34C21-268F-4917-9EB9-AF056BFB9E95}"/>
    <cellStyle name="Warning Text 19 2 3 4" xfId="56376" xr:uid="{E99C1630-1B9B-4D12-9860-5A9D284E30E6}"/>
    <cellStyle name="Warning Text 19 2 4" xfId="20654" xr:uid="{6B181666-B0D1-44C3-ABE7-7FF1D933FF68}"/>
    <cellStyle name="Warning Text 19 2 4 2" xfId="38527" xr:uid="{D99142AB-0B70-4411-9195-853CAD34982D}"/>
    <cellStyle name="Warning Text 19 2 4 3" xfId="56378" xr:uid="{46047EA3-FE91-4A64-BB42-AD79C88057E1}"/>
    <cellStyle name="Warning Text 19 2 5" xfId="20655" xr:uid="{DA591779-78F5-44F7-92A1-10E6BE0EA84A}"/>
    <cellStyle name="Warning Text 19 2 5 2" xfId="38528" xr:uid="{75AA022C-0CC4-4563-80B9-FB36E3A78914}"/>
    <cellStyle name="Warning Text 19 2 5 3" xfId="56379" xr:uid="{5DFFC58C-EDCD-498B-9275-2C2FDC4CA892}"/>
    <cellStyle name="Warning Text 19 2 6" xfId="38522" xr:uid="{3B8E437C-A3B9-4F1F-80D1-0F9C47462B38}"/>
    <cellStyle name="Warning Text 19 2 7" xfId="56373" xr:uid="{7D653EB2-75BB-4BB9-856B-437912BCAF8F}"/>
    <cellStyle name="Warning Text 19 3" xfId="20656" xr:uid="{3F1FED86-D073-4080-88D9-BFEE361F4742}"/>
    <cellStyle name="Warning Text 19 3 2" xfId="20657" xr:uid="{ADB64B20-8BB2-4EC1-8490-314CCEC127C9}"/>
    <cellStyle name="Warning Text 19 3 2 2" xfId="20658" xr:uid="{6538F7A5-EEB8-45B3-96AE-306B6783D642}"/>
    <cellStyle name="Warning Text 19 3 2 2 2" xfId="38531" xr:uid="{09B63281-DEC3-4950-AF68-E144FF694069}"/>
    <cellStyle name="Warning Text 19 3 2 2 3" xfId="56382" xr:uid="{89F2646E-F43E-4FAF-AD8B-F9DE9934381B}"/>
    <cellStyle name="Warning Text 19 3 2 3" xfId="38530" xr:uid="{E0B0198D-F5DB-4573-A73F-FA38000936FE}"/>
    <cellStyle name="Warning Text 19 3 2 4" xfId="56381" xr:uid="{6D79FBA8-CB3C-43BA-9697-79B21248BE0D}"/>
    <cellStyle name="Warning Text 19 3 3" xfId="20659" xr:uid="{680ED40E-9327-4896-922D-5CE48F5719E5}"/>
    <cellStyle name="Warning Text 19 3 3 2" xfId="20660" xr:uid="{37EB5BC1-57F9-4CF2-BE87-5D93077BD812}"/>
    <cellStyle name="Warning Text 19 3 3 2 2" xfId="38533" xr:uid="{74EAA954-029B-41B0-8A6C-47A13C769DD7}"/>
    <cellStyle name="Warning Text 19 3 3 2 3" xfId="56384" xr:uid="{04903DC4-E1CE-455B-B455-BEDA21DD4301}"/>
    <cellStyle name="Warning Text 19 3 3 3" xfId="38532" xr:uid="{1FF43032-B5BE-426F-8405-0F1B5A7F2541}"/>
    <cellStyle name="Warning Text 19 3 3 4" xfId="56383" xr:uid="{6CC7D454-241C-44AF-A3A3-862ED81C16A4}"/>
    <cellStyle name="Warning Text 19 3 4" xfId="20661" xr:uid="{3972F0D8-23EA-43E1-95AA-50CC48F38A21}"/>
    <cellStyle name="Warning Text 19 3 4 2" xfId="38534" xr:uid="{ABDE4556-620E-4B47-8513-9372000CFB4D}"/>
    <cellStyle name="Warning Text 19 3 4 3" xfId="56385" xr:uid="{0182547D-870A-4C78-B4B2-D6B1651BFB1A}"/>
    <cellStyle name="Warning Text 19 3 5" xfId="38529" xr:uid="{5E77A626-739E-483F-A0F8-ACCD0BB58021}"/>
    <cellStyle name="Warning Text 19 3 6" xfId="56380" xr:uid="{EAEBF9BA-696C-4F35-851C-54A2C27D72D9}"/>
    <cellStyle name="Warning Text 19 4" xfId="20662" xr:uid="{3694895F-87B6-4337-B9DB-83A896F39AD9}"/>
    <cellStyle name="Warning Text 19 4 2" xfId="20663" xr:uid="{F2B0068F-0966-43D3-8C84-35E8998E5C29}"/>
    <cellStyle name="Warning Text 19 4 2 2" xfId="20664" xr:uid="{F3F3CCA4-14F1-4B83-A427-278413415C79}"/>
    <cellStyle name="Warning Text 19 4 2 2 2" xfId="38537" xr:uid="{061F270F-03AA-40A7-AFBA-1E828836E51D}"/>
    <cellStyle name="Warning Text 19 4 2 2 3" xfId="56388" xr:uid="{67C9932A-6040-4163-AD3E-446B6574AF67}"/>
    <cellStyle name="Warning Text 19 4 2 3" xfId="38536" xr:uid="{A2205597-7F9E-486D-B9C5-9ED5A3A301BE}"/>
    <cellStyle name="Warning Text 19 4 2 4" xfId="56387" xr:uid="{0C9DBF26-018F-4F18-9E05-39DCCADB4014}"/>
    <cellStyle name="Warning Text 19 4 3" xfId="20665" xr:uid="{4B16C9D2-7A6A-4B02-B1F6-82D4013369D8}"/>
    <cellStyle name="Warning Text 19 4 3 2" xfId="20666" xr:uid="{41A264C4-5893-4F83-9CAE-51688B42A718}"/>
    <cellStyle name="Warning Text 19 4 3 2 2" xfId="38539" xr:uid="{6A542F7A-DDDA-4DE3-80A9-74E659FE6F4A}"/>
    <cellStyle name="Warning Text 19 4 3 2 3" xfId="56390" xr:uid="{BD7BC484-64A9-4E6B-9FCA-37E04AAF0D47}"/>
    <cellStyle name="Warning Text 19 4 3 3" xfId="38538" xr:uid="{B5BF7440-5A45-4AC0-8B3D-F69CDBF8142C}"/>
    <cellStyle name="Warning Text 19 4 3 4" xfId="56389" xr:uid="{F49D9E28-B747-4EBD-ABB4-584EDEB1065F}"/>
    <cellStyle name="Warning Text 19 4 4" xfId="20667" xr:uid="{247EE68F-CC01-4265-B1FE-E952CE899198}"/>
    <cellStyle name="Warning Text 19 4 4 2" xfId="38540" xr:uid="{67917A6F-6F39-422D-A557-3B6623BBE8B8}"/>
    <cellStyle name="Warning Text 19 4 4 3" xfId="56391" xr:uid="{1B5DA444-5D61-456C-B859-D635A8AB6650}"/>
    <cellStyle name="Warning Text 19 4 5" xfId="38535" xr:uid="{BCE0085D-7F91-4DD1-A885-191AFFD655DC}"/>
    <cellStyle name="Warning Text 19 4 6" xfId="56386" xr:uid="{451F806B-8434-4991-9D28-C9897D4BDDD1}"/>
    <cellStyle name="Warning Text 19 5" xfId="20668" xr:uid="{12169E0C-19E2-4D00-9EB5-492D6DA76226}"/>
    <cellStyle name="Warning Text 19 5 2" xfId="20669" xr:uid="{3A4B0BD7-10DD-4FB0-B7E2-8A34007C9D69}"/>
    <cellStyle name="Warning Text 19 5 2 2" xfId="20670" xr:uid="{EB1E9890-DC2A-4922-8FAA-7CD7E7F26392}"/>
    <cellStyle name="Warning Text 19 5 2 2 2" xfId="38543" xr:uid="{2C51986E-76BD-4881-A6A9-1A7121D4355F}"/>
    <cellStyle name="Warning Text 19 5 2 2 3" xfId="56394" xr:uid="{FD5ACACF-C9F4-4D7E-A5A7-AC71DD79E990}"/>
    <cellStyle name="Warning Text 19 5 2 3" xfId="38542" xr:uid="{6F7D897F-BA04-4DAC-9108-03DCAED2BC5C}"/>
    <cellStyle name="Warning Text 19 5 2 4" xfId="56393" xr:uid="{C7763AC9-94DA-46C3-8E99-A3C37598A311}"/>
    <cellStyle name="Warning Text 19 5 3" xfId="20671" xr:uid="{AB443D1D-B9E7-4B7B-8361-C23E008A3D58}"/>
    <cellStyle name="Warning Text 19 5 3 2" xfId="20672" xr:uid="{A82B3659-306C-4C21-9FDB-CFC23EE528E3}"/>
    <cellStyle name="Warning Text 19 5 3 2 2" xfId="38545" xr:uid="{CE5A3093-1CFC-4622-9E72-4D26FDAB0CA3}"/>
    <cellStyle name="Warning Text 19 5 3 2 3" xfId="56396" xr:uid="{812EB731-9FBD-4F71-81F6-BA6F20F89607}"/>
    <cellStyle name="Warning Text 19 5 3 3" xfId="38544" xr:uid="{6B68AD74-C7FA-4CC8-8979-83419D3841E6}"/>
    <cellStyle name="Warning Text 19 5 3 4" xfId="56395" xr:uid="{C4F4DA7A-B713-4A34-91BB-B37E2A541645}"/>
    <cellStyle name="Warning Text 19 5 4" xfId="20673" xr:uid="{A80DFBF2-C737-4E76-AD30-EEBF71ACF330}"/>
    <cellStyle name="Warning Text 19 5 4 2" xfId="20674" xr:uid="{BCA45B66-5333-45E9-9EDB-4972823D8669}"/>
    <cellStyle name="Warning Text 19 5 4 2 2" xfId="38547" xr:uid="{87BE0385-B4B6-4BD0-92B6-3325A7F17970}"/>
    <cellStyle name="Warning Text 19 5 4 2 3" xfId="56398" xr:uid="{D0470CF8-5282-4C93-97FC-0E17FEB19E2D}"/>
    <cellStyle name="Warning Text 19 5 4 3" xfId="38546" xr:uid="{F16F82E2-B164-4861-A216-56253312F4F1}"/>
    <cellStyle name="Warning Text 19 5 4 4" xfId="56397" xr:uid="{D81B3439-CF99-49DF-84F3-ED15E15BA361}"/>
    <cellStyle name="Warning Text 19 5 5" xfId="20675" xr:uid="{99649459-AEFF-4D7D-8973-75A0E9295441}"/>
    <cellStyle name="Warning Text 19 5 5 2" xfId="38548" xr:uid="{358F363C-B905-4415-A027-04D1251207E5}"/>
    <cellStyle name="Warning Text 19 5 5 3" xfId="56399" xr:uid="{917C0406-D691-4455-AA02-F659B74CF4DD}"/>
    <cellStyle name="Warning Text 19 5 6" xfId="38541" xr:uid="{E6289A99-BA7A-4F24-AF1B-286084FD5CFE}"/>
    <cellStyle name="Warning Text 19 5 7" xfId="56392" xr:uid="{B13B7A22-451B-46EB-A6CD-577CB8AF9E8E}"/>
    <cellStyle name="Warning Text 19 6" xfId="20676" xr:uid="{A2CC1293-B6B9-46A7-A652-E072655E3505}"/>
    <cellStyle name="Warning Text 19 6 2" xfId="20677" xr:uid="{7F91D462-7675-4F6B-AE05-4512153E938F}"/>
    <cellStyle name="Warning Text 19 6 2 2" xfId="20678" xr:uid="{E2602110-79CE-4DF7-85FC-C3F1D87196A8}"/>
    <cellStyle name="Warning Text 19 6 2 2 2" xfId="38551" xr:uid="{074792BB-DEDC-4D00-9967-B87FFA791ACB}"/>
    <cellStyle name="Warning Text 19 6 2 2 3" xfId="56402" xr:uid="{A456799C-9C09-485C-8755-1A24E8835014}"/>
    <cellStyle name="Warning Text 19 6 2 3" xfId="38550" xr:uid="{4EFFCA49-057A-42B3-93C3-0B36EEB17049}"/>
    <cellStyle name="Warning Text 19 6 2 4" xfId="56401" xr:uid="{0B32ABF1-4601-4462-B76A-83A64EA2E343}"/>
    <cellStyle name="Warning Text 19 6 3" xfId="20679" xr:uid="{AAE8CA03-5739-4F54-A662-93DBB0BEA65B}"/>
    <cellStyle name="Warning Text 19 6 3 2" xfId="20680" xr:uid="{3B650490-4166-46FE-B7E1-F1CE82DB46C3}"/>
    <cellStyle name="Warning Text 19 6 3 2 2" xfId="38553" xr:uid="{C157E5FF-4F16-4A02-808E-E24EA4E396DF}"/>
    <cellStyle name="Warning Text 19 6 3 2 3" xfId="56404" xr:uid="{5936C7AE-8DF8-4797-BF99-43DF624DB50E}"/>
    <cellStyle name="Warning Text 19 6 3 3" xfId="38552" xr:uid="{9348266B-4F1C-45D8-955E-0875BB758CC5}"/>
    <cellStyle name="Warning Text 19 6 3 4" xfId="56403" xr:uid="{C2F113B6-A375-4C89-AD1D-22294E1061DA}"/>
    <cellStyle name="Warning Text 19 6 4" xfId="20681" xr:uid="{CEA5B630-7440-4217-A50F-F2752161290A}"/>
    <cellStyle name="Warning Text 19 6 4 2" xfId="38554" xr:uid="{D26FF9C8-AC5A-4860-A595-29BCA5842B1A}"/>
    <cellStyle name="Warning Text 19 6 4 3" xfId="56405" xr:uid="{A7651C84-0B14-45F1-B328-0CD8FDC61142}"/>
    <cellStyle name="Warning Text 19 6 5" xfId="38549" xr:uid="{F1EF7E3F-1A8D-40BF-A58A-2E69F0348B95}"/>
    <cellStyle name="Warning Text 19 6 6" xfId="56400" xr:uid="{ACC324B5-3169-4369-89BA-96AEDF894977}"/>
    <cellStyle name="Warning Text 19 7" xfId="20682" xr:uid="{93EC4747-EA6B-44A8-AFCB-F9961B16EC87}"/>
    <cellStyle name="Warning Text 19 7 2" xfId="20683" xr:uid="{68A44FC0-3790-457A-AADE-BC0C6C0E38A7}"/>
    <cellStyle name="Warning Text 19 7 2 2" xfId="38556" xr:uid="{0B49F23E-D491-4CD5-8F81-933CEFBAD620}"/>
    <cellStyle name="Warning Text 19 7 2 3" xfId="56407" xr:uid="{642750FD-73BD-476F-B86C-34C44882FA35}"/>
    <cellStyle name="Warning Text 19 7 3" xfId="38555" xr:uid="{762215A0-8462-4BE4-8103-B44085D87202}"/>
    <cellStyle name="Warning Text 19 7 4" xfId="56406" xr:uid="{885A2EE4-76C7-46A5-80CC-E63684B93241}"/>
    <cellStyle name="Warning Text 19 8" xfId="20684" xr:uid="{E04115E6-B145-4F94-8ACD-45024E9696C2}"/>
    <cellStyle name="Warning Text 19 8 2" xfId="20685" xr:uid="{D3575F22-438A-4703-915B-E85723EE3163}"/>
    <cellStyle name="Warning Text 19 8 2 2" xfId="38558" xr:uid="{284B7606-23B8-43DF-96C1-CF83833DF812}"/>
    <cellStyle name="Warning Text 19 8 2 3" xfId="56409" xr:uid="{6832687E-BF17-4EA6-9D9F-59E92562CD29}"/>
    <cellStyle name="Warning Text 19 8 3" xfId="38557" xr:uid="{A142A471-F6A5-4F8C-9F38-E3704D907725}"/>
    <cellStyle name="Warning Text 19 8 4" xfId="56408" xr:uid="{FE6367B0-BE7D-4AD5-AB82-E1DB6296CA4A}"/>
    <cellStyle name="Warning Text 19 9" xfId="20686" xr:uid="{9E621AB7-ADD9-4319-B921-AF8549F2A2E9}"/>
    <cellStyle name="Warning Text 19 9 2" xfId="20687" xr:uid="{1F85FAC2-1C07-402C-95BB-4A87970E0953}"/>
    <cellStyle name="Warning Text 19 9 2 2" xfId="38560" xr:uid="{682A7F47-FC73-4DC7-8CCB-F272B539D42C}"/>
    <cellStyle name="Warning Text 19 9 2 3" xfId="56411" xr:uid="{C68739A0-DA44-4377-9021-0249EE350CFC}"/>
    <cellStyle name="Warning Text 19 9 3" xfId="38559" xr:uid="{CA98BB27-7EDE-4419-AD20-911B33180194}"/>
    <cellStyle name="Warning Text 19 9 4" xfId="56410" xr:uid="{073E4774-4480-4065-9FAE-D6123C48B4DF}"/>
    <cellStyle name="Warning Text 2" xfId="316" xr:uid="{FCB005C2-DA38-49C9-9992-33A3D411EBB5}"/>
    <cellStyle name="Warning Text 2 10" xfId="4824" xr:uid="{0F810D63-8A3C-4518-B4DF-2E03E8121E64}"/>
    <cellStyle name="Warning Text 2 10 10" xfId="20690" xr:uid="{4D0AC96A-324F-4A3F-8BB2-8644EDD342C6}"/>
    <cellStyle name="Warning Text 2 10 10 2" xfId="38563" xr:uid="{54A86BB3-FAA4-4DE9-80C3-C38320D40699}"/>
    <cellStyle name="Warning Text 2 10 10 3" xfId="56414" xr:uid="{7EAB558A-D61D-48C4-943F-3F822A84A0AE}"/>
    <cellStyle name="Warning Text 2 10 11" xfId="20689" xr:uid="{4D8FF851-C9B5-45B1-AED6-6AE99516253D}"/>
    <cellStyle name="Warning Text 2 10 11 2" xfId="38562" xr:uid="{393A1704-7C75-40DC-96EB-2797CCCECB83}"/>
    <cellStyle name="Warning Text 2 10 11 3" xfId="56413" xr:uid="{5072A41D-8AA5-4D2C-8676-0ED687634449}"/>
    <cellStyle name="Warning Text 2 10 12" xfId="60428" xr:uid="{EC13E3E6-A1CF-48AB-8150-48D07225D46D}"/>
    <cellStyle name="Warning Text 2 10 2" xfId="20691" xr:uid="{F5E485D6-3FDD-4E13-9D98-DB40CD4FE2B4}"/>
    <cellStyle name="Warning Text 2 10 2 2" xfId="20692" xr:uid="{A335D7AA-013D-494D-A22A-BAD7269C9046}"/>
    <cellStyle name="Warning Text 2 10 2 2 2" xfId="20693" xr:uid="{2C83FB9E-853F-4650-BA37-5BC14525B618}"/>
    <cellStyle name="Warning Text 2 10 2 2 2 2" xfId="38566" xr:uid="{E1297F1D-70A2-4F6E-9283-8DF97DA62BE4}"/>
    <cellStyle name="Warning Text 2 10 2 2 2 3" xfId="56417" xr:uid="{03AE05D6-A386-4E70-9EA3-19CFF6BED22E}"/>
    <cellStyle name="Warning Text 2 10 2 2 3" xfId="38565" xr:uid="{0137B041-F858-4A44-8C74-6E205A9EE2B7}"/>
    <cellStyle name="Warning Text 2 10 2 2 4" xfId="56416" xr:uid="{29AA8141-2E25-45F1-863B-4CA78557CED0}"/>
    <cellStyle name="Warning Text 2 10 2 3" xfId="20694" xr:uid="{E07C90A1-D6CF-410F-B871-7FC163980526}"/>
    <cellStyle name="Warning Text 2 10 2 3 2" xfId="20695" xr:uid="{6C8B1C8A-FB18-4501-A065-85FEB4739055}"/>
    <cellStyle name="Warning Text 2 10 2 3 2 2" xfId="38568" xr:uid="{BCB4004B-7700-4DDA-9DA3-16B7BC2D2F0B}"/>
    <cellStyle name="Warning Text 2 10 2 3 2 3" xfId="56419" xr:uid="{4F8C2313-DF21-4B53-9C7B-647EC2C2D06E}"/>
    <cellStyle name="Warning Text 2 10 2 3 3" xfId="38567" xr:uid="{FED16210-7AE7-4B78-ACF9-18DE0D58817D}"/>
    <cellStyle name="Warning Text 2 10 2 3 4" xfId="56418" xr:uid="{9E834C28-6E82-46BB-93E2-F1A68BEB599C}"/>
    <cellStyle name="Warning Text 2 10 2 4" xfId="20696" xr:uid="{37E91515-13B2-475E-95B0-72672D1E87CF}"/>
    <cellStyle name="Warning Text 2 10 2 4 2" xfId="38569" xr:uid="{8A534357-529A-485B-B25A-4BE3B768A472}"/>
    <cellStyle name="Warning Text 2 10 2 4 3" xfId="56420" xr:uid="{F386D99B-E574-47EC-AA50-811CD309B10B}"/>
    <cellStyle name="Warning Text 2 10 2 5" xfId="38564" xr:uid="{4C7CB4C6-15C9-4928-8210-AEC3D50CAE38}"/>
    <cellStyle name="Warning Text 2 10 2 6" xfId="56415" xr:uid="{1D28EA58-9183-46A6-AD5D-F5081BAF5557}"/>
    <cellStyle name="Warning Text 2 10 3" xfId="20697" xr:uid="{D2601580-5C51-46F9-946A-1DB21F6708A4}"/>
    <cellStyle name="Warning Text 2 10 3 2" xfId="20698" xr:uid="{CB889F9C-A08B-4B37-93E6-BED5106BCF7B}"/>
    <cellStyle name="Warning Text 2 10 3 2 2" xfId="20699" xr:uid="{53E4E4BD-C244-4224-995F-29868EDBB6F7}"/>
    <cellStyle name="Warning Text 2 10 3 2 2 2" xfId="38572" xr:uid="{0A04321A-AB48-407E-A9EE-43DA1161A75D}"/>
    <cellStyle name="Warning Text 2 10 3 2 2 3" xfId="56423" xr:uid="{17492324-2DD8-4FF7-894F-1FCEC67E6A30}"/>
    <cellStyle name="Warning Text 2 10 3 2 3" xfId="38571" xr:uid="{61DD8C19-109B-49D6-A432-FBEB0278BFE5}"/>
    <cellStyle name="Warning Text 2 10 3 2 4" xfId="56422" xr:uid="{C6649FFC-635D-49C7-859C-6255188091DE}"/>
    <cellStyle name="Warning Text 2 10 3 3" xfId="20700" xr:uid="{944C982A-411B-443B-9AEC-17C40154FB62}"/>
    <cellStyle name="Warning Text 2 10 3 3 2" xfId="20701" xr:uid="{C45B38E9-9947-47C0-AB38-E8515D55DA64}"/>
    <cellStyle name="Warning Text 2 10 3 3 2 2" xfId="38574" xr:uid="{C73FE4AD-5A47-4F4A-A8DC-AADB196DE06A}"/>
    <cellStyle name="Warning Text 2 10 3 3 2 3" xfId="56425" xr:uid="{83E4F1EE-8F23-4535-AC5D-CEEA8E93E085}"/>
    <cellStyle name="Warning Text 2 10 3 3 3" xfId="38573" xr:uid="{BDB18444-E142-4F5D-B2DC-82E6B42485A4}"/>
    <cellStyle name="Warning Text 2 10 3 3 4" xfId="56424" xr:uid="{B85CF7B8-A11A-425D-A2B0-5AB5033DDC1D}"/>
    <cellStyle name="Warning Text 2 10 3 4" xfId="20702" xr:uid="{BB212C6C-78B7-4BB9-A46A-D1B4CDEA9F95}"/>
    <cellStyle name="Warning Text 2 10 3 4 2" xfId="38575" xr:uid="{F65FE81A-3334-47C6-A3A9-EE154679C1CB}"/>
    <cellStyle name="Warning Text 2 10 3 4 3" xfId="56426" xr:uid="{2853FE1A-F7F9-485C-8190-909935F9F2D9}"/>
    <cellStyle name="Warning Text 2 10 3 5" xfId="38570" xr:uid="{F1F26D70-ADD6-4B85-B062-D76B1C7E9FD1}"/>
    <cellStyle name="Warning Text 2 10 3 6" xfId="56421" xr:uid="{870963C0-4F47-45FE-9E43-AF853610D198}"/>
    <cellStyle name="Warning Text 2 10 4" xfId="20703" xr:uid="{7EDA404F-C87D-4C94-9C05-694A1190912E}"/>
    <cellStyle name="Warning Text 2 10 4 2" xfId="20704" xr:uid="{D7C2AB76-5FD4-4C0F-9B51-196490AC0EC3}"/>
    <cellStyle name="Warning Text 2 10 4 2 2" xfId="20705" xr:uid="{D9CA1F86-3A42-4788-86A0-589A403CF851}"/>
    <cellStyle name="Warning Text 2 10 4 2 2 2" xfId="38578" xr:uid="{6931EF2B-3C0B-4B6D-831B-5834AB682C44}"/>
    <cellStyle name="Warning Text 2 10 4 2 2 3" xfId="56429" xr:uid="{5A89D887-F25B-4407-AD29-B2EB27618E41}"/>
    <cellStyle name="Warning Text 2 10 4 2 3" xfId="38577" xr:uid="{C163CA21-1FD9-4483-9719-F62559B23B53}"/>
    <cellStyle name="Warning Text 2 10 4 2 4" xfId="56428" xr:uid="{5307949D-50C2-44C4-A6B9-953453089CCD}"/>
    <cellStyle name="Warning Text 2 10 4 3" xfId="20706" xr:uid="{4E1C7E0F-5D8E-4CEA-85FD-D024AE5DC106}"/>
    <cellStyle name="Warning Text 2 10 4 3 2" xfId="20707" xr:uid="{75EC5DBB-9E4C-4205-8DB0-405985A8F9BC}"/>
    <cellStyle name="Warning Text 2 10 4 3 2 2" xfId="38580" xr:uid="{9DE02BA4-F48D-4B13-9E02-0CC0B5DF0252}"/>
    <cellStyle name="Warning Text 2 10 4 3 2 3" xfId="56431" xr:uid="{0892528D-5DF7-4924-BA05-FA6BB2F5A9C7}"/>
    <cellStyle name="Warning Text 2 10 4 3 3" xfId="38579" xr:uid="{F2826668-7B82-4BA1-852E-41AA23F8B2E4}"/>
    <cellStyle name="Warning Text 2 10 4 3 4" xfId="56430" xr:uid="{0F7D4C3A-1A25-43AB-8AB4-38E69EB1147E}"/>
    <cellStyle name="Warning Text 2 10 4 4" xfId="20708" xr:uid="{2E98EBAD-0D42-40AA-B886-57FB2F0072B3}"/>
    <cellStyle name="Warning Text 2 10 4 4 2" xfId="20709" xr:uid="{BC9BE715-C5A5-4978-9126-5160ACA6E39F}"/>
    <cellStyle name="Warning Text 2 10 4 4 2 2" xfId="38582" xr:uid="{3A0DC469-F263-4517-9835-F4A122148782}"/>
    <cellStyle name="Warning Text 2 10 4 4 2 3" xfId="56433" xr:uid="{FD450D90-651B-4B69-A821-CE094998C473}"/>
    <cellStyle name="Warning Text 2 10 4 4 3" xfId="38581" xr:uid="{175590F4-B704-4739-9696-DEFB159FFD91}"/>
    <cellStyle name="Warning Text 2 10 4 4 4" xfId="56432" xr:uid="{31E9D4B4-091D-4FAD-8472-8A75063AA7B8}"/>
    <cellStyle name="Warning Text 2 10 4 5" xfId="20710" xr:uid="{F4E4B983-CE59-46A7-B50C-842BD39A7F57}"/>
    <cellStyle name="Warning Text 2 10 4 5 2" xfId="38583" xr:uid="{6EB41324-0C73-495E-B966-08F42763B9A3}"/>
    <cellStyle name="Warning Text 2 10 4 5 3" xfId="56434" xr:uid="{9787B04B-431E-4C5C-9372-17746B6E0441}"/>
    <cellStyle name="Warning Text 2 10 4 6" xfId="38576" xr:uid="{9FA68FA0-D808-4807-BCFD-72EAC9AE5A05}"/>
    <cellStyle name="Warning Text 2 10 4 7" xfId="56427" xr:uid="{5A38F715-9FBE-4934-B284-1B8BDA59C0F2}"/>
    <cellStyle name="Warning Text 2 10 5" xfId="20711" xr:uid="{B58C104B-80FC-48FB-959A-4E7100B7B7C9}"/>
    <cellStyle name="Warning Text 2 10 5 2" xfId="20712" xr:uid="{4564FBFD-9E4B-4278-86BC-BB9EB6A5B388}"/>
    <cellStyle name="Warning Text 2 10 5 2 2" xfId="20713" xr:uid="{22047EBD-4397-4DD9-B33F-4E0A881C83CA}"/>
    <cellStyle name="Warning Text 2 10 5 2 2 2" xfId="38586" xr:uid="{6AE79CB6-6AFF-4506-8FA2-09D96C85D609}"/>
    <cellStyle name="Warning Text 2 10 5 2 2 3" xfId="56437" xr:uid="{96506F38-1169-4D10-A4F1-A9093B3D9B5A}"/>
    <cellStyle name="Warning Text 2 10 5 2 3" xfId="38585" xr:uid="{0171DD81-4BAE-42C0-8A50-754322CB1BB9}"/>
    <cellStyle name="Warning Text 2 10 5 2 4" xfId="56436" xr:uid="{D4F9BDA3-DDC0-43B0-A96B-A5A1CAD60712}"/>
    <cellStyle name="Warning Text 2 10 5 3" xfId="20714" xr:uid="{4F4E6946-77EB-4AC5-9282-3E6F7D9C0D83}"/>
    <cellStyle name="Warning Text 2 10 5 3 2" xfId="20715" xr:uid="{AF19E085-3F4D-4059-9B3C-29674A096820}"/>
    <cellStyle name="Warning Text 2 10 5 3 2 2" xfId="38588" xr:uid="{52E36813-C048-44AF-82F1-AF9B044CF2DB}"/>
    <cellStyle name="Warning Text 2 10 5 3 2 3" xfId="56439" xr:uid="{726E7FA5-1B73-47B6-BE0A-FC3EDC011969}"/>
    <cellStyle name="Warning Text 2 10 5 3 3" xfId="38587" xr:uid="{81EBA2E9-2F04-4C3A-94B0-E100834F6A1B}"/>
    <cellStyle name="Warning Text 2 10 5 3 4" xfId="56438" xr:uid="{B59E2177-2F10-4D40-A282-42ED24B6ADC9}"/>
    <cellStyle name="Warning Text 2 10 5 4" xfId="20716" xr:uid="{36146B93-3344-40A6-A6F3-4FF4B161F89E}"/>
    <cellStyle name="Warning Text 2 10 5 4 2" xfId="38589" xr:uid="{194812EC-4876-4227-9DCD-A57EBF5B307F}"/>
    <cellStyle name="Warning Text 2 10 5 4 3" xfId="56440" xr:uid="{132D5D62-620E-41CC-BC0F-393034B12CBA}"/>
    <cellStyle name="Warning Text 2 10 5 5" xfId="38584" xr:uid="{1096D2AC-F075-456C-BA6A-A19241163C7A}"/>
    <cellStyle name="Warning Text 2 10 5 6" xfId="56435" xr:uid="{B7CE4CFA-4C3D-44F0-A7D3-BCF18414DBC5}"/>
    <cellStyle name="Warning Text 2 10 6" xfId="20717" xr:uid="{B6C5A0EE-FA17-4187-B564-40017CB36C8A}"/>
    <cellStyle name="Warning Text 2 10 6 2" xfId="20718" xr:uid="{21FA7A0F-2D8B-4E7D-8A8B-89FD0CA9F8FB}"/>
    <cellStyle name="Warning Text 2 10 6 2 2" xfId="38591" xr:uid="{5EE0AB1D-1964-424F-B406-90C43BF7A6E1}"/>
    <cellStyle name="Warning Text 2 10 6 2 3" xfId="56442" xr:uid="{DA476DB7-352E-4A87-95B6-A125D715C583}"/>
    <cellStyle name="Warning Text 2 10 6 3" xfId="38590" xr:uid="{B6B9ABF5-0249-47DC-A892-BA9B2F0BC4A9}"/>
    <cellStyle name="Warning Text 2 10 6 4" xfId="56441" xr:uid="{BCB70880-845B-45B0-82A6-4B0D9D581FC3}"/>
    <cellStyle name="Warning Text 2 10 7" xfId="20719" xr:uid="{EBCA9B4C-29A1-472F-BDEE-4C3B6FDCC519}"/>
    <cellStyle name="Warning Text 2 10 7 2" xfId="20720" xr:uid="{94844287-AC5E-434F-8302-0F1333EE4F2D}"/>
    <cellStyle name="Warning Text 2 10 7 2 2" xfId="38593" xr:uid="{DA5561B6-F58D-4B5E-BC44-28453A583EA0}"/>
    <cellStyle name="Warning Text 2 10 7 2 3" xfId="56444" xr:uid="{CDD1FCF1-E5FF-42E9-910A-51319AC0570B}"/>
    <cellStyle name="Warning Text 2 10 7 3" xfId="38592" xr:uid="{FC50EA11-8564-4DD6-ADF8-50A7D5376E57}"/>
    <cellStyle name="Warning Text 2 10 7 4" xfId="56443" xr:uid="{DE3208B8-E49E-4956-B299-5B170F2CFDE6}"/>
    <cellStyle name="Warning Text 2 10 8" xfId="20721" xr:uid="{1FEBBFD1-4CEA-4EBE-9F59-E95C550C49DF}"/>
    <cellStyle name="Warning Text 2 10 8 2" xfId="20722" xr:uid="{60417BF9-0BE4-4B96-968C-CBC97C80F22A}"/>
    <cellStyle name="Warning Text 2 10 8 2 2" xfId="38595" xr:uid="{AEB2AC36-A574-4E1E-9CCA-8270D4E98873}"/>
    <cellStyle name="Warning Text 2 10 8 2 3" xfId="56446" xr:uid="{8184F150-CAAF-4D9E-A60D-7F658831017B}"/>
    <cellStyle name="Warning Text 2 10 8 3" xfId="38594" xr:uid="{0C801ECA-567F-4147-B8E1-874A1E1C5C9F}"/>
    <cellStyle name="Warning Text 2 10 8 4" xfId="56445" xr:uid="{B8458465-2262-4173-BCFC-E5947E4DF76A}"/>
    <cellStyle name="Warning Text 2 10 9" xfId="20723" xr:uid="{31A09028-7824-448D-9C16-98D859547C75}"/>
    <cellStyle name="Warning Text 2 10 9 2" xfId="38596" xr:uid="{6587E863-1D41-4390-B7FF-BCBC8B1DDBDB}"/>
    <cellStyle name="Warning Text 2 10 9 3" xfId="56447" xr:uid="{09A28276-2359-4F28-B721-6E513BA65EA1}"/>
    <cellStyle name="Warning Text 2 11" xfId="20724" xr:uid="{0FC8F4D7-F60C-4AAA-9A8E-9F1E40FBF691}"/>
    <cellStyle name="Warning Text 2 11 2" xfId="20725" xr:uid="{9DB62DB8-DF62-4677-BCCC-986CC102D069}"/>
    <cellStyle name="Warning Text 2 11 2 2" xfId="20726" xr:uid="{E1F9E8ED-D3C7-4351-A151-B178949970CE}"/>
    <cellStyle name="Warning Text 2 11 2 2 2" xfId="38599" xr:uid="{13CB125E-9BE0-416E-8B23-B6BE3AEB88C1}"/>
    <cellStyle name="Warning Text 2 11 2 2 3" xfId="56450" xr:uid="{E28B2B34-840A-477E-AF1C-07DE5B58F88F}"/>
    <cellStyle name="Warning Text 2 11 2 3" xfId="38598" xr:uid="{C61082C4-4F58-4CCD-85FF-C38F1529C762}"/>
    <cellStyle name="Warning Text 2 11 2 4" xfId="56449" xr:uid="{A41F4AA8-70B9-4580-BB8F-BE9209B710D9}"/>
    <cellStyle name="Warning Text 2 11 3" xfId="20727" xr:uid="{1A1B6AC9-3F51-4738-B084-AC5CD6F2E303}"/>
    <cellStyle name="Warning Text 2 11 3 2" xfId="20728" xr:uid="{11F0311E-B9A2-4306-AE4C-4A4AB10F4191}"/>
    <cellStyle name="Warning Text 2 11 3 2 2" xfId="38601" xr:uid="{337DC4BB-1F3B-4CB4-9634-BF03E0807FD7}"/>
    <cellStyle name="Warning Text 2 11 3 2 3" xfId="56452" xr:uid="{7334A6CE-4428-4E45-AD6A-0B8C6B73A6CD}"/>
    <cellStyle name="Warning Text 2 11 3 3" xfId="38600" xr:uid="{4297E392-761C-47DA-AAA9-6EEA20BF40C6}"/>
    <cellStyle name="Warning Text 2 11 3 4" xfId="56451" xr:uid="{184AB3F7-3193-465D-8E3D-A771E3331930}"/>
    <cellStyle name="Warning Text 2 11 4" xfId="20729" xr:uid="{E4DE1408-7838-4A18-B787-1E8AA21070D6}"/>
    <cellStyle name="Warning Text 2 11 4 2" xfId="38602" xr:uid="{842F012F-A05F-4FE0-8BE1-1E933CF8793F}"/>
    <cellStyle name="Warning Text 2 11 4 3" xfId="56453" xr:uid="{BDCC1D50-6C59-4759-9132-B922C26ADA31}"/>
    <cellStyle name="Warning Text 2 11 5" xfId="20730" xr:uid="{9044B7A6-27D6-47C9-B83A-D43E05F0E7F0}"/>
    <cellStyle name="Warning Text 2 11 5 2" xfId="38603" xr:uid="{406B2A87-088E-4E0E-940B-568E7ED1F286}"/>
    <cellStyle name="Warning Text 2 11 5 3" xfId="56454" xr:uid="{2212894E-F033-4C1C-A73B-2DA272ABE918}"/>
    <cellStyle name="Warning Text 2 11 6" xfId="38597" xr:uid="{3CD81EF6-4802-4703-89F0-E83CF0CE0610}"/>
    <cellStyle name="Warning Text 2 11 7" xfId="56448" xr:uid="{D6456937-05F8-4860-9545-7CE642D6C4D9}"/>
    <cellStyle name="Warning Text 2 12" xfId="20731" xr:uid="{55FB9D85-C191-4ED4-83C4-92B72876BB79}"/>
    <cellStyle name="Warning Text 2 12 2" xfId="20732" xr:uid="{ED4C260F-28D7-4B11-805A-8362C0E2A8A6}"/>
    <cellStyle name="Warning Text 2 12 2 2" xfId="20733" xr:uid="{579A8AD7-5997-4DD1-B15A-5F5835647C08}"/>
    <cellStyle name="Warning Text 2 12 2 2 2" xfId="38606" xr:uid="{116BDDC5-A563-40AC-A787-B43B897C3A18}"/>
    <cellStyle name="Warning Text 2 12 2 2 3" xfId="56457" xr:uid="{EA524001-E947-4BA2-8579-916F26F72D0B}"/>
    <cellStyle name="Warning Text 2 12 2 3" xfId="38605" xr:uid="{8F9DCCD9-6F9B-4B06-AB31-AD754A7741CB}"/>
    <cellStyle name="Warning Text 2 12 2 4" xfId="56456" xr:uid="{1847C45D-213B-4C2A-A3EC-E040378CA093}"/>
    <cellStyle name="Warning Text 2 12 3" xfId="20734" xr:uid="{E776ADFF-EF71-44D7-99DF-43787409695A}"/>
    <cellStyle name="Warning Text 2 12 3 2" xfId="20735" xr:uid="{FB2C59EB-AF8B-4E67-87D0-B93938D82763}"/>
    <cellStyle name="Warning Text 2 12 3 2 2" xfId="38608" xr:uid="{4FB5C586-EC98-4E9B-B49A-1B5DD0911968}"/>
    <cellStyle name="Warning Text 2 12 3 2 3" xfId="56459" xr:uid="{ABAB6EBB-55E0-42C0-BC12-C1E5B106ECCF}"/>
    <cellStyle name="Warning Text 2 12 3 3" xfId="38607" xr:uid="{04FE52C4-E8FE-4014-8EDD-35A02B1F3620}"/>
    <cellStyle name="Warning Text 2 12 3 4" xfId="56458" xr:uid="{57300B29-20A3-4673-ACAA-7EC96277422B}"/>
    <cellStyle name="Warning Text 2 12 4" xfId="20736" xr:uid="{826E470F-4086-4D24-BCEB-6B1C00281093}"/>
    <cellStyle name="Warning Text 2 12 4 2" xfId="38609" xr:uid="{45ABB5C0-86E8-4A35-A651-DE8E8C4F9E10}"/>
    <cellStyle name="Warning Text 2 12 4 3" xfId="56460" xr:uid="{6A887F4C-27C1-4718-9546-2C17AA2A3A14}"/>
    <cellStyle name="Warning Text 2 12 5" xfId="38604" xr:uid="{C3B7848E-D074-455E-AD42-D9C6B64086FE}"/>
    <cellStyle name="Warning Text 2 12 6" xfId="56455" xr:uid="{F566B149-B51E-4F76-9EF2-B6A3B894AE29}"/>
    <cellStyle name="Warning Text 2 13" xfId="20737" xr:uid="{EE596301-C95A-4092-9080-A184C45D1EAF}"/>
    <cellStyle name="Warning Text 2 13 2" xfId="20738" xr:uid="{03F672D2-584F-40CA-AD99-A739BE154D11}"/>
    <cellStyle name="Warning Text 2 13 2 2" xfId="20739" xr:uid="{1525F2A0-D078-4DEB-888A-3737AC2D5E75}"/>
    <cellStyle name="Warning Text 2 13 2 2 2" xfId="38612" xr:uid="{8937631F-13C4-44D6-90D6-22E959C7689F}"/>
    <cellStyle name="Warning Text 2 13 2 2 3" xfId="56463" xr:uid="{77EB5B9F-8CA4-4044-B9AE-8BA85497BC7C}"/>
    <cellStyle name="Warning Text 2 13 2 3" xfId="38611" xr:uid="{39EB9948-EF34-4AD6-9D95-27638B73C1B0}"/>
    <cellStyle name="Warning Text 2 13 2 4" xfId="56462" xr:uid="{DEB564CE-6831-4CD8-8D83-31C4911D24C5}"/>
    <cellStyle name="Warning Text 2 13 3" xfId="20740" xr:uid="{A855F799-EFB1-4011-B87D-9A8D0A46BFD9}"/>
    <cellStyle name="Warning Text 2 13 3 2" xfId="20741" xr:uid="{D3F155BD-7873-4B50-93E7-9862B99DE5EC}"/>
    <cellStyle name="Warning Text 2 13 3 2 2" xfId="38614" xr:uid="{7020E80F-DC8B-4E57-95C9-15EC03A410D4}"/>
    <cellStyle name="Warning Text 2 13 3 2 3" xfId="56465" xr:uid="{88A111F4-8431-4D61-8066-C1B5B484A612}"/>
    <cellStyle name="Warning Text 2 13 3 3" xfId="38613" xr:uid="{65FF0D09-DEFD-414D-8536-72D4396B6A39}"/>
    <cellStyle name="Warning Text 2 13 3 4" xfId="56464" xr:uid="{64A9FD62-2661-4A4E-8E79-11A651E66F2D}"/>
    <cellStyle name="Warning Text 2 13 4" xfId="20742" xr:uid="{BA00811F-FF3F-4FB0-8C07-DE0150A7FF81}"/>
    <cellStyle name="Warning Text 2 13 4 2" xfId="38615" xr:uid="{90A55E85-5A07-4356-818F-769E723A36A1}"/>
    <cellStyle name="Warning Text 2 13 4 3" xfId="56466" xr:uid="{552C32C3-8690-4E1E-BACC-B125850BC7B4}"/>
    <cellStyle name="Warning Text 2 13 5" xfId="38610" xr:uid="{1BE22066-02E3-4335-B526-C010E4D4BC57}"/>
    <cellStyle name="Warning Text 2 13 6" xfId="56461" xr:uid="{87C52275-E315-4339-B730-A380F4C002AB}"/>
    <cellStyle name="Warning Text 2 14" xfId="20743" xr:uid="{94540698-D18B-4CDC-B68F-FAFF5AD39D73}"/>
    <cellStyle name="Warning Text 2 14 2" xfId="20744" xr:uid="{F47BCE17-5396-42F2-87EE-403B093CAFB9}"/>
    <cellStyle name="Warning Text 2 14 2 2" xfId="20745" xr:uid="{4ABB14A1-D6B4-4772-8A8D-471551D1E26A}"/>
    <cellStyle name="Warning Text 2 14 2 2 2" xfId="38618" xr:uid="{754FD65F-2891-43BC-93D3-5672FBA37750}"/>
    <cellStyle name="Warning Text 2 14 2 2 3" xfId="56469" xr:uid="{C2F80B9D-A644-4F93-B53A-E59963FB9DD1}"/>
    <cellStyle name="Warning Text 2 14 2 3" xfId="38617" xr:uid="{07E3935B-593F-46DF-84E3-3DCDBFB9B52F}"/>
    <cellStyle name="Warning Text 2 14 2 4" xfId="56468" xr:uid="{F578DDE7-802D-4FC6-8DBE-3AE9D14A512F}"/>
    <cellStyle name="Warning Text 2 14 3" xfId="20746" xr:uid="{2B518E67-6A16-4F6B-A7FD-C541FD193FF1}"/>
    <cellStyle name="Warning Text 2 14 3 2" xfId="20747" xr:uid="{CA855BFB-3F6D-4986-B929-2EFDCF5790B5}"/>
    <cellStyle name="Warning Text 2 14 3 2 2" xfId="38620" xr:uid="{E2963533-67A2-402C-BE76-FD62A8A7E2E7}"/>
    <cellStyle name="Warning Text 2 14 3 2 3" xfId="56471" xr:uid="{F0B6DBBB-155C-4059-A35F-761937841359}"/>
    <cellStyle name="Warning Text 2 14 3 3" xfId="38619" xr:uid="{6D425C72-2266-45BD-90AE-BACA8498ED1A}"/>
    <cellStyle name="Warning Text 2 14 3 4" xfId="56470" xr:uid="{3164987F-4A65-4FE0-B5B5-B52AAE03B0A8}"/>
    <cellStyle name="Warning Text 2 14 4" xfId="20748" xr:uid="{9230917F-4513-4703-9D9F-63C4D863BF1D}"/>
    <cellStyle name="Warning Text 2 14 4 2" xfId="20749" xr:uid="{51042F44-F504-4942-9A4F-D257873B4DAA}"/>
    <cellStyle name="Warning Text 2 14 4 2 2" xfId="38622" xr:uid="{2254CEFE-3199-417D-9FEF-09FCA772E3BB}"/>
    <cellStyle name="Warning Text 2 14 4 2 3" xfId="56473" xr:uid="{C514CFD1-CF9B-4F37-9A93-78BC97F2E0C3}"/>
    <cellStyle name="Warning Text 2 14 4 3" xfId="38621" xr:uid="{C20EE0CE-B317-48D6-8015-584B459623B0}"/>
    <cellStyle name="Warning Text 2 14 4 4" xfId="56472" xr:uid="{AE5046E0-5167-4D02-99DE-62404A116314}"/>
    <cellStyle name="Warning Text 2 14 5" xfId="20750" xr:uid="{C419052E-B3FD-4591-A1BB-DA06C0E82FC3}"/>
    <cellStyle name="Warning Text 2 14 5 2" xfId="38623" xr:uid="{9FA79C61-438A-43E5-B703-B83F8DE4C80E}"/>
    <cellStyle name="Warning Text 2 14 5 3" xfId="56474" xr:uid="{9F2F14D5-ADA3-4469-8444-15E3CF8C9E22}"/>
    <cellStyle name="Warning Text 2 14 6" xfId="38616" xr:uid="{E0B2CD53-6023-4A6B-B332-C013261CADC3}"/>
    <cellStyle name="Warning Text 2 14 7" xfId="56467" xr:uid="{8AD2BBEE-F27D-497E-A5D0-F87F1A3B2086}"/>
    <cellStyle name="Warning Text 2 15" xfId="20751" xr:uid="{D0C0F564-3044-4B26-8775-C851CCBB0DFE}"/>
    <cellStyle name="Warning Text 2 15 2" xfId="20752" xr:uid="{3B731F9A-8970-431B-9957-ADA6BDEA8E56}"/>
    <cellStyle name="Warning Text 2 15 2 2" xfId="20753" xr:uid="{DE00915E-B79A-46D0-AC9F-85CB2D9E8C41}"/>
    <cellStyle name="Warning Text 2 15 2 2 2" xfId="38626" xr:uid="{B1E80F31-A249-47C4-BD78-343FCA859E7B}"/>
    <cellStyle name="Warning Text 2 15 2 2 3" xfId="56477" xr:uid="{9E8EEE5F-7CF1-40BE-8F9A-BBCC38B6E044}"/>
    <cellStyle name="Warning Text 2 15 2 3" xfId="38625" xr:uid="{7AF27048-09AF-4ADE-8D26-257B7A87EB51}"/>
    <cellStyle name="Warning Text 2 15 2 4" xfId="56476" xr:uid="{046F58E6-EB25-44F1-9CC1-81126E895F11}"/>
    <cellStyle name="Warning Text 2 15 3" xfId="20754" xr:uid="{10E6F905-E663-4B6D-B5CA-2D86EABB969E}"/>
    <cellStyle name="Warning Text 2 15 3 2" xfId="20755" xr:uid="{AF1524FB-863D-4EB5-984F-8531E5F8CA73}"/>
    <cellStyle name="Warning Text 2 15 3 2 2" xfId="38628" xr:uid="{3A455275-91DB-4E81-BAA3-50EC953FF3DE}"/>
    <cellStyle name="Warning Text 2 15 3 2 3" xfId="56479" xr:uid="{AA3CAA89-4D62-4DD5-ACA3-817E7928D802}"/>
    <cellStyle name="Warning Text 2 15 3 3" xfId="38627" xr:uid="{6DE9904F-7012-4852-918E-D49D1406EDB6}"/>
    <cellStyle name="Warning Text 2 15 3 4" xfId="56478" xr:uid="{5F683651-E520-42B2-836D-C95307AAC356}"/>
    <cellStyle name="Warning Text 2 15 4" xfId="20756" xr:uid="{2BDC93A1-A9DD-40A8-9497-F0026C1EF50B}"/>
    <cellStyle name="Warning Text 2 15 4 2" xfId="38629" xr:uid="{87FE12C4-92EC-4BA7-A7DE-D63F5DAA607E}"/>
    <cellStyle name="Warning Text 2 15 4 3" xfId="56480" xr:uid="{EC2486AC-ABCA-471E-8072-27A701A5EBB1}"/>
    <cellStyle name="Warning Text 2 15 5" xfId="38624" xr:uid="{3137E3C6-8829-4C1B-8865-E2B101275FC7}"/>
    <cellStyle name="Warning Text 2 15 6" xfId="56475" xr:uid="{0553E7DC-0D07-41F3-92C9-23C5F40A0ADA}"/>
    <cellStyle name="Warning Text 2 16" xfId="20757" xr:uid="{8ECB422F-EDF1-4E54-82E9-20782454BA69}"/>
    <cellStyle name="Warning Text 2 16 2" xfId="20758" xr:uid="{814733F2-858A-4973-A9CC-65DDA3709AB1}"/>
    <cellStyle name="Warning Text 2 16 2 2" xfId="38631" xr:uid="{333B98EF-1313-404E-AEA6-3B8842087963}"/>
    <cellStyle name="Warning Text 2 16 2 3" xfId="56482" xr:uid="{1C5449CA-3E37-4B5F-BF5B-2463D6F32244}"/>
    <cellStyle name="Warning Text 2 16 3" xfId="38630" xr:uid="{4335E456-CF01-4BAF-913D-84A7B3EF2FE8}"/>
    <cellStyle name="Warning Text 2 16 4" xfId="56481" xr:uid="{C23C2D93-A95F-4979-88DB-F1B4F10948AD}"/>
    <cellStyle name="Warning Text 2 17" xfId="20759" xr:uid="{F8AB0A03-2893-4905-9CC8-840EF44A6724}"/>
    <cellStyle name="Warning Text 2 17 2" xfId="20760" xr:uid="{3F6F4F22-F14D-4547-9072-45FAE6B7B4B9}"/>
    <cellStyle name="Warning Text 2 17 2 2" xfId="38633" xr:uid="{D0AB0B08-EEC4-47CB-89DD-FD446BFA4B46}"/>
    <cellStyle name="Warning Text 2 17 2 3" xfId="56484" xr:uid="{B4E58FBF-2676-4E3F-A536-E49B86BD58CA}"/>
    <cellStyle name="Warning Text 2 17 3" xfId="38632" xr:uid="{995F26FA-F9BF-42E6-B7B9-B34504D73A2E}"/>
    <cellStyle name="Warning Text 2 17 4" xfId="56483" xr:uid="{BC3E96AE-A16E-4AAC-9134-27CD82AFF654}"/>
    <cellStyle name="Warning Text 2 18" xfId="20761" xr:uid="{DB81D73B-FF4D-4F9D-B71C-E3729BC427E1}"/>
    <cellStyle name="Warning Text 2 18 2" xfId="20762" xr:uid="{521F3C8C-14D8-4A4F-847C-7764633BBF26}"/>
    <cellStyle name="Warning Text 2 18 2 2" xfId="38635" xr:uid="{B9C599B1-7360-4BD0-93AD-E20DD53D57F3}"/>
    <cellStyle name="Warning Text 2 18 2 3" xfId="56486" xr:uid="{5950E5E8-411F-4072-87ED-3826831074A8}"/>
    <cellStyle name="Warning Text 2 18 3" xfId="38634" xr:uid="{ACA86566-7BD2-470B-8317-7E990DDB051B}"/>
    <cellStyle name="Warning Text 2 18 4" xfId="56485" xr:uid="{857CB977-20F0-4791-BA5D-AE1ACD029A5A}"/>
    <cellStyle name="Warning Text 2 19" xfId="20763" xr:uid="{CA948C92-A7EF-4555-96B4-6FB1B1B2E58A}"/>
    <cellStyle name="Warning Text 2 19 2" xfId="38636" xr:uid="{C0459ABD-A3DA-4E29-99EF-07D6009ECBE8}"/>
    <cellStyle name="Warning Text 2 19 3" xfId="56487" xr:uid="{A89C57CB-B393-4E04-9CC2-159CB8FD56AF}"/>
    <cellStyle name="Warning Text 2 2" xfId="4825" xr:uid="{CC2A9D7F-4126-4949-8093-EBE2257B98D6}"/>
    <cellStyle name="Warning Text 2 2 10" xfId="20765" xr:uid="{AE14E4BB-2FA3-4ACC-B146-5EF3E23B3481}"/>
    <cellStyle name="Warning Text 2 2 10 2" xfId="38638" xr:uid="{43A2C630-D87B-4B92-915B-38B303FC2BC5}"/>
    <cellStyle name="Warning Text 2 2 10 3" xfId="56489" xr:uid="{C2668E0D-7825-475A-8642-90A390E0573A}"/>
    <cellStyle name="Warning Text 2 2 11" xfId="20764" xr:uid="{D72E8E42-B7DC-4A1C-A6F3-819D2D86ED91}"/>
    <cellStyle name="Warning Text 2 2 11 2" xfId="38637" xr:uid="{DE439C22-3BC4-4084-B414-7AE3AA2AEA31}"/>
    <cellStyle name="Warning Text 2 2 11 3" xfId="56488" xr:uid="{F326A6EF-C9BB-4344-B2DF-4B133FEEF258}"/>
    <cellStyle name="Warning Text 2 2 12" xfId="60429" xr:uid="{1CC4EB11-7D0A-434D-B01B-AD7AA57C15C3}"/>
    <cellStyle name="Warning Text 2 2 2" xfId="20766" xr:uid="{3425A6EF-6F6E-48C4-B98F-AED21B11ED6A}"/>
    <cellStyle name="Warning Text 2 2 2 2" xfId="20767" xr:uid="{79A0B844-829E-4161-8DEC-78ABD205E8B1}"/>
    <cellStyle name="Warning Text 2 2 2 2 2" xfId="20768" xr:uid="{835AE9B1-E0BB-466F-AFCC-D9EB975EA872}"/>
    <cellStyle name="Warning Text 2 2 2 2 2 2" xfId="38641" xr:uid="{5AD9B8E1-E947-436D-865D-BAE0C24EAECC}"/>
    <cellStyle name="Warning Text 2 2 2 2 2 3" xfId="56492" xr:uid="{272B6DA7-6DDC-4683-91C3-198E15736ABA}"/>
    <cellStyle name="Warning Text 2 2 2 2 3" xfId="38640" xr:uid="{B0710A13-D6EB-4085-8A86-BCD216DC1982}"/>
    <cellStyle name="Warning Text 2 2 2 2 4" xfId="56491" xr:uid="{36FC5E22-6AD0-4294-9703-12D45ADBB490}"/>
    <cellStyle name="Warning Text 2 2 2 3" xfId="20769" xr:uid="{4748E377-E177-489C-A356-70E986D8C30D}"/>
    <cellStyle name="Warning Text 2 2 2 3 2" xfId="20770" xr:uid="{D6964E63-6E69-4931-B8B1-F56ED168B8CD}"/>
    <cellStyle name="Warning Text 2 2 2 3 2 2" xfId="38643" xr:uid="{FA5EB11C-3156-4928-8A0A-501FF268CC1A}"/>
    <cellStyle name="Warning Text 2 2 2 3 2 3" xfId="56494" xr:uid="{A036B169-6ACE-49B3-96EB-B999DB238F89}"/>
    <cellStyle name="Warning Text 2 2 2 3 3" xfId="38642" xr:uid="{9D700D00-E91E-4A26-A495-BBB6413133E2}"/>
    <cellStyle name="Warning Text 2 2 2 3 4" xfId="56493" xr:uid="{5A9CE6C9-6A77-411E-90E7-F5B6276730B4}"/>
    <cellStyle name="Warning Text 2 2 2 4" xfId="20771" xr:uid="{254C473F-F878-4D46-8A98-29430FE235E2}"/>
    <cellStyle name="Warning Text 2 2 2 4 2" xfId="38644" xr:uid="{262724F2-63E8-4C75-9BE4-511C13489326}"/>
    <cellStyle name="Warning Text 2 2 2 4 3" xfId="56495" xr:uid="{7D2763AE-B10F-44E5-A36D-06A43F6A792E}"/>
    <cellStyle name="Warning Text 2 2 2 5" xfId="38639" xr:uid="{BC56E47B-E063-4AD2-9522-3790BD8D18EA}"/>
    <cellStyle name="Warning Text 2 2 2 6" xfId="56490" xr:uid="{C968FEC3-BECB-4180-855C-B927AD4866E8}"/>
    <cellStyle name="Warning Text 2 2 3" xfId="20772" xr:uid="{3819E790-46A1-4E91-972D-D7332F7C80FE}"/>
    <cellStyle name="Warning Text 2 2 3 2" xfId="20773" xr:uid="{1B6041E8-89D0-46C1-B6DA-4B672414DA16}"/>
    <cellStyle name="Warning Text 2 2 3 2 2" xfId="20774" xr:uid="{091F7C69-93D6-4B28-AE51-4092A5EEF51F}"/>
    <cellStyle name="Warning Text 2 2 3 2 2 2" xfId="38647" xr:uid="{A69AB46B-C7C6-4FF1-8530-CBF6F4326E90}"/>
    <cellStyle name="Warning Text 2 2 3 2 2 3" xfId="56498" xr:uid="{2599DAB5-AD77-4217-A0B6-D53C91AD2296}"/>
    <cellStyle name="Warning Text 2 2 3 2 3" xfId="38646" xr:uid="{90D836D2-A328-47A6-8AC1-7D071969BA81}"/>
    <cellStyle name="Warning Text 2 2 3 2 4" xfId="56497" xr:uid="{B7E9C0D0-EDA4-467F-9042-4D5F32080346}"/>
    <cellStyle name="Warning Text 2 2 3 3" xfId="20775" xr:uid="{6642E56F-DB02-4EE5-9821-93F1230DAA63}"/>
    <cellStyle name="Warning Text 2 2 3 3 2" xfId="20776" xr:uid="{88156FC0-37F0-4679-8B61-5B192691B91C}"/>
    <cellStyle name="Warning Text 2 2 3 3 2 2" xfId="38649" xr:uid="{C5C42E79-8535-4712-9608-DDDE47016A87}"/>
    <cellStyle name="Warning Text 2 2 3 3 2 3" xfId="56500" xr:uid="{0646B498-C91B-4A43-A922-D287D403AA7A}"/>
    <cellStyle name="Warning Text 2 2 3 3 3" xfId="38648" xr:uid="{1E727D93-E7E3-4458-B178-DE7D42601E0E}"/>
    <cellStyle name="Warning Text 2 2 3 3 4" xfId="56499" xr:uid="{F54EE8F5-EAA4-4379-BAE8-57DC66380868}"/>
    <cellStyle name="Warning Text 2 2 3 4" xfId="20777" xr:uid="{59356E2B-0859-469E-8815-38BEB24E070E}"/>
    <cellStyle name="Warning Text 2 2 3 4 2" xfId="38650" xr:uid="{87672E4A-2918-472D-8DF6-3548627EFCB9}"/>
    <cellStyle name="Warning Text 2 2 3 4 3" xfId="56501" xr:uid="{913F5868-7B93-4603-8DEF-1C341735C437}"/>
    <cellStyle name="Warning Text 2 2 3 5" xfId="38645" xr:uid="{F45E1E8F-4DC9-4E47-90CC-4DEA5DF3DD0D}"/>
    <cellStyle name="Warning Text 2 2 3 6" xfId="56496" xr:uid="{14A6215D-8054-4BB0-AC51-ACB238CBEE1C}"/>
    <cellStyle name="Warning Text 2 2 4" xfId="20778" xr:uid="{43A734E9-06D0-494A-80DF-DE4752ED7631}"/>
    <cellStyle name="Warning Text 2 2 4 2" xfId="20779" xr:uid="{A5B21D01-2F8F-4EB5-A6DC-E21D0BDD5246}"/>
    <cellStyle name="Warning Text 2 2 4 2 2" xfId="20780" xr:uid="{0BD7218D-D93B-488A-A1C8-2F99A2916C08}"/>
    <cellStyle name="Warning Text 2 2 4 2 2 2" xfId="38653" xr:uid="{60A4DE0D-309F-4E0F-A63D-DB4236D2A59E}"/>
    <cellStyle name="Warning Text 2 2 4 2 2 3" xfId="56504" xr:uid="{503778F5-E150-48C9-A5FC-C9A32B2E686B}"/>
    <cellStyle name="Warning Text 2 2 4 2 3" xfId="38652" xr:uid="{CC4F32BA-6529-4774-BF5A-308BCB8310A6}"/>
    <cellStyle name="Warning Text 2 2 4 2 4" xfId="56503" xr:uid="{9566A6DD-EF34-4A75-9046-2E459CD48D53}"/>
    <cellStyle name="Warning Text 2 2 4 3" xfId="20781" xr:uid="{8C146943-5CE7-4C24-8E95-8CE256CB5640}"/>
    <cellStyle name="Warning Text 2 2 4 3 2" xfId="20782" xr:uid="{E1E2A377-095D-4040-BDF9-CF49CF0C34A9}"/>
    <cellStyle name="Warning Text 2 2 4 3 2 2" xfId="38655" xr:uid="{E696565E-A966-4006-81FE-519D05F88D8C}"/>
    <cellStyle name="Warning Text 2 2 4 3 2 3" xfId="56506" xr:uid="{71DBB603-53C0-4565-B009-C4390BCA4A18}"/>
    <cellStyle name="Warning Text 2 2 4 3 3" xfId="38654" xr:uid="{81079659-0FCA-4604-9734-509414FE27B6}"/>
    <cellStyle name="Warning Text 2 2 4 3 4" xfId="56505" xr:uid="{5366F593-E628-4159-A731-B75A5B2C8CD8}"/>
    <cellStyle name="Warning Text 2 2 4 4" xfId="20783" xr:uid="{94C8DE12-E2D6-4504-AA3E-C6BD49121F7E}"/>
    <cellStyle name="Warning Text 2 2 4 4 2" xfId="20784" xr:uid="{45B0BA19-8514-4BBA-8FA7-3DA4D0363ACF}"/>
    <cellStyle name="Warning Text 2 2 4 4 2 2" xfId="38657" xr:uid="{10BEF56D-3F66-49BD-9E75-F1A22A812444}"/>
    <cellStyle name="Warning Text 2 2 4 4 2 3" xfId="56508" xr:uid="{2877C34F-05F1-4FF2-B923-821BFEB9F880}"/>
    <cellStyle name="Warning Text 2 2 4 4 3" xfId="38656" xr:uid="{2E75E2E0-1438-473D-8848-13B536F0CA2D}"/>
    <cellStyle name="Warning Text 2 2 4 4 4" xfId="56507" xr:uid="{651C10DB-8768-49C7-B662-A85296A8A60F}"/>
    <cellStyle name="Warning Text 2 2 4 5" xfId="20785" xr:uid="{5B3926A9-0EAA-48A1-B678-68DB09C5002E}"/>
    <cellStyle name="Warning Text 2 2 4 5 2" xfId="38658" xr:uid="{309203AA-9672-421B-ADBC-F88BCB78C24A}"/>
    <cellStyle name="Warning Text 2 2 4 5 3" xfId="56509" xr:uid="{7EEA6FDD-EDAB-4745-8769-F223A6EE9E14}"/>
    <cellStyle name="Warning Text 2 2 4 6" xfId="38651" xr:uid="{04E9DE7E-878B-4DF8-8B9E-D67C9634D883}"/>
    <cellStyle name="Warning Text 2 2 4 7" xfId="56502" xr:uid="{5D5987A3-E9E9-44D8-AEF3-780BD2D0B9F1}"/>
    <cellStyle name="Warning Text 2 2 5" xfId="20786" xr:uid="{36F0F34D-54A1-400E-9815-DF572C504884}"/>
    <cellStyle name="Warning Text 2 2 5 2" xfId="20787" xr:uid="{553CC8AF-2A2A-40B1-B210-797AC3546A1F}"/>
    <cellStyle name="Warning Text 2 2 5 2 2" xfId="20788" xr:uid="{EC673200-8C22-4FF7-896C-5EC25488B7D2}"/>
    <cellStyle name="Warning Text 2 2 5 2 2 2" xfId="38661" xr:uid="{852D8862-1B92-48E8-846C-7E62FB7A5432}"/>
    <cellStyle name="Warning Text 2 2 5 2 2 3" xfId="56512" xr:uid="{00B757E5-6E91-44FC-8940-6944470BB990}"/>
    <cellStyle name="Warning Text 2 2 5 2 3" xfId="38660" xr:uid="{ABFD5BA1-B008-4B40-A498-974DD1C9F846}"/>
    <cellStyle name="Warning Text 2 2 5 2 4" xfId="56511" xr:uid="{18F1A955-9824-41AD-A0A1-C60FA5AAB1EE}"/>
    <cellStyle name="Warning Text 2 2 5 3" xfId="20789" xr:uid="{A064B4AC-B2F7-4F2F-ABE2-766C215EE448}"/>
    <cellStyle name="Warning Text 2 2 5 3 2" xfId="20790" xr:uid="{930A194E-3A79-4693-A6FB-7026958D594A}"/>
    <cellStyle name="Warning Text 2 2 5 3 2 2" xfId="38663" xr:uid="{BAAEC5C3-0D69-4483-8DE8-AF742B486FF1}"/>
    <cellStyle name="Warning Text 2 2 5 3 2 3" xfId="56514" xr:uid="{308871F0-3210-48F4-9546-49C72175B63B}"/>
    <cellStyle name="Warning Text 2 2 5 3 3" xfId="38662" xr:uid="{7F42E864-3F38-4D63-ACE6-8F642F0E1F62}"/>
    <cellStyle name="Warning Text 2 2 5 3 4" xfId="56513" xr:uid="{429B1368-999D-49C8-B6ED-1AE22BE3ED77}"/>
    <cellStyle name="Warning Text 2 2 5 4" xfId="20791" xr:uid="{09CCA7AB-C30F-459A-AF8D-800C710EB105}"/>
    <cellStyle name="Warning Text 2 2 5 4 2" xfId="38664" xr:uid="{1372A4E1-329B-4478-BAAE-29E04939E542}"/>
    <cellStyle name="Warning Text 2 2 5 4 3" xfId="56515" xr:uid="{64BEC4ED-C770-482A-B046-9F886960B693}"/>
    <cellStyle name="Warning Text 2 2 5 5" xfId="38659" xr:uid="{348558DD-76EA-4DB2-8FED-779F02EA94ED}"/>
    <cellStyle name="Warning Text 2 2 5 6" xfId="56510" xr:uid="{F2B2542B-B7AC-4A6F-92FC-20CD6572AD72}"/>
    <cellStyle name="Warning Text 2 2 6" xfId="20792" xr:uid="{A308A29C-63F1-4A48-85D8-F614162F7E62}"/>
    <cellStyle name="Warning Text 2 2 6 2" xfId="20793" xr:uid="{BFBB36E1-1919-411A-B47E-A31EF3A9DFE2}"/>
    <cellStyle name="Warning Text 2 2 6 2 2" xfId="38666" xr:uid="{FD486341-8713-4E72-9FA9-43DE4DDB877B}"/>
    <cellStyle name="Warning Text 2 2 6 2 3" xfId="56517" xr:uid="{B0051BC3-1F4E-4130-AC48-9D1AD951D094}"/>
    <cellStyle name="Warning Text 2 2 6 3" xfId="38665" xr:uid="{D7FED8E6-1D9D-4CAB-9EBF-8C39C3BB1FDB}"/>
    <cellStyle name="Warning Text 2 2 6 4" xfId="56516" xr:uid="{950354DD-A7C3-49F0-90CB-8316E5BEC448}"/>
    <cellStyle name="Warning Text 2 2 7" xfId="20794" xr:uid="{81220880-252B-4FEF-86A9-96BA9BA9E27F}"/>
    <cellStyle name="Warning Text 2 2 7 2" xfId="20795" xr:uid="{47C5F81C-8B32-4C28-87F9-F79128A158EE}"/>
    <cellStyle name="Warning Text 2 2 7 2 2" xfId="38668" xr:uid="{BBA83EED-423A-4D96-9C0E-E5A24C9EE66A}"/>
    <cellStyle name="Warning Text 2 2 7 2 3" xfId="56519" xr:uid="{841309C6-9A03-49EE-9F3A-D86069E3F9A8}"/>
    <cellStyle name="Warning Text 2 2 7 3" xfId="38667" xr:uid="{C5402C27-3150-46B0-A54E-2A240B2D0DF8}"/>
    <cellStyle name="Warning Text 2 2 7 4" xfId="56518" xr:uid="{BF3B4963-355A-4234-8EEE-4FAF19AA9EBC}"/>
    <cellStyle name="Warning Text 2 2 8" xfId="20796" xr:uid="{BF25BA6B-5AC6-4EA4-9B17-050268BC2625}"/>
    <cellStyle name="Warning Text 2 2 8 2" xfId="20797" xr:uid="{EDF456F5-5EB9-4253-B8F7-D0A30BC6E2EF}"/>
    <cellStyle name="Warning Text 2 2 8 2 2" xfId="38670" xr:uid="{56BF662B-C51A-41F8-991E-42015701C6B8}"/>
    <cellStyle name="Warning Text 2 2 8 2 3" xfId="56521" xr:uid="{FACC5926-2293-45EE-B3DD-C718C9C69F37}"/>
    <cellStyle name="Warning Text 2 2 8 3" xfId="38669" xr:uid="{E95985F2-F45B-4B42-B202-84011DBD201F}"/>
    <cellStyle name="Warning Text 2 2 8 4" xfId="56520" xr:uid="{4AF637B7-7FF6-4B9F-AD25-2E17511EB5CE}"/>
    <cellStyle name="Warning Text 2 2 9" xfId="20798" xr:uid="{B0F3A953-2D32-4FB5-9A40-99DA78DA5699}"/>
    <cellStyle name="Warning Text 2 2 9 2" xfId="38671" xr:uid="{5CE117D8-99FB-4FC7-B0C4-4F03646777F3}"/>
    <cellStyle name="Warning Text 2 2 9 3" xfId="56522" xr:uid="{00CD3AB1-DAF5-46EE-81A2-CB825B3787AE}"/>
    <cellStyle name="Warning Text 2 20" xfId="20799" xr:uid="{10B65F2F-FFD2-4DED-AD9C-37CB9E46270D}"/>
    <cellStyle name="Warning Text 2 20 2" xfId="38672" xr:uid="{8F9975C9-7EA5-4BAC-8514-BCB8C4E4DCB6}"/>
    <cellStyle name="Warning Text 2 20 3" xfId="56523" xr:uid="{10454171-168C-4C5D-8BCA-75E53BE18F73}"/>
    <cellStyle name="Warning Text 2 21" xfId="20688" xr:uid="{D4956A3F-DEF3-4028-B708-8C36661B26ED}"/>
    <cellStyle name="Warning Text 2 21 2" xfId="38561" xr:uid="{A47513F6-0A99-47B4-B037-595D41FADCD2}"/>
    <cellStyle name="Warning Text 2 21 3" xfId="56412" xr:uid="{0E1DFF94-CC34-444C-809F-6AFC6D177588}"/>
    <cellStyle name="Warning Text 2 22" xfId="60427" xr:uid="{49DFE1B1-5647-4D05-A29B-F3F2A496C78B}"/>
    <cellStyle name="Warning Text 2 3" xfId="4826" xr:uid="{54AAC434-6657-49E9-9200-F0F126A00F31}"/>
    <cellStyle name="Warning Text 2 3 10" xfId="20801" xr:uid="{A3C8DB24-F6F9-452B-B779-07AABBDC0D1F}"/>
    <cellStyle name="Warning Text 2 3 10 2" xfId="38674" xr:uid="{589A81A0-8787-42FC-9567-01530F933C5F}"/>
    <cellStyle name="Warning Text 2 3 10 3" xfId="56525" xr:uid="{79B19A45-4F69-4CF5-915A-D558D66F029A}"/>
    <cellStyle name="Warning Text 2 3 11" xfId="20800" xr:uid="{6C3B1516-34D1-4CF8-A44C-6B26AD177C89}"/>
    <cellStyle name="Warning Text 2 3 11 2" xfId="38673" xr:uid="{FD885466-357D-4F3C-BD9A-114747CCEF95}"/>
    <cellStyle name="Warning Text 2 3 11 3" xfId="56524" xr:uid="{36A910B9-3351-4345-87E5-41A4ED0026D7}"/>
    <cellStyle name="Warning Text 2 3 12" xfId="60430" xr:uid="{13E168AD-E8A9-40CC-93B6-A5942FF9D658}"/>
    <cellStyle name="Warning Text 2 3 2" xfId="20802" xr:uid="{6E356C82-FFEE-43AB-AA36-464320101BB5}"/>
    <cellStyle name="Warning Text 2 3 2 2" xfId="20803" xr:uid="{0E36B867-E46F-44B2-B4E5-C8B866A16145}"/>
    <cellStyle name="Warning Text 2 3 2 2 2" xfId="20804" xr:uid="{B42D6C27-4936-412E-A3FA-9A96F6686735}"/>
    <cellStyle name="Warning Text 2 3 2 2 2 2" xfId="38677" xr:uid="{B2774B24-27F0-41E8-A5C3-2A0AC87FB442}"/>
    <cellStyle name="Warning Text 2 3 2 2 2 3" xfId="56528" xr:uid="{532E3252-9620-48A6-B903-397B24EBC6CA}"/>
    <cellStyle name="Warning Text 2 3 2 2 3" xfId="38676" xr:uid="{78642406-25E7-4B29-B71D-8BB376CC272E}"/>
    <cellStyle name="Warning Text 2 3 2 2 4" xfId="56527" xr:uid="{882410E0-572F-4B96-BF7E-EDB2B59A8C2B}"/>
    <cellStyle name="Warning Text 2 3 2 3" xfId="20805" xr:uid="{5948EEFF-AED1-44CA-977B-EDD0FAB7B587}"/>
    <cellStyle name="Warning Text 2 3 2 3 2" xfId="20806" xr:uid="{D186FD77-0E81-4596-9248-72765C648541}"/>
    <cellStyle name="Warning Text 2 3 2 3 2 2" xfId="38679" xr:uid="{79664373-2BB9-4FC9-A2BB-93467D2B3A2D}"/>
    <cellStyle name="Warning Text 2 3 2 3 2 3" xfId="56530" xr:uid="{CF6441BA-6DC4-4B8E-B598-D7AB710C38E1}"/>
    <cellStyle name="Warning Text 2 3 2 3 3" xfId="38678" xr:uid="{05C68143-E759-4DC4-A7A7-3ACFD7CCF1DD}"/>
    <cellStyle name="Warning Text 2 3 2 3 4" xfId="56529" xr:uid="{3AE09AB5-049F-4959-81DB-77EF72FCC0CB}"/>
    <cellStyle name="Warning Text 2 3 2 4" xfId="20807" xr:uid="{2A2F8A8B-B901-4AE1-83A3-5EB575CAB16A}"/>
    <cellStyle name="Warning Text 2 3 2 4 2" xfId="38680" xr:uid="{3B3A0126-4D35-4046-810E-C44ED07239F9}"/>
    <cellStyle name="Warning Text 2 3 2 4 3" xfId="56531" xr:uid="{4E05EDD8-B855-475F-9D5D-33E64B742A3E}"/>
    <cellStyle name="Warning Text 2 3 2 5" xfId="38675" xr:uid="{8A2FBD7A-6585-48E9-80BF-413DDA2018B6}"/>
    <cellStyle name="Warning Text 2 3 2 6" xfId="56526" xr:uid="{9765805A-E823-47F3-AAC8-8713280B2041}"/>
    <cellStyle name="Warning Text 2 3 3" xfId="20808" xr:uid="{85569C59-5DB3-44AE-86AF-C632B64809FE}"/>
    <cellStyle name="Warning Text 2 3 3 2" xfId="20809" xr:uid="{E4A22FBD-38F1-4B0E-90FF-E694E665DB4F}"/>
    <cellStyle name="Warning Text 2 3 3 2 2" xfId="20810" xr:uid="{9B776BF5-88AF-446E-8546-AA72D1847F04}"/>
    <cellStyle name="Warning Text 2 3 3 2 2 2" xfId="38683" xr:uid="{766ECAF0-E222-49D6-B0B8-9C1587CA6330}"/>
    <cellStyle name="Warning Text 2 3 3 2 2 3" xfId="56534" xr:uid="{D2CE70C9-E7A1-46F7-BA0B-AF85EDF14747}"/>
    <cellStyle name="Warning Text 2 3 3 2 3" xfId="38682" xr:uid="{BF346F24-3DBE-4742-9A89-667C0B50FC92}"/>
    <cellStyle name="Warning Text 2 3 3 2 4" xfId="56533" xr:uid="{9EBA401C-1DD1-41C6-B36E-AA96A4C6BF22}"/>
    <cellStyle name="Warning Text 2 3 3 3" xfId="20811" xr:uid="{046D3789-629F-4262-8BE9-FB60B5908E25}"/>
    <cellStyle name="Warning Text 2 3 3 3 2" xfId="20812" xr:uid="{80D2AB67-C183-4BDD-B9DD-6F6BD3630D51}"/>
    <cellStyle name="Warning Text 2 3 3 3 2 2" xfId="38685" xr:uid="{A84FAFDA-758F-402D-BA14-5087F4B8D5BB}"/>
    <cellStyle name="Warning Text 2 3 3 3 2 3" xfId="56536" xr:uid="{8572F82B-C46E-41AB-898D-4EE94499E53B}"/>
    <cellStyle name="Warning Text 2 3 3 3 3" xfId="38684" xr:uid="{5F6F24EB-9E0D-437B-92E2-DBD58338CF38}"/>
    <cellStyle name="Warning Text 2 3 3 3 4" xfId="56535" xr:uid="{94E3EB85-9A36-4AAD-AF4C-B7FE794B4E99}"/>
    <cellStyle name="Warning Text 2 3 3 4" xfId="20813" xr:uid="{8A1EA271-937A-487F-AEA6-6A5B6DEBC668}"/>
    <cellStyle name="Warning Text 2 3 3 4 2" xfId="38686" xr:uid="{C9A9DC17-36D3-4251-BA91-5EEF91B9D552}"/>
    <cellStyle name="Warning Text 2 3 3 4 3" xfId="56537" xr:uid="{3FD03EDA-4D8D-4B02-B03D-4EBB5A4ABE3D}"/>
    <cellStyle name="Warning Text 2 3 3 5" xfId="38681" xr:uid="{88C8E622-36E6-478B-81F0-EE7FEF38935C}"/>
    <cellStyle name="Warning Text 2 3 3 6" xfId="56532" xr:uid="{84BF83F8-0620-462D-9BA7-F4AF1559B7AB}"/>
    <cellStyle name="Warning Text 2 3 4" xfId="20814" xr:uid="{03FA5228-DA3A-416A-B9DB-D200793274C1}"/>
    <cellStyle name="Warning Text 2 3 4 2" xfId="20815" xr:uid="{216C4248-BA7F-4A15-88D9-D3CF44832BE5}"/>
    <cellStyle name="Warning Text 2 3 4 2 2" xfId="20816" xr:uid="{B0CFA774-E2BE-4309-BF21-3DE87FE68371}"/>
    <cellStyle name="Warning Text 2 3 4 2 2 2" xfId="38689" xr:uid="{7C3B6A4E-FB12-481A-BD1D-02F71DC5CB5D}"/>
    <cellStyle name="Warning Text 2 3 4 2 2 3" xfId="56540" xr:uid="{D65EB8E2-021A-4135-A85F-B9031D1B3AF1}"/>
    <cellStyle name="Warning Text 2 3 4 2 3" xfId="38688" xr:uid="{20ABE93D-2D59-4FBC-BC40-24FBE16E177F}"/>
    <cellStyle name="Warning Text 2 3 4 2 4" xfId="56539" xr:uid="{D7FAC5DC-83CF-4976-9F97-BBB7C1F3E4A2}"/>
    <cellStyle name="Warning Text 2 3 4 3" xfId="20817" xr:uid="{269AC1E6-EDCD-40DE-BF0C-D8875B6BF7FE}"/>
    <cellStyle name="Warning Text 2 3 4 3 2" xfId="20818" xr:uid="{44AEB94D-0CFB-4E5A-B811-1BAB95005D63}"/>
    <cellStyle name="Warning Text 2 3 4 3 2 2" xfId="38691" xr:uid="{333B47F5-C555-413B-9161-C2D27C08A272}"/>
    <cellStyle name="Warning Text 2 3 4 3 2 3" xfId="56542" xr:uid="{761A8152-C3C7-4802-8B8D-8BCDA0D89133}"/>
    <cellStyle name="Warning Text 2 3 4 3 3" xfId="38690" xr:uid="{4F21FFF6-2211-4E2D-855B-AE7C13BE5744}"/>
    <cellStyle name="Warning Text 2 3 4 3 4" xfId="56541" xr:uid="{68064448-3B73-405F-8902-F93711C26930}"/>
    <cellStyle name="Warning Text 2 3 4 4" xfId="20819" xr:uid="{FC82C731-9F08-4330-9ED2-271A24B2A192}"/>
    <cellStyle name="Warning Text 2 3 4 4 2" xfId="20820" xr:uid="{BFBC26F3-4CA1-4D8B-970A-2E371FB88E59}"/>
    <cellStyle name="Warning Text 2 3 4 4 2 2" xfId="38693" xr:uid="{3B89A8F9-8E29-4B24-91B4-0DF1C52EB2AE}"/>
    <cellStyle name="Warning Text 2 3 4 4 2 3" xfId="56544" xr:uid="{A35BF8FD-B572-485C-951F-DCB28014177A}"/>
    <cellStyle name="Warning Text 2 3 4 4 3" xfId="38692" xr:uid="{54191D23-E08B-4424-9E85-4B71CE1EFC05}"/>
    <cellStyle name="Warning Text 2 3 4 4 4" xfId="56543" xr:uid="{65A13CBA-FC25-425C-A769-1CAAFFC02A06}"/>
    <cellStyle name="Warning Text 2 3 4 5" xfId="20821" xr:uid="{70F76335-54B4-44A5-AA8C-B236C05A2947}"/>
    <cellStyle name="Warning Text 2 3 4 5 2" xfId="38694" xr:uid="{E2828B09-C3FE-4ECC-A88B-FC34E5725EBC}"/>
    <cellStyle name="Warning Text 2 3 4 5 3" xfId="56545" xr:uid="{7E618CB4-B1BC-43E2-A11D-4C96D84151D0}"/>
    <cellStyle name="Warning Text 2 3 4 6" xfId="38687" xr:uid="{8CD8375D-690B-47C6-AE10-98FB87C88839}"/>
    <cellStyle name="Warning Text 2 3 4 7" xfId="56538" xr:uid="{371E88DB-07B2-4919-90E7-7DC65FD1A53F}"/>
    <cellStyle name="Warning Text 2 3 5" xfId="20822" xr:uid="{D3A9E62D-3CAB-40E1-8221-C1C3D7DC3CB5}"/>
    <cellStyle name="Warning Text 2 3 5 2" xfId="20823" xr:uid="{ECE7F45A-C4A3-4FEE-88F2-270095CA1BEC}"/>
    <cellStyle name="Warning Text 2 3 5 2 2" xfId="20824" xr:uid="{32E9F88A-F6C5-45D4-9603-CEAAC56C6B6B}"/>
    <cellStyle name="Warning Text 2 3 5 2 2 2" xfId="38697" xr:uid="{59E22FC7-CD5A-4C8A-9C29-81AB5CBD28A1}"/>
    <cellStyle name="Warning Text 2 3 5 2 2 3" xfId="56548" xr:uid="{6596D4AC-2F25-4270-B550-C5F26230FF48}"/>
    <cellStyle name="Warning Text 2 3 5 2 3" xfId="38696" xr:uid="{A7145755-D675-4DAF-A927-709FFCEA26A6}"/>
    <cellStyle name="Warning Text 2 3 5 2 4" xfId="56547" xr:uid="{47081D49-D46F-43B4-BEC3-69D2BB18D6C5}"/>
    <cellStyle name="Warning Text 2 3 5 3" xfId="20825" xr:uid="{7E0B79F3-B2ED-4E19-9B45-271D56F32A3C}"/>
    <cellStyle name="Warning Text 2 3 5 3 2" xfId="20826" xr:uid="{5B8D918C-A4B3-4749-85EB-84E56A828E09}"/>
    <cellStyle name="Warning Text 2 3 5 3 2 2" xfId="38699" xr:uid="{F0CD3E8F-812F-4339-B94E-8460181DDF36}"/>
    <cellStyle name="Warning Text 2 3 5 3 2 3" xfId="56550" xr:uid="{EC98DBAE-EEBD-4069-8223-41427C16B835}"/>
    <cellStyle name="Warning Text 2 3 5 3 3" xfId="38698" xr:uid="{BE8352D7-90D4-42B0-8558-CE25906B969C}"/>
    <cellStyle name="Warning Text 2 3 5 3 4" xfId="56549" xr:uid="{22D76793-99D6-44CC-AAA9-4673CD109607}"/>
    <cellStyle name="Warning Text 2 3 5 4" xfId="20827" xr:uid="{FAAEB237-22D5-432C-9757-9506292B2F77}"/>
    <cellStyle name="Warning Text 2 3 5 4 2" xfId="38700" xr:uid="{849B9E59-667E-438C-B54C-CC02A4FD1555}"/>
    <cellStyle name="Warning Text 2 3 5 4 3" xfId="56551" xr:uid="{EF0E3391-1053-4B54-8E1C-19FF4A2F0B56}"/>
    <cellStyle name="Warning Text 2 3 5 5" xfId="38695" xr:uid="{49C537CF-5F2B-433E-BA11-AD8B0358E59D}"/>
    <cellStyle name="Warning Text 2 3 5 6" xfId="56546" xr:uid="{2B62F8BF-0D1D-49C8-9CEE-FCFB253318F9}"/>
    <cellStyle name="Warning Text 2 3 6" xfId="20828" xr:uid="{9A61EE41-C136-41A0-9925-C37613E23F09}"/>
    <cellStyle name="Warning Text 2 3 6 2" xfId="20829" xr:uid="{9AAEB316-EB4B-44D4-8278-5A56E0586171}"/>
    <cellStyle name="Warning Text 2 3 6 2 2" xfId="38702" xr:uid="{CECA181D-DA1D-4FC7-A11E-B540567711EC}"/>
    <cellStyle name="Warning Text 2 3 6 2 3" xfId="56553" xr:uid="{D793DB97-0B27-41EB-ABD7-C213A896C8E5}"/>
    <cellStyle name="Warning Text 2 3 6 3" xfId="38701" xr:uid="{41D632F3-5284-45B4-8F71-9EC3AFF1B11A}"/>
    <cellStyle name="Warning Text 2 3 6 4" xfId="56552" xr:uid="{974DF09F-66C7-4FF8-BB46-A9ACBEDD4CAC}"/>
    <cellStyle name="Warning Text 2 3 7" xfId="20830" xr:uid="{C6332EB3-2BF5-4ECE-B718-656F6877C1DE}"/>
    <cellStyle name="Warning Text 2 3 7 2" xfId="20831" xr:uid="{01AED6F9-9A60-425B-82BA-FAA4C1B20A89}"/>
    <cellStyle name="Warning Text 2 3 7 2 2" xfId="38704" xr:uid="{27E29D26-18E2-4DEB-A28A-259554867341}"/>
    <cellStyle name="Warning Text 2 3 7 2 3" xfId="56555" xr:uid="{54CC3962-AF11-4FCE-860D-3FDC9AFCDDBC}"/>
    <cellStyle name="Warning Text 2 3 7 3" xfId="38703" xr:uid="{7DD86396-8615-4F29-84B0-28179796F380}"/>
    <cellStyle name="Warning Text 2 3 7 4" xfId="56554" xr:uid="{A239E284-5B5A-4031-92D3-16379919EC5B}"/>
    <cellStyle name="Warning Text 2 3 8" xfId="20832" xr:uid="{61D2F283-B8BD-4ACB-A832-F62B7D71E3A3}"/>
    <cellStyle name="Warning Text 2 3 8 2" xfId="20833" xr:uid="{EAE17E78-2398-4C21-A8E6-D949C4790ECA}"/>
    <cellStyle name="Warning Text 2 3 8 2 2" xfId="38706" xr:uid="{FCFCFFEF-B57B-41A6-9B2F-6C63744D67FF}"/>
    <cellStyle name="Warning Text 2 3 8 2 3" xfId="56557" xr:uid="{7FCD0302-F2A4-4090-A03E-19C3C614B5F1}"/>
    <cellStyle name="Warning Text 2 3 8 3" xfId="38705" xr:uid="{3B90487E-71C5-4ABF-BE84-7949F39747D3}"/>
    <cellStyle name="Warning Text 2 3 8 4" xfId="56556" xr:uid="{788665A5-46BA-46C6-85F4-AC6D33E12F87}"/>
    <cellStyle name="Warning Text 2 3 9" xfId="20834" xr:uid="{76FB2159-E7BD-4B94-9E46-CE17A8AB6D9F}"/>
    <cellStyle name="Warning Text 2 3 9 2" xfId="38707" xr:uid="{11D352A1-A2BB-423F-BD80-82A970B50F3C}"/>
    <cellStyle name="Warning Text 2 3 9 3" xfId="56558" xr:uid="{2CE4EDE9-2892-479A-8DFB-99FFF2DDE6E2}"/>
    <cellStyle name="Warning Text 2 4" xfId="4827" xr:uid="{DEA93E1A-609E-493B-91A4-871038B408B0}"/>
    <cellStyle name="Warning Text 2 4 10" xfId="20836" xr:uid="{E3960286-0024-4C20-BBF0-B440A8CEA052}"/>
    <cellStyle name="Warning Text 2 4 10 2" xfId="38709" xr:uid="{EFABF78A-FAC0-49E6-8914-BF6726115810}"/>
    <cellStyle name="Warning Text 2 4 10 3" xfId="56560" xr:uid="{E5CFF87E-BC6F-4381-805B-9362D1A9225B}"/>
    <cellStyle name="Warning Text 2 4 11" xfId="20835" xr:uid="{FBC9DCA2-0EC5-44AC-8143-F5F89C83A5A6}"/>
    <cellStyle name="Warning Text 2 4 11 2" xfId="38708" xr:uid="{77EE8CB5-88F0-4E64-9C19-138DBBD0B2E1}"/>
    <cellStyle name="Warning Text 2 4 11 3" xfId="56559" xr:uid="{B0C366FB-5D34-480D-BC0D-CB1E42B8ABC6}"/>
    <cellStyle name="Warning Text 2 4 12" xfId="60431" xr:uid="{FA60C0EE-EFB9-4751-8DA7-5ADA85A7F551}"/>
    <cellStyle name="Warning Text 2 4 2" xfId="20837" xr:uid="{07122104-8C37-458F-A413-F748C1AC573D}"/>
    <cellStyle name="Warning Text 2 4 2 2" xfId="20838" xr:uid="{0C0E7CC2-809D-4795-88FA-CEAE6A234053}"/>
    <cellStyle name="Warning Text 2 4 2 2 2" xfId="20839" xr:uid="{3B3D6E4C-249C-4B01-AA9A-566496DEC123}"/>
    <cellStyle name="Warning Text 2 4 2 2 2 2" xfId="38712" xr:uid="{C2B0D4B3-9122-40FF-914F-DFE12F7F849E}"/>
    <cellStyle name="Warning Text 2 4 2 2 2 3" xfId="56563" xr:uid="{EEB32485-4DE2-4974-9925-C183C641E01B}"/>
    <cellStyle name="Warning Text 2 4 2 2 3" xfId="38711" xr:uid="{6CD4B6E3-C0D6-49A2-B5DB-8F87228EA766}"/>
    <cellStyle name="Warning Text 2 4 2 2 4" xfId="56562" xr:uid="{513E83E8-E180-4BA5-A20D-B1827D000000}"/>
    <cellStyle name="Warning Text 2 4 2 3" xfId="20840" xr:uid="{BFDA8D39-C543-4A04-96C5-9C92D4BA24E8}"/>
    <cellStyle name="Warning Text 2 4 2 3 2" xfId="20841" xr:uid="{B45C2F75-0C45-4AC7-8848-A63F11389EA7}"/>
    <cellStyle name="Warning Text 2 4 2 3 2 2" xfId="38714" xr:uid="{06373C7F-EFD6-4E66-BAEC-9818F934B021}"/>
    <cellStyle name="Warning Text 2 4 2 3 2 3" xfId="56565" xr:uid="{0A3D2C03-E5C7-46D3-84AA-77E2E0FDF8F3}"/>
    <cellStyle name="Warning Text 2 4 2 3 3" xfId="38713" xr:uid="{39A06644-3C95-4E1B-9249-EBCA950D889A}"/>
    <cellStyle name="Warning Text 2 4 2 3 4" xfId="56564" xr:uid="{E1DA0ED8-14EC-4C7A-98C2-B1BD67D76962}"/>
    <cellStyle name="Warning Text 2 4 2 4" xfId="20842" xr:uid="{5FEF85C3-FAB6-460C-9232-A89FCFD92EC2}"/>
    <cellStyle name="Warning Text 2 4 2 4 2" xfId="38715" xr:uid="{8E24CDC0-64A0-42DC-9FC2-688E071CCE93}"/>
    <cellStyle name="Warning Text 2 4 2 4 3" xfId="56566" xr:uid="{98798F9A-CE76-4C10-9EB6-FD2D8390EA66}"/>
    <cellStyle name="Warning Text 2 4 2 5" xfId="38710" xr:uid="{034A6564-2B9C-4695-A844-9B3CBDBDB6BF}"/>
    <cellStyle name="Warning Text 2 4 2 6" xfId="56561" xr:uid="{5BCBA647-4099-4BDA-A42E-F3FFDD3F2676}"/>
    <cellStyle name="Warning Text 2 4 3" xfId="20843" xr:uid="{3543B10B-55E0-4C5A-99A7-705ED2AC9B5C}"/>
    <cellStyle name="Warning Text 2 4 3 2" xfId="20844" xr:uid="{B3E60C8F-DC68-4E41-A99F-19DE186746A1}"/>
    <cellStyle name="Warning Text 2 4 3 2 2" xfId="20845" xr:uid="{EFCF92F2-1F4C-459F-9C05-0A41E1EECD64}"/>
    <cellStyle name="Warning Text 2 4 3 2 2 2" xfId="38718" xr:uid="{1ADEB082-7AEC-44E3-AB86-1250CA657BED}"/>
    <cellStyle name="Warning Text 2 4 3 2 2 3" xfId="56569" xr:uid="{B46CB7F3-F064-4213-9506-BB7AD5AF08D7}"/>
    <cellStyle name="Warning Text 2 4 3 2 3" xfId="38717" xr:uid="{C5C7B1C3-7650-4DED-BE26-643F809F626F}"/>
    <cellStyle name="Warning Text 2 4 3 2 4" xfId="56568" xr:uid="{AA2DC1C1-B995-433E-901D-AD17F30F2655}"/>
    <cellStyle name="Warning Text 2 4 3 3" xfId="20846" xr:uid="{1E6120F3-AAC0-4F05-AF19-9E92BB720F84}"/>
    <cellStyle name="Warning Text 2 4 3 3 2" xfId="20847" xr:uid="{41DCE825-D0EE-4553-825E-B4C672F2A348}"/>
    <cellStyle name="Warning Text 2 4 3 3 2 2" xfId="38720" xr:uid="{403F7BC6-2FE9-44AC-B509-6C95102B6750}"/>
    <cellStyle name="Warning Text 2 4 3 3 2 3" xfId="56571" xr:uid="{D6820458-6D23-49DB-AE72-0B500FB85ACF}"/>
    <cellStyle name="Warning Text 2 4 3 3 3" xfId="38719" xr:uid="{65FA2967-65C7-42AE-87C1-B65082AD3B08}"/>
    <cellStyle name="Warning Text 2 4 3 3 4" xfId="56570" xr:uid="{629BA44F-3DCA-4EDC-84B3-AFC7D40A9D67}"/>
    <cellStyle name="Warning Text 2 4 3 4" xfId="20848" xr:uid="{9F9A96F7-9DCA-4A1B-905C-E02FA5A188A6}"/>
    <cellStyle name="Warning Text 2 4 3 4 2" xfId="38721" xr:uid="{FD0955BF-CD78-4A3E-B072-67C98EFF0888}"/>
    <cellStyle name="Warning Text 2 4 3 4 3" xfId="56572" xr:uid="{37ABBE46-9878-43AA-B0CB-9E8AA6FFCC7E}"/>
    <cellStyle name="Warning Text 2 4 3 5" xfId="38716" xr:uid="{E614790A-5A8D-458F-8521-289717A10CD1}"/>
    <cellStyle name="Warning Text 2 4 3 6" xfId="56567" xr:uid="{0E994EEF-CC10-476E-A51B-86ECCBDF55BC}"/>
    <cellStyle name="Warning Text 2 4 4" xfId="20849" xr:uid="{8D541F69-0439-48E2-80D6-D60716F52802}"/>
    <cellStyle name="Warning Text 2 4 4 2" xfId="20850" xr:uid="{9DFAB545-16B8-4185-AED7-34CFB8B028CD}"/>
    <cellStyle name="Warning Text 2 4 4 2 2" xfId="20851" xr:uid="{5661F450-D287-4D0B-BA53-C0C42B02EFA4}"/>
    <cellStyle name="Warning Text 2 4 4 2 2 2" xfId="38724" xr:uid="{469F45BC-E0B4-4A0D-A79E-A53C931EFE33}"/>
    <cellStyle name="Warning Text 2 4 4 2 2 3" xfId="56575" xr:uid="{DB189090-64C9-4AC2-95A2-F708ECF660C7}"/>
    <cellStyle name="Warning Text 2 4 4 2 3" xfId="38723" xr:uid="{AAA412B5-FE6D-4511-A055-A49F2F7B5A49}"/>
    <cellStyle name="Warning Text 2 4 4 2 4" xfId="56574" xr:uid="{CF930886-D72F-41D6-A0BE-47954BA22593}"/>
    <cellStyle name="Warning Text 2 4 4 3" xfId="20852" xr:uid="{EF393E54-A5EF-44F8-A8EA-82E20B1CD4C1}"/>
    <cellStyle name="Warning Text 2 4 4 3 2" xfId="20853" xr:uid="{C51353D3-F050-45A2-A6D0-664176E88F0F}"/>
    <cellStyle name="Warning Text 2 4 4 3 2 2" xfId="38726" xr:uid="{3448CC16-BE75-4A22-B96C-C4C131A09E58}"/>
    <cellStyle name="Warning Text 2 4 4 3 2 3" xfId="56577" xr:uid="{119045EE-9F82-4EC1-94D2-B7C11FDE786B}"/>
    <cellStyle name="Warning Text 2 4 4 3 3" xfId="38725" xr:uid="{5318524A-0CBF-4A71-A864-F3B2C067D300}"/>
    <cellStyle name="Warning Text 2 4 4 3 4" xfId="56576" xr:uid="{27BD3237-72F5-4966-8C03-95C059456A49}"/>
    <cellStyle name="Warning Text 2 4 4 4" xfId="20854" xr:uid="{E72B5C8B-3363-45FE-B0BE-148F6A32C9AC}"/>
    <cellStyle name="Warning Text 2 4 4 4 2" xfId="20855" xr:uid="{C018CD3B-C028-41A6-BDDB-F2227C03907B}"/>
    <cellStyle name="Warning Text 2 4 4 4 2 2" xfId="38728" xr:uid="{58BA6EB2-095B-40D4-95C7-BF3956B960A7}"/>
    <cellStyle name="Warning Text 2 4 4 4 2 3" xfId="56579" xr:uid="{36AA6D77-6EEB-4251-B2CE-701FC2CE6984}"/>
    <cellStyle name="Warning Text 2 4 4 4 3" xfId="38727" xr:uid="{7DB454EE-629A-4E3B-9810-1134BC11030D}"/>
    <cellStyle name="Warning Text 2 4 4 4 4" xfId="56578" xr:uid="{5B79C8A8-F1B9-4F84-B3E6-D8DF213D8E11}"/>
    <cellStyle name="Warning Text 2 4 4 5" xfId="20856" xr:uid="{7A8AF0E4-5FAC-4889-943E-EB60A7D4E828}"/>
    <cellStyle name="Warning Text 2 4 4 5 2" xfId="38729" xr:uid="{BE769B0C-42BC-4AB9-BC00-E44E5D36D983}"/>
    <cellStyle name="Warning Text 2 4 4 5 3" xfId="56580" xr:uid="{84AAF960-8445-45D3-ACC0-90AF1ADC2B6F}"/>
    <cellStyle name="Warning Text 2 4 4 6" xfId="38722" xr:uid="{20B94148-0538-4B1C-8936-FDACE4234CB0}"/>
    <cellStyle name="Warning Text 2 4 4 7" xfId="56573" xr:uid="{1C09094A-270A-4AA3-8CBE-8BFBADD334D6}"/>
    <cellStyle name="Warning Text 2 4 5" xfId="20857" xr:uid="{5C0EB0EE-F591-4E1B-BEB5-AAEEBC521D9F}"/>
    <cellStyle name="Warning Text 2 4 5 2" xfId="20858" xr:uid="{D92A6D36-E112-48F2-AF0F-A9916674981A}"/>
    <cellStyle name="Warning Text 2 4 5 2 2" xfId="20859" xr:uid="{C1F4574D-95F7-4214-865A-FF5E00C04E6B}"/>
    <cellStyle name="Warning Text 2 4 5 2 2 2" xfId="38732" xr:uid="{CA3569BD-2DAB-4FE4-9BD7-4437108B4F6D}"/>
    <cellStyle name="Warning Text 2 4 5 2 2 3" xfId="56583" xr:uid="{CD798BD2-1400-4B11-A7ED-C2E4931E3DC6}"/>
    <cellStyle name="Warning Text 2 4 5 2 3" xfId="38731" xr:uid="{32213616-37C4-4F13-A280-07027B249898}"/>
    <cellStyle name="Warning Text 2 4 5 2 4" xfId="56582" xr:uid="{4AB4E0B1-D951-4257-87C7-CD94D549007E}"/>
    <cellStyle name="Warning Text 2 4 5 3" xfId="20860" xr:uid="{C86C079A-E5FC-411C-9794-71CCBEC6EEB6}"/>
    <cellStyle name="Warning Text 2 4 5 3 2" xfId="20861" xr:uid="{DCAE8BBB-17A5-4210-9939-166B61901774}"/>
    <cellStyle name="Warning Text 2 4 5 3 2 2" xfId="38734" xr:uid="{A80076AC-AB5C-4615-9BEE-941BF9507281}"/>
    <cellStyle name="Warning Text 2 4 5 3 2 3" xfId="56585" xr:uid="{760DEA84-0155-4C66-BB2C-17288EFA3C6E}"/>
    <cellStyle name="Warning Text 2 4 5 3 3" xfId="38733" xr:uid="{A06B4C11-DFB9-40E7-8131-50DCE5E081A9}"/>
    <cellStyle name="Warning Text 2 4 5 3 4" xfId="56584" xr:uid="{3F7F9FD1-A387-4685-965B-4870C78096B1}"/>
    <cellStyle name="Warning Text 2 4 5 4" xfId="20862" xr:uid="{D76A5B76-D45F-480D-87D0-B0481D5A1749}"/>
    <cellStyle name="Warning Text 2 4 5 4 2" xfId="38735" xr:uid="{710545BD-CE74-4E56-9DC5-5D8A141CD163}"/>
    <cellStyle name="Warning Text 2 4 5 4 3" xfId="56586" xr:uid="{76EDDD17-DA0A-40CD-835E-65ED8A82ADE5}"/>
    <cellStyle name="Warning Text 2 4 5 5" xfId="38730" xr:uid="{96F2978E-97AC-4F4D-A616-CD4A5F63F28A}"/>
    <cellStyle name="Warning Text 2 4 5 6" xfId="56581" xr:uid="{40551248-C665-4BF5-8F91-09C3246AD2EF}"/>
    <cellStyle name="Warning Text 2 4 6" xfId="20863" xr:uid="{DFA42A10-C839-456C-8A56-4123BB5883AD}"/>
    <cellStyle name="Warning Text 2 4 6 2" xfId="20864" xr:uid="{32194DEA-8B61-41F5-80DD-2F6D32D053DE}"/>
    <cellStyle name="Warning Text 2 4 6 2 2" xfId="38737" xr:uid="{F0E78ECD-41C6-468B-93E4-980A9ACB8429}"/>
    <cellStyle name="Warning Text 2 4 6 2 3" xfId="56588" xr:uid="{B05E35E0-6F47-4CFA-9F03-1F1B753E344C}"/>
    <cellStyle name="Warning Text 2 4 6 3" xfId="38736" xr:uid="{4E21121E-E8BE-4F39-A78B-7899FF0775CE}"/>
    <cellStyle name="Warning Text 2 4 6 4" xfId="56587" xr:uid="{7B15D389-B64F-4FF4-AE7F-5FDBAF7FF1C0}"/>
    <cellStyle name="Warning Text 2 4 7" xfId="20865" xr:uid="{DEE3FA7D-3B00-4793-ACAE-3EF821D963D3}"/>
    <cellStyle name="Warning Text 2 4 7 2" xfId="20866" xr:uid="{77327CD2-EAD7-407C-B6CD-A408F6E6E689}"/>
    <cellStyle name="Warning Text 2 4 7 2 2" xfId="38739" xr:uid="{CE8CC559-C89E-4765-AC42-876CC9C799A9}"/>
    <cellStyle name="Warning Text 2 4 7 2 3" xfId="56590" xr:uid="{C674D44B-4A2C-40A2-AB35-49A4C33F648C}"/>
    <cellStyle name="Warning Text 2 4 7 3" xfId="38738" xr:uid="{FE8392C7-D49A-4147-B985-398C3B7C57C3}"/>
    <cellStyle name="Warning Text 2 4 7 4" xfId="56589" xr:uid="{87266FA6-02A4-4E02-8F1E-BB57ADC35C80}"/>
    <cellStyle name="Warning Text 2 4 8" xfId="20867" xr:uid="{6D813753-643E-4E84-BFC7-265219D9918B}"/>
    <cellStyle name="Warning Text 2 4 8 2" xfId="20868" xr:uid="{B5D331A3-B319-4FFB-A603-47B0BC965414}"/>
    <cellStyle name="Warning Text 2 4 8 2 2" xfId="38741" xr:uid="{0D69F13F-84E1-45C6-A284-A8966B6296DA}"/>
    <cellStyle name="Warning Text 2 4 8 2 3" xfId="56592" xr:uid="{A7D71EB4-3EC4-493F-ACBF-AFBFBF4D7B22}"/>
    <cellStyle name="Warning Text 2 4 8 3" xfId="38740" xr:uid="{6A1DF8C2-9504-4665-99C4-E61EC0F8D25E}"/>
    <cellStyle name="Warning Text 2 4 8 4" xfId="56591" xr:uid="{EA20CB7E-67A7-4678-AAAD-4BEE25A17FC9}"/>
    <cellStyle name="Warning Text 2 4 9" xfId="20869" xr:uid="{41596443-787A-41D6-BD3B-137059284187}"/>
    <cellStyle name="Warning Text 2 4 9 2" xfId="38742" xr:uid="{D748D156-3B64-4341-BA09-02E8C318AB95}"/>
    <cellStyle name="Warning Text 2 4 9 3" xfId="56593" xr:uid="{E4FFB6F7-C014-4D8F-BF0F-C20C670E4BED}"/>
    <cellStyle name="Warning Text 2 5" xfId="4828" xr:uid="{6EE7D7B9-D6C7-4F5C-9617-2665083A689D}"/>
    <cellStyle name="Warning Text 2 5 10" xfId="20871" xr:uid="{65F9B6F6-56D2-4594-941A-183A2DAE9893}"/>
    <cellStyle name="Warning Text 2 5 10 2" xfId="38744" xr:uid="{71E6F17C-7A5F-4092-9EFA-CE4A98FDD734}"/>
    <cellStyle name="Warning Text 2 5 10 3" xfId="56595" xr:uid="{60C8B343-45D4-4A58-855B-F0977ABD34CD}"/>
    <cellStyle name="Warning Text 2 5 11" xfId="20870" xr:uid="{47BEEBE8-4693-4CDD-AB59-AB7DCC24775E}"/>
    <cellStyle name="Warning Text 2 5 11 2" xfId="38743" xr:uid="{16F613F0-CC8C-4A74-B965-7191418ED3F9}"/>
    <cellStyle name="Warning Text 2 5 11 3" xfId="56594" xr:uid="{1050BA7C-E33F-4B46-B64F-45DF6A5C6743}"/>
    <cellStyle name="Warning Text 2 5 12" xfId="60432" xr:uid="{02E0209F-1507-460E-8D28-14DBF22E17C4}"/>
    <cellStyle name="Warning Text 2 5 2" xfId="20872" xr:uid="{B0938753-646C-4CD0-87C5-C5C59033AD7B}"/>
    <cellStyle name="Warning Text 2 5 2 2" xfId="20873" xr:uid="{9FF1E289-A6F7-452F-87CE-B8C7878A0E44}"/>
    <cellStyle name="Warning Text 2 5 2 2 2" xfId="20874" xr:uid="{C4B868F4-53F4-4AD5-8B9B-1AA10E2E5853}"/>
    <cellStyle name="Warning Text 2 5 2 2 2 2" xfId="38747" xr:uid="{8B342A68-FEE3-4E80-8E02-5B4CB676A7EA}"/>
    <cellStyle name="Warning Text 2 5 2 2 2 3" xfId="56598" xr:uid="{BDEBB8D3-B3CE-44A1-A0B5-114B696E1E13}"/>
    <cellStyle name="Warning Text 2 5 2 2 3" xfId="38746" xr:uid="{4743904E-7093-4D86-A970-E6842FAEFE54}"/>
    <cellStyle name="Warning Text 2 5 2 2 4" xfId="56597" xr:uid="{99109488-8B4C-48C9-9851-B65F8A82A258}"/>
    <cellStyle name="Warning Text 2 5 2 3" xfId="20875" xr:uid="{2D6DE7B5-BFD0-4977-8B08-4B58E4749339}"/>
    <cellStyle name="Warning Text 2 5 2 3 2" xfId="20876" xr:uid="{6CC9C2A0-B0BC-444F-A206-99613A7757B1}"/>
    <cellStyle name="Warning Text 2 5 2 3 2 2" xfId="38749" xr:uid="{A9652BA7-A59B-4FD5-8D2C-C547A06EC749}"/>
    <cellStyle name="Warning Text 2 5 2 3 2 3" xfId="56600" xr:uid="{E79C77A3-C0D6-4C80-AD69-8FE473084851}"/>
    <cellStyle name="Warning Text 2 5 2 3 3" xfId="38748" xr:uid="{BE87F657-0551-4F11-A75A-FA6F87F79575}"/>
    <cellStyle name="Warning Text 2 5 2 3 4" xfId="56599" xr:uid="{EDE52190-367A-492E-B0A1-22DAA76E4850}"/>
    <cellStyle name="Warning Text 2 5 2 4" xfId="20877" xr:uid="{6077E14A-2F6D-488D-BD3B-D41B5225CFC8}"/>
    <cellStyle name="Warning Text 2 5 2 4 2" xfId="38750" xr:uid="{F56B6897-FF71-4870-B6A1-24C28BC516BC}"/>
    <cellStyle name="Warning Text 2 5 2 4 3" xfId="56601" xr:uid="{FE13E32E-8BC0-4C83-9F3B-F899512BAAF4}"/>
    <cellStyle name="Warning Text 2 5 2 5" xfId="38745" xr:uid="{96D58D9D-29EB-4887-9F8E-9EFC5F20BEFB}"/>
    <cellStyle name="Warning Text 2 5 2 6" xfId="56596" xr:uid="{72F65DE6-5E52-4323-8080-4D37287C8D41}"/>
    <cellStyle name="Warning Text 2 5 3" xfId="20878" xr:uid="{BAF87428-2A4F-44FE-8D02-A7E66C5E307E}"/>
    <cellStyle name="Warning Text 2 5 3 2" xfId="20879" xr:uid="{ED34CFCC-529C-4CB6-AAD7-D0FD1E39C35D}"/>
    <cellStyle name="Warning Text 2 5 3 2 2" xfId="20880" xr:uid="{71ABB84C-B56E-4E7C-989B-2B19EC4326CC}"/>
    <cellStyle name="Warning Text 2 5 3 2 2 2" xfId="38753" xr:uid="{3E8D455C-DBC9-4400-9F99-81FD7F28FE7E}"/>
    <cellStyle name="Warning Text 2 5 3 2 2 3" xfId="56604" xr:uid="{F292AC4F-2AC7-4E3E-8E3F-39CBF0CDB45B}"/>
    <cellStyle name="Warning Text 2 5 3 2 3" xfId="38752" xr:uid="{D0BEDF4A-DF83-492C-91ED-1C192C07AE45}"/>
    <cellStyle name="Warning Text 2 5 3 2 4" xfId="56603" xr:uid="{59DEABE1-178F-4957-B374-911057582C7A}"/>
    <cellStyle name="Warning Text 2 5 3 3" xfId="20881" xr:uid="{C77957EB-A8BD-482D-B412-C27567A2985B}"/>
    <cellStyle name="Warning Text 2 5 3 3 2" xfId="20882" xr:uid="{9EFFC3F4-A96B-4BE0-93B9-023777C6CFD1}"/>
    <cellStyle name="Warning Text 2 5 3 3 2 2" xfId="38755" xr:uid="{F9EC9FCC-F23C-4120-951C-01EE5D61DF6E}"/>
    <cellStyle name="Warning Text 2 5 3 3 2 3" xfId="56606" xr:uid="{F9F68BFD-B26B-43E0-9A7D-6CDC067E68A3}"/>
    <cellStyle name="Warning Text 2 5 3 3 3" xfId="38754" xr:uid="{760BAFBB-B802-4719-A7DA-BC465C6DE451}"/>
    <cellStyle name="Warning Text 2 5 3 3 4" xfId="56605" xr:uid="{7F87A769-6579-4A4F-BA82-CBAF8A84083D}"/>
    <cellStyle name="Warning Text 2 5 3 4" xfId="20883" xr:uid="{DCF6C79C-B2A9-4D09-AEA7-844501CE63EB}"/>
    <cellStyle name="Warning Text 2 5 3 4 2" xfId="38756" xr:uid="{9574B556-B27E-4254-910E-F05BAAB283D0}"/>
    <cellStyle name="Warning Text 2 5 3 4 3" xfId="56607" xr:uid="{A435757D-E6C6-403B-9076-D4ABEDA97909}"/>
    <cellStyle name="Warning Text 2 5 3 5" xfId="38751" xr:uid="{C32DF30A-62CD-4FF7-A279-DFB4E5D0A4E1}"/>
    <cellStyle name="Warning Text 2 5 3 6" xfId="56602" xr:uid="{A0B443BA-38D7-4247-95A2-25DA53D224EC}"/>
    <cellStyle name="Warning Text 2 5 4" xfId="20884" xr:uid="{AD473CC0-1DCF-4675-B18F-2EC0FD17F740}"/>
    <cellStyle name="Warning Text 2 5 4 2" xfId="20885" xr:uid="{78381385-BCCA-4B95-B98D-B1D203DE7E3C}"/>
    <cellStyle name="Warning Text 2 5 4 2 2" xfId="20886" xr:uid="{5B1F6157-5F40-4C0B-A282-55BDFEF79FAD}"/>
    <cellStyle name="Warning Text 2 5 4 2 2 2" xfId="38759" xr:uid="{A4F5998F-BB7C-45DB-85C9-F06A9C7B6580}"/>
    <cellStyle name="Warning Text 2 5 4 2 2 3" xfId="56610" xr:uid="{2AD9594E-F5FA-4D2C-AD03-0672FA0CCB30}"/>
    <cellStyle name="Warning Text 2 5 4 2 3" xfId="38758" xr:uid="{E9814379-3A61-4800-8264-16ACF2E5E66C}"/>
    <cellStyle name="Warning Text 2 5 4 2 4" xfId="56609" xr:uid="{EE9C57A7-F974-4501-BDB2-116E6517E978}"/>
    <cellStyle name="Warning Text 2 5 4 3" xfId="20887" xr:uid="{F84B9CB0-A2DB-4AB6-BEAA-C3DA3851BBD1}"/>
    <cellStyle name="Warning Text 2 5 4 3 2" xfId="20888" xr:uid="{C538C925-322C-4829-8D99-B36FEF94997E}"/>
    <cellStyle name="Warning Text 2 5 4 3 2 2" xfId="38761" xr:uid="{A4F4825A-DDBF-4535-9F08-72F2749005E1}"/>
    <cellStyle name="Warning Text 2 5 4 3 2 3" xfId="56612" xr:uid="{0CD98DEB-EC7B-49D7-BFD8-BDFF63F924E7}"/>
    <cellStyle name="Warning Text 2 5 4 3 3" xfId="38760" xr:uid="{2D1F7A76-285B-420C-97D7-E9B0E509D197}"/>
    <cellStyle name="Warning Text 2 5 4 3 4" xfId="56611" xr:uid="{3908CA19-8FD7-4625-81AA-582F1BF1D7F0}"/>
    <cellStyle name="Warning Text 2 5 4 4" xfId="20889" xr:uid="{29204FF8-B9E6-4C23-9487-77AD477C967D}"/>
    <cellStyle name="Warning Text 2 5 4 4 2" xfId="20890" xr:uid="{F24AB301-FD15-4D83-BB06-B05BAB412B65}"/>
    <cellStyle name="Warning Text 2 5 4 4 2 2" xfId="38763" xr:uid="{FE048B33-1BE6-4E68-BA18-781E45396843}"/>
    <cellStyle name="Warning Text 2 5 4 4 2 3" xfId="56614" xr:uid="{71C81481-7381-41A9-9184-79F00B175B87}"/>
    <cellStyle name="Warning Text 2 5 4 4 3" xfId="38762" xr:uid="{2CADCC0A-5B3E-448C-A809-5C92C070BB04}"/>
    <cellStyle name="Warning Text 2 5 4 4 4" xfId="56613" xr:uid="{77C79C1B-2C60-489D-BB44-2FF5D53B108D}"/>
    <cellStyle name="Warning Text 2 5 4 5" xfId="20891" xr:uid="{26F8D5F3-48B5-46FF-A3B2-21A4336FE468}"/>
    <cellStyle name="Warning Text 2 5 4 5 2" xfId="38764" xr:uid="{DA2E85CA-C788-47D9-BC74-95441E135397}"/>
    <cellStyle name="Warning Text 2 5 4 5 3" xfId="56615" xr:uid="{F68EB2AA-D543-49F2-824D-3013C81C0090}"/>
    <cellStyle name="Warning Text 2 5 4 6" xfId="38757" xr:uid="{7CFB6B3D-9565-4A82-9992-7127B8D37079}"/>
    <cellStyle name="Warning Text 2 5 4 7" xfId="56608" xr:uid="{7B71636A-AACA-4609-A178-A59112E68373}"/>
    <cellStyle name="Warning Text 2 5 5" xfId="20892" xr:uid="{75B0AD22-1E07-4A3F-AE39-D00E85F4730B}"/>
    <cellStyle name="Warning Text 2 5 5 2" xfId="20893" xr:uid="{372915C1-E3A4-483F-8FA3-9084C00EEF84}"/>
    <cellStyle name="Warning Text 2 5 5 2 2" xfId="20894" xr:uid="{40E369E3-AFF4-4205-8B93-CC9DE684943D}"/>
    <cellStyle name="Warning Text 2 5 5 2 2 2" xfId="38767" xr:uid="{72BBB9A3-E6C7-480F-A129-72369C1D7A33}"/>
    <cellStyle name="Warning Text 2 5 5 2 2 3" xfId="56618" xr:uid="{3A7BD7B2-8105-4DE7-AB84-8AAC9C47881A}"/>
    <cellStyle name="Warning Text 2 5 5 2 3" xfId="38766" xr:uid="{D7F3EF4F-1D29-41F1-8B31-6B548DF0BDCF}"/>
    <cellStyle name="Warning Text 2 5 5 2 4" xfId="56617" xr:uid="{27D07348-B47E-48A9-849D-4C9CF6FD2017}"/>
    <cellStyle name="Warning Text 2 5 5 3" xfId="20895" xr:uid="{0F7F4A6F-FF27-4876-B269-0FF513ED7BF9}"/>
    <cellStyle name="Warning Text 2 5 5 3 2" xfId="20896" xr:uid="{DD0EFF9E-2457-44C0-9B7F-CDB9F7E768D1}"/>
    <cellStyle name="Warning Text 2 5 5 3 2 2" xfId="38769" xr:uid="{1ECE085E-E29C-4209-84D7-218892E9DC0C}"/>
    <cellStyle name="Warning Text 2 5 5 3 2 3" xfId="56620" xr:uid="{6AA11152-5750-423D-AA37-8E654ED4E615}"/>
    <cellStyle name="Warning Text 2 5 5 3 3" xfId="38768" xr:uid="{DBBCB6E1-7E5D-44E3-86A6-FAEA925FDFFF}"/>
    <cellStyle name="Warning Text 2 5 5 3 4" xfId="56619" xr:uid="{315F38DF-6AE1-4F57-9B64-E1F0CD5EE239}"/>
    <cellStyle name="Warning Text 2 5 5 4" xfId="20897" xr:uid="{A9A47FB9-C02D-4D7B-9185-A6F49FA2A27E}"/>
    <cellStyle name="Warning Text 2 5 5 4 2" xfId="38770" xr:uid="{04481171-B8BE-47B2-8CEB-A9F2C0AAB7B1}"/>
    <cellStyle name="Warning Text 2 5 5 4 3" xfId="56621" xr:uid="{42552DEA-FD7F-4FF7-AEA7-785E8BD12B2F}"/>
    <cellStyle name="Warning Text 2 5 5 5" xfId="38765" xr:uid="{A29FCF8C-BE30-46A0-A8FF-67CDB1DDD38E}"/>
    <cellStyle name="Warning Text 2 5 5 6" xfId="56616" xr:uid="{7945245E-272C-45D2-B12B-13912292D8A7}"/>
    <cellStyle name="Warning Text 2 5 6" xfId="20898" xr:uid="{F48F2A6E-5577-4070-B49D-D5995D1A3E91}"/>
    <cellStyle name="Warning Text 2 5 6 2" xfId="20899" xr:uid="{DC68F730-40FE-49A9-94AE-63D1A15CA418}"/>
    <cellStyle name="Warning Text 2 5 6 2 2" xfId="38772" xr:uid="{E3158B4E-2EBC-4CE1-8C7E-B98FE30F7436}"/>
    <cellStyle name="Warning Text 2 5 6 2 3" xfId="56623" xr:uid="{07E80CC4-F700-4BDB-9625-53DED40518C1}"/>
    <cellStyle name="Warning Text 2 5 6 3" xfId="38771" xr:uid="{D2148BF2-0AF1-4868-B3BC-8F064B85E65F}"/>
    <cellStyle name="Warning Text 2 5 6 4" xfId="56622" xr:uid="{5E0B44BF-A87D-40C0-B456-D42A2DCDA573}"/>
    <cellStyle name="Warning Text 2 5 7" xfId="20900" xr:uid="{5DFC2B99-6BF1-4492-9268-C564A7A2B091}"/>
    <cellStyle name="Warning Text 2 5 7 2" xfId="20901" xr:uid="{B0B7EBBD-0DC7-4234-BED7-760B837C759C}"/>
    <cellStyle name="Warning Text 2 5 7 2 2" xfId="38774" xr:uid="{8F6F682C-31EF-4CB8-9DBB-3359DFAB6F43}"/>
    <cellStyle name="Warning Text 2 5 7 2 3" xfId="56625" xr:uid="{2E38D941-4801-4E5A-89E3-CA690B8A334C}"/>
    <cellStyle name="Warning Text 2 5 7 3" xfId="38773" xr:uid="{95A824F7-44CC-46F1-9582-17C4FFAB2F28}"/>
    <cellStyle name="Warning Text 2 5 7 4" xfId="56624" xr:uid="{B3DC19F2-5B12-44C1-BAE5-5B6C71460DB8}"/>
    <cellStyle name="Warning Text 2 5 8" xfId="20902" xr:uid="{9CBC0CC8-FF9B-4597-B44E-55CEA21A4E7A}"/>
    <cellStyle name="Warning Text 2 5 8 2" xfId="20903" xr:uid="{66157B45-DDC8-46E4-AE32-0233D113089C}"/>
    <cellStyle name="Warning Text 2 5 8 2 2" xfId="38776" xr:uid="{B52DC240-BF04-4937-8704-A5D146D4DBD7}"/>
    <cellStyle name="Warning Text 2 5 8 2 3" xfId="56627" xr:uid="{95D0B083-CA39-4262-8AD4-0E0633A3A128}"/>
    <cellStyle name="Warning Text 2 5 8 3" xfId="38775" xr:uid="{CEACA80C-4C9A-4D34-9861-93980B91E764}"/>
    <cellStyle name="Warning Text 2 5 8 4" xfId="56626" xr:uid="{9F12D2B5-6CF8-48CD-A752-0EB40A9975F0}"/>
    <cellStyle name="Warning Text 2 5 9" xfId="20904" xr:uid="{C0F273CC-E47B-44FA-910D-09038C3E372A}"/>
    <cellStyle name="Warning Text 2 5 9 2" xfId="38777" xr:uid="{06472318-6773-4FCA-AB8C-EA30170E202B}"/>
    <cellStyle name="Warning Text 2 5 9 3" xfId="56628" xr:uid="{76C77E51-1A71-4373-B8C9-76E685A6CA4B}"/>
    <cellStyle name="Warning Text 2 6" xfId="4829" xr:uid="{F98B9906-6DE2-4D21-A5DF-C4D28C4B6699}"/>
    <cellStyle name="Warning Text 2 6 10" xfId="20906" xr:uid="{A68A3F47-7994-4113-ABD3-EE3F7F530C63}"/>
    <cellStyle name="Warning Text 2 6 10 2" xfId="38779" xr:uid="{92AFC626-EAF6-4671-ADC0-A97B0F670E68}"/>
    <cellStyle name="Warning Text 2 6 10 3" xfId="56630" xr:uid="{7F228480-1F96-4720-8663-B672E9E76E47}"/>
    <cellStyle name="Warning Text 2 6 11" xfId="20905" xr:uid="{31C5B930-944F-456C-98E7-ECD69F617655}"/>
    <cellStyle name="Warning Text 2 6 11 2" xfId="38778" xr:uid="{755ABE02-D4F1-462E-9A87-43D7126EE613}"/>
    <cellStyle name="Warning Text 2 6 11 3" xfId="56629" xr:uid="{6B1B56B9-F63E-42C7-BB65-69230606A7F8}"/>
    <cellStyle name="Warning Text 2 6 12" xfId="60433" xr:uid="{8A83DE30-277D-4C73-88F4-025371AD6020}"/>
    <cellStyle name="Warning Text 2 6 2" xfId="20907" xr:uid="{60D889FA-B210-41DB-AFE2-49DCEA5FAF40}"/>
    <cellStyle name="Warning Text 2 6 2 2" xfId="20908" xr:uid="{E41B1994-CC1B-4F12-B697-AEA29162A2DD}"/>
    <cellStyle name="Warning Text 2 6 2 2 2" xfId="20909" xr:uid="{D2341CE0-4212-4C5B-A398-D2853B507C46}"/>
    <cellStyle name="Warning Text 2 6 2 2 2 2" xfId="38782" xr:uid="{87C873F8-4BF6-41C4-9CF5-E0603D96808D}"/>
    <cellStyle name="Warning Text 2 6 2 2 2 3" xfId="56633" xr:uid="{54E890B2-5264-4C92-87E8-6C943BCD635D}"/>
    <cellStyle name="Warning Text 2 6 2 2 3" xfId="38781" xr:uid="{70ADF379-F5AF-4E5F-973D-1CAAE0874BCF}"/>
    <cellStyle name="Warning Text 2 6 2 2 4" xfId="56632" xr:uid="{DC0514FE-6DC1-4113-9F17-AE97A53E2F2F}"/>
    <cellStyle name="Warning Text 2 6 2 3" xfId="20910" xr:uid="{B3E2145E-B755-4990-A696-14FAE35A37D9}"/>
    <cellStyle name="Warning Text 2 6 2 3 2" xfId="20911" xr:uid="{1C73E847-8DF8-4D69-95D2-CA8AD8DBF693}"/>
    <cellStyle name="Warning Text 2 6 2 3 2 2" xfId="38784" xr:uid="{CA689C59-5F47-4253-855D-8BB943D8D4BE}"/>
    <cellStyle name="Warning Text 2 6 2 3 2 3" xfId="56635" xr:uid="{6622F7A6-626D-47A4-A0E5-4651F8B34848}"/>
    <cellStyle name="Warning Text 2 6 2 3 3" xfId="38783" xr:uid="{3BA44B93-7F3C-47EA-966C-12A6E3BFAB8B}"/>
    <cellStyle name="Warning Text 2 6 2 3 4" xfId="56634" xr:uid="{9C5868D4-19D2-4014-A2F6-5512BF5B8F77}"/>
    <cellStyle name="Warning Text 2 6 2 4" xfId="20912" xr:uid="{E8E80B0B-30ED-4EC7-B684-FA21C8EE1B49}"/>
    <cellStyle name="Warning Text 2 6 2 4 2" xfId="38785" xr:uid="{4B5B55FC-3874-4DEE-B9A4-8DE2A3306FAA}"/>
    <cellStyle name="Warning Text 2 6 2 4 3" xfId="56636" xr:uid="{C2DFF8A7-90AB-42E7-83CB-08D07D7F360D}"/>
    <cellStyle name="Warning Text 2 6 2 5" xfId="38780" xr:uid="{123B5511-4703-41E4-93F1-0BB3D73E0E56}"/>
    <cellStyle name="Warning Text 2 6 2 6" xfId="56631" xr:uid="{6C4872E9-57A7-4418-9285-4A7D499CCB23}"/>
    <cellStyle name="Warning Text 2 6 3" xfId="20913" xr:uid="{E11498A5-737F-40F0-9FCB-47956CE27E7E}"/>
    <cellStyle name="Warning Text 2 6 3 2" xfId="20914" xr:uid="{DE5621B1-6035-44A1-9D18-AE92AB760E9C}"/>
    <cellStyle name="Warning Text 2 6 3 2 2" xfId="20915" xr:uid="{D4E2AF4D-2A14-438F-A2BE-82201E88037E}"/>
    <cellStyle name="Warning Text 2 6 3 2 2 2" xfId="38788" xr:uid="{FA5D69E0-7391-4386-ACB9-D25FE3B6034F}"/>
    <cellStyle name="Warning Text 2 6 3 2 2 3" xfId="56639" xr:uid="{CEF8A537-FE24-4B03-A3C6-5FE3E6179B34}"/>
    <cellStyle name="Warning Text 2 6 3 2 3" xfId="38787" xr:uid="{653E9902-7E02-4288-8A36-59BC000FF4CB}"/>
    <cellStyle name="Warning Text 2 6 3 2 4" xfId="56638" xr:uid="{B0DE87DA-B382-417D-9081-C8362681EED9}"/>
    <cellStyle name="Warning Text 2 6 3 3" xfId="20916" xr:uid="{67FCC433-1642-48CD-A256-1D70125755C8}"/>
    <cellStyle name="Warning Text 2 6 3 3 2" xfId="20917" xr:uid="{F28A525E-18C1-4455-A03C-DBA8C12342D7}"/>
    <cellStyle name="Warning Text 2 6 3 3 2 2" xfId="38790" xr:uid="{01CE873F-436E-4E9D-ACB1-7D79946A194A}"/>
    <cellStyle name="Warning Text 2 6 3 3 2 3" xfId="56641" xr:uid="{E3573DB0-38FE-432F-AE0C-1A0963271441}"/>
    <cellStyle name="Warning Text 2 6 3 3 3" xfId="38789" xr:uid="{FEAECCE9-532F-4A12-B74A-AFB7232AB03A}"/>
    <cellStyle name="Warning Text 2 6 3 3 4" xfId="56640" xr:uid="{1F82B233-04C1-4A09-BA2C-ECC835A9CCEE}"/>
    <cellStyle name="Warning Text 2 6 3 4" xfId="20918" xr:uid="{CF608D27-6C8B-4605-9FF1-DCB4AFA34643}"/>
    <cellStyle name="Warning Text 2 6 3 4 2" xfId="38791" xr:uid="{C81599E9-28AD-4E57-A9EB-0734EFB07335}"/>
    <cellStyle name="Warning Text 2 6 3 4 3" xfId="56642" xr:uid="{E562FEA7-800F-4723-B792-D3427609BE42}"/>
    <cellStyle name="Warning Text 2 6 3 5" xfId="38786" xr:uid="{9D554D18-A82A-4560-9B03-FC6889053588}"/>
    <cellStyle name="Warning Text 2 6 3 6" xfId="56637" xr:uid="{EEA6450A-3E1B-4547-A058-B32642FC9386}"/>
    <cellStyle name="Warning Text 2 6 4" xfId="20919" xr:uid="{83F212A0-22A4-4A32-B6A7-AE220577BF9C}"/>
    <cellStyle name="Warning Text 2 6 4 2" xfId="20920" xr:uid="{C9910C95-07E5-4241-91AC-7F108DEED405}"/>
    <cellStyle name="Warning Text 2 6 4 2 2" xfId="20921" xr:uid="{012BC416-3112-402B-9C4D-3099ECCFEEFD}"/>
    <cellStyle name="Warning Text 2 6 4 2 2 2" xfId="38794" xr:uid="{390035C7-6B05-444C-98FF-9A92F4C799D1}"/>
    <cellStyle name="Warning Text 2 6 4 2 2 3" xfId="56645" xr:uid="{FCECA5F0-9608-4A62-9645-D5C9BEAFAABE}"/>
    <cellStyle name="Warning Text 2 6 4 2 3" xfId="38793" xr:uid="{31D89E89-F3F5-41BA-9E57-1206BBC9CB8A}"/>
    <cellStyle name="Warning Text 2 6 4 2 4" xfId="56644" xr:uid="{FC43A6B7-9B03-451D-8F37-34542B633CC3}"/>
    <cellStyle name="Warning Text 2 6 4 3" xfId="20922" xr:uid="{F6991D0A-BC47-4733-A85B-2E13A0ECD1EA}"/>
    <cellStyle name="Warning Text 2 6 4 3 2" xfId="20923" xr:uid="{45B53ECC-27CE-40C3-B143-6D32274220A2}"/>
    <cellStyle name="Warning Text 2 6 4 3 2 2" xfId="38796" xr:uid="{2C0486DA-5597-4682-A705-F4CD25CCFD11}"/>
    <cellStyle name="Warning Text 2 6 4 3 2 3" xfId="56647" xr:uid="{16962AD0-3777-4C15-966D-B9BE4EAEF1C4}"/>
    <cellStyle name="Warning Text 2 6 4 3 3" xfId="38795" xr:uid="{D30210EB-8292-414F-B722-1F583F0753F2}"/>
    <cellStyle name="Warning Text 2 6 4 3 4" xfId="56646" xr:uid="{459AD3B3-ACDA-487C-A2ED-26BEF48A4D71}"/>
    <cellStyle name="Warning Text 2 6 4 4" xfId="20924" xr:uid="{8305CCA6-E6BD-477A-9863-6AAD2E3C0D26}"/>
    <cellStyle name="Warning Text 2 6 4 4 2" xfId="20925" xr:uid="{EF79A561-4D02-4816-82F8-092BF4307942}"/>
    <cellStyle name="Warning Text 2 6 4 4 2 2" xfId="38798" xr:uid="{3BC3F402-C139-48E1-8CE4-D0B26BD7F1F7}"/>
    <cellStyle name="Warning Text 2 6 4 4 2 3" xfId="56649" xr:uid="{12F3DA05-DD91-49EF-AA59-4011915B0423}"/>
    <cellStyle name="Warning Text 2 6 4 4 3" xfId="38797" xr:uid="{A30CA441-D330-4FFB-86D8-22514F969185}"/>
    <cellStyle name="Warning Text 2 6 4 4 4" xfId="56648" xr:uid="{0FBC8C1D-BCBB-4034-ADA4-2AF844021F52}"/>
    <cellStyle name="Warning Text 2 6 4 5" xfId="20926" xr:uid="{EF175108-60D1-4750-86BD-A618DCE7A7A8}"/>
    <cellStyle name="Warning Text 2 6 4 5 2" xfId="38799" xr:uid="{310578F9-2770-4760-94FA-D45C89054BF8}"/>
    <cellStyle name="Warning Text 2 6 4 5 3" xfId="56650" xr:uid="{CC0D9FDA-7B12-49A7-A46B-CA3FC46B33FE}"/>
    <cellStyle name="Warning Text 2 6 4 6" xfId="38792" xr:uid="{4F057CDC-FF62-42B5-872A-B1C653DA8970}"/>
    <cellStyle name="Warning Text 2 6 4 7" xfId="56643" xr:uid="{2F23F159-9A1F-45F8-B0D2-92B7C905A460}"/>
    <cellStyle name="Warning Text 2 6 5" xfId="20927" xr:uid="{DE440AA9-A9B7-4B8A-BD09-224E5BD40B39}"/>
    <cellStyle name="Warning Text 2 6 5 2" xfId="20928" xr:uid="{23968EC1-B1AD-40CA-9F66-239BB51BF958}"/>
    <cellStyle name="Warning Text 2 6 5 2 2" xfId="20929" xr:uid="{A063D26D-9C78-492B-826F-891647E2C681}"/>
    <cellStyle name="Warning Text 2 6 5 2 2 2" xfId="38802" xr:uid="{7683F3E0-83F8-4EFF-9440-10E7FE88E310}"/>
    <cellStyle name="Warning Text 2 6 5 2 2 3" xfId="56653" xr:uid="{2CA9A43B-03DA-4C2B-9B7F-F211EFCEB9DC}"/>
    <cellStyle name="Warning Text 2 6 5 2 3" xfId="38801" xr:uid="{CCD46C65-90E1-476B-BDFE-874B49C3D1BA}"/>
    <cellStyle name="Warning Text 2 6 5 2 4" xfId="56652" xr:uid="{CEDF015E-1AE5-4CE4-9F1D-232A03E9F80C}"/>
    <cellStyle name="Warning Text 2 6 5 3" xfId="20930" xr:uid="{15CD96B6-E1C0-47A7-8E15-7E277B3C8EB7}"/>
    <cellStyle name="Warning Text 2 6 5 3 2" xfId="20931" xr:uid="{84BFC19A-B9C6-4CFC-82BB-F294DFDA69B0}"/>
    <cellStyle name="Warning Text 2 6 5 3 2 2" xfId="38804" xr:uid="{8B9464C0-F127-4396-9B67-06A023F50FC0}"/>
    <cellStyle name="Warning Text 2 6 5 3 2 3" xfId="56655" xr:uid="{2654D6E1-D3B9-4146-A865-6D43D5FB629C}"/>
    <cellStyle name="Warning Text 2 6 5 3 3" xfId="38803" xr:uid="{E8600305-5C46-4CCB-B8A6-FB515F8319B0}"/>
    <cellStyle name="Warning Text 2 6 5 3 4" xfId="56654" xr:uid="{BCD20587-87E4-4685-8310-259CEF78C112}"/>
    <cellStyle name="Warning Text 2 6 5 4" xfId="20932" xr:uid="{70D7CAB9-749F-4B5A-B92B-5EAAC5DFA2DF}"/>
    <cellStyle name="Warning Text 2 6 5 4 2" xfId="38805" xr:uid="{D3B401AC-BD62-40B5-A273-5260685946A0}"/>
    <cellStyle name="Warning Text 2 6 5 4 3" xfId="56656" xr:uid="{7907A427-6C64-4BBC-879E-0DB983BBA5F7}"/>
    <cellStyle name="Warning Text 2 6 5 5" xfId="38800" xr:uid="{6A6B9654-4C89-4E59-A1C6-4EDF55AC2D5F}"/>
    <cellStyle name="Warning Text 2 6 5 6" xfId="56651" xr:uid="{FBEABF82-B7E3-4242-B523-F9E236AE3CE6}"/>
    <cellStyle name="Warning Text 2 6 6" xfId="20933" xr:uid="{B56E7C99-94C9-41E9-8995-0FB88144BCB7}"/>
    <cellStyle name="Warning Text 2 6 6 2" xfId="20934" xr:uid="{DF1216C2-398F-479F-A1C7-98CC4D16746E}"/>
    <cellStyle name="Warning Text 2 6 6 2 2" xfId="38807" xr:uid="{987552F5-CCEB-401E-BB3A-097BC826CC46}"/>
    <cellStyle name="Warning Text 2 6 6 2 3" xfId="56658" xr:uid="{154A273C-4152-4785-A406-AB59F3E3CB00}"/>
    <cellStyle name="Warning Text 2 6 6 3" xfId="38806" xr:uid="{02391A62-9EFC-4B67-9CC6-A24154507DB9}"/>
    <cellStyle name="Warning Text 2 6 6 4" xfId="56657" xr:uid="{DB75C9B6-CF91-4A28-B96C-011B91F4CEB7}"/>
    <cellStyle name="Warning Text 2 6 7" xfId="20935" xr:uid="{C8212A0A-768A-4012-95CC-06858396F4D8}"/>
    <cellStyle name="Warning Text 2 6 7 2" xfId="20936" xr:uid="{DFCAFFF3-BBDD-4186-B10F-438B2D853834}"/>
    <cellStyle name="Warning Text 2 6 7 2 2" xfId="38809" xr:uid="{7C6989D9-5D9E-4F9B-8E19-322F62EF9265}"/>
    <cellStyle name="Warning Text 2 6 7 2 3" xfId="56660" xr:uid="{9532B900-3388-4D05-8A08-228FB666EC6A}"/>
    <cellStyle name="Warning Text 2 6 7 3" xfId="38808" xr:uid="{71361AC9-02CB-440B-A9D9-D9829F3DB062}"/>
    <cellStyle name="Warning Text 2 6 7 4" xfId="56659" xr:uid="{F433FF6D-804D-47B4-9521-D5A479164CC2}"/>
    <cellStyle name="Warning Text 2 6 8" xfId="20937" xr:uid="{6FA62D8D-3F65-493E-822F-164A7CCDB9C1}"/>
    <cellStyle name="Warning Text 2 6 8 2" xfId="20938" xr:uid="{CB41C29C-42F0-470D-B972-A17BD9B35386}"/>
    <cellStyle name="Warning Text 2 6 8 2 2" xfId="38811" xr:uid="{D35507E8-D26A-4D15-99F0-8FC31A398E5D}"/>
    <cellStyle name="Warning Text 2 6 8 2 3" xfId="56662" xr:uid="{E3165AB4-03CA-4D72-BB6B-2CE205405D6B}"/>
    <cellStyle name="Warning Text 2 6 8 3" xfId="38810" xr:uid="{98B28557-7FBD-4E1C-98D0-7481AE4EC6F9}"/>
    <cellStyle name="Warning Text 2 6 8 4" xfId="56661" xr:uid="{426B5281-49E9-4AA5-B90E-8C84F8A1D99F}"/>
    <cellStyle name="Warning Text 2 6 9" xfId="20939" xr:uid="{51D464D1-F506-4DDF-BC79-A9E173B8D54A}"/>
    <cellStyle name="Warning Text 2 6 9 2" xfId="38812" xr:uid="{1E8DEF54-624F-43EF-BA17-A284ED5DC15C}"/>
    <cellStyle name="Warning Text 2 6 9 3" xfId="56663" xr:uid="{25B76953-B6D5-4FAD-90CE-675D702EA632}"/>
    <cellStyle name="Warning Text 2 7" xfId="4830" xr:uid="{75B210AB-A697-4D79-A49D-696F7E0B72A7}"/>
    <cellStyle name="Warning Text 2 7 10" xfId="20941" xr:uid="{9DEEF6E6-5551-468B-BEEA-29997EADE3C4}"/>
    <cellStyle name="Warning Text 2 7 10 2" xfId="38814" xr:uid="{4D251559-FD94-4972-A216-33A51A5B3D94}"/>
    <cellStyle name="Warning Text 2 7 10 3" xfId="56665" xr:uid="{8E0F4837-A197-4754-B212-FB8BD8D82F7E}"/>
    <cellStyle name="Warning Text 2 7 11" xfId="20940" xr:uid="{695AF970-F8D4-4B5D-A802-1E6DA6385FE0}"/>
    <cellStyle name="Warning Text 2 7 11 2" xfId="38813" xr:uid="{089442C0-FD4F-4A34-9449-9BFD20534E92}"/>
    <cellStyle name="Warning Text 2 7 11 3" xfId="56664" xr:uid="{6AF07897-BBD4-4871-890E-F7647AD2EC76}"/>
    <cellStyle name="Warning Text 2 7 12" xfId="60434" xr:uid="{4AA80C48-21D8-4275-90D6-4DC763BAB762}"/>
    <cellStyle name="Warning Text 2 7 2" xfId="20942" xr:uid="{103A75D2-8069-446C-A6B3-6CAF14EA1B6F}"/>
    <cellStyle name="Warning Text 2 7 2 2" xfId="20943" xr:uid="{FE00F646-E415-4340-8A2F-C0B994C52A7B}"/>
    <cellStyle name="Warning Text 2 7 2 2 2" xfId="20944" xr:uid="{7B6716D3-C19E-4A92-A15E-F611593CA451}"/>
    <cellStyle name="Warning Text 2 7 2 2 2 2" xfId="38817" xr:uid="{0B0347F4-ACDC-4B65-BDA3-FAA7E407C8D1}"/>
    <cellStyle name="Warning Text 2 7 2 2 2 3" xfId="56668" xr:uid="{21E6A415-D58B-4BFA-8B60-8EEDF0CA0A36}"/>
    <cellStyle name="Warning Text 2 7 2 2 3" xfId="38816" xr:uid="{798BBF91-B22D-4984-A39F-5F52D7A021E2}"/>
    <cellStyle name="Warning Text 2 7 2 2 4" xfId="56667" xr:uid="{DD6EC78F-782B-4A14-B447-EAA9995A84F8}"/>
    <cellStyle name="Warning Text 2 7 2 3" xfId="20945" xr:uid="{82F2FA8C-BED7-49BA-98AD-C0B113F45F67}"/>
    <cellStyle name="Warning Text 2 7 2 3 2" xfId="20946" xr:uid="{490D5D6E-44FE-488B-9018-673D7E67901E}"/>
    <cellStyle name="Warning Text 2 7 2 3 2 2" xfId="38819" xr:uid="{72360C26-44C7-4AFB-B9EA-75BFCDF6738A}"/>
    <cellStyle name="Warning Text 2 7 2 3 2 3" xfId="56670" xr:uid="{3E003065-6A33-4259-8547-5781F0633824}"/>
    <cellStyle name="Warning Text 2 7 2 3 3" xfId="38818" xr:uid="{33C2072D-9F7E-4494-9D2B-80A475EA06BF}"/>
    <cellStyle name="Warning Text 2 7 2 3 4" xfId="56669" xr:uid="{FA3095E1-F8FC-4904-A282-9EB1C74116D0}"/>
    <cellStyle name="Warning Text 2 7 2 4" xfId="20947" xr:uid="{C9D3CF2A-12A4-4EE0-8348-43959316EA9B}"/>
    <cellStyle name="Warning Text 2 7 2 4 2" xfId="38820" xr:uid="{9EAE9077-6E17-491F-8762-DB62B7C90E88}"/>
    <cellStyle name="Warning Text 2 7 2 4 3" xfId="56671" xr:uid="{724F7BB8-7FAE-478A-845C-DEB81825E19F}"/>
    <cellStyle name="Warning Text 2 7 2 5" xfId="38815" xr:uid="{905B89F4-1B80-4BFD-AFE3-ECFB2CE4E4C6}"/>
    <cellStyle name="Warning Text 2 7 2 6" xfId="56666" xr:uid="{D63EE7A6-1EFB-4C5E-9F71-BA146B9AFB53}"/>
    <cellStyle name="Warning Text 2 7 3" xfId="20948" xr:uid="{526BB773-1A35-4FE2-8C67-2E43E8D3B1EB}"/>
    <cellStyle name="Warning Text 2 7 3 2" xfId="20949" xr:uid="{F35FC402-3999-40FD-A2B7-5DC5455AB8F9}"/>
    <cellStyle name="Warning Text 2 7 3 2 2" xfId="20950" xr:uid="{36BB59A0-5E02-4FBE-B287-C313A51B4E07}"/>
    <cellStyle name="Warning Text 2 7 3 2 2 2" xfId="38823" xr:uid="{D1BA35EB-1A21-4450-BBB4-888C968CDF8E}"/>
    <cellStyle name="Warning Text 2 7 3 2 2 3" xfId="56674" xr:uid="{6966F6DE-DEE0-4B63-8BA3-8EF721E65FEC}"/>
    <cellStyle name="Warning Text 2 7 3 2 3" xfId="38822" xr:uid="{81227540-9016-413D-8244-D384F5595119}"/>
    <cellStyle name="Warning Text 2 7 3 2 4" xfId="56673" xr:uid="{6CA1763A-5BC7-4FBA-8539-B9FE13F202B5}"/>
    <cellStyle name="Warning Text 2 7 3 3" xfId="20951" xr:uid="{BFC3E42D-63E7-4AC9-B049-1B60ED725B03}"/>
    <cellStyle name="Warning Text 2 7 3 3 2" xfId="20952" xr:uid="{F86624F4-2B62-4737-BEEC-2768BF13F54C}"/>
    <cellStyle name="Warning Text 2 7 3 3 2 2" xfId="38825" xr:uid="{E20CD994-5BF8-4989-9F25-56FC95D4164D}"/>
    <cellStyle name="Warning Text 2 7 3 3 2 3" xfId="56676" xr:uid="{73A5B1FD-6CA9-40C8-9229-5B1A07C2D9CA}"/>
    <cellStyle name="Warning Text 2 7 3 3 3" xfId="38824" xr:uid="{A3B76C51-77ED-4FAC-9EBA-3D8019BD5769}"/>
    <cellStyle name="Warning Text 2 7 3 3 4" xfId="56675" xr:uid="{DCF1A5EB-8A32-4FA6-9F6B-D56488FB0460}"/>
    <cellStyle name="Warning Text 2 7 3 4" xfId="20953" xr:uid="{5929C29D-AF62-4373-939E-91CB1FA16C2F}"/>
    <cellStyle name="Warning Text 2 7 3 4 2" xfId="38826" xr:uid="{ECCC33FD-D908-4252-99CF-FE4CCD448B88}"/>
    <cellStyle name="Warning Text 2 7 3 4 3" xfId="56677" xr:uid="{94D40C38-C126-49B1-9898-069CE4D67B91}"/>
    <cellStyle name="Warning Text 2 7 3 5" xfId="38821" xr:uid="{3C6A5D66-E909-40F7-A559-67C63A102A7F}"/>
    <cellStyle name="Warning Text 2 7 3 6" xfId="56672" xr:uid="{F9C4C4E2-E285-4112-B2D5-6CE7641FEC1E}"/>
    <cellStyle name="Warning Text 2 7 4" xfId="20954" xr:uid="{95CD2CE6-AC2F-48B6-9E64-917D22D4D31A}"/>
    <cellStyle name="Warning Text 2 7 4 2" xfId="20955" xr:uid="{2C780CD6-D30E-4119-8324-0F46D2C727EC}"/>
    <cellStyle name="Warning Text 2 7 4 2 2" xfId="20956" xr:uid="{7F3C109A-BBB0-489F-A0B8-DD48DFA3085D}"/>
    <cellStyle name="Warning Text 2 7 4 2 2 2" xfId="38829" xr:uid="{79FD867F-044C-45C3-9C7A-8584B7891FDD}"/>
    <cellStyle name="Warning Text 2 7 4 2 2 3" xfId="56680" xr:uid="{674F9E48-AC81-4E96-8E7A-D116533E7B71}"/>
    <cellStyle name="Warning Text 2 7 4 2 3" xfId="38828" xr:uid="{7E7BD6EC-4D85-4F91-9394-FE5853A9751D}"/>
    <cellStyle name="Warning Text 2 7 4 2 4" xfId="56679" xr:uid="{5117EF98-88E5-4506-8BA1-32E86BEDCC58}"/>
    <cellStyle name="Warning Text 2 7 4 3" xfId="20957" xr:uid="{9A6BA747-DC0F-4648-BC22-DC07331D942F}"/>
    <cellStyle name="Warning Text 2 7 4 3 2" xfId="20958" xr:uid="{7EA519F4-3660-4409-9F03-2483EDB0EE14}"/>
    <cellStyle name="Warning Text 2 7 4 3 2 2" xfId="38831" xr:uid="{F5A13EB1-714B-496D-A9AF-F6DDDCB6C59C}"/>
    <cellStyle name="Warning Text 2 7 4 3 2 3" xfId="56682" xr:uid="{5AEBB6AB-8711-4016-9A2B-14EB98A8CD7B}"/>
    <cellStyle name="Warning Text 2 7 4 3 3" xfId="38830" xr:uid="{2147892B-3588-4D92-AA2B-7D7848D1EF0E}"/>
    <cellStyle name="Warning Text 2 7 4 3 4" xfId="56681" xr:uid="{6D58424B-49BB-47C6-930A-F69ACB4C7C69}"/>
    <cellStyle name="Warning Text 2 7 4 4" xfId="20959" xr:uid="{5EC04A13-048E-4D8E-85BC-954ADC6DD5B7}"/>
    <cellStyle name="Warning Text 2 7 4 4 2" xfId="20960" xr:uid="{F7DD12E9-159F-431C-976B-CF249F125E82}"/>
    <cellStyle name="Warning Text 2 7 4 4 2 2" xfId="38833" xr:uid="{FE804D8C-5EFD-4CB0-A9C7-98C6AEA168E2}"/>
    <cellStyle name="Warning Text 2 7 4 4 2 3" xfId="56684" xr:uid="{3397C2B9-6432-42A7-97AD-63980FC0596A}"/>
    <cellStyle name="Warning Text 2 7 4 4 3" xfId="38832" xr:uid="{685F461F-7106-4129-8913-88FE9A0A58D6}"/>
    <cellStyle name="Warning Text 2 7 4 4 4" xfId="56683" xr:uid="{496ED02A-FD5C-4153-89F9-D33833F5D0A5}"/>
    <cellStyle name="Warning Text 2 7 4 5" xfId="20961" xr:uid="{8C4D8464-C9FC-4F06-BAB3-7F538A5F22CD}"/>
    <cellStyle name="Warning Text 2 7 4 5 2" xfId="38834" xr:uid="{66AA2858-E6BC-428E-9A13-2C560FFF15BD}"/>
    <cellStyle name="Warning Text 2 7 4 5 3" xfId="56685" xr:uid="{09ABE820-BEFD-46C9-9D9A-71718B6732BE}"/>
    <cellStyle name="Warning Text 2 7 4 6" xfId="38827" xr:uid="{0F852C83-9CF5-4795-A1F8-E4CB0CB9BC38}"/>
    <cellStyle name="Warning Text 2 7 4 7" xfId="56678" xr:uid="{804CF648-6F53-45F2-A929-161EAD1E8C1F}"/>
    <cellStyle name="Warning Text 2 7 5" xfId="20962" xr:uid="{BD1096AA-CBCA-435F-9CA7-534CAAE2A990}"/>
    <cellStyle name="Warning Text 2 7 5 2" xfId="20963" xr:uid="{05ACBC01-630B-4CAD-8B3F-35D8A8B71D95}"/>
    <cellStyle name="Warning Text 2 7 5 2 2" xfId="20964" xr:uid="{40BFC1F6-50DF-4608-83EF-36D86C3CFA3E}"/>
    <cellStyle name="Warning Text 2 7 5 2 2 2" xfId="38837" xr:uid="{7EEEE061-84C8-4FA6-B32D-CF2A90DF24E1}"/>
    <cellStyle name="Warning Text 2 7 5 2 2 3" xfId="56688" xr:uid="{6FBB82BB-53FC-4070-81DC-AE880CA65AEC}"/>
    <cellStyle name="Warning Text 2 7 5 2 3" xfId="38836" xr:uid="{2CB01965-474B-4EF0-9DDF-8CEDF24AAB31}"/>
    <cellStyle name="Warning Text 2 7 5 2 4" xfId="56687" xr:uid="{55923AE0-0B78-4684-9C90-9F41C792882E}"/>
    <cellStyle name="Warning Text 2 7 5 3" xfId="20965" xr:uid="{B1321EAE-02D3-4457-8CB5-A3B9953F506F}"/>
    <cellStyle name="Warning Text 2 7 5 3 2" xfId="20966" xr:uid="{B1847EFD-BDA2-4EFF-A479-93214E73EFA2}"/>
    <cellStyle name="Warning Text 2 7 5 3 2 2" xfId="38839" xr:uid="{7A5CA400-D8B2-4888-A01D-C1500AD4E3F6}"/>
    <cellStyle name="Warning Text 2 7 5 3 2 3" xfId="56690" xr:uid="{F289E415-97AB-4E00-990F-4DEA801D624C}"/>
    <cellStyle name="Warning Text 2 7 5 3 3" xfId="38838" xr:uid="{C9B77072-F390-495D-A67E-2BC4C367CB04}"/>
    <cellStyle name="Warning Text 2 7 5 3 4" xfId="56689" xr:uid="{B99A96C0-898E-4DF3-994D-09E81B03A4FB}"/>
    <cellStyle name="Warning Text 2 7 5 4" xfId="20967" xr:uid="{EC51433A-46D8-4BA4-9C93-B685E564139D}"/>
    <cellStyle name="Warning Text 2 7 5 4 2" xfId="38840" xr:uid="{D773575D-C93D-48FF-8FA7-3ECC895592D3}"/>
    <cellStyle name="Warning Text 2 7 5 4 3" xfId="56691" xr:uid="{3604C3B0-C5C4-44DF-87AC-6563853E1106}"/>
    <cellStyle name="Warning Text 2 7 5 5" xfId="38835" xr:uid="{96FD1026-3A90-4DF8-B29D-8AB16997D2FF}"/>
    <cellStyle name="Warning Text 2 7 5 6" xfId="56686" xr:uid="{ED2CDD2B-8703-49DF-A9DC-25E35402A24A}"/>
    <cellStyle name="Warning Text 2 7 6" xfId="20968" xr:uid="{93599A3D-CEE8-47FC-8FC0-228AC273C755}"/>
    <cellStyle name="Warning Text 2 7 6 2" xfId="20969" xr:uid="{C92E7D4D-F1C6-4494-9910-B09EA0AA7A25}"/>
    <cellStyle name="Warning Text 2 7 6 2 2" xfId="38842" xr:uid="{BE96A111-0BCF-4A3B-B16F-CE65F231A88D}"/>
    <cellStyle name="Warning Text 2 7 6 2 3" xfId="56693" xr:uid="{2249CCF8-6E23-4D56-80B8-900587BFD531}"/>
    <cellStyle name="Warning Text 2 7 6 3" xfId="38841" xr:uid="{DB3FEF0E-08EC-4D7A-B4AE-4E49DD190A27}"/>
    <cellStyle name="Warning Text 2 7 6 4" xfId="56692" xr:uid="{83102F3E-8E11-4770-96A1-4C22EC61B02C}"/>
    <cellStyle name="Warning Text 2 7 7" xfId="20970" xr:uid="{561C7527-85DC-4B0E-850B-D374C38E61A5}"/>
    <cellStyle name="Warning Text 2 7 7 2" xfId="20971" xr:uid="{378792AD-E3CD-4E14-B47F-E8DAA103DED1}"/>
    <cellStyle name="Warning Text 2 7 7 2 2" xfId="38844" xr:uid="{2E69FCEC-5F3A-4E07-A31D-29AAA18E62EA}"/>
    <cellStyle name="Warning Text 2 7 7 2 3" xfId="56695" xr:uid="{1E55F4AB-388C-44D2-BEA9-CB19C39E2587}"/>
    <cellStyle name="Warning Text 2 7 7 3" xfId="38843" xr:uid="{C5E04949-837C-4EEC-840A-3DF9F249C84D}"/>
    <cellStyle name="Warning Text 2 7 7 4" xfId="56694" xr:uid="{B4BF2DDC-CEF3-4829-B9FD-5AE329546B80}"/>
    <cellStyle name="Warning Text 2 7 8" xfId="20972" xr:uid="{7AE182CD-02B6-438B-AAAC-FA9DB58370E1}"/>
    <cellStyle name="Warning Text 2 7 8 2" xfId="20973" xr:uid="{F35921C0-65F9-493E-8268-0E5C3E53D7F0}"/>
    <cellStyle name="Warning Text 2 7 8 2 2" xfId="38846" xr:uid="{AC271793-8B97-4202-9463-0BF3A97D2A48}"/>
    <cellStyle name="Warning Text 2 7 8 2 3" xfId="56697" xr:uid="{CDBA660A-AD02-48E5-834A-CEA27D4A84DA}"/>
    <cellStyle name="Warning Text 2 7 8 3" xfId="38845" xr:uid="{0AB06E20-E40E-456B-B11A-68DA63F6E996}"/>
    <cellStyle name="Warning Text 2 7 8 4" xfId="56696" xr:uid="{696B1083-CD92-41AD-A1DD-A7BBE25DEDE4}"/>
    <cellStyle name="Warning Text 2 7 9" xfId="20974" xr:uid="{38F6D919-6657-4025-B7AE-87D1A0FC02E5}"/>
    <cellStyle name="Warning Text 2 7 9 2" xfId="38847" xr:uid="{6CA23252-660C-403F-B93F-58D6A1FC4AA7}"/>
    <cellStyle name="Warning Text 2 7 9 3" xfId="56698" xr:uid="{0D496257-16A4-48B8-9180-575768BB4E33}"/>
    <cellStyle name="Warning Text 2 8" xfId="4831" xr:uid="{F366B3D3-AB01-4F7A-8F77-75421C2F7312}"/>
    <cellStyle name="Warning Text 2 8 10" xfId="20976" xr:uid="{B4933B55-B722-4D65-A3C4-3055B467E3EF}"/>
    <cellStyle name="Warning Text 2 8 10 2" xfId="38849" xr:uid="{78359FA9-6ABC-461C-A473-2F6DD43B9257}"/>
    <cellStyle name="Warning Text 2 8 10 3" xfId="56700" xr:uid="{A3EBA135-77F9-4BE8-89C0-FD0A186281B9}"/>
    <cellStyle name="Warning Text 2 8 11" xfId="20975" xr:uid="{2CB97950-EF46-4644-BBBC-6F9B9E1981F2}"/>
    <cellStyle name="Warning Text 2 8 11 2" xfId="38848" xr:uid="{C7091C1B-8BAC-499F-A727-654F637AED46}"/>
    <cellStyle name="Warning Text 2 8 11 3" xfId="56699" xr:uid="{D3D34A2C-20C7-4AC7-AEA0-B6DD34989DF4}"/>
    <cellStyle name="Warning Text 2 8 12" xfId="60435" xr:uid="{D6ED4FE6-E6E5-41B8-8074-5267E3A39271}"/>
    <cellStyle name="Warning Text 2 8 2" xfId="20977" xr:uid="{81136F19-5247-4EC8-AD1A-36DCAE7758C1}"/>
    <cellStyle name="Warning Text 2 8 2 2" xfId="20978" xr:uid="{87560ED9-9245-463C-9F3C-611218408CCE}"/>
    <cellStyle name="Warning Text 2 8 2 2 2" xfId="20979" xr:uid="{53225B63-8C06-496B-AC62-E91A52832C77}"/>
    <cellStyle name="Warning Text 2 8 2 2 2 2" xfId="38852" xr:uid="{9F61459B-EAA8-48CA-92E5-1042FF2D9025}"/>
    <cellStyle name="Warning Text 2 8 2 2 2 3" xfId="56703" xr:uid="{519E4EC0-6707-417D-B9BB-1805D0734C0F}"/>
    <cellStyle name="Warning Text 2 8 2 2 3" xfId="38851" xr:uid="{A93B93E0-E32F-4943-8FE7-7C78C3FC4558}"/>
    <cellStyle name="Warning Text 2 8 2 2 4" xfId="56702" xr:uid="{28E440E4-63FA-4744-B4AA-13984BC59183}"/>
    <cellStyle name="Warning Text 2 8 2 3" xfId="20980" xr:uid="{FA2A5B7C-0D23-4FB2-9D50-B6B65B38F3DA}"/>
    <cellStyle name="Warning Text 2 8 2 3 2" xfId="20981" xr:uid="{38D33B51-68A0-4916-93C2-394B42B4F3D0}"/>
    <cellStyle name="Warning Text 2 8 2 3 2 2" xfId="38854" xr:uid="{A29D9A7C-9802-40D8-8D70-DA664639A34E}"/>
    <cellStyle name="Warning Text 2 8 2 3 2 3" xfId="56705" xr:uid="{68C7C886-C5A0-4DE7-954B-647DDA6700A5}"/>
    <cellStyle name="Warning Text 2 8 2 3 3" xfId="38853" xr:uid="{6911FEFB-1387-488C-AAF2-9ECE8544B2A7}"/>
    <cellStyle name="Warning Text 2 8 2 3 4" xfId="56704" xr:uid="{A6E26047-2C2C-42E1-BE0F-2A0541048AB0}"/>
    <cellStyle name="Warning Text 2 8 2 4" xfId="20982" xr:uid="{60ACDF11-0A1E-4DFA-B308-CF1E535DCB15}"/>
    <cellStyle name="Warning Text 2 8 2 4 2" xfId="38855" xr:uid="{4FE208CB-0F41-4A18-A221-FFE108B9A0E2}"/>
    <cellStyle name="Warning Text 2 8 2 4 3" xfId="56706" xr:uid="{454E7970-7CE6-4E8A-9EDF-133AAA34721E}"/>
    <cellStyle name="Warning Text 2 8 2 5" xfId="38850" xr:uid="{62E674B2-B15A-4C01-BAD4-E611A051817F}"/>
    <cellStyle name="Warning Text 2 8 2 6" xfId="56701" xr:uid="{9004D9A4-6ED0-41CE-B956-619D774D536F}"/>
    <cellStyle name="Warning Text 2 8 3" xfId="20983" xr:uid="{FACE7846-E8F9-4698-AD0F-51DE31492095}"/>
    <cellStyle name="Warning Text 2 8 3 2" xfId="20984" xr:uid="{BDF6B23B-C9FA-4B39-8964-E20F3CB415A8}"/>
    <cellStyle name="Warning Text 2 8 3 2 2" xfId="20985" xr:uid="{3CB0D828-A1F1-4D40-9ED7-06BA8D84F97C}"/>
    <cellStyle name="Warning Text 2 8 3 2 2 2" xfId="38858" xr:uid="{C9B1AE2C-0BDF-4005-B804-DC76DAD02507}"/>
    <cellStyle name="Warning Text 2 8 3 2 2 3" xfId="56709" xr:uid="{FC80ADD6-2046-4BF9-AD81-AD38F9A686CB}"/>
    <cellStyle name="Warning Text 2 8 3 2 3" xfId="38857" xr:uid="{C9754E82-11B4-4ED3-8578-F5C6D8AD2E17}"/>
    <cellStyle name="Warning Text 2 8 3 2 4" xfId="56708" xr:uid="{C1F791C5-34F6-4486-9B7D-46ABA645D669}"/>
    <cellStyle name="Warning Text 2 8 3 3" xfId="20986" xr:uid="{AA882E12-DAE5-4627-AB93-71F320C88BDB}"/>
    <cellStyle name="Warning Text 2 8 3 3 2" xfId="20987" xr:uid="{C24206CA-1E53-4C49-B8CD-5CA5DA2DFD94}"/>
    <cellStyle name="Warning Text 2 8 3 3 2 2" xfId="38860" xr:uid="{617FB627-213F-4C6D-8BDE-E6BA5CEE8B93}"/>
    <cellStyle name="Warning Text 2 8 3 3 2 3" xfId="56711" xr:uid="{69DAA976-D4D5-4FB4-82FD-0523A9215FDE}"/>
    <cellStyle name="Warning Text 2 8 3 3 3" xfId="38859" xr:uid="{E3774851-31CA-48EC-8336-0616FE62A4D2}"/>
    <cellStyle name="Warning Text 2 8 3 3 4" xfId="56710" xr:uid="{45A2BC1F-C44B-477F-A951-A8B5E8084BBD}"/>
    <cellStyle name="Warning Text 2 8 3 4" xfId="20988" xr:uid="{FF43CF0C-142A-4C35-89E7-F44E0F16E745}"/>
    <cellStyle name="Warning Text 2 8 3 4 2" xfId="38861" xr:uid="{2659DEB7-2ADE-4C48-8F01-3E08A77F3ED0}"/>
    <cellStyle name="Warning Text 2 8 3 4 3" xfId="56712" xr:uid="{D69F4CBF-4C3B-422B-9985-1BF4F5A22AB6}"/>
    <cellStyle name="Warning Text 2 8 3 5" xfId="38856" xr:uid="{3687E85E-476F-40C7-A187-9CA7FF46E97E}"/>
    <cellStyle name="Warning Text 2 8 3 6" xfId="56707" xr:uid="{767DDBC6-E953-40A8-80F8-4652454DB018}"/>
    <cellStyle name="Warning Text 2 8 4" xfId="20989" xr:uid="{0636E572-BD7F-4C3E-A06C-C6B16F8A0F7E}"/>
    <cellStyle name="Warning Text 2 8 4 2" xfId="20990" xr:uid="{CDB554D2-A93C-4A29-9A14-607CBC0F2484}"/>
    <cellStyle name="Warning Text 2 8 4 2 2" xfId="20991" xr:uid="{8F863F62-5D60-4545-885F-9F6A742ACF5F}"/>
    <cellStyle name="Warning Text 2 8 4 2 2 2" xfId="38864" xr:uid="{12E19610-7A9C-432F-A12B-5F9F0BCAEE2D}"/>
    <cellStyle name="Warning Text 2 8 4 2 2 3" xfId="56715" xr:uid="{B5877B22-E639-4133-B1BB-94FD132CE08F}"/>
    <cellStyle name="Warning Text 2 8 4 2 3" xfId="38863" xr:uid="{406121FA-A0AC-4C17-A5C6-4EAFA825366A}"/>
    <cellStyle name="Warning Text 2 8 4 2 4" xfId="56714" xr:uid="{8A39CEA3-3B01-4862-B9E8-FFBD9E2FCB15}"/>
    <cellStyle name="Warning Text 2 8 4 3" xfId="20992" xr:uid="{860AE917-CF3A-4A89-B866-47AFF6EEE38B}"/>
    <cellStyle name="Warning Text 2 8 4 3 2" xfId="20993" xr:uid="{0EEB5F79-7A7F-4144-9F6D-282B26771413}"/>
    <cellStyle name="Warning Text 2 8 4 3 2 2" xfId="38866" xr:uid="{BC74A226-1404-4A63-80E3-A63BB685AE7B}"/>
    <cellStyle name="Warning Text 2 8 4 3 2 3" xfId="56717" xr:uid="{9E0BF0AE-77E3-4ABE-9651-A75DE68421C1}"/>
    <cellStyle name="Warning Text 2 8 4 3 3" xfId="38865" xr:uid="{CC1849E3-E061-45B9-8D48-D685CF3A3EE2}"/>
    <cellStyle name="Warning Text 2 8 4 3 4" xfId="56716" xr:uid="{1178B256-DA58-4717-9948-D61F7714655F}"/>
    <cellStyle name="Warning Text 2 8 4 4" xfId="20994" xr:uid="{97C1CD79-EFFE-4CAA-A34E-20E167ACC37F}"/>
    <cellStyle name="Warning Text 2 8 4 4 2" xfId="20995" xr:uid="{700FFEFE-C348-4FD1-9012-35F5AC5A240D}"/>
    <cellStyle name="Warning Text 2 8 4 4 2 2" xfId="38868" xr:uid="{2209ED95-6BCA-40D0-A9F8-C063714C41F0}"/>
    <cellStyle name="Warning Text 2 8 4 4 2 3" xfId="56719" xr:uid="{BAF659B3-58AC-4DFE-B629-4F5A2619E6AF}"/>
    <cellStyle name="Warning Text 2 8 4 4 3" xfId="38867" xr:uid="{6182A7D4-4B51-49AE-A760-A95535C01D50}"/>
    <cellStyle name="Warning Text 2 8 4 4 4" xfId="56718" xr:uid="{1C832162-B146-4190-A7D6-930B7789F805}"/>
    <cellStyle name="Warning Text 2 8 4 5" xfId="20996" xr:uid="{8DA6CEE9-C294-4512-A4D9-81042803D511}"/>
    <cellStyle name="Warning Text 2 8 4 5 2" xfId="38869" xr:uid="{9A6F8FFF-D6FF-465E-8048-5B79887265CF}"/>
    <cellStyle name="Warning Text 2 8 4 5 3" xfId="56720" xr:uid="{B5EC8B0D-6BBD-4830-9D36-A70726D2BB26}"/>
    <cellStyle name="Warning Text 2 8 4 6" xfId="38862" xr:uid="{FA11F2D1-103A-4E64-9F2F-41E8F7D08584}"/>
    <cellStyle name="Warning Text 2 8 4 7" xfId="56713" xr:uid="{8821B882-9650-4802-8E34-9C73724B7948}"/>
    <cellStyle name="Warning Text 2 8 5" xfId="20997" xr:uid="{60BC6BE7-DAA4-4C40-9354-14C6849344E1}"/>
    <cellStyle name="Warning Text 2 8 5 2" xfId="20998" xr:uid="{DBF2B042-C415-4DE2-9D32-5FC61EEB4967}"/>
    <cellStyle name="Warning Text 2 8 5 2 2" xfId="20999" xr:uid="{FA92E718-4C23-49A9-A05E-C0DB67953DFA}"/>
    <cellStyle name="Warning Text 2 8 5 2 2 2" xfId="38872" xr:uid="{61350832-63F5-4F5C-8678-970EDADA0C52}"/>
    <cellStyle name="Warning Text 2 8 5 2 2 3" xfId="56723" xr:uid="{DBB6ED00-A09E-44C0-9665-B8272096B8BB}"/>
    <cellStyle name="Warning Text 2 8 5 2 3" xfId="38871" xr:uid="{A8AAD29D-2A2E-466F-AF3E-05C2400E834A}"/>
    <cellStyle name="Warning Text 2 8 5 2 4" xfId="56722" xr:uid="{E8F41FD2-62B9-45AE-A6D2-5A9A12A09F96}"/>
    <cellStyle name="Warning Text 2 8 5 3" xfId="21000" xr:uid="{F1219535-3B89-4C3F-9BC7-54A4BF93B854}"/>
    <cellStyle name="Warning Text 2 8 5 3 2" xfId="21001" xr:uid="{10A513CA-EDD6-41E7-A491-B3CB5A042429}"/>
    <cellStyle name="Warning Text 2 8 5 3 2 2" xfId="38874" xr:uid="{0F7FACED-F4E6-46C4-B225-DCF825FC6486}"/>
    <cellStyle name="Warning Text 2 8 5 3 2 3" xfId="56725" xr:uid="{374685CF-1DD1-4860-807B-AB0A63EF4680}"/>
    <cellStyle name="Warning Text 2 8 5 3 3" xfId="38873" xr:uid="{FC60C9F6-FAF5-49C8-B52B-14C4C787A78C}"/>
    <cellStyle name="Warning Text 2 8 5 3 4" xfId="56724" xr:uid="{3CD0EB94-D50C-4F31-850C-E2C58062F3DA}"/>
    <cellStyle name="Warning Text 2 8 5 4" xfId="21002" xr:uid="{D1855C1A-8375-4841-89DD-70C48AB2CF99}"/>
    <cellStyle name="Warning Text 2 8 5 4 2" xfId="38875" xr:uid="{8363B64A-720B-4A2F-A5A6-4B9C4CB895CD}"/>
    <cellStyle name="Warning Text 2 8 5 4 3" xfId="56726" xr:uid="{F3C71CE5-3F57-4FA3-B18C-1A07D11EE542}"/>
    <cellStyle name="Warning Text 2 8 5 5" xfId="38870" xr:uid="{86BF5493-EEB3-4A6F-B888-83941BA51D98}"/>
    <cellStyle name="Warning Text 2 8 5 6" xfId="56721" xr:uid="{79395227-025B-48E9-91EA-ADC6FB695BF8}"/>
    <cellStyle name="Warning Text 2 8 6" xfId="21003" xr:uid="{9636F80B-80BF-49DA-AC8A-9DDA1243A258}"/>
    <cellStyle name="Warning Text 2 8 6 2" xfId="21004" xr:uid="{368D28C6-0C30-4E63-8485-C965CBA306F1}"/>
    <cellStyle name="Warning Text 2 8 6 2 2" xfId="38877" xr:uid="{E7E512F4-F17D-4B45-BF69-69E24BD8946B}"/>
    <cellStyle name="Warning Text 2 8 6 2 3" xfId="56728" xr:uid="{ADC68149-2C3C-4DAA-811E-13A0A3C3B08C}"/>
    <cellStyle name="Warning Text 2 8 6 3" xfId="38876" xr:uid="{822A4F6C-F3C0-4CE2-994E-DFB5F91EBA1B}"/>
    <cellStyle name="Warning Text 2 8 6 4" xfId="56727" xr:uid="{3B137DB9-C210-4E9A-9861-EB356B94ECE9}"/>
    <cellStyle name="Warning Text 2 8 7" xfId="21005" xr:uid="{FA608D1A-47FE-402D-83AC-6C8607E7970F}"/>
    <cellStyle name="Warning Text 2 8 7 2" xfId="21006" xr:uid="{81005072-1E95-4D44-8659-FCD4747B3D57}"/>
    <cellStyle name="Warning Text 2 8 7 2 2" xfId="38879" xr:uid="{1A40E08C-B79B-41EF-BD0B-E402A3BBE857}"/>
    <cellStyle name="Warning Text 2 8 7 2 3" xfId="56730" xr:uid="{2453946A-5D4B-4885-9EAB-2B9DB7E76E2F}"/>
    <cellStyle name="Warning Text 2 8 7 3" xfId="38878" xr:uid="{B2349FCB-DC06-45CE-8BCB-3FBAF4921995}"/>
    <cellStyle name="Warning Text 2 8 7 4" xfId="56729" xr:uid="{8387F39D-2589-44E3-9AAF-819147815049}"/>
    <cellStyle name="Warning Text 2 8 8" xfId="21007" xr:uid="{60291D08-CDB7-4540-9250-016CBE099C4E}"/>
    <cellStyle name="Warning Text 2 8 8 2" xfId="21008" xr:uid="{D920AAB7-545D-4CD4-A8BB-F1B1221BC231}"/>
    <cellStyle name="Warning Text 2 8 8 2 2" xfId="38881" xr:uid="{A41B2029-21AF-4533-A1BC-BBB0938709CC}"/>
    <cellStyle name="Warning Text 2 8 8 2 3" xfId="56732" xr:uid="{98485DD3-1357-4726-BA76-FF9BBF9EA785}"/>
    <cellStyle name="Warning Text 2 8 8 3" xfId="38880" xr:uid="{FD450548-7AC7-44D7-8218-C2A36BDCAE03}"/>
    <cellStyle name="Warning Text 2 8 8 4" xfId="56731" xr:uid="{B686D9D0-B8C2-4E65-B85B-A65230D2F69F}"/>
    <cellStyle name="Warning Text 2 8 9" xfId="21009" xr:uid="{57065770-6043-498B-9907-F7948FBF5D97}"/>
    <cellStyle name="Warning Text 2 8 9 2" xfId="38882" xr:uid="{23E5EF3D-84DB-4BF0-A207-1DEE4CE8D6A3}"/>
    <cellStyle name="Warning Text 2 8 9 3" xfId="56733" xr:uid="{985E4DCA-8C80-4D66-AAB2-4429103BB8BA}"/>
    <cellStyle name="Warning Text 2 9" xfId="4832" xr:uid="{EB495501-161D-42B8-92A4-8DA424BA4C6D}"/>
    <cellStyle name="Warning Text 2 9 10" xfId="21011" xr:uid="{677F5986-9B49-47CF-B095-91518FCF9A3D}"/>
    <cellStyle name="Warning Text 2 9 10 2" xfId="38884" xr:uid="{48A329A9-06A7-4F95-B9DF-C6E1AD370FC8}"/>
    <cellStyle name="Warning Text 2 9 10 3" xfId="56735" xr:uid="{46333310-FC02-43E9-900E-5A3F4167E21E}"/>
    <cellStyle name="Warning Text 2 9 11" xfId="21010" xr:uid="{84E78E94-6D27-4399-889D-3CB61DC77536}"/>
    <cellStyle name="Warning Text 2 9 11 2" xfId="38883" xr:uid="{C70DAA53-7D47-4D3E-80EA-332FD5BC66AE}"/>
    <cellStyle name="Warning Text 2 9 11 3" xfId="56734" xr:uid="{8E576F82-4569-4134-B389-B724E7A12AA0}"/>
    <cellStyle name="Warning Text 2 9 12" xfId="60436" xr:uid="{44A47BDD-F880-432C-A454-063FA16496F1}"/>
    <cellStyle name="Warning Text 2 9 2" xfId="21012" xr:uid="{3BDA280F-2046-4464-AED4-2F16944B4485}"/>
    <cellStyle name="Warning Text 2 9 2 2" xfId="21013" xr:uid="{6665671B-BFD6-45BE-A737-E653379A598C}"/>
    <cellStyle name="Warning Text 2 9 2 2 2" xfId="21014" xr:uid="{A5D91780-3E4F-429E-AA44-00200AF5DA8A}"/>
    <cellStyle name="Warning Text 2 9 2 2 2 2" xfId="38887" xr:uid="{D0AE04D7-97B2-42DA-A17D-3D407C768251}"/>
    <cellStyle name="Warning Text 2 9 2 2 2 3" xfId="56738" xr:uid="{E911882B-F988-47E9-A5D6-F4434709E8AB}"/>
    <cellStyle name="Warning Text 2 9 2 2 3" xfId="38886" xr:uid="{40BEE121-C3C9-4C5D-BACA-89A36A500AF3}"/>
    <cellStyle name="Warning Text 2 9 2 2 4" xfId="56737" xr:uid="{5E8996BE-1921-4908-9B7C-4BD77A9281BE}"/>
    <cellStyle name="Warning Text 2 9 2 3" xfId="21015" xr:uid="{FE963BC6-11E4-4146-B201-D2A5B70FC16B}"/>
    <cellStyle name="Warning Text 2 9 2 3 2" xfId="21016" xr:uid="{5B03A4F4-719A-433E-8377-D4C9E6D350F9}"/>
    <cellStyle name="Warning Text 2 9 2 3 2 2" xfId="38889" xr:uid="{794CA3E6-82FF-472B-8B2B-C377134D3817}"/>
    <cellStyle name="Warning Text 2 9 2 3 2 3" xfId="56740" xr:uid="{C36141E7-0F8A-4970-AC12-A44AD033E5E4}"/>
    <cellStyle name="Warning Text 2 9 2 3 3" xfId="38888" xr:uid="{99714C5A-6629-4DEF-85D8-48BCB2614C4F}"/>
    <cellStyle name="Warning Text 2 9 2 3 4" xfId="56739" xr:uid="{D1E256C0-EF2E-4AFF-980E-23F3B7A6C57B}"/>
    <cellStyle name="Warning Text 2 9 2 4" xfId="21017" xr:uid="{5E5AB7D0-4927-4D56-991C-FB620D2065EC}"/>
    <cellStyle name="Warning Text 2 9 2 4 2" xfId="38890" xr:uid="{109E92BE-8117-410A-9654-F5F4CEEA5B27}"/>
    <cellStyle name="Warning Text 2 9 2 4 3" xfId="56741" xr:uid="{A10C0BB5-C047-4AB1-8372-25BFB9BBAF59}"/>
    <cellStyle name="Warning Text 2 9 2 5" xfId="38885" xr:uid="{28E9CE9B-2497-4B68-8D8B-938C5C77BB5C}"/>
    <cellStyle name="Warning Text 2 9 2 6" xfId="56736" xr:uid="{DBCB93B3-C27E-4188-B756-F571AEFB3809}"/>
    <cellStyle name="Warning Text 2 9 3" xfId="21018" xr:uid="{10CBF480-8A03-4CC7-9B13-F4EA429A1FCC}"/>
    <cellStyle name="Warning Text 2 9 3 2" xfId="21019" xr:uid="{795C2DE6-60B1-448E-9FAA-4EC4DFE0BAAE}"/>
    <cellStyle name="Warning Text 2 9 3 2 2" xfId="21020" xr:uid="{5073CE66-9EF7-4916-AD6B-C4A00AA71CB5}"/>
    <cellStyle name="Warning Text 2 9 3 2 2 2" xfId="38893" xr:uid="{B2302686-5109-4411-966D-623BAEC239DC}"/>
    <cellStyle name="Warning Text 2 9 3 2 2 3" xfId="56744" xr:uid="{AE009F2A-DE62-4F3C-A05E-C8C1A9D66A94}"/>
    <cellStyle name="Warning Text 2 9 3 2 3" xfId="38892" xr:uid="{8894643C-A19F-4082-97CC-727AA0CBD8C3}"/>
    <cellStyle name="Warning Text 2 9 3 2 4" xfId="56743" xr:uid="{CF0BC88B-8B29-4123-86F3-4F779484864E}"/>
    <cellStyle name="Warning Text 2 9 3 3" xfId="21021" xr:uid="{FF8F1DEC-7488-4AD7-8D98-CDFC99B1DF21}"/>
    <cellStyle name="Warning Text 2 9 3 3 2" xfId="21022" xr:uid="{668E65DC-E07B-4BB0-9A92-EC50CD80FAED}"/>
    <cellStyle name="Warning Text 2 9 3 3 2 2" xfId="38895" xr:uid="{A582E235-B423-474A-9E21-12D017C9BBEB}"/>
    <cellStyle name="Warning Text 2 9 3 3 2 3" xfId="56746" xr:uid="{62DD7DAD-7B44-4845-B56C-4763B40C657D}"/>
    <cellStyle name="Warning Text 2 9 3 3 3" xfId="38894" xr:uid="{BEAFBC4C-FD7E-4FB8-A675-FFCE68E37CCB}"/>
    <cellStyle name="Warning Text 2 9 3 3 4" xfId="56745" xr:uid="{62EEC902-8998-4F00-8EB2-6668C2761828}"/>
    <cellStyle name="Warning Text 2 9 3 4" xfId="21023" xr:uid="{A82DC0F2-4FC2-4B6A-9E48-40FC977739DC}"/>
    <cellStyle name="Warning Text 2 9 3 4 2" xfId="38896" xr:uid="{6ADE7EF6-26CA-4ED7-9157-5CE37E2D5EAA}"/>
    <cellStyle name="Warning Text 2 9 3 4 3" xfId="56747" xr:uid="{FE701EE7-3759-4C59-BA2D-2646087BC0E3}"/>
    <cellStyle name="Warning Text 2 9 3 5" xfId="38891" xr:uid="{3E8F8865-F392-47ED-ADD9-F953A1F302B2}"/>
    <cellStyle name="Warning Text 2 9 3 6" xfId="56742" xr:uid="{13FAC644-6AC6-48E6-A7B6-C77ECF48E07A}"/>
    <cellStyle name="Warning Text 2 9 4" xfId="21024" xr:uid="{9BD5403E-32F6-4CFD-B229-55ABEDC9FE73}"/>
    <cellStyle name="Warning Text 2 9 4 2" xfId="21025" xr:uid="{4000115F-9F20-45CA-8E79-27AC3182000F}"/>
    <cellStyle name="Warning Text 2 9 4 2 2" xfId="21026" xr:uid="{28DFD00C-386B-44A6-A7F0-9214090B7DAF}"/>
    <cellStyle name="Warning Text 2 9 4 2 2 2" xfId="38899" xr:uid="{F5D2C94C-A519-4EE9-B2FE-DD7F2E0846A2}"/>
    <cellStyle name="Warning Text 2 9 4 2 2 3" xfId="56750" xr:uid="{5082AA52-BBA9-4DA1-8186-A4BEAE4D9E45}"/>
    <cellStyle name="Warning Text 2 9 4 2 3" xfId="38898" xr:uid="{270B31C9-2D9C-40DC-8D67-5167C7A99499}"/>
    <cellStyle name="Warning Text 2 9 4 2 4" xfId="56749" xr:uid="{1E49AF20-9A95-4AC8-9B7D-3B64ABE69708}"/>
    <cellStyle name="Warning Text 2 9 4 3" xfId="21027" xr:uid="{01F97528-36C3-4A61-B4F4-F4CBEC627385}"/>
    <cellStyle name="Warning Text 2 9 4 3 2" xfId="21028" xr:uid="{46159AE6-1BD6-45D3-A98B-1CA539D9F316}"/>
    <cellStyle name="Warning Text 2 9 4 3 2 2" xfId="38901" xr:uid="{94B90854-BB94-43B6-82AC-80071509747C}"/>
    <cellStyle name="Warning Text 2 9 4 3 2 3" xfId="56752" xr:uid="{8F0CBA31-0500-425C-B202-845F5B59D9C5}"/>
    <cellStyle name="Warning Text 2 9 4 3 3" xfId="38900" xr:uid="{0DF394EE-C723-4A8E-82D4-8C58E73DBD96}"/>
    <cellStyle name="Warning Text 2 9 4 3 4" xfId="56751" xr:uid="{A449FBB8-00BB-4DC0-98E2-624FD77DB47C}"/>
    <cellStyle name="Warning Text 2 9 4 4" xfId="21029" xr:uid="{48413D99-6D45-4269-8356-D9F80880A9D3}"/>
    <cellStyle name="Warning Text 2 9 4 4 2" xfId="21030" xr:uid="{8DAFB823-64AF-4CFE-A3E2-875A219CC0EB}"/>
    <cellStyle name="Warning Text 2 9 4 4 2 2" xfId="38903" xr:uid="{D6EE5A72-D5F1-4CE2-B22C-B9FB83222EBD}"/>
    <cellStyle name="Warning Text 2 9 4 4 2 3" xfId="56754" xr:uid="{A9740858-291A-44AC-8B19-49D54ABE256F}"/>
    <cellStyle name="Warning Text 2 9 4 4 3" xfId="38902" xr:uid="{E7A4FA19-3FA9-4BB2-9CC7-AD3B7A89D2EB}"/>
    <cellStyle name="Warning Text 2 9 4 4 4" xfId="56753" xr:uid="{E404CCD8-A352-4ADC-A66A-C46B37CF4C2E}"/>
    <cellStyle name="Warning Text 2 9 4 5" xfId="21031" xr:uid="{08D5FBD1-1381-41A6-8B6C-4ED8D0595EA5}"/>
    <cellStyle name="Warning Text 2 9 4 5 2" xfId="38904" xr:uid="{1428CD28-A1A8-4F9E-BE68-DC4BE83AE4BE}"/>
    <cellStyle name="Warning Text 2 9 4 5 3" xfId="56755" xr:uid="{0EED43C7-7C1F-41FE-B4E4-95084A1E8D2E}"/>
    <cellStyle name="Warning Text 2 9 4 6" xfId="38897" xr:uid="{006929EE-3F73-4E3E-8380-8636A515ACD7}"/>
    <cellStyle name="Warning Text 2 9 4 7" xfId="56748" xr:uid="{E0EA8078-21B2-4043-9B9C-7EDB770685E4}"/>
    <cellStyle name="Warning Text 2 9 5" xfId="21032" xr:uid="{F4F3886C-F6B0-4574-A592-BC66066292FE}"/>
    <cellStyle name="Warning Text 2 9 5 2" xfId="21033" xr:uid="{3636717C-2D43-4FA0-8237-4826C2B7AC2B}"/>
    <cellStyle name="Warning Text 2 9 5 2 2" xfId="21034" xr:uid="{2C83B500-038E-478E-87E4-88BF34A39407}"/>
    <cellStyle name="Warning Text 2 9 5 2 2 2" xfId="38907" xr:uid="{02DD9745-911D-46CC-A90B-EE406E685EDF}"/>
    <cellStyle name="Warning Text 2 9 5 2 2 3" xfId="56758" xr:uid="{20923A17-56C9-4CA6-B9AB-60DF495E85FA}"/>
    <cellStyle name="Warning Text 2 9 5 2 3" xfId="38906" xr:uid="{84957EE7-6F6D-4524-870D-BD13C87D7449}"/>
    <cellStyle name="Warning Text 2 9 5 2 4" xfId="56757" xr:uid="{4CD9B9D2-06DB-4FBA-A83D-C171FEE8C44D}"/>
    <cellStyle name="Warning Text 2 9 5 3" xfId="21035" xr:uid="{B6385A90-4C1A-4896-9F68-0B48F3514986}"/>
    <cellStyle name="Warning Text 2 9 5 3 2" xfId="21036" xr:uid="{6FEF1F58-157F-466A-A44A-FC64BC014C3A}"/>
    <cellStyle name="Warning Text 2 9 5 3 2 2" xfId="38909" xr:uid="{A8D66A99-A05A-48A8-8374-07FFAD7CE615}"/>
    <cellStyle name="Warning Text 2 9 5 3 2 3" xfId="56760" xr:uid="{90D38990-531A-4F98-9EF3-C1CBBBB956DF}"/>
    <cellStyle name="Warning Text 2 9 5 3 3" xfId="38908" xr:uid="{EB8965F7-8939-40A7-9424-3C3F0998F1CD}"/>
    <cellStyle name="Warning Text 2 9 5 3 4" xfId="56759" xr:uid="{86336AF9-52B4-4EFE-8512-3EACCCED98F3}"/>
    <cellStyle name="Warning Text 2 9 5 4" xfId="21037" xr:uid="{94DFF65C-2E63-4EBA-AAF9-3719B3CF69EF}"/>
    <cellStyle name="Warning Text 2 9 5 4 2" xfId="38910" xr:uid="{C173F5A6-A5A7-4D21-9DF9-B03F8CC926A7}"/>
    <cellStyle name="Warning Text 2 9 5 4 3" xfId="56761" xr:uid="{26905315-D6BF-4853-AC23-EBB61445D58E}"/>
    <cellStyle name="Warning Text 2 9 5 5" xfId="38905" xr:uid="{6C255F4E-5AAA-4B32-A8B9-D18A60CAECB6}"/>
    <cellStyle name="Warning Text 2 9 5 6" xfId="56756" xr:uid="{B26FD345-AD50-4B44-9DFF-E4B7C59444D6}"/>
    <cellStyle name="Warning Text 2 9 6" xfId="21038" xr:uid="{8D6A498A-2B9F-4C96-B7B6-811CC351FA7C}"/>
    <cellStyle name="Warning Text 2 9 6 2" xfId="21039" xr:uid="{2573D37D-44BA-425B-B1FD-8713478FD0EB}"/>
    <cellStyle name="Warning Text 2 9 6 2 2" xfId="38912" xr:uid="{09F1F2C8-86AF-4676-8789-70EF319EC19D}"/>
    <cellStyle name="Warning Text 2 9 6 2 3" xfId="56763" xr:uid="{40C80280-E2B9-4341-A210-A58046725F57}"/>
    <cellStyle name="Warning Text 2 9 6 3" xfId="38911" xr:uid="{0E4630A6-4168-4CD1-892D-BE7030E6372E}"/>
    <cellStyle name="Warning Text 2 9 6 4" xfId="56762" xr:uid="{99978171-CA88-43FF-8E28-F1326A10B9E7}"/>
    <cellStyle name="Warning Text 2 9 7" xfId="21040" xr:uid="{DE6BF6C6-1382-42FA-93A0-7F9B13965254}"/>
    <cellStyle name="Warning Text 2 9 7 2" xfId="21041" xr:uid="{A3487CC9-D129-4985-B3F4-13B6C0FE967D}"/>
    <cellStyle name="Warning Text 2 9 7 2 2" xfId="38914" xr:uid="{000E9D34-97F1-4521-927E-67DA700C3014}"/>
    <cellStyle name="Warning Text 2 9 7 2 3" xfId="56765" xr:uid="{D5C7BDA5-132F-4EEA-9063-9B569D4F57E1}"/>
    <cellStyle name="Warning Text 2 9 7 3" xfId="38913" xr:uid="{E3723038-0E42-492C-ACB7-FCC39B6CBD03}"/>
    <cellStyle name="Warning Text 2 9 7 4" xfId="56764" xr:uid="{1E19365D-A566-4BA3-A992-C8FB9655C4F8}"/>
    <cellStyle name="Warning Text 2 9 8" xfId="21042" xr:uid="{E48F80E1-D90A-4877-A5AC-082CC04E92AA}"/>
    <cellStyle name="Warning Text 2 9 8 2" xfId="21043" xr:uid="{4A37DA56-F2FE-4708-8C2E-CE0E415A1418}"/>
    <cellStyle name="Warning Text 2 9 8 2 2" xfId="38916" xr:uid="{F17FB54F-5407-4A86-9DD2-7DD63F602ECD}"/>
    <cellStyle name="Warning Text 2 9 8 2 3" xfId="56767" xr:uid="{C77BE706-B37A-47A8-B3D0-E6617B333EC5}"/>
    <cellStyle name="Warning Text 2 9 8 3" xfId="38915" xr:uid="{80F7C9A1-006C-4B9D-9214-C32EE086B37E}"/>
    <cellStyle name="Warning Text 2 9 8 4" xfId="56766" xr:uid="{D0BC341E-8B24-47CA-BF64-5B3FF1EA8FDB}"/>
    <cellStyle name="Warning Text 2 9 9" xfId="21044" xr:uid="{BF148B32-CBD3-48F4-9A99-2A02956B36E4}"/>
    <cellStyle name="Warning Text 2 9 9 2" xfId="38917" xr:uid="{AC8CF9FE-4D17-436E-A9DF-68ED56668417}"/>
    <cellStyle name="Warning Text 2 9 9 3" xfId="56768" xr:uid="{4A5F8A3F-5811-4C87-88FC-8918539D385F}"/>
    <cellStyle name="Warning Text 20" xfId="3360" xr:uid="{3EB125CF-4361-4D54-B8A4-B58A0DC852C7}"/>
    <cellStyle name="Warning Text 20 10" xfId="21046" xr:uid="{34EB2F52-F843-4346-9920-D963D86666E1}"/>
    <cellStyle name="Warning Text 20 10 2" xfId="38919" xr:uid="{8580A85B-C51B-4DE7-8423-2ABD11496C2E}"/>
    <cellStyle name="Warning Text 20 10 3" xfId="56770" xr:uid="{DC2E1CD9-0CD4-4133-AE59-110C2C49F936}"/>
    <cellStyle name="Warning Text 20 11" xfId="21047" xr:uid="{918317F8-4BA0-4C8D-A2F2-9CA5A89033AC}"/>
    <cellStyle name="Warning Text 20 11 2" xfId="38920" xr:uid="{BCDDA647-93DB-4684-9CFE-6D081CB89DF2}"/>
    <cellStyle name="Warning Text 20 11 3" xfId="56771" xr:uid="{92C65CAF-FBEA-4906-8613-32B0AEC6CE47}"/>
    <cellStyle name="Warning Text 20 12" xfId="21045" xr:uid="{B46574D0-E7C5-4503-8EDB-3D4096BEBE03}"/>
    <cellStyle name="Warning Text 20 12 2" xfId="38918" xr:uid="{FEF6B90D-06F6-4B3C-B643-ECF41ADC53A7}"/>
    <cellStyle name="Warning Text 20 12 3" xfId="56769" xr:uid="{2CE5340E-5307-41F7-A94E-55483981C3AB}"/>
    <cellStyle name="Warning Text 20 13" xfId="60437" xr:uid="{7123DCA5-EE2C-4449-814C-715FFB970DAD}"/>
    <cellStyle name="Warning Text 20 2" xfId="21048" xr:uid="{7C84A46B-EC64-4882-9389-FA369EC1192D}"/>
    <cellStyle name="Warning Text 20 2 2" xfId="21049" xr:uid="{951283B2-3934-44BE-9DBA-7E1C1CD6D4DC}"/>
    <cellStyle name="Warning Text 20 2 2 2" xfId="21050" xr:uid="{AB75CE10-303F-454B-A654-AD7C0E41345C}"/>
    <cellStyle name="Warning Text 20 2 2 2 2" xfId="38923" xr:uid="{49D6A5D0-92F8-44EC-B37C-439FA95E0A30}"/>
    <cellStyle name="Warning Text 20 2 2 2 3" xfId="56774" xr:uid="{47134C94-9603-4836-95A9-BA63346B416B}"/>
    <cellStyle name="Warning Text 20 2 2 3" xfId="38922" xr:uid="{C5E5F3EE-7D04-4037-A2CD-6238152AB83F}"/>
    <cellStyle name="Warning Text 20 2 2 4" xfId="56773" xr:uid="{E28AE77D-3890-4C16-A08A-04E54F7AAACB}"/>
    <cellStyle name="Warning Text 20 2 3" xfId="21051" xr:uid="{9932C19F-186A-4D68-B621-948F45A7935B}"/>
    <cellStyle name="Warning Text 20 2 3 2" xfId="21052" xr:uid="{B3123AE7-CA11-40C4-91F9-68F4242F1BA9}"/>
    <cellStyle name="Warning Text 20 2 3 2 2" xfId="38925" xr:uid="{E0C3C04E-CEBC-4D16-9EF6-BFDEA9C361E4}"/>
    <cellStyle name="Warning Text 20 2 3 2 3" xfId="56776" xr:uid="{1AB8A464-174F-4223-B0C4-D7407E4B204F}"/>
    <cellStyle name="Warning Text 20 2 3 3" xfId="38924" xr:uid="{2702E580-B152-4F03-AE23-D670D833E93D}"/>
    <cellStyle name="Warning Text 20 2 3 4" xfId="56775" xr:uid="{44426B29-DC79-46F2-AEF9-463DD6685DB2}"/>
    <cellStyle name="Warning Text 20 2 4" xfId="21053" xr:uid="{286673FE-BBD4-484E-BDB3-33025FC3363E}"/>
    <cellStyle name="Warning Text 20 2 4 2" xfId="38926" xr:uid="{4E46DC5E-5FA8-41C3-A362-0FABEF47D1E7}"/>
    <cellStyle name="Warning Text 20 2 4 3" xfId="56777" xr:uid="{0DBCBF96-F731-46F9-8A1E-386AEFB4F3DE}"/>
    <cellStyle name="Warning Text 20 2 5" xfId="21054" xr:uid="{A0F385D0-61C6-4564-A3BA-B1D655B8BEA8}"/>
    <cellStyle name="Warning Text 20 2 5 2" xfId="38927" xr:uid="{D70D8030-88BA-487E-AA57-72D0DD4D3AE3}"/>
    <cellStyle name="Warning Text 20 2 5 3" xfId="56778" xr:uid="{C8E98F9A-3B3E-4B5F-B294-D9F6CA7A6807}"/>
    <cellStyle name="Warning Text 20 2 6" xfId="38921" xr:uid="{DA2B3151-C29C-4D63-8E30-768D220B2D4F}"/>
    <cellStyle name="Warning Text 20 2 7" xfId="56772" xr:uid="{3FF0CA60-808D-45C3-BB38-195C4E7D9E0E}"/>
    <cellStyle name="Warning Text 20 3" xfId="21055" xr:uid="{8E04B97E-DA84-4A50-9BE8-A56363E43E0C}"/>
    <cellStyle name="Warning Text 20 3 2" xfId="21056" xr:uid="{1B061B71-A96D-49BA-BAF5-66FDE3458815}"/>
    <cellStyle name="Warning Text 20 3 2 2" xfId="21057" xr:uid="{E941BFCA-A0FC-4C9C-B838-4964DE79DF2C}"/>
    <cellStyle name="Warning Text 20 3 2 2 2" xfId="38930" xr:uid="{7836180D-DD74-4BFD-9760-BD0EF177552F}"/>
    <cellStyle name="Warning Text 20 3 2 2 3" xfId="56781" xr:uid="{69A219D1-E2B1-4EBC-BAE0-B4D5F02B008E}"/>
    <cellStyle name="Warning Text 20 3 2 3" xfId="38929" xr:uid="{28ACCB2B-E460-42A1-8F92-06096964912D}"/>
    <cellStyle name="Warning Text 20 3 2 4" xfId="56780" xr:uid="{C3DDC575-DBBD-44FB-84D1-4019216C1AAA}"/>
    <cellStyle name="Warning Text 20 3 3" xfId="21058" xr:uid="{DDF05AD3-375E-48E8-B68A-A25C239FF1D6}"/>
    <cellStyle name="Warning Text 20 3 3 2" xfId="21059" xr:uid="{0881679C-21ED-4018-A6CE-86E907836E34}"/>
    <cellStyle name="Warning Text 20 3 3 2 2" xfId="38932" xr:uid="{E7DAA80D-CEB8-490D-BF6B-9D4E9CF656B9}"/>
    <cellStyle name="Warning Text 20 3 3 2 3" xfId="56783" xr:uid="{4617B43D-5478-4ABF-8887-AB8DFFCED739}"/>
    <cellStyle name="Warning Text 20 3 3 3" xfId="38931" xr:uid="{499155A5-3ACE-430A-922A-87FA8C5D858A}"/>
    <cellStyle name="Warning Text 20 3 3 4" xfId="56782" xr:uid="{9197F314-13D5-4F6C-9AE6-D72448A2C832}"/>
    <cellStyle name="Warning Text 20 3 4" xfId="21060" xr:uid="{3CC07F1A-AEE1-4DCF-A89C-A26BF193443E}"/>
    <cellStyle name="Warning Text 20 3 4 2" xfId="38933" xr:uid="{C3822DC6-73DE-4FCE-A8F3-8C20022339AB}"/>
    <cellStyle name="Warning Text 20 3 4 3" xfId="56784" xr:uid="{4F84285B-D84E-4133-8349-F5F92F050111}"/>
    <cellStyle name="Warning Text 20 3 5" xfId="38928" xr:uid="{662B79F9-9C07-4FB0-B326-ACDAED442899}"/>
    <cellStyle name="Warning Text 20 3 6" xfId="56779" xr:uid="{A3EBE63B-AA82-4ABC-A104-B17AAC131889}"/>
    <cellStyle name="Warning Text 20 4" xfId="21061" xr:uid="{1D362D61-42AC-448C-8FC8-35C7756D8530}"/>
    <cellStyle name="Warning Text 20 4 2" xfId="21062" xr:uid="{B3194740-01C2-4703-86CD-A6CA226E9FC6}"/>
    <cellStyle name="Warning Text 20 4 2 2" xfId="21063" xr:uid="{583102E2-42DE-40D9-9210-ED6249AB32A7}"/>
    <cellStyle name="Warning Text 20 4 2 2 2" xfId="38936" xr:uid="{9A82A134-42C1-4A00-976D-68F598FB1C92}"/>
    <cellStyle name="Warning Text 20 4 2 2 3" xfId="56787" xr:uid="{CFECDF44-3B8C-451A-A612-87552AAE0B9E}"/>
    <cellStyle name="Warning Text 20 4 2 3" xfId="38935" xr:uid="{A42B6CA8-64D4-4A17-8C59-30BECD5B1D14}"/>
    <cellStyle name="Warning Text 20 4 2 4" xfId="56786" xr:uid="{DB0C14C4-7430-4B01-A3FF-E7E46B059039}"/>
    <cellStyle name="Warning Text 20 4 3" xfId="21064" xr:uid="{6937DAB5-4FA7-43F6-892E-331FF293E53A}"/>
    <cellStyle name="Warning Text 20 4 3 2" xfId="21065" xr:uid="{3B6745D2-BB0C-40B1-B591-CEC962507F2C}"/>
    <cellStyle name="Warning Text 20 4 3 2 2" xfId="38938" xr:uid="{154CEC87-8CA6-4428-9A64-B7AF68F31CE5}"/>
    <cellStyle name="Warning Text 20 4 3 2 3" xfId="56789" xr:uid="{96F3BB17-7ECB-4B16-9543-D0C2E807C15D}"/>
    <cellStyle name="Warning Text 20 4 3 3" xfId="38937" xr:uid="{4014824E-08DA-4AA9-8919-F0D9B30243D4}"/>
    <cellStyle name="Warning Text 20 4 3 4" xfId="56788" xr:uid="{F2E2FBF7-085A-4D3F-A2C6-E14D47D2F8D2}"/>
    <cellStyle name="Warning Text 20 4 4" xfId="21066" xr:uid="{CD0094B2-0C64-445F-B3A5-DE2340237242}"/>
    <cellStyle name="Warning Text 20 4 4 2" xfId="38939" xr:uid="{9D32924D-1F8D-4CA3-96DA-28CE9A5B67F4}"/>
    <cellStyle name="Warning Text 20 4 4 3" xfId="56790" xr:uid="{4C8896A1-A870-4574-8CB7-39608D0A93E5}"/>
    <cellStyle name="Warning Text 20 4 5" xfId="38934" xr:uid="{1F07241F-F0B7-41BA-9044-6D1C2A1E9164}"/>
    <cellStyle name="Warning Text 20 4 6" xfId="56785" xr:uid="{5010520E-3FEB-40F1-936F-078834EA1CCB}"/>
    <cellStyle name="Warning Text 20 5" xfId="21067" xr:uid="{120FF6FE-0317-4C5D-BD0D-7046901DA458}"/>
    <cellStyle name="Warning Text 20 5 2" xfId="21068" xr:uid="{01800C91-998C-414E-A9FD-80A23944A196}"/>
    <cellStyle name="Warning Text 20 5 2 2" xfId="21069" xr:uid="{AC9F9BF2-666C-4A86-9DB0-BEB21F8A50DF}"/>
    <cellStyle name="Warning Text 20 5 2 2 2" xfId="38942" xr:uid="{EBE96058-543A-4479-8D89-05B5682DA9D1}"/>
    <cellStyle name="Warning Text 20 5 2 2 3" xfId="56793" xr:uid="{730198A6-026E-4907-8183-DA6AD8BBB526}"/>
    <cellStyle name="Warning Text 20 5 2 3" xfId="38941" xr:uid="{A4412BCB-1F1C-403A-B7B5-DC9236DA8F62}"/>
    <cellStyle name="Warning Text 20 5 2 4" xfId="56792" xr:uid="{70751F15-1801-43EB-9C4D-98419694923C}"/>
    <cellStyle name="Warning Text 20 5 3" xfId="21070" xr:uid="{34BD9635-864B-4E92-BF51-6E270509F8B8}"/>
    <cellStyle name="Warning Text 20 5 3 2" xfId="21071" xr:uid="{5616ECF6-8DEF-43E4-B4B3-B0FC0FF31CC4}"/>
    <cellStyle name="Warning Text 20 5 3 2 2" xfId="38944" xr:uid="{1B52F530-AF80-4115-9FEA-C6351D845B2A}"/>
    <cellStyle name="Warning Text 20 5 3 2 3" xfId="56795" xr:uid="{22C5E499-1019-436B-BBC3-C3F14B77D7D3}"/>
    <cellStyle name="Warning Text 20 5 3 3" xfId="38943" xr:uid="{12B7E4A6-43DC-44B9-A5D9-4EAE120D1DDB}"/>
    <cellStyle name="Warning Text 20 5 3 4" xfId="56794" xr:uid="{E3AA0C10-7A1F-484D-80B1-93014DAC07D6}"/>
    <cellStyle name="Warning Text 20 5 4" xfId="21072" xr:uid="{0A43A35F-BB8A-4CBD-B324-40C39775AC85}"/>
    <cellStyle name="Warning Text 20 5 4 2" xfId="21073" xr:uid="{16F2C113-05B6-494E-B562-F98AF8B400BF}"/>
    <cellStyle name="Warning Text 20 5 4 2 2" xfId="38946" xr:uid="{F5F64421-5F66-442E-AF72-D76D4D2D6B04}"/>
    <cellStyle name="Warning Text 20 5 4 2 3" xfId="56797" xr:uid="{CCDCE848-C5D5-4B5D-A210-D4A59860C7A9}"/>
    <cellStyle name="Warning Text 20 5 4 3" xfId="38945" xr:uid="{D774AC94-EF73-4463-A90C-C31F9058F430}"/>
    <cellStyle name="Warning Text 20 5 4 4" xfId="56796" xr:uid="{91D93D49-9C64-4B79-952D-66802D4D0444}"/>
    <cellStyle name="Warning Text 20 5 5" xfId="21074" xr:uid="{B1E15A07-40A8-4458-BACF-C9D85C22E82B}"/>
    <cellStyle name="Warning Text 20 5 5 2" xfId="38947" xr:uid="{885C6114-7B7C-47AC-824F-15EE788FF2EE}"/>
    <cellStyle name="Warning Text 20 5 5 3" xfId="56798" xr:uid="{B2B3ACEF-970E-4C55-A0B5-F5D5BBA50AA4}"/>
    <cellStyle name="Warning Text 20 5 6" xfId="38940" xr:uid="{823331F9-5553-45E3-8374-F2C76448AA78}"/>
    <cellStyle name="Warning Text 20 5 7" xfId="56791" xr:uid="{6932A2C5-1AE4-4A96-BBD2-5A5C51B95A82}"/>
    <cellStyle name="Warning Text 20 6" xfId="21075" xr:uid="{9EA00CCB-C272-4E1B-99DD-663E3CA7540C}"/>
    <cellStyle name="Warning Text 20 6 2" xfId="21076" xr:uid="{B583D1EA-3BFD-4127-9B55-8DE2BB79FEF6}"/>
    <cellStyle name="Warning Text 20 6 2 2" xfId="21077" xr:uid="{EFF925F4-04B8-4472-91E3-7C90E671D411}"/>
    <cellStyle name="Warning Text 20 6 2 2 2" xfId="38950" xr:uid="{2CEF6927-8522-4D4F-80C5-07652DFD495E}"/>
    <cellStyle name="Warning Text 20 6 2 2 3" xfId="56801" xr:uid="{8D0D472E-224D-4682-AB78-CEDE4231D398}"/>
    <cellStyle name="Warning Text 20 6 2 3" xfId="38949" xr:uid="{CBF013B5-2917-4CAC-90D5-94122B66AC12}"/>
    <cellStyle name="Warning Text 20 6 2 4" xfId="56800" xr:uid="{3F3D4CDE-7546-4EF0-BC0E-012F118F7C25}"/>
    <cellStyle name="Warning Text 20 6 3" xfId="21078" xr:uid="{DBBB6F8B-4FEA-4C51-8D69-B064442E1C52}"/>
    <cellStyle name="Warning Text 20 6 3 2" xfId="21079" xr:uid="{F5D9D2AF-906B-4584-93CF-20EBD6134BA1}"/>
    <cellStyle name="Warning Text 20 6 3 2 2" xfId="38952" xr:uid="{D071C7CC-A17D-4007-AAC7-AC9F7FAE27D8}"/>
    <cellStyle name="Warning Text 20 6 3 2 3" xfId="56803" xr:uid="{7341B318-195A-4428-A89A-50817158CD40}"/>
    <cellStyle name="Warning Text 20 6 3 3" xfId="38951" xr:uid="{A57B6299-7C7C-4810-82EF-0D5E23F4F0DC}"/>
    <cellStyle name="Warning Text 20 6 3 4" xfId="56802" xr:uid="{22D1E438-9876-48FC-90B3-42FDEBA7CD14}"/>
    <cellStyle name="Warning Text 20 6 4" xfId="21080" xr:uid="{859484C3-3BB7-4D06-B5D8-EEE78FE7F457}"/>
    <cellStyle name="Warning Text 20 6 4 2" xfId="38953" xr:uid="{DC6F4958-E845-482C-8D13-ABC285EA7727}"/>
    <cellStyle name="Warning Text 20 6 4 3" xfId="56804" xr:uid="{8EDF8F1E-3B08-4024-9A1E-802734377718}"/>
    <cellStyle name="Warning Text 20 6 5" xfId="38948" xr:uid="{312E6D98-1293-4DF9-9264-36079BF73D25}"/>
    <cellStyle name="Warning Text 20 6 6" xfId="56799" xr:uid="{D4A8951C-7CEF-4253-A63E-D085C2715B17}"/>
    <cellStyle name="Warning Text 20 7" xfId="21081" xr:uid="{B6F37C7A-C191-4C74-B918-98570F0F5908}"/>
    <cellStyle name="Warning Text 20 7 2" xfId="21082" xr:uid="{0FD8A827-0B03-4CC2-AD52-DB028591FD97}"/>
    <cellStyle name="Warning Text 20 7 2 2" xfId="38955" xr:uid="{9C58B9F9-E879-4CBC-9FE1-33DF22F398FC}"/>
    <cellStyle name="Warning Text 20 7 2 3" xfId="56806" xr:uid="{9B05766F-6E3E-4682-81BD-DFC8BD282573}"/>
    <cellStyle name="Warning Text 20 7 3" xfId="38954" xr:uid="{210AAACC-7F06-43E3-9E30-1B3FB1763251}"/>
    <cellStyle name="Warning Text 20 7 4" xfId="56805" xr:uid="{91314BE2-4CFF-4F86-B2CD-0DEE3B3AF131}"/>
    <cellStyle name="Warning Text 20 8" xfId="21083" xr:uid="{8E0F282E-0BCF-4222-BE8E-905F3E481E9B}"/>
    <cellStyle name="Warning Text 20 8 2" xfId="21084" xr:uid="{0A467C40-59C7-4918-A55F-E591CA59008E}"/>
    <cellStyle name="Warning Text 20 8 2 2" xfId="38957" xr:uid="{916FA21A-8468-47D8-AA50-C5EE65644455}"/>
    <cellStyle name="Warning Text 20 8 2 3" xfId="56808" xr:uid="{3CB07DCB-34A4-4267-9BFE-54F2991BD0F6}"/>
    <cellStyle name="Warning Text 20 8 3" xfId="38956" xr:uid="{A44C0260-E689-48CC-851C-89040DDF2A9F}"/>
    <cellStyle name="Warning Text 20 8 4" xfId="56807" xr:uid="{E75FB043-3438-46F7-A643-0E4BCD62CD11}"/>
    <cellStyle name="Warning Text 20 9" xfId="21085" xr:uid="{C5CD5C23-B19D-4B8E-87E4-DC0264FDE019}"/>
    <cellStyle name="Warning Text 20 9 2" xfId="21086" xr:uid="{A109BA00-807B-47C8-9E78-180E0C485300}"/>
    <cellStyle name="Warning Text 20 9 2 2" xfId="38959" xr:uid="{9F19C894-D43C-48A5-BE33-738C65254957}"/>
    <cellStyle name="Warning Text 20 9 2 3" xfId="56810" xr:uid="{A3053490-BD5B-4DDB-91B9-C4503342CF70}"/>
    <cellStyle name="Warning Text 20 9 3" xfId="38958" xr:uid="{ED1C0070-DDB9-4C59-902A-AC9A8FBBF04B}"/>
    <cellStyle name="Warning Text 20 9 4" xfId="56809" xr:uid="{FAF9F462-F7D5-40BD-B263-38947F827351}"/>
    <cellStyle name="Warning Text 21" xfId="3361" xr:uid="{369AD434-700D-4CAD-94B6-7BBE92BC2505}"/>
    <cellStyle name="Warning Text 21 10" xfId="21088" xr:uid="{CD2687F1-2FFC-4BEC-A0A0-4F8E3C6B53A9}"/>
    <cellStyle name="Warning Text 21 10 2" xfId="38961" xr:uid="{52ADC2BE-D82B-4161-A418-54B288E1223F}"/>
    <cellStyle name="Warning Text 21 10 3" xfId="56812" xr:uid="{B9BEBFC7-3753-4060-A463-320FF360E14B}"/>
    <cellStyle name="Warning Text 21 11" xfId="21089" xr:uid="{796E4D37-3DA2-476D-9D9E-6376F1F3B7C3}"/>
    <cellStyle name="Warning Text 21 11 2" xfId="38962" xr:uid="{A103D598-0E65-4344-8125-EA18C39355CE}"/>
    <cellStyle name="Warning Text 21 11 3" xfId="56813" xr:uid="{C659CEDF-CA43-4B24-A8C1-45F642B5255C}"/>
    <cellStyle name="Warning Text 21 12" xfId="21087" xr:uid="{AC893847-FDF8-4A24-88AD-2E032156BCAD}"/>
    <cellStyle name="Warning Text 21 12 2" xfId="38960" xr:uid="{FB7C7B05-E803-4473-9C1D-5C8EFAC6FA29}"/>
    <cellStyle name="Warning Text 21 12 3" xfId="56811" xr:uid="{2DF64229-4C69-4BD7-8DCC-2FCA83B225D6}"/>
    <cellStyle name="Warning Text 21 13" xfId="60438" xr:uid="{9E9D1130-6E92-42D6-9DC2-7CEC4662C2CD}"/>
    <cellStyle name="Warning Text 21 2" xfId="21090" xr:uid="{7BB1953F-DAF1-4F41-B2D0-C076D3E170A8}"/>
    <cellStyle name="Warning Text 21 2 2" xfId="21091" xr:uid="{7BCC8A47-9D08-4340-8385-EE9BB2D10EF6}"/>
    <cellStyle name="Warning Text 21 2 2 2" xfId="21092" xr:uid="{B0C73A8B-19D6-4284-B153-875E0EBCFA3A}"/>
    <cellStyle name="Warning Text 21 2 2 2 2" xfId="38965" xr:uid="{6FAFF182-1956-4285-B791-C9B857F941BC}"/>
    <cellStyle name="Warning Text 21 2 2 2 3" xfId="56816" xr:uid="{0083DA23-949C-4DD1-BE3E-782D2234F08E}"/>
    <cellStyle name="Warning Text 21 2 2 3" xfId="38964" xr:uid="{79DADF77-965F-4E20-8DD5-654E007FDB4F}"/>
    <cellStyle name="Warning Text 21 2 2 4" xfId="56815" xr:uid="{55FFE645-36F6-44A5-B600-43DC3CF9F131}"/>
    <cellStyle name="Warning Text 21 2 3" xfId="21093" xr:uid="{6936D0EA-10F2-4546-B1E0-439F2BA16483}"/>
    <cellStyle name="Warning Text 21 2 3 2" xfId="21094" xr:uid="{272F30AD-E138-4AAB-BE8C-404C0C4AF80A}"/>
    <cellStyle name="Warning Text 21 2 3 2 2" xfId="38967" xr:uid="{CFD7D78C-D119-4357-859E-AB1A7B9B63C6}"/>
    <cellStyle name="Warning Text 21 2 3 2 3" xfId="56818" xr:uid="{E13F1D2C-8BE0-457C-A99B-EE0CBAD0BFEE}"/>
    <cellStyle name="Warning Text 21 2 3 3" xfId="38966" xr:uid="{16843F84-F597-45FE-A030-386D58671720}"/>
    <cellStyle name="Warning Text 21 2 3 4" xfId="56817" xr:uid="{9000EFF6-0231-44C1-B7FD-8604A0E00E66}"/>
    <cellStyle name="Warning Text 21 2 4" xfId="21095" xr:uid="{6099DF2C-3789-44AA-896F-0B9E002C5E39}"/>
    <cellStyle name="Warning Text 21 2 4 2" xfId="38968" xr:uid="{BD4738E9-BDB2-42F9-A18A-B8356FC8977B}"/>
    <cellStyle name="Warning Text 21 2 4 3" xfId="56819" xr:uid="{0E878394-80F5-4174-A913-1B8625F2FA10}"/>
    <cellStyle name="Warning Text 21 2 5" xfId="21096" xr:uid="{D5E32C63-4B45-46C3-A0AD-4C02CCD5F5A4}"/>
    <cellStyle name="Warning Text 21 2 5 2" xfId="38969" xr:uid="{2F12F827-5DFE-44AF-BD93-BF8B6700171C}"/>
    <cellStyle name="Warning Text 21 2 5 3" xfId="56820" xr:uid="{3B6B886F-90A0-4234-A981-081C7D7A3C2F}"/>
    <cellStyle name="Warning Text 21 2 6" xfId="38963" xr:uid="{4148A76B-BA80-48C7-BDDE-3B69D4A872A1}"/>
    <cellStyle name="Warning Text 21 2 7" xfId="56814" xr:uid="{1614E807-A146-42F3-806B-83F36592D584}"/>
    <cellStyle name="Warning Text 21 3" xfId="21097" xr:uid="{D4735C32-A506-4A5C-B9B0-8F228335625D}"/>
    <cellStyle name="Warning Text 21 3 2" xfId="21098" xr:uid="{456757B2-09F9-45EC-B960-F2DC694C7A93}"/>
    <cellStyle name="Warning Text 21 3 2 2" xfId="21099" xr:uid="{20C6C596-A484-44F2-A0D9-C1C0A6360698}"/>
    <cellStyle name="Warning Text 21 3 2 2 2" xfId="38972" xr:uid="{C1D12EA1-0B8D-4F67-993C-26BB8F43F7DB}"/>
    <cellStyle name="Warning Text 21 3 2 2 3" xfId="56823" xr:uid="{BCBDF8FA-FFF7-48A2-A9A9-D36E5B109F80}"/>
    <cellStyle name="Warning Text 21 3 2 3" xfId="38971" xr:uid="{706B1070-19A2-4C19-9061-253A584BF106}"/>
    <cellStyle name="Warning Text 21 3 2 4" xfId="56822" xr:uid="{41CC8477-AD07-427F-B9E5-CF537D8B40A1}"/>
    <cellStyle name="Warning Text 21 3 3" xfId="21100" xr:uid="{77DB56F3-F8CC-47B8-A347-458484D0B6A4}"/>
    <cellStyle name="Warning Text 21 3 3 2" xfId="21101" xr:uid="{9D5F2A84-4664-4016-BAC0-EAE2DB0650A2}"/>
    <cellStyle name="Warning Text 21 3 3 2 2" xfId="38974" xr:uid="{B6D426CD-954D-427F-B5FF-F47E9E61848D}"/>
    <cellStyle name="Warning Text 21 3 3 2 3" xfId="56825" xr:uid="{A43A636B-4C25-4EAF-8441-CE2979091E1F}"/>
    <cellStyle name="Warning Text 21 3 3 3" xfId="38973" xr:uid="{B19E7325-F497-4C47-A5A9-A3B1B8D59919}"/>
    <cellStyle name="Warning Text 21 3 3 4" xfId="56824" xr:uid="{CCEBD240-6896-4FFD-9650-32F75DB1EBCC}"/>
    <cellStyle name="Warning Text 21 3 4" xfId="21102" xr:uid="{C8F389AD-503B-4BDB-B995-919244564619}"/>
    <cellStyle name="Warning Text 21 3 4 2" xfId="38975" xr:uid="{E213E294-A826-495E-AB12-51496E625990}"/>
    <cellStyle name="Warning Text 21 3 4 3" xfId="56826" xr:uid="{A097C94A-172A-4F4F-8446-864AB333B47E}"/>
    <cellStyle name="Warning Text 21 3 5" xfId="38970" xr:uid="{0FA39650-A8AC-401F-90E2-C3F5B5881B1F}"/>
    <cellStyle name="Warning Text 21 3 6" xfId="56821" xr:uid="{E26A06B1-5040-4C1D-8319-FB62F8639185}"/>
    <cellStyle name="Warning Text 21 4" xfId="21103" xr:uid="{9D90267A-6CB2-49C3-B7A6-9FAE32330669}"/>
    <cellStyle name="Warning Text 21 4 2" xfId="21104" xr:uid="{D5673C80-7146-479E-B17D-FE3AB7F74603}"/>
    <cellStyle name="Warning Text 21 4 2 2" xfId="21105" xr:uid="{5BCBC88A-50DE-49C5-8F51-4F765AA6E815}"/>
    <cellStyle name="Warning Text 21 4 2 2 2" xfId="38978" xr:uid="{A81D8E14-3396-4049-9963-A7F682AD893E}"/>
    <cellStyle name="Warning Text 21 4 2 2 3" xfId="56829" xr:uid="{35DEB365-CFB3-4061-ACB8-0A47705AB441}"/>
    <cellStyle name="Warning Text 21 4 2 3" xfId="38977" xr:uid="{76F90C48-4C57-4E2C-B827-FAD1FDD29372}"/>
    <cellStyle name="Warning Text 21 4 2 4" xfId="56828" xr:uid="{57EF7EBD-221D-47F6-AB67-90CE2050346D}"/>
    <cellStyle name="Warning Text 21 4 3" xfId="21106" xr:uid="{500CFBC5-A953-45BA-8CE1-113F502F2DEA}"/>
    <cellStyle name="Warning Text 21 4 3 2" xfId="21107" xr:uid="{2C423443-2D1A-4B58-B65D-068809E2A3F0}"/>
    <cellStyle name="Warning Text 21 4 3 2 2" xfId="38980" xr:uid="{E697B8E0-C2E6-477B-BAE0-A56FA0AA53B0}"/>
    <cellStyle name="Warning Text 21 4 3 2 3" xfId="56831" xr:uid="{1A34922B-94FD-4587-B396-7B5922B49100}"/>
    <cellStyle name="Warning Text 21 4 3 3" xfId="38979" xr:uid="{46222A16-39BE-4929-9CB5-E2B3C3097ED1}"/>
    <cellStyle name="Warning Text 21 4 3 4" xfId="56830" xr:uid="{17B6EC53-19B3-4B9C-AC00-107732E91C3D}"/>
    <cellStyle name="Warning Text 21 4 4" xfId="21108" xr:uid="{60EAD31E-F59D-40C9-953C-CA250B4C9EB5}"/>
    <cellStyle name="Warning Text 21 4 4 2" xfId="38981" xr:uid="{1F9B427B-8077-448B-988B-F26D13398D8A}"/>
    <cellStyle name="Warning Text 21 4 4 3" xfId="56832" xr:uid="{C8E61660-0E8F-4C00-A631-C5E8FA2CD0F6}"/>
    <cellStyle name="Warning Text 21 4 5" xfId="38976" xr:uid="{2FA6AC5F-8D3C-4765-AF8D-D8B6CB1CE287}"/>
    <cellStyle name="Warning Text 21 4 6" xfId="56827" xr:uid="{9A2839C2-C16A-4C15-8D85-DD7C5CFBF1DA}"/>
    <cellStyle name="Warning Text 21 5" xfId="21109" xr:uid="{FC39A3E0-ABCB-4321-8DC6-417C55C24592}"/>
    <cellStyle name="Warning Text 21 5 2" xfId="21110" xr:uid="{1CDE4440-1CB4-4447-AFBB-E08B4E10AB5E}"/>
    <cellStyle name="Warning Text 21 5 2 2" xfId="21111" xr:uid="{C7759CD7-2AC6-49A2-880C-134A48E3B2BC}"/>
    <cellStyle name="Warning Text 21 5 2 2 2" xfId="38984" xr:uid="{7B8411A7-96E0-40D3-B1A3-D62FAD4B0FCD}"/>
    <cellStyle name="Warning Text 21 5 2 2 3" xfId="56835" xr:uid="{E01E3DDD-C2D1-4E29-8395-A0D23DE0C3AF}"/>
    <cellStyle name="Warning Text 21 5 2 3" xfId="38983" xr:uid="{FE1DDC67-12C2-4A8A-A523-D43A7140C1EE}"/>
    <cellStyle name="Warning Text 21 5 2 4" xfId="56834" xr:uid="{3B2D7423-6FFC-4CF2-8B8E-75DAC0526CA8}"/>
    <cellStyle name="Warning Text 21 5 3" xfId="21112" xr:uid="{1688AAD7-0D6A-441C-AF7B-41A9DC5073E6}"/>
    <cellStyle name="Warning Text 21 5 3 2" xfId="21113" xr:uid="{076EACC8-43E1-4154-AEF1-B311087D6EA1}"/>
    <cellStyle name="Warning Text 21 5 3 2 2" xfId="38986" xr:uid="{6911DFFA-AC9A-4778-884F-339AABFE7443}"/>
    <cellStyle name="Warning Text 21 5 3 2 3" xfId="56837" xr:uid="{3A94DCC7-6C1D-4CF2-BB66-87C95B50FFA6}"/>
    <cellStyle name="Warning Text 21 5 3 3" xfId="38985" xr:uid="{A9F7164F-AF2A-43BA-B2F8-C09A0BF952A6}"/>
    <cellStyle name="Warning Text 21 5 3 4" xfId="56836" xr:uid="{56E25F1A-10C3-45AA-A9B9-1AA14A27C861}"/>
    <cellStyle name="Warning Text 21 5 4" xfId="21114" xr:uid="{3FE07CA2-57BA-4BA7-BD37-9B490FACAF9E}"/>
    <cellStyle name="Warning Text 21 5 4 2" xfId="21115" xr:uid="{63DF9264-6007-4535-A828-CC82253047A2}"/>
    <cellStyle name="Warning Text 21 5 4 2 2" xfId="38988" xr:uid="{DC11136B-DB1A-470B-A782-05B2B03F6545}"/>
    <cellStyle name="Warning Text 21 5 4 2 3" xfId="56839" xr:uid="{2AD0118F-7436-4642-B5F8-1BABF631A547}"/>
    <cellStyle name="Warning Text 21 5 4 3" xfId="38987" xr:uid="{4D363712-8F76-458C-84B0-C23C3C4449F4}"/>
    <cellStyle name="Warning Text 21 5 4 4" xfId="56838" xr:uid="{A87C2AA8-CA20-47AB-94DD-2CAF7CB9C614}"/>
    <cellStyle name="Warning Text 21 5 5" xfId="21116" xr:uid="{D1EE7391-21D0-46D6-BCDC-4BDABA8C00B9}"/>
    <cellStyle name="Warning Text 21 5 5 2" xfId="38989" xr:uid="{F605A30B-C214-4EFB-80E4-855BA675AB21}"/>
    <cellStyle name="Warning Text 21 5 5 3" xfId="56840" xr:uid="{504DB5CA-8DBE-4F7B-9016-58FF1891FCA7}"/>
    <cellStyle name="Warning Text 21 5 6" xfId="38982" xr:uid="{76EDD5FE-D652-4462-B4C7-98ADE6E2BE19}"/>
    <cellStyle name="Warning Text 21 5 7" xfId="56833" xr:uid="{B434EF29-DBD5-4948-9469-F27D8927476D}"/>
    <cellStyle name="Warning Text 21 6" xfId="21117" xr:uid="{BA8F2E46-FE4C-405E-AB40-F54EE9695CD1}"/>
    <cellStyle name="Warning Text 21 6 2" xfId="21118" xr:uid="{E1E3A7C5-25D7-420F-9CAF-DE13DF2026D1}"/>
    <cellStyle name="Warning Text 21 6 2 2" xfId="21119" xr:uid="{CDAC752A-C020-4D52-AF69-CB7DC1A429C2}"/>
    <cellStyle name="Warning Text 21 6 2 2 2" xfId="38992" xr:uid="{46D00BD8-BC73-4588-84F8-2BB51A2E9736}"/>
    <cellStyle name="Warning Text 21 6 2 2 3" xfId="56843" xr:uid="{3EE707BC-EDCA-4AA0-886B-8BA0ABC385CF}"/>
    <cellStyle name="Warning Text 21 6 2 3" xfId="38991" xr:uid="{CA316382-3F30-40F6-AC47-01AAA39DA021}"/>
    <cellStyle name="Warning Text 21 6 2 4" xfId="56842" xr:uid="{7E1018C3-B5B3-4A69-8A1D-B802AB29594C}"/>
    <cellStyle name="Warning Text 21 6 3" xfId="21120" xr:uid="{CCAC482B-6CB2-45A5-865C-7FEC0A68B657}"/>
    <cellStyle name="Warning Text 21 6 3 2" xfId="21121" xr:uid="{8D369D54-C301-4B20-AEFE-1252EF637D09}"/>
    <cellStyle name="Warning Text 21 6 3 2 2" xfId="38994" xr:uid="{81B31D7F-0372-4B0E-9647-A712A910B812}"/>
    <cellStyle name="Warning Text 21 6 3 2 3" xfId="56845" xr:uid="{9FB44180-54FB-40A4-8EEF-414C39A0611D}"/>
    <cellStyle name="Warning Text 21 6 3 3" xfId="38993" xr:uid="{514BEAC9-47CD-4DD6-AD0D-5CB0DA79264B}"/>
    <cellStyle name="Warning Text 21 6 3 4" xfId="56844" xr:uid="{1988BB55-48FD-424B-AE23-A7B4A7B72C6E}"/>
    <cellStyle name="Warning Text 21 6 4" xfId="21122" xr:uid="{AB1D3FAD-BFCB-4FA1-809F-4FA0A8D30788}"/>
    <cellStyle name="Warning Text 21 6 4 2" xfId="38995" xr:uid="{6B7E8BF6-6EEE-44C5-B0FA-A3D155BF3C50}"/>
    <cellStyle name="Warning Text 21 6 4 3" xfId="56846" xr:uid="{4CFCA838-8B68-4645-8821-4E640AA00625}"/>
    <cellStyle name="Warning Text 21 6 5" xfId="38990" xr:uid="{61491997-9D54-4EB3-A0E3-6BA43EA180E6}"/>
    <cellStyle name="Warning Text 21 6 6" xfId="56841" xr:uid="{7A806281-39EB-4F93-9888-0E1808FDD2FF}"/>
    <cellStyle name="Warning Text 21 7" xfId="21123" xr:uid="{A0ED81F7-3C0F-4D4E-A384-9698777B88D7}"/>
    <cellStyle name="Warning Text 21 7 2" xfId="21124" xr:uid="{22B68FA6-A25E-405A-8DAF-8EA57D34D2DE}"/>
    <cellStyle name="Warning Text 21 7 2 2" xfId="38997" xr:uid="{C9FBCAE8-6F98-441C-B08B-09BE24C8C0C3}"/>
    <cellStyle name="Warning Text 21 7 2 3" xfId="56848" xr:uid="{8BFC6C8A-546F-44FC-8C62-004CCFDA24B8}"/>
    <cellStyle name="Warning Text 21 7 3" xfId="38996" xr:uid="{9EB90A58-536E-443F-84FB-D108162113FD}"/>
    <cellStyle name="Warning Text 21 7 4" xfId="56847" xr:uid="{F8C85493-EDAF-470A-9BD9-5BCBC913B054}"/>
    <cellStyle name="Warning Text 21 8" xfId="21125" xr:uid="{8769955D-C198-4DE8-97BD-8EF9958E2D87}"/>
    <cellStyle name="Warning Text 21 8 2" xfId="21126" xr:uid="{D6D01D58-FEA1-44DE-B0FB-4E83C9187B0A}"/>
    <cellStyle name="Warning Text 21 8 2 2" xfId="38999" xr:uid="{FD696AF8-A382-49ED-9DC7-AEA8EEC06AE2}"/>
    <cellStyle name="Warning Text 21 8 2 3" xfId="56850" xr:uid="{BDD0A6B3-4276-4B87-A33D-F2033F620441}"/>
    <cellStyle name="Warning Text 21 8 3" xfId="38998" xr:uid="{11202E1C-5910-49ED-BE6A-498808A2FB5F}"/>
    <cellStyle name="Warning Text 21 8 4" xfId="56849" xr:uid="{655F6D79-8BA9-4889-9749-761F7884FE0F}"/>
    <cellStyle name="Warning Text 21 9" xfId="21127" xr:uid="{F0A5E638-98E4-4BDF-9F1D-2B0F42EBF817}"/>
    <cellStyle name="Warning Text 21 9 2" xfId="21128" xr:uid="{9EB41672-511B-4FF2-AC71-28711B15000E}"/>
    <cellStyle name="Warning Text 21 9 2 2" xfId="39001" xr:uid="{6D4F0DC2-4E19-4542-A906-F509CDB90CEF}"/>
    <cellStyle name="Warning Text 21 9 2 3" xfId="56852" xr:uid="{98659B3B-0CE5-4522-B2ED-86D0B99B1D6D}"/>
    <cellStyle name="Warning Text 21 9 3" xfId="39000" xr:uid="{433108BF-9ACC-45D7-8B4C-4CCF3A8B0DA3}"/>
    <cellStyle name="Warning Text 21 9 4" xfId="56851" xr:uid="{44798E55-2DE2-403B-BEEE-6EEA537D2D10}"/>
    <cellStyle name="Warning Text 22" xfId="3362" xr:uid="{3CD387CA-DA74-4FBA-AAF5-1CAD256179CD}"/>
    <cellStyle name="Warning Text 22 10" xfId="21130" xr:uid="{DA2CFE54-F33F-4438-9B82-ED83CA95AEEE}"/>
    <cellStyle name="Warning Text 22 10 2" xfId="39003" xr:uid="{D0AB6FC7-98BB-4D35-B326-291AE198FD04}"/>
    <cellStyle name="Warning Text 22 10 3" xfId="56854" xr:uid="{1D93C73B-F671-41DC-92C4-B687AD28EA1A}"/>
    <cellStyle name="Warning Text 22 11" xfId="21131" xr:uid="{41BABE9D-F640-465E-B1DD-7B926727BC94}"/>
    <cellStyle name="Warning Text 22 11 2" xfId="39004" xr:uid="{62FB207F-6407-4021-80B0-2E1D7C82C093}"/>
    <cellStyle name="Warning Text 22 11 3" xfId="56855" xr:uid="{7F237F0E-177C-4EBD-A209-7986F5B3F8C8}"/>
    <cellStyle name="Warning Text 22 12" xfId="21129" xr:uid="{8249D76F-08D2-46AD-AA8C-CB425CB65F34}"/>
    <cellStyle name="Warning Text 22 12 2" xfId="39002" xr:uid="{66D7EA8B-FA0B-4130-8CDF-D43B7E8CCCE4}"/>
    <cellStyle name="Warning Text 22 12 3" xfId="56853" xr:uid="{34AA11C5-49D8-4184-85FC-F060662704C3}"/>
    <cellStyle name="Warning Text 22 13" xfId="60439" xr:uid="{09F177C0-CA30-448C-9FA8-4CBACCA5B2C5}"/>
    <cellStyle name="Warning Text 22 2" xfId="21132" xr:uid="{317CCCCF-2D84-4572-8520-58CACE572CFC}"/>
    <cellStyle name="Warning Text 22 2 2" xfId="21133" xr:uid="{263DF822-72A9-4DC1-BDD7-76FDD3D3C103}"/>
    <cellStyle name="Warning Text 22 2 2 2" xfId="21134" xr:uid="{70417264-28FD-469C-804A-CA41DD1DE3ED}"/>
    <cellStyle name="Warning Text 22 2 2 2 2" xfId="39007" xr:uid="{7179598D-2B14-40F8-B688-AB1AA01EC7B8}"/>
    <cellStyle name="Warning Text 22 2 2 2 3" xfId="56858" xr:uid="{2F4B65DE-E596-4C79-88CD-1BB51F93E961}"/>
    <cellStyle name="Warning Text 22 2 2 3" xfId="39006" xr:uid="{8E407890-789C-420D-B598-9DC5FFDF2449}"/>
    <cellStyle name="Warning Text 22 2 2 4" xfId="56857" xr:uid="{E08E927E-CC3D-4C74-8251-3C6C347ABB24}"/>
    <cellStyle name="Warning Text 22 2 3" xfId="21135" xr:uid="{1E8213BF-6DF4-400C-B934-0ED01D4950E3}"/>
    <cellStyle name="Warning Text 22 2 3 2" xfId="21136" xr:uid="{A1CF48F7-53A2-45D6-BA07-CA849A8CB049}"/>
    <cellStyle name="Warning Text 22 2 3 2 2" xfId="39009" xr:uid="{43A9172C-0702-43FA-B9EB-24C2541CB2A9}"/>
    <cellStyle name="Warning Text 22 2 3 2 3" xfId="56860" xr:uid="{90D321F7-6207-4DF8-8A73-56DF47AAC76B}"/>
    <cellStyle name="Warning Text 22 2 3 3" xfId="39008" xr:uid="{477D1017-6AFD-4741-9EFA-9C50958FD8EB}"/>
    <cellStyle name="Warning Text 22 2 3 4" xfId="56859" xr:uid="{50F0D578-00F6-4D0E-B322-F203051FDC41}"/>
    <cellStyle name="Warning Text 22 2 4" xfId="21137" xr:uid="{611FFC72-7C78-4947-B5BF-6F16047A1552}"/>
    <cellStyle name="Warning Text 22 2 4 2" xfId="39010" xr:uid="{5268689E-8646-4BE4-8590-5052AC994235}"/>
    <cellStyle name="Warning Text 22 2 4 3" xfId="56861" xr:uid="{51021397-D363-4359-B879-F05E51D5911C}"/>
    <cellStyle name="Warning Text 22 2 5" xfId="21138" xr:uid="{EE8878A2-EA00-4A11-B1C2-088556A54AFA}"/>
    <cellStyle name="Warning Text 22 2 5 2" xfId="39011" xr:uid="{40C2B58E-E6A9-43AC-8F4A-C9AF7EDD4A30}"/>
    <cellStyle name="Warning Text 22 2 5 3" xfId="56862" xr:uid="{9797FB62-F2D5-4492-9AAF-AEF7D0A01D54}"/>
    <cellStyle name="Warning Text 22 2 6" xfId="39005" xr:uid="{F39E35B5-909B-4928-85CE-1B9DF7532E4C}"/>
    <cellStyle name="Warning Text 22 2 7" xfId="56856" xr:uid="{75675B28-03E9-4E6D-B1BA-2357A91A62B4}"/>
    <cellStyle name="Warning Text 22 3" xfId="21139" xr:uid="{41395BDD-DDF9-40F0-8725-DDA8C28A5003}"/>
    <cellStyle name="Warning Text 22 3 2" xfId="21140" xr:uid="{7B457527-CB30-4099-BF99-E270D99CBF5E}"/>
    <cellStyle name="Warning Text 22 3 2 2" xfId="21141" xr:uid="{9AC80034-07EB-48DD-BB75-6758580A81D5}"/>
    <cellStyle name="Warning Text 22 3 2 2 2" xfId="39014" xr:uid="{98D9EAF4-DA4E-4E3C-BC78-A48E9202CE87}"/>
    <cellStyle name="Warning Text 22 3 2 2 3" xfId="56865" xr:uid="{E2B471A1-B130-4C15-B61A-65C4BA602513}"/>
    <cellStyle name="Warning Text 22 3 2 3" xfId="39013" xr:uid="{45C09963-10B2-4C8B-924C-B14251D5A28F}"/>
    <cellStyle name="Warning Text 22 3 2 4" xfId="56864" xr:uid="{88A0EF08-D101-493D-B1E8-FE086879E048}"/>
    <cellStyle name="Warning Text 22 3 3" xfId="21142" xr:uid="{DA216F74-58F7-4253-8805-9132A0B39E61}"/>
    <cellStyle name="Warning Text 22 3 3 2" xfId="21143" xr:uid="{FE907D3E-A910-4E26-975D-B1776B8A7858}"/>
    <cellStyle name="Warning Text 22 3 3 2 2" xfId="39016" xr:uid="{8FBA50E9-B4ED-459F-AB57-62F942DB0437}"/>
    <cellStyle name="Warning Text 22 3 3 2 3" xfId="56867" xr:uid="{0A3E74D4-52CF-41DE-A1B4-75C43EA06FDA}"/>
    <cellStyle name="Warning Text 22 3 3 3" xfId="39015" xr:uid="{04EA0D1B-BB2C-48E9-A52C-09EB16988038}"/>
    <cellStyle name="Warning Text 22 3 3 4" xfId="56866" xr:uid="{B751DE20-5108-48A5-8CD3-02F2D08C3222}"/>
    <cellStyle name="Warning Text 22 3 4" xfId="21144" xr:uid="{8B67529A-FEC0-4572-B0BD-7352854A3976}"/>
    <cellStyle name="Warning Text 22 3 4 2" xfId="39017" xr:uid="{6B1895C6-5616-4DA9-9AC6-5172FA261684}"/>
    <cellStyle name="Warning Text 22 3 4 3" xfId="56868" xr:uid="{BD851FBF-DE28-49A5-B616-E1C93CB24EFE}"/>
    <cellStyle name="Warning Text 22 3 5" xfId="39012" xr:uid="{0BC5BF47-3477-4212-92D0-2C1DA86CB3AA}"/>
    <cellStyle name="Warning Text 22 3 6" xfId="56863" xr:uid="{6EA1FA9B-DF6E-4412-9D50-D194C7877C58}"/>
    <cellStyle name="Warning Text 22 4" xfId="21145" xr:uid="{A8893356-D72B-445B-88FC-9C51A7030E7D}"/>
    <cellStyle name="Warning Text 22 4 2" xfId="21146" xr:uid="{7891C089-E8C3-43AC-BC5F-BA1A0CF9B1E0}"/>
    <cellStyle name="Warning Text 22 4 2 2" xfId="21147" xr:uid="{36AC4D9C-5211-4D7C-B3D6-124F523DD476}"/>
    <cellStyle name="Warning Text 22 4 2 2 2" xfId="39020" xr:uid="{53ABF86B-1BE0-4D63-9D01-1BBFA243E5B0}"/>
    <cellStyle name="Warning Text 22 4 2 2 3" xfId="56871" xr:uid="{85B7BC92-0693-4053-8CCA-476ADE5A1EE2}"/>
    <cellStyle name="Warning Text 22 4 2 3" xfId="39019" xr:uid="{C709D4B2-402A-4A26-B576-EF5D440211EC}"/>
    <cellStyle name="Warning Text 22 4 2 4" xfId="56870" xr:uid="{D7353900-CD45-4BA5-938A-B55FFC74BCF0}"/>
    <cellStyle name="Warning Text 22 4 3" xfId="21148" xr:uid="{393A0BC6-4599-4A8F-8471-E0DB7A68F837}"/>
    <cellStyle name="Warning Text 22 4 3 2" xfId="21149" xr:uid="{56370380-4BB5-407A-ABFB-1CFDB845C055}"/>
    <cellStyle name="Warning Text 22 4 3 2 2" xfId="39022" xr:uid="{69641E6D-77C2-4C95-8790-B7EFF6B62360}"/>
    <cellStyle name="Warning Text 22 4 3 2 3" xfId="56873" xr:uid="{AAFDDA7C-2F03-4CB8-B2F1-3786FDD3F6FB}"/>
    <cellStyle name="Warning Text 22 4 3 3" xfId="39021" xr:uid="{E2E59000-F1E9-44BA-8ADC-79CF42147735}"/>
    <cellStyle name="Warning Text 22 4 3 4" xfId="56872" xr:uid="{3A6661CC-4462-44DB-824D-0E9AAAA71EEA}"/>
    <cellStyle name="Warning Text 22 4 4" xfId="21150" xr:uid="{7A8ED4B7-EDBC-4675-AA2F-B75A0F6CB3DD}"/>
    <cellStyle name="Warning Text 22 4 4 2" xfId="39023" xr:uid="{0E337559-2D58-4E32-B073-45C73D2C4EA8}"/>
    <cellStyle name="Warning Text 22 4 4 3" xfId="56874" xr:uid="{B620C245-7072-48B5-84CD-15A9D59047BC}"/>
    <cellStyle name="Warning Text 22 4 5" xfId="39018" xr:uid="{0B2E2D0A-3B46-4E05-B869-62CC47CD2448}"/>
    <cellStyle name="Warning Text 22 4 6" xfId="56869" xr:uid="{811F49D4-7050-4C6A-B1D1-D4CB0082D931}"/>
    <cellStyle name="Warning Text 22 5" xfId="21151" xr:uid="{E683DAE8-2DA3-4F72-9232-970BCCECD2F7}"/>
    <cellStyle name="Warning Text 22 5 2" xfId="21152" xr:uid="{628BE0E8-324B-4211-A02B-2618919A6D5B}"/>
    <cellStyle name="Warning Text 22 5 2 2" xfId="21153" xr:uid="{15C66F34-A767-4E31-8AEA-A334293D5813}"/>
    <cellStyle name="Warning Text 22 5 2 2 2" xfId="39026" xr:uid="{FD9FEBC3-D2BB-41A6-A007-57E4FB7BF693}"/>
    <cellStyle name="Warning Text 22 5 2 2 3" xfId="56877" xr:uid="{974FF5B0-3735-40DD-9B23-5EE9E0BCDD1F}"/>
    <cellStyle name="Warning Text 22 5 2 3" xfId="39025" xr:uid="{64A897A4-69E9-4CED-BCF9-5295872834A6}"/>
    <cellStyle name="Warning Text 22 5 2 4" xfId="56876" xr:uid="{A0D0EFFE-DC71-48DE-B3B6-CFC8F3236E43}"/>
    <cellStyle name="Warning Text 22 5 3" xfId="21154" xr:uid="{9B18F598-5E99-4044-B79A-D115AB2E098F}"/>
    <cellStyle name="Warning Text 22 5 3 2" xfId="21155" xr:uid="{751A5527-D3B8-450A-8C7B-2691C632D85C}"/>
    <cellStyle name="Warning Text 22 5 3 2 2" xfId="39028" xr:uid="{8FC6CD50-0B18-4B0A-82F8-ADE63A6FE296}"/>
    <cellStyle name="Warning Text 22 5 3 2 3" xfId="56879" xr:uid="{4892C2CA-36C8-4184-BF6E-F74E3F4B4F85}"/>
    <cellStyle name="Warning Text 22 5 3 3" xfId="39027" xr:uid="{50238DD1-016B-438C-9F78-5BEF16193CE0}"/>
    <cellStyle name="Warning Text 22 5 3 4" xfId="56878" xr:uid="{BD64ABAC-6C65-4A4C-85B6-96E297398928}"/>
    <cellStyle name="Warning Text 22 5 4" xfId="21156" xr:uid="{980CCBD8-24AE-4E29-90B8-385E8086B137}"/>
    <cellStyle name="Warning Text 22 5 4 2" xfId="21157" xr:uid="{706489F1-B074-4B9B-8B2F-8A3AB17614F2}"/>
    <cellStyle name="Warning Text 22 5 4 2 2" xfId="39030" xr:uid="{4367D069-EA9D-4EE1-8756-18ADEABB7EC6}"/>
    <cellStyle name="Warning Text 22 5 4 2 3" xfId="56881" xr:uid="{E080F258-9B0F-484F-9F74-217715991097}"/>
    <cellStyle name="Warning Text 22 5 4 3" xfId="39029" xr:uid="{5FB8A305-05AD-44B2-A013-07375BC3C01E}"/>
    <cellStyle name="Warning Text 22 5 4 4" xfId="56880" xr:uid="{79F5E96E-66C5-46BC-AAE6-67AF9B55BE76}"/>
    <cellStyle name="Warning Text 22 5 5" xfId="21158" xr:uid="{D36B6EA0-FD6F-44E2-BD31-DD040A104ED1}"/>
    <cellStyle name="Warning Text 22 5 5 2" xfId="39031" xr:uid="{AC00A373-C933-4A31-8F38-6499466342AF}"/>
    <cellStyle name="Warning Text 22 5 5 3" xfId="56882" xr:uid="{933D478E-9F9B-4A6B-88E4-A8A978FF374F}"/>
    <cellStyle name="Warning Text 22 5 6" xfId="39024" xr:uid="{0DA492FE-9822-464A-B47A-12A465B2B990}"/>
    <cellStyle name="Warning Text 22 5 7" xfId="56875" xr:uid="{D9C64E15-34CF-41F6-A3E8-F3E531484B56}"/>
    <cellStyle name="Warning Text 22 6" xfId="21159" xr:uid="{F572F271-EE63-4264-AD6C-8DEADC0A81BC}"/>
    <cellStyle name="Warning Text 22 6 2" xfId="21160" xr:uid="{571654BF-5CB0-4EA2-B5F7-20810EEA8E5E}"/>
    <cellStyle name="Warning Text 22 6 2 2" xfId="21161" xr:uid="{935A2FF9-57AB-4F7A-BD77-07C646B612F8}"/>
    <cellStyle name="Warning Text 22 6 2 2 2" xfId="39034" xr:uid="{ADFE3DAB-64A9-4FE3-824B-A62541600C4A}"/>
    <cellStyle name="Warning Text 22 6 2 2 3" xfId="56885" xr:uid="{30AB80D8-26B9-41D3-A793-C824BFAFB4B6}"/>
    <cellStyle name="Warning Text 22 6 2 3" xfId="39033" xr:uid="{E1275101-E2D8-42AA-930D-8DC9DED88162}"/>
    <cellStyle name="Warning Text 22 6 2 4" xfId="56884" xr:uid="{23B4DA05-FA6E-4A3C-B828-36096A8D9140}"/>
    <cellStyle name="Warning Text 22 6 3" xfId="21162" xr:uid="{DBF837EE-0CEE-4936-819A-CDF48FD2D424}"/>
    <cellStyle name="Warning Text 22 6 3 2" xfId="21163" xr:uid="{F6CD1719-A352-4C49-8591-E8F0EDE13AD2}"/>
    <cellStyle name="Warning Text 22 6 3 2 2" xfId="39036" xr:uid="{C7BA46F7-CF62-45A1-953F-6F5143CCD67B}"/>
    <cellStyle name="Warning Text 22 6 3 2 3" xfId="56887" xr:uid="{05FE20A2-28BE-4823-8F6B-B9B5D22614B2}"/>
    <cellStyle name="Warning Text 22 6 3 3" xfId="39035" xr:uid="{71CABE22-0BBF-40DC-93DD-847005BC3481}"/>
    <cellStyle name="Warning Text 22 6 3 4" xfId="56886" xr:uid="{5E1B937F-79F2-42ED-B8CB-B07CE92652AC}"/>
    <cellStyle name="Warning Text 22 6 4" xfId="21164" xr:uid="{F12478BC-4960-4151-90CB-B88B3BDC4714}"/>
    <cellStyle name="Warning Text 22 6 4 2" xfId="39037" xr:uid="{4539343B-29D9-4215-AFC9-32AB11A4AB4B}"/>
    <cellStyle name="Warning Text 22 6 4 3" xfId="56888" xr:uid="{9DBE4A4F-6FCF-43EB-8407-6F0428540FC2}"/>
    <cellStyle name="Warning Text 22 6 5" xfId="39032" xr:uid="{3CD1AD2B-F177-42B3-A3A6-4798BCA376BF}"/>
    <cellStyle name="Warning Text 22 6 6" xfId="56883" xr:uid="{A64A0363-27E6-48B5-83A1-123C77E26A9A}"/>
    <cellStyle name="Warning Text 22 7" xfId="21165" xr:uid="{9604BC65-E814-46E6-986F-89298A831792}"/>
    <cellStyle name="Warning Text 22 7 2" xfId="21166" xr:uid="{774E57A7-05A5-4334-BBC1-1D5B9F2D29BA}"/>
    <cellStyle name="Warning Text 22 7 2 2" xfId="39039" xr:uid="{4FB3E00F-CF99-44F4-A356-0C24179A19A5}"/>
    <cellStyle name="Warning Text 22 7 2 3" xfId="56890" xr:uid="{8ACAE435-1898-4177-A292-D2242B90AC86}"/>
    <cellStyle name="Warning Text 22 7 3" xfId="39038" xr:uid="{4EF37DE2-2E08-4C86-8573-238C47BC48FD}"/>
    <cellStyle name="Warning Text 22 7 4" xfId="56889" xr:uid="{E5FF82B7-F14A-4384-9D43-6C8F748D2C90}"/>
    <cellStyle name="Warning Text 22 8" xfId="21167" xr:uid="{AD979348-B1A4-4FAF-9768-2D18B2A255A3}"/>
    <cellStyle name="Warning Text 22 8 2" xfId="21168" xr:uid="{C479845F-469D-4B26-8201-02401C77F942}"/>
    <cellStyle name="Warning Text 22 8 2 2" xfId="39041" xr:uid="{95954750-FFA7-4918-94BB-F51D77685DCE}"/>
    <cellStyle name="Warning Text 22 8 2 3" xfId="56892" xr:uid="{DC499FF4-C125-4113-95A5-DD02305156F8}"/>
    <cellStyle name="Warning Text 22 8 3" xfId="39040" xr:uid="{3E4AADB4-A745-4EC6-8E31-A0866C70A894}"/>
    <cellStyle name="Warning Text 22 8 4" xfId="56891" xr:uid="{D8C5D3D9-7F2D-4EC1-A646-D12339C69189}"/>
    <cellStyle name="Warning Text 22 9" xfId="21169" xr:uid="{F431CFAD-5E37-496B-87F5-25796B6BC7D8}"/>
    <cellStyle name="Warning Text 22 9 2" xfId="21170" xr:uid="{78840046-F0C7-4E3A-AA23-0ED806FDEF51}"/>
    <cellStyle name="Warning Text 22 9 2 2" xfId="39043" xr:uid="{48F80875-E95B-43AD-BA6E-466BAD281411}"/>
    <cellStyle name="Warning Text 22 9 2 3" xfId="56894" xr:uid="{2E72B76F-E68C-417A-9706-D5766B21B6B9}"/>
    <cellStyle name="Warning Text 22 9 3" xfId="39042" xr:uid="{ECE94CE8-7E6D-4857-BF2A-ADC88FB4D553}"/>
    <cellStyle name="Warning Text 22 9 4" xfId="56893" xr:uid="{5958CEC6-6E31-4906-8A0C-B328B8936314}"/>
    <cellStyle name="Warning Text 23" xfId="3363" xr:uid="{73250023-1DA8-4D1C-91B7-F8EB3DA300E1}"/>
    <cellStyle name="Warning Text 23 10" xfId="21172" xr:uid="{105DF3A6-572D-4DC5-997F-A56D1A4CE340}"/>
    <cellStyle name="Warning Text 23 10 2" xfId="39045" xr:uid="{71AB70EA-BD2C-459C-B320-AF44DC606CC6}"/>
    <cellStyle name="Warning Text 23 10 3" xfId="56896" xr:uid="{30E2E036-8AF7-4279-A22C-D6CF7140814C}"/>
    <cellStyle name="Warning Text 23 11" xfId="21173" xr:uid="{47595E62-7F99-4A74-9FDF-CF219479AF62}"/>
    <cellStyle name="Warning Text 23 11 2" xfId="39046" xr:uid="{3A1383E4-D0FD-4A95-84EA-CB5144CE813C}"/>
    <cellStyle name="Warning Text 23 11 3" xfId="56897" xr:uid="{7145DAE2-D876-4B10-BF47-EC79B56A1CC6}"/>
    <cellStyle name="Warning Text 23 12" xfId="21171" xr:uid="{023BB054-37C5-429B-8BCC-E3926494170A}"/>
    <cellStyle name="Warning Text 23 12 2" xfId="39044" xr:uid="{9C745AD7-E36A-43D5-AC38-CE7282889C73}"/>
    <cellStyle name="Warning Text 23 12 3" xfId="56895" xr:uid="{E4A21102-9828-433F-ACB4-828CFA484A3A}"/>
    <cellStyle name="Warning Text 23 13" xfId="60440" xr:uid="{F24C46AD-8AEA-42F8-A1B0-AFAEA813693B}"/>
    <cellStyle name="Warning Text 23 2" xfId="21174" xr:uid="{0AD4161B-81E5-494A-B059-CA2839E41EFD}"/>
    <cellStyle name="Warning Text 23 2 2" xfId="21175" xr:uid="{4378A650-270B-497E-815D-F89EC8F2A48A}"/>
    <cellStyle name="Warning Text 23 2 2 2" xfId="21176" xr:uid="{4BF28B5C-A28C-4C1E-BB06-076DB59298CC}"/>
    <cellStyle name="Warning Text 23 2 2 2 2" xfId="39049" xr:uid="{0E8522B2-519B-47C7-B5DB-A61FF839F747}"/>
    <cellStyle name="Warning Text 23 2 2 2 3" xfId="56900" xr:uid="{190DDF99-D4A4-4210-8887-3FDA87B6937B}"/>
    <cellStyle name="Warning Text 23 2 2 3" xfId="39048" xr:uid="{47A76633-5B3E-4F30-B001-9D601F79D70F}"/>
    <cellStyle name="Warning Text 23 2 2 4" xfId="56899" xr:uid="{1F86B2D6-14F6-4A98-AEE7-11D9854B2550}"/>
    <cellStyle name="Warning Text 23 2 3" xfId="21177" xr:uid="{25AB3883-3593-4245-942D-3613E23B6D7B}"/>
    <cellStyle name="Warning Text 23 2 3 2" xfId="21178" xr:uid="{6502A567-06AE-4EC9-953C-0DA22F322154}"/>
    <cellStyle name="Warning Text 23 2 3 2 2" xfId="39051" xr:uid="{E5EFFA32-DF0C-43D2-88D3-1E76685D9F42}"/>
    <cellStyle name="Warning Text 23 2 3 2 3" xfId="56902" xr:uid="{68554D19-2C3A-4D2B-9150-8237A784067A}"/>
    <cellStyle name="Warning Text 23 2 3 3" xfId="39050" xr:uid="{A37F68FC-4D07-442B-A094-F24F93C67F7F}"/>
    <cellStyle name="Warning Text 23 2 3 4" xfId="56901" xr:uid="{1240A5C0-5894-407B-8B83-18F3031016AB}"/>
    <cellStyle name="Warning Text 23 2 4" xfId="21179" xr:uid="{BE871848-3D0C-404D-962B-0DBCBC9667E4}"/>
    <cellStyle name="Warning Text 23 2 4 2" xfId="39052" xr:uid="{BCDAC657-46C3-4EBD-BEDE-18F400CD0BCB}"/>
    <cellStyle name="Warning Text 23 2 4 3" xfId="56903" xr:uid="{286A1553-F0CA-4AAA-A872-369BF25CD7B6}"/>
    <cellStyle name="Warning Text 23 2 5" xfId="21180" xr:uid="{84803A92-DD3F-47FD-909B-89FDFBD200E4}"/>
    <cellStyle name="Warning Text 23 2 5 2" xfId="39053" xr:uid="{EB333DE8-FA88-46FF-B6EF-5EC8061BE5D4}"/>
    <cellStyle name="Warning Text 23 2 5 3" xfId="56904" xr:uid="{705E1EE0-4B25-471E-8F41-C6343D245496}"/>
    <cellStyle name="Warning Text 23 2 6" xfId="39047" xr:uid="{834DCFC6-8242-4884-BB08-81FF3D3189EB}"/>
    <cellStyle name="Warning Text 23 2 7" xfId="56898" xr:uid="{1000B53D-3234-4BDC-8945-80E3BBFA294B}"/>
    <cellStyle name="Warning Text 23 3" xfId="21181" xr:uid="{9A05E3A7-0D03-48F1-8599-C95980D1DC5A}"/>
    <cellStyle name="Warning Text 23 3 2" xfId="21182" xr:uid="{413F5EFC-62B6-4576-9084-2C42ED28B160}"/>
    <cellStyle name="Warning Text 23 3 2 2" xfId="21183" xr:uid="{E3E62468-71D2-4E81-9AFA-C29486D79D5C}"/>
    <cellStyle name="Warning Text 23 3 2 2 2" xfId="39056" xr:uid="{2C9246B3-C615-4413-8D32-0A383C3BD2F5}"/>
    <cellStyle name="Warning Text 23 3 2 2 3" xfId="56907" xr:uid="{8951AABD-3EAA-4E72-9461-63E6A553546B}"/>
    <cellStyle name="Warning Text 23 3 2 3" xfId="39055" xr:uid="{6D990FFB-DA53-4832-A293-05F82A3F5123}"/>
    <cellStyle name="Warning Text 23 3 2 4" xfId="56906" xr:uid="{83BD327C-0F5F-435D-BBCD-916255BB6C5C}"/>
    <cellStyle name="Warning Text 23 3 3" xfId="21184" xr:uid="{ABB9D580-B56A-4B88-84C7-9230FE489304}"/>
    <cellStyle name="Warning Text 23 3 3 2" xfId="21185" xr:uid="{23004D64-B73A-4D11-B634-7E8C123DF4CD}"/>
    <cellStyle name="Warning Text 23 3 3 2 2" xfId="39058" xr:uid="{EB979309-8A40-4505-859C-0D34B2B47357}"/>
    <cellStyle name="Warning Text 23 3 3 2 3" xfId="56909" xr:uid="{2EEA8D93-3CEF-4CB2-BAB0-EF70B58A3134}"/>
    <cellStyle name="Warning Text 23 3 3 3" xfId="39057" xr:uid="{CC2AEB78-F00C-4621-88C6-1DDA76420006}"/>
    <cellStyle name="Warning Text 23 3 3 4" xfId="56908" xr:uid="{65E41764-77E2-4EF2-8C7C-39E9A27BD7D7}"/>
    <cellStyle name="Warning Text 23 3 4" xfId="21186" xr:uid="{71FAB892-2819-41B1-995A-92A4AAB3BF20}"/>
    <cellStyle name="Warning Text 23 3 4 2" xfId="39059" xr:uid="{708B1742-7F15-4262-873A-DB5C8D5612C5}"/>
    <cellStyle name="Warning Text 23 3 4 3" xfId="56910" xr:uid="{FF4CCB34-1685-4B75-B206-11EF9C4DEDEB}"/>
    <cellStyle name="Warning Text 23 3 5" xfId="39054" xr:uid="{C26397CC-4D74-4092-BF1E-7822077C39D5}"/>
    <cellStyle name="Warning Text 23 3 6" xfId="56905" xr:uid="{9682F6AD-BB12-4E7A-9968-991FBBBEEDA7}"/>
    <cellStyle name="Warning Text 23 4" xfId="21187" xr:uid="{0B7D7D39-12E9-457E-AC86-49E51B29AFEC}"/>
    <cellStyle name="Warning Text 23 4 2" xfId="21188" xr:uid="{672CF64F-601B-41B4-8F9B-AADFBB7ADD3F}"/>
    <cellStyle name="Warning Text 23 4 2 2" xfId="21189" xr:uid="{9BA986BC-F821-4433-8BEC-F66C379D5137}"/>
    <cellStyle name="Warning Text 23 4 2 2 2" xfId="39062" xr:uid="{F870F292-5B77-4550-A1E5-C4C00CD1DCCF}"/>
    <cellStyle name="Warning Text 23 4 2 2 3" xfId="56913" xr:uid="{D1E3409D-8385-41E8-B337-D8F4B243DF0C}"/>
    <cellStyle name="Warning Text 23 4 2 3" xfId="39061" xr:uid="{68EE93B8-1480-4092-B067-BB1EDD3D366E}"/>
    <cellStyle name="Warning Text 23 4 2 4" xfId="56912" xr:uid="{8A996177-8139-4EFA-8645-A42B255AE9D7}"/>
    <cellStyle name="Warning Text 23 4 3" xfId="21190" xr:uid="{7E22EC31-22B6-47DB-920A-97E323A3BEAC}"/>
    <cellStyle name="Warning Text 23 4 3 2" xfId="21191" xr:uid="{C8167567-D502-4037-98BA-6D91650D2041}"/>
    <cellStyle name="Warning Text 23 4 3 2 2" xfId="39064" xr:uid="{7A8147E0-79A2-46EA-A9E2-28A21AD8E5B8}"/>
    <cellStyle name="Warning Text 23 4 3 2 3" xfId="56915" xr:uid="{8628B740-57AA-4EB8-A80E-798652425D64}"/>
    <cellStyle name="Warning Text 23 4 3 3" xfId="39063" xr:uid="{84558EC1-5DEC-45D9-964E-9C2A32383C32}"/>
    <cellStyle name="Warning Text 23 4 3 4" xfId="56914" xr:uid="{DE19EEC4-6068-40C4-9D3D-E18723B21F6E}"/>
    <cellStyle name="Warning Text 23 4 4" xfId="21192" xr:uid="{2C77258C-996D-45AE-B233-D768BFF7D4A2}"/>
    <cellStyle name="Warning Text 23 4 4 2" xfId="39065" xr:uid="{AC4F59FF-3557-44A0-9B30-86D0619DDC52}"/>
    <cellStyle name="Warning Text 23 4 4 3" xfId="56916" xr:uid="{6F73023D-0EB4-4C03-9001-CA6201AB45C6}"/>
    <cellStyle name="Warning Text 23 4 5" xfId="39060" xr:uid="{FD5E2207-42B6-4398-AB6D-57D607281B46}"/>
    <cellStyle name="Warning Text 23 4 6" xfId="56911" xr:uid="{9A79FD62-5BB4-49FA-9068-FBBB894E5580}"/>
    <cellStyle name="Warning Text 23 5" xfId="21193" xr:uid="{5A56167D-201E-4C1E-A6F5-834B51E9AC82}"/>
    <cellStyle name="Warning Text 23 5 2" xfId="21194" xr:uid="{B6D5EFA7-5F22-4CCC-9870-AFFB8B4A979C}"/>
    <cellStyle name="Warning Text 23 5 2 2" xfId="21195" xr:uid="{EBC65718-F221-4100-AD32-A149AEF2EB75}"/>
    <cellStyle name="Warning Text 23 5 2 2 2" xfId="39068" xr:uid="{04A8FF2D-9B73-425C-A14D-6194E2179C55}"/>
    <cellStyle name="Warning Text 23 5 2 2 3" xfId="56919" xr:uid="{7D11318A-4D1D-4412-93FD-EBFD14CAF6CC}"/>
    <cellStyle name="Warning Text 23 5 2 3" xfId="39067" xr:uid="{3B66CDE1-3BCF-480E-9DFA-68E8D0F88925}"/>
    <cellStyle name="Warning Text 23 5 2 4" xfId="56918" xr:uid="{30E3D23F-2FC9-4A63-B4B9-5A20293B0520}"/>
    <cellStyle name="Warning Text 23 5 3" xfId="21196" xr:uid="{9DC9471F-0FC2-4444-83CF-CE83B2A16570}"/>
    <cellStyle name="Warning Text 23 5 3 2" xfId="21197" xr:uid="{CE789ACE-6CD9-4348-A2E0-2569368506D2}"/>
    <cellStyle name="Warning Text 23 5 3 2 2" xfId="39070" xr:uid="{F0A05A44-9BAB-4DED-835E-1EDF2228FFE7}"/>
    <cellStyle name="Warning Text 23 5 3 2 3" xfId="56921" xr:uid="{4E775AAC-9549-4233-92FD-1F4225496C8B}"/>
    <cellStyle name="Warning Text 23 5 3 3" xfId="39069" xr:uid="{75566FC7-4218-48EA-BA62-CE9E3E9BEB52}"/>
    <cellStyle name="Warning Text 23 5 3 4" xfId="56920" xr:uid="{AC0D1453-B8D1-45C4-B310-48AF31526EB4}"/>
    <cellStyle name="Warning Text 23 5 4" xfId="21198" xr:uid="{89D09239-3BFA-4681-980D-C2121688FDFF}"/>
    <cellStyle name="Warning Text 23 5 4 2" xfId="21199" xr:uid="{223D7C3C-D209-4D17-8292-50E7999B38CA}"/>
    <cellStyle name="Warning Text 23 5 4 2 2" xfId="39072" xr:uid="{B309DB8B-1665-4A19-A990-968E94E1E24C}"/>
    <cellStyle name="Warning Text 23 5 4 2 3" xfId="56923" xr:uid="{0FE19AE9-B000-4A69-872A-8E6D6F2E11E0}"/>
    <cellStyle name="Warning Text 23 5 4 3" xfId="39071" xr:uid="{2CFCF013-87EB-495B-95A8-32EFC3A73D9F}"/>
    <cellStyle name="Warning Text 23 5 4 4" xfId="56922" xr:uid="{65A31224-DD90-4979-91C5-03FED4B229BA}"/>
    <cellStyle name="Warning Text 23 5 5" xfId="21200" xr:uid="{B9C88B13-1C7D-41AC-A6D9-2F802DE59EB7}"/>
    <cellStyle name="Warning Text 23 5 5 2" xfId="39073" xr:uid="{8661A1AA-7065-4E43-A7C3-210AA3CC2BE5}"/>
    <cellStyle name="Warning Text 23 5 5 3" xfId="56924" xr:uid="{F3DEA0AC-39C9-4FDC-8115-936C74D91A53}"/>
    <cellStyle name="Warning Text 23 5 6" xfId="39066" xr:uid="{D4059056-B86B-455E-9F5A-4D4CD7CFF1C5}"/>
    <cellStyle name="Warning Text 23 5 7" xfId="56917" xr:uid="{2C4A09DF-8508-44A4-B6FA-69CEF78DD04E}"/>
    <cellStyle name="Warning Text 23 6" xfId="21201" xr:uid="{68A52B8B-5D2D-44BC-9C60-AF778092189A}"/>
    <cellStyle name="Warning Text 23 6 2" xfId="21202" xr:uid="{9825CD26-A7F2-434D-BB0F-231E976606E3}"/>
    <cellStyle name="Warning Text 23 6 2 2" xfId="21203" xr:uid="{F60B9CA0-80AB-455B-80C8-3455A3470D84}"/>
    <cellStyle name="Warning Text 23 6 2 2 2" xfId="39076" xr:uid="{DE25C384-B6A9-4866-9EB9-A923EA72BD49}"/>
    <cellStyle name="Warning Text 23 6 2 2 3" xfId="56927" xr:uid="{9D7E24E8-6AA1-4192-9EB3-DC520AA9D657}"/>
    <cellStyle name="Warning Text 23 6 2 3" xfId="39075" xr:uid="{F76AAE1B-2302-4177-9998-84E485C6EF6C}"/>
    <cellStyle name="Warning Text 23 6 2 4" xfId="56926" xr:uid="{1625E8DD-4318-4B4B-9392-7E7C239A8E63}"/>
    <cellStyle name="Warning Text 23 6 3" xfId="21204" xr:uid="{5DB3B1AF-6132-441B-8C7F-8AD53572C08A}"/>
    <cellStyle name="Warning Text 23 6 3 2" xfId="21205" xr:uid="{4293D81C-382E-450B-A6AB-B5CBBDA4DEBC}"/>
    <cellStyle name="Warning Text 23 6 3 2 2" xfId="39078" xr:uid="{51AD8C28-4EE6-41B9-AACE-C24E0944531E}"/>
    <cellStyle name="Warning Text 23 6 3 2 3" xfId="56929" xr:uid="{E6882DA0-6585-4CA6-A658-66537FB5A252}"/>
    <cellStyle name="Warning Text 23 6 3 3" xfId="39077" xr:uid="{2DCA9F56-8B4A-4E9A-814B-686605301E38}"/>
    <cellStyle name="Warning Text 23 6 3 4" xfId="56928" xr:uid="{C7C4EBE4-7A55-4EC7-9209-6CFCD593E48D}"/>
    <cellStyle name="Warning Text 23 6 4" xfId="21206" xr:uid="{1D8C1D4E-FF89-47FA-A4A0-9A3F3C167A57}"/>
    <cellStyle name="Warning Text 23 6 4 2" xfId="39079" xr:uid="{6E512871-9C37-4302-AF2D-AF92F483DA86}"/>
    <cellStyle name="Warning Text 23 6 4 3" xfId="56930" xr:uid="{8C696B13-416F-4A0E-8277-E49A45146794}"/>
    <cellStyle name="Warning Text 23 6 5" xfId="39074" xr:uid="{802FE6DA-0BF6-4171-8493-12F2F4225407}"/>
    <cellStyle name="Warning Text 23 6 6" xfId="56925" xr:uid="{B65611BF-270B-45A2-B4CE-9EEC916D4DB5}"/>
    <cellStyle name="Warning Text 23 7" xfId="21207" xr:uid="{7A38A9F5-DA75-4B59-AF69-91F3C3844599}"/>
    <cellStyle name="Warning Text 23 7 2" xfId="21208" xr:uid="{29C79BB1-F503-41D2-B35B-016DBDBA0FED}"/>
    <cellStyle name="Warning Text 23 7 2 2" xfId="39081" xr:uid="{B3871D30-0274-43B0-9B79-1C71122B0AB7}"/>
    <cellStyle name="Warning Text 23 7 2 3" xfId="56932" xr:uid="{F240D405-64FC-4A16-9B8C-E679A3301C6B}"/>
    <cellStyle name="Warning Text 23 7 3" xfId="39080" xr:uid="{C6F4DC5F-CE2B-4CED-AFB0-E369FFE0350B}"/>
    <cellStyle name="Warning Text 23 7 4" xfId="56931" xr:uid="{C6B4CECA-36C6-4ABE-BA1E-FE0EC276F7E8}"/>
    <cellStyle name="Warning Text 23 8" xfId="21209" xr:uid="{56420560-B56C-4DEA-8165-668D7B12B607}"/>
    <cellStyle name="Warning Text 23 8 2" xfId="21210" xr:uid="{C3C4725D-B2F8-4E9D-8E8E-69DEAE37825D}"/>
    <cellStyle name="Warning Text 23 8 2 2" xfId="39083" xr:uid="{5A5D40C4-1A9D-42C9-9FA8-AB4918DBC420}"/>
    <cellStyle name="Warning Text 23 8 2 3" xfId="56934" xr:uid="{E40599E7-2F1A-44D8-98C5-77006F507C47}"/>
    <cellStyle name="Warning Text 23 8 3" xfId="39082" xr:uid="{BE3328E8-E85E-4872-9EF6-F8CA9559788E}"/>
    <cellStyle name="Warning Text 23 8 4" xfId="56933" xr:uid="{8C7715BE-BC79-4B8E-989C-511F87B01252}"/>
    <cellStyle name="Warning Text 23 9" xfId="21211" xr:uid="{1E8AC709-A4C2-47F8-8996-4986BB50FE54}"/>
    <cellStyle name="Warning Text 23 9 2" xfId="21212" xr:uid="{B89218D5-93DB-4D3E-9A36-315A961CA592}"/>
    <cellStyle name="Warning Text 23 9 2 2" xfId="39085" xr:uid="{958E433C-073E-462F-A009-34D161377C82}"/>
    <cellStyle name="Warning Text 23 9 2 3" xfId="56936" xr:uid="{E74D6D87-5F02-4470-A49D-4C1841C20226}"/>
    <cellStyle name="Warning Text 23 9 3" xfId="39084" xr:uid="{B1D1FB81-36F8-4C61-B4D5-EEEFBBA2CBE6}"/>
    <cellStyle name="Warning Text 23 9 4" xfId="56935" xr:uid="{A0034F9F-D592-47F9-82A8-8BC647B81169}"/>
    <cellStyle name="Warning Text 24" xfId="3364" xr:uid="{9B92A754-A013-40CF-B7BE-9723B05E589C}"/>
    <cellStyle name="Warning Text 24 10" xfId="21214" xr:uid="{BF1DDFFC-691F-4169-9D68-8F97E05D943F}"/>
    <cellStyle name="Warning Text 24 10 2" xfId="39087" xr:uid="{3F78FDE8-AB8A-41B3-A49C-4317C5AA76B8}"/>
    <cellStyle name="Warning Text 24 10 3" xfId="56938" xr:uid="{95EE5003-662E-4C4F-BC95-38E1077C8F28}"/>
    <cellStyle name="Warning Text 24 11" xfId="21215" xr:uid="{6349ED20-9D43-46E6-91F5-B56C19DA0B82}"/>
    <cellStyle name="Warning Text 24 11 2" xfId="39088" xr:uid="{4CC3324E-6743-4311-9C3F-EAACE3B68D56}"/>
    <cellStyle name="Warning Text 24 11 3" xfId="56939" xr:uid="{56B572C0-29B6-4EF8-8EC0-9569C8A78701}"/>
    <cellStyle name="Warning Text 24 12" xfId="21213" xr:uid="{A97BF202-9F4B-4E97-B65F-7E05D2317D36}"/>
    <cellStyle name="Warning Text 24 12 2" xfId="39086" xr:uid="{AFBAC5F1-7429-4A40-8283-B9EE5927A1FD}"/>
    <cellStyle name="Warning Text 24 12 3" xfId="56937" xr:uid="{3D441AAA-1123-447E-B405-746836E48D35}"/>
    <cellStyle name="Warning Text 24 13" xfId="60441" xr:uid="{93AA5587-8DDB-40C4-91E7-38F50059FF95}"/>
    <cellStyle name="Warning Text 24 2" xfId="21216" xr:uid="{E65D1BD0-ABD5-412F-B0B7-F39BA4A98342}"/>
    <cellStyle name="Warning Text 24 2 2" xfId="21217" xr:uid="{478BC19D-92F6-4714-898B-168616E7BD7C}"/>
    <cellStyle name="Warning Text 24 2 2 2" xfId="21218" xr:uid="{B4888CBB-880F-4D5A-8273-F5C9F83FA6C8}"/>
    <cellStyle name="Warning Text 24 2 2 2 2" xfId="39091" xr:uid="{024A4EB2-DBB7-4CA3-AB0F-9BFC747C74CB}"/>
    <cellStyle name="Warning Text 24 2 2 2 3" xfId="56942" xr:uid="{C2042110-EDC8-4F78-B3B5-F8077238DC95}"/>
    <cellStyle name="Warning Text 24 2 2 3" xfId="39090" xr:uid="{47A587A1-FF69-4062-822F-8EE2E863E054}"/>
    <cellStyle name="Warning Text 24 2 2 4" xfId="56941" xr:uid="{AB86E6EC-9927-429F-9342-9530CACDF35C}"/>
    <cellStyle name="Warning Text 24 2 3" xfId="21219" xr:uid="{70A5E7D0-8863-4C39-A061-73ED4BA61538}"/>
    <cellStyle name="Warning Text 24 2 3 2" xfId="21220" xr:uid="{B8A75BC8-A937-4A05-BD95-76970A6B18BC}"/>
    <cellStyle name="Warning Text 24 2 3 2 2" xfId="39093" xr:uid="{5669A507-F44D-4E76-A4EB-C95E724EEFF7}"/>
    <cellStyle name="Warning Text 24 2 3 2 3" xfId="56944" xr:uid="{AEA30917-B457-42BB-89FA-C18898A86F0A}"/>
    <cellStyle name="Warning Text 24 2 3 3" xfId="39092" xr:uid="{0BE3399C-7D8E-40E5-8E26-04D886FB8229}"/>
    <cellStyle name="Warning Text 24 2 3 4" xfId="56943" xr:uid="{9967282A-EB72-4B58-A9BD-F736A582DDB6}"/>
    <cellStyle name="Warning Text 24 2 4" xfId="21221" xr:uid="{5132E419-032E-419B-91AE-B3018F7B4EA5}"/>
    <cellStyle name="Warning Text 24 2 4 2" xfId="39094" xr:uid="{BD87C5D6-9C7D-4DA4-BEC6-FC028813FD17}"/>
    <cellStyle name="Warning Text 24 2 4 3" xfId="56945" xr:uid="{3148EC55-4B48-459B-A0CC-8C444FDDF57B}"/>
    <cellStyle name="Warning Text 24 2 5" xfId="21222" xr:uid="{AE4372A8-1703-4DFC-A1F3-869CDC4B4059}"/>
    <cellStyle name="Warning Text 24 2 5 2" xfId="39095" xr:uid="{CA162DEF-8D6A-4F6F-A5DA-B775EDDA8D92}"/>
    <cellStyle name="Warning Text 24 2 5 3" xfId="56946" xr:uid="{13F69EA2-D247-44E7-890F-8A7460E772C3}"/>
    <cellStyle name="Warning Text 24 2 6" xfId="39089" xr:uid="{92A3A709-C371-48D2-AD7A-6AE122A445A2}"/>
    <cellStyle name="Warning Text 24 2 7" xfId="56940" xr:uid="{389D6566-04BA-4408-9608-F6F1B5301C0D}"/>
    <cellStyle name="Warning Text 24 3" xfId="21223" xr:uid="{4FBF2993-D9C3-4488-8415-DC4FED8E448C}"/>
    <cellStyle name="Warning Text 24 3 2" xfId="21224" xr:uid="{BD494444-F469-442F-A4C5-1D2E92F81A7B}"/>
    <cellStyle name="Warning Text 24 3 2 2" xfId="21225" xr:uid="{3DAEB5F8-235D-42F5-BFF2-2AFC38D6E219}"/>
    <cellStyle name="Warning Text 24 3 2 2 2" xfId="39098" xr:uid="{42ED8EDE-8B3F-4D15-B897-817E5D38C49C}"/>
    <cellStyle name="Warning Text 24 3 2 2 3" xfId="56949" xr:uid="{0E3A4B38-6ACB-4CD0-AD4E-1C1988ABB385}"/>
    <cellStyle name="Warning Text 24 3 2 3" xfId="39097" xr:uid="{1BE46BFB-7F4B-4D52-B0D7-8D488E220AD5}"/>
    <cellStyle name="Warning Text 24 3 2 4" xfId="56948" xr:uid="{75FF12CD-F360-45F6-95CE-C9551F79692C}"/>
    <cellStyle name="Warning Text 24 3 3" xfId="21226" xr:uid="{A89CFA0D-6D3A-40BC-A7FB-A73EF4AC60EE}"/>
    <cellStyle name="Warning Text 24 3 3 2" xfId="21227" xr:uid="{4EE00371-B09E-42E1-8F1A-9781DE3EB419}"/>
    <cellStyle name="Warning Text 24 3 3 2 2" xfId="39100" xr:uid="{D6E42654-6F05-45B6-B405-8AA087B0CB03}"/>
    <cellStyle name="Warning Text 24 3 3 2 3" xfId="56951" xr:uid="{2523E85D-D59B-4BD3-A44E-1A42CFA8A429}"/>
    <cellStyle name="Warning Text 24 3 3 3" xfId="39099" xr:uid="{F0709A50-D371-4E44-9153-A976A9E8FB11}"/>
    <cellStyle name="Warning Text 24 3 3 4" xfId="56950" xr:uid="{548D96DF-E900-468A-809E-83523BF8CCE9}"/>
    <cellStyle name="Warning Text 24 3 4" xfId="21228" xr:uid="{A08BA2B3-D64F-47E9-8C18-41AA322D4A5C}"/>
    <cellStyle name="Warning Text 24 3 4 2" xfId="39101" xr:uid="{A00FA742-253B-4E25-A8EB-62DEABA8747A}"/>
    <cellStyle name="Warning Text 24 3 4 3" xfId="56952" xr:uid="{4E81B92D-B2CE-4FB1-AB60-03252B421F53}"/>
    <cellStyle name="Warning Text 24 3 5" xfId="39096" xr:uid="{6805BFAC-E061-470B-B8BC-66EAFB88F8A0}"/>
    <cellStyle name="Warning Text 24 3 6" xfId="56947" xr:uid="{3FC72D6E-6DE3-4FA1-850C-98E419E1B92F}"/>
    <cellStyle name="Warning Text 24 4" xfId="21229" xr:uid="{A779639E-1932-4A90-92F4-060DB28C0803}"/>
    <cellStyle name="Warning Text 24 4 2" xfId="21230" xr:uid="{D3187B89-7E4D-4468-8F49-803E62AAC9FF}"/>
    <cellStyle name="Warning Text 24 4 2 2" xfId="21231" xr:uid="{7E3CF783-F133-4D8A-B6F6-C0FF84D58246}"/>
    <cellStyle name="Warning Text 24 4 2 2 2" xfId="39104" xr:uid="{A7B6E2E7-1B88-4DD5-8037-3701D32ECAE6}"/>
    <cellStyle name="Warning Text 24 4 2 2 3" xfId="56955" xr:uid="{5753CC37-D281-4C9E-B6E9-6570B68C37A6}"/>
    <cellStyle name="Warning Text 24 4 2 3" xfId="39103" xr:uid="{D0CE25D9-9760-4AD5-B388-3709603621D0}"/>
    <cellStyle name="Warning Text 24 4 2 4" xfId="56954" xr:uid="{4E513070-B394-47AA-B238-BB6F365F2E23}"/>
    <cellStyle name="Warning Text 24 4 3" xfId="21232" xr:uid="{541A805C-3987-4804-AD56-AF226F0DEB71}"/>
    <cellStyle name="Warning Text 24 4 3 2" xfId="21233" xr:uid="{9C938588-857A-49B4-812A-FB52D017B46B}"/>
    <cellStyle name="Warning Text 24 4 3 2 2" xfId="39106" xr:uid="{AEBDE80B-1E8A-4331-87A2-DFBDAB974D75}"/>
    <cellStyle name="Warning Text 24 4 3 2 3" xfId="56957" xr:uid="{8E65B6CC-529C-42E5-9EE2-121313E0A7A2}"/>
    <cellStyle name="Warning Text 24 4 3 3" xfId="39105" xr:uid="{F9D38D97-6E51-4F35-B011-61EFA95DB1BD}"/>
    <cellStyle name="Warning Text 24 4 3 4" xfId="56956" xr:uid="{7C948443-82A6-41B0-A5BB-2ED88749C8B1}"/>
    <cellStyle name="Warning Text 24 4 4" xfId="21234" xr:uid="{5405BB75-B593-4930-A1B6-B68DCAE97C79}"/>
    <cellStyle name="Warning Text 24 4 4 2" xfId="39107" xr:uid="{EFB89C85-9FBC-4DF1-A19F-52AE5900765A}"/>
    <cellStyle name="Warning Text 24 4 4 3" xfId="56958" xr:uid="{B8078714-1921-4B29-A03F-1DE4CF36A7AF}"/>
    <cellStyle name="Warning Text 24 4 5" xfId="39102" xr:uid="{B61CC520-8907-4A23-B04C-3B83ECF70514}"/>
    <cellStyle name="Warning Text 24 4 6" xfId="56953" xr:uid="{F19F2B8C-25FE-46EC-9982-E20ACB8D1512}"/>
    <cellStyle name="Warning Text 24 5" xfId="21235" xr:uid="{F89CE32F-33A1-4591-9469-E8BDE6D03058}"/>
    <cellStyle name="Warning Text 24 5 2" xfId="21236" xr:uid="{C8C71536-7529-4A04-A4BB-B1D66B21CB89}"/>
    <cellStyle name="Warning Text 24 5 2 2" xfId="21237" xr:uid="{F9C4EECD-F756-4F0E-9000-F446661FD3C2}"/>
    <cellStyle name="Warning Text 24 5 2 2 2" xfId="39110" xr:uid="{4CF8C90A-C9D7-47AA-909A-15F42ECF544F}"/>
    <cellStyle name="Warning Text 24 5 2 2 3" xfId="56961" xr:uid="{593C762B-D4EC-4839-82B2-CFEE63B72083}"/>
    <cellStyle name="Warning Text 24 5 2 3" xfId="39109" xr:uid="{8189A5B4-8B0B-4D62-95CA-81C8DA08F0F2}"/>
    <cellStyle name="Warning Text 24 5 2 4" xfId="56960" xr:uid="{70913307-3400-4534-83D3-519C930F4D6A}"/>
    <cellStyle name="Warning Text 24 5 3" xfId="21238" xr:uid="{C9C5B4F6-6E67-4D04-AE00-D1C5283A150F}"/>
    <cellStyle name="Warning Text 24 5 3 2" xfId="21239" xr:uid="{C0B9A12D-19E1-4479-BD24-07A4FDF5E78A}"/>
    <cellStyle name="Warning Text 24 5 3 2 2" xfId="39112" xr:uid="{53E909A1-33D4-434B-8B21-94EE7AC8553D}"/>
    <cellStyle name="Warning Text 24 5 3 2 3" xfId="56963" xr:uid="{799FEB8F-BFB4-4EAF-827B-281BA6EA07B5}"/>
    <cellStyle name="Warning Text 24 5 3 3" xfId="39111" xr:uid="{DDCDBC11-1CC3-449D-B26B-62509ED687BB}"/>
    <cellStyle name="Warning Text 24 5 3 4" xfId="56962" xr:uid="{0C9EDC49-0D3D-475C-B82D-873CEBD0D387}"/>
    <cellStyle name="Warning Text 24 5 4" xfId="21240" xr:uid="{638EC63E-B593-4772-A3E7-AEA3A8CBD1EF}"/>
    <cellStyle name="Warning Text 24 5 4 2" xfId="21241" xr:uid="{69459914-A3A5-492C-AA9A-F8758F4CC1B6}"/>
    <cellStyle name="Warning Text 24 5 4 2 2" xfId="39114" xr:uid="{C628E23E-7FB3-433D-85B9-64503A61F658}"/>
    <cellStyle name="Warning Text 24 5 4 2 3" xfId="56965" xr:uid="{56640831-7268-4C1B-A108-1E980642461E}"/>
    <cellStyle name="Warning Text 24 5 4 3" xfId="39113" xr:uid="{68ECF92D-76AA-4A97-B291-6BCB673B2F6A}"/>
    <cellStyle name="Warning Text 24 5 4 4" xfId="56964" xr:uid="{FC4B1421-4958-4795-9C7A-731B31107574}"/>
    <cellStyle name="Warning Text 24 5 5" xfId="21242" xr:uid="{79B83E54-0BF3-45BC-BD25-ED29E29DAE3D}"/>
    <cellStyle name="Warning Text 24 5 5 2" xfId="39115" xr:uid="{AF1EE98E-6465-4B9E-AFD8-5EA6E0D05A95}"/>
    <cellStyle name="Warning Text 24 5 5 3" xfId="56966" xr:uid="{98DCF89B-1629-4F5A-8620-077D9930033A}"/>
    <cellStyle name="Warning Text 24 5 6" xfId="39108" xr:uid="{5C7C0FB1-CD14-490B-ACDA-930ACF5C3E6A}"/>
    <cellStyle name="Warning Text 24 5 7" xfId="56959" xr:uid="{31EFE76D-447F-44EB-8592-782E6EAD5CC7}"/>
    <cellStyle name="Warning Text 24 6" xfId="21243" xr:uid="{F65FB90F-1F58-4086-9B2F-0065494F04BE}"/>
    <cellStyle name="Warning Text 24 6 2" xfId="21244" xr:uid="{ADE19D2D-74B7-48EF-AD2E-71B3990F6CB4}"/>
    <cellStyle name="Warning Text 24 6 2 2" xfId="21245" xr:uid="{14274C34-0A3B-4FCE-A378-1A2C22A72486}"/>
    <cellStyle name="Warning Text 24 6 2 2 2" xfId="39118" xr:uid="{7F3E7735-ED9D-4F32-900D-68588D7A6F0C}"/>
    <cellStyle name="Warning Text 24 6 2 2 3" xfId="56969" xr:uid="{507F808A-2F03-4FDF-81C7-AFCEBBA2C50B}"/>
    <cellStyle name="Warning Text 24 6 2 3" xfId="39117" xr:uid="{A658FA48-2F2D-42AF-A580-E43FD3BF585A}"/>
    <cellStyle name="Warning Text 24 6 2 4" xfId="56968" xr:uid="{7E22B1FF-8053-4DD6-935F-584A462D9FBE}"/>
    <cellStyle name="Warning Text 24 6 3" xfId="21246" xr:uid="{66AB19BF-8914-4EE3-9759-9AFBDE27B8C9}"/>
    <cellStyle name="Warning Text 24 6 3 2" xfId="21247" xr:uid="{03748BFA-C417-4552-8D73-2F3DAB86EDD8}"/>
    <cellStyle name="Warning Text 24 6 3 2 2" xfId="39120" xr:uid="{FF9443F4-4810-44BE-BBAC-B26316F7EEBC}"/>
    <cellStyle name="Warning Text 24 6 3 2 3" xfId="56971" xr:uid="{45DF80BF-C7B1-4712-AD03-F3114B27C5AC}"/>
    <cellStyle name="Warning Text 24 6 3 3" xfId="39119" xr:uid="{47A86EFF-5EC2-4E32-9329-A5FF13F0AE20}"/>
    <cellStyle name="Warning Text 24 6 3 4" xfId="56970" xr:uid="{7DC9B6B6-C3CB-4964-BE4A-D2655FBE8622}"/>
    <cellStyle name="Warning Text 24 6 4" xfId="21248" xr:uid="{21E5B959-FC80-4192-B702-4B1E114B5225}"/>
    <cellStyle name="Warning Text 24 6 4 2" xfId="39121" xr:uid="{99B0A01B-FE08-4311-88FE-DD067F1A2C84}"/>
    <cellStyle name="Warning Text 24 6 4 3" xfId="56972" xr:uid="{D6BF08A3-1310-4875-8DA1-7F255B325B7A}"/>
    <cellStyle name="Warning Text 24 6 5" xfId="39116" xr:uid="{0AFF3BD5-76E6-402D-84C0-B3D140A34315}"/>
    <cellStyle name="Warning Text 24 6 6" xfId="56967" xr:uid="{817094E0-00D5-4848-9E2E-7DEBD77B8AB2}"/>
    <cellStyle name="Warning Text 24 7" xfId="21249" xr:uid="{393D7DFA-E04B-4ED1-8D2A-6AA7CD0C2319}"/>
    <cellStyle name="Warning Text 24 7 2" xfId="21250" xr:uid="{9938A2AD-12F9-4E3E-A3BA-109F5AE900C7}"/>
    <cellStyle name="Warning Text 24 7 2 2" xfId="39123" xr:uid="{898FFA2D-8F01-4D9A-BA30-85BC15281878}"/>
    <cellStyle name="Warning Text 24 7 2 3" xfId="56974" xr:uid="{CD28D24E-0793-47F5-9E51-FBCC2DD1BD9B}"/>
    <cellStyle name="Warning Text 24 7 3" xfId="39122" xr:uid="{7782085F-3F30-4D9D-B228-74C5E55923FE}"/>
    <cellStyle name="Warning Text 24 7 4" xfId="56973" xr:uid="{E0A152D4-1B1B-4891-858B-76FB554067E1}"/>
    <cellStyle name="Warning Text 24 8" xfId="21251" xr:uid="{71732C48-A7AD-4A25-98A6-881154FB03C1}"/>
    <cellStyle name="Warning Text 24 8 2" xfId="21252" xr:uid="{568DD0FF-6C5D-486C-86D8-004C05758B7E}"/>
    <cellStyle name="Warning Text 24 8 2 2" xfId="39125" xr:uid="{4EF7FD17-69BE-4D14-A548-CFA4405E8411}"/>
    <cellStyle name="Warning Text 24 8 2 3" xfId="56976" xr:uid="{4EBF2C16-08BC-4BF3-BBE4-500FD28A1636}"/>
    <cellStyle name="Warning Text 24 8 3" xfId="39124" xr:uid="{265FC635-5A27-435F-8A9D-EB677B118AF3}"/>
    <cellStyle name="Warning Text 24 8 4" xfId="56975" xr:uid="{30E1EF84-BFD3-426E-AFEE-85E7C4E1859E}"/>
    <cellStyle name="Warning Text 24 9" xfId="21253" xr:uid="{A01E3276-796A-4FB1-940A-F4C4E64906E8}"/>
    <cellStyle name="Warning Text 24 9 2" xfId="21254" xr:uid="{6E967E86-E814-4D6A-89C5-4C39CE9DD852}"/>
    <cellStyle name="Warning Text 24 9 2 2" xfId="39127" xr:uid="{D8B624A8-E29B-409A-BF5B-45C7607798CF}"/>
    <cellStyle name="Warning Text 24 9 2 3" xfId="56978" xr:uid="{ADDF96DF-FA61-4542-A595-AB87ECEC28A4}"/>
    <cellStyle name="Warning Text 24 9 3" xfId="39126" xr:uid="{1BCAAF02-C50E-45CA-BDC9-0472F3FE87FE}"/>
    <cellStyle name="Warning Text 24 9 4" xfId="56977" xr:uid="{0F2F320C-4F7E-4753-9FE9-1CB9450AE6D0}"/>
    <cellStyle name="Warning Text 25" xfId="3365" xr:uid="{FEDEBDA1-C7E9-4755-AAF4-7B454BB4947D}"/>
    <cellStyle name="Warning Text 25 10" xfId="21256" xr:uid="{47739F64-A5EA-4973-9552-9509EDE13E48}"/>
    <cellStyle name="Warning Text 25 10 2" xfId="39129" xr:uid="{8EF0FF79-D95F-4A49-884D-0FB81427C68D}"/>
    <cellStyle name="Warning Text 25 10 3" xfId="56980" xr:uid="{DE5CA5E6-DF80-4173-BBD3-232A25940E49}"/>
    <cellStyle name="Warning Text 25 11" xfId="21257" xr:uid="{B6A10F16-53C2-4E85-B9B4-B905E2E73431}"/>
    <cellStyle name="Warning Text 25 11 2" xfId="39130" xr:uid="{230495AD-768E-4F7B-845B-E0FFEF908422}"/>
    <cellStyle name="Warning Text 25 11 3" xfId="56981" xr:uid="{BA4FAB64-1007-470D-AD6D-919C7494E119}"/>
    <cellStyle name="Warning Text 25 12" xfId="21255" xr:uid="{1B70C5CE-E6C4-489D-9A10-EE64F5BFD516}"/>
    <cellStyle name="Warning Text 25 12 2" xfId="39128" xr:uid="{E4CAA4BF-918D-4761-BB0E-10D90D33F177}"/>
    <cellStyle name="Warning Text 25 12 3" xfId="56979" xr:uid="{80D1BC26-EB10-4C90-9DF2-2D161FF439FE}"/>
    <cellStyle name="Warning Text 25 13" xfId="60442" xr:uid="{8277ED45-D72F-483C-B590-6C3327BA4006}"/>
    <cellStyle name="Warning Text 25 2" xfId="21258" xr:uid="{B6D38C06-CF50-4B4A-8E6A-11BE392D0EFD}"/>
    <cellStyle name="Warning Text 25 2 2" xfId="21259" xr:uid="{0B162117-C152-48CA-89C0-9BBF8E2970D9}"/>
    <cellStyle name="Warning Text 25 2 2 2" xfId="21260" xr:uid="{E6651183-28D7-4FF4-86C6-2C78A40A134B}"/>
    <cellStyle name="Warning Text 25 2 2 2 2" xfId="39133" xr:uid="{5AEFBD80-4690-4683-B976-56E851601E2A}"/>
    <cellStyle name="Warning Text 25 2 2 2 3" xfId="56984" xr:uid="{166E5A30-F943-4A39-9D62-FF0625DC493E}"/>
    <cellStyle name="Warning Text 25 2 2 3" xfId="39132" xr:uid="{CFCD9F48-A20E-4327-BFE3-965CF8D4B69D}"/>
    <cellStyle name="Warning Text 25 2 2 4" xfId="56983" xr:uid="{78000E1D-5C67-447C-9E6C-106B7E18415D}"/>
    <cellStyle name="Warning Text 25 2 3" xfId="21261" xr:uid="{2CE0F7A1-5A11-43BC-86A3-5C7BFDFECC36}"/>
    <cellStyle name="Warning Text 25 2 3 2" xfId="21262" xr:uid="{BA9C6F0F-4DF8-4C5D-9CFF-850A6007E183}"/>
    <cellStyle name="Warning Text 25 2 3 2 2" xfId="39135" xr:uid="{A626E2E6-9538-445F-AA4B-BB889F9D071E}"/>
    <cellStyle name="Warning Text 25 2 3 2 3" xfId="56986" xr:uid="{ABCD6B10-EE9F-4C73-87EF-27917CA16115}"/>
    <cellStyle name="Warning Text 25 2 3 3" xfId="39134" xr:uid="{55A130B2-28DA-4082-BF59-DA3A7CBE5378}"/>
    <cellStyle name="Warning Text 25 2 3 4" xfId="56985" xr:uid="{CB091F67-7DCE-4A4B-8890-2FC3BBA29CAD}"/>
    <cellStyle name="Warning Text 25 2 4" xfId="21263" xr:uid="{15A9EA0F-47BA-4434-B4B1-D8B7F003A088}"/>
    <cellStyle name="Warning Text 25 2 4 2" xfId="39136" xr:uid="{83E4BDDA-A351-4816-AF80-69649910700D}"/>
    <cellStyle name="Warning Text 25 2 4 3" xfId="56987" xr:uid="{3C0543DD-DB1C-482D-A440-6AC1EFF80E02}"/>
    <cellStyle name="Warning Text 25 2 5" xfId="21264" xr:uid="{7B4BD131-362D-4B8D-A066-BC34BEEF76D9}"/>
    <cellStyle name="Warning Text 25 2 5 2" xfId="39137" xr:uid="{D9327884-6AB2-443B-8745-1AAD7EC2CFA9}"/>
    <cellStyle name="Warning Text 25 2 5 3" xfId="56988" xr:uid="{241B9DB5-177D-41E5-9769-B410743D6F6C}"/>
    <cellStyle name="Warning Text 25 2 6" xfId="39131" xr:uid="{EC433C7C-E05A-483D-A97F-E8AB06272741}"/>
    <cellStyle name="Warning Text 25 2 7" xfId="56982" xr:uid="{FB2E80C9-6817-4695-9254-1BD973B4C025}"/>
    <cellStyle name="Warning Text 25 3" xfId="21265" xr:uid="{2AF1DB60-9FD5-4797-95EF-D4AB3078C17A}"/>
    <cellStyle name="Warning Text 25 3 2" xfId="21266" xr:uid="{165B4636-5697-478B-93E3-9B0086243432}"/>
    <cellStyle name="Warning Text 25 3 2 2" xfId="21267" xr:uid="{B120B7BB-4324-4966-9A2B-260398723526}"/>
    <cellStyle name="Warning Text 25 3 2 2 2" xfId="39140" xr:uid="{799914E0-72BD-47E5-954B-9E054A2284F4}"/>
    <cellStyle name="Warning Text 25 3 2 2 3" xfId="56991" xr:uid="{E4ACA47C-82E6-432A-B145-5565CEC16483}"/>
    <cellStyle name="Warning Text 25 3 2 3" xfId="39139" xr:uid="{A4671880-9665-4D36-AEE7-8F24730927F0}"/>
    <cellStyle name="Warning Text 25 3 2 4" xfId="56990" xr:uid="{99A181ED-D340-4873-9195-555618705944}"/>
    <cellStyle name="Warning Text 25 3 3" xfId="21268" xr:uid="{888D7DD2-7F08-4B3D-BF01-0C1051C0D4DE}"/>
    <cellStyle name="Warning Text 25 3 3 2" xfId="21269" xr:uid="{D9891889-AA41-43B5-A0D2-617FB61C7D20}"/>
    <cellStyle name="Warning Text 25 3 3 2 2" xfId="39142" xr:uid="{DFD257FF-A97A-4A7E-8FF6-044085ADDF4A}"/>
    <cellStyle name="Warning Text 25 3 3 2 3" xfId="56993" xr:uid="{391F291B-3464-4168-BE32-9F639F70D074}"/>
    <cellStyle name="Warning Text 25 3 3 3" xfId="39141" xr:uid="{B8B413F4-F484-49B2-A640-F78447B01487}"/>
    <cellStyle name="Warning Text 25 3 3 4" xfId="56992" xr:uid="{8B77E1EB-8902-4504-8B01-DC96545A1E65}"/>
    <cellStyle name="Warning Text 25 3 4" xfId="21270" xr:uid="{1C94DFA3-A101-42FC-AF72-4CA15FED189C}"/>
    <cellStyle name="Warning Text 25 3 4 2" xfId="39143" xr:uid="{29C221FD-8193-42C4-9385-187FB7502B1A}"/>
    <cellStyle name="Warning Text 25 3 4 3" xfId="56994" xr:uid="{EA7B72CC-9CCD-4B14-AF89-82EEF672D8F7}"/>
    <cellStyle name="Warning Text 25 3 5" xfId="39138" xr:uid="{EAC1D527-107B-4FAE-8CE9-7223D5DEE084}"/>
    <cellStyle name="Warning Text 25 3 6" xfId="56989" xr:uid="{4A0154C6-C5A1-4EB5-80AB-5C448DADF2BF}"/>
    <cellStyle name="Warning Text 25 4" xfId="21271" xr:uid="{4E5E3DFC-03D7-4405-9340-16434F5228C7}"/>
    <cellStyle name="Warning Text 25 4 2" xfId="21272" xr:uid="{1B1727E4-F1DB-495B-87E1-DF72D706A1BD}"/>
    <cellStyle name="Warning Text 25 4 2 2" xfId="21273" xr:uid="{B6362056-120C-47EB-AFC4-A698DF4A464A}"/>
    <cellStyle name="Warning Text 25 4 2 2 2" xfId="39146" xr:uid="{4A74ABD2-EB0C-497E-A093-18125727B0E4}"/>
    <cellStyle name="Warning Text 25 4 2 2 3" xfId="56997" xr:uid="{22F5EF65-2893-484B-86F0-E9063A8E75A1}"/>
    <cellStyle name="Warning Text 25 4 2 3" xfId="39145" xr:uid="{6266E373-4AA2-4BC1-A115-D0335B9E31FF}"/>
    <cellStyle name="Warning Text 25 4 2 4" xfId="56996" xr:uid="{E4E85BA9-1950-4188-8ABC-002186725E93}"/>
    <cellStyle name="Warning Text 25 4 3" xfId="21274" xr:uid="{F3C26812-603F-41AC-A1C7-83D5BF04D3AA}"/>
    <cellStyle name="Warning Text 25 4 3 2" xfId="21275" xr:uid="{342E3997-F1A6-442D-A815-5D7A5C275446}"/>
    <cellStyle name="Warning Text 25 4 3 2 2" xfId="39148" xr:uid="{9844AC45-E661-4903-83CD-042E68653F01}"/>
    <cellStyle name="Warning Text 25 4 3 2 3" xfId="56999" xr:uid="{472DDF8D-1358-4281-86D5-981FC3A4C042}"/>
    <cellStyle name="Warning Text 25 4 3 3" xfId="39147" xr:uid="{3F8BE72A-5D06-4F99-8E8D-63BC28B86CC7}"/>
    <cellStyle name="Warning Text 25 4 3 4" xfId="56998" xr:uid="{05A2C49A-022E-445C-8FF8-F194F4B90022}"/>
    <cellStyle name="Warning Text 25 4 4" xfId="21276" xr:uid="{FF9E4E7D-79D3-4DE6-8D14-E7C0E8854D16}"/>
    <cellStyle name="Warning Text 25 4 4 2" xfId="39149" xr:uid="{E8DF6D76-B1D0-4C22-B0EC-3E7EEAF1832F}"/>
    <cellStyle name="Warning Text 25 4 4 3" xfId="57000" xr:uid="{007B8717-FCFD-4F70-8681-8C4D10EE93DF}"/>
    <cellStyle name="Warning Text 25 4 5" xfId="39144" xr:uid="{33279CDE-B7C7-4C55-9582-529EB907C965}"/>
    <cellStyle name="Warning Text 25 4 6" xfId="56995" xr:uid="{0B614C95-6B5B-431C-83D1-7F3609878281}"/>
    <cellStyle name="Warning Text 25 5" xfId="21277" xr:uid="{44CD23F2-F13F-42EB-B7FF-F593161AB837}"/>
    <cellStyle name="Warning Text 25 5 2" xfId="21278" xr:uid="{D91C0B41-7BE0-42DE-A10F-F7506BE3F1FF}"/>
    <cellStyle name="Warning Text 25 5 2 2" xfId="21279" xr:uid="{249004D7-7642-4B4F-9ADD-3133538868DD}"/>
    <cellStyle name="Warning Text 25 5 2 2 2" xfId="39152" xr:uid="{F902F174-5BEA-4EFE-8B9E-66894B5D7120}"/>
    <cellStyle name="Warning Text 25 5 2 2 3" xfId="57003" xr:uid="{08327197-366D-4260-A1E2-E6934DC71CB5}"/>
    <cellStyle name="Warning Text 25 5 2 3" xfId="39151" xr:uid="{B926A149-7523-4E0B-A466-352F2A8D10CE}"/>
    <cellStyle name="Warning Text 25 5 2 4" xfId="57002" xr:uid="{8AF02A05-EE7E-4C66-A70F-759417387BFF}"/>
    <cellStyle name="Warning Text 25 5 3" xfId="21280" xr:uid="{B78DB45C-92E3-4B07-9131-9DCA6C8D50C4}"/>
    <cellStyle name="Warning Text 25 5 3 2" xfId="21281" xr:uid="{DA537EA1-72B4-411A-B13B-CF05BBA8846B}"/>
    <cellStyle name="Warning Text 25 5 3 2 2" xfId="39154" xr:uid="{BE3E2BE9-FBEF-44AA-890A-E5B5B183D7D4}"/>
    <cellStyle name="Warning Text 25 5 3 2 3" xfId="57005" xr:uid="{B52D8D28-47B2-4157-A4EE-8A298128630E}"/>
    <cellStyle name="Warning Text 25 5 3 3" xfId="39153" xr:uid="{682C278C-67B5-4629-B9DC-5F6BAC6F019D}"/>
    <cellStyle name="Warning Text 25 5 3 4" xfId="57004" xr:uid="{891DF36D-C6C5-4C5C-8EFE-AF8A5CCE5633}"/>
    <cellStyle name="Warning Text 25 5 4" xfId="21282" xr:uid="{EAC717EB-DA39-4259-9588-759B85896952}"/>
    <cellStyle name="Warning Text 25 5 4 2" xfId="21283" xr:uid="{17ED3032-2549-4565-B3FF-E04C99ADD483}"/>
    <cellStyle name="Warning Text 25 5 4 2 2" xfId="39156" xr:uid="{1E3CF836-0047-4F67-B736-7DBB434676D1}"/>
    <cellStyle name="Warning Text 25 5 4 2 3" xfId="57007" xr:uid="{CA16F4BA-9E67-4A5B-AB1D-D507F5A0EDAC}"/>
    <cellStyle name="Warning Text 25 5 4 3" xfId="39155" xr:uid="{0700BDBD-3971-4ED4-B864-7B1B09D4FFD4}"/>
    <cellStyle name="Warning Text 25 5 4 4" xfId="57006" xr:uid="{25CD7F05-29A9-4A1C-AD35-7F5B9F4C9BDC}"/>
    <cellStyle name="Warning Text 25 5 5" xfId="21284" xr:uid="{ADF7371A-2341-47C0-8216-D9DDFA6FF09D}"/>
    <cellStyle name="Warning Text 25 5 5 2" xfId="39157" xr:uid="{A5E56438-0CC7-41DA-AB2A-A5A8C9104D0D}"/>
    <cellStyle name="Warning Text 25 5 5 3" xfId="57008" xr:uid="{89DA3F98-2C2C-4FB7-8AB4-46DBB3EDF5F6}"/>
    <cellStyle name="Warning Text 25 5 6" xfId="39150" xr:uid="{8C21BF3C-217A-42F3-AACD-1BB6770D3976}"/>
    <cellStyle name="Warning Text 25 5 7" xfId="57001" xr:uid="{8767453A-4D91-45DB-850C-5F2F4C1A113C}"/>
    <cellStyle name="Warning Text 25 6" xfId="21285" xr:uid="{6379EECE-3F48-4676-ADC8-0A73211E48AD}"/>
    <cellStyle name="Warning Text 25 6 2" xfId="21286" xr:uid="{0074DB14-2909-44B0-A25A-D94B21E23699}"/>
    <cellStyle name="Warning Text 25 6 2 2" xfId="21287" xr:uid="{5B8B36C4-0CBF-4B0F-A243-82FA225C84D9}"/>
    <cellStyle name="Warning Text 25 6 2 2 2" xfId="39160" xr:uid="{3B0B8B5E-5F94-42BE-90E9-028D1B57A3EB}"/>
    <cellStyle name="Warning Text 25 6 2 2 3" xfId="57011" xr:uid="{F3D590CC-AE53-4243-8D99-093911E16127}"/>
    <cellStyle name="Warning Text 25 6 2 3" xfId="39159" xr:uid="{6B98B90A-A76E-4206-A013-776AE0858BB2}"/>
    <cellStyle name="Warning Text 25 6 2 4" xfId="57010" xr:uid="{F87AB437-F253-4E14-BF92-5D6B590D2297}"/>
    <cellStyle name="Warning Text 25 6 3" xfId="21288" xr:uid="{83EE6A34-DBEF-45EF-94D3-5731C61583F7}"/>
    <cellStyle name="Warning Text 25 6 3 2" xfId="21289" xr:uid="{DF6ABC51-1293-4359-993B-345A4BAA611D}"/>
    <cellStyle name="Warning Text 25 6 3 2 2" xfId="39162" xr:uid="{6B4E4786-4F3C-40E9-8AC1-07A68A11A235}"/>
    <cellStyle name="Warning Text 25 6 3 2 3" xfId="57013" xr:uid="{A99300B9-7F23-45B4-A52A-3D5C29E90C10}"/>
    <cellStyle name="Warning Text 25 6 3 3" xfId="39161" xr:uid="{8C2ABDC4-9F01-44A9-85D3-C0DE4C343160}"/>
    <cellStyle name="Warning Text 25 6 3 4" xfId="57012" xr:uid="{BA805A52-E322-48A5-B25A-AB8EA07AA289}"/>
    <cellStyle name="Warning Text 25 6 4" xfId="21290" xr:uid="{45A7697C-0934-4C1D-B2EF-75DF7639E0F9}"/>
    <cellStyle name="Warning Text 25 6 4 2" xfId="39163" xr:uid="{2636A374-8A6A-4E6D-8358-5AFD134A88E4}"/>
    <cellStyle name="Warning Text 25 6 4 3" xfId="57014" xr:uid="{10E2330B-E580-4FC4-B3BF-91A484E75D0A}"/>
    <cellStyle name="Warning Text 25 6 5" xfId="39158" xr:uid="{A44C550B-7247-484D-B8AF-FC60E8DAF816}"/>
    <cellStyle name="Warning Text 25 6 6" xfId="57009" xr:uid="{9A60C3E9-D138-4010-A5B6-9B949FAA9D0A}"/>
    <cellStyle name="Warning Text 25 7" xfId="21291" xr:uid="{3AECE00C-F20B-49DB-9E7D-439E59635288}"/>
    <cellStyle name="Warning Text 25 7 2" xfId="21292" xr:uid="{C5CE87B5-5604-4773-8A85-6E1FC18F18CD}"/>
    <cellStyle name="Warning Text 25 7 2 2" xfId="39165" xr:uid="{D05486B9-7CE9-4DB0-B358-65486BDEFC2A}"/>
    <cellStyle name="Warning Text 25 7 2 3" xfId="57016" xr:uid="{7474D9E4-CE26-4350-BD58-9D013E39D631}"/>
    <cellStyle name="Warning Text 25 7 3" xfId="39164" xr:uid="{0F26E882-21E6-47BC-85EA-1D3C7F8F68EA}"/>
    <cellStyle name="Warning Text 25 7 4" xfId="57015" xr:uid="{2ED212B4-C0A4-4260-95FB-CDAC96CA1E70}"/>
    <cellStyle name="Warning Text 25 8" xfId="21293" xr:uid="{E5F2867D-FDDB-491D-86FC-E41000A4CD14}"/>
    <cellStyle name="Warning Text 25 8 2" xfId="21294" xr:uid="{C418CEF7-AFEB-415E-B52D-AA66F576B364}"/>
    <cellStyle name="Warning Text 25 8 2 2" xfId="39167" xr:uid="{353ABF83-01C1-4705-9C1E-20439A15C718}"/>
    <cellStyle name="Warning Text 25 8 2 3" xfId="57018" xr:uid="{BDAF5E17-6ADE-4A4F-89F8-BE6B761E95C8}"/>
    <cellStyle name="Warning Text 25 8 3" xfId="39166" xr:uid="{8C80D260-83F3-4833-A108-FDED0CC01231}"/>
    <cellStyle name="Warning Text 25 8 4" xfId="57017" xr:uid="{882AEFA5-F646-4987-A282-E896B105D93E}"/>
    <cellStyle name="Warning Text 25 9" xfId="21295" xr:uid="{092DCB6C-36CA-49D7-8C2F-8CF47252B2F8}"/>
    <cellStyle name="Warning Text 25 9 2" xfId="21296" xr:uid="{180ADBD8-1260-471A-960E-93ADCE28D16D}"/>
    <cellStyle name="Warning Text 25 9 2 2" xfId="39169" xr:uid="{A59A2F58-3269-483E-89C7-E2C5A92B5AED}"/>
    <cellStyle name="Warning Text 25 9 2 3" xfId="57020" xr:uid="{E8F8F0C3-5EE7-4091-917C-CC5BCB543EE1}"/>
    <cellStyle name="Warning Text 25 9 3" xfId="39168" xr:uid="{0B702C98-EA58-4F2F-9EF6-5BA585D544D9}"/>
    <cellStyle name="Warning Text 25 9 4" xfId="57019" xr:uid="{2086B781-4F73-485C-AA21-4A57DD97FD98}"/>
    <cellStyle name="Warning Text 26" xfId="3366" xr:uid="{A02DE438-CC77-48DA-A263-4BDE98F0074A}"/>
    <cellStyle name="Warning Text 26 10" xfId="21298" xr:uid="{DB2F3B28-C0E7-403B-AB89-562AFDD4E84E}"/>
    <cellStyle name="Warning Text 26 10 2" xfId="39171" xr:uid="{18B78DEE-6DA0-4662-862C-624223D8DC63}"/>
    <cellStyle name="Warning Text 26 10 3" xfId="57022" xr:uid="{7BFB9204-2F95-4504-BAB0-D2B608532159}"/>
    <cellStyle name="Warning Text 26 11" xfId="21299" xr:uid="{7BBC7A29-8365-4CB1-BC1E-AF9377D8CFDB}"/>
    <cellStyle name="Warning Text 26 11 2" xfId="39172" xr:uid="{0B7BFAD0-A63A-4244-ADD7-E192D4999CC5}"/>
    <cellStyle name="Warning Text 26 11 3" xfId="57023" xr:uid="{B5B970A2-4496-4625-BA94-FADC5C61FA25}"/>
    <cellStyle name="Warning Text 26 12" xfId="21297" xr:uid="{57FF53E0-AEBB-4A17-8A4A-789D9A620B78}"/>
    <cellStyle name="Warning Text 26 12 2" xfId="39170" xr:uid="{E7B85EFF-3513-482A-A246-D68612345FFD}"/>
    <cellStyle name="Warning Text 26 12 3" xfId="57021" xr:uid="{B6A1F4BB-442E-4F76-A0EC-E0016E9453B3}"/>
    <cellStyle name="Warning Text 26 13" xfId="60443" xr:uid="{2E876D79-7EF1-4027-A687-F28221434ECA}"/>
    <cellStyle name="Warning Text 26 2" xfId="21300" xr:uid="{0F6CDD9F-8CBC-4F35-9574-5A93B8862DEB}"/>
    <cellStyle name="Warning Text 26 2 2" xfId="21301" xr:uid="{C440508B-38A3-4A0D-8055-6B3403EA3F26}"/>
    <cellStyle name="Warning Text 26 2 2 2" xfId="21302" xr:uid="{F4BBBFB5-DDBC-404B-A2CF-29DFBD6A535A}"/>
    <cellStyle name="Warning Text 26 2 2 2 2" xfId="39175" xr:uid="{19CEEC93-0CCA-496C-8956-0E14B96FAFC6}"/>
    <cellStyle name="Warning Text 26 2 2 2 3" xfId="57026" xr:uid="{34FD2EC2-AC46-4055-ADD8-0F40E7F5EEFE}"/>
    <cellStyle name="Warning Text 26 2 2 3" xfId="39174" xr:uid="{4C1973C7-AE71-479C-90B8-00416E65CC2B}"/>
    <cellStyle name="Warning Text 26 2 2 4" xfId="57025" xr:uid="{171DE651-9FDC-4438-88F4-A29D9012DB69}"/>
    <cellStyle name="Warning Text 26 2 3" xfId="21303" xr:uid="{CD5D8B30-4462-4886-B565-C81AF3B19CDA}"/>
    <cellStyle name="Warning Text 26 2 3 2" xfId="21304" xr:uid="{3E9534CF-A684-4F12-8E4F-0FD420B022CE}"/>
    <cellStyle name="Warning Text 26 2 3 2 2" xfId="39177" xr:uid="{92CAD709-0797-454F-9718-A5FBB682C448}"/>
    <cellStyle name="Warning Text 26 2 3 2 3" xfId="57028" xr:uid="{32B503C1-DA72-4BC6-96B0-E4A5FD9C7E43}"/>
    <cellStyle name="Warning Text 26 2 3 3" xfId="39176" xr:uid="{243445B7-0D32-411F-BFAC-0C7EE9FE7B6A}"/>
    <cellStyle name="Warning Text 26 2 3 4" xfId="57027" xr:uid="{51DA96E5-314F-4EE6-BC5C-1743CC39BF7F}"/>
    <cellStyle name="Warning Text 26 2 4" xfId="21305" xr:uid="{BFB849A4-65CA-4550-93D1-8F422C970944}"/>
    <cellStyle name="Warning Text 26 2 4 2" xfId="39178" xr:uid="{4DFD7355-89A3-4E49-9C78-391610063D91}"/>
    <cellStyle name="Warning Text 26 2 4 3" xfId="57029" xr:uid="{9034FB00-99D7-4F08-9DB2-821A1764E772}"/>
    <cellStyle name="Warning Text 26 2 5" xfId="21306" xr:uid="{EA81A03A-0AA9-4701-8B1A-4E83827ABD5F}"/>
    <cellStyle name="Warning Text 26 2 5 2" xfId="39179" xr:uid="{02632643-3CF6-4E1E-BECE-AA481CF9EB13}"/>
    <cellStyle name="Warning Text 26 2 5 3" xfId="57030" xr:uid="{E50CC567-63AB-40C0-A47B-77E2B8FD5F8A}"/>
    <cellStyle name="Warning Text 26 2 6" xfId="39173" xr:uid="{AD39187E-A862-443E-B17D-69A517FF6959}"/>
    <cellStyle name="Warning Text 26 2 7" xfId="57024" xr:uid="{55794823-6E74-42AE-AC02-4792FCFA0A6A}"/>
    <cellStyle name="Warning Text 26 3" xfId="21307" xr:uid="{295EC02C-D1F7-4DD6-804F-04C642C94EB4}"/>
    <cellStyle name="Warning Text 26 3 2" xfId="21308" xr:uid="{5D62ABD1-C193-4E14-AB0D-3BA94E7001EF}"/>
    <cellStyle name="Warning Text 26 3 2 2" xfId="21309" xr:uid="{ECA3BB9F-284B-4E2A-8003-E6D4DDEEA20C}"/>
    <cellStyle name="Warning Text 26 3 2 2 2" xfId="39182" xr:uid="{7D3A308F-D13A-4EE7-B3C3-3F27C041CC00}"/>
    <cellStyle name="Warning Text 26 3 2 2 3" xfId="57033" xr:uid="{0A85232B-2EF1-4265-B261-E111B73CABF4}"/>
    <cellStyle name="Warning Text 26 3 2 3" xfId="39181" xr:uid="{98D9C7C6-3A66-4371-B382-7C412B0CEC0D}"/>
    <cellStyle name="Warning Text 26 3 2 4" xfId="57032" xr:uid="{C2B42E31-07BB-4C24-9824-317BF84A304C}"/>
    <cellStyle name="Warning Text 26 3 3" xfId="21310" xr:uid="{CA7CD457-AEA7-44FB-9E3F-C89A094A23A0}"/>
    <cellStyle name="Warning Text 26 3 3 2" xfId="21311" xr:uid="{3B9992C7-6BA3-40B0-AAED-5DB75D5EE9DB}"/>
    <cellStyle name="Warning Text 26 3 3 2 2" xfId="39184" xr:uid="{61EAE5B6-6C71-4CC1-9A2D-66121A93C362}"/>
    <cellStyle name="Warning Text 26 3 3 2 3" xfId="57035" xr:uid="{188B171D-B789-442C-8EBA-F549ED3F2953}"/>
    <cellStyle name="Warning Text 26 3 3 3" xfId="39183" xr:uid="{A1DF6833-F25B-4358-B1F6-98B76F85C7D5}"/>
    <cellStyle name="Warning Text 26 3 3 4" xfId="57034" xr:uid="{7D74F99A-249F-481D-9541-BB33C2230794}"/>
    <cellStyle name="Warning Text 26 3 4" xfId="21312" xr:uid="{63EFF124-FFE4-4CE3-8FAD-462208D03BE2}"/>
    <cellStyle name="Warning Text 26 3 4 2" xfId="39185" xr:uid="{0201C935-EB80-41DC-9776-477559BDDFD4}"/>
    <cellStyle name="Warning Text 26 3 4 3" xfId="57036" xr:uid="{DF3DBB79-8FD9-46B2-A8A2-B8BC972EB39A}"/>
    <cellStyle name="Warning Text 26 3 5" xfId="39180" xr:uid="{0EB69273-012E-4044-B05C-A954F2020A84}"/>
    <cellStyle name="Warning Text 26 3 6" xfId="57031" xr:uid="{A930BDB5-551C-4B73-A2A6-7EDE6268AEC6}"/>
    <cellStyle name="Warning Text 26 4" xfId="21313" xr:uid="{073EE25A-8A41-4B8B-8A5F-7537B6DE8F40}"/>
    <cellStyle name="Warning Text 26 4 2" xfId="21314" xr:uid="{80BAC3F2-A0AB-48FA-B490-5DE5C4DEA572}"/>
    <cellStyle name="Warning Text 26 4 2 2" xfId="21315" xr:uid="{A7A10B25-B03C-498E-B8FB-6AA4AF56EE7A}"/>
    <cellStyle name="Warning Text 26 4 2 2 2" xfId="39188" xr:uid="{530CA361-96B5-4AF4-B804-1C14F34730DF}"/>
    <cellStyle name="Warning Text 26 4 2 2 3" xfId="57039" xr:uid="{0CA5AC8D-DED4-4F1F-8113-926748A9BA91}"/>
    <cellStyle name="Warning Text 26 4 2 3" xfId="39187" xr:uid="{8723684B-9B7E-4229-887C-C85D85ECA695}"/>
    <cellStyle name="Warning Text 26 4 2 4" xfId="57038" xr:uid="{9084CF86-7D67-490C-B99B-14B4509DF9CE}"/>
    <cellStyle name="Warning Text 26 4 3" xfId="21316" xr:uid="{C66D1BE5-2D67-456C-B36D-B6E63882E86E}"/>
    <cellStyle name="Warning Text 26 4 3 2" xfId="21317" xr:uid="{34B45463-12A9-4D1A-B04D-F119A14CD08D}"/>
    <cellStyle name="Warning Text 26 4 3 2 2" xfId="39190" xr:uid="{666FB710-D4EE-48CE-BB13-C44E17C0A1B3}"/>
    <cellStyle name="Warning Text 26 4 3 2 3" xfId="57041" xr:uid="{5DA74FC5-535C-4F72-9649-4548710C610E}"/>
    <cellStyle name="Warning Text 26 4 3 3" xfId="39189" xr:uid="{585DC73E-EBFA-4347-AD96-0498703E8B86}"/>
    <cellStyle name="Warning Text 26 4 3 4" xfId="57040" xr:uid="{FEBC0127-8D06-4C33-91D0-67D0FB021A3C}"/>
    <cellStyle name="Warning Text 26 4 4" xfId="21318" xr:uid="{8AC72DDC-C32A-4F61-A634-2AF90F325767}"/>
    <cellStyle name="Warning Text 26 4 4 2" xfId="39191" xr:uid="{704DC78C-0DBB-4C7C-B112-B10A5AE199D7}"/>
    <cellStyle name="Warning Text 26 4 4 3" xfId="57042" xr:uid="{7BE21220-9EEC-44B6-A935-44CE5C243180}"/>
    <cellStyle name="Warning Text 26 4 5" xfId="39186" xr:uid="{E62ABA3D-879A-4CCE-93EB-49DBAFCA3868}"/>
    <cellStyle name="Warning Text 26 4 6" xfId="57037" xr:uid="{8F8770E3-B8D9-45F1-89C1-0C3B2897A3D5}"/>
    <cellStyle name="Warning Text 26 5" xfId="21319" xr:uid="{DF038223-5EF8-4056-A382-46E9CC41550B}"/>
    <cellStyle name="Warning Text 26 5 2" xfId="21320" xr:uid="{3CB9E534-D9F0-4189-ABD1-AE0E4866FF09}"/>
    <cellStyle name="Warning Text 26 5 2 2" xfId="21321" xr:uid="{98A5028A-9D3C-41E0-AA4B-5B8F1D6BEA4E}"/>
    <cellStyle name="Warning Text 26 5 2 2 2" xfId="39194" xr:uid="{CD30325C-EC32-4EAD-9F7F-6F6D4390DF1F}"/>
    <cellStyle name="Warning Text 26 5 2 2 3" xfId="57045" xr:uid="{5151E675-1EEA-448A-B50C-0FA4A748DAD7}"/>
    <cellStyle name="Warning Text 26 5 2 3" xfId="39193" xr:uid="{ABB78FF2-7FB4-43A9-9E63-8BC972CAF59B}"/>
    <cellStyle name="Warning Text 26 5 2 4" xfId="57044" xr:uid="{8EE81349-F0C7-4E18-A849-B23013358EC4}"/>
    <cellStyle name="Warning Text 26 5 3" xfId="21322" xr:uid="{F40A19D7-D827-44F7-9975-C87CD1D3F35A}"/>
    <cellStyle name="Warning Text 26 5 3 2" xfId="21323" xr:uid="{4EEC5A62-CCC0-4A17-9760-9E77E0A38F74}"/>
    <cellStyle name="Warning Text 26 5 3 2 2" xfId="39196" xr:uid="{D2063BCE-5248-48A7-9CFD-7E1F93962295}"/>
    <cellStyle name="Warning Text 26 5 3 2 3" xfId="57047" xr:uid="{A7E65897-0ED4-4D67-A111-6994690FA289}"/>
    <cellStyle name="Warning Text 26 5 3 3" xfId="39195" xr:uid="{606AC715-51A4-4D41-85C9-3522843C595B}"/>
    <cellStyle name="Warning Text 26 5 3 4" xfId="57046" xr:uid="{A6948D62-89D2-495E-A21D-677B81FD2DCA}"/>
    <cellStyle name="Warning Text 26 5 4" xfId="21324" xr:uid="{380AF96B-3AD2-4010-9538-94C51FA859FB}"/>
    <cellStyle name="Warning Text 26 5 4 2" xfId="21325" xr:uid="{FA250E6A-265B-4158-B72E-BB30E0595A9F}"/>
    <cellStyle name="Warning Text 26 5 4 2 2" xfId="39198" xr:uid="{28DA3D46-1E40-4DC9-8EFD-38C33B548819}"/>
    <cellStyle name="Warning Text 26 5 4 2 3" xfId="57049" xr:uid="{DEACF6AD-75D0-44EF-98D7-555D1E961401}"/>
    <cellStyle name="Warning Text 26 5 4 3" xfId="39197" xr:uid="{FE97EFAE-F3F2-42E1-8798-50615795FCD0}"/>
    <cellStyle name="Warning Text 26 5 4 4" xfId="57048" xr:uid="{F27006BD-8678-43D0-A6CA-725C1C95A20F}"/>
    <cellStyle name="Warning Text 26 5 5" xfId="21326" xr:uid="{D6B8A974-4D7C-496D-A58D-48DA39B6C5AD}"/>
    <cellStyle name="Warning Text 26 5 5 2" xfId="39199" xr:uid="{E4E024B4-51D5-4CD4-805C-95EF4B66E639}"/>
    <cellStyle name="Warning Text 26 5 5 3" xfId="57050" xr:uid="{9107D15B-2922-46EA-B241-273EBB1F33DC}"/>
    <cellStyle name="Warning Text 26 5 6" xfId="39192" xr:uid="{427847DA-EFB4-4F4A-A9EA-AEA60BBFC7E9}"/>
    <cellStyle name="Warning Text 26 5 7" xfId="57043" xr:uid="{165988C8-1BB3-4BA0-9E4B-2B0FCA3E66F4}"/>
    <cellStyle name="Warning Text 26 6" xfId="21327" xr:uid="{98DC6599-5C66-4AB0-B8B7-BD5BF2FD982B}"/>
    <cellStyle name="Warning Text 26 6 2" xfId="21328" xr:uid="{36E42BF4-5A30-4C46-98E6-E98D76A0ACF2}"/>
    <cellStyle name="Warning Text 26 6 2 2" xfId="21329" xr:uid="{5851BBC5-1EE2-4E16-B669-9374ADAE3709}"/>
    <cellStyle name="Warning Text 26 6 2 2 2" xfId="39202" xr:uid="{1A7BBE6D-7986-4291-964B-BB2A446A1E7D}"/>
    <cellStyle name="Warning Text 26 6 2 2 3" xfId="57053" xr:uid="{138BFC51-7A00-45A7-AD21-E5232FB251F5}"/>
    <cellStyle name="Warning Text 26 6 2 3" xfId="39201" xr:uid="{F4648DCB-8322-4EF9-94D2-32F52BE31EB0}"/>
    <cellStyle name="Warning Text 26 6 2 4" xfId="57052" xr:uid="{38A79B6A-B045-4B4B-81D6-0B75353AF756}"/>
    <cellStyle name="Warning Text 26 6 3" xfId="21330" xr:uid="{686AE502-E907-4203-B9F2-EE0F9D3C2022}"/>
    <cellStyle name="Warning Text 26 6 3 2" xfId="21331" xr:uid="{1CE28AD1-6635-40B5-88FC-5058710754E2}"/>
    <cellStyle name="Warning Text 26 6 3 2 2" xfId="39204" xr:uid="{1A55BF27-FCEF-4203-B432-BED40AA82635}"/>
    <cellStyle name="Warning Text 26 6 3 2 3" xfId="57055" xr:uid="{E0EC05D4-2DEB-47BA-8659-4F5A92CF71FF}"/>
    <cellStyle name="Warning Text 26 6 3 3" xfId="39203" xr:uid="{D51E0D1A-8B1D-46B8-A0F1-F1B32E03A27F}"/>
    <cellStyle name="Warning Text 26 6 3 4" xfId="57054" xr:uid="{B7B6F7A3-600E-4E96-92F8-D42CEB96B3EC}"/>
    <cellStyle name="Warning Text 26 6 4" xfId="21332" xr:uid="{FAB6AE2E-3899-461B-884B-F3BF752E86B9}"/>
    <cellStyle name="Warning Text 26 6 4 2" xfId="39205" xr:uid="{7949D1BF-0545-4AE1-952A-818D69C42335}"/>
    <cellStyle name="Warning Text 26 6 4 3" xfId="57056" xr:uid="{BD007211-05C4-4CEF-B84C-89EEB4CF38E4}"/>
    <cellStyle name="Warning Text 26 6 5" xfId="39200" xr:uid="{346B8C76-0BD3-475B-B932-0725FEFCD0E1}"/>
    <cellStyle name="Warning Text 26 6 6" xfId="57051" xr:uid="{714F7E3B-A546-440F-BB33-D0EEA69EDD2C}"/>
    <cellStyle name="Warning Text 26 7" xfId="21333" xr:uid="{40CAC4E0-02AF-4047-B2A6-D87D2A6AAE15}"/>
    <cellStyle name="Warning Text 26 7 2" xfId="21334" xr:uid="{4A06210B-BDD9-415F-A9EF-B5E4FB64BE7A}"/>
    <cellStyle name="Warning Text 26 7 2 2" xfId="39207" xr:uid="{29CE7D8A-3CA8-40B9-B121-FCD246FB1202}"/>
    <cellStyle name="Warning Text 26 7 2 3" xfId="57058" xr:uid="{640B64B2-755C-47E4-8DC3-182F4003E42A}"/>
    <cellStyle name="Warning Text 26 7 3" xfId="39206" xr:uid="{C7DDB0B6-13E7-4F67-BA85-C461965A27F5}"/>
    <cellStyle name="Warning Text 26 7 4" xfId="57057" xr:uid="{13175155-C912-45DA-9427-5C95B70AA140}"/>
    <cellStyle name="Warning Text 26 8" xfId="21335" xr:uid="{6AA6C5A9-360E-4662-8E27-786B64458B48}"/>
    <cellStyle name="Warning Text 26 8 2" xfId="21336" xr:uid="{D5A33A28-4B43-42BD-B5C2-5DBADD0153D0}"/>
    <cellStyle name="Warning Text 26 8 2 2" xfId="39209" xr:uid="{AE325494-62FB-4F18-82F0-1F9E3DC333AF}"/>
    <cellStyle name="Warning Text 26 8 2 3" xfId="57060" xr:uid="{716FAC65-B361-44E4-88F6-37943A400B78}"/>
    <cellStyle name="Warning Text 26 8 3" xfId="39208" xr:uid="{D9BC18FD-0497-4BA0-913F-A1BC4DF4F67A}"/>
    <cellStyle name="Warning Text 26 8 4" xfId="57059" xr:uid="{77A9794A-9D3B-4864-8C63-5C0FB45AB89B}"/>
    <cellStyle name="Warning Text 26 9" xfId="21337" xr:uid="{77C405A3-32C2-4892-98CE-76493609CA2B}"/>
    <cellStyle name="Warning Text 26 9 2" xfId="21338" xr:uid="{98D06E22-7533-4107-85E5-987194A2A764}"/>
    <cellStyle name="Warning Text 26 9 2 2" xfId="39211" xr:uid="{432D6472-86E1-4773-B8F4-61EA9AC24D25}"/>
    <cellStyle name="Warning Text 26 9 2 3" xfId="57062" xr:uid="{DF48B0D4-0454-4578-81D5-776EEDDE5928}"/>
    <cellStyle name="Warning Text 26 9 3" xfId="39210" xr:uid="{E1676543-D039-42FA-9C48-9286D316D0C5}"/>
    <cellStyle name="Warning Text 26 9 4" xfId="57061" xr:uid="{E652352B-6F20-4847-9380-89425ADF893B}"/>
    <cellStyle name="Warning Text 27" xfId="3367" xr:uid="{20BD5387-9A14-468D-826C-A63A61A3FF79}"/>
    <cellStyle name="Warning Text 27 10" xfId="21340" xr:uid="{A588AC37-BA80-4432-9A70-231AB8AEE94B}"/>
    <cellStyle name="Warning Text 27 10 2" xfId="39213" xr:uid="{4CE75813-CB39-42F7-912B-B6144BC1D248}"/>
    <cellStyle name="Warning Text 27 10 3" xfId="57064" xr:uid="{9433DB92-2132-483A-BE2E-D85B0A54D2B4}"/>
    <cellStyle name="Warning Text 27 11" xfId="21341" xr:uid="{6548CD58-E0AE-4AE3-BA54-4FB240BAFF7E}"/>
    <cellStyle name="Warning Text 27 11 2" xfId="39214" xr:uid="{4EC2035D-A8F9-4F29-98D3-35E1FBE12A2A}"/>
    <cellStyle name="Warning Text 27 11 3" xfId="57065" xr:uid="{FEDCB648-310D-45EA-AC43-693C1FA8FB69}"/>
    <cellStyle name="Warning Text 27 12" xfId="21339" xr:uid="{3CCA6597-CC19-4AA4-82DC-8D2F59EB3DD7}"/>
    <cellStyle name="Warning Text 27 12 2" xfId="39212" xr:uid="{C9EE9B58-B884-4693-9CDA-0F27CCB7F3A8}"/>
    <cellStyle name="Warning Text 27 12 3" xfId="57063" xr:uid="{08C0A2B6-3F8E-420D-9BBE-04F60A7C79AC}"/>
    <cellStyle name="Warning Text 27 13" xfId="60444" xr:uid="{67EA7A2A-2A71-4E1D-A440-3A5930CFB5C7}"/>
    <cellStyle name="Warning Text 27 2" xfId="21342" xr:uid="{64D2D7B8-C075-4697-AEAC-255C4CCDA463}"/>
    <cellStyle name="Warning Text 27 2 2" xfId="21343" xr:uid="{DEB7122F-6178-4AA3-A536-A121C0F73081}"/>
    <cellStyle name="Warning Text 27 2 2 2" xfId="21344" xr:uid="{262ABD91-114A-46F1-8AE9-519F21282338}"/>
    <cellStyle name="Warning Text 27 2 2 2 2" xfId="39217" xr:uid="{CC776FA6-56C0-4FDF-8CB3-049D86FAD06D}"/>
    <cellStyle name="Warning Text 27 2 2 2 3" xfId="57068" xr:uid="{2C00E6B6-9CA3-4816-AA95-4B6328865D53}"/>
    <cellStyle name="Warning Text 27 2 2 3" xfId="39216" xr:uid="{572E946E-1BBB-4B03-A337-F7CBF1AD2F33}"/>
    <cellStyle name="Warning Text 27 2 2 4" xfId="57067" xr:uid="{1D4E4F12-7DCA-4861-8E1B-5B2730A46F84}"/>
    <cellStyle name="Warning Text 27 2 3" xfId="21345" xr:uid="{8B8427C1-3FA1-4C40-B255-8A6B64E1F67D}"/>
    <cellStyle name="Warning Text 27 2 3 2" xfId="21346" xr:uid="{3841E10E-1E70-4E52-8CA0-D7AD8345BBAA}"/>
    <cellStyle name="Warning Text 27 2 3 2 2" xfId="39219" xr:uid="{22B97197-72E4-4063-BEA7-586F7867E4FD}"/>
    <cellStyle name="Warning Text 27 2 3 2 3" xfId="57070" xr:uid="{6237F0FC-D80D-4A50-AD70-89342378E2F1}"/>
    <cellStyle name="Warning Text 27 2 3 3" xfId="39218" xr:uid="{2922D162-63E0-466E-A21B-8DDD2E6D7D23}"/>
    <cellStyle name="Warning Text 27 2 3 4" xfId="57069" xr:uid="{55105DED-C852-44B5-B8E0-E982ADE85367}"/>
    <cellStyle name="Warning Text 27 2 4" xfId="21347" xr:uid="{FD9E788D-C2C6-44B5-A0A7-9D353BB8B57B}"/>
    <cellStyle name="Warning Text 27 2 4 2" xfId="39220" xr:uid="{97BDD990-13EE-4DD4-8CD2-105FE50F880C}"/>
    <cellStyle name="Warning Text 27 2 4 3" xfId="57071" xr:uid="{8B5BAF74-5ACF-4840-8BAC-B3ED1F164918}"/>
    <cellStyle name="Warning Text 27 2 5" xfId="21348" xr:uid="{0651F970-2BA4-4A71-B4CA-2B4620143B6D}"/>
    <cellStyle name="Warning Text 27 2 5 2" xfId="39221" xr:uid="{EE3B6A41-572C-4E07-9FBB-E2EFD7E28284}"/>
    <cellStyle name="Warning Text 27 2 5 3" xfId="57072" xr:uid="{9D039C5C-8ADD-4954-AD90-D89D6E5D2C32}"/>
    <cellStyle name="Warning Text 27 2 6" xfId="39215" xr:uid="{D18DB5C8-2617-4E08-A729-60AEDC9DD6BD}"/>
    <cellStyle name="Warning Text 27 2 7" xfId="57066" xr:uid="{61B41E26-9BBD-467D-AD20-E7B6851DD353}"/>
    <cellStyle name="Warning Text 27 3" xfId="21349" xr:uid="{5462536E-E1D5-40A7-AE1D-A2C59B8B7396}"/>
    <cellStyle name="Warning Text 27 3 2" xfId="21350" xr:uid="{CAEB0B24-78E4-4DB2-9A13-F97B285A890D}"/>
    <cellStyle name="Warning Text 27 3 2 2" xfId="21351" xr:uid="{E464AF0A-D7B5-45A0-839A-1DB1EE6E400F}"/>
    <cellStyle name="Warning Text 27 3 2 2 2" xfId="39224" xr:uid="{46F8250B-AE92-4B9A-8C90-50C1F2FC0E52}"/>
    <cellStyle name="Warning Text 27 3 2 2 3" xfId="57075" xr:uid="{EFE32C08-8D83-4278-9882-AA789FC9A0CD}"/>
    <cellStyle name="Warning Text 27 3 2 3" xfId="39223" xr:uid="{C50D9D0C-6041-4BB0-978E-53A04903DD32}"/>
    <cellStyle name="Warning Text 27 3 2 4" xfId="57074" xr:uid="{7F70F9AE-1318-40E6-BBE4-939CA37436B3}"/>
    <cellStyle name="Warning Text 27 3 3" xfId="21352" xr:uid="{ABC0D566-1FD9-413C-8806-84FBB038E3BD}"/>
    <cellStyle name="Warning Text 27 3 3 2" xfId="21353" xr:uid="{B2459CA3-86F4-4D2A-A927-0F2C72A24D50}"/>
    <cellStyle name="Warning Text 27 3 3 2 2" xfId="39226" xr:uid="{D37AB676-BAC1-4D3F-8333-DB79790C6A3F}"/>
    <cellStyle name="Warning Text 27 3 3 2 3" xfId="57077" xr:uid="{32234332-C075-454A-88B1-153CDA593320}"/>
    <cellStyle name="Warning Text 27 3 3 3" xfId="39225" xr:uid="{44F7194D-8B1A-4134-90AE-DF057024EF3A}"/>
    <cellStyle name="Warning Text 27 3 3 4" xfId="57076" xr:uid="{11035C35-F31F-4CA8-B41F-BC9BB615C6B5}"/>
    <cellStyle name="Warning Text 27 3 4" xfId="21354" xr:uid="{32B4502A-880D-485C-8B80-AF2517FF820F}"/>
    <cellStyle name="Warning Text 27 3 4 2" xfId="39227" xr:uid="{0430FD26-FD5A-43F2-AB40-E61DC0EC38A4}"/>
    <cellStyle name="Warning Text 27 3 4 3" xfId="57078" xr:uid="{FEB10C7B-0055-44AD-A4B5-C4B5E040D9A8}"/>
    <cellStyle name="Warning Text 27 3 5" xfId="39222" xr:uid="{AE7E28CB-6A06-45C6-AC35-CC3A7DAB9A49}"/>
    <cellStyle name="Warning Text 27 3 6" xfId="57073" xr:uid="{99E72FEF-EAB9-4889-9BC7-EC9370A2A9DA}"/>
    <cellStyle name="Warning Text 27 4" xfId="21355" xr:uid="{0EECE318-7A3F-4C3F-B6B7-EEAA3346E2DC}"/>
    <cellStyle name="Warning Text 27 4 2" xfId="21356" xr:uid="{507C3070-6FDE-4A71-AEA1-C152E3FFA7B0}"/>
    <cellStyle name="Warning Text 27 4 2 2" xfId="21357" xr:uid="{DDB84B3C-C03E-4B0B-AA0B-95E9745E7DA6}"/>
    <cellStyle name="Warning Text 27 4 2 2 2" xfId="39230" xr:uid="{A5371449-4817-4F22-B7EB-B4D0357B931C}"/>
    <cellStyle name="Warning Text 27 4 2 2 3" xfId="57081" xr:uid="{C9D4A852-5585-40A5-B9DF-21C7EDD6E867}"/>
    <cellStyle name="Warning Text 27 4 2 3" xfId="39229" xr:uid="{CD73D38C-922B-4A9A-A1FB-D45A88701A4A}"/>
    <cellStyle name="Warning Text 27 4 2 4" xfId="57080" xr:uid="{E0A4A083-33D4-4CB9-895F-72B237D32858}"/>
    <cellStyle name="Warning Text 27 4 3" xfId="21358" xr:uid="{F2147418-465C-4A8F-8F5D-95040CC66E20}"/>
    <cellStyle name="Warning Text 27 4 3 2" xfId="21359" xr:uid="{AC8CA7FF-0BA9-4C43-B195-A1653FE14ACD}"/>
    <cellStyle name="Warning Text 27 4 3 2 2" xfId="39232" xr:uid="{D7F7AA17-C87D-4AF4-8E8D-D89D979CEB8D}"/>
    <cellStyle name="Warning Text 27 4 3 2 3" xfId="57083" xr:uid="{5359280F-E75E-4A5A-97F6-E44D8E5B0A64}"/>
    <cellStyle name="Warning Text 27 4 3 3" xfId="39231" xr:uid="{8C9EBB53-0721-400E-B1BE-9CF7B98EFF1A}"/>
    <cellStyle name="Warning Text 27 4 3 4" xfId="57082" xr:uid="{9C06FD02-835B-4791-B6A8-51FD42D63154}"/>
    <cellStyle name="Warning Text 27 4 4" xfId="21360" xr:uid="{B9A1C680-0C3E-415F-9ED7-0BBCD13B051F}"/>
    <cellStyle name="Warning Text 27 4 4 2" xfId="39233" xr:uid="{820F2944-778B-4987-8C22-005C4D00A6CC}"/>
    <cellStyle name="Warning Text 27 4 4 3" xfId="57084" xr:uid="{C0129C07-0B4C-4508-8FFB-E4D8DCC2FB61}"/>
    <cellStyle name="Warning Text 27 4 5" xfId="39228" xr:uid="{2ACA481F-9A72-4E9A-A412-9B11B66FD52B}"/>
    <cellStyle name="Warning Text 27 4 6" xfId="57079" xr:uid="{3927C695-2157-41AD-B617-4166904D0C9B}"/>
    <cellStyle name="Warning Text 27 5" xfId="21361" xr:uid="{B8B4BD5C-58D8-4DC5-B761-D1CF44952EBA}"/>
    <cellStyle name="Warning Text 27 5 2" xfId="21362" xr:uid="{9543B587-8E53-4F1D-A6E7-3A176203105C}"/>
    <cellStyle name="Warning Text 27 5 2 2" xfId="21363" xr:uid="{AFA9BB5E-37D6-4567-BA40-49897E73E90F}"/>
    <cellStyle name="Warning Text 27 5 2 2 2" xfId="39236" xr:uid="{94A1404A-77BA-4764-A767-12FD28351B9B}"/>
    <cellStyle name="Warning Text 27 5 2 2 3" xfId="57087" xr:uid="{10D81E6D-BBE1-4542-9D70-ED8BD2C781D6}"/>
    <cellStyle name="Warning Text 27 5 2 3" xfId="39235" xr:uid="{4D65F5F3-FA21-4A00-ABB1-627273EBE176}"/>
    <cellStyle name="Warning Text 27 5 2 4" xfId="57086" xr:uid="{78560A7C-9369-4E53-B64D-342666F84527}"/>
    <cellStyle name="Warning Text 27 5 3" xfId="21364" xr:uid="{AA9DF608-C187-49B0-B61A-A4F7DEC89374}"/>
    <cellStyle name="Warning Text 27 5 3 2" xfId="21365" xr:uid="{25FD23A0-7AB3-4C5C-AC05-88AB1B254223}"/>
    <cellStyle name="Warning Text 27 5 3 2 2" xfId="39238" xr:uid="{238A8B29-4EA6-4866-8075-96D31F83A64D}"/>
    <cellStyle name="Warning Text 27 5 3 2 3" xfId="57089" xr:uid="{BBA70FB4-D22F-47C9-AA4C-0D9465DBC3B9}"/>
    <cellStyle name="Warning Text 27 5 3 3" xfId="39237" xr:uid="{ED6659E9-93E8-424D-AEF7-3F01639D5B58}"/>
    <cellStyle name="Warning Text 27 5 3 4" xfId="57088" xr:uid="{AA30CF55-8DD9-4B01-B698-1740A5BEABD0}"/>
    <cellStyle name="Warning Text 27 5 4" xfId="21366" xr:uid="{96A76902-304E-4AB4-848F-F3B681DC4DD2}"/>
    <cellStyle name="Warning Text 27 5 4 2" xfId="21367" xr:uid="{E8DDC320-9F45-4790-AF41-EB8579191B76}"/>
    <cellStyle name="Warning Text 27 5 4 2 2" xfId="39240" xr:uid="{23E6DF28-F9A9-488C-B5D0-65B64FF613D5}"/>
    <cellStyle name="Warning Text 27 5 4 2 3" xfId="57091" xr:uid="{79120C9D-8E3E-425F-BBCE-0677818B25E6}"/>
    <cellStyle name="Warning Text 27 5 4 3" xfId="39239" xr:uid="{FB8547F1-D63D-4332-A4C6-130271322753}"/>
    <cellStyle name="Warning Text 27 5 4 4" xfId="57090" xr:uid="{22612690-11E1-4036-9889-622725600357}"/>
    <cellStyle name="Warning Text 27 5 5" xfId="21368" xr:uid="{4F008204-799B-4013-9E3A-4FC0BB1F11DA}"/>
    <cellStyle name="Warning Text 27 5 5 2" xfId="39241" xr:uid="{36420FC8-515B-4EBE-BD11-03F22C44FE07}"/>
    <cellStyle name="Warning Text 27 5 5 3" xfId="57092" xr:uid="{4C187EA4-1375-44AC-A3DB-81201A72EE0F}"/>
    <cellStyle name="Warning Text 27 5 6" xfId="39234" xr:uid="{878062E9-7D6C-46F7-B2B0-741341FDF37E}"/>
    <cellStyle name="Warning Text 27 5 7" xfId="57085" xr:uid="{833164FB-DF04-4286-A92F-EC36D14F9727}"/>
    <cellStyle name="Warning Text 27 6" xfId="21369" xr:uid="{621C0BF9-67BD-4EC7-9C45-363B8FC50D6B}"/>
    <cellStyle name="Warning Text 27 6 2" xfId="21370" xr:uid="{4DDC1FC7-0C06-473B-B12C-E04CFEBA4576}"/>
    <cellStyle name="Warning Text 27 6 2 2" xfId="21371" xr:uid="{083B730C-8312-48B4-AC40-313E968A67A0}"/>
    <cellStyle name="Warning Text 27 6 2 2 2" xfId="39244" xr:uid="{B543D1ED-5E65-4B30-B232-1D3DB2D6BD53}"/>
    <cellStyle name="Warning Text 27 6 2 2 3" xfId="57095" xr:uid="{3D25092D-8A53-4A74-8652-3E056F4013CB}"/>
    <cellStyle name="Warning Text 27 6 2 3" xfId="39243" xr:uid="{273E155B-61A9-4399-A9EA-A39AA9A92826}"/>
    <cellStyle name="Warning Text 27 6 2 4" xfId="57094" xr:uid="{6E12833A-ECAB-4E47-A3E6-33DDB65B9739}"/>
    <cellStyle name="Warning Text 27 6 3" xfId="21372" xr:uid="{1F5E8698-7775-4365-A74E-E93171E31D50}"/>
    <cellStyle name="Warning Text 27 6 3 2" xfId="21373" xr:uid="{6A8AD19B-4FBB-4895-842E-6AED1F9DCF5A}"/>
    <cellStyle name="Warning Text 27 6 3 2 2" xfId="39246" xr:uid="{B79DB1E9-BF4C-4045-8C23-9F86EBBA6F29}"/>
    <cellStyle name="Warning Text 27 6 3 2 3" xfId="57097" xr:uid="{1C662821-79E2-40D7-BF61-0B7951E1AD0B}"/>
    <cellStyle name="Warning Text 27 6 3 3" xfId="39245" xr:uid="{054AC508-CD75-48A0-9C93-797D3E057E4B}"/>
    <cellStyle name="Warning Text 27 6 3 4" xfId="57096" xr:uid="{FA3C3002-50BC-4028-AA39-8AD95F663807}"/>
    <cellStyle name="Warning Text 27 6 4" xfId="21374" xr:uid="{6FD9AB29-630C-43D1-B3B8-0DD4D17BD05A}"/>
    <cellStyle name="Warning Text 27 6 4 2" xfId="39247" xr:uid="{E5183972-3A50-4562-9031-9315AB2F99BB}"/>
    <cellStyle name="Warning Text 27 6 4 3" xfId="57098" xr:uid="{10B7176C-9E96-4AE2-9BB4-3FB8814B9E02}"/>
    <cellStyle name="Warning Text 27 6 5" xfId="39242" xr:uid="{43ED7F2F-CDBC-406E-B0D2-5749123B4519}"/>
    <cellStyle name="Warning Text 27 6 6" xfId="57093" xr:uid="{A1A204CE-7F6C-4D0C-9060-9FFFFBCE3672}"/>
    <cellStyle name="Warning Text 27 7" xfId="21375" xr:uid="{BF061FBB-4513-4C11-A124-C4909E409CD8}"/>
    <cellStyle name="Warning Text 27 7 2" xfId="21376" xr:uid="{80645586-8CBD-48AC-AEE9-4A63569090B2}"/>
    <cellStyle name="Warning Text 27 7 2 2" xfId="39249" xr:uid="{A0890711-B2B0-4178-A882-315F423DE92A}"/>
    <cellStyle name="Warning Text 27 7 2 3" xfId="57100" xr:uid="{D64BE1F4-16E9-4769-92CA-3CA60FFE3C56}"/>
    <cellStyle name="Warning Text 27 7 3" xfId="39248" xr:uid="{EEF3C4FC-8570-48C9-85A8-67776BB683BF}"/>
    <cellStyle name="Warning Text 27 7 4" xfId="57099" xr:uid="{CA72D7B9-3986-411A-A26A-1D72EE0E60C6}"/>
    <cellStyle name="Warning Text 27 8" xfId="21377" xr:uid="{CBF04AE2-FB5A-44CE-A8C1-D04809202E58}"/>
    <cellStyle name="Warning Text 27 8 2" xfId="21378" xr:uid="{26555352-53EF-476F-A346-E4161CF75359}"/>
    <cellStyle name="Warning Text 27 8 2 2" xfId="39251" xr:uid="{537CB3E5-C4C2-4045-BC16-52161C4D7591}"/>
    <cellStyle name="Warning Text 27 8 2 3" xfId="57102" xr:uid="{45B9A94C-DF52-4671-91A9-885D236303B6}"/>
    <cellStyle name="Warning Text 27 8 3" xfId="39250" xr:uid="{707D7835-912B-45FD-A951-2B76D809B17B}"/>
    <cellStyle name="Warning Text 27 8 4" xfId="57101" xr:uid="{63A695BB-D4AA-43D6-8B0E-6BC824E12FC2}"/>
    <cellStyle name="Warning Text 27 9" xfId="21379" xr:uid="{BFC0B990-ED99-457A-A906-D79F1AE51F3A}"/>
    <cellStyle name="Warning Text 27 9 2" xfId="21380" xr:uid="{DDC89F93-510B-4637-9859-671AD3A1F797}"/>
    <cellStyle name="Warning Text 27 9 2 2" xfId="39253" xr:uid="{3AB650A5-AA25-48FC-9D22-81B2086DC749}"/>
    <cellStyle name="Warning Text 27 9 2 3" xfId="57104" xr:uid="{45B6AF4A-0DC4-4F6C-A678-9970F265E1AC}"/>
    <cellStyle name="Warning Text 27 9 3" xfId="39252" xr:uid="{B9641C17-2ECF-4DA9-9C2F-A54B63E5676E}"/>
    <cellStyle name="Warning Text 27 9 4" xfId="57103" xr:uid="{55D3F4CD-A194-4DC6-8D7F-09FDF335F626}"/>
    <cellStyle name="Warning Text 28" xfId="3368" xr:uid="{4E9DB575-F95A-4126-B7BB-5F5CF93224D2}"/>
    <cellStyle name="Warning Text 28 10" xfId="21382" xr:uid="{D0D30256-14CC-4CE8-A9CA-0E2789782AE8}"/>
    <cellStyle name="Warning Text 28 10 2" xfId="39255" xr:uid="{1FF7EFAA-0170-4FED-A148-0EE214704105}"/>
    <cellStyle name="Warning Text 28 10 3" xfId="57106" xr:uid="{54A8B304-C834-43A9-BC6C-D8E924209AFA}"/>
    <cellStyle name="Warning Text 28 11" xfId="21383" xr:uid="{45A9C3B8-9256-4129-9C51-794ED983418B}"/>
    <cellStyle name="Warning Text 28 11 2" xfId="39256" xr:uid="{B3A9519C-A800-470A-9800-6DA558B10783}"/>
    <cellStyle name="Warning Text 28 11 3" xfId="57107" xr:uid="{7589252B-B6E4-44FC-B699-B72F04B794B3}"/>
    <cellStyle name="Warning Text 28 12" xfId="21381" xr:uid="{1C0F4384-EB8D-433A-8F88-712643E8DD1D}"/>
    <cellStyle name="Warning Text 28 12 2" xfId="39254" xr:uid="{BA006C79-5FA1-4BDB-9645-1513200867D2}"/>
    <cellStyle name="Warning Text 28 12 3" xfId="57105" xr:uid="{CC85DA3A-E4FF-40B5-B9C8-D623CE69287F}"/>
    <cellStyle name="Warning Text 28 13" xfId="60445" xr:uid="{D432D324-38EA-492B-976C-7B8479C82C09}"/>
    <cellStyle name="Warning Text 28 2" xfId="21384" xr:uid="{DA62A276-9065-4D57-982E-85FC51A66ADE}"/>
    <cellStyle name="Warning Text 28 2 2" xfId="21385" xr:uid="{D0E06922-3376-4528-944D-4A80DD68AA5B}"/>
    <cellStyle name="Warning Text 28 2 2 2" xfId="21386" xr:uid="{B116E0DA-9760-4E96-9EEF-BB3687874BA2}"/>
    <cellStyle name="Warning Text 28 2 2 2 2" xfId="39259" xr:uid="{36344D5D-D272-4AF5-ADAB-4E402A32A118}"/>
    <cellStyle name="Warning Text 28 2 2 2 3" xfId="57110" xr:uid="{45AA4A49-D4DC-4690-8307-9A5D17F2EE4F}"/>
    <cellStyle name="Warning Text 28 2 2 3" xfId="39258" xr:uid="{7ABCF9FA-B035-460E-9E84-65A9E4AA8D6E}"/>
    <cellStyle name="Warning Text 28 2 2 4" xfId="57109" xr:uid="{02807758-C754-45BB-BA29-1EF594A8B2CA}"/>
    <cellStyle name="Warning Text 28 2 3" xfId="21387" xr:uid="{24F40314-99CB-407E-81B3-F25E3FDE2889}"/>
    <cellStyle name="Warning Text 28 2 3 2" xfId="21388" xr:uid="{B58167E7-F24E-4930-B1FC-B2A2B53BC52B}"/>
    <cellStyle name="Warning Text 28 2 3 2 2" xfId="39261" xr:uid="{EEDB665F-70CA-49BE-9BC3-4CE4B0637206}"/>
    <cellStyle name="Warning Text 28 2 3 2 3" xfId="57112" xr:uid="{10BA1299-AF92-4315-8D41-2A1BF5DB8A5C}"/>
    <cellStyle name="Warning Text 28 2 3 3" xfId="39260" xr:uid="{97095996-DBE6-42C1-B128-C52041F75834}"/>
    <cellStyle name="Warning Text 28 2 3 4" xfId="57111" xr:uid="{A422E734-644C-45CB-8690-5F6ED577F9CD}"/>
    <cellStyle name="Warning Text 28 2 4" xfId="21389" xr:uid="{DED9669A-3E65-4348-9D6F-D51D66A26363}"/>
    <cellStyle name="Warning Text 28 2 4 2" xfId="39262" xr:uid="{39C34286-F971-4FB5-A887-53C184E1BED5}"/>
    <cellStyle name="Warning Text 28 2 4 3" xfId="57113" xr:uid="{11EE6E72-97B4-4E64-B040-E5B80ED1ED40}"/>
    <cellStyle name="Warning Text 28 2 5" xfId="21390" xr:uid="{80FB0D9A-EB03-4CAB-84A2-E661A7893EDC}"/>
    <cellStyle name="Warning Text 28 2 5 2" xfId="39263" xr:uid="{64DCF39A-D8B8-476C-B384-048A6740F526}"/>
    <cellStyle name="Warning Text 28 2 5 3" xfId="57114" xr:uid="{4CE7D904-196F-4C35-930A-E7123A14E141}"/>
    <cellStyle name="Warning Text 28 2 6" xfId="39257" xr:uid="{60D484BB-F94D-438A-9C14-C213602C8D16}"/>
    <cellStyle name="Warning Text 28 2 7" xfId="57108" xr:uid="{63C28286-7ECB-4F33-89F8-6CCE841EAF04}"/>
    <cellStyle name="Warning Text 28 3" xfId="21391" xr:uid="{37CB6657-BEE2-48E8-8961-9D67B7DCE78A}"/>
    <cellStyle name="Warning Text 28 3 2" xfId="21392" xr:uid="{F9C88807-F6EA-49A9-9FC4-9CDFB7E006D7}"/>
    <cellStyle name="Warning Text 28 3 2 2" xfId="21393" xr:uid="{69415BD8-C467-435E-B1F4-29AAC6D14790}"/>
    <cellStyle name="Warning Text 28 3 2 2 2" xfId="39266" xr:uid="{A913EEDD-A376-4AA7-8F15-B51AF62C2D33}"/>
    <cellStyle name="Warning Text 28 3 2 2 3" xfId="57117" xr:uid="{E8A262D8-7F99-4C1E-8B91-1E2118DEC6B9}"/>
    <cellStyle name="Warning Text 28 3 2 3" xfId="39265" xr:uid="{DDFD74F5-B7D3-4314-BEC6-FB1BB0EFD7B0}"/>
    <cellStyle name="Warning Text 28 3 2 4" xfId="57116" xr:uid="{DEA25C41-81A4-4BF3-B4C7-8E79D124332F}"/>
    <cellStyle name="Warning Text 28 3 3" xfId="21394" xr:uid="{09523CCF-634F-4C5E-A35E-68EF623C5AB4}"/>
    <cellStyle name="Warning Text 28 3 3 2" xfId="21395" xr:uid="{C115A09B-4EFB-441F-9108-89C4EB7533D0}"/>
    <cellStyle name="Warning Text 28 3 3 2 2" xfId="39268" xr:uid="{02C7CB76-504F-4388-B05C-0D6D126074AE}"/>
    <cellStyle name="Warning Text 28 3 3 2 3" xfId="57119" xr:uid="{DEF5CD0D-488D-4CCA-8418-3AD501A344C7}"/>
    <cellStyle name="Warning Text 28 3 3 3" xfId="39267" xr:uid="{D4F17861-512E-456C-8747-1E1DFE114D4F}"/>
    <cellStyle name="Warning Text 28 3 3 4" xfId="57118" xr:uid="{D60F105A-0A5D-48D5-8F0E-DC603BF21773}"/>
    <cellStyle name="Warning Text 28 3 4" xfId="21396" xr:uid="{21689BB1-A3FA-47D6-A394-2126C5ABCC44}"/>
    <cellStyle name="Warning Text 28 3 4 2" xfId="39269" xr:uid="{0A2484A5-8391-4B93-8907-54088FE24D0E}"/>
    <cellStyle name="Warning Text 28 3 4 3" xfId="57120" xr:uid="{545A959D-0FD1-47C8-8C03-EB912326D8EA}"/>
    <cellStyle name="Warning Text 28 3 5" xfId="39264" xr:uid="{9F71782A-A75C-486F-B24C-8AFF446B83A6}"/>
    <cellStyle name="Warning Text 28 3 6" xfId="57115" xr:uid="{122CD653-857D-4137-9C6E-911E28CA134C}"/>
    <cellStyle name="Warning Text 28 4" xfId="21397" xr:uid="{B3F7D770-B9CC-4F70-85F0-C62B2FDA768C}"/>
    <cellStyle name="Warning Text 28 4 2" xfId="21398" xr:uid="{36D9EC0C-28F8-4144-9D50-B3FCAE878DF2}"/>
    <cellStyle name="Warning Text 28 4 2 2" xfId="21399" xr:uid="{FEF06A67-AC92-4F88-8E8E-C775A72750C6}"/>
    <cellStyle name="Warning Text 28 4 2 2 2" xfId="39272" xr:uid="{1DA27C0B-0BCC-4B00-825D-A37AD3E053C2}"/>
    <cellStyle name="Warning Text 28 4 2 2 3" xfId="57123" xr:uid="{8F13D5DB-7860-4834-B84B-06243B401164}"/>
    <cellStyle name="Warning Text 28 4 2 3" xfId="39271" xr:uid="{3D3FAD82-D8BA-434B-BD33-D2ADA4978B39}"/>
    <cellStyle name="Warning Text 28 4 2 4" xfId="57122" xr:uid="{074AB898-BFE0-4279-969D-D421FA1DFBCD}"/>
    <cellStyle name="Warning Text 28 4 3" xfId="21400" xr:uid="{1AF849A5-51DE-4E68-A2B3-3604CF1107A3}"/>
    <cellStyle name="Warning Text 28 4 3 2" xfId="21401" xr:uid="{3F30B959-4695-4219-B3EA-02C35CEFA418}"/>
    <cellStyle name="Warning Text 28 4 3 2 2" xfId="39274" xr:uid="{6BC28EF6-0775-4D8D-8EFE-57FC3950DD23}"/>
    <cellStyle name="Warning Text 28 4 3 2 3" xfId="57125" xr:uid="{6F5EDA1A-7312-47A7-BE4E-76231DCADA4D}"/>
    <cellStyle name="Warning Text 28 4 3 3" xfId="39273" xr:uid="{8B2D1EB8-8409-4C3C-96ED-3285BEF0BD4D}"/>
    <cellStyle name="Warning Text 28 4 3 4" xfId="57124" xr:uid="{33144F43-EEB6-4E61-9A4F-365B649CA79A}"/>
    <cellStyle name="Warning Text 28 4 4" xfId="21402" xr:uid="{82E02216-9DAA-439B-9BFF-C0C27BC35036}"/>
    <cellStyle name="Warning Text 28 4 4 2" xfId="39275" xr:uid="{03612A74-62A4-4782-84CD-005BFACEA392}"/>
    <cellStyle name="Warning Text 28 4 4 3" xfId="57126" xr:uid="{6089C4EE-AB36-45AA-9DE2-B090CFABFCC9}"/>
    <cellStyle name="Warning Text 28 4 5" xfId="39270" xr:uid="{52CBD11B-B5C1-4014-B1F6-701B820CA2ED}"/>
    <cellStyle name="Warning Text 28 4 6" xfId="57121" xr:uid="{7422591A-1038-4827-809D-0CAA1252739A}"/>
    <cellStyle name="Warning Text 28 5" xfId="21403" xr:uid="{5F8D6D87-F631-4476-8C7F-4A6A049573EC}"/>
    <cellStyle name="Warning Text 28 5 2" xfId="21404" xr:uid="{18D554E6-6104-42E9-8E34-6BF27C3FB94F}"/>
    <cellStyle name="Warning Text 28 5 2 2" xfId="21405" xr:uid="{F134535A-BF4A-45EC-8D5F-57DB254BA118}"/>
    <cellStyle name="Warning Text 28 5 2 2 2" xfId="39278" xr:uid="{9EF8642E-C7BE-4767-A1F2-0D74182E5108}"/>
    <cellStyle name="Warning Text 28 5 2 2 3" xfId="57129" xr:uid="{AF91EB73-ACC7-426F-A1C3-C706F0AAE7B2}"/>
    <cellStyle name="Warning Text 28 5 2 3" xfId="39277" xr:uid="{01A90824-134C-46AA-85D9-519E2E72E036}"/>
    <cellStyle name="Warning Text 28 5 2 4" xfId="57128" xr:uid="{AB8A82A8-8541-4F99-91B3-53E1A97040C7}"/>
    <cellStyle name="Warning Text 28 5 3" xfId="21406" xr:uid="{295498FD-542D-4927-B7F3-1DE7AF0AD381}"/>
    <cellStyle name="Warning Text 28 5 3 2" xfId="21407" xr:uid="{7105F559-C579-45CB-A118-95245FF8A68A}"/>
    <cellStyle name="Warning Text 28 5 3 2 2" xfId="39280" xr:uid="{D4FEDF67-923D-41DA-B4FF-52A7EE8DA07D}"/>
    <cellStyle name="Warning Text 28 5 3 2 3" xfId="57131" xr:uid="{53EECF21-A97C-404E-A81C-6B0DB4340E22}"/>
    <cellStyle name="Warning Text 28 5 3 3" xfId="39279" xr:uid="{359E682E-4D8F-4A20-B061-A756F8C8368A}"/>
    <cellStyle name="Warning Text 28 5 3 4" xfId="57130" xr:uid="{651557F3-0A26-4DAC-8729-F0D8A9BACD6D}"/>
    <cellStyle name="Warning Text 28 5 4" xfId="21408" xr:uid="{02324653-9AC3-466A-8B77-FCB11EB3C90F}"/>
    <cellStyle name="Warning Text 28 5 4 2" xfId="21409" xr:uid="{0312486B-6B82-4BE4-85DF-061F1B2C782E}"/>
    <cellStyle name="Warning Text 28 5 4 2 2" xfId="39282" xr:uid="{896FCC1F-418D-4F9A-8DD1-03690292557E}"/>
    <cellStyle name="Warning Text 28 5 4 2 3" xfId="57133" xr:uid="{ECEA9B88-7C90-4055-9827-DA6E1CED04FC}"/>
    <cellStyle name="Warning Text 28 5 4 3" xfId="39281" xr:uid="{7672F9E7-17DA-4B98-A11A-B8EBD7BB0127}"/>
    <cellStyle name="Warning Text 28 5 4 4" xfId="57132" xr:uid="{DBC7771D-20D5-4FA3-BAC6-724D56A8DFA3}"/>
    <cellStyle name="Warning Text 28 5 5" xfId="21410" xr:uid="{3E822922-086E-46C3-A3BB-98188D770043}"/>
    <cellStyle name="Warning Text 28 5 5 2" xfId="39283" xr:uid="{C43BADE0-7B2C-4B6E-A20D-2DC2821F35B9}"/>
    <cellStyle name="Warning Text 28 5 5 3" xfId="57134" xr:uid="{A5433B77-2D00-43B9-A3BC-956085929007}"/>
    <cellStyle name="Warning Text 28 5 6" xfId="39276" xr:uid="{1998C721-658F-4447-9AE4-D018E802DFC1}"/>
    <cellStyle name="Warning Text 28 5 7" xfId="57127" xr:uid="{92027590-F38A-44D2-8311-B387EFAECABD}"/>
    <cellStyle name="Warning Text 28 6" xfId="21411" xr:uid="{A0021B64-765A-42FE-81B9-45D1B0A059C0}"/>
    <cellStyle name="Warning Text 28 6 2" xfId="21412" xr:uid="{8DAB6A6B-9C01-4454-9340-ACBF37241D9A}"/>
    <cellStyle name="Warning Text 28 6 2 2" xfId="21413" xr:uid="{F72A3B8F-2B27-4DD6-857C-21D85F96E30F}"/>
    <cellStyle name="Warning Text 28 6 2 2 2" xfId="39286" xr:uid="{E2397F82-28AD-4BA8-96D4-EB40EB1C1CA7}"/>
    <cellStyle name="Warning Text 28 6 2 2 3" xfId="57137" xr:uid="{FC0DACF2-3CF6-4671-A20A-C560C1BF908C}"/>
    <cellStyle name="Warning Text 28 6 2 3" xfId="39285" xr:uid="{FC628CFD-75C8-40C8-BCFF-FE58123CC9A0}"/>
    <cellStyle name="Warning Text 28 6 2 4" xfId="57136" xr:uid="{42810B49-365D-4DF8-A72C-A8F686230DD3}"/>
    <cellStyle name="Warning Text 28 6 3" xfId="21414" xr:uid="{1A0B62C0-49F9-4D4B-92E5-F8F1D0305CDF}"/>
    <cellStyle name="Warning Text 28 6 3 2" xfId="21415" xr:uid="{07C44A04-4BDD-4C24-9E1D-5885BDFF66AD}"/>
    <cellStyle name="Warning Text 28 6 3 2 2" xfId="39288" xr:uid="{9292C77B-058D-4DE2-828D-8CFED1268BCB}"/>
    <cellStyle name="Warning Text 28 6 3 2 3" xfId="57139" xr:uid="{1359807D-5FCD-4D9A-9271-4B4C1DA6BA2D}"/>
    <cellStyle name="Warning Text 28 6 3 3" xfId="39287" xr:uid="{8B08891B-2699-4BE3-97AC-B0A39EDAFFC3}"/>
    <cellStyle name="Warning Text 28 6 3 4" xfId="57138" xr:uid="{65A7D8F2-82B3-4562-A343-924E87405836}"/>
    <cellStyle name="Warning Text 28 6 4" xfId="21416" xr:uid="{F3867C91-D8D5-47B4-B3F3-65B50322072B}"/>
    <cellStyle name="Warning Text 28 6 4 2" xfId="39289" xr:uid="{4F1B80DE-29BA-42AC-89E0-801991977013}"/>
    <cellStyle name="Warning Text 28 6 4 3" xfId="57140" xr:uid="{B4DA8B8E-233A-4855-A930-BAA7C3862EF2}"/>
    <cellStyle name="Warning Text 28 6 5" xfId="39284" xr:uid="{1B02059B-BBC2-4EFB-8330-360B25736877}"/>
    <cellStyle name="Warning Text 28 6 6" xfId="57135" xr:uid="{51110749-DEF6-452E-A18D-B768520FDDCD}"/>
    <cellStyle name="Warning Text 28 7" xfId="21417" xr:uid="{B4D2CEFE-8185-4040-9AE0-505C98CAD857}"/>
    <cellStyle name="Warning Text 28 7 2" xfId="21418" xr:uid="{2D948562-98EA-4739-A8BB-AD7BBC305B30}"/>
    <cellStyle name="Warning Text 28 7 2 2" xfId="39291" xr:uid="{45C6D51C-86BA-45DE-883C-C3222ED9DB70}"/>
    <cellStyle name="Warning Text 28 7 2 3" xfId="57142" xr:uid="{B0AB97EB-E02A-4D47-81ED-B658240C262B}"/>
    <cellStyle name="Warning Text 28 7 3" xfId="39290" xr:uid="{CF93BDBF-B948-4611-A6EC-7EEDD0AE9D84}"/>
    <cellStyle name="Warning Text 28 7 4" xfId="57141" xr:uid="{97C594B0-FD6F-4494-A641-5727EDF2A9FE}"/>
    <cellStyle name="Warning Text 28 8" xfId="21419" xr:uid="{8CBD9CAF-29F5-47F4-AC11-BDCA9B6E5D54}"/>
    <cellStyle name="Warning Text 28 8 2" xfId="21420" xr:uid="{FF436A25-E5A8-4991-8B4F-073F5B2EC035}"/>
    <cellStyle name="Warning Text 28 8 2 2" xfId="39293" xr:uid="{B7B2B12C-9D71-4BFC-9955-C30E805212B9}"/>
    <cellStyle name="Warning Text 28 8 2 3" xfId="57144" xr:uid="{5713FEE7-7098-4DF2-BFC5-9115E1E95412}"/>
    <cellStyle name="Warning Text 28 8 3" xfId="39292" xr:uid="{9A4681F6-887B-473A-AD4C-FFC08F230E97}"/>
    <cellStyle name="Warning Text 28 8 4" xfId="57143" xr:uid="{8FCF1EBB-1C85-40BC-A788-C3C463066A87}"/>
    <cellStyle name="Warning Text 28 9" xfId="21421" xr:uid="{C7785B97-1867-43ED-9DBA-7A82D185F286}"/>
    <cellStyle name="Warning Text 28 9 2" xfId="21422" xr:uid="{6C95FC3E-940E-4153-B567-512BE1B8FD01}"/>
    <cellStyle name="Warning Text 28 9 2 2" xfId="39295" xr:uid="{5C934167-B251-45A2-AD1C-6987FD5BB32F}"/>
    <cellStyle name="Warning Text 28 9 2 3" xfId="57146" xr:uid="{25B8B4EB-C949-4F96-A7D7-A7B65E4AC59D}"/>
    <cellStyle name="Warning Text 28 9 3" xfId="39294" xr:uid="{93372B9F-235C-4C20-AC42-1BF506BC6473}"/>
    <cellStyle name="Warning Text 28 9 4" xfId="57145" xr:uid="{BE80FD5A-C70A-48FD-B69A-6B6006BEB9E2}"/>
    <cellStyle name="Warning Text 29" xfId="3369" xr:uid="{0A5B9B9A-31EA-4191-ACED-CEE159A6E504}"/>
    <cellStyle name="Warning Text 29 10" xfId="21424" xr:uid="{F90CFAAF-ED9A-4979-A138-C38DF20D05DA}"/>
    <cellStyle name="Warning Text 29 10 2" xfId="39297" xr:uid="{31EC203F-C5F4-4F06-B26B-D04771DBF75F}"/>
    <cellStyle name="Warning Text 29 10 3" xfId="57148" xr:uid="{CE5FA7A9-B20B-4FB6-A672-8377B074A277}"/>
    <cellStyle name="Warning Text 29 11" xfId="21425" xr:uid="{E238B859-903A-4352-A31A-B86772354002}"/>
    <cellStyle name="Warning Text 29 11 2" xfId="39298" xr:uid="{5D97DA0D-7E7A-4C96-93FE-DE6606E55D43}"/>
    <cellStyle name="Warning Text 29 11 3" xfId="57149" xr:uid="{EBE68F9F-4589-4CDF-B52C-0674028FEEA2}"/>
    <cellStyle name="Warning Text 29 12" xfId="21423" xr:uid="{921B4EB6-71A1-4228-973D-4A611B10DCA7}"/>
    <cellStyle name="Warning Text 29 12 2" xfId="39296" xr:uid="{D0194707-4F46-4FF7-85F3-337CD841E35A}"/>
    <cellStyle name="Warning Text 29 12 3" xfId="57147" xr:uid="{D723D790-6475-4614-8DDC-F68523072CDF}"/>
    <cellStyle name="Warning Text 29 13" xfId="60446" xr:uid="{DB508FE2-4EB7-44AA-AF7C-353F3AA4C31D}"/>
    <cellStyle name="Warning Text 29 2" xfId="21426" xr:uid="{71131EB9-28B7-4B3D-957E-F85864C18AD7}"/>
    <cellStyle name="Warning Text 29 2 2" xfId="21427" xr:uid="{6282C385-5251-402A-ABEB-7B078016B7DC}"/>
    <cellStyle name="Warning Text 29 2 2 2" xfId="21428" xr:uid="{25595CF3-3958-4805-8ED9-1917E96C49F3}"/>
    <cellStyle name="Warning Text 29 2 2 2 2" xfId="39301" xr:uid="{8BB146BC-E01F-472F-89DC-1DFE65337247}"/>
    <cellStyle name="Warning Text 29 2 2 2 3" xfId="57152" xr:uid="{7C52C609-EE7C-4816-BE99-DBB3C13822D2}"/>
    <cellStyle name="Warning Text 29 2 2 3" xfId="39300" xr:uid="{0FD80139-8898-499B-B45B-F47DC28773CE}"/>
    <cellStyle name="Warning Text 29 2 2 4" xfId="57151" xr:uid="{D77EF563-8E55-4EE7-B736-360B7843D527}"/>
    <cellStyle name="Warning Text 29 2 3" xfId="21429" xr:uid="{F781141A-8408-4F62-A706-8DFFDE4DA49C}"/>
    <cellStyle name="Warning Text 29 2 3 2" xfId="21430" xr:uid="{F883C0E2-EE82-4B1F-9CEB-095E213ED66A}"/>
    <cellStyle name="Warning Text 29 2 3 2 2" xfId="39303" xr:uid="{D0B1A597-1DE9-4D5B-987E-E73CABE1FDE3}"/>
    <cellStyle name="Warning Text 29 2 3 2 3" xfId="57154" xr:uid="{1696D40D-C379-46E8-8F96-C60BCCDB6F1F}"/>
    <cellStyle name="Warning Text 29 2 3 3" xfId="39302" xr:uid="{3C3F649B-7CC2-454D-A79C-E7DF816AB1FE}"/>
    <cellStyle name="Warning Text 29 2 3 4" xfId="57153" xr:uid="{9009EC63-CB04-4CDA-A5B7-BE82AC37F805}"/>
    <cellStyle name="Warning Text 29 2 4" xfId="21431" xr:uid="{E4F5BDDE-D03A-40F6-8B6F-2C6AE6386C50}"/>
    <cellStyle name="Warning Text 29 2 4 2" xfId="39304" xr:uid="{AB7B7EB7-E0D3-41B1-9ABF-6BDB7367E575}"/>
    <cellStyle name="Warning Text 29 2 4 3" xfId="57155" xr:uid="{D883634E-04CE-46D9-9C58-F5E0303CCA5D}"/>
    <cellStyle name="Warning Text 29 2 5" xfId="21432" xr:uid="{4941ADDB-AFC1-4206-86BC-BC5346781FC3}"/>
    <cellStyle name="Warning Text 29 2 5 2" xfId="39305" xr:uid="{48AA226B-674F-49E6-974A-96EE692605EC}"/>
    <cellStyle name="Warning Text 29 2 5 3" xfId="57156" xr:uid="{7CD1C89C-34A0-42F9-A322-F06255C0102E}"/>
    <cellStyle name="Warning Text 29 2 6" xfId="39299" xr:uid="{FBAAFCB0-FD33-4B3E-8F01-51D6D1A9B72F}"/>
    <cellStyle name="Warning Text 29 2 7" xfId="57150" xr:uid="{F91087D5-2443-47D4-BDAA-2BD286A22283}"/>
    <cellStyle name="Warning Text 29 3" xfId="21433" xr:uid="{3C61ADE4-62B4-4AB2-990A-FAC64F8E166C}"/>
    <cellStyle name="Warning Text 29 3 2" xfId="21434" xr:uid="{72810238-DE2C-4488-99DC-48F863E67BC4}"/>
    <cellStyle name="Warning Text 29 3 2 2" xfId="21435" xr:uid="{9370B1C4-1C29-45A9-8D71-A0CAE8C0E608}"/>
    <cellStyle name="Warning Text 29 3 2 2 2" xfId="39308" xr:uid="{FEE718F9-BBF7-44F7-824A-DB71A4B42D87}"/>
    <cellStyle name="Warning Text 29 3 2 2 3" xfId="57159" xr:uid="{90100924-CED4-41FD-9085-BA74AF5631B6}"/>
    <cellStyle name="Warning Text 29 3 2 3" xfId="39307" xr:uid="{62D8D2B0-E0C2-4E08-9340-7E27AFF32FE1}"/>
    <cellStyle name="Warning Text 29 3 2 4" xfId="57158" xr:uid="{13E367FD-3504-4CCB-ACC7-0F0D9A87B5F8}"/>
    <cellStyle name="Warning Text 29 3 3" xfId="21436" xr:uid="{6FF56A42-5506-490B-BA8D-7FB176A0EE51}"/>
    <cellStyle name="Warning Text 29 3 3 2" xfId="21437" xr:uid="{A6416426-A858-44EB-943E-2C1A2818C131}"/>
    <cellStyle name="Warning Text 29 3 3 2 2" xfId="39310" xr:uid="{6B5D290A-C34B-42F1-BC7B-6DE127447517}"/>
    <cellStyle name="Warning Text 29 3 3 2 3" xfId="57161" xr:uid="{E7881819-6E32-4AA4-A50B-36DA28468FCA}"/>
    <cellStyle name="Warning Text 29 3 3 3" xfId="39309" xr:uid="{7BB6C809-3EA5-4785-BD9D-307ADD9A9C53}"/>
    <cellStyle name="Warning Text 29 3 3 4" xfId="57160" xr:uid="{3864E523-B96F-4DC1-85B7-6FC76BCFB5F5}"/>
    <cellStyle name="Warning Text 29 3 4" xfId="21438" xr:uid="{478A3FB4-6F20-4FD5-914A-9BAB5EB20473}"/>
    <cellStyle name="Warning Text 29 3 4 2" xfId="39311" xr:uid="{6F9700BE-9D8A-4337-8688-99D3895D3C43}"/>
    <cellStyle name="Warning Text 29 3 4 3" xfId="57162" xr:uid="{B2424F9D-6F0A-4FEF-8223-2A7FFADEE807}"/>
    <cellStyle name="Warning Text 29 3 5" xfId="39306" xr:uid="{DC9F2B1E-9ACA-4D64-BACA-C0B75A59080B}"/>
    <cellStyle name="Warning Text 29 3 6" xfId="57157" xr:uid="{D478D523-AA9F-4E01-BFBB-3435A8F2A105}"/>
    <cellStyle name="Warning Text 29 4" xfId="21439" xr:uid="{D3F95C37-B56D-4649-A030-DED237207D3A}"/>
    <cellStyle name="Warning Text 29 4 2" xfId="21440" xr:uid="{80E708FA-0AA5-4082-84D5-D1C7E30A41B3}"/>
    <cellStyle name="Warning Text 29 4 2 2" xfId="21441" xr:uid="{27DA550D-9BCF-4A6C-80C8-D00B61B96B07}"/>
    <cellStyle name="Warning Text 29 4 2 2 2" xfId="39314" xr:uid="{75F88C91-C5C9-47CD-99B5-B393C4515C7D}"/>
    <cellStyle name="Warning Text 29 4 2 2 3" xfId="57165" xr:uid="{07227BCA-EF2C-4564-B3B7-D129ADCB4176}"/>
    <cellStyle name="Warning Text 29 4 2 3" xfId="39313" xr:uid="{82927FF0-EBFB-40AE-9364-C3594D84D0DD}"/>
    <cellStyle name="Warning Text 29 4 2 4" xfId="57164" xr:uid="{AC597332-01A5-4184-A7D9-05BDE279AA8A}"/>
    <cellStyle name="Warning Text 29 4 3" xfId="21442" xr:uid="{70078C50-05A0-4522-8F25-495BD52807D8}"/>
    <cellStyle name="Warning Text 29 4 3 2" xfId="21443" xr:uid="{6F2D7FC0-FD17-4A23-9709-AAE9BEF797F5}"/>
    <cellStyle name="Warning Text 29 4 3 2 2" xfId="39316" xr:uid="{C40E8CA8-A20F-4F37-8B0E-146847C84A13}"/>
    <cellStyle name="Warning Text 29 4 3 2 3" xfId="57167" xr:uid="{115D7992-E187-45DD-A784-92CC4A98576B}"/>
    <cellStyle name="Warning Text 29 4 3 3" xfId="39315" xr:uid="{E7D42107-4EA6-4022-A6F6-F18EFFCF6B60}"/>
    <cellStyle name="Warning Text 29 4 3 4" xfId="57166" xr:uid="{0681E302-08C1-437E-8622-3A1F40906F0A}"/>
    <cellStyle name="Warning Text 29 4 4" xfId="21444" xr:uid="{59A6772C-B8E8-4080-8948-C2A5947170C6}"/>
    <cellStyle name="Warning Text 29 4 4 2" xfId="39317" xr:uid="{F5EC4AD1-E2D4-46D8-91BF-5612132A14D7}"/>
    <cellStyle name="Warning Text 29 4 4 3" xfId="57168" xr:uid="{20A813E0-7023-4828-A620-3F4E6C2C3FA7}"/>
    <cellStyle name="Warning Text 29 4 5" xfId="39312" xr:uid="{EBC165E3-38C7-457D-9141-EE8AC1759E58}"/>
    <cellStyle name="Warning Text 29 4 6" xfId="57163" xr:uid="{F489338A-AA62-430D-9A5B-71C72FCAF6B3}"/>
    <cellStyle name="Warning Text 29 5" xfId="21445" xr:uid="{F46E0CC9-524B-4FC6-B674-E8096C080E5C}"/>
    <cellStyle name="Warning Text 29 5 2" xfId="21446" xr:uid="{48C5FE79-94A2-4225-846D-FE251494BA1B}"/>
    <cellStyle name="Warning Text 29 5 2 2" xfId="21447" xr:uid="{C33D5AF3-418C-42B5-9735-42D75B3CAE32}"/>
    <cellStyle name="Warning Text 29 5 2 2 2" xfId="39320" xr:uid="{C79F2CF3-21B0-4B5A-ABD3-7AE81EE46EC6}"/>
    <cellStyle name="Warning Text 29 5 2 2 3" xfId="57171" xr:uid="{3EAC6036-16F1-4999-B90F-CD6DC0456D82}"/>
    <cellStyle name="Warning Text 29 5 2 3" xfId="39319" xr:uid="{57AA4740-20C5-46CC-B470-98C342C0FA81}"/>
    <cellStyle name="Warning Text 29 5 2 4" xfId="57170" xr:uid="{7147FB08-DB01-4DCE-8F7F-93256CEBB199}"/>
    <cellStyle name="Warning Text 29 5 3" xfId="21448" xr:uid="{0C9D4457-6E7A-4E77-8EFB-D4670C4DECC3}"/>
    <cellStyle name="Warning Text 29 5 3 2" xfId="21449" xr:uid="{76F5EEEF-E402-4D80-A655-A6FDA74F0BBA}"/>
    <cellStyle name="Warning Text 29 5 3 2 2" xfId="39322" xr:uid="{C5C2CA5C-7D58-4DB1-B0E6-E3481E3465FD}"/>
    <cellStyle name="Warning Text 29 5 3 2 3" xfId="57173" xr:uid="{768D8249-9B4B-414F-B89C-B309A00BDC8B}"/>
    <cellStyle name="Warning Text 29 5 3 3" xfId="39321" xr:uid="{8BBE1F94-5C15-4CA4-97EF-39F1E22E51B1}"/>
    <cellStyle name="Warning Text 29 5 3 4" xfId="57172" xr:uid="{0759CBD6-37F1-42A0-AE0D-2C40B6F07F0C}"/>
    <cellStyle name="Warning Text 29 5 4" xfId="21450" xr:uid="{94146603-9ECA-4E4D-A9EC-C4A804038351}"/>
    <cellStyle name="Warning Text 29 5 4 2" xfId="21451" xr:uid="{7E355834-906F-459A-B78B-311598A0F0C4}"/>
    <cellStyle name="Warning Text 29 5 4 2 2" xfId="39324" xr:uid="{9B184CC9-16E8-434B-911F-40D2A822138B}"/>
    <cellStyle name="Warning Text 29 5 4 2 3" xfId="57175" xr:uid="{89E52763-DEB6-475B-B86C-C1A9CCD892B9}"/>
    <cellStyle name="Warning Text 29 5 4 3" xfId="39323" xr:uid="{23D4093B-1D9D-405D-A620-B6203554B3F5}"/>
    <cellStyle name="Warning Text 29 5 4 4" xfId="57174" xr:uid="{10E77D70-94DA-443E-8EAB-11BD63FE261D}"/>
    <cellStyle name="Warning Text 29 5 5" xfId="21452" xr:uid="{A60BB2D1-313C-4F34-A473-8E352BA30795}"/>
    <cellStyle name="Warning Text 29 5 5 2" xfId="39325" xr:uid="{1CF1097A-7999-4B84-885B-372E61F7B3EF}"/>
    <cellStyle name="Warning Text 29 5 5 3" xfId="57176" xr:uid="{1F80ABB4-A255-4382-8670-242B5D410213}"/>
    <cellStyle name="Warning Text 29 5 6" xfId="39318" xr:uid="{CE9C0F68-EDE1-4073-A176-530ED4E65EEB}"/>
    <cellStyle name="Warning Text 29 5 7" xfId="57169" xr:uid="{CCD4AA28-CC69-4D7C-8465-1521297B9953}"/>
    <cellStyle name="Warning Text 29 6" xfId="21453" xr:uid="{AF6FEEE3-4F09-4F2F-AE2D-5040E3A97AD7}"/>
    <cellStyle name="Warning Text 29 6 2" xfId="21454" xr:uid="{B232E9FC-F7C6-4D6B-BEE8-49AEFB33CAFD}"/>
    <cellStyle name="Warning Text 29 6 2 2" xfId="21455" xr:uid="{534FCC93-D86B-4864-BBBD-38CF1F2F3D82}"/>
    <cellStyle name="Warning Text 29 6 2 2 2" xfId="39328" xr:uid="{BB930747-524F-47FF-A371-593862E546CB}"/>
    <cellStyle name="Warning Text 29 6 2 2 3" xfId="57179" xr:uid="{33F2A4D2-EAAF-48D5-B670-84BEF818F050}"/>
    <cellStyle name="Warning Text 29 6 2 3" xfId="39327" xr:uid="{44EB43C3-FFF0-4B9D-9D49-95AB02AE4044}"/>
    <cellStyle name="Warning Text 29 6 2 4" xfId="57178" xr:uid="{3AF094EF-1515-4337-B498-3AA4B4AF7245}"/>
    <cellStyle name="Warning Text 29 6 3" xfId="21456" xr:uid="{A9879E61-DF39-4779-9DD4-F92E817D1AD7}"/>
    <cellStyle name="Warning Text 29 6 3 2" xfId="21457" xr:uid="{DA5A66CB-3520-4ABD-B5D6-E457632B18F3}"/>
    <cellStyle name="Warning Text 29 6 3 2 2" xfId="39330" xr:uid="{95F1BFA1-B3FD-4157-80E2-EC5D80B249F8}"/>
    <cellStyle name="Warning Text 29 6 3 2 3" xfId="57181" xr:uid="{327C1DCB-EA1E-4985-91B1-90EFF4E06A99}"/>
    <cellStyle name="Warning Text 29 6 3 3" xfId="39329" xr:uid="{01BAF9C8-538F-40E9-A520-05D09B3F3D97}"/>
    <cellStyle name="Warning Text 29 6 3 4" xfId="57180" xr:uid="{08EAB832-30C5-4D43-B9A8-A49EA951F197}"/>
    <cellStyle name="Warning Text 29 6 4" xfId="21458" xr:uid="{8E9E1E16-6C27-4545-9245-4074770648AA}"/>
    <cellStyle name="Warning Text 29 6 4 2" xfId="39331" xr:uid="{9F46A1DB-5E38-490E-B5DF-F5D5274D6482}"/>
    <cellStyle name="Warning Text 29 6 4 3" xfId="57182" xr:uid="{82511311-D3A2-4608-AB9D-A5E33D6CE4E3}"/>
    <cellStyle name="Warning Text 29 6 5" xfId="39326" xr:uid="{D11713EE-9D49-4A7A-A7A7-9855201DA0F6}"/>
    <cellStyle name="Warning Text 29 6 6" xfId="57177" xr:uid="{CF1EC2F8-2080-4A52-9262-D4BC452FAA89}"/>
    <cellStyle name="Warning Text 29 7" xfId="21459" xr:uid="{3BB41FEF-D8C9-469A-9620-2E61D08DB5B4}"/>
    <cellStyle name="Warning Text 29 7 2" xfId="21460" xr:uid="{002E3B00-97FA-4EE3-B4DB-AA7DC2BA50D7}"/>
    <cellStyle name="Warning Text 29 7 2 2" xfId="39333" xr:uid="{E00A2765-D7A9-43F0-ADE4-069FEEAF595A}"/>
    <cellStyle name="Warning Text 29 7 2 3" xfId="57184" xr:uid="{526EE799-8C8F-40C2-9C3C-243CEAA21B71}"/>
    <cellStyle name="Warning Text 29 7 3" xfId="39332" xr:uid="{609C768B-C55B-4E51-930E-EF69EF5FC5CE}"/>
    <cellStyle name="Warning Text 29 7 4" xfId="57183" xr:uid="{A1E23D6A-081F-40D9-80E0-6A9CDB65316F}"/>
    <cellStyle name="Warning Text 29 8" xfId="21461" xr:uid="{5181A7DE-9CEF-4643-A8D5-C358099B6493}"/>
    <cellStyle name="Warning Text 29 8 2" xfId="21462" xr:uid="{2D09B770-A7DC-447B-BC57-E935025F9735}"/>
    <cellStyle name="Warning Text 29 8 2 2" xfId="39335" xr:uid="{F5459E66-5EA6-4D1B-B29B-771E69100A69}"/>
    <cellStyle name="Warning Text 29 8 2 3" xfId="57186" xr:uid="{2AB7C760-8A09-449A-8552-39F4ACFC189B}"/>
    <cellStyle name="Warning Text 29 8 3" xfId="39334" xr:uid="{682CB5C4-1AEC-47DF-B18B-02F97B2D78A0}"/>
    <cellStyle name="Warning Text 29 8 4" xfId="57185" xr:uid="{4B8D90FE-EDBC-47F7-9551-5021E14E2AD0}"/>
    <cellStyle name="Warning Text 29 9" xfId="21463" xr:uid="{75A84BD7-215D-44B2-B119-A2EF6BEEDCC8}"/>
    <cellStyle name="Warning Text 29 9 2" xfId="21464" xr:uid="{62E33CBB-E2FF-4EC5-84EA-4491B422A71B}"/>
    <cellStyle name="Warning Text 29 9 2 2" xfId="39337" xr:uid="{4804A93C-4235-41BF-AFF3-E79F8F350DB8}"/>
    <cellStyle name="Warning Text 29 9 2 3" xfId="57188" xr:uid="{6AC6C2EF-4379-4E05-817B-B2AFF2078FDB}"/>
    <cellStyle name="Warning Text 29 9 3" xfId="39336" xr:uid="{F9B1B616-4353-4FF8-9F5A-E7C8E66D9B30}"/>
    <cellStyle name="Warning Text 29 9 4" xfId="57187" xr:uid="{4EABBA3E-9C0B-46D6-BC17-B0A0384C912D}"/>
    <cellStyle name="Warning Text 3" xfId="317" xr:uid="{128B5D19-48C1-4256-888F-5360B0356E0A}"/>
    <cellStyle name="Warning Text 3 10" xfId="21466" xr:uid="{E5FF8641-87D3-4598-9EF8-130E694C8492}"/>
    <cellStyle name="Warning Text 3 10 2" xfId="39339" xr:uid="{2CFE2BD2-51C6-463C-86EC-54C719D9E33E}"/>
    <cellStyle name="Warning Text 3 10 3" xfId="57190" xr:uid="{F7A46019-7D22-49C4-B81E-1E448D3088EF}"/>
    <cellStyle name="Warning Text 3 11" xfId="21467" xr:uid="{C3631CD6-CB59-4340-98AB-1E155A669B76}"/>
    <cellStyle name="Warning Text 3 11 2" xfId="39340" xr:uid="{1E452D13-1A2A-4B33-A341-EEED4F1353D3}"/>
    <cellStyle name="Warning Text 3 11 3" xfId="57191" xr:uid="{431A5FF8-C3CD-42A1-AD8A-C6ECA0D57E64}"/>
    <cellStyle name="Warning Text 3 12" xfId="21465" xr:uid="{F85685B0-B320-41A3-9394-3161596E93E6}"/>
    <cellStyle name="Warning Text 3 12 2" xfId="39338" xr:uid="{1CC85F4D-1AC6-4903-BD6F-1907647275D8}"/>
    <cellStyle name="Warning Text 3 12 3" xfId="57189" xr:uid="{999FCAE9-8044-4531-B12C-5E61FB4F9542}"/>
    <cellStyle name="Warning Text 3 13" xfId="60447" xr:uid="{98F5CC08-E508-48A9-9C71-8EB70270BA2A}"/>
    <cellStyle name="Warning Text 3 2" xfId="3370" xr:uid="{13B7CBE7-7C71-4E9D-893A-A2B4BA08762F}"/>
    <cellStyle name="Warning Text 3 2 2" xfId="21469" xr:uid="{49823D46-A81E-43B8-B08B-2AA95DB378D1}"/>
    <cellStyle name="Warning Text 3 2 2 2" xfId="21470" xr:uid="{CF84E012-F350-47B2-BD1C-A1C96612C622}"/>
    <cellStyle name="Warning Text 3 2 2 2 2" xfId="39343" xr:uid="{CF1A98D1-6253-458A-A562-DB98EAA2B9E0}"/>
    <cellStyle name="Warning Text 3 2 2 2 3" xfId="57194" xr:uid="{5888C278-6714-4F15-ADC9-490B75968759}"/>
    <cellStyle name="Warning Text 3 2 2 3" xfId="39342" xr:uid="{99DC6EE9-A01F-4AF5-A852-5D111EBE3F69}"/>
    <cellStyle name="Warning Text 3 2 2 4" xfId="57193" xr:uid="{9BA21191-043E-43A7-9617-E7612A672E64}"/>
    <cellStyle name="Warning Text 3 2 3" xfId="21471" xr:uid="{760EF363-EC58-4F67-BA01-77F8B72AEEE3}"/>
    <cellStyle name="Warning Text 3 2 3 2" xfId="21472" xr:uid="{FCFFAADF-7837-4D18-934D-49C07AA98291}"/>
    <cellStyle name="Warning Text 3 2 3 2 2" xfId="39345" xr:uid="{8C7A6F67-1841-45AC-951C-F40925930563}"/>
    <cellStyle name="Warning Text 3 2 3 2 3" xfId="57196" xr:uid="{77B1DB37-F4DD-45D7-8ECD-0EC1D1912834}"/>
    <cellStyle name="Warning Text 3 2 3 3" xfId="39344" xr:uid="{8368A15F-2183-4A23-BF1E-D56C6E6AD203}"/>
    <cellStyle name="Warning Text 3 2 3 4" xfId="57195" xr:uid="{AC94C338-DF4D-4B9F-9725-8F0987950600}"/>
    <cellStyle name="Warning Text 3 2 4" xfId="21473" xr:uid="{A373379A-01B5-4FB9-A500-5A85486E5EFF}"/>
    <cellStyle name="Warning Text 3 2 4 2" xfId="39346" xr:uid="{6F00793F-7D08-4F24-9F87-89DF28053D27}"/>
    <cellStyle name="Warning Text 3 2 4 3" xfId="57197" xr:uid="{D74DF225-6BC6-4ED6-A32A-A63D74489BFB}"/>
    <cellStyle name="Warning Text 3 2 5" xfId="21474" xr:uid="{C735C77B-718E-4AEE-B522-E455252D6046}"/>
    <cellStyle name="Warning Text 3 2 5 2" xfId="39347" xr:uid="{029019A6-41D0-4A3A-93E5-56E09382B871}"/>
    <cellStyle name="Warning Text 3 2 5 3" xfId="57198" xr:uid="{99CA6057-99C4-4ABD-9139-21D6C90D870E}"/>
    <cellStyle name="Warning Text 3 2 6" xfId="21468" xr:uid="{116C212A-8C84-4FF0-8BF6-FF6E9D099335}"/>
    <cellStyle name="Warning Text 3 2 6 2" xfId="39341" xr:uid="{61F6DF74-6F14-41CD-BAA6-4460DA3E2E4D}"/>
    <cellStyle name="Warning Text 3 2 6 3" xfId="57192" xr:uid="{ED538851-12D2-4918-9DC3-E6EDF77E5C99}"/>
    <cellStyle name="Warning Text 3 2 7" xfId="60448" xr:uid="{EA6E4FD8-8798-432F-AF7C-216052F91722}"/>
    <cellStyle name="Warning Text 3 3" xfId="21475" xr:uid="{0DD381F4-AC69-4DA8-87E4-E268D5717586}"/>
    <cellStyle name="Warning Text 3 3 2" xfId="21476" xr:uid="{5ACDFEAD-EC33-4F09-9E76-3D6871B76A95}"/>
    <cellStyle name="Warning Text 3 3 2 2" xfId="21477" xr:uid="{DC84737F-1867-4DFC-8AFC-9F5020CB919B}"/>
    <cellStyle name="Warning Text 3 3 2 2 2" xfId="39350" xr:uid="{14E27AD3-8F4B-402B-B5B7-C1ADAFCAA4A4}"/>
    <cellStyle name="Warning Text 3 3 2 2 3" xfId="57201" xr:uid="{DCDDAF61-9692-4363-9225-418D6688E1E9}"/>
    <cellStyle name="Warning Text 3 3 2 3" xfId="39349" xr:uid="{9E38E64F-6189-4B08-8E6B-C82935B0F7F2}"/>
    <cellStyle name="Warning Text 3 3 2 4" xfId="57200" xr:uid="{05B43174-78FD-49A8-95A6-563CB6B00362}"/>
    <cellStyle name="Warning Text 3 3 3" xfId="21478" xr:uid="{ED079490-8FA2-4803-8A32-DEA6E9B9B85C}"/>
    <cellStyle name="Warning Text 3 3 3 2" xfId="21479" xr:uid="{FD3FBF05-3F3E-4F51-8547-5B44F8C78285}"/>
    <cellStyle name="Warning Text 3 3 3 2 2" xfId="39352" xr:uid="{5BC967F0-DDB8-44CA-962E-8A0539897B26}"/>
    <cellStyle name="Warning Text 3 3 3 2 3" xfId="57203" xr:uid="{05F2AE25-4C57-4A57-8FBD-A34D1F8D7B12}"/>
    <cellStyle name="Warning Text 3 3 3 3" xfId="39351" xr:uid="{A4D94721-EEC1-47A4-95DA-468ABA7A0719}"/>
    <cellStyle name="Warning Text 3 3 3 4" xfId="57202" xr:uid="{013C9023-6733-46A0-A27B-228E4C54988F}"/>
    <cellStyle name="Warning Text 3 3 4" xfId="21480" xr:uid="{9F471880-BBD7-48F6-9160-62AF49F3DCE2}"/>
    <cellStyle name="Warning Text 3 3 4 2" xfId="39353" xr:uid="{66245372-7A83-4D10-B9C3-113378E1E7BD}"/>
    <cellStyle name="Warning Text 3 3 4 3" xfId="57204" xr:uid="{EF0DFF63-92D1-4C90-92A1-A8CA8AFA0C64}"/>
    <cellStyle name="Warning Text 3 3 5" xfId="39348" xr:uid="{047C3E5E-0BAF-45C0-8625-6E9C2EA6B8D6}"/>
    <cellStyle name="Warning Text 3 3 6" xfId="57199" xr:uid="{761BBC89-1416-466D-849A-AE0941E0F185}"/>
    <cellStyle name="Warning Text 3 4" xfId="21481" xr:uid="{3798BDD7-7183-4435-B713-7A7286DC5C69}"/>
    <cellStyle name="Warning Text 3 4 2" xfId="21482" xr:uid="{7D2DDFB9-AAF7-4E49-82F2-085DB7DE1BA1}"/>
    <cellStyle name="Warning Text 3 4 2 2" xfId="21483" xr:uid="{5205C084-8F49-427E-AD50-4E00BE67B898}"/>
    <cellStyle name="Warning Text 3 4 2 2 2" xfId="39356" xr:uid="{0FCD8870-DC7E-498A-894E-B94B5ACA6714}"/>
    <cellStyle name="Warning Text 3 4 2 2 3" xfId="57207" xr:uid="{932439C2-B6AF-47ED-9817-B069578F2E21}"/>
    <cellStyle name="Warning Text 3 4 2 3" xfId="39355" xr:uid="{F21A02D0-968A-4507-A470-8DD2A117EA82}"/>
    <cellStyle name="Warning Text 3 4 2 4" xfId="57206" xr:uid="{9C123368-241E-45BD-98A5-1BA1470FE8B0}"/>
    <cellStyle name="Warning Text 3 4 3" xfId="21484" xr:uid="{7DE3FCA5-111C-4DBA-9567-9228A6F99BCC}"/>
    <cellStyle name="Warning Text 3 4 3 2" xfId="21485" xr:uid="{4C5CE3C1-3FF5-4A1D-BC44-E8F2CF003268}"/>
    <cellStyle name="Warning Text 3 4 3 2 2" xfId="39358" xr:uid="{DA4ADAD2-65AB-41E9-8E75-63A14C58584E}"/>
    <cellStyle name="Warning Text 3 4 3 2 3" xfId="57209" xr:uid="{DFE85637-C1B9-4BB9-99B7-B00F98F7BD1F}"/>
    <cellStyle name="Warning Text 3 4 3 3" xfId="39357" xr:uid="{9028429A-5633-4353-8659-9CE1D78201B2}"/>
    <cellStyle name="Warning Text 3 4 3 4" xfId="57208" xr:uid="{8FA5321C-8995-4F81-98D1-604064B2A143}"/>
    <cellStyle name="Warning Text 3 4 4" xfId="21486" xr:uid="{664C7597-3FAC-4337-95F5-2B40957247C7}"/>
    <cellStyle name="Warning Text 3 4 4 2" xfId="39359" xr:uid="{DCC780F7-2B9F-4C66-AAD1-B36197365490}"/>
    <cellStyle name="Warning Text 3 4 4 3" xfId="57210" xr:uid="{4F65BB40-19CD-4D6E-BBDE-C80DFA626CEC}"/>
    <cellStyle name="Warning Text 3 4 5" xfId="39354" xr:uid="{8963C129-24F2-455C-A8F4-116304CE0843}"/>
    <cellStyle name="Warning Text 3 4 6" xfId="57205" xr:uid="{97B08346-E886-4F61-915A-7973480DB7D2}"/>
    <cellStyle name="Warning Text 3 5" xfId="21487" xr:uid="{73343FC1-C319-4FFD-9BE1-3318C52C242A}"/>
    <cellStyle name="Warning Text 3 5 2" xfId="21488" xr:uid="{50210298-F68C-4350-8640-750579451B12}"/>
    <cellStyle name="Warning Text 3 5 2 2" xfId="21489" xr:uid="{C4A80FBE-C746-427A-8621-743E1F965F92}"/>
    <cellStyle name="Warning Text 3 5 2 2 2" xfId="39362" xr:uid="{4BAD2431-DC36-4A17-BAD4-4BD2EE5DA905}"/>
    <cellStyle name="Warning Text 3 5 2 2 3" xfId="57213" xr:uid="{3566D971-7174-4AB6-AF1C-90EDD4D641E1}"/>
    <cellStyle name="Warning Text 3 5 2 3" xfId="39361" xr:uid="{A0165E4E-1DAD-49E7-B003-C195CD7CA0CC}"/>
    <cellStyle name="Warning Text 3 5 2 4" xfId="57212" xr:uid="{560BC5F5-91FC-47E0-8DBB-81946250226C}"/>
    <cellStyle name="Warning Text 3 5 3" xfId="21490" xr:uid="{591E0598-08D5-4723-AD94-12DB70365B75}"/>
    <cellStyle name="Warning Text 3 5 3 2" xfId="21491" xr:uid="{7DB11B34-8507-43D5-A36F-1571E706A525}"/>
    <cellStyle name="Warning Text 3 5 3 2 2" xfId="39364" xr:uid="{AB55B1C5-98BA-4899-AE9C-145A340DFCFE}"/>
    <cellStyle name="Warning Text 3 5 3 2 3" xfId="57215" xr:uid="{6BFC47B7-A89C-444B-A1B7-53EF699C56F8}"/>
    <cellStyle name="Warning Text 3 5 3 3" xfId="39363" xr:uid="{6C172EBC-1808-43F9-9D02-CB05D3F78FFD}"/>
    <cellStyle name="Warning Text 3 5 3 4" xfId="57214" xr:uid="{2940BDBF-80CA-413B-9E25-B68BF11699F9}"/>
    <cellStyle name="Warning Text 3 5 4" xfId="21492" xr:uid="{4BD4D753-662C-4586-96E4-DC069035EF7C}"/>
    <cellStyle name="Warning Text 3 5 4 2" xfId="21493" xr:uid="{EC73DF0A-678A-43BA-A219-AC0FC464F330}"/>
    <cellStyle name="Warning Text 3 5 4 2 2" xfId="39366" xr:uid="{99AB617E-C12E-414A-AF44-D7AAAE7A437D}"/>
    <cellStyle name="Warning Text 3 5 4 2 3" xfId="57217" xr:uid="{C394458D-4765-4D50-BC2B-898ECE2D8518}"/>
    <cellStyle name="Warning Text 3 5 4 3" xfId="39365" xr:uid="{42B64331-9B35-4EBA-A279-1E7217EFEC54}"/>
    <cellStyle name="Warning Text 3 5 4 4" xfId="57216" xr:uid="{7D131E25-D4F4-4203-8F38-DB71803FCBB9}"/>
    <cellStyle name="Warning Text 3 5 5" xfId="21494" xr:uid="{B8796AAB-22C5-445A-923F-B469C4514DCB}"/>
    <cellStyle name="Warning Text 3 5 5 2" xfId="39367" xr:uid="{3CEB684F-D7EA-4750-99A0-0841761995BB}"/>
    <cellStyle name="Warning Text 3 5 5 3" xfId="57218" xr:uid="{929E7E34-6DE5-43D8-8A55-338FC82D6CAE}"/>
    <cellStyle name="Warning Text 3 5 6" xfId="39360" xr:uid="{C189B1BE-CD13-48EC-9DA0-C3CEC1736D56}"/>
    <cellStyle name="Warning Text 3 5 7" xfId="57211" xr:uid="{416CC413-F552-401B-852A-02FF854B08B5}"/>
    <cellStyle name="Warning Text 3 6" xfId="21495" xr:uid="{3C30EA9F-B88A-4E15-8F25-73D728B7DBE8}"/>
    <cellStyle name="Warning Text 3 6 2" xfId="21496" xr:uid="{690108DB-C4D4-4D61-945E-B4CEBE3E8E24}"/>
    <cellStyle name="Warning Text 3 6 2 2" xfId="21497" xr:uid="{BF975BFA-978D-4E52-91F0-7093388FAE7F}"/>
    <cellStyle name="Warning Text 3 6 2 2 2" xfId="39370" xr:uid="{9CC6C184-661C-492E-A217-155185AF9C74}"/>
    <cellStyle name="Warning Text 3 6 2 2 3" xfId="57221" xr:uid="{D1357A74-D003-4FAB-BF7C-C05A050C932B}"/>
    <cellStyle name="Warning Text 3 6 2 3" xfId="39369" xr:uid="{44099876-8366-49F6-98B9-181B13BE2B5D}"/>
    <cellStyle name="Warning Text 3 6 2 4" xfId="57220" xr:uid="{89F88548-8D0B-458D-A33B-C4846B351019}"/>
    <cellStyle name="Warning Text 3 6 3" xfId="21498" xr:uid="{28880667-295C-40AF-97AC-744CED2E0DED}"/>
    <cellStyle name="Warning Text 3 6 3 2" xfId="21499" xr:uid="{794D1CDD-4057-4272-8919-457D1AB45653}"/>
    <cellStyle name="Warning Text 3 6 3 2 2" xfId="39372" xr:uid="{32C97CDD-13BD-4EBF-ACB2-479F06CEC11B}"/>
    <cellStyle name="Warning Text 3 6 3 2 3" xfId="57223" xr:uid="{9AC42027-9520-4A11-88F2-EA201953B5DC}"/>
    <cellStyle name="Warning Text 3 6 3 3" xfId="39371" xr:uid="{C2B13FC2-58C9-41CF-821C-B02802FFA6D1}"/>
    <cellStyle name="Warning Text 3 6 3 4" xfId="57222" xr:uid="{7BEECC30-9E07-49AB-B9D2-159684178F5A}"/>
    <cellStyle name="Warning Text 3 6 4" xfId="21500" xr:uid="{4F85A843-0B94-4E65-B321-D31B0DD111EB}"/>
    <cellStyle name="Warning Text 3 6 4 2" xfId="39373" xr:uid="{B98AC119-4AD5-4483-AD3B-75D5C90FD175}"/>
    <cellStyle name="Warning Text 3 6 4 3" xfId="57224" xr:uid="{0517788F-4F1F-4957-9265-83C60980DC3D}"/>
    <cellStyle name="Warning Text 3 6 5" xfId="39368" xr:uid="{DC66AF02-A211-456C-B2F7-4CFFDA7AC055}"/>
    <cellStyle name="Warning Text 3 6 6" xfId="57219" xr:uid="{4DAD06DE-377F-43EE-9409-F6AC00D4C38B}"/>
    <cellStyle name="Warning Text 3 7" xfId="21501" xr:uid="{26F98A69-1B1A-4E89-8FC2-7EC6FB169242}"/>
    <cellStyle name="Warning Text 3 7 2" xfId="21502" xr:uid="{233613FA-F35C-42FD-95D8-9065673D011E}"/>
    <cellStyle name="Warning Text 3 7 2 2" xfId="39375" xr:uid="{F2112C3F-05CB-462A-8DFC-29ECC6356D64}"/>
    <cellStyle name="Warning Text 3 7 2 3" xfId="57226" xr:uid="{8E0A70F1-9637-4C7D-998F-A6CAC55877DC}"/>
    <cellStyle name="Warning Text 3 7 3" xfId="39374" xr:uid="{199AF36B-520F-400E-A9D0-3903E77C2DBC}"/>
    <cellStyle name="Warning Text 3 7 4" xfId="57225" xr:uid="{78ED9229-5F0E-4DBD-B108-D7D6223F9ECF}"/>
    <cellStyle name="Warning Text 3 8" xfId="21503" xr:uid="{B6FDFD60-47C3-4425-B633-42D677754A08}"/>
    <cellStyle name="Warning Text 3 8 2" xfId="21504" xr:uid="{158BDDC5-4ACB-4AB1-94D0-659B3AB3BEA7}"/>
    <cellStyle name="Warning Text 3 8 2 2" xfId="39377" xr:uid="{57286698-9136-4A25-8185-3572D89FD99D}"/>
    <cellStyle name="Warning Text 3 8 2 3" xfId="57228" xr:uid="{31C00187-8638-449F-B63F-36AD8C7DEC64}"/>
    <cellStyle name="Warning Text 3 8 3" xfId="39376" xr:uid="{E222C2A7-D1DA-4C8B-910A-38F1DB88EA98}"/>
    <cellStyle name="Warning Text 3 8 4" xfId="57227" xr:uid="{FC9649D9-95B5-49E7-93A8-A8923B62E222}"/>
    <cellStyle name="Warning Text 3 9" xfId="21505" xr:uid="{0BF402F2-61E1-4E3E-AAB6-12AA644D83F4}"/>
    <cellStyle name="Warning Text 3 9 2" xfId="21506" xr:uid="{B0100F48-5293-4CF3-A5D6-C7295FE1B2C0}"/>
    <cellStyle name="Warning Text 3 9 2 2" xfId="39379" xr:uid="{7AA258BC-03C9-4DB8-909E-5DFA8D3FB6FC}"/>
    <cellStyle name="Warning Text 3 9 2 3" xfId="57230" xr:uid="{2D427E4B-CAFA-44EB-898D-8D7BB9D37D1D}"/>
    <cellStyle name="Warning Text 3 9 3" xfId="39378" xr:uid="{F3116DDF-B71E-454A-AB8C-EF734ABD7FFB}"/>
    <cellStyle name="Warning Text 3 9 4" xfId="57229" xr:uid="{0EBE7098-EAA9-40D9-8471-0405C2B53606}"/>
    <cellStyle name="Warning Text 30" xfId="3371" xr:uid="{967F9AF0-E61B-43E8-97A5-54627150A9DD}"/>
    <cellStyle name="Warning Text 30 10" xfId="21508" xr:uid="{F74A247E-5283-4408-8026-1353E8D27ADB}"/>
    <cellStyle name="Warning Text 30 10 2" xfId="39381" xr:uid="{74C5FC84-8407-4512-B5A9-C5C2FFC06947}"/>
    <cellStyle name="Warning Text 30 10 3" xfId="57232" xr:uid="{BCD3EE59-2099-4F53-904D-FF3073C0069B}"/>
    <cellStyle name="Warning Text 30 11" xfId="21509" xr:uid="{BDE9ABD5-5672-4A9C-9315-A11F955B0700}"/>
    <cellStyle name="Warning Text 30 11 2" xfId="39382" xr:uid="{BFBDAEE3-A461-4540-A97C-AFD1107E4F02}"/>
    <cellStyle name="Warning Text 30 11 3" xfId="57233" xr:uid="{837E44F9-F075-4AA3-9E91-B0A0126AE529}"/>
    <cellStyle name="Warning Text 30 12" xfId="21507" xr:uid="{58790604-8D8A-42F3-8CDE-BF376B73BB29}"/>
    <cellStyle name="Warning Text 30 12 2" xfId="39380" xr:uid="{06211300-FF2E-4F9F-9F3B-D28ECC7B4B6D}"/>
    <cellStyle name="Warning Text 30 12 3" xfId="57231" xr:uid="{5A352C64-01BD-4F6C-B976-E7289F8A09DF}"/>
    <cellStyle name="Warning Text 30 13" xfId="60449" xr:uid="{C346EBF2-A171-418B-930E-CCBF6A3D4B12}"/>
    <cellStyle name="Warning Text 30 2" xfId="21510" xr:uid="{42AA9758-4644-48D7-8DDC-7F35FB46BF7E}"/>
    <cellStyle name="Warning Text 30 2 2" xfId="21511" xr:uid="{9855FCA8-DBD8-48B3-A966-767F19D7DE31}"/>
    <cellStyle name="Warning Text 30 2 2 2" xfId="21512" xr:uid="{F810E94F-7D3E-408F-A9A2-8E2B302CC4A4}"/>
    <cellStyle name="Warning Text 30 2 2 2 2" xfId="39385" xr:uid="{4ABAF2DB-A2A4-4C33-825D-4A5A5D9F5BF9}"/>
    <cellStyle name="Warning Text 30 2 2 2 3" xfId="57236" xr:uid="{901303E9-8E7A-421D-A352-7CA9125EAEAC}"/>
    <cellStyle name="Warning Text 30 2 2 3" xfId="39384" xr:uid="{9828724D-E5FF-41F6-97E7-D9572DED1369}"/>
    <cellStyle name="Warning Text 30 2 2 4" xfId="57235" xr:uid="{270BBF2D-3642-4138-93C6-1780D18086B2}"/>
    <cellStyle name="Warning Text 30 2 3" xfId="21513" xr:uid="{E099ECA5-1745-40F0-803B-9EEA4F7DFD93}"/>
    <cellStyle name="Warning Text 30 2 3 2" xfId="21514" xr:uid="{F1D87666-181F-4E2A-9596-B6FD7154550B}"/>
    <cellStyle name="Warning Text 30 2 3 2 2" xfId="39387" xr:uid="{9A257540-EFAD-4155-B7D8-B6C27DC4419D}"/>
    <cellStyle name="Warning Text 30 2 3 2 3" xfId="57238" xr:uid="{EAF71AB8-73C4-43B2-96ED-E0FFF22B0C2A}"/>
    <cellStyle name="Warning Text 30 2 3 3" xfId="39386" xr:uid="{95ECD22E-F35F-42CE-A291-41416AF4B55C}"/>
    <cellStyle name="Warning Text 30 2 3 4" xfId="57237" xr:uid="{210B6222-B1CF-4553-8C44-A1E6E5F573C6}"/>
    <cellStyle name="Warning Text 30 2 4" xfId="21515" xr:uid="{CBECC487-4EF6-41A6-9E5B-D1ADA0DA566C}"/>
    <cellStyle name="Warning Text 30 2 4 2" xfId="39388" xr:uid="{BFDCE828-3A57-4C77-949A-681912E047A1}"/>
    <cellStyle name="Warning Text 30 2 4 3" xfId="57239" xr:uid="{F2F6B744-E1B9-465A-9AD9-82F114C98B2A}"/>
    <cellStyle name="Warning Text 30 2 5" xfId="21516" xr:uid="{E741961A-C221-4E9E-8FD1-400129FD425C}"/>
    <cellStyle name="Warning Text 30 2 5 2" xfId="39389" xr:uid="{20A54A29-9B9D-4E51-8F2B-9F3B54E1A6B2}"/>
    <cellStyle name="Warning Text 30 2 5 3" xfId="57240" xr:uid="{0C63D92A-B502-4B33-BB5D-E8BD2CC56E7E}"/>
    <cellStyle name="Warning Text 30 2 6" xfId="39383" xr:uid="{2569CB8E-87B5-41A4-91E5-77C202691C37}"/>
    <cellStyle name="Warning Text 30 2 7" xfId="57234" xr:uid="{CF805518-EAC3-478D-9D43-CBCD650840D7}"/>
    <cellStyle name="Warning Text 30 3" xfId="21517" xr:uid="{68F0A768-E692-41C0-A22A-1BBFFA9D1AF7}"/>
    <cellStyle name="Warning Text 30 3 2" xfId="21518" xr:uid="{E80BC473-969F-424D-8DE4-05819C9D9597}"/>
    <cellStyle name="Warning Text 30 3 2 2" xfId="21519" xr:uid="{112FB3A9-6E2F-481E-980B-3DFAF3230089}"/>
    <cellStyle name="Warning Text 30 3 2 2 2" xfId="39392" xr:uid="{E82041A5-4AAC-495A-BAC6-65BB65BBAB55}"/>
    <cellStyle name="Warning Text 30 3 2 2 3" xfId="57243" xr:uid="{5C96AE7E-F149-477D-86B2-18F772FFB99A}"/>
    <cellStyle name="Warning Text 30 3 2 3" xfId="39391" xr:uid="{1852A77B-37F8-4E13-9770-005239AB5F1E}"/>
    <cellStyle name="Warning Text 30 3 2 4" xfId="57242" xr:uid="{DB83A915-AAA7-434E-BBD4-D81EC04D91C6}"/>
    <cellStyle name="Warning Text 30 3 3" xfId="21520" xr:uid="{4AEC0D6F-C70F-46D2-8224-E6B919255E46}"/>
    <cellStyle name="Warning Text 30 3 3 2" xfId="21521" xr:uid="{948A8F0D-867C-417D-AB16-2832DDB5AC82}"/>
    <cellStyle name="Warning Text 30 3 3 2 2" xfId="39394" xr:uid="{DDA7E2EA-ECE4-48E5-BD4D-C80DBCD6082A}"/>
    <cellStyle name="Warning Text 30 3 3 2 3" xfId="57245" xr:uid="{E60CE431-DC36-43A0-9D1C-7932F8507267}"/>
    <cellStyle name="Warning Text 30 3 3 3" xfId="39393" xr:uid="{EE9EAA7D-32CA-40AF-A32E-FFD5FB739F31}"/>
    <cellStyle name="Warning Text 30 3 3 4" xfId="57244" xr:uid="{F7436D0B-B1E9-4BF8-872C-6EF08575B3AF}"/>
    <cellStyle name="Warning Text 30 3 4" xfId="21522" xr:uid="{CF4C2B40-5646-430E-AE73-74E57D4F1174}"/>
    <cellStyle name="Warning Text 30 3 4 2" xfId="39395" xr:uid="{5CE81ECA-6A84-4DFC-939B-51B339E412A2}"/>
    <cellStyle name="Warning Text 30 3 4 3" xfId="57246" xr:uid="{5060258B-14F8-474E-9447-2132C4155EB9}"/>
    <cellStyle name="Warning Text 30 3 5" xfId="39390" xr:uid="{609B8ED1-0D6F-4D13-B509-3EADBC7F5753}"/>
    <cellStyle name="Warning Text 30 3 6" xfId="57241" xr:uid="{50291E47-795D-4F81-BD00-32D9DA8F0113}"/>
    <cellStyle name="Warning Text 30 4" xfId="21523" xr:uid="{B664C8AF-314E-4592-AF77-FEAE6B95EC3B}"/>
    <cellStyle name="Warning Text 30 4 2" xfId="21524" xr:uid="{F918D352-A8E0-4114-BBC4-0184932421D0}"/>
    <cellStyle name="Warning Text 30 4 2 2" xfId="21525" xr:uid="{1ED186D0-E3C0-4699-A6F5-6C6A86818859}"/>
    <cellStyle name="Warning Text 30 4 2 2 2" xfId="39398" xr:uid="{02FBCEB7-0AAC-46B4-A758-8C9F7D66D7EE}"/>
    <cellStyle name="Warning Text 30 4 2 2 3" xfId="57249" xr:uid="{275023FD-8E15-48CD-9280-43FEC3CFB7A2}"/>
    <cellStyle name="Warning Text 30 4 2 3" xfId="39397" xr:uid="{997FD8D8-602F-4859-B06F-3CB7A864A0BA}"/>
    <cellStyle name="Warning Text 30 4 2 4" xfId="57248" xr:uid="{CB188CCD-64CA-434C-90C0-A0C341025635}"/>
    <cellStyle name="Warning Text 30 4 3" xfId="21526" xr:uid="{98A40741-8C43-4A29-846E-FEEF3F90E17E}"/>
    <cellStyle name="Warning Text 30 4 3 2" xfId="21527" xr:uid="{7983456E-0448-4F74-BE86-8C4F674BFD72}"/>
    <cellStyle name="Warning Text 30 4 3 2 2" xfId="39400" xr:uid="{1BD0105F-B733-40D0-BDB7-927412BC3203}"/>
    <cellStyle name="Warning Text 30 4 3 2 3" xfId="57251" xr:uid="{0C18A8A9-A61D-4255-85BF-75F5DF36DBF8}"/>
    <cellStyle name="Warning Text 30 4 3 3" xfId="39399" xr:uid="{F70BBC43-C752-4216-9ABF-92636ECE0888}"/>
    <cellStyle name="Warning Text 30 4 3 4" xfId="57250" xr:uid="{9D3A0C21-AF2C-480F-BE0E-892B3D7EA361}"/>
    <cellStyle name="Warning Text 30 4 4" xfId="21528" xr:uid="{E412EC33-C012-42D0-97D6-11396B1A2FE7}"/>
    <cellStyle name="Warning Text 30 4 4 2" xfId="39401" xr:uid="{29CC924A-F2E8-45B5-8A03-6D52E9A73408}"/>
    <cellStyle name="Warning Text 30 4 4 3" xfId="57252" xr:uid="{98AD1790-9214-4583-B5E3-78E0FB9A2D16}"/>
    <cellStyle name="Warning Text 30 4 5" xfId="39396" xr:uid="{4742148B-9C5C-437E-B9E8-FF91824AEE64}"/>
    <cellStyle name="Warning Text 30 4 6" xfId="57247" xr:uid="{C9F25894-E053-4CC1-B558-E4C1BC49B467}"/>
    <cellStyle name="Warning Text 30 5" xfId="21529" xr:uid="{A2FA7D11-2C83-427D-86E9-197956CDE0D8}"/>
    <cellStyle name="Warning Text 30 5 2" xfId="21530" xr:uid="{15FC708F-DEB3-488D-8A78-AB327C42FE50}"/>
    <cellStyle name="Warning Text 30 5 2 2" xfId="21531" xr:uid="{D7A16EE4-386B-4453-AFE3-E26D27099A83}"/>
    <cellStyle name="Warning Text 30 5 2 2 2" xfId="39404" xr:uid="{A32F776E-6F34-44CD-887C-231734850632}"/>
    <cellStyle name="Warning Text 30 5 2 2 3" xfId="57255" xr:uid="{05321B76-084E-4139-AE93-B72B328DD4E2}"/>
    <cellStyle name="Warning Text 30 5 2 3" xfId="39403" xr:uid="{CB1E8384-735F-41D5-9BC4-EC0EE0F2CB8C}"/>
    <cellStyle name="Warning Text 30 5 2 4" xfId="57254" xr:uid="{D4963183-1796-4EF7-A824-F24A37B70531}"/>
    <cellStyle name="Warning Text 30 5 3" xfId="21532" xr:uid="{48BD29A8-9290-48DB-8346-7780709C72DE}"/>
    <cellStyle name="Warning Text 30 5 3 2" xfId="21533" xr:uid="{847B9012-A81D-49FF-AF81-89FCFCC6F017}"/>
    <cellStyle name="Warning Text 30 5 3 2 2" xfId="39406" xr:uid="{09B392A0-1A40-48AA-90B4-16FE7F5149CD}"/>
    <cellStyle name="Warning Text 30 5 3 2 3" xfId="57257" xr:uid="{940271B2-E7A5-4BC3-A8EE-ABBFC57D2D77}"/>
    <cellStyle name="Warning Text 30 5 3 3" xfId="39405" xr:uid="{E9B4282E-21B4-4F19-B2F8-5AAD0331BFC7}"/>
    <cellStyle name="Warning Text 30 5 3 4" xfId="57256" xr:uid="{7620CE11-8BC9-4B9C-B0A3-C671A49353E8}"/>
    <cellStyle name="Warning Text 30 5 4" xfId="21534" xr:uid="{4D5B0E66-3995-478A-9D4F-ABE302276476}"/>
    <cellStyle name="Warning Text 30 5 4 2" xfId="21535" xr:uid="{A9B7CF5C-7787-4F04-9C97-82D3A7217352}"/>
    <cellStyle name="Warning Text 30 5 4 2 2" xfId="39408" xr:uid="{D1923B71-569E-4B65-A634-D46A1A43F547}"/>
    <cellStyle name="Warning Text 30 5 4 2 3" xfId="57259" xr:uid="{8B452AC6-A95A-4ED4-A6D0-88972A27F3A8}"/>
    <cellStyle name="Warning Text 30 5 4 3" xfId="39407" xr:uid="{1038A12E-574E-4B61-82F2-CF4C8D5B5B8E}"/>
    <cellStyle name="Warning Text 30 5 4 4" xfId="57258" xr:uid="{C1FBEB83-BC35-4B21-A3EE-768929A0584B}"/>
    <cellStyle name="Warning Text 30 5 5" xfId="21536" xr:uid="{1B162F31-6F46-48A2-8EF0-EB22167F864E}"/>
    <cellStyle name="Warning Text 30 5 5 2" xfId="39409" xr:uid="{F8E99160-E872-492A-854D-A121AFEDF63B}"/>
    <cellStyle name="Warning Text 30 5 5 3" xfId="57260" xr:uid="{3A0A8A42-877E-482C-A9DD-441325548DFD}"/>
    <cellStyle name="Warning Text 30 5 6" xfId="39402" xr:uid="{B282AFC0-D4A9-499D-BBFC-F7069041CECC}"/>
    <cellStyle name="Warning Text 30 5 7" xfId="57253" xr:uid="{CAC24857-19B7-4C62-9D9D-85DBE12772A7}"/>
    <cellStyle name="Warning Text 30 6" xfId="21537" xr:uid="{F3FBF7FB-87C4-4FC4-8CF1-FD19FAE8DF8F}"/>
    <cellStyle name="Warning Text 30 6 2" xfId="21538" xr:uid="{9DB9D834-5DC2-471E-AC2B-22CCF297E346}"/>
    <cellStyle name="Warning Text 30 6 2 2" xfId="21539" xr:uid="{BB0D8334-7189-4E71-A9E1-A271D255B11C}"/>
    <cellStyle name="Warning Text 30 6 2 2 2" xfId="39412" xr:uid="{2762DEA9-ACF7-4E34-8328-121765F0FD7E}"/>
    <cellStyle name="Warning Text 30 6 2 2 3" xfId="57263" xr:uid="{40CFF909-26A4-4FF2-B544-6F3181F9540E}"/>
    <cellStyle name="Warning Text 30 6 2 3" xfId="39411" xr:uid="{56960326-C365-44BE-B1F5-C0280CF4F253}"/>
    <cellStyle name="Warning Text 30 6 2 4" xfId="57262" xr:uid="{3E7A4802-BEA1-4DE0-B472-C07190F64035}"/>
    <cellStyle name="Warning Text 30 6 3" xfId="21540" xr:uid="{FD10F7D2-DDD3-496D-A6E8-0FC1853404DD}"/>
    <cellStyle name="Warning Text 30 6 3 2" xfId="21541" xr:uid="{4B679126-FBC4-48F8-9D0E-A04402B2874E}"/>
    <cellStyle name="Warning Text 30 6 3 2 2" xfId="39414" xr:uid="{AE215251-DF19-4D5A-A173-385AC7E559F8}"/>
    <cellStyle name="Warning Text 30 6 3 2 3" xfId="57265" xr:uid="{DD163F4E-C638-44A7-A602-298EC9B4C0B3}"/>
    <cellStyle name="Warning Text 30 6 3 3" xfId="39413" xr:uid="{99267746-AAFB-4313-9992-C28C0DFA6FF8}"/>
    <cellStyle name="Warning Text 30 6 3 4" xfId="57264" xr:uid="{E8161F78-F520-45EE-B2C1-D10DC4EC8EE4}"/>
    <cellStyle name="Warning Text 30 6 4" xfId="21542" xr:uid="{98DAF253-4757-4456-A803-9D0081111A42}"/>
    <cellStyle name="Warning Text 30 6 4 2" xfId="39415" xr:uid="{D31BA4EE-489E-4B39-A7FC-C32F64382DBC}"/>
    <cellStyle name="Warning Text 30 6 4 3" xfId="57266" xr:uid="{F67783CD-95BC-427F-B2E4-393C2800FEF6}"/>
    <cellStyle name="Warning Text 30 6 5" xfId="39410" xr:uid="{FF24D2A1-FB1D-4C3F-9C3E-D5981E34EBBB}"/>
    <cellStyle name="Warning Text 30 6 6" xfId="57261" xr:uid="{9ED5C3C1-701E-46E7-A709-83D74A7E51B5}"/>
    <cellStyle name="Warning Text 30 7" xfId="21543" xr:uid="{6D67A101-A330-497C-A624-E106308B081B}"/>
    <cellStyle name="Warning Text 30 7 2" xfId="21544" xr:uid="{83D9B030-A93A-4B85-B9AE-F7455A4EF2E8}"/>
    <cellStyle name="Warning Text 30 7 2 2" xfId="39417" xr:uid="{36009411-C3C2-48DE-81D4-47CD0F3B7FF9}"/>
    <cellStyle name="Warning Text 30 7 2 3" xfId="57268" xr:uid="{E8C6C851-32E3-43D6-97BB-75806CE4A854}"/>
    <cellStyle name="Warning Text 30 7 3" xfId="39416" xr:uid="{81BCDEBC-AD56-456F-A736-BE38E1A04D52}"/>
    <cellStyle name="Warning Text 30 7 4" xfId="57267" xr:uid="{0FBE4BDA-05D3-4340-80BF-EF3BA53F3301}"/>
    <cellStyle name="Warning Text 30 8" xfId="21545" xr:uid="{07053C45-95C9-4EE3-9A02-DEEE7F479996}"/>
    <cellStyle name="Warning Text 30 8 2" xfId="21546" xr:uid="{50A19B86-F332-4AAD-97C3-C4F5EC5390DC}"/>
    <cellStyle name="Warning Text 30 8 2 2" xfId="39419" xr:uid="{E5A87320-BDB9-4602-8F25-1433082A952F}"/>
    <cellStyle name="Warning Text 30 8 2 3" xfId="57270" xr:uid="{D85E823E-F40E-4C75-ACBA-0EE88FD091D8}"/>
    <cellStyle name="Warning Text 30 8 3" xfId="39418" xr:uid="{604418BB-7A90-4F01-A07F-612A0FB7B5CE}"/>
    <cellStyle name="Warning Text 30 8 4" xfId="57269" xr:uid="{3FEBE02E-AC67-472C-B20C-0DDE370D66A2}"/>
    <cellStyle name="Warning Text 30 9" xfId="21547" xr:uid="{0704C451-186E-4069-AAEB-279E82ED9526}"/>
    <cellStyle name="Warning Text 30 9 2" xfId="21548" xr:uid="{64A86D5C-4378-4A84-99D2-47F3C0D0A4DF}"/>
    <cellStyle name="Warning Text 30 9 2 2" xfId="39421" xr:uid="{EB7220CB-0462-4F97-AA74-9049A5849DCD}"/>
    <cellStyle name="Warning Text 30 9 2 3" xfId="57272" xr:uid="{E6E81181-2727-40D6-A40C-CE1D93756FDF}"/>
    <cellStyle name="Warning Text 30 9 3" xfId="39420" xr:uid="{1DAF64B7-193C-4AE0-899F-62A13DA17B28}"/>
    <cellStyle name="Warning Text 30 9 4" xfId="57271" xr:uid="{E7CE281D-5806-4877-AD1B-6BC9FF4FD47D}"/>
    <cellStyle name="Warning Text 31" xfId="3372" xr:uid="{552AF730-BFBB-498D-A09D-F5418802F72A}"/>
    <cellStyle name="Warning Text 31 10" xfId="21550" xr:uid="{C3E7133B-8243-4428-9E54-A629F66A05D9}"/>
    <cellStyle name="Warning Text 31 10 2" xfId="39423" xr:uid="{A2FD964B-4EDC-48E5-82CE-CA2EE47D7617}"/>
    <cellStyle name="Warning Text 31 10 3" xfId="57274" xr:uid="{8B46F158-DE2B-4BF0-AFC5-A76D48BA524A}"/>
    <cellStyle name="Warning Text 31 11" xfId="21551" xr:uid="{0D6A2F32-1CCD-4AEA-9545-F10989B2EC57}"/>
    <cellStyle name="Warning Text 31 11 2" xfId="39424" xr:uid="{3B3B47AD-FC7A-4132-9C35-9B41266BE367}"/>
    <cellStyle name="Warning Text 31 11 3" xfId="57275" xr:uid="{A1B9768F-C9A4-44A2-9F19-BF63F0EA470C}"/>
    <cellStyle name="Warning Text 31 12" xfId="21549" xr:uid="{A23CC628-D7B6-4E66-ACEA-6A224C4EC53F}"/>
    <cellStyle name="Warning Text 31 12 2" xfId="39422" xr:uid="{FE82082C-B67A-408A-BF88-86278C40B846}"/>
    <cellStyle name="Warning Text 31 12 3" xfId="57273" xr:uid="{DB4EE143-3D68-4A9B-AC66-783521A70F5C}"/>
    <cellStyle name="Warning Text 31 13" xfId="60450" xr:uid="{577B68B7-EC49-4926-9D96-69E279088879}"/>
    <cellStyle name="Warning Text 31 2" xfId="21552" xr:uid="{14C85AAE-642A-4742-8807-4AE9EBB43D7A}"/>
    <cellStyle name="Warning Text 31 2 2" xfId="21553" xr:uid="{66C85AF5-5519-493F-8F76-A97F9343E0E3}"/>
    <cellStyle name="Warning Text 31 2 2 2" xfId="21554" xr:uid="{79694C37-A681-4C85-849A-7D921876767E}"/>
    <cellStyle name="Warning Text 31 2 2 2 2" xfId="39427" xr:uid="{C3F400B2-100E-4BB3-BBCC-5A2E5020C639}"/>
    <cellStyle name="Warning Text 31 2 2 2 3" xfId="57278" xr:uid="{892233E3-EEED-4F2C-ACD9-CDCCA747247F}"/>
    <cellStyle name="Warning Text 31 2 2 3" xfId="39426" xr:uid="{C9910252-1CDB-499F-9BE6-237D67B41E3E}"/>
    <cellStyle name="Warning Text 31 2 2 4" xfId="57277" xr:uid="{E461A9AF-3BAA-4C81-9CAB-40ED25422D37}"/>
    <cellStyle name="Warning Text 31 2 3" xfId="21555" xr:uid="{56F93C14-0D91-48E4-B667-627138AAD231}"/>
    <cellStyle name="Warning Text 31 2 3 2" xfId="21556" xr:uid="{9850B4F8-BC50-45F0-B19C-50B876240955}"/>
    <cellStyle name="Warning Text 31 2 3 2 2" xfId="39429" xr:uid="{8A5AC862-EA88-46AF-8599-93C5AF69B6CC}"/>
    <cellStyle name="Warning Text 31 2 3 2 3" xfId="57280" xr:uid="{7CE75705-4572-4752-8DA1-3642ABD1BF5E}"/>
    <cellStyle name="Warning Text 31 2 3 3" xfId="39428" xr:uid="{55551415-86FE-4C85-A128-A1CC371D3062}"/>
    <cellStyle name="Warning Text 31 2 3 4" xfId="57279" xr:uid="{8DF88D85-458E-4378-A5B7-77DB018B0C05}"/>
    <cellStyle name="Warning Text 31 2 4" xfId="21557" xr:uid="{F901F4E2-0E07-44FB-AD7B-ED5D7024A318}"/>
    <cellStyle name="Warning Text 31 2 4 2" xfId="39430" xr:uid="{99FDE3A7-4BD1-495A-8734-E88A59DC6D3B}"/>
    <cellStyle name="Warning Text 31 2 4 3" xfId="57281" xr:uid="{9FB7E7BD-2AF5-4FC2-855A-95EBCA5327F4}"/>
    <cellStyle name="Warning Text 31 2 5" xfId="21558" xr:uid="{6607FD5A-41F6-4BCF-82E3-3CDAA2961B34}"/>
    <cellStyle name="Warning Text 31 2 5 2" xfId="39431" xr:uid="{4D1B4182-210A-46F7-9DC6-1144AA5527CF}"/>
    <cellStyle name="Warning Text 31 2 5 3" xfId="57282" xr:uid="{8D545A07-DC40-49E3-9FB2-E160884534DD}"/>
    <cellStyle name="Warning Text 31 2 6" xfId="39425" xr:uid="{FFC18833-F07C-424B-9A27-0B50DB31EC73}"/>
    <cellStyle name="Warning Text 31 2 7" xfId="57276" xr:uid="{510FC55F-CC95-4DFE-BE7B-833A708718CD}"/>
    <cellStyle name="Warning Text 31 3" xfId="21559" xr:uid="{C6D63F1A-D401-435B-A73C-42FD07A1D8A4}"/>
    <cellStyle name="Warning Text 31 3 2" xfId="21560" xr:uid="{912575B8-A056-48EE-BF26-A21045EA4B20}"/>
    <cellStyle name="Warning Text 31 3 2 2" xfId="21561" xr:uid="{4DF62A43-5402-4DAB-8702-D04FC0ECB0E6}"/>
    <cellStyle name="Warning Text 31 3 2 2 2" xfId="39434" xr:uid="{9BE329AF-40DF-4FB7-B317-4A789AFB7986}"/>
    <cellStyle name="Warning Text 31 3 2 2 3" xfId="57285" xr:uid="{0645978D-C441-4392-B88A-851D4B194DE3}"/>
    <cellStyle name="Warning Text 31 3 2 3" xfId="39433" xr:uid="{E3234D6D-DEDB-447E-A72E-68A2F5E177E9}"/>
    <cellStyle name="Warning Text 31 3 2 4" xfId="57284" xr:uid="{1E35365C-2593-4654-AB7D-25FBCA5E4118}"/>
    <cellStyle name="Warning Text 31 3 3" xfId="21562" xr:uid="{B42D574B-B60A-4805-80D1-785466D6D89F}"/>
    <cellStyle name="Warning Text 31 3 3 2" xfId="21563" xr:uid="{B8F8E8CA-13D6-480F-99D5-852DAAB53FB1}"/>
    <cellStyle name="Warning Text 31 3 3 2 2" xfId="39436" xr:uid="{A716A8BC-6F03-4AD8-94BB-66A9862A47E2}"/>
    <cellStyle name="Warning Text 31 3 3 2 3" xfId="57287" xr:uid="{BDFF6881-7F91-4380-A802-017283D93DDC}"/>
    <cellStyle name="Warning Text 31 3 3 3" xfId="39435" xr:uid="{CB364313-237B-4E4D-8A7E-2833B6CE46AF}"/>
    <cellStyle name="Warning Text 31 3 3 4" xfId="57286" xr:uid="{D57616C7-0406-4312-903E-C4AACFF3537F}"/>
    <cellStyle name="Warning Text 31 3 4" xfId="21564" xr:uid="{EECF5882-A135-4132-B547-650D691CC124}"/>
    <cellStyle name="Warning Text 31 3 4 2" xfId="39437" xr:uid="{BFD8F5C7-8268-4393-A37A-65D9B5CE48CD}"/>
    <cellStyle name="Warning Text 31 3 4 3" xfId="57288" xr:uid="{8B6CDD4B-C2AF-405C-B13B-3F30F7ECD45F}"/>
    <cellStyle name="Warning Text 31 3 5" xfId="39432" xr:uid="{AF9E9FEA-B515-44C7-A4D5-2EB61229DBD2}"/>
    <cellStyle name="Warning Text 31 3 6" xfId="57283" xr:uid="{99645ECC-AE00-49A7-888A-63BA979F1285}"/>
    <cellStyle name="Warning Text 31 4" xfId="21565" xr:uid="{7EFC7667-E9AB-41E4-BC00-0D462C9173F2}"/>
    <cellStyle name="Warning Text 31 4 2" xfId="21566" xr:uid="{E489E08D-AA73-4EAB-B91D-B6E48C793B38}"/>
    <cellStyle name="Warning Text 31 4 2 2" xfId="21567" xr:uid="{7D6968FA-C143-43C7-9AAE-A9D6EDFE2143}"/>
    <cellStyle name="Warning Text 31 4 2 2 2" xfId="39440" xr:uid="{262C3D71-DC66-4FC8-8260-DB91502B0C54}"/>
    <cellStyle name="Warning Text 31 4 2 2 3" xfId="57291" xr:uid="{D0A51105-D391-4FF3-B532-46E32A13F783}"/>
    <cellStyle name="Warning Text 31 4 2 3" xfId="39439" xr:uid="{65470D24-055F-414D-9B63-F860FDB551E8}"/>
    <cellStyle name="Warning Text 31 4 2 4" xfId="57290" xr:uid="{D942542B-2D3C-4ECF-BC7F-B3DBC8E37CB5}"/>
    <cellStyle name="Warning Text 31 4 3" xfId="21568" xr:uid="{565420D8-E663-4722-A458-A219D239DB92}"/>
    <cellStyle name="Warning Text 31 4 3 2" xfId="21569" xr:uid="{FE5AEA7B-03E6-4EBA-80EF-AAEF460BDB6B}"/>
    <cellStyle name="Warning Text 31 4 3 2 2" xfId="39442" xr:uid="{B56A1347-EB86-4185-BED2-002D39D674C2}"/>
    <cellStyle name="Warning Text 31 4 3 2 3" xfId="57293" xr:uid="{81832AC4-6873-4D82-BDE4-866E09A6808A}"/>
    <cellStyle name="Warning Text 31 4 3 3" xfId="39441" xr:uid="{C2AEB9DB-48C7-4F7B-B93C-7F12EAF02BD9}"/>
    <cellStyle name="Warning Text 31 4 3 4" xfId="57292" xr:uid="{B5B6A2BC-1199-4D68-8D20-4D20AD89D74E}"/>
    <cellStyle name="Warning Text 31 4 4" xfId="21570" xr:uid="{CB4CB006-3D35-4F81-8F13-22ACB56D25CF}"/>
    <cellStyle name="Warning Text 31 4 4 2" xfId="39443" xr:uid="{30F46866-B626-4F38-A2C8-E9A45EE12E9C}"/>
    <cellStyle name="Warning Text 31 4 4 3" xfId="57294" xr:uid="{97113934-B372-42BB-98BB-9D7CDBFF33CF}"/>
    <cellStyle name="Warning Text 31 4 5" xfId="39438" xr:uid="{A35CA299-B3C2-45FF-9859-90CCDE674169}"/>
    <cellStyle name="Warning Text 31 4 6" xfId="57289" xr:uid="{BBB6723E-7B87-4087-90B3-125C07F7103A}"/>
    <cellStyle name="Warning Text 31 5" xfId="21571" xr:uid="{8A13CE9A-4962-45E4-88B7-C05DE1A4C25C}"/>
    <cellStyle name="Warning Text 31 5 2" xfId="21572" xr:uid="{2BA64FB7-A7E6-444F-A79A-76FBEFBEAC14}"/>
    <cellStyle name="Warning Text 31 5 2 2" xfId="21573" xr:uid="{243BF3FE-C487-410E-BFAB-72699542EC05}"/>
    <cellStyle name="Warning Text 31 5 2 2 2" xfId="39446" xr:uid="{1FD3B265-484B-442D-9F56-D982D859DB5A}"/>
    <cellStyle name="Warning Text 31 5 2 2 3" xfId="57297" xr:uid="{6F58C96B-DB42-47DF-8D26-E2C3F53CCD59}"/>
    <cellStyle name="Warning Text 31 5 2 3" xfId="39445" xr:uid="{06E0C349-F4DC-47F6-B746-0D337AAE2291}"/>
    <cellStyle name="Warning Text 31 5 2 4" xfId="57296" xr:uid="{52437963-5086-4D4F-8C39-E9994CC8B20C}"/>
    <cellStyle name="Warning Text 31 5 3" xfId="21574" xr:uid="{C34AAFCA-7B17-45E3-8326-162CF783BC4A}"/>
    <cellStyle name="Warning Text 31 5 3 2" xfId="21575" xr:uid="{751157B5-6782-4859-9DC3-1208A8BFD401}"/>
    <cellStyle name="Warning Text 31 5 3 2 2" xfId="39448" xr:uid="{49351CD7-1C23-4E5B-AFF9-A000B4525F24}"/>
    <cellStyle name="Warning Text 31 5 3 2 3" xfId="57299" xr:uid="{3B7EE663-94C6-4A82-841A-CCEF14C226A6}"/>
    <cellStyle name="Warning Text 31 5 3 3" xfId="39447" xr:uid="{16489907-E9E2-478A-AA0C-07DBE2F41EE8}"/>
    <cellStyle name="Warning Text 31 5 3 4" xfId="57298" xr:uid="{4C2254F5-CC73-47E4-BDB1-E23E2633C07E}"/>
    <cellStyle name="Warning Text 31 5 4" xfId="21576" xr:uid="{79A6013C-8050-4DA3-BEC3-FB2226575AD8}"/>
    <cellStyle name="Warning Text 31 5 4 2" xfId="21577" xr:uid="{95491B32-CE2B-4443-8271-130560817D37}"/>
    <cellStyle name="Warning Text 31 5 4 2 2" xfId="39450" xr:uid="{5D8659E8-9B1A-4E78-BD23-60F0EC314070}"/>
    <cellStyle name="Warning Text 31 5 4 2 3" xfId="57301" xr:uid="{C318562A-EFD8-447F-81CF-8F28073603D8}"/>
    <cellStyle name="Warning Text 31 5 4 3" xfId="39449" xr:uid="{22B5FCE8-16D4-479E-9A8A-B3930C11575D}"/>
    <cellStyle name="Warning Text 31 5 4 4" xfId="57300" xr:uid="{23E56525-48BC-41FA-890D-0054B427E25C}"/>
    <cellStyle name="Warning Text 31 5 5" xfId="21578" xr:uid="{F0E9CE6D-C91F-4D97-B00B-6AE06016E93C}"/>
    <cellStyle name="Warning Text 31 5 5 2" xfId="39451" xr:uid="{17B47CC1-ACC5-44D1-AA1D-6F8BB0A4BE91}"/>
    <cellStyle name="Warning Text 31 5 5 3" xfId="57302" xr:uid="{28BB37BB-C043-403F-926A-D01A21F29CED}"/>
    <cellStyle name="Warning Text 31 5 6" xfId="39444" xr:uid="{9C38B4E0-0A25-4C11-A06A-E8B97562E420}"/>
    <cellStyle name="Warning Text 31 5 7" xfId="57295" xr:uid="{A854EA51-EB10-4742-8697-A72861AF0528}"/>
    <cellStyle name="Warning Text 31 6" xfId="21579" xr:uid="{CEBD39D3-DDC7-445A-B46F-07422AED0799}"/>
    <cellStyle name="Warning Text 31 6 2" xfId="21580" xr:uid="{19ED6EA4-881F-4862-85BE-81AF7AA41AA9}"/>
    <cellStyle name="Warning Text 31 6 2 2" xfId="21581" xr:uid="{B7F5F43D-AD45-4B22-9C38-1B0DF0C6FC85}"/>
    <cellStyle name="Warning Text 31 6 2 2 2" xfId="39454" xr:uid="{3ECEBFED-E961-4524-92EB-81BE3FC7FBB3}"/>
    <cellStyle name="Warning Text 31 6 2 2 3" xfId="57305" xr:uid="{3E9592F6-ACD9-49D2-A761-D11CB197DB39}"/>
    <cellStyle name="Warning Text 31 6 2 3" xfId="39453" xr:uid="{9B0F54E7-84B5-455B-B327-9F3EFB4A4602}"/>
    <cellStyle name="Warning Text 31 6 2 4" xfId="57304" xr:uid="{D54DBDD5-C3E1-4551-A76B-9A2E305E2767}"/>
    <cellStyle name="Warning Text 31 6 3" xfId="21582" xr:uid="{80F8C140-0E32-4F1B-B826-64AC14471F3D}"/>
    <cellStyle name="Warning Text 31 6 3 2" xfId="21583" xr:uid="{7281FD83-E1EC-4D33-AB32-81715454699A}"/>
    <cellStyle name="Warning Text 31 6 3 2 2" xfId="39456" xr:uid="{F79F2688-E031-4F62-AE02-F1E6AB9366D1}"/>
    <cellStyle name="Warning Text 31 6 3 2 3" xfId="57307" xr:uid="{2AF44846-8241-4DA1-A870-FC3A700F71F7}"/>
    <cellStyle name="Warning Text 31 6 3 3" xfId="39455" xr:uid="{55374A04-6BC8-45CD-A459-C270B3C4CC9B}"/>
    <cellStyle name="Warning Text 31 6 3 4" xfId="57306" xr:uid="{85B65D78-3B45-4728-887E-6F1472B6F139}"/>
    <cellStyle name="Warning Text 31 6 4" xfId="21584" xr:uid="{81721918-9E45-47BB-B211-F2F9827B37EA}"/>
    <cellStyle name="Warning Text 31 6 4 2" xfId="39457" xr:uid="{781FD4DA-5C21-4688-BA03-C4D272E49EB1}"/>
    <cellStyle name="Warning Text 31 6 4 3" xfId="57308" xr:uid="{583B3A73-3187-4392-93A9-633778411D1E}"/>
    <cellStyle name="Warning Text 31 6 5" xfId="39452" xr:uid="{C6CA2C4C-AFC9-4365-8B2A-2251FADD1216}"/>
    <cellStyle name="Warning Text 31 6 6" xfId="57303" xr:uid="{EFF84FA3-5E16-4670-A725-76CEFABB5690}"/>
    <cellStyle name="Warning Text 31 7" xfId="21585" xr:uid="{F69CBEB4-D0D7-43AA-9653-B6038A8C9E6E}"/>
    <cellStyle name="Warning Text 31 7 2" xfId="21586" xr:uid="{476A07F8-11FF-4F83-AB00-E1164752C318}"/>
    <cellStyle name="Warning Text 31 7 2 2" xfId="39459" xr:uid="{495308CF-723E-42E6-9EED-CEE6BF3D3C39}"/>
    <cellStyle name="Warning Text 31 7 2 3" xfId="57310" xr:uid="{1C9726B2-BC9D-44DA-BAD5-526EAC5B001D}"/>
    <cellStyle name="Warning Text 31 7 3" xfId="39458" xr:uid="{ACF5C8E2-55ED-4C2E-89E0-D752C2192730}"/>
    <cellStyle name="Warning Text 31 7 4" xfId="57309" xr:uid="{E927434F-A17C-47FD-87B2-625787899DE8}"/>
    <cellStyle name="Warning Text 31 8" xfId="21587" xr:uid="{7D711956-AA30-4686-B6E9-B5FFB4E397C3}"/>
    <cellStyle name="Warning Text 31 8 2" xfId="21588" xr:uid="{B4800E78-C9A8-4E67-B650-2221E0EED56A}"/>
    <cellStyle name="Warning Text 31 8 2 2" xfId="39461" xr:uid="{A5835D52-1D9E-404E-8BE1-5EC60E78EC13}"/>
    <cellStyle name="Warning Text 31 8 2 3" xfId="57312" xr:uid="{0446B3F2-C491-410F-8AAC-EE8D624513D6}"/>
    <cellStyle name="Warning Text 31 8 3" xfId="39460" xr:uid="{2E915433-A178-4948-8D68-36863BA4A104}"/>
    <cellStyle name="Warning Text 31 8 4" xfId="57311" xr:uid="{08A3751D-A387-4D35-9F7A-8C0745C1EF5F}"/>
    <cellStyle name="Warning Text 31 9" xfId="21589" xr:uid="{164B215D-C8B3-44C4-8407-F078B23C0C30}"/>
    <cellStyle name="Warning Text 31 9 2" xfId="21590" xr:uid="{BE3921C0-30E4-4894-B550-18E9CF327A85}"/>
    <cellStyle name="Warning Text 31 9 2 2" xfId="39463" xr:uid="{88731300-0B06-4002-B323-60AC76F8FE4F}"/>
    <cellStyle name="Warning Text 31 9 2 3" xfId="57314" xr:uid="{B25A57CE-6A66-49CD-8CF7-D5CB4F1B5671}"/>
    <cellStyle name="Warning Text 31 9 3" xfId="39462" xr:uid="{34017CCE-596C-4CF2-A98C-9AC35205FC57}"/>
    <cellStyle name="Warning Text 31 9 4" xfId="57313" xr:uid="{B93EF61B-D84D-4C22-9F33-C50D9E1F3EBD}"/>
    <cellStyle name="Warning Text 32" xfId="3373" xr:uid="{3585F84F-A173-4828-81AE-44524827E8AC}"/>
    <cellStyle name="Warning Text 32 10" xfId="21592" xr:uid="{E6601308-9D2C-4B88-814F-EDAE3B465424}"/>
    <cellStyle name="Warning Text 32 10 2" xfId="39465" xr:uid="{5F99B8F3-7B2D-4477-AF3E-9075D39F2F83}"/>
    <cellStyle name="Warning Text 32 10 3" xfId="57316" xr:uid="{B6628BAE-287A-478E-A5DB-1FB1820362FA}"/>
    <cellStyle name="Warning Text 32 11" xfId="21593" xr:uid="{EAE38C4B-71EF-4535-8FD6-D515BDF790B4}"/>
    <cellStyle name="Warning Text 32 11 2" xfId="39466" xr:uid="{D0B87907-AA86-44B5-A6F4-8346D98679E1}"/>
    <cellStyle name="Warning Text 32 11 3" xfId="57317" xr:uid="{2105565D-A6CC-446D-AD5C-E633EE02B462}"/>
    <cellStyle name="Warning Text 32 12" xfId="21591" xr:uid="{F0EBFB6B-7B39-43D8-875F-FA77DFF2AB15}"/>
    <cellStyle name="Warning Text 32 12 2" xfId="39464" xr:uid="{F8C4FAAE-803C-44CD-87C0-E334459D39F7}"/>
    <cellStyle name="Warning Text 32 12 3" xfId="57315" xr:uid="{CB5BACD6-AE41-411E-B67D-11CEE34C39FA}"/>
    <cellStyle name="Warning Text 32 13" xfId="60451" xr:uid="{3E9764E6-52A6-4274-BCB3-1A1BC4A7012F}"/>
    <cellStyle name="Warning Text 32 2" xfId="21594" xr:uid="{DF03B2B1-C8B7-4120-B934-5A7E43EBD158}"/>
    <cellStyle name="Warning Text 32 2 2" xfId="21595" xr:uid="{FC0B489D-09A5-4855-A390-046917731F07}"/>
    <cellStyle name="Warning Text 32 2 2 2" xfId="21596" xr:uid="{5AE1AC77-5963-4D66-B9C6-34300A275670}"/>
    <cellStyle name="Warning Text 32 2 2 2 2" xfId="39469" xr:uid="{C744039D-4C52-476C-AB87-A0521310EE17}"/>
    <cellStyle name="Warning Text 32 2 2 2 3" xfId="57320" xr:uid="{050EEF65-E76C-40A0-9FDD-DE7D3A1DA181}"/>
    <cellStyle name="Warning Text 32 2 2 3" xfId="39468" xr:uid="{C05C1D4B-9351-44CF-85E4-2A5F20D7ED72}"/>
    <cellStyle name="Warning Text 32 2 2 4" xfId="57319" xr:uid="{36F15497-2BAC-4FB1-84C9-84B79BEACA70}"/>
    <cellStyle name="Warning Text 32 2 3" xfId="21597" xr:uid="{DB85AC7E-931F-4EB6-948D-7293A8A49A05}"/>
    <cellStyle name="Warning Text 32 2 3 2" xfId="21598" xr:uid="{F55301BB-B616-4555-9620-B9A4AD0CAB92}"/>
    <cellStyle name="Warning Text 32 2 3 2 2" xfId="39471" xr:uid="{180AA219-94F6-4AE0-ACEF-44F5DA2CDEDE}"/>
    <cellStyle name="Warning Text 32 2 3 2 3" xfId="57322" xr:uid="{3576D375-4B63-4DFC-98CC-E96FC0D103CC}"/>
    <cellStyle name="Warning Text 32 2 3 3" xfId="39470" xr:uid="{E6A33060-E313-4F68-99AA-781020CACEFC}"/>
    <cellStyle name="Warning Text 32 2 3 4" xfId="57321" xr:uid="{62FBD16C-4E34-427C-B2DC-76DEB428014E}"/>
    <cellStyle name="Warning Text 32 2 4" xfId="21599" xr:uid="{448F8E16-767D-4DE9-91E0-0EE9D133383C}"/>
    <cellStyle name="Warning Text 32 2 4 2" xfId="39472" xr:uid="{28203B36-B153-4BFE-A8BF-2C31A3B1EE61}"/>
    <cellStyle name="Warning Text 32 2 4 3" xfId="57323" xr:uid="{B1CA2ABA-8C77-467D-9242-950CC47037A4}"/>
    <cellStyle name="Warning Text 32 2 5" xfId="21600" xr:uid="{BED4483A-5C8F-4C38-9362-117196D938C3}"/>
    <cellStyle name="Warning Text 32 2 5 2" xfId="39473" xr:uid="{E40DE7B4-CCD4-4627-AFFA-C9BBC9E0C90F}"/>
    <cellStyle name="Warning Text 32 2 5 3" xfId="57324" xr:uid="{B72D5578-63FD-405D-8CC9-0708435BC8C0}"/>
    <cellStyle name="Warning Text 32 2 6" xfId="39467" xr:uid="{185EB1CD-4A79-401F-B714-4ABB5177C478}"/>
    <cellStyle name="Warning Text 32 2 7" xfId="57318" xr:uid="{1049DE8D-77A0-4CB2-9C77-5F5064918153}"/>
    <cellStyle name="Warning Text 32 3" xfId="21601" xr:uid="{BF0DBB71-506A-41A8-B38F-CE652806F26A}"/>
    <cellStyle name="Warning Text 32 3 2" xfId="21602" xr:uid="{6126A2C9-AE54-41CB-AE37-0076C4E8A08E}"/>
    <cellStyle name="Warning Text 32 3 2 2" xfId="21603" xr:uid="{64CC5383-EB57-41B1-897E-46539151FCA4}"/>
    <cellStyle name="Warning Text 32 3 2 2 2" xfId="39476" xr:uid="{244FB148-F8B7-49CF-972F-EA7929DBA908}"/>
    <cellStyle name="Warning Text 32 3 2 2 3" xfId="57327" xr:uid="{5B2E325D-DD91-4463-B802-2C65A649A92D}"/>
    <cellStyle name="Warning Text 32 3 2 3" xfId="39475" xr:uid="{6E5839C3-12F5-4DC2-A463-4FBB42830B8E}"/>
    <cellStyle name="Warning Text 32 3 2 4" xfId="57326" xr:uid="{6C2AD94A-69DC-493A-874C-F9DCC1103EC5}"/>
    <cellStyle name="Warning Text 32 3 3" xfId="21604" xr:uid="{9D4B1497-A28B-4421-B76E-265256FEA95B}"/>
    <cellStyle name="Warning Text 32 3 3 2" xfId="21605" xr:uid="{C05A5964-0CC3-49BC-98EC-1241FC4CA793}"/>
    <cellStyle name="Warning Text 32 3 3 2 2" xfId="39478" xr:uid="{CB1E2520-B258-4F59-AFDA-AD1F4EF10B92}"/>
    <cellStyle name="Warning Text 32 3 3 2 3" xfId="57329" xr:uid="{3B602392-1930-4A19-9A55-632249DB233A}"/>
    <cellStyle name="Warning Text 32 3 3 3" xfId="39477" xr:uid="{CA353180-3F79-45BD-8257-5B31EB97EAC3}"/>
    <cellStyle name="Warning Text 32 3 3 4" xfId="57328" xr:uid="{3EBA3087-8DCE-49FF-8B91-843EC245E2DD}"/>
    <cellStyle name="Warning Text 32 3 4" xfId="21606" xr:uid="{D6DC68F1-0A8F-4CD0-AA13-FFDCE07FA1BD}"/>
    <cellStyle name="Warning Text 32 3 4 2" xfId="39479" xr:uid="{9471473E-ED61-46C1-AAFD-68A1D630268B}"/>
    <cellStyle name="Warning Text 32 3 4 3" xfId="57330" xr:uid="{812FC2AA-FE1D-4A1D-A40E-AE879CEF0830}"/>
    <cellStyle name="Warning Text 32 3 5" xfId="39474" xr:uid="{C132FA4D-5E2C-4529-AEAE-67FD2D80A3F0}"/>
    <cellStyle name="Warning Text 32 3 6" xfId="57325" xr:uid="{06A4100D-1756-4950-AAB7-DF9F5EB09FF6}"/>
    <cellStyle name="Warning Text 32 4" xfId="21607" xr:uid="{C0A145CE-A247-41D0-97B4-29B2DB74E9A3}"/>
    <cellStyle name="Warning Text 32 4 2" xfId="21608" xr:uid="{963ED4D3-27BC-4573-883C-F9EFB32E5D4C}"/>
    <cellStyle name="Warning Text 32 4 2 2" xfId="21609" xr:uid="{2641ED63-DFFD-4AC0-9439-29C56D54C9B2}"/>
    <cellStyle name="Warning Text 32 4 2 2 2" xfId="39482" xr:uid="{AA046B44-FC1C-4533-A545-687B433326F0}"/>
    <cellStyle name="Warning Text 32 4 2 2 3" xfId="57333" xr:uid="{BEDDB470-EC3A-462D-AA22-61F1D25D778D}"/>
    <cellStyle name="Warning Text 32 4 2 3" xfId="39481" xr:uid="{75E6F347-AD1E-4FA5-829A-FCA640B5A28F}"/>
    <cellStyle name="Warning Text 32 4 2 4" xfId="57332" xr:uid="{3E141C1D-F0D6-40F9-85E8-9CDF905F957A}"/>
    <cellStyle name="Warning Text 32 4 3" xfId="21610" xr:uid="{1810F1D9-29C7-49BF-B697-9AE7C8D17863}"/>
    <cellStyle name="Warning Text 32 4 3 2" xfId="21611" xr:uid="{40E53916-B19E-4027-9891-6A9035D9E8F2}"/>
    <cellStyle name="Warning Text 32 4 3 2 2" xfId="39484" xr:uid="{787FB59E-C8F5-4816-B691-661F0815A1D9}"/>
    <cellStyle name="Warning Text 32 4 3 2 3" xfId="57335" xr:uid="{20C01C83-99B0-4D24-8790-481BF997FC50}"/>
    <cellStyle name="Warning Text 32 4 3 3" xfId="39483" xr:uid="{EFF6A988-E0C2-4A10-887F-88BCF0D9D409}"/>
    <cellStyle name="Warning Text 32 4 3 4" xfId="57334" xr:uid="{791EBC37-A69B-4461-9B29-ED70F706435E}"/>
    <cellStyle name="Warning Text 32 4 4" xfId="21612" xr:uid="{2BF8952A-9B2B-4600-B96F-DAF743491BDF}"/>
    <cellStyle name="Warning Text 32 4 4 2" xfId="39485" xr:uid="{FA6A9AFC-FAD7-4623-A32A-C10DC285062B}"/>
    <cellStyle name="Warning Text 32 4 4 3" xfId="57336" xr:uid="{D57C1609-CD52-4FEC-A5ED-BF2A9CABBAB7}"/>
    <cellStyle name="Warning Text 32 4 5" xfId="39480" xr:uid="{FA6EC75A-0932-4344-B2DB-1FD9C5E7A319}"/>
    <cellStyle name="Warning Text 32 4 6" xfId="57331" xr:uid="{FA27FADC-E8FA-4DDC-998E-CCF81DD3FDF1}"/>
    <cellStyle name="Warning Text 32 5" xfId="21613" xr:uid="{FCA01B75-81A4-4456-B1AC-68AD3A6DCE5B}"/>
    <cellStyle name="Warning Text 32 5 2" xfId="21614" xr:uid="{C32D95E5-E6E6-4554-B71E-1433952AF631}"/>
    <cellStyle name="Warning Text 32 5 2 2" xfId="21615" xr:uid="{C05E5840-74C6-4F3C-B013-43B06047771B}"/>
    <cellStyle name="Warning Text 32 5 2 2 2" xfId="39488" xr:uid="{22F07962-2844-4922-B42E-1B3E02663471}"/>
    <cellStyle name="Warning Text 32 5 2 2 3" xfId="57339" xr:uid="{467D7965-360D-4DD1-B6AF-760412B1D1CC}"/>
    <cellStyle name="Warning Text 32 5 2 3" xfId="39487" xr:uid="{122DC99E-0A01-40B5-A405-B3B80B6896F6}"/>
    <cellStyle name="Warning Text 32 5 2 4" xfId="57338" xr:uid="{1C284BEB-8F93-4466-BAEF-358A09316FE0}"/>
    <cellStyle name="Warning Text 32 5 3" xfId="21616" xr:uid="{91D1A512-0B7C-40C4-AE5C-B05D8F2242C4}"/>
    <cellStyle name="Warning Text 32 5 3 2" xfId="21617" xr:uid="{97BC69E3-C18F-4BB3-8FC3-DBDE2172E543}"/>
    <cellStyle name="Warning Text 32 5 3 2 2" xfId="39490" xr:uid="{DFBA6C26-16A5-4C79-BDD5-01C3FE86967E}"/>
    <cellStyle name="Warning Text 32 5 3 2 3" xfId="57341" xr:uid="{41F6B839-5992-4D2E-BD38-DBE20BD75444}"/>
    <cellStyle name="Warning Text 32 5 3 3" xfId="39489" xr:uid="{E30E243B-F64B-499D-9E38-319DAB4D3023}"/>
    <cellStyle name="Warning Text 32 5 3 4" xfId="57340" xr:uid="{0D72283F-331B-4DEE-A0F8-438297892FCF}"/>
    <cellStyle name="Warning Text 32 5 4" xfId="21618" xr:uid="{0C10F0A4-8183-4B98-9A71-76BF9A89F5AA}"/>
    <cellStyle name="Warning Text 32 5 4 2" xfId="21619" xr:uid="{7D7091E8-CBE5-4BD3-8D65-6DDD7E676A56}"/>
    <cellStyle name="Warning Text 32 5 4 2 2" xfId="39492" xr:uid="{64C6CF9E-F8B9-4B1A-92D5-6CDDB94AF370}"/>
    <cellStyle name="Warning Text 32 5 4 2 3" xfId="57343" xr:uid="{974E7236-E095-48B1-83E6-79E64CD3E7E3}"/>
    <cellStyle name="Warning Text 32 5 4 3" xfId="39491" xr:uid="{ED20378B-D810-4DC4-8AB9-F35B56082C20}"/>
    <cellStyle name="Warning Text 32 5 4 4" xfId="57342" xr:uid="{6520EC3F-DEF1-4ABC-9DCE-2D6DD1BE604D}"/>
    <cellStyle name="Warning Text 32 5 5" xfId="21620" xr:uid="{AC2E7457-901B-48F6-B485-7F0ED9E6ED2C}"/>
    <cellStyle name="Warning Text 32 5 5 2" xfId="39493" xr:uid="{279D5CD9-CA52-42B1-AFDD-2C97310FD3A7}"/>
    <cellStyle name="Warning Text 32 5 5 3" xfId="57344" xr:uid="{10BD8F95-0016-49A9-8328-CE1AE0F13376}"/>
    <cellStyle name="Warning Text 32 5 6" xfId="39486" xr:uid="{0BBE8531-4A7B-491A-BAF6-587B59F1A2C3}"/>
    <cellStyle name="Warning Text 32 5 7" xfId="57337" xr:uid="{8220801F-E553-492B-90D9-8A82EF2BF0EC}"/>
    <cellStyle name="Warning Text 32 6" xfId="21621" xr:uid="{39CD4F25-F4D1-4E55-BF70-9EE7AAA6BEA2}"/>
    <cellStyle name="Warning Text 32 6 2" xfId="21622" xr:uid="{372CC0A5-4639-467B-BF45-1E54397A0E99}"/>
    <cellStyle name="Warning Text 32 6 2 2" xfId="21623" xr:uid="{C807A86F-3F8E-491F-90A1-9B24D381862D}"/>
    <cellStyle name="Warning Text 32 6 2 2 2" xfId="39496" xr:uid="{30730CA7-7548-4831-8748-6E23A307DC06}"/>
    <cellStyle name="Warning Text 32 6 2 2 3" xfId="57347" xr:uid="{ACB802DD-ECFB-40BE-B0AB-00EEAAE28841}"/>
    <cellStyle name="Warning Text 32 6 2 3" xfId="39495" xr:uid="{16A6E621-123A-464E-BF6D-18C865576A18}"/>
    <cellStyle name="Warning Text 32 6 2 4" xfId="57346" xr:uid="{BE117568-0E07-4017-8077-69401EC9E6F0}"/>
    <cellStyle name="Warning Text 32 6 3" xfId="21624" xr:uid="{869DE954-AD37-4829-BF12-00E4A59F8FCF}"/>
    <cellStyle name="Warning Text 32 6 3 2" xfId="21625" xr:uid="{052F5B16-6FE1-457E-AAF1-FBD42389B9B3}"/>
    <cellStyle name="Warning Text 32 6 3 2 2" xfId="39498" xr:uid="{D65F0ED9-C7E2-47D2-9EEB-811850B9556E}"/>
    <cellStyle name="Warning Text 32 6 3 2 3" xfId="57349" xr:uid="{D59A6BD9-A54F-471C-A4D1-5147AA5872D2}"/>
    <cellStyle name="Warning Text 32 6 3 3" xfId="39497" xr:uid="{5D653D3F-E6F5-4693-9EB3-B8059758E3E6}"/>
    <cellStyle name="Warning Text 32 6 3 4" xfId="57348" xr:uid="{594A6982-7C8F-4001-B295-FBA83A05A758}"/>
    <cellStyle name="Warning Text 32 6 4" xfId="21626" xr:uid="{6F9188B2-62E4-48F9-9F70-B691432B7572}"/>
    <cellStyle name="Warning Text 32 6 4 2" xfId="39499" xr:uid="{965F06FB-5529-45B0-AF82-67A2E26672C1}"/>
    <cellStyle name="Warning Text 32 6 4 3" xfId="57350" xr:uid="{91F99953-C432-4936-9652-E9C35DF49E18}"/>
    <cellStyle name="Warning Text 32 6 5" xfId="39494" xr:uid="{9F61734B-F108-48A3-8C15-ECCF842B6A76}"/>
    <cellStyle name="Warning Text 32 6 6" xfId="57345" xr:uid="{CD388205-39DC-42BA-9832-35AC6C94F8BB}"/>
    <cellStyle name="Warning Text 32 7" xfId="21627" xr:uid="{019A4758-8078-4AD6-B1C3-B8CE74586917}"/>
    <cellStyle name="Warning Text 32 7 2" xfId="21628" xr:uid="{4EE09474-1112-4AA5-B8AD-916ABB8F823B}"/>
    <cellStyle name="Warning Text 32 7 2 2" xfId="39501" xr:uid="{13B0BA6E-4CEF-4DB0-BF35-C78EA7CFD354}"/>
    <cellStyle name="Warning Text 32 7 2 3" xfId="57352" xr:uid="{026174E9-24BF-4411-B7A6-2F3512412855}"/>
    <cellStyle name="Warning Text 32 7 3" xfId="39500" xr:uid="{D576D142-8D57-4A01-B618-654F89CDA288}"/>
    <cellStyle name="Warning Text 32 7 4" xfId="57351" xr:uid="{A1E85F41-54D7-4FA2-B483-1D4B455FE6CB}"/>
    <cellStyle name="Warning Text 32 8" xfId="21629" xr:uid="{C582F8C5-96D6-427F-8286-2C3DBAEAB0CD}"/>
    <cellStyle name="Warning Text 32 8 2" xfId="21630" xr:uid="{3721451A-A56B-4AC9-85C3-27C8ACE00F00}"/>
    <cellStyle name="Warning Text 32 8 2 2" xfId="39503" xr:uid="{8BA4D64C-8947-4133-90F7-A0B68E4A0DE6}"/>
    <cellStyle name="Warning Text 32 8 2 3" xfId="57354" xr:uid="{429EF031-6B71-4259-8AEA-07495A4A06CA}"/>
    <cellStyle name="Warning Text 32 8 3" xfId="39502" xr:uid="{2148B9D2-374B-4D37-8514-10C29628C71C}"/>
    <cellStyle name="Warning Text 32 8 4" xfId="57353" xr:uid="{9D086ACC-0C4B-4202-8871-F9097C9DE036}"/>
    <cellStyle name="Warning Text 32 9" xfId="21631" xr:uid="{48E956EB-88DB-494C-86F0-7DE3F7C49BDD}"/>
    <cellStyle name="Warning Text 32 9 2" xfId="21632" xr:uid="{3CACC474-62C4-4377-AE05-E93CADBC7551}"/>
    <cellStyle name="Warning Text 32 9 2 2" xfId="39505" xr:uid="{E88DA6B7-C51E-4172-B9DA-FF0986834293}"/>
    <cellStyle name="Warning Text 32 9 2 3" xfId="57356" xr:uid="{2FFC917D-6CAF-4C39-9839-869822ED9196}"/>
    <cellStyle name="Warning Text 32 9 3" xfId="39504" xr:uid="{BE131710-1339-4F13-931D-A802F1AD7870}"/>
    <cellStyle name="Warning Text 32 9 4" xfId="57355" xr:uid="{5CE8C2B3-73D3-4B54-B5C0-C4658B6F7631}"/>
    <cellStyle name="Warning Text 33" xfId="3374" xr:uid="{1A779A10-A248-4FF0-BEA2-8F4E56F78FA3}"/>
    <cellStyle name="Warning Text 33 10" xfId="21634" xr:uid="{11098BC9-07FC-4EB7-8F3A-CE1B4B05675C}"/>
    <cellStyle name="Warning Text 33 10 2" xfId="39507" xr:uid="{4DBD2675-E1A0-46C4-A4BE-39E8C64C35F1}"/>
    <cellStyle name="Warning Text 33 10 3" xfId="57358" xr:uid="{9AFF8A4A-C027-4A84-B9C2-6DE8DC9B4553}"/>
    <cellStyle name="Warning Text 33 11" xfId="21635" xr:uid="{BA46A742-B466-4DAD-8F89-357F2BF4BA23}"/>
    <cellStyle name="Warning Text 33 11 2" xfId="39508" xr:uid="{3638C54A-7440-4B5D-9F75-1E128246BD3C}"/>
    <cellStyle name="Warning Text 33 11 3" xfId="57359" xr:uid="{A3E67DEE-1916-4056-8A44-FDD29081D118}"/>
    <cellStyle name="Warning Text 33 12" xfId="21633" xr:uid="{D64D64B9-EF7A-48F3-AB06-119FE3783D0F}"/>
    <cellStyle name="Warning Text 33 12 2" xfId="39506" xr:uid="{208B4586-6F90-4479-AC8E-098820AC74E9}"/>
    <cellStyle name="Warning Text 33 12 3" xfId="57357" xr:uid="{69C53183-4719-4E25-BE58-C0EB8BEB77F3}"/>
    <cellStyle name="Warning Text 33 13" xfId="60452" xr:uid="{92244E16-C0C2-442A-89E0-9BB0A9C53FEC}"/>
    <cellStyle name="Warning Text 33 2" xfId="21636" xr:uid="{15E78253-4F60-4291-9EC5-9B8AEE8DE7A9}"/>
    <cellStyle name="Warning Text 33 2 2" xfId="21637" xr:uid="{C080B569-7CD3-46FC-8C77-9F9C0FF43584}"/>
    <cellStyle name="Warning Text 33 2 2 2" xfId="21638" xr:uid="{063A39C6-0324-43DB-90DE-90C9663A3B6D}"/>
    <cellStyle name="Warning Text 33 2 2 2 2" xfId="39511" xr:uid="{B88A23ED-8902-41ED-AC7F-C0CC74179F0D}"/>
    <cellStyle name="Warning Text 33 2 2 2 3" xfId="57362" xr:uid="{F0282397-B87A-42BE-810F-E085B69B59DE}"/>
    <cellStyle name="Warning Text 33 2 2 3" xfId="39510" xr:uid="{D0AFF0B8-0C0F-44C8-9EE4-7665D5668244}"/>
    <cellStyle name="Warning Text 33 2 2 4" xfId="57361" xr:uid="{144BDAF8-4E6A-49DC-99BF-DCB5D9769B0A}"/>
    <cellStyle name="Warning Text 33 2 3" xfId="21639" xr:uid="{CE0408F4-3F74-4674-9CF9-176EC58578A9}"/>
    <cellStyle name="Warning Text 33 2 3 2" xfId="21640" xr:uid="{8DC5E767-3F10-49A8-8272-F6BB80417976}"/>
    <cellStyle name="Warning Text 33 2 3 2 2" xfId="39513" xr:uid="{EEDAE650-980D-43A6-8A3B-30855EF5F67D}"/>
    <cellStyle name="Warning Text 33 2 3 2 3" xfId="57364" xr:uid="{E33B7285-9F70-425E-9670-02679A8663CF}"/>
    <cellStyle name="Warning Text 33 2 3 3" xfId="39512" xr:uid="{EEB39E43-D29E-4F49-B1B5-E7A90DD48020}"/>
    <cellStyle name="Warning Text 33 2 3 4" xfId="57363" xr:uid="{CA9CE81D-D60C-4B49-AE96-B9FEDFA82201}"/>
    <cellStyle name="Warning Text 33 2 4" xfId="21641" xr:uid="{910FB97B-144B-44DD-B95B-5EA97D8A8D46}"/>
    <cellStyle name="Warning Text 33 2 4 2" xfId="39514" xr:uid="{60338789-181D-42AE-95E9-F2343EBEDF36}"/>
    <cellStyle name="Warning Text 33 2 4 3" xfId="57365" xr:uid="{08734DDF-64EA-4B1C-A66C-D5A9191CF716}"/>
    <cellStyle name="Warning Text 33 2 5" xfId="21642" xr:uid="{C3A0434E-609F-40B2-A9FA-EB19C4BECB01}"/>
    <cellStyle name="Warning Text 33 2 5 2" xfId="39515" xr:uid="{9A13D699-B1FE-45F8-809A-7BF8CACF7486}"/>
    <cellStyle name="Warning Text 33 2 5 3" xfId="57366" xr:uid="{6524A31E-DDB0-4C29-B0CE-D3B80BDB13AC}"/>
    <cellStyle name="Warning Text 33 2 6" xfId="39509" xr:uid="{62D54333-850F-40EE-BA77-D08AE7E6A6A7}"/>
    <cellStyle name="Warning Text 33 2 7" xfId="57360" xr:uid="{D54FABA2-A4E6-488C-A847-5903F359D9A9}"/>
    <cellStyle name="Warning Text 33 3" xfId="21643" xr:uid="{3F503E4F-3F8E-4B88-BCF6-5E74EFE798F8}"/>
    <cellStyle name="Warning Text 33 3 2" xfId="21644" xr:uid="{E3C80A25-8F00-45B0-B327-9979CF01DB40}"/>
    <cellStyle name="Warning Text 33 3 2 2" xfId="21645" xr:uid="{4B304A25-6C85-4869-AA85-C96CE91C2D7F}"/>
    <cellStyle name="Warning Text 33 3 2 2 2" xfId="39518" xr:uid="{ABB1A0DA-909C-4905-A480-2E56408D9F26}"/>
    <cellStyle name="Warning Text 33 3 2 2 3" xfId="57369" xr:uid="{6C9FD740-06EF-4495-9A0B-76B1CD2CEA49}"/>
    <cellStyle name="Warning Text 33 3 2 3" xfId="39517" xr:uid="{05A7D1EE-15BE-429E-B69A-34165BBD36AD}"/>
    <cellStyle name="Warning Text 33 3 2 4" xfId="57368" xr:uid="{EF78F5A6-A61A-47FA-B334-D7ABF32B5F80}"/>
    <cellStyle name="Warning Text 33 3 3" xfId="21646" xr:uid="{7C2F5E5E-4BAA-4070-B32B-D747C34FCA1E}"/>
    <cellStyle name="Warning Text 33 3 3 2" xfId="21647" xr:uid="{37C1B916-BC41-48DA-8938-1E6D3B39E31A}"/>
    <cellStyle name="Warning Text 33 3 3 2 2" xfId="39520" xr:uid="{F44EEB63-28AF-4187-960A-4ADC1E6B84E1}"/>
    <cellStyle name="Warning Text 33 3 3 2 3" xfId="57371" xr:uid="{9A55EB3B-3584-4E97-84F4-6805A7B74373}"/>
    <cellStyle name="Warning Text 33 3 3 3" xfId="39519" xr:uid="{46B98451-0B95-47F6-96E5-632449EB7B08}"/>
    <cellStyle name="Warning Text 33 3 3 4" xfId="57370" xr:uid="{C39B001F-1E8A-455A-9FA7-11A055C7A7DA}"/>
    <cellStyle name="Warning Text 33 3 4" xfId="21648" xr:uid="{E0AA0213-266E-422F-9E21-AECA2BEB64E7}"/>
    <cellStyle name="Warning Text 33 3 4 2" xfId="39521" xr:uid="{BFB85B0F-F1ED-4BAD-B66C-86CD6AEF3F6B}"/>
    <cellStyle name="Warning Text 33 3 4 3" xfId="57372" xr:uid="{6E2B40CC-15AB-4975-A6A9-916CDBE88A02}"/>
    <cellStyle name="Warning Text 33 3 5" xfId="39516" xr:uid="{7DAC4632-814F-4F55-A194-F9FACDB78F82}"/>
    <cellStyle name="Warning Text 33 3 6" xfId="57367" xr:uid="{C8472720-41F6-4D8D-81F2-AB194F3F08F8}"/>
    <cellStyle name="Warning Text 33 4" xfId="21649" xr:uid="{FD8DAE43-F222-42B4-A8A3-4DC907E4EAA9}"/>
    <cellStyle name="Warning Text 33 4 2" xfId="21650" xr:uid="{D6F2D05A-DF91-49AD-9667-095F40C620D4}"/>
    <cellStyle name="Warning Text 33 4 2 2" xfId="21651" xr:uid="{432846D9-F718-45C5-B905-177984AFAEDD}"/>
    <cellStyle name="Warning Text 33 4 2 2 2" xfId="39524" xr:uid="{4D832248-AD61-422B-8064-94368BCF8B9A}"/>
    <cellStyle name="Warning Text 33 4 2 2 3" xfId="57375" xr:uid="{920DFB54-635F-4BD0-8F3C-B203026434BD}"/>
    <cellStyle name="Warning Text 33 4 2 3" xfId="39523" xr:uid="{AC0D7E4A-7358-4D97-8AB1-A1F693D65619}"/>
    <cellStyle name="Warning Text 33 4 2 4" xfId="57374" xr:uid="{829BC24D-8E12-46E0-85A6-A7AFA561A426}"/>
    <cellStyle name="Warning Text 33 4 3" xfId="21652" xr:uid="{2F52A9E3-D2A2-406A-86AF-EDD76E84881B}"/>
    <cellStyle name="Warning Text 33 4 3 2" xfId="21653" xr:uid="{C4287A7B-AB87-4E12-A72B-CB7413525F62}"/>
    <cellStyle name="Warning Text 33 4 3 2 2" xfId="39526" xr:uid="{292818B0-FB86-4058-B8C0-F1E4C3156C0A}"/>
    <cellStyle name="Warning Text 33 4 3 2 3" xfId="57377" xr:uid="{6932AF2C-6715-4389-851C-312EFC296BF5}"/>
    <cellStyle name="Warning Text 33 4 3 3" xfId="39525" xr:uid="{0A2B7D59-69DC-4DE4-A539-89CD1762A47E}"/>
    <cellStyle name="Warning Text 33 4 3 4" xfId="57376" xr:uid="{F16CF2BD-AFE3-4071-A89A-21E12D38A8CD}"/>
    <cellStyle name="Warning Text 33 4 4" xfId="21654" xr:uid="{9CBB9CF7-159B-4FF3-AFCA-55A43840F029}"/>
    <cellStyle name="Warning Text 33 4 4 2" xfId="39527" xr:uid="{B5AAA858-AD44-4C86-9CCB-4CE049CDFCA6}"/>
    <cellStyle name="Warning Text 33 4 4 3" xfId="57378" xr:uid="{7892E133-D083-4603-B034-17C592B32582}"/>
    <cellStyle name="Warning Text 33 4 5" xfId="39522" xr:uid="{08B6596F-14A8-48FA-8D7C-3614FC7B9B78}"/>
    <cellStyle name="Warning Text 33 4 6" xfId="57373" xr:uid="{0C7F01EC-78BD-4F0F-9224-E5AB5D4E8323}"/>
    <cellStyle name="Warning Text 33 5" xfId="21655" xr:uid="{0AB90E4E-61DD-4113-9526-29D99F1824E0}"/>
    <cellStyle name="Warning Text 33 5 2" xfId="21656" xr:uid="{3970C1EE-629A-4F95-8B4A-B2387567018E}"/>
    <cellStyle name="Warning Text 33 5 2 2" xfId="21657" xr:uid="{22FD1925-B747-48E9-8C03-98A6BD57E0D4}"/>
    <cellStyle name="Warning Text 33 5 2 2 2" xfId="39530" xr:uid="{8A556FA0-B3C4-448A-95D3-A163E2783A6F}"/>
    <cellStyle name="Warning Text 33 5 2 2 3" xfId="57381" xr:uid="{BA0EFC50-9CDD-40DE-85CC-F9BF15A5930C}"/>
    <cellStyle name="Warning Text 33 5 2 3" xfId="39529" xr:uid="{96254CFC-803D-490D-B88A-3933CE222142}"/>
    <cellStyle name="Warning Text 33 5 2 4" xfId="57380" xr:uid="{BB2C8A46-8DC5-464C-9A6D-38DA96E85D7E}"/>
    <cellStyle name="Warning Text 33 5 3" xfId="21658" xr:uid="{E94DB75F-D023-4089-BE48-BF636471EBC0}"/>
    <cellStyle name="Warning Text 33 5 3 2" xfId="21659" xr:uid="{BE0085BC-A459-484C-83AD-B8A3662804AF}"/>
    <cellStyle name="Warning Text 33 5 3 2 2" xfId="39532" xr:uid="{CE1FB501-0587-4302-8D58-91719A06D7FD}"/>
    <cellStyle name="Warning Text 33 5 3 2 3" xfId="57383" xr:uid="{62EF9A25-012B-443F-9726-414444328F2F}"/>
    <cellStyle name="Warning Text 33 5 3 3" xfId="39531" xr:uid="{4A17678A-EFA0-4531-8FA8-8F0F4EC37002}"/>
    <cellStyle name="Warning Text 33 5 3 4" xfId="57382" xr:uid="{C88896C3-C354-4E76-96ED-B7328BA64CEA}"/>
    <cellStyle name="Warning Text 33 5 4" xfId="21660" xr:uid="{A85725EE-4765-411D-81F9-58288C22C874}"/>
    <cellStyle name="Warning Text 33 5 4 2" xfId="21661" xr:uid="{7C7F16FA-5C96-4C4A-93E6-5F48F214F9C4}"/>
    <cellStyle name="Warning Text 33 5 4 2 2" xfId="39534" xr:uid="{EAEDBFB7-8F29-4F77-B4D7-9C2BC6B98EFE}"/>
    <cellStyle name="Warning Text 33 5 4 2 3" xfId="57385" xr:uid="{60B9F21F-B6BF-4B31-909D-D6B98E80C07C}"/>
    <cellStyle name="Warning Text 33 5 4 3" xfId="39533" xr:uid="{DD412CB2-DE23-43A0-82AF-EBBEC722684F}"/>
    <cellStyle name="Warning Text 33 5 4 4" xfId="57384" xr:uid="{BAA76962-EDA8-4E58-BB33-7A772705E4E3}"/>
    <cellStyle name="Warning Text 33 5 5" xfId="21662" xr:uid="{E61CF9AA-0129-4BAD-B163-BA4F9B60B267}"/>
    <cellStyle name="Warning Text 33 5 5 2" xfId="39535" xr:uid="{1DAEC2ED-431B-4344-834A-2C7325BC95C1}"/>
    <cellStyle name="Warning Text 33 5 5 3" xfId="57386" xr:uid="{CD640F07-9743-4369-A915-63ED92125845}"/>
    <cellStyle name="Warning Text 33 5 6" xfId="39528" xr:uid="{D7B2794A-4283-45E7-B876-664F245EE690}"/>
    <cellStyle name="Warning Text 33 5 7" xfId="57379" xr:uid="{E1807029-0515-491A-93C7-D3E23138F46F}"/>
    <cellStyle name="Warning Text 33 6" xfId="21663" xr:uid="{7ABB11E9-9697-480B-84A2-121494DB3509}"/>
    <cellStyle name="Warning Text 33 6 2" xfId="21664" xr:uid="{FABD935C-7FA5-4D79-9F38-4FEA80E4B726}"/>
    <cellStyle name="Warning Text 33 6 2 2" xfId="21665" xr:uid="{C6C8751A-CE98-48B8-8324-F3160E5DEC5D}"/>
    <cellStyle name="Warning Text 33 6 2 2 2" xfId="39538" xr:uid="{E9D396F8-596A-4E82-B4C6-F19AAE4126C2}"/>
    <cellStyle name="Warning Text 33 6 2 2 3" xfId="57389" xr:uid="{6DB3C0E9-3344-4717-9D2F-4C966D39ACB1}"/>
    <cellStyle name="Warning Text 33 6 2 3" xfId="39537" xr:uid="{F77DE3E6-4269-4565-833A-B531841B9632}"/>
    <cellStyle name="Warning Text 33 6 2 4" xfId="57388" xr:uid="{2851EA02-F7F8-4411-82F4-0124816AE8F2}"/>
    <cellStyle name="Warning Text 33 6 3" xfId="21666" xr:uid="{1496C06D-D76E-4325-970C-991B7C04FDE4}"/>
    <cellStyle name="Warning Text 33 6 3 2" xfId="21667" xr:uid="{3AE7E05A-94F3-4893-86E8-34F9AFE985B4}"/>
    <cellStyle name="Warning Text 33 6 3 2 2" xfId="39540" xr:uid="{A9AB9666-AADB-49B3-895B-E6E4342D1EFF}"/>
    <cellStyle name="Warning Text 33 6 3 2 3" xfId="57391" xr:uid="{A38C042C-6C9A-4E7C-A72C-DE47064B466E}"/>
    <cellStyle name="Warning Text 33 6 3 3" xfId="39539" xr:uid="{37F91F38-E040-4FED-8D60-74A849F0B733}"/>
    <cellStyle name="Warning Text 33 6 3 4" xfId="57390" xr:uid="{B42BC6B0-702F-4244-9CA9-DE206EC272E6}"/>
    <cellStyle name="Warning Text 33 6 4" xfId="21668" xr:uid="{1B341F50-FA6A-48F5-AA35-825404380DA9}"/>
    <cellStyle name="Warning Text 33 6 4 2" xfId="39541" xr:uid="{D598AAEB-064C-409A-A70B-0228CCE03FF3}"/>
    <cellStyle name="Warning Text 33 6 4 3" xfId="57392" xr:uid="{A7192736-01EF-408B-9032-B4708C1ECBE0}"/>
    <cellStyle name="Warning Text 33 6 5" xfId="39536" xr:uid="{B7AAF983-9602-4BF8-B4DD-B12A9E2DDB96}"/>
    <cellStyle name="Warning Text 33 6 6" xfId="57387" xr:uid="{4C88523E-12A1-43BA-9FBF-3BD811BCB768}"/>
    <cellStyle name="Warning Text 33 7" xfId="21669" xr:uid="{35471F2C-16FB-4913-A949-F8E419382CA5}"/>
    <cellStyle name="Warning Text 33 7 2" xfId="21670" xr:uid="{92ACEFC0-C31F-45D0-BD03-D59DA087F04A}"/>
    <cellStyle name="Warning Text 33 7 2 2" xfId="39543" xr:uid="{5737DCFD-9601-4721-88DE-8AC8A00E159A}"/>
    <cellStyle name="Warning Text 33 7 2 3" xfId="57394" xr:uid="{9EA72B9B-678A-49C8-8C5E-444C00F0E037}"/>
    <cellStyle name="Warning Text 33 7 3" xfId="39542" xr:uid="{A79399D7-11FD-45B7-B146-E1FC2DB51F3C}"/>
    <cellStyle name="Warning Text 33 7 4" xfId="57393" xr:uid="{696E7E67-C73E-4237-BEBD-BCA1A2367698}"/>
    <cellStyle name="Warning Text 33 8" xfId="21671" xr:uid="{EC619598-13DC-4B7B-A759-A1FDFEE6B5D3}"/>
    <cellStyle name="Warning Text 33 8 2" xfId="21672" xr:uid="{03F43581-8828-4F6D-AD3F-39EA6A993A5C}"/>
    <cellStyle name="Warning Text 33 8 2 2" xfId="39545" xr:uid="{B3FED640-5CEF-49D9-9961-585650A10DCC}"/>
    <cellStyle name="Warning Text 33 8 2 3" xfId="57396" xr:uid="{1CA82BFD-2923-460F-83A4-50A83056D46C}"/>
    <cellStyle name="Warning Text 33 8 3" xfId="39544" xr:uid="{B64146CA-864A-4561-8C5F-1A5B5B29AB3C}"/>
    <cellStyle name="Warning Text 33 8 4" xfId="57395" xr:uid="{A6D1F50C-7C89-49AD-8B1A-85E240E42071}"/>
    <cellStyle name="Warning Text 33 9" xfId="21673" xr:uid="{21EF026C-4359-48CA-9C67-E76B3F799A37}"/>
    <cellStyle name="Warning Text 33 9 2" xfId="21674" xr:uid="{92A9BCCC-E116-4BC4-A00C-2BAE289E84C4}"/>
    <cellStyle name="Warning Text 33 9 2 2" xfId="39547" xr:uid="{4680D0A5-0CC7-4A0C-9C58-6710DF97FFAD}"/>
    <cellStyle name="Warning Text 33 9 2 3" xfId="57398" xr:uid="{01DD7557-844B-48E0-8B5A-BEE3FCF15809}"/>
    <cellStyle name="Warning Text 33 9 3" xfId="39546" xr:uid="{24D0691A-23AA-4FF7-9AB5-06E0DC56466E}"/>
    <cellStyle name="Warning Text 33 9 4" xfId="57397" xr:uid="{7AFC7890-655B-4DCA-9506-F3E2D7B953A2}"/>
    <cellStyle name="Warning Text 34" xfId="3375" xr:uid="{B7D2C8EA-1294-495C-B792-5DAB483AB09D}"/>
    <cellStyle name="Warning Text 34 10" xfId="21676" xr:uid="{5C266700-B737-46BD-B8B9-7E335373FEDA}"/>
    <cellStyle name="Warning Text 34 10 2" xfId="39549" xr:uid="{7D3D394F-3EAF-487E-9254-89AC174FE5D4}"/>
    <cellStyle name="Warning Text 34 10 3" xfId="57400" xr:uid="{9166221E-BA43-4B2D-A36D-DA27388BAA86}"/>
    <cellStyle name="Warning Text 34 11" xfId="21677" xr:uid="{68924A9A-E3EB-4FF6-AA1F-B0732F18D3AD}"/>
    <cellStyle name="Warning Text 34 11 2" xfId="39550" xr:uid="{5A103F48-1F59-4DBC-A316-FC43334E0823}"/>
    <cellStyle name="Warning Text 34 11 3" xfId="57401" xr:uid="{15B43D26-2A94-48BD-A597-050DBFCB74EA}"/>
    <cellStyle name="Warning Text 34 12" xfId="21675" xr:uid="{2C0C471D-0AA1-4142-8077-FF0F05F32EBA}"/>
    <cellStyle name="Warning Text 34 12 2" xfId="39548" xr:uid="{9E063D0F-7BDF-4BB0-BBDC-3211FA2083E7}"/>
    <cellStyle name="Warning Text 34 12 3" xfId="57399" xr:uid="{D6B3FBB2-7A74-4D39-AE27-0CD6876FB7D6}"/>
    <cellStyle name="Warning Text 34 13" xfId="60453" xr:uid="{2EF53101-EF09-4A41-9B48-4DA33D533D59}"/>
    <cellStyle name="Warning Text 34 2" xfId="21678" xr:uid="{5A7779F5-38B7-428C-B671-E8592E8A5D4A}"/>
    <cellStyle name="Warning Text 34 2 2" xfId="21679" xr:uid="{794EA0D0-38FE-4D9C-8094-30A76E78E402}"/>
    <cellStyle name="Warning Text 34 2 2 2" xfId="21680" xr:uid="{0363DB25-8A63-4273-9F1C-B0B604135C45}"/>
    <cellStyle name="Warning Text 34 2 2 2 2" xfId="39553" xr:uid="{286531CC-C02B-4BC1-9BF4-B8695041E5DF}"/>
    <cellStyle name="Warning Text 34 2 2 2 3" xfId="57404" xr:uid="{CDF3BC8D-03AF-45A4-A017-21FB25646B69}"/>
    <cellStyle name="Warning Text 34 2 2 3" xfId="39552" xr:uid="{FC5401A0-740F-4FA2-BCCB-B46E5AAE2D3B}"/>
    <cellStyle name="Warning Text 34 2 2 4" xfId="57403" xr:uid="{585B1EBC-0D9B-43B3-836A-C49E78A94107}"/>
    <cellStyle name="Warning Text 34 2 3" xfId="21681" xr:uid="{79A0B015-554F-4ECB-8420-4F246B7BC857}"/>
    <cellStyle name="Warning Text 34 2 3 2" xfId="21682" xr:uid="{50B6999B-E17A-4294-B097-70F4751694A2}"/>
    <cellStyle name="Warning Text 34 2 3 2 2" xfId="39555" xr:uid="{7E22A83D-D443-4057-97E4-87B004834210}"/>
    <cellStyle name="Warning Text 34 2 3 2 3" xfId="57406" xr:uid="{902267CF-CB03-44F2-A62C-4D76DAE55E13}"/>
    <cellStyle name="Warning Text 34 2 3 3" xfId="39554" xr:uid="{5791A000-D2C7-48A1-9A57-F6C04249C3DC}"/>
    <cellStyle name="Warning Text 34 2 3 4" xfId="57405" xr:uid="{682178AE-962E-4385-A881-E178AE49C9C2}"/>
    <cellStyle name="Warning Text 34 2 4" xfId="21683" xr:uid="{76B05F8F-9A12-4D50-A466-2FC0B785A12D}"/>
    <cellStyle name="Warning Text 34 2 4 2" xfId="39556" xr:uid="{9BC828FE-7DCE-4195-A82C-5EBF318B1D82}"/>
    <cellStyle name="Warning Text 34 2 4 3" xfId="57407" xr:uid="{EB226F87-4712-4F7D-973F-55BFA2E67715}"/>
    <cellStyle name="Warning Text 34 2 5" xfId="21684" xr:uid="{DB7AF9E3-29FA-4C40-AFC4-E0177F4CA305}"/>
    <cellStyle name="Warning Text 34 2 5 2" xfId="39557" xr:uid="{E00DA070-CB09-4301-BA0F-C3C21052B0C2}"/>
    <cellStyle name="Warning Text 34 2 5 3" xfId="57408" xr:uid="{99C5373A-66CF-45D2-AC5B-2961059BD3B7}"/>
    <cellStyle name="Warning Text 34 2 6" xfId="39551" xr:uid="{05E711C5-EDE8-4D9E-995A-C33278CD7ECC}"/>
    <cellStyle name="Warning Text 34 2 7" xfId="57402" xr:uid="{08C8D44E-5481-4862-9F24-806476A6A684}"/>
    <cellStyle name="Warning Text 34 3" xfId="21685" xr:uid="{B769B143-087E-4426-B597-1DE39087051D}"/>
    <cellStyle name="Warning Text 34 3 2" xfId="21686" xr:uid="{E39B42C0-EE5A-404A-85BD-AC4B5F98441F}"/>
    <cellStyle name="Warning Text 34 3 2 2" xfId="21687" xr:uid="{E93CCF93-CACA-434D-8B87-B9E2EF703D3D}"/>
    <cellStyle name="Warning Text 34 3 2 2 2" xfId="39560" xr:uid="{84D41849-476A-4810-B28B-889F374BD74A}"/>
    <cellStyle name="Warning Text 34 3 2 2 3" xfId="57411" xr:uid="{0678A5DC-0A79-45D3-91C7-33084CB80BCF}"/>
    <cellStyle name="Warning Text 34 3 2 3" xfId="39559" xr:uid="{98DE5A60-E7F5-473C-B02A-94B56F513079}"/>
    <cellStyle name="Warning Text 34 3 2 4" xfId="57410" xr:uid="{C3155AA6-0294-4547-9839-1B538E9B9418}"/>
    <cellStyle name="Warning Text 34 3 3" xfId="21688" xr:uid="{50919F9F-81F7-4FDB-B728-64FAD0B88AB3}"/>
    <cellStyle name="Warning Text 34 3 3 2" xfId="21689" xr:uid="{E493C822-E276-44C8-BDB6-E6238BD558BE}"/>
    <cellStyle name="Warning Text 34 3 3 2 2" xfId="39562" xr:uid="{435511B6-E81C-4FF8-95BB-3602E6E587ED}"/>
    <cellStyle name="Warning Text 34 3 3 2 3" xfId="57413" xr:uid="{E7B98214-EF54-4309-965E-096239D9995C}"/>
    <cellStyle name="Warning Text 34 3 3 3" xfId="39561" xr:uid="{CD01B707-F6ED-494D-A6FA-E957DC92BCCF}"/>
    <cellStyle name="Warning Text 34 3 3 4" xfId="57412" xr:uid="{433BC1D2-C8EF-42BB-B9B6-7244F3A271FC}"/>
    <cellStyle name="Warning Text 34 3 4" xfId="21690" xr:uid="{9617C32A-3DB4-4E66-ADC4-03132BBCAD23}"/>
    <cellStyle name="Warning Text 34 3 4 2" xfId="39563" xr:uid="{842EB9DA-BC37-4B1C-ADFA-76D40000E7E0}"/>
    <cellStyle name="Warning Text 34 3 4 3" xfId="57414" xr:uid="{8395C61B-DD07-46D0-AB4C-9AD8C006DDD7}"/>
    <cellStyle name="Warning Text 34 3 5" xfId="39558" xr:uid="{9BF3A043-CDA7-4ECB-92CB-9EE40B882AEA}"/>
    <cellStyle name="Warning Text 34 3 6" xfId="57409" xr:uid="{46115A5D-1DF0-4D0C-9E2B-00C04333BD5B}"/>
    <cellStyle name="Warning Text 34 4" xfId="21691" xr:uid="{5D881FC5-B5AB-42E8-9A69-0CD4C17D1D63}"/>
    <cellStyle name="Warning Text 34 4 2" xfId="21692" xr:uid="{F85680FC-34A0-49B4-9CC8-A960B7E8BC64}"/>
    <cellStyle name="Warning Text 34 4 2 2" xfId="21693" xr:uid="{96583183-F2D4-4CF0-A566-6A44EC421F60}"/>
    <cellStyle name="Warning Text 34 4 2 2 2" xfId="39566" xr:uid="{277A5FE9-CE02-4E5B-9148-489C802A4C98}"/>
    <cellStyle name="Warning Text 34 4 2 2 3" xfId="57417" xr:uid="{BD22E598-C350-493E-8197-1725EF3F6FB5}"/>
    <cellStyle name="Warning Text 34 4 2 3" xfId="39565" xr:uid="{0451E543-52E6-4423-B401-884B55F138CB}"/>
    <cellStyle name="Warning Text 34 4 2 4" xfId="57416" xr:uid="{92555780-FE48-46EC-897C-412FB4C7AD7D}"/>
    <cellStyle name="Warning Text 34 4 3" xfId="21694" xr:uid="{B928E838-F3C5-4ECB-9985-A17582B5202B}"/>
    <cellStyle name="Warning Text 34 4 3 2" xfId="21695" xr:uid="{5861FADF-F69B-43FC-A95C-6E51A69EFEB4}"/>
    <cellStyle name="Warning Text 34 4 3 2 2" xfId="39568" xr:uid="{44800D9D-730E-4DAC-80F7-0848A72ECE28}"/>
    <cellStyle name="Warning Text 34 4 3 2 3" xfId="57419" xr:uid="{7550098E-3E77-4C65-BEAC-B71D2ABEF64F}"/>
    <cellStyle name="Warning Text 34 4 3 3" xfId="39567" xr:uid="{FC515481-D186-4922-8525-AC1DC230CE3A}"/>
    <cellStyle name="Warning Text 34 4 3 4" xfId="57418" xr:uid="{E2546296-7694-49F6-AB5F-60F44C6D321F}"/>
    <cellStyle name="Warning Text 34 4 4" xfId="21696" xr:uid="{44D725DB-DBFD-4B17-9C4A-36529314FCC7}"/>
    <cellStyle name="Warning Text 34 4 4 2" xfId="39569" xr:uid="{7ABB46B9-A113-46D7-885C-749B89E40200}"/>
    <cellStyle name="Warning Text 34 4 4 3" xfId="57420" xr:uid="{1E1E807D-5D00-4464-BEB2-D36B41E376B7}"/>
    <cellStyle name="Warning Text 34 4 5" xfId="39564" xr:uid="{610DDE10-579A-40FE-8127-796A2CE69CC9}"/>
    <cellStyle name="Warning Text 34 4 6" xfId="57415" xr:uid="{CE17EF78-A7D8-42E7-BB8A-3C4B8F2AAF6C}"/>
    <cellStyle name="Warning Text 34 5" xfId="21697" xr:uid="{E2D1AF6C-FF4C-493E-AA13-FEFF89D72295}"/>
    <cellStyle name="Warning Text 34 5 2" xfId="21698" xr:uid="{DA425CF1-13E1-4FD6-B350-6B7F40AB6A4A}"/>
    <cellStyle name="Warning Text 34 5 2 2" xfId="21699" xr:uid="{1E476A45-0917-4298-9DE4-0B3D630C6902}"/>
    <cellStyle name="Warning Text 34 5 2 2 2" xfId="39572" xr:uid="{1678568C-80C1-4607-9D6A-C177F7D1B3E7}"/>
    <cellStyle name="Warning Text 34 5 2 2 3" xfId="57423" xr:uid="{60DD78A2-CA1E-4839-914B-72D2D51F03AB}"/>
    <cellStyle name="Warning Text 34 5 2 3" xfId="39571" xr:uid="{66C2B561-B90D-4C1A-AF8F-D6199CDF26AB}"/>
    <cellStyle name="Warning Text 34 5 2 4" xfId="57422" xr:uid="{5AD936EA-9F08-4939-8A53-A6DA81BD6CC3}"/>
    <cellStyle name="Warning Text 34 5 3" xfId="21700" xr:uid="{BE36CBE7-00F1-45BC-A541-23971B91C2C8}"/>
    <cellStyle name="Warning Text 34 5 3 2" xfId="21701" xr:uid="{0C036881-C7F8-4D0F-BF83-E068C0D44C6C}"/>
    <cellStyle name="Warning Text 34 5 3 2 2" xfId="39574" xr:uid="{CEC38021-989E-486E-919C-F3FB912F0411}"/>
    <cellStyle name="Warning Text 34 5 3 2 3" xfId="57425" xr:uid="{0ED4CE18-F9A8-4266-AE41-5B3D2D9A6C08}"/>
    <cellStyle name="Warning Text 34 5 3 3" xfId="39573" xr:uid="{9CD744EC-3AFA-465B-8AA2-20FD177C137B}"/>
    <cellStyle name="Warning Text 34 5 3 4" xfId="57424" xr:uid="{3131D0A4-94E4-4912-A5CA-2FDC761D0F64}"/>
    <cellStyle name="Warning Text 34 5 4" xfId="21702" xr:uid="{0C690EE3-E19A-4BBD-AAC7-C972AF68627B}"/>
    <cellStyle name="Warning Text 34 5 4 2" xfId="21703" xr:uid="{1E40032B-77F1-4ECC-AEF7-445D42A7D2D3}"/>
    <cellStyle name="Warning Text 34 5 4 2 2" xfId="39576" xr:uid="{B53E301C-E0C9-40FD-B95A-12ABCEF9A91E}"/>
    <cellStyle name="Warning Text 34 5 4 2 3" xfId="57427" xr:uid="{1BC71CAF-F280-45C0-8C89-D1C18EA625A4}"/>
    <cellStyle name="Warning Text 34 5 4 3" xfId="39575" xr:uid="{227452B1-D784-4E2C-A881-A243B7573346}"/>
    <cellStyle name="Warning Text 34 5 4 4" xfId="57426" xr:uid="{3E9E5FE7-9C3E-4316-93FA-38FCB99A2571}"/>
    <cellStyle name="Warning Text 34 5 5" xfId="21704" xr:uid="{6FF88FDF-ADB9-4DE9-B426-FC668D769557}"/>
    <cellStyle name="Warning Text 34 5 5 2" xfId="39577" xr:uid="{3535A866-989F-4CE8-B735-E46C65F9C264}"/>
    <cellStyle name="Warning Text 34 5 5 3" xfId="57428" xr:uid="{32DE3DBA-C4AF-4428-B110-CA5305E2916D}"/>
    <cellStyle name="Warning Text 34 5 6" xfId="39570" xr:uid="{218A2F6D-2224-4F67-867E-5D30638197BB}"/>
    <cellStyle name="Warning Text 34 5 7" xfId="57421" xr:uid="{943C6FC2-660E-4D38-BB94-C6285F289B10}"/>
    <cellStyle name="Warning Text 34 6" xfId="21705" xr:uid="{A7B74F07-E266-43B9-BB92-029BC335B6E7}"/>
    <cellStyle name="Warning Text 34 6 2" xfId="21706" xr:uid="{CBF533AD-CA00-4DDE-B355-F8AEC4BC5FF5}"/>
    <cellStyle name="Warning Text 34 6 2 2" xfId="21707" xr:uid="{0572D323-FC14-416C-BB80-C7D213822636}"/>
    <cellStyle name="Warning Text 34 6 2 2 2" xfId="39580" xr:uid="{5B03026C-F388-40D9-A598-6119D0E85C91}"/>
    <cellStyle name="Warning Text 34 6 2 2 3" xfId="57431" xr:uid="{C50CF89F-AED8-4AA0-8151-013A635AD7E7}"/>
    <cellStyle name="Warning Text 34 6 2 3" xfId="39579" xr:uid="{8666F41F-2BC0-40EE-BCC9-FB4FC2335B85}"/>
    <cellStyle name="Warning Text 34 6 2 4" xfId="57430" xr:uid="{427034A9-A5FB-4171-9DDC-0986ED4968D9}"/>
    <cellStyle name="Warning Text 34 6 3" xfId="21708" xr:uid="{72DCE014-AAFD-4178-A5B3-9B00CBFAB521}"/>
    <cellStyle name="Warning Text 34 6 3 2" xfId="21709" xr:uid="{B9B95E66-7AB7-482B-8524-A763A7374FC5}"/>
    <cellStyle name="Warning Text 34 6 3 2 2" xfId="39582" xr:uid="{895362E7-F72C-4646-80FC-A51C200C6CF5}"/>
    <cellStyle name="Warning Text 34 6 3 2 3" xfId="57433" xr:uid="{BC191E02-D337-4980-BA5C-14CBBC16D758}"/>
    <cellStyle name="Warning Text 34 6 3 3" xfId="39581" xr:uid="{BCD6E1BD-7DDE-40EF-97BA-21D59742C4F1}"/>
    <cellStyle name="Warning Text 34 6 3 4" xfId="57432" xr:uid="{623164BA-D1C1-4247-9211-B41C0079328A}"/>
    <cellStyle name="Warning Text 34 6 4" xfId="21710" xr:uid="{9FB704C8-69FD-4D04-ADD8-E4F0A2C6E9DD}"/>
    <cellStyle name="Warning Text 34 6 4 2" xfId="39583" xr:uid="{C3B9F0CE-B085-41F2-81A8-C1EDFDE673F9}"/>
    <cellStyle name="Warning Text 34 6 4 3" xfId="57434" xr:uid="{F257722E-AF5E-4E6A-8BEC-1F6D060700CA}"/>
    <cellStyle name="Warning Text 34 6 5" xfId="39578" xr:uid="{F6CE5AA7-7F43-43DC-90BA-9642205E7D0E}"/>
    <cellStyle name="Warning Text 34 6 6" xfId="57429" xr:uid="{B4F105F7-645A-4248-B10F-C11EA963A5E8}"/>
    <cellStyle name="Warning Text 34 7" xfId="21711" xr:uid="{BDB6EE8F-018C-40C3-B232-3C4E8AC3E103}"/>
    <cellStyle name="Warning Text 34 7 2" xfId="21712" xr:uid="{0A812FE7-1FD4-45FA-9832-8FE820516355}"/>
    <cellStyle name="Warning Text 34 7 2 2" xfId="39585" xr:uid="{BA80E745-15BF-46F8-BE60-539D213A26E7}"/>
    <cellStyle name="Warning Text 34 7 2 3" xfId="57436" xr:uid="{C887CA29-228D-4F8B-A164-9405C25BA0C3}"/>
    <cellStyle name="Warning Text 34 7 3" xfId="39584" xr:uid="{3E1EB007-8FFB-4E6E-9E0B-CC7BDDC9CE5F}"/>
    <cellStyle name="Warning Text 34 7 4" xfId="57435" xr:uid="{0CBF6E2F-A14D-4EC9-9E92-A80F85549E56}"/>
    <cellStyle name="Warning Text 34 8" xfId="21713" xr:uid="{2D24A5DE-337B-4EA6-ACE4-B266AF61289A}"/>
    <cellStyle name="Warning Text 34 8 2" xfId="21714" xr:uid="{5114DB8F-FD15-4084-A9D4-9CFD12E41340}"/>
    <cellStyle name="Warning Text 34 8 2 2" xfId="39587" xr:uid="{ABA53604-37ED-454B-9DE3-A8D29E282B72}"/>
    <cellStyle name="Warning Text 34 8 2 3" xfId="57438" xr:uid="{BDA8A2CD-046C-4A11-987B-57EC64F143F9}"/>
    <cellStyle name="Warning Text 34 8 3" xfId="39586" xr:uid="{8F4FBC34-2042-45F8-A34B-8170B7CEA5BD}"/>
    <cellStyle name="Warning Text 34 8 4" xfId="57437" xr:uid="{36A44E7E-5FF6-4AA4-A17A-206865A92EE6}"/>
    <cellStyle name="Warning Text 34 9" xfId="21715" xr:uid="{23FE3EA9-285D-49AE-A788-22F65EED4278}"/>
    <cellStyle name="Warning Text 34 9 2" xfId="21716" xr:uid="{D93C6D40-FF2B-414B-8BF6-745E2DD86820}"/>
    <cellStyle name="Warning Text 34 9 2 2" xfId="39589" xr:uid="{55FFD75D-E91E-4CB4-BC33-BE70CB831775}"/>
    <cellStyle name="Warning Text 34 9 2 3" xfId="57440" xr:uid="{D0B89D96-7509-49D5-ADBE-A08BDAE1F678}"/>
    <cellStyle name="Warning Text 34 9 3" xfId="39588" xr:uid="{83023CF9-0B84-4A82-8B9A-BB8E41FA4273}"/>
    <cellStyle name="Warning Text 34 9 4" xfId="57439" xr:uid="{E95B9041-4588-4D84-8659-5AF086125D7E}"/>
    <cellStyle name="Warning Text 35" xfId="3376" xr:uid="{D97795F7-4735-4EEC-A3DF-46D613A34A63}"/>
    <cellStyle name="Warning Text 35 10" xfId="21718" xr:uid="{3C520B03-1628-4ED4-BAE2-6832F2CD418A}"/>
    <cellStyle name="Warning Text 35 10 2" xfId="39591" xr:uid="{FFB52732-19AC-4DD4-A1DA-1AAF4826F55E}"/>
    <cellStyle name="Warning Text 35 10 3" xfId="57442" xr:uid="{729F3009-392B-45EB-94E0-11EB7D6D74CA}"/>
    <cellStyle name="Warning Text 35 11" xfId="21719" xr:uid="{9238E1A9-6D72-48F1-ACB6-A6678921B44C}"/>
    <cellStyle name="Warning Text 35 11 2" xfId="39592" xr:uid="{FE27B9E9-D2DC-4933-978B-E5A08B01B698}"/>
    <cellStyle name="Warning Text 35 11 3" xfId="57443" xr:uid="{205D90B1-3800-4B79-96AB-45BF2A2C47AD}"/>
    <cellStyle name="Warning Text 35 12" xfId="21717" xr:uid="{0155950C-1FAC-4E07-A960-04B1AD8C3635}"/>
    <cellStyle name="Warning Text 35 12 2" xfId="39590" xr:uid="{7D7654D3-11F4-4FB7-A83A-E5B49CCADB87}"/>
    <cellStyle name="Warning Text 35 12 3" xfId="57441" xr:uid="{36FA17A2-CD8E-46FF-BF39-20BCD26049BA}"/>
    <cellStyle name="Warning Text 35 13" xfId="60454" xr:uid="{2CDB7B69-AF9B-4721-9240-42196D4160A0}"/>
    <cellStyle name="Warning Text 35 2" xfId="21720" xr:uid="{73E5F2F7-FE4C-487E-8342-6C757838E941}"/>
    <cellStyle name="Warning Text 35 2 2" xfId="21721" xr:uid="{AB2B9DCB-2E1E-495D-8731-4548B9030649}"/>
    <cellStyle name="Warning Text 35 2 2 2" xfId="21722" xr:uid="{E36638CB-FD07-446F-AB63-D32EB8C6A7EF}"/>
    <cellStyle name="Warning Text 35 2 2 2 2" xfId="39595" xr:uid="{338BBE2B-544F-4EE0-B454-B0664F2E2AB6}"/>
    <cellStyle name="Warning Text 35 2 2 2 3" xfId="57446" xr:uid="{BD8CF6D7-63A4-4F2D-A171-65FEE69EE90D}"/>
    <cellStyle name="Warning Text 35 2 2 3" xfId="39594" xr:uid="{E19D9E73-FB4A-4E94-81CA-90D978B04FDE}"/>
    <cellStyle name="Warning Text 35 2 2 4" xfId="57445" xr:uid="{618E60C9-E2DF-46D1-9887-78ABE9A6DC23}"/>
    <cellStyle name="Warning Text 35 2 3" xfId="21723" xr:uid="{4DE30041-3F51-4FB2-9AF6-E3582675644A}"/>
    <cellStyle name="Warning Text 35 2 3 2" xfId="21724" xr:uid="{8F3ED951-9608-41D0-A8BE-16D70C181276}"/>
    <cellStyle name="Warning Text 35 2 3 2 2" xfId="39597" xr:uid="{76D7A895-E2F8-493C-970F-B60918898DEC}"/>
    <cellStyle name="Warning Text 35 2 3 2 3" xfId="57448" xr:uid="{42F9E901-2356-4EB2-8FF6-778EEDF7A4E4}"/>
    <cellStyle name="Warning Text 35 2 3 3" xfId="39596" xr:uid="{0957C621-D031-43E0-BD08-623C32F6522F}"/>
    <cellStyle name="Warning Text 35 2 3 4" xfId="57447" xr:uid="{22938FB8-6167-41D6-82F9-45715E9281F8}"/>
    <cellStyle name="Warning Text 35 2 4" xfId="21725" xr:uid="{D0AE3FBD-7FCA-4557-A89D-664F4CD4AEC0}"/>
    <cellStyle name="Warning Text 35 2 4 2" xfId="39598" xr:uid="{6F294D99-F55F-4BDB-97C9-19B4AF6D9AE1}"/>
    <cellStyle name="Warning Text 35 2 4 3" xfId="57449" xr:uid="{7865C6DF-2995-402E-9987-BA0F98CA61DB}"/>
    <cellStyle name="Warning Text 35 2 5" xfId="21726" xr:uid="{81F09B09-D614-41A8-ABA4-9064EC41251F}"/>
    <cellStyle name="Warning Text 35 2 5 2" xfId="39599" xr:uid="{7CC03E76-E9FF-45A9-9B2E-9AE78351F8E0}"/>
    <cellStyle name="Warning Text 35 2 5 3" xfId="57450" xr:uid="{ADAB695B-5065-433D-A937-54ACAF0CD56A}"/>
    <cellStyle name="Warning Text 35 2 6" xfId="39593" xr:uid="{A24240B1-EE29-4C50-9FD5-2FEE8ED2B44D}"/>
    <cellStyle name="Warning Text 35 2 7" xfId="57444" xr:uid="{0DAE386E-2FD9-45F7-A899-AEBFE9166B83}"/>
    <cellStyle name="Warning Text 35 3" xfId="21727" xr:uid="{A9C36190-1410-4B88-93BA-94F8E117875F}"/>
    <cellStyle name="Warning Text 35 3 2" xfId="21728" xr:uid="{BB0F005D-321F-4749-B7B9-9155EE6FAB9C}"/>
    <cellStyle name="Warning Text 35 3 2 2" xfId="21729" xr:uid="{EFC1DC95-8414-4913-BFD8-CF5DF795A9C7}"/>
    <cellStyle name="Warning Text 35 3 2 2 2" xfId="39602" xr:uid="{3BA222B3-A15D-4071-BA23-1943994EBA74}"/>
    <cellStyle name="Warning Text 35 3 2 2 3" xfId="57453" xr:uid="{754CD651-BC0F-4D8B-A711-5BEF48982D7F}"/>
    <cellStyle name="Warning Text 35 3 2 3" xfId="39601" xr:uid="{E70F1CB2-5D55-4F2A-9C54-69433A07D4A2}"/>
    <cellStyle name="Warning Text 35 3 2 4" xfId="57452" xr:uid="{CAB1B511-C1A4-4517-8204-39EB9AAD0BF6}"/>
    <cellStyle name="Warning Text 35 3 3" xfId="21730" xr:uid="{77C8DCDD-99B0-4AEC-B9B9-930E807788DD}"/>
    <cellStyle name="Warning Text 35 3 3 2" xfId="21731" xr:uid="{C90184E7-2AA4-4EAE-A71F-E0E4B888A5B4}"/>
    <cellStyle name="Warning Text 35 3 3 2 2" xfId="39604" xr:uid="{67B5970B-344F-4249-8105-14EB68BA31F4}"/>
    <cellStyle name="Warning Text 35 3 3 2 3" xfId="57455" xr:uid="{F9B43C5B-EC29-4833-A32F-98185384EA75}"/>
    <cellStyle name="Warning Text 35 3 3 3" xfId="39603" xr:uid="{A6652A11-65CE-40E0-A4C8-3D5AA8BCD4C2}"/>
    <cellStyle name="Warning Text 35 3 3 4" xfId="57454" xr:uid="{F256632C-534D-4C89-B4BD-D447E4095B3B}"/>
    <cellStyle name="Warning Text 35 3 4" xfId="21732" xr:uid="{14BA379F-A5EF-4EB5-8EAF-3BADB56A791C}"/>
    <cellStyle name="Warning Text 35 3 4 2" xfId="39605" xr:uid="{166D6955-143F-4BC1-B77E-C2CC4A32A792}"/>
    <cellStyle name="Warning Text 35 3 4 3" xfId="57456" xr:uid="{9AC61B00-1222-41D9-8BF9-6BC641E40E2A}"/>
    <cellStyle name="Warning Text 35 3 5" xfId="39600" xr:uid="{74D9193F-2999-4BCA-9C6D-B40210C28B85}"/>
    <cellStyle name="Warning Text 35 3 6" xfId="57451" xr:uid="{69995816-1C6B-4BBB-BDEA-9F5BA6A79BAB}"/>
    <cellStyle name="Warning Text 35 4" xfId="21733" xr:uid="{0D207CF3-F942-4346-86F9-26826F006B50}"/>
    <cellStyle name="Warning Text 35 4 2" xfId="21734" xr:uid="{7B54C2E5-5E49-4DA1-85F5-4CC6EEE7AA98}"/>
    <cellStyle name="Warning Text 35 4 2 2" xfId="21735" xr:uid="{A72C5DD3-1419-47E9-AFD7-FD5638C21B0A}"/>
    <cellStyle name="Warning Text 35 4 2 2 2" xfId="39608" xr:uid="{FA8B6421-3111-4A72-BCE8-46E8E09BAB20}"/>
    <cellStyle name="Warning Text 35 4 2 2 3" xfId="57459" xr:uid="{508615D9-4487-47A2-B9A9-4E6F3D75CAC9}"/>
    <cellStyle name="Warning Text 35 4 2 3" xfId="39607" xr:uid="{FD58A98D-93D4-44F3-95E6-C2BC1ECB3B88}"/>
    <cellStyle name="Warning Text 35 4 2 4" xfId="57458" xr:uid="{2DC2BFB9-DDB8-4FB7-88C8-2F67D8FD9C53}"/>
    <cellStyle name="Warning Text 35 4 3" xfId="21736" xr:uid="{7D502B55-A98A-449C-B800-882AFA1CA78D}"/>
    <cellStyle name="Warning Text 35 4 3 2" xfId="21737" xr:uid="{5540C840-0A0D-44A7-B3F4-E9433579866A}"/>
    <cellStyle name="Warning Text 35 4 3 2 2" xfId="39610" xr:uid="{D688D18C-1DDC-4C27-962E-7B4525ED6342}"/>
    <cellStyle name="Warning Text 35 4 3 2 3" xfId="57461" xr:uid="{D9F2C868-A2C5-4E09-8CFD-BB19846542A4}"/>
    <cellStyle name="Warning Text 35 4 3 3" xfId="39609" xr:uid="{F280402F-0420-4C7B-9FAB-D30453789FDF}"/>
    <cellStyle name="Warning Text 35 4 3 4" xfId="57460" xr:uid="{0C233CAA-9A1A-4D23-853A-692CF5FCC1BF}"/>
    <cellStyle name="Warning Text 35 4 4" xfId="21738" xr:uid="{9C59DF4F-FE77-4742-8B2E-C20CDFD959CF}"/>
    <cellStyle name="Warning Text 35 4 4 2" xfId="39611" xr:uid="{53F1918D-ECD6-402D-8EE5-A87EC8A98959}"/>
    <cellStyle name="Warning Text 35 4 4 3" xfId="57462" xr:uid="{9A3B10CE-80C4-44FD-9084-8D6A32EE1B48}"/>
    <cellStyle name="Warning Text 35 4 5" xfId="39606" xr:uid="{B05F2D5A-EFEC-45BA-B100-C2B4154DEAE7}"/>
    <cellStyle name="Warning Text 35 4 6" xfId="57457" xr:uid="{90EC52DC-57A9-4498-B15E-BFE3566096F3}"/>
    <cellStyle name="Warning Text 35 5" xfId="21739" xr:uid="{7AAC95E2-A347-4AC5-9AB6-7046E8C74511}"/>
    <cellStyle name="Warning Text 35 5 2" xfId="21740" xr:uid="{9E39349B-9084-4286-B910-BD4A98D47AA7}"/>
    <cellStyle name="Warning Text 35 5 2 2" xfId="21741" xr:uid="{78CFF35D-652C-4731-9346-51051BD46C1B}"/>
    <cellStyle name="Warning Text 35 5 2 2 2" xfId="39614" xr:uid="{81DD8DDA-8708-4238-B99C-B395146B1341}"/>
    <cellStyle name="Warning Text 35 5 2 2 3" xfId="57465" xr:uid="{42EF51BC-7EF9-4BB3-8A33-5F51885A3F53}"/>
    <cellStyle name="Warning Text 35 5 2 3" xfId="39613" xr:uid="{BFE1EA7B-8FE6-4BCE-BAD9-92132B8D2D0B}"/>
    <cellStyle name="Warning Text 35 5 2 4" xfId="57464" xr:uid="{5B46CEFA-3DDE-43C8-B2E5-F992F37AF1B5}"/>
    <cellStyle name="Warning Text 35 5 3" xfId="21742" xr:uid="{C3B5E749-BAB1-42BE-A07C-075A958B336F}"/>
    <cellStyle name="Warning Text 35 5 3 2" xfId="21743" xr:uid="{F1C5373E-49FA-493B-B08B-8E51975DB4DE}"/>
    <cellStyle name="Warning Text 35 5 3 2 2" xfId="39616" xr:uid="{1FD2430A-7284-4858-B54D-83D2C4BE7D0F}"/>
    <cellStyle name="Warning Text 35 5 3 2 3" xfId="57467" xr:uid="{9DEBE46A-C26C-4DB2-91F0-709B104D173A}"/>
    <cellStyle name="Warning Text 35 5 3 3" xfId="39615" xr:uid="{903AAF22-4203-47B0-A105-25B18DE8E16F}"/>
    <cellStyle name="Warning Text 35 5 3 4" xfId="57466" xr:uid="{CDDEA298-DF74-43D4-BC99-E19472A0B1B6}"/>
    <cellStyle name="Warning Text 35 5 4" xfId="21744" xr:uid="{68072BF4-4772-45BF-A866-1E108E120116}"/>
    <cellStyle name="Warning Text 35 5 4 2" xfId="21745" xr:uid="{C8C6B36B-5116-401F-9DDE-B232B68B4065}"/>
    <cellStyle name="Warning Text 35 5 4 2 2" xfId="39618" xr:uid="{726CAAE4-EB8E-4BAA-8F63-FB0D9DDAD67E}"/>
    <cellStyle name="Warning Text 35 5 4 2 3" xfId="57469" xr:uid="{436077E4-20A3-4B79-B084-B61BA4AAE8C9}"/>
    <cellStyle name="Warning Text 35 5 4 3" xfId="39617" xr:uid="{1A183757-58F1-4B8E-8456-CF5862292E2E}"/>
    <cellStyle name="Warning Text 35 5 4 4" xfId="57468" xr:uid="{9F20F17A-552E-4821-84A7-720B3FA10436}"/>
    <cellStyle name="Warning Text 35 5 5" xfId="21746" xr:uid="{A2314E89-EB5B-4DEC-93CC-BCCF492E98EA}"/>
    <cellStyle name="Warning Text 35 5 5 2" xfId="39619" xr:uid="{1EAEA71F-852B-477B-B057-271BE7B2B5BC}"/>
    <cellStyle name="Warning Text 35 5 5 3" xfId="57470" xr:uid="{8EA0577A-6E4A-4A63-9643-FF872D6534C7}"/>
    <cellStyle name="Warning Text 35 5 6" xfId="39612" xr:uid="{905245FB-5A8D-4AB7-B85F-13BB9907A000}"/>
    <cellStyle name="Warning Text 35 5 7" xfId="57463" xr:uid="{67848A7E-EA4D-4C17-9A7D-C2B1B37A679B}"/>
    <cellStyle name="Warning Text 35 6" xfId="21747" xr:uid="{816155C7-F2FA-44E9-A784-D419A12FADB9}"/>
    <cellStyle name="Warning Text 35 6 2" xfId="21748" xr:uid="{D2DA41F3-CFE8-41FC-86CB-5C0AD7B16DCF}"/>
    <cellStyle name="Warning Text 35 6 2 2" xfId="21749" xr:uid="{B62250B9-F3D2-43C7-96A0-775D7EAB307D}"/>
    <cellStyle name="Warning Text 35 6 2 2 2" xfId="39622" xr:uid="{5FE113D5-65DE-498A-85BB-3F9B7E077301}"/>
    <cellStyle name="Warning Text 35 6 2 2 3" xfId="57473" xr:uid="{FA1B0228-DAD8-48FB-ABBB-8945EC66B9F6}"/>
    <cellStyle name="Warning Text 35 6 2 3" xfId="39621" xr:uid="{3C5E6D4C-CB8F-43E8-86F9-DF6700723DC0}"/>
    <cellStyle name="Warning Text 35 6 2 4" xfId="57472" xr:uid="{02F1C8AD-D62D-405D-94DC-7533652F8A1A}"/>
    <cellStyle name="Warning Text 35 6 3" xfId="21750" xr:uid="{4272354E-99DA-497F-AD23-7FF0F252BBFD}"/>
    <cellStyle name="Warning Text 35 6 3 2" xfId="21751" xr:uid="{6548E3D7-D933-438E-BAD3-0F95D4DE53B2}"/>
    <cellStyle name="Warning Text 35 6 3 2 2" xfId="39624" xr:uid="{45D55E4E-D862-41EA-80E8-8D3E5A8CB7E4}"/>
    <cellStyle name="Warning Text 35 6 3 2 3" xfId="57475" xr:uid="{5952F140-3F78-4D83-93A8-AF1BA3016D9C}"/>
    <cellStyle name="Warning Text 35 6 3 3" xfId="39623" xr:uid="{BDDB8960-CA12-4A62-8355-249CCB4F11E4}"/>
    <cellStyle name="Warning Text 35 6 3 4" xfId="57474" xr:uid="{62EC0AEE-87CD-4D1C-91E5-7DDBA0DB3458}"/>
    <cellStyle name="Warning Text 35 6 4" xfId="21752" xr:uid="{7A910025-8C9C-46FD-B503-D6CEEF5F09D2}"/>
    <cellStyle name="Warning Text 35 6 4 2" xfId="39625" xr:uid="{BFA4A47B-FFDF-481C-891D-9B9E96E0EB33}"/>
    <cellStyle name="Warning Text 35 6 4 3" xfId="57476" xr:uid="{C930AD71-ED63-46D3-AD9E-6DF0FCBC21A1}"/>
    <cellStyle name="Warning Text 35 6 5" xfId="39620" xr:uid="{AF71AC42-6CD7-4ADA-BD3B-65696DC1D79A}"/>
    <cellStyle name="Warning Text 35 6 6" xfId="57471" xr:uid="{F837DD0F-AEB4-43BD-907C-3C3D7B8228C7}"/>
    <cellStyle name="Warning Text 35 7" xfId="21753" xr:uid="{6FDEB8DE-18EE-49C6-BDB0-5D6C22C3AC90}"/>
    <cellStyle name="Warning Text 35 7 2" xfId="21754" xr:uid="{EF0862FA-9DB8-4AAE-A416-E926A67F2907}"/>
    <cellStyle name="Warning Text 35 7 2 2" xfId="39627" xr:uid="{75777019-00C9-4C7A-8248-A4E83A141D61}"/>
    <cellStyle name="Warning Text 35 7 2 3" xfId="57478" xr:uid="{07B6AE34-B42E-43A8-9FB9-E0B46150BE89}"/>
    <cellStyle name="Warning Text 35 7 3" xfId="39626" xr:uid="{19FE32B6-E726-45F5-8B62-D3C403D7076E}"/>
    <cellStyle name="Warning Text 35 7 4" xfId="57477" xr:uid="{BA526188-57EB-4BEB-AA46-44FF490B7AE1}"/>
    <cellStyle name="Warning Text 35 8" xfId="21755" xr:uid="{928472F1-DFB5-4BCD-82EE-7FA4CD6066F4}"/>
    <cellStyle name="Warning Text 35 8 2" xfId="21756" xr:uid="{BCA0B5FA-7045-4E59-8146-EAEBE2DE3BF9}"/>
    <cellStyle name="Warning Text 35 8 2 2" xfId="39629" xr:uid="{05DA3F5C-AA92-4063-84D9-3EEF89142085}"/>
    <cellStyle name="Warning Text 35 8 2 3" xfId="57480" xr:uid="{68D2A4F2-140A-4977-AE37-C9A8EE287BE5}"/>
    <cellStyle name="Warning Text 35 8 3" xfId="39628" xr:uid="{0C4B2121-3F6D-4227-9254-F4467E2467EA}"/>
    <cellStyle name="Warning Text 35 8 4" xfId="57479" xr:uid="{3B23F266-9402-4B06-9B5F-F57D1FEA510B}"/>
    <cellStyle name="Warning Text 35 9" xfId="21757" xr:uid="{55C16DEE-897E-41F0-BBB3-A6AFB1529D21}"/>
    <cellStyle name="Warning Text 35 9 2" xfId="21758" xr:uid="{42389F63-0F56-437B-AF6D-4ADB069371AC}"/>
    <cellStyle name="Warning Text 35 9 2 2" xfId="39631" xr:uid="{934375B6-4238-4CAA-8002-4A1F94B4A6E9}"/>
    <cellStyle name="Warning Text 35 9 2 3" xfId="57482" xr:uid="{5EBF0015-0AD4-4429-9617-F528455AE6FF}"/>
    <cellStyle name="Warning Text 35 9 3" xfId="39630" xr:uid="{3F1F16B7-E788-4541-AC77-5B58BC99769C}"/>
    <cellStyle name="Warning Text 35 9 4" xfId="57481" xr:uid="{C9F5382F-14A0-47D1-AEEC-2533EDA3AAF1}"/>
    <cellStyle name="Warning Text 36" xfId="3377" xr:uid="{9D69611E-D34F-4DC4-A055-BBAF9C3CD283}"/>
    <cellStyle name="Warning Text 36 10" xfId="21760" xr:uid="{C1A5C240-C79A-4A3D-86F1-D71BFADD6575}"/>
    <cellStyle name="Warning Text 36 10 2" xfId="39633" xr:uid="{04E4F402-E3DA-455D-B512-BBA779F1C4CB}"/>
    <cellStyle name="Warning Text 36 10 3" xfId="57484" xr:uid="{F6179E4C-469B-4AFD-A42C-D3D97BFFAF94}"/>
    <cellStyle name="Warning Text 36 11" xfId="21761" xr:uid="{B46549B7-0C93-4D9C-AA05-454910D16B06}"/>
    <cellStyle name="Warning Text 36 11 2" xfId="39634" xr:uid="{90E3FA72-DCEC-4258-94D6-D65F5CDC7D0B}"/>
    <cellStyle name="Warning Text 36 11 3" xfId="57485" xr:uid="{0ABD85F7-2E15-4E64-B44E-9CEBAA92EFD3}"/>
    <cellStyle name="Warning Text 36 12" xfId="21759" xr:uid="{4FD85413-F76E-4E0B-B52B-5BE4C02C4A6B}"/>
    <cellStyle name="Warning Text 36 12 2" xfId="39632" xr:uid="{57864D2A-DDEE-4E2F-8992-C6CA4E9EDCAE}"/>
    <cellStyle name="Warning Text 36 12 3" xfId="57483" xr:uid="{81FC4BB5-C27D-4FB8-8C95-63D24636C0D1}"/>
    <cellStyle name="Warning Text 36 13" xfId="60455" xr:uid="{C0E351DD-2C26-4FF7-A773-A117A9BE9F28}"/>
    <cellStyle name="Warning Text 36 2" xfId="21762" xr:uid="{02EB69A5-A7B2-492A-850B-FB8E5095451E}"/>
    <cellStyle name="Warning Text 36 2 2" xfId="21763" xr:uid="{9E4069D1-16A8-40B3-8464-BB7A8BF3F5C9}"/>
    <cellStyle name="Warning Text 36 2 2 2" xfId="21764" xr:uid="{68F85DB9-E829-48D6-9F57-C99EF1D69C89}"/>
    <cellStyle name="Warning Text 36 2 2 2 2" xfId="39637" xr:uid="{DA8306E1-956C-47EC-8E2A-1C6621910206}"/>
    <cellStyle name="Warning Text 36 2 2 2 3" xfId="57488" xr:uid="{45F50A63-E183-47F4-9A89-CE6C4D6318D5}"/>
    <cellStyle name="Warning Text 36 2 2 3" xfId="39636" xr:uid="{4FEB9579-CB54-4769-8870-C7C074F487FE}"/>
    <cellStyle name="Warning Text 36 2 2 4" xfId="57487" xr:uid="{20018E36-FF48-43C2-AE88-005A5C1BC9B0}"/>
    <cellStyle name="Warning Text 36 2 3" xfId="21765" xr:uid="{527ADF05-F9D7-4244-AFBF-98CB2A0DD0F0}"/>
    <cellStyle name="Warning Text 36 2 3 2" xfId="21766" xr:uid="{137E1697-7370-4C12-8B96-5171EACDD9AA}"/>
    <cellStyle name="Warning Text 36 2 3 2 2" xfId="39639" xr:uid="{444E469D-C291-4570-9E12-99546E904B94}"/>
    <cellStyle name="Warning Text 36 2 3 2 3" xfId="57490" xr:uid="{693FF486-BE6E-464D-A3D0-7AE72A90D729}"/>
    <cellStyle name="Warning Text 36 2 3 3" xfId="39638" xr:uid="{A6917D3C-09AA-49E1-8630-41F759BDCAC8}"/>
    <cellStyle name="Warning Text 36 2 3 4" xfId="57489" xr:uid="{79DF39F4-ED74-4826-9717-96EDB20D667A}"/>
    <cellStyle name="Warning Text 36 2 4" xfId="21767" xr:uid="{4670D245-4B34-4420-85E3-355FE00AE73C}"/>
    <cellStyle name="Warning Text 36 2 4 2" xfId="39640" xr:uid="{1EDCE3B8-E68E-42D9-B535-CB6082A2452E}"/>
    <cellStyle name="Warning Text 36 2 4 3" xfId="57491" xr:uid="{BCE55FFD-0B72-44C5-8725-FA1F4D5A79AF}"/>
    <cellStyle name="Warning Text 36 2 5" xfId="21768" xr:uid="{E643C9DD-396D-490F-9EE3-70110492D3B9}"/>
    <cellStyle name="Warning Text 36 2 5 2" xfId="39641" xr:uid="{22A237B7-07B9-44B5-B07B-A268590D4593}"/>
    <cellStyle name="Warning Text 36 2 5 3" xfId="57492" xr:uid="{5508B0FF-7476-4961-A34A-A2D23472DBB5}"/>
    <cellStyle name="Warning Text 36 2 6" xfId="39635" xr:uid="{AB68D605-F17A-4CC3-BFAD-34B17943FF0F}"/>
    <cellStyle name="Warning Text 36 2 7" xfId="57486" xr:uid="{2B8E6901-56D3-4DAA-8F1F-085A205181F8}"/>
    <cellStyle name="Warning Text 36 3" xfId="21769" xr:uid="{A6CBFE76-B0CD-4885-B720-FAC73592EBA9}"/>
    <cellStyle name="Warning Text 36 3 2" xfId="21770" xr:uid="{A6645367-7C09-4E52-BF19-521D90A30947}"/>
    <cellStyle name="Warning Text 36 3 2 2" xfId="21771" xr:uid="{11CC022A-49BF-456A-9CEA-37A0F1F4179B}"/>
    <cellStyle name="Warning Text 36 3 2 2 2" xfId="39644" xr:uid="{C99AE577-DF43-4EFF-A072-A05D2C32215D}"/>
    <cellStyle name="Warning Text 36 3 2 2 3" xfId="57495" xr:uid="{82FDAE4A-5918-482F-903D-5D55454CC68C}"/>
    <cellStyle name="Warning Text 36 3 2 3" xfId="39643" xr:uid="{A2C3A0DB-A141-4A20-987E-A058DAFA3CF7}"/>
    <cellStyle name="Warning Text 36 3 2 4" xfId="57494" xr:uid="{BE3A7D4A-44F6-41B6-9249-576C0CD88A2C}"/>
    <cellStyle name="Warning Text 36 3 3" xfId="21772" xr:uid="{A9BF43E8-4908-4C1C-92AC-6CDED1CF9865}"/>
    <cellStyle name="Warning Text 36 3 3 2" xfId="21773" xr:uid="{39C15A01-7F80-4548-B6FF-B1CF5C6B2E42}"/>
    <cellStyle name="Warning Text 36 3 3 2 2" xfId="39646" xr:uid="{1DB90DE1-59C1-4866-9876-9003D0750969}"/>
    <cellStyle name="Warning Text 36 3 3 2 3" xfId="57497" xr:uid="{D9D672D4-C281-4B1D-90B0-E57123C5326A}"/>
    <cellStyle name="Warning Text 36 3 3 3" xfId="39645" xr:uid="{6949DFB2-EAC1-46D5-B496-05E9E7963CE8}"/>
    <cellStyle name="Warning Text 36 3 3 4" xfId="57496" xr:uid="{E6F4F611-C160-423B-B0FF-470A7420EA0A}"/>
    <cellStyle name="Warning Text 36 3 4" xfId="21774" xr:uid="{E248A0D0-91DB-4105-B8D2-6A3E7E6C62CC}"/>
    <cellStyle name="Warning Text 36 3 4 2" xfId="39647" xr:uid="{B44173CE-1EA0-4166-B142-1BC49A4D85DC}"/>
    <cellStyle name="Warning Text 36 3 4 3" xfId="57498" xr:uid="{18E17F99-22DC-43C3-8720-0546BE3BCCC4}"/>
    <cellStyle name="Warning Text 36 3 5" xfId="39642" xr:uid="{2C47968B-ACA7-4CCD-B082-19C2ABEFF561}"/>
    <cellStyle name="Warning Text 36 3 6" xfId="57493" xr:uid="{EA3D9D69-DEBF-4594-AC24-D3A55F40E690}"/>
    <cellStyle name="Warning Text 36 4" xfId="21775" xr:uid="{0B02A7EC-9FAC-41D8-8F3C-3DBD6C99E7FA}"/>
    <cellStyle name="Warning Text 36 4 2" xfId="21776" xr:uid="{F4FA82C6-3EB5-4C6D-9D0D-386AFF3342E1}"/>
    <cellStyle name="Warning Text 36 4 2 2" xfId="21777" xr:uid="{A062F95B-0738-46B8-AB49-F1F13676ECEE}"/>
    <cellStyle name="Warning Text 36 4 2 2 2" xfId="39650" xr:uid="{FB337D42-B88E-482B-BE03-45CAF4BEB6AE}"/>
    <cellStyle name="Warning Text 36 4 2 2 3" xfId="57501" xr:uid="{56292265-E2EB-40C7-ACE9-0EC185E46FB2}"/>
    <cellStyle name="Warning Text 36 4 2 3" xfId="39649" xr:uid="{C3C661EE-C6EB-4EF8-A075-F19A9A0B2CA1}"/>
    <cellStyle name="Warning Text 36 4 2 4" xfId="57500" xr:uid="{49274A02-F7F4-4076-B66A-BD89D13EAAE8}"/>
    <cellStyle name="Warning Text 36 4 3" xfId="21778" xr:uid="{88064BB8-8819-4FD5-A8D1-4580992AEE2B}"/>
    <cellStyle name="Warning Text 36 4 3 2" xfId="21779" xr:uid="{7B4770E6-F83C-4B6D-9231-9E34E602670C}"/>
    <cellStyle name="Warning Text 36 4 3 2 2" xfId="39652" xr:uid="{87C8CB56-4A96-4D05-A924-EC198DFC2495}"/>
    <cellStyle name="Warning Text 36 4 3 2 3" xfId="57503" xr:uid="{E000EF19-A380-460F-80FB-64528AAB3B83}"/>
    <cellStyle name="Warning Text 36 4 3 3" xfId="39651" xr:uid="{79E34297-7E62-4634-8202-904BCC631F99}"/>
    <cellStyle name="Warning Text 36 4 3 4" xfId="57502" xr:uid="{8B905B20-19FC-4C7D-BEA5-2F0F7E45F6E3}"/>
    <cellStyle name="Warning Text 36 4 4" xfId="21780" xr:uid="{51E970CC-516B-403E-81D0-8699E7CFB870}"/>
    <cellStyle name="Warning Text 36 4 4 2" xfId="39653" xr:uid="{D5AFB47E-0853-4C1F-9710-F7FB8BD76F33}"/>
    <cellStyle name="Warning Text 36 4 4 3" xfId="57504" xr:uid="{BAA60FE8-5249-410D-9840-8DBB28B2793B}"/>
    <cellStyle name="Warning Text 36 4 5" xfId="39648" xr:uid="{9C033AC7-B727-4F1B-B9B8-16515048D296}"/>
    <cellStyle name="Warning Text 36 4 6" xfId="57499" xr:uid="{5B45E2D2-60F0-4416-928F-3E14A4E4E0E1}"/>
    <cellStyle name="Warning Text 36 5" xfId="21781" xr:uid="{E463E68A-05B8-4CCB-B0C4-C02BA0D024C0}"/>
    <cellStyle name="Warning Text 36 5 2" xfId="21782" xr:uid="{46F1AEF4-C676-4FA9-A077-0FAB57DBC8B8}"/>
    <cellStyle name="Warning Text 36 5 2 2" xfId="21783" xr:uid="{929223C2-BAED-45C0-A421-42E523204A67}"/>
    <cellStyle name="Warning Text 36 5 2 2 2" xfId="39656" xr:uid="{3F818D98-C4A5-4F27-A752-6BA750CA7FE7}"/>
    <cellStyle name="Warning Text 36 5 2 2 3" xfId="57507" xr:uid="{C8600C86-DED3-48AF-8FAB-D2B82059B8CC}"/>
    <cellStyle name="Warning Text 36 5 2 3" xfId="39655" xr:uid="{8301F3BE-2C3B-4611-A683-80E2BDD66F26}"/>
    <cellStyle name="Warning Text 36 5 2 4" xfId="57506" xr:uid="{DBA274D9-24BB-4054-AB79-97809034DBC1}"/>
    <cellStyle name="Warning Text 36 5 3" xfId="21784" xr:uid="{DA169E62-CB54-4D70-A365-F2D47DCB10C8}"/>
    <cellStyle name="Warning Text 36 5 3 2" xfId="21785" xr:uid="{DC2F8481-B77E-454D-A100-5E731A4D5F83}"/>
    <cellStyle name="Warning Text 36 5 3 2 2" xfId="39658" xr:uid="{44245D1D-FD10-4D5D-A0A6-254B696944EB}"/>
    <cellStyle name="Warning Text 36 5 3 2 3" xfId="57509" xr:uid="{A4825871-2F81-43FB-B76B-5257BE94864E}"/>
    <cellStyle name="Warning Text 36 5 3 3" xfId="39657" xr:uid="{BE9A598A-45CE-4207-AA6B-A9376F5E6B79}"/>
    <cellStyle name="Warning Text 36 5 3 4" xfId="57508" xr:uid="{13890AB3-DB31-470D-82B3-F459909C9EBA}"/>
    <cellStyle name="Warning Text 36 5 4" xfId="21786" xr:uid="{2AD07AB1-847C-4188-8BA1-083F711598FD}"/>
    <cellStyle name="Warning Text 36 5 4 2" xfId="21787" xr:uid="{040F4A41-3E11-4E3B-8E96-03C6F753B69E}"/>
    <cellStyle name="Warning Text 36 5 4 2 2" xfId="39660" xr:uid="{5A13E368-A165-47A9-89EC-8FA942BA005C}"/>
    <cellStyle name="Warning Text 36 5 4 2 3" xfId="57511" xr:uid="{DDBD261C-9D76-4F8B-A637-46B709A67E9D}"/>
    <cellStyle name="Warning Text 36 5 4 3" xfId="39659" xr:uid="{72F700D0-FF81-4F56-9499-18A165302018}"/>
    <cellStyle name="Warning Text 36 5 4 4" xfId="57510" xr:uid="{EDED2E1F-F7D2-4C87-845A-5F7273CF8DC5}"/>
    <cellStyle name="Warning Text 36 5 5" xfId="21788" xr:uid="{66D1A6A4-B617-4935-ADA9-C50FEA049DC1}"/>
    <cellStyle name="Warning Text 36 5 5 2" xfId="39661" xr:uid="{A3BC3828-3C52-4F1C-886C-9E5668F80BEB}"/>
    <cellStyle name="Warning Text 36 5 5 3" xfId="57512" xr:uid="{740FD89C-4CE8-40AF-AAB8-8F927FBF6E74}"/>
    <cellStyle name="Warning Text 36 5 6" xfId="39654" xr:uid="{C4133842-C077-4C75-9F73-F80DFE20B59C}"/>
    <cellStyle name="Warning Text 36 5 7" xfId="57505" xr:uid="{66E55B56-585E-496B-8964-8FC5B4C5EF74}"/>
    <cellStyle name="Warning Text 36 6" xfId="21789" xr:uid="{B4B49F83-B403-4480-B5E7-48C4A2C959B8}"/>
    <cellStyle name="Warning Text 36 6 2" xfId="21790" xr:uid="{7CE28CD1-6781-4921-92D5-6734D85EAAF4}"/>
    <cellStyle name="Warning Text 36 6 2 2" xfId="21791" xr:uid="{08E17DDC-5E3A-41ED-ADEC-C13B619132B4}"/>
    <cellStyle name="Warning Text 36 6 2 2 2" xfId="39664" xr:uid="{87003891-42B6-48CF-A0C6-C4362899672A}"/>
    <cellStyle name="Warning Text 36 6 2 2 3" xfId="57515" xr:uid="{86393609-0A22-4B2A-899F-8B3161BE6BAF}"/>
    <cellStyle name="Warning Text 36 6 2 3" xfId="39663" xr:uid="{2B07E9D3-FEFB-4BB5-B1B8-D1497C4CF913}"/>
    <cellStyle name="Warning Text 36 6 2 4" xfId="57514" xr:uid="{AA0B96AC-47B1-4EEE-8100-2A2AC1E7AC0F}"/>
    <cellStyle name="Warning Text 36 6 3" xfId="21792" xr:uid="{72D09010-8857-4618-B4C4-ECED0CC84431}"/>
    <cellStyle name="Warning Text 36 6 3 2" xfId="21793" xr:uid="{626FEF25-4D23-4F2B-9103-3BDC4FE22D27}"/>
    <cellStyle name="Warning Text 36 6 3 2 2" xfId="39666" xr:uid="{CB0C7CF7-A038-4B9D-8AC8-160A84638545}"/>
    <cellStyle name="Warning Text 36 6 3 2 3" xfId="57517" xr:uid="{1CE981D5-E950-40D3-9177-F7C918AA63EA}"/>
    <cellStyle name="Warning Text 36 6 3 3" xfId="39665" xr:uid="{288CC78D-202A-4098-9BA8-C22A034A4F0F}"/>
    <cellStyle name="Warning Text 36 6 3 4" xfId="57516" xr:uid="{4EF0E10E-9EF2-4414-8613-126893E55971}"/>
    <cellStyle name="Warning Text 36 6 4" xfId="21794" xr:uid="{B5D4E775-0B3D-41B1-A791-E7817028E5F3}"/>
    <cellStyle name="Warning Text 36 6 4 2" xfId="39667" xr:uid="{CADAB62E-76AD-42E8-B363-62FF39C7CE7F}"/>
    <cellStyle name="Warning Text 36 6 4 3" xfId="57518" xr:uid="{DC6EB326-BDCC-4CDD-BC2F-2845CAF0FA5C}"/>
    <cellStyle name="Warning Text 36 6 5" xfId="39662" xr:uid="{0613FA08-EC79-4658-AD52-0B93B82D4F74}"/>
    <cellStyle name="Warning Text 36 6 6" xfId="57513" xr:uid="{C9E0895B-37F8-4351-BFDB-823802A47DFA}"/>
    <cellStyle name="Warning Text 36 7" xfId="21795" xr:uid="{4F75E659-0A9F-4534-8D0A-BFED7792C61E}"/>
    <cellStyle name="Warning Text 36 7 2" xfId="21796" xr:uid="{41E859D0-6F24-48A5-9A89-A687ADA5343F}"/>
    <cellStyle name="Warning Text 36 7 2 2" xfId="39669" xr:uid="{181A257F-5D5D-48A4-A00B-87DB9FBFD9CE}"/>
    <cellStyle name="Warning Text 36 7 2 3" xfId="57520" xr:uid="{1866BFA5-F725-4750-A3C1-C3E4E0061FA4}"/>
    <cellStyle name="Warning Text 36 7 3" xfId="39668" xr:uid="{E8ACCF43-B7B2-45ED-9B5D-29962DD7B8E2}"/>
    <cellStyle name="Warning Text 36 7 4" xfId="57519" xr:uid="{8970DF0D-0C0C-426F-AC7F-7D074B51383E}"/>
    <cellStyle name="Warning Text 36 8" xfId="21797" xr:uid="{50471B08-95DA-4784-9DC5-A46BF97A6B4D}"/>
    <cellStyle name="Warning Text 36 8 2" xfId="21798" xr:uid="{C5F68A44-DA2B-4982-877E-2F73A1C460DF}"/>
    <cellStyle name="Warning Text 36 8 2 2" xfId="39671" xr:uid="{FD2EAEBD-114D-4BEB-9DEA-13236CF53E4D}"/>
    <cellStyle name="Warning Text 36 8 2 3" xfId="57522" xr:uid="{3CFD74F5-34BF-4EDC-98D4-96AEBE38DE48}"/>
    <cellStyle name="Warning Text 36 8 3" xfId="39670" xr:uid="{CCD6F894-5987-4D6C-9074-FF221F4A7317}"/>
    <cellStyle name="Warning Text 36 8 4" xfId="57521" xr:uid="{4EB161C0-9586-43F6-9ACA-2791A9227334}"/>
    <cellStyle name="Warning Text 36 9" xfId="21799" xr:uid="{DFA65071-05D8-42B7-946C-78475E0F7BFB}"/>
    <cellStyle name="Warning Text 36 9 2" xfId="21800" xr:uid="{E1F9AFA8-154F-449C-BB83-DE6CC5D1F78F}"/>
    <cellStyle name="Warning Text 36 9 2 2" xfId="39673" xr:uid="{054ECA16-E329-44B0-BBD7-80CA4B49B3C8}"/>
    <cellStyle name="Warning Text 36 9 2 3" xfId="57524" xr:uid="{790CC294-8681-4290-A35E-A30B94A10BE2}"/>
    <cellStyle name="Warning Text 36 9 3" xfId="39672" xr:uid="{EC3AD798-F977-4C92-A8EA-E84BB3CB14A6}"/>
    <cellStyle name="Warning Text 36 9 4" xfId="57523" xr:uid="{73795567-CA94-4928-A583-7343696550D7}"/>
    <cellStyle name="Warning Text 37" xfId="3378" xr:uid="{C62D3E2A-FA24-4051-84B0-EB0EB98A7EA1}"/>
    <cellStyle name="Warning Text 37 10" xfId="21802" xr:uid="{107E34D5-B0B5-445E-B193-3436BBC71A48}"/>
    <cellStyle name="Warning Text 37 10 2" xfId="39675" xr:uid="{C0025DB2-0B17-4C25-BEAA-D076D4962402}"/>
    <cellStyle name="Warning Text 37 10 3" xfId="57526" xr:uid="{541FFD6D-0A4D-4A90-996A-635901BD1943}"/>
    <cellStyle name="Warning Text 37 11" xfId="21803" xr:uid="{B28DD257-9E3B-4B1E-9745-EB9499C8D4BF}"/>
    <cellStyle name="Warning Text 37 11 2" xfId="39676" xr:uid="{37D2BE85-7A1A-48D2-9C98-6CE275528A1C}"/>
    <cellStyle name="Warning Text 37 11 3" xfId="57527" xr:uid="{3B255A30-817E-486A-8615-96154B8EAD8F}"/>
    <cellStyle name="Warning Text 37 12" xfId="21801" xr:uid="{20C125E8-F2D9-434A-A834-5C197291C167}"/>
    <cellStyle name="Warning Text 37 12 2" xfId="39674" xr:uid="{1D0EB8EE-40D7-4165-9A86-6D46A9B566D7}"/>
    <cellStyle name="Warning Text 37 12 3" xfId="57525" xr:uid="{4A642464-EFA9-4298-9689-EF9761E92A2F}"/>
    <cellStyle name="Warning Text 37 13" xfId="60456" xr:uid="{9104309A-4B1B-4E98-BC5C-18F11D23A873}"/>
    <cellStyle name="Warning Text 37 2" xfId="21804" xr:uid="{64FD7DA3-CE40-4B63-A0DF-825099E30C27}"/>
    <cellStyle name="Warning Text 37 2 2" xfId="21805" xr:uid="{764DE3FB-0D35-45B0-B35A-42FB6DF65B5E}"/>
    <cellStyle name="Warning Text 37 2 2 2" xfId="21806" xr:uid="{7CA3899C-6E29-49CA-8156-AF0F68E5E433}"/>
    <cellStyle name="Warning Text 37 2 2 2 2" xfId="39679" xr:uid="{4C963196-D245-4BD6-A17F-3CE9C22D996C}"/>
    <cellStyle name="Warning Text 37 2 2 2 3" xfId="57530" xr:uid="{32E14EFE-6580-453B-A256-27EF43D14935}"/>
    <cellStyle name="Warning Text 37 2 2 3" xfId="39678" xr:uid="{5BD56432-0F5C-4D1F-803D-DAC3BD0DC55F}"/>
    <cellStyle name="Warning Text 37 2 2 4" xfId="57529" xr:uid="{F587DCFE-4A87-47E7-AF76-7E0C8F238B07}"/>
    <cellStyle name="Warning Text 37 2 3" xfId="21807" xr:uid="{00F2D726-F6FE-4136-BC1E-D46C806AF85C}"/>
    <cellStyle name="Warning Text 37 2 3 2" xfId="21808" xr:uid="{EC4C829F-901C-402C-ABEF-5381B8129EE6}"/>
    <cellStyle name="Warning Text 37 2 3 2 2" xfId="39681" xr:uid="{623E389A-67F8-4D82-B242-61BC6F8AE388}"/>
    <cellStyle name="Warning Text 37 2 3 2 3" xfId="57532" xr:uid="{5CCA5D30-87E9-41FC-97BA-20785A3ABFE0}"/>
    <cellStyle name="Warning Text 37 2 3 3" xfId="39680" xr:uid="{27099F40-DB5A-400A-B0B9-A2881BE2F36E}"/>
    <cellStyle name="Warning Text 37 2 3 4" xfId="57531" xr:uid="{95F05EDA-2089-4607-B28B-E2BCD7627112}"/>
    <cellStyle name="Warning Text 37 2 4" xfId="21809" xr:uid="{B05AA177-3607-4D1A-8562-4F8384DC8655}"/>
    <cellStyle name="Warning Text 37 2 4 2" xfId="39682" xr:uid="{4AE0D8EB-3A5A-4723-9504-3E240585141B}"/>
    <cellStyle name="Warning Text 37 2 4 3" xfId="57533" xr:uid="{52BAED60-1130-4EC5-AF34-CDC0714A9A9D}"/>
    <cellStyle name="Warning Text 37 2 5" xfId="21810" xr:uid="{4B6227E7-8941-4126-B9ED-89EDDDD90B64}"/>
    <cellStyle name="Warning Text 37 2 5 2" xfId="39683" xr:uid="{F4A19036-F648-4FF6-8B08-8A508BCF896F}"/>
    <cellStyle name="Warning Text 37 2 5 3" xfId="57534" xr:uid="{9222C442-DBB6-48BB-8387-3F90C174ACD9}"/>
    <cellStyle name="Warning Text 37 2 6" xfId="39677" xr:uid="{6DA74AD9-3CBB-4EC9-AD12-5BA005C44B6F}"/>
    <cellStyle name="Warning Text 37 2 7" xfId="57528" xr:uid="{6C816C03-5CAD-43D9-9FFF-0B0847620068}"/>
    <cellStyle name="Warning Text 37 3" xfId="21811" xr:uid="{81970C5D-4652-4910-A389-D7A7A1206122}"/>
    <cellStyle name="Warning Text 37 3 2" xfId="21812" xr:uid="{0CA86FE4-4E7D-4411-B9BE-157F46AB2200}"/>
    <cellStyle name="Warning Text 37 3 2 2" xfId="21813" xr:uid="{CC11C965-9AFF-48CE-9F91-392DCA01B12D}"/>
    <cellStyle name="Warning Text 37 3 2 2 2" xfId="39686" xr:uid="{EDF3DB60-E3AF-4A10-A913-C6F42269F9B6}"/>
    <cellStyle name="Warning Text 37 3 2 2 3" xfId="57537" xr:uid="{F54B0BA6-3122-4E99-8792-B79DDF76BC73}"/>
    <cellStyle name="Warning Text 37 3 2 3" xfId="39685" xr:uid="{066F532F-CA6B-4BF6-A5B8-34922630FD37}"/>
    <cellStyle name="Warning Text 37 3 2 4" xfId="57536" xr:uid="{1B2CE899-0AE6-40B4-A109-E3F710E7F76B}"/>
    <cellStyle name="Warning Text 37 3 3" xfId="21814" xr:uid="{F8843C08-7E04-4395-A71E-DD29222D9C36}"/>
    <cellStyle name="Warning Text 37 3 3 2" xfId="21815" xr:uid="{3185F35B-E55A-43F3-BBB9-3E7549B06EE1}"/>
    <cellStyle name="Warning Text 37 3 3 2 2" xfId="39688" xr:uid="{7778DAF4-49ED-4A43-93DB-4019127F158A}"/>
    <cellStyle name="Warning Text 37 3 3 2 3" xfId="57539" xr:uid="{5104E4A9-1BFE-4250-A1C3-54DC466134EB}"/>
    <cellStyle name="Warning Text 37 3 3 3" xfId="39687" xr:uid="{49B56E15-FDD0-4B01-8DE3-051039B71A1A}"/>
    <cellStyle name="Warning Text 37 3 3 4" xfId="57538" xr:uid="{E558F859-B6FF-46B0-A536-6CB2D8B98FD6}"/>
    <cellStyle name="Warning Text 37 3 4" xfId="21816" xr:uid="{0916B307-84C7-4E36-8D94-BD3661AA5CBB}"/>
    <cellStyle name="Warning Text 37 3 4 2" xfId="39689" xr:uid="{F5421FD5-38F5-46C0-B42E-24CC3BD8F571}"/>
    <cellStyle name="Warning Text 37 3 4 3" xfId="57540" xr:uid="{DD0CD189-DFD3-48F4-83B1-1D9D8D9D08D9}"/>
    <cellStyle name="Warning Text 37 3 5" xfId="39684" xr:uid="{334BAC32-9D3F-4741-88E3-9E6907DE9110}"/>
    <cellStyle name="Warning Text 37 3 6" xfId="57535" xr:uid="{7D9F7E72-EB83-4400-B1A2-042C287FB81D}"/>
    <cellStyle name="Warning Text 37 4" xfId="21817" xr:uid="{7021BF00-8FD6-4B15-8F22-10F789599CD6}"/>
    <cellStyle name="Warning Text 37 4 2" xfId="21818" xr:uid="{379DAC36-088A-48BB-939E-816CE97DF485}"/>
    <cellStyle name="Warning Text 37 4 2 2" xfId="21819" xr:uid="{64044691-F930-43C7-8852-469CCD3C71A2}"/>
    <cellStyle name="Warning Text 37 4 2 2 2" xfId="39692" xr:uid="{902D719A-BEA5-46A9-B95A-0FDF31EA624C}"/>
    <cellStyle name="Warning Text 37 4 2 2 3" xfId="57543" xr:uid="{DF5947AB-D494-460A-A5D2-F370440F21DD}"/>
    <cellStyle name="Warning Text 37 4 2 3" xfId="39691" xr:uid="{3AAE94E4-03EC-4E38-B10D-2B1435C4FF36}"/>
    <cellStyle name="Warning Text 37 4 2 4" xfId="57542" xr:uid="{FE267711-6A71-4660-A29A-768FDA55F612}"/>
    <cellStyle name="Warning Text 37 4 3" xfId="21820" xr:uid="{DC98B298-CC92-49D5-9786-4CDE2688C09A}"/>
    <cellStyle name="Warning Text 37 4 3 2" xfId="21821" xr:uid="{3F57B6FB-3AD7-4914-B86A-B7FC1521802B}"/>
    <cellStyle name="Warning Text 37 4 3 2 2" xfId="39694" xr:uid="{4AEDF222-B782-4751-B51D-9FA567B3B91A}"/>
    <cellStyle name="Warning Text 37 4 3 2 3" xfId="57545" xr:uid="{ADE7967F-C575-46D3-B333-0AC34FDC431D}"/>
    <cellStyle name="Warning Text 37 4 3 3" xfId="39693" xr:uid="{862D34F9-43EB-429F-9484-F633336C9614}"/>
    <cellStyle name="Warning Text 37 4 3 4" xfId="57544" xr:uid="{1A63BEF5-5CAA-4CBB-A5D8-1B191E79FF89}"/>
    <cellStyle name="Warning Text 37 4 4" xfId="21822" xr:uid="{98389A9D-4B9C-40E8-A970-AE27B0D27518}"/>
    <cellStyle name="Warning Text 37 4 4 2" xfId="39695" xr:uid="{56DD11A8-F3E8-4536-87AB-EDFA87A2FA01}"/>
    <cellStyle name="Warning Text 37 4 4 3" xfId="57546" xr:uid="{21D7CD88-16B8-4F83-9EB6-D91562A636A0}"/>
    <cellStyle name="Warning Text 37 4 5" xfId="39690" xr:uid="{1457C8E5-3AD3-4AB7-B1D1-31B5950EB34D}"/>
    <cellStyle name="Warning Text 37 4 6" xfId="57541" xr:uid="{2B005AD9-A31D-4693-AA9E-96188293DF31}"/>
    <cellStyle name="Warning Text 37 5" xfId="21823" xr:uid="{FDF8641F-9C0C-42D0-9113-95F4CD6AECE2}"/>
    <cellStyle name="Warning Text 37 5 2" xfId="21824" xr:uid="{1C70D253-42D8-48CE-B851-ED3ACC72B921}"/>
    <cellStyle name="Warning Text 37 5 2 2" xfId="21825" xr:uid="{3ABDFED9-F68B-4E87-B4AC-4C67C0EC2CAF}"/>
    <cellStyle name="Warning Text 37 5 2 2 2" xfId="39698" xr:uid="{593C255B-0FFC-40CF-877A-58BF10020EBB}"/>
    <cellStyle name="Warning Text 37 5 2 2 3" xfId="57549" xr:uid="{96E65B85-1821-4A8F-9D52-19DB05A2E1DE}"/>
    <cellStyle name="Warning Text 37 5 2 3" xfId="39697" xr:uid="{8CDD2B42-6CB1-4CE9-8BB5-74A1A65D29F8}"/>
    <cellStyle name="Warning Text 37 5 2 4" xfId="57548" xr:uid="{F3765E51-752D-43A3-83AE-8FAA59636BF3}"/>
    <cellStyle name="Warning Text 37 5 3" xfId="21826" xr:uid="{7473A12E-BA68-4D0B-936C-AAD5F53F4195}"/>
    <cellStyle name="Warning Text 37 5 3 2" xfId="21827" xr:uid="{0BC3588A-B343-4978-A694-82503E92BD03}"/>
    <cellStyle name="Warning Text 37 5 3 2 2" xfId="39700" xr:uid="{21E97313-9C3A-428F-B762-A4CE4838278B}"/>
    <cellStyle name="Warning Text 37 5 3 2 3" xfId="57551" xr:uid="{35294454-C6A8-4812-9184-A9CF7CEF9F5A}"/>
    <cellStyle name="Warning Text 37 5 3 3" xfId="39699" xr:uid="{CD964978-E323-4F07-821E-2A2E8B92530F}"/>
    <cellStyle name="Warning Text 37 5 3 4" xfId="57550" xr:uid="{B7C62260-F072-4F55-A0CF-F6BC57E4491F}"/>
    <cellStyle name="Warning Text 37 5 4" xfId="21828" xr:uid="{A63E276D-7522-47E9-B7BF-C658121CF11E}"/>
    <cellStyle name="Warning Text 37 5 4 2" xfId="21829" xr:uid="{9ED71371-2745-4DCF-9384-C50AFE86E770}"/>
    <cellStyle name="Warning Text 37 5 4 2 2" xfId="39702" xr:uid="{01143830-8831-41E7-BD34-64F63B7DBB14}"/>
    <cellStyle name="Warning Text 37 5 4 2 3" xfId="57553" xr:uid="{4D83505D-A8FC-4A7C-96FC-30C382552CB2}"/>
    <cellStyle name="Warning Text 37 5 4 3" xfId="39701" xr:uid="{002C51A7-1852-437D-8737-C43123138E3B}"/>
    <cellStyle name="Warning Text 37 5 4 4" xfId="57552" xr:uid="{D4468C60-9A65-49B1-BB03-7002B218CBBA}"/>
    <cellStyle name="Warning Text 37 5 5" xfId="21830" xr:uid="{2925508B-206B-43EF-9077-20AC16A22D5B}"/>
    <cellStyle name="Warning Text 37 5 5 2" xfId="39703" xr:uid="{71168512-A20F-48BA-A5A1-8E8FFD10E168}"/>
    <cellStyle name="Warning Text 37 5 5 3" xfId="57554" xr:uid="{F112595E-37ED-4285-BC32-7304744DF05C}"/>
    <cellStyle name="Warning Text 37 5 6" xfId="39696" xr:uid="{E54AEF85-1CF6-4FC2-841A-1EC2D5A58D2E}"/>
    <cellStyle name="Warning Text 37 5 7" xfId="57547" xr:uid="{285A800A-CE9D-4CAA-AC8E-DF9CF4EB0714}"/>
    <cellStyle name="Warning Text 37 6" xfId="21831" xr:uid="{7CE9B23F-CD99-4E26-B901-1C8FC07A5B71}"/>
    <cellStyle name="Warning Text 37 6 2" xfId="21832" xr:uid="{A421E6C0-B83F-4BD1-9C40-ED7CFED6C6F0}"/>
    <cellStyle name="Warning Text 37 6 2 2" xfId="21833" xr:uid="{36DAA3A7-F634-4751-988F-E2BB26755CF6}"/>
    <cellStyle name="Warning Text 37 6 2 2 2" xfId="39706" xr:uid="{FEA89F5D-427D-4CDB-B12F-350934F10149}"/>
    <cellStyle name="Warning Text 37 6 2 2 3" xfId="57557" xr:uid="{5D96729B-D76B-4801-B262-3EE8009A58D4}"/>
    <cellStyle name="Warning Text 37 6 2 3" xfId="39705" xr:uid="{6AA34265-094C-4284-BB3E-36A6A6579222}"/>
    <cellStyle name="Warning Text 37 6 2 4" xfId="57556" xr:uid="{D89B1238-1049-4AF9-89CD-9336CA26136A}"/>
    <cellStyle name="Warning Text 37 6 3" xfId="21834" xr:uid="{F59A3552-289A-44AB-80DC-2F0E365248FB}"/>
    <cellStyle name="Warning Text 37 6 3 2" xfId="21835" xr:uid="{68882639-4AB1-4058-95D3-24A54B5E65F9}"/>
    <cellStyle name="Warning Text 37 6 3 2 2" xfId="39708" xr:uid="{4CD075D1-C223-47D1-9C7D-8D129B0FFDDA}"/>
    <cellStyle name="Warning Text 37 6 3 2 3" xfId="57559" xr:uid="{A4EEA6EB-57FA-430C-8702-8D17E62AEB8F}"/>
    <cellStyle name="Warning Text 37 6 3 3" xfId="39707" xr:uid="{4262901E-EED0-41AF-88CE-CA6CC90EBEE0}"/>
    <cellStyle name="Warning Text 37 6 3 4" xfId="57558" xr:uid="{CA611F0A-0634-4260-B764-37542453E0C7}"/>
    <cellStyle name="Warning Text 37 6 4" xfId="21836" xr:uid="{39F4B547-EF71-4992-BA0A-C291E4EDBCEC}"/>
    <cellStyle name="Warning Text 37 6 4 2" xfId="39709" xr:uid="{25464270-0531-4662-8A50-91A2CC653700}"/>
    <cellStyle name="Warning Text 37 6 4 3" xfId="57560" xr:uid="{F95D99D6-8F4C-4463-AA2B-8E0476A85FE8}"/>
    <cellStyle name="Warning Text 37 6 5" xfId="39704" xr:uid="{7C4B4DF4-C7A3-4D2C-8D49-37F5D8B6B00D}"/>
    <cellStyle name="Warning Text 37 6 6" xfId="57555" xr:uid="{E795CC9F-3B6B-4763-AA45-4475F7E3AE98}"/>
    <cellStyle name="Warning Text 37 7" xfId="21837" xr:uid="{3EE157E6-FE41-4E51-9918-D1FB23997D25}"/>
    <cellStyle name="Warning Text 37 7 2" xfId="21838" xr:uid="{DC1473C6-4D17-4E75-9D29-E1F5CE7D8CEF}"/>
    <cellStyle name="Warning Text 37 7 2 2" xfId="39711" xr:uid="{B1BB67E6-F83D-4963-8044-31878D77ECD0}"/>
    <cellStyle name="Warning Text 37 7 2 3" xfId="57562" xr:uid="{DA0D42CA-A64F-4CC8-B828-3BE3B78D4F87}"/>
    <cellStyle name="Warning Text 37 7 3" xfId="39710" xr:uid="{CB6C890D-B22C-465C-B8A3-C5777FD9A11D}"/>
    <cellStyle name="Warning Text 37 7 4" xfId="57561" xr:uid="{881C07D5-F1E3-4510-85FD-58AEBE0AA74A}"/>
    <cellStyle name="Warning Text 37 8" xfId="21839" xr:uid="{9DEC235A-C92F-4B63-AF87-E60B35668233}"/>
    <cellStyle name="Warning Text 37 8 2" xfId="21840" xr:uid="{6C3B776D-D5E2-44FF-8D0E-98937807F731}"/>
    <cellStyle name="Warning Text 37 8 2 2" xfId="39713" xr:uid="{7301A395-332D-4A7E-93D3-5C752E229E42}"/>
    <cellStyle name="Warning Text 37 8 2 3" xfId="57564" xr:uid="{40404370-B14B-41FE-99A2-FEB75D5BC40B}"/>
    <cellStyle name="Warning Text 37 8 3" xfId="39712" xr:uid="{49EF907E-B4A6-4B3F-883D-1B4017787CAD}"/>
    <cellStyle name="Warning Text 37 8 4" xfId="57563" xr:uid="{02E5CA5D-7237-4360-8606-22BDA4BBF889}"/>
    <cellStyle name="Warning Text 37 9" xfId="21841" xr:uid="{8471E33D-3DA4-4985-B7DF-630F319EA6B6}"/>
    <cellStyle name="Warning Text 37 9 2" xfId="21842" xr:uid="{33863469-B4A1-4572-B0BB-615D991B0F52}"/>
    <cellStyle name="Warning Text 37 9 2 2" xfId="39715" xr:uid="{25FD5E3F-3191-4DA7-9AA6-DC51F7B06078}"/>
    <cellStyle name="Warning Text 37 9 2 3" xfId="57566" xr:uid="{9B68A2DF-0639-4A64-A397-8ADB23E17723}"/>
    <cellStyle name="Warning Text 37 9 3" xfId="39714" xr:uid="{24229085-8581-49D1-931F-BB00DE9E53BB}"/>
    <cellStyle name="Warning Text 37 9 4" xfId="57565" xr:uid="{82FF9A0E-2763-4BCC-9AAD-776CC3F7F871}"/>
    <cellStyle name="Warning Text 38" xfId="3379" xr:uid="{2DC3DBD8-78E4-4026-9FA4-9BAAC7658E8A}"/>
    <cellStyle name="Warning Text 38 10" xfId="21844" xr:uid="{6EDC3FF1-E6FC-4492-B144-1AB3D25751AF}"/>
    <cellStyle name="Warning Text 38 10 2" xfId="39717" xr:uid="{B2703AE6-545D-490E-95C1-3E25180DEC91}"/>
    <cellStyle name="Warning Text 38 10 3" xfId="57568" xr:uid="{3443860A-58AC-4A35-A203-9AF335D44BC3}"/>
    <cellStyle name="Warning Text 38 11" xfId="21845" xr:uid="{6A1C50F3-CCE5-4EAA-9E03-E584C3EC1999}"/>
    <cellStyle name="Warning Text 38 11 2" xfId="39718" xr:uid="{44E2F046-A48A-4747-BEB0-AD7B3A99393D}"/>
    <cellStyle name="Warning Text 38 11 3" xfId="57569" xr:uid="{6BDB474C-AE51-496C-BE7E-C3A313ED9832}"/>
    <cellStyle name="Warning Text 38 12" xfId="21843" xr:uid="{B461CD53-9C5F-4D9D-8AF4-36244B6D7B1F}"/>
    <cellStyle name="Warning Text 38 12 2" xfId="39716" xr:uid="{159E566C-7285-4058-8466-61512CBA02FE}"/>
    <cellStyle name="Warning Text 38 12 3" xfId="57567" xr:uid="{F2B552D5-8685-4C8B-BBF0-9F7C9A969149}"/>
    <cellStyle name="Warning Text 38 13" xfId="60457" xr:uid="{22FBB65A-A714-44B5-BB3B-AD4961275806}"/>
    <cellStyle name="Warning Text 38 2" xfId="21846" xr:uid="{AFFFCB28-DB02-4FE4-9B02-9C337FA1C93E}"/>
    <cellStyle name="Warning Text 38 2 2" xfId="21847" xr:uid="{1A4B866E-FD20-4FAC-8E1B-395A941A11C4}"/>
    <cellStyle name="Warning Text 38 2 2 2" xfId="21848" xr:uid="{C90DC536-04E9-4966-B8E7-52737816B197}"/>
    <cellStyle name="Warning Text 38 2 2 2 2" xfId="39721" xr:uid="{72A2497E-A80A-4A55-90A8-0254DEE8CCC1}"/>
    <cellStyle name="Warning Text 38 2 2 2 3" xfId="57572" xr:uid="{918B79F1-6239-40C4-9D6F-800E178D520F}"/>
    <cellStyle name="Warning Text 38 2 2 3" xfId="39720" xr:uid="{79D7FC36-0253-43E6-9386-6CA9F5FFE5B4}"/>
    <cellStyle name="Warning Text 38 2 2 4" xfId="57571" xr:uid="{0EA8475A-8F1A-4580-9B07-3324C95DC336}"/>
    <cellStyle name="Warning Text 38 2 3" xfId="21849" xr:uid="{BF8568FC-B0C7-4C65-B63C-E5732E653D26}"/>
    <cellStyle name="Warning Text 38 2 3 2" xfId="21850" xr:uid="{CFF2091B-DEE6-4132-B54B-801516C7050E}"/>
    <cellStyle name="Warning Text 38 2 3 2 2" xfId="39723" xr:uid="{6F31F2BF-B998-4ACF-B825-5AE43F4A1AA5}"/>
    <cellStyle name="Warning Text 38 2 3 2 3" xfId="57574" xr:uid="{1E4E609F-6A9C-4178-AA81-5D744E29FFC3}"/>
    <cellStyle name="Warning Text 38 2 3 3" xfId="39722" xr:uid="{92782C15-D790-470C-8B8B-850B8CDB013B}"/>
    <cellStyle name="Warning Text 38 2 3 4" xfId="57573" xr:uid="{2011B49D-6F90-45EC-9DB9-84315BEF5C0B}"/>
    <cellStyle name="Warning Text 38 2 4" xfId="21851" xr:uid="{72497B8A-0DD7-432E-A984-E64BA8FEE4A0}"/>
    <cellStyle name="Warning Text 38 2 4 2" xfId="39724" xr:uid="{E313CB9F-A4B6-4A5D-8D1C-D3E618FED766}"/>
    <cellStyle name="Warning Text 38 2 4 3" xfId="57575" xr:uid="{47F909F0-21BC-4BB2-A7A2-64D6FB9FA212}"/>
    <cellStyle name="Warning Text 38 2 5" xfId="21852" xr:uid="{113754F6-F80C-4C40-BA6F-156C96EBD289}"/>
    <cellStyle name="Warning Text 38 2 5 2" xfId="39725" xr:uid="{A9F0FE09-FCC4-4380-9657-54C0C69CD528}"/>
    <cellStyle name="Warning Text 38 2 5 3" xfId="57576" xr:uid="{66FF0113-977D-487F-B82C-FC246DD5EE95}"/>
    <cellStyle name="Warning Text 38 2 6" xfId="39719" xr:uid="{CB57BC36-EDC2-4142-B5A9-E767B514B0BB}"/>
    <cellStyle name="Warning Text 38 2 7" xfId="57570" xr:uid="{49A41815-ED21-4733-B2C8-8B7708BBD891}"/>
    <cellStyle name="Warning Text 38 3" xfId="21853" xr:uid="{50C0F1D4-82F9-4E46-B4BC-B093D94A3A60}"/>
    <cellStyle name="Warning Text 38 3 2" xfId="21854" xr:uid="{84694DAE-DF7E-4179-9D5F-8C38B0E999EC}"/>
    <cellStyle name="Warning Text 38 3 2 2" xfId="21855" xr:uid="{C85A379D-1445-49DD-B7A1-4727B1D31644}"/>
    <cellStyle name="Warning Text 38 3 2 2 2" xfId="39728" xr:uid="{E8A0A2C4-866F-4D8C-A7E5-D409B5A03BFF}"/>
    <cellStyle name="Warning Text 38 3 2 2 3" xfId="57579" xr:uid="{C52E65E2-D398-42CC-9A98-743B2C80EE4A}"/>
    <cellStyle name="Warning Text 38 3 2 3" xfId="39727" xr:uid="{E295389F-83A3-47FE-A8B8-3A83355DD1F5}"/>
    <cellStyle name="Warning Text 38 3 2 4" xfId="57578" xr:uid="{C3B3C3C7-6603-41C4-8FEF-603F8E391EA7}"/>
    <cellStyle name="Warning Text 38 3 3" xfId="21856" xr:uid="{E0EAA192-BB64-4DA3-ACEF-D2A537145864}"/>
    <cellStyle name="Warning Text 38 3 3 2" xfId="21857" xr:uid="{5C5B349F-6F59-48F2-BEAB-72C64A8CE6CC}"/>
    <cellStyle name="Warning Text 38 3 3 2 2" xfId="39730" xr:uid="{32588415-4CD5-4E50-9897-31C1012F3F6B}"/>
    <cellStyle name="Warning Text 38 3 3 2 3" xfId="57581" xr:uid="{164D8771-8D69-4AA1-BE3F-13E52EDB67C7}"/>
    <cellStyle name="Warning Text 38 3 3 3" xfId="39729" xr:uid="{CAB6A4B9-2445-440A-A335-34459F1E2E24}"/>
    <cellStyle name="Warning Text 38 3 3 4" xfId="57580" xr:uid="{ABB3F863-125C-495C-9B5C-4455DBD753F1}"/>
    <cellStyle name="Warning Text 38 3 4" xfId="21858" xr:uid="{DD071D82-FE71-462A-963F-CC128DD0D1B3}"/>
    <cellStyle name="Warning Text 38 3 4 2" xfId="39731" xr:uid="{106BD90D-F875-4CF8-9BB0-6DA6E211EBF8}"/>
    <cellStyle name="Warning Text 38 3 4 3" xfId="57582" xr:uid="{DFEB67F8-EA98-4447-ACF5-0500B5E328CC}"/>
    <cellStyle name="Warning Text 38 3 5" xfId="39726" xr:uid="{176DACD4-0BB9-4D7F-8398-DE155129B89F}"/>
    <cellStyle name="Warning Text 38 3 6" xfId="57577" xr:uid="{AA7E8AE6-18C3-42FA-94C1-315078DC2922}"/>
    <cellStyle name="Warning Text 38 4" xfId="21859" xr:uid="{FE2D6867-7D67-4E6F-B8D3-6A54AD7442D8}"/>
    <cellStyle name="Warning Text 38 4 2" xfId="21860" xr:uid="{E489AC48-22A0-4B7C-B6DE-3D749293F2D8}"/>
    <cellStyle name="Warning Text 38 4 2 2" xfId="21861" xr:uid="{096455AA-522B-4BFF-8927-675C53D53637}"/>
    <cellStyle name="Warning Text 38 4 2 2 2" xfId="39734" xr:uid="{5191D52D-B496-4828-A61F-8F164986ACA8}"/>
    <cellStyle name="Warning Text 38 4 2 2 3" xfId="57585" xr:uid="{FEF4EEBE-C259-4BEC-B11F-D8BC45E7CC4A}"/>
    <cellStyle name="Warning Text 38 4 2 3" xfId="39733" xr:uid="{36BC6DCF-641B-418F-8B10-1556EB56354B}"/>
    <cellStyle name="Warning Text 38 4 2 4" xfId="57584" xr:uid="{383D88D7-31D3-4B08-B5DB-1DF2E724060E}"/>
    <cellStyle name="Warning Text 38 4 3" xfId="21862" xr:uid="{9C2A3CA2-2044-473A-BC67-D5244761AEA7}"/>
    <cellStyle name="Warning Text 38 4 3 2" xfId="21863" xr:uid="{EB03A45E-F605-43FB-97D4-75A5D92DB2A6}"/>
    <cellStyle name="Warning Text 38 4 3 2 2" xfId="39736" xr:uid="{DA674B9A-5097-4222-A0B0-15285519E985}"/>
    <cellStyle name="Warning Text 38 4 3 2 3" xfId="57587" xr:uid="{F5EFFFFD-1D90-4177-9C6B-A3ACFA5B0945}"/>
    <cellStyle name="Warning Text 38 4 3 3" xfId="39735" xr:uid="{CB820D78-227B-481D-9449-C9ADE9A8ACF2}"/>
    <cellStyle name="Warning Text 38 4 3 4" xfId="57586" xr:uid="{B7E0BDAC-FF77-4898-9AAE-A84B2ABF864B}"/>
    <cellStyle name="Warning Text 38 4 4" xfId="21864" xr:uid="{1599193D-2BD2-47BB-9B7C-362283BF7F02}"/>
    <cellStyle name="Warning Text 38 4 4 2" xfId="39737" xr:uid="{411AF70F-5E70-435D-A353-C1C97D4F27BC}"/>
    <cellStyle name="Warning Text 38 4 4 3" xfId="57588" xr:uid="{762A4A90-2B7C-4A92-B14E-563B52C9AE9D}"/>
    <cellStyle name="Warning Text 38 4 5" xfId="39732" xr:uid="{CF79E9F3-179E-447E-BB0A-C0B357D3EDA2}"/>
    <cellStyle name="Warning Text 38 4 6" xfId="57583" xr:uid="{1BE4C5C8-C3E4-4511-B88C-63A9520DD8C9}"/>
    <cellStyle name="Warning Text 38 5" xfId="21865" xr:uid="{C2EB27E8-A976-4F4B-87B0-5D623A8E3B4F}"/>
    <cellStyle name="Warning Text 38 5 2" xfId="21866" xr:uid="{CEF7859A-77FB-4CCE-896A-AE9E02063B5F}"/>
    <cellStyle name="Warning Text 38 5 2 2" xfId="21867" xr:uid="{B5BAB37C-7E70-4315-BBDB-7A12366B9C78}"/>
    <cellStyle name="Warning Text 38 5 2 2 2" xfId="39740" xr:uid="{4F752634-B7CF-49B5-902C-2485C6D5A274}"/>
    <cellStyle name="Warning Text 38 5 2 2 3" xfId="57591" xr:uid="{45C874FC-3C3F-4949-BD34-1A6631CCD557}"/>
    <cellStyle name="Warning Text 38 5 2 3" xfId="39739" xr:uid="{DA41BC59-3E9F-4B53-AAC3-D4C4099B997B}"/>
    <cellStyle name="Warning Text 38 5 2 4" xfId="57590" xr:uid="{47E2C228-158B-4679-9E80-2BB155DE3452}"/>
    <cellStyle name="Warning Text 38 5 3" xfId="21868" xr:uid="{6A91439E-B06E-4AD7-BEA8-D586A9895A16}"/>
    <cellStyle name="Warning Text 38 5 3 2" xfId="21869" xr:uid="{5ABE848A-7E43-40D9-9D0E-A4F4737EC250}"/>
    <cellStyle name="Warning Text 38 5 3 2 2" xfId="39742" xr:uid="{F4B0106F-EB2F-4323-936E-B3F0A6305768}"/>
    <cellStyle name="Warning Text 38 5 3 2 3" xfId="57593" xr:uid="{19724EFF-E3B6-4EC3-AD3D-C87958D4614B}"/>
    <cellStyle name="Warning Text 38 5 3 3" xfId="39741" xr:uid="{DB854A29-B208-4D59-88C6-35544729B06A}"/>
    <cellStyle name="Warning Text 38 5 3 4" xfId="57592" xr:uid="{DD8B7EAE-5DFA-4CB3-9BF6-92C9C635614E}"/>
    <cellStyle name="Warning Text 38 5 4" xfId="21870" xr:uid="{F74BF55D-4238-4563-8CA7-1CCD470F9D2C}"/>
    <cellStyle name="Warning Text 38 5 4 2" xfId="21871" xr:uid="{E6BFE496-4F53-4CD2-89B5-26F91FAC7066}"/>
    <cellStyle name="Warning Text 38 5 4 2 2" xfId="39744" xr:uid="{ADFB8A1A-4C88-46FF-96A3-069B8056C575}"/>
    <cellStyle name="Warning Text 38 5 4 2 3" xfId="57595" xr:uid="{29A32F3A-4AB8-4D17-BABE-4D5CC3182439}"/>
    <cellStyle name="Warning Text 38 5 4 3" xfId="39743" xr:uid="{9DDFB6BE-9F37-4FAE-A0CD-39AA85A299B5}"/>
    <cellStyle name="Warning Text 38 5 4 4" xfId="57594" xr:uid="{98E4A54C-FC3E-4BD0-9ACF-D90209E75DD0}"/>
    <cellStyle name="Warning Text 38 5 5" xfId="21872" xr:uid="{B384CABE-8046-4A89-918B-266224AA276E}"/>
    <cellStyle name="Warning Text 38 5 5 2" xfId="39745" xr:uid="{1987EE06-A992-4FA3-88C6-91DCA94D1674}"/>
    <cellStyle name="Warning Text 38 5 5 3" xfId="57596" xr:uid="{BE7A4B37-7542-4F9C-B0DC-C87550E4C6F3}"/>
    <cellStyle name="Warning Text 38 5 6" xfId="39738" xr:uid="{D1415368-185F-488A-A3A2-45128A4D8077}"/>
    <cellStyle name="Warning Text 38 5 7" xfId="57589" xr:uid="{B004F7A0-821A-4612-9B5B-65BE361F3A87}"/>
    <cellStyle name="Warning Text 38 6" xfId="21873" xr:uid="{DD0FF53D-F7F9-4E94-B7A6-CAEFBB9CBF7B}"/>
    <cellStyle name="Warning Text 38 6 2" xfId="21874" xr:uid="{D6DEE5BB-B4FE-428C-820E-79284AA2E3D6}"/>
    <cellStyle name="Warning Text 38 6 2 2" xfId="21875" xr:uid="{8927C112-07E1-4AD4-BA9C-0E0B9DAC5A36}"/>
    <cellStyle name="Warning Text 38 6 2 2 2" xfId="39748" xr:uid="{3AEC0ED9-C3E6-4915-AD3D-8EE62B6D3CD7}"/>
    <cellStyle name="Warning Text 38 6 2 2 3" xfId="57599" xr:uid="{F187EA8A-B0D2-4D7A-A5E5-E779B564276E}"/>
    <cellStyle name="Warning Text 38 6 2 3" xfId="39747" xr:uid="{CD707FAF-E792-4F2F-A8C8-28D79C1A1A16}"/>
    <cellStyle name="Warning Text 38 6 2 4" xfId="57598" xr:uid="{DE783BCA-CA78-425E-B7A6-7C0D73438E8A}"/>
    <cellStyle name="Warning Text 38 6 3" xfId="21876" xr:uid="{BDE08EBC-A04A-4DFB-95CA-C8DA3629A2EB}"/>
    <cellStyle name="Warning Text 38 6 3 2" xfId="21877" xr:uid="{BCD7A87F-A365-4F00-8D4F-DA584BB45C4C}"/>
    <cellStyle name="Warning Text 38 6 3 2 2" xfId="39750" xr:uid="{E0D81AA9-7AF1-4E85-88C9-EB34F630036E}"/>
    <cellStyle name="Warning Text 38 6 3 2 3" xfId="57601" xr:uid="{356E19D7-00BF-487B-9BD4-2A8EF808AEA4}"/>
    <cellStyle name="Warning Text 38 6 3 3" xfId="39749" xr:uid="{1938030D-25AD-48C6-9B32-357C90C76780}"/>
    <cellStyle name="Warning Text 38 6 3 4" xfId="57600" xr:uid="{99CC0F97-96A0-45E1-AEEC-B55062FF4F41}"/>
    <cellStyle name="Warning Text 38 6 4" xfId="21878" xr:uid="{4D07F1BF-C877-4D64-A6BD-E0F42CB75A86}"/>
    <cellStyle name="Warning Text 38 6 4 2" xfId="39751" xr:uid="{CE4A6271-E1C9-452D-B987-DA3D05CF8124}"/>
    <cellStyle name="Warning Text 38 6 4 3" xfId="57602" xr:uid="{0FF6C4BD-4BE2-4229-8758-9711B35EE43C}"/>
    <cellStyle name="Warning Text 38 6 5" xfId="39746" xr:uid="{2FE0EF02-B796-43ED-897E-DCBECC5C1BF0}"/>
    <cellStyle name="Warning Text 38 6 6" xfId="57597" xr:uid="{9058C83E-5366-4A61-8410-325F4E5CAB21}"/>
    <cellStyle name="Warning Text 38 7" xfId="21879" xr:uid="{24506C7A-F256-4A1A-9845-57F96DCEA46B}"/>
    <cellStyle name="Warning Text 38 7 2" xfId="21880" xr:uid="{128D1B83-1A9A-483E-AF27-19AAA0C400CC}"/>
    <cellStyle name="Warning Text 38 7 2 2" xfId="39753" xr:uid="{391D779C-9E00-4B72-A017-818699836588}"/>
    <cellStyle name="Warning Text 38 7 2 3" xfId="57604" xr:uid="{B423A869-420A-4311-B3AB-A5FC6489E427}"/>
    <cellStyle name="Warning Text 38 7 3" xfId="39752" xr:uid="{4050ED17-6F5E-4CEA-B54A-0FD412C57A3B}"/>
    <cellStyle name="Warning Text 38 7 4" xfId="57603" xr:uid="{95964BC4-0636-4CC8-988F-F863B311D03D}"/>
    <cellStyle name="Warning Text 38 8" xfId="21881" xr:uid="{69274AE1-9072-4D79-9E7E-11D812C7F9F1}"/>
    <cellStyle name="Warning Text 38 8 2" xfId="21882" xr:uid="{4A23577F-D92D-47B7-8D1D-A61B93B39D96}"/>
    <cellStyle name="Warning Text 38 8 2 2" xfId="39755" xr:uid="{46FFBEB3-8660-4608-8261-F81B41C4657C}"/>
    <cellStyle name="Warning Text 38 8 2 3" xfId="57606" xr:uid="{E32C0989-562C-4382-83F6-C2B44B96C7DF}"/>
    <cellStyle name="Warning Text 38 8 3" xfId="39754" xr:uid="{77D2818B-7C59-44C9-AF4F-054C9AAB3FD6}"/>
    <cellStyle name="Warning Text 38 8 4" xfId="57605" xr:uid="{FC6F91BB-26CE-472B-978A-5B5AD2628749}"/>
    <cellStyle name="Warning Text 38 9" xfId="21883" xr:uid="{390CA7F2-0481-4FF9-BD5E-E01BDC4951E7}"/>
    <cellStyle name="Warning Text 38 9 2" xfId="21884" xr:uid="{D9236CFB-5086-48E7-865F-4491B7CE4462}"/>
    <cellStyle name="Warning Text 38 9 2 2" xfId="39757" xr:uid="{217430C5-4579-4907-95B2-A65BCB4FEAB1}"/>
    <cellStyle name="Warning Text 38 9 2 3" xfId="57608" xr:uid="{B0F8AFC3-F27C-4E85-900B-FFAB409EC1ED}"/>
    <cellStyle name="Warning Text 38 9 3" xfId="39756" xr:uid="{DB9D8C02-C737-4DCC-80FD-6EE220E9EC82}"/>
    <cellStyle name="Warning Text 38 9 4" xfId="57607" xr:uid="{5302FE53-384A-4D56-B8D6-5D73029D99F8}"/>
    <cellStyle name="Warning Text 39" xfId="3380" xr:uid="{963A7046-1C6E-457E-9B65-295A5D6C3C3F}"/>
    <cellStyle name="Warning Text 39 10" xfId="21886" xr:uid="{E27CFF5E-E4A2-4687-A2A7-ABA34347257B}"/>
    <cellStyle name="Warning Text 39 10 2" xfId="39759" xr:uid="{B20B159C-188D-46DD-B025-4EA6B7FD664C}"/>
    <cellStyle name="Warning Text 39 10 3" xfId="57610" xr:uid="{C0A18AE4-DDEF-44BC-9CC8-110F40538554}"/>
    <cellStyle name="Warning Text 39 11" xfId="21887" xr:uid="{59F8F650-988F-4BFF-A9E1-C4574D8C011D}"/>
    <cellStyle name="Warning Text 39 11 2" xfId="39760" xr:uid="{2C4DD9F5-2E0F-4386-92D1-CB97E3445167}"/>
    <cellStyle name="Warning Text 39 11 3" xfId="57611" xr:uid="{620EE605-44C6-4E4E-8233-1636010FE7AC}"/>
    <cellStyle name="Warning Text 39 12" xfId="21885" xr:uid="{94D7B8D6-36E8-487D-8FCB-C438022B346B}"/>
    <cellStyle name="Warning Text 39 12 2" xfId="39758" xr:uid="{61B9C6FC-BEFA-4F7B-89BA-117B62654B2D}"/>
    <cellStyle name="Warning Text 39 12 3" xfId="57609" xr:uid="{3107D152-F8AE-4C74-A13E-F0892DD51572}"/>
    <cellStyle name="Warning Text 39 13" xfId="60458" xr:uid="{21ABB176-E33C-4BDD-9787-659ABB7EF4A6}"/>
    <cellStyle name="Warning Text 39 2" xfId="21888" xr:uid="{79189B12-9C80-4AA6-838D-9B542AB4E661}"/>
    <cellStyle name="Warning Text 39 2 2" xfId="21889" xr:uid="{DC2F7656-2F72-4CAD-AD33-F371BC8DCF27}"/>
    <cellStyle name="Warning Text 39 2 2 2" xfId="21890" xr:uid="{BAE202BB-1DD9-47B3-832E-F6CA87B68FBD}"/>
    <cellStyle name="Warning Text 39 2 2 2 2" xfId="39763" xr:uid="{B8B7737B-0EF8-40E7-91B9-BAF3BF7B6D00}"/>
    <cellStyle name="Warning Text 39 2 2 2 3" xfId="57614" xr:uid="{E5A6E49E-3010-4D8D-BE82-292CEE390349}"/>
    <cellStyle name="Warning Text 39 2 2 3" xfId="39762" xr:uid="{D761AB5F-2B78-4BDE-9038-ECCDC3D3E05B}"/>
    <cellStyle name="Warning Text 39 2 2 4" xfId="57613" xr:uid="{4D2B8900-6BF5-4345-954B-559DE5DEBF9E}"/>
    <cellStyle name="Warning Text 39 2 3" xfId="21891" xr:uid="{7BBD7B19-BD75-45CB-827C-259094F82C43}"/>
    <cellStyle name="Warning Text 39 2 3 2" xfId="21892" xr:uid="{F8459D2C-F89A-4311-9BDC-86B693CE9281}"/>
    <cellStyle name="Warning Text 39 2 3 2 2" xfId="39765" xr:uid="{E1F705A1-29CD-44DF-87E6-F13617A78DB7}"/>
    <cellStyle name="Warning Text 39 2 3 2 3" xfId="57616" xr:uid="{7D57454A-DE83-4996-85C9-09FAFF804EBA}"/>
    <cellStyle name="Warning Text 39 2 3 3" xfId="39764" xr:uid="{34208B29-FC15-4359-B1B7-5CC9DAFCDCEF}"/>
    <cellStyle name="Warning Text 39 2 3 4" xfId="57615" xr:uid="{54D67C5A-887A-4678-A6B3-1A28E2158716}"/>
    <cellStyle name="Warning Text 39 2 4" xfId="21893" xr:uid="{D2114654-E74A-4ABC-BA3E-EACCA2945160}"/>
    <cellStyle name="Warning Text 39 2 4 2" xfId="39766" xr:uid="{2A5125A5-8FA2-448C-BBDF-E7EAC99F2FE2}"/>
    <cellStyle name="Warning Text 39 2 4 3" xfId="57617" xr:uid="{C4F54070-2343-4537-BDBB-BDEAF571C707}"/>
    <cellStyle name="Warning Text 39 2 5" xfId="21894" xr:uid="{A3D9E6CF-F689-42AC-ACE9-0790081BF1FE}"/>
    <cellStyle name="Warning Text 39 2 5 2" xfId="39767" xr:uid="{E647B584-AC38-4BD3-B8DC-0843C0A93E8B}"/>
    <cellStyle name="Warning Text 39 2 5 3" xfId="57618" xr:uid="{F899A87D-A9BD-4773-B956-40EDD4E09DB8}"/>
    <cellStyle name="Warning Text 39 2 6" xfId="39761" xr:uid="{5C107641-1937-4D7B-B211-5A756525BEE6}"/>
    <cellStyle name="Warning Text 39 2 7" xfId="57612" xr:uid="{F6E01469-BD93-4125-AF5A-905D0169FD7B}"/>
    <cellStyle name="Warning Text 39 3" xfId="21895" xr:uid="{6C69834F-C8A4-41C3-A884-2B79FC8216DD}"/>
    <cellStyle name="Warning Text 39 3 2" xfId="21896" xr:uid="{25F079D5-F5E1-4662-BDC1-4AAC5117AB13}"/>
    <cellStyle name="Warning Text 39 3 2 2" xfId="21897" xr:uid="{FD966732-7F4F-4C12-AF4A-ACFD66CA9779}"/>
    <cellStyle name="Warning Text 39 3 2 2 2" xfId="39770" xr:uid="{01E9E679-19DF-47B4-A2D2-8AD526A353AA}"/>
    <cellStyle name="Warning Text 39 3 2 2 3" xfId="57621" xr:uid="{BC56BCDF-E28B-47BC-AA61-09482C31A87C}"/>
    <cellStyle name="Warning Text 39 3 2 3" xfId="39769" xr:uid="{888578CC-5C2D-4972-B30B-9292D642D445}"/>
    <cellStyle name="Warning Text 39 3 2 4" xfId="57620" xr:uid="{605B9347-A4FF-4DDD-999D-6242F04C13F0}"/>
    <cellStyle name="Warning Text 39 3 3" xfId="21898" xr:uid="{B3665515-E03C-4CEE-AF66-9F0A7A59F29E}"/>
    <cellStyle name="Warning Text 39 3 3 2" xfId="21899" xr:uid="{EEA5B1DD-FC93-4AA9-A4C8-67B3A19A0994}"/>
    <cellStyle name="Warning Text 39 3 3 2 2" xfId="39772" xr:uid="{6F9ED151-0531-4D77-9B05-B878DF93D160}"/>
    <cellStyle name="Warning Text 39 3 3 2 3" xfId="57623" xr:uid="{285A24E7-7A5C-4114-9259-B601591D6206}"/>
    <cellStyle name="Warning Text 39 3 3 3" xfId="39771" xr:uid="{40558395-865E-4C65-9EBD-42304C90C76C}"/>
    <cellStyle name="Warning Text 39 3 3 4" xfId="57622" xr:uid="{5D32A49C-0085-4195-9EDD-AF603122144D}"/>
    <cellStyle name="Warning Text 39 3 4" xfId="21900" xr:uid="{6CB1571A-775B-4BD2-8B27-5FA8E8B091E2}"/>
    <cellStyle name="Warning Text 39 3 4 2" xfId="39773" xr:uid="{0DB1A8C9-F005-47EA-99C6-8C6D7261C14F}"/>
    <cellStyle name="Warning Text 39 3 4 3" xfId="57624" xr:uid="{E5D19580-319D-47B9-924F-E1588F9BB4AF}"/>
    <cellStyle name="Warning Text 39 3 5" xfId="39768" xr:uid="{D71B6666-2AD5-4A00-BBAB-8F360269D2CE}"/>
    <cellStyle name="Warning Text 39 3 6" xfId="57619" xr:uid="{B055A89F-35CE-4DEA-83F4-65A003EF95CA}"/>
    <cellStyle name="Warning Text 39 4" xfId="21901" xr:uid="{DB9D2067-9372-4674-A6C9-E30F2FCEBF3A}"/>
    <cellStyle name="Warning Text 39 4 2" xfId="21902" xr:uid="{58CC9D1C-87BA-4971-B03C-56DD9F5A63EB}"/>
    <cellStyle name="Warning Text 39 4 2 2" xfId="21903" xr:uid="{53261207-2AC9-4D5A-8B0F-5BAF6D1BF471}"/>
    <cellStyle name="Warning Text 39 4 2 2 2" xfId="39776" xr:uid="{B8FBD449-4C04-4388-8412-E69A482D55DB}"/>
    <cellStyle name="Warning Text 39 4 2 2 3" xfId="57627" xr:uid="{B8806CA4-1FF7-4A8B-9E86-911734921836}"/>
    <cellStyle name="Warning Text 39 4 2 3" xfId="39775" xr:uid="{7995D162-40D1-487C-89F8-D12AE1A0BB8B}"/>
    <cellStyle name="Warning Text 39 4 2 4" xfId="57626" xr:uid="{10112BBE-0BBB-4879-889F-6CA1A162F790}"/>
    <cellStyle name="Warning Text 39 4 3" xfId="21904" xr:uid="{AE028AEE-8CD7-457C-92EA-2F0D0B578747}"/>
    <cellStyle name="Warning Text 39 4 3 2" xfId="21905" xr:uid="{3C49D22C-79E3-4567-9134-94B96FCB5127}"/>
    <cellStyle name="Warning Text 39 4 3 2 2" xfId="39778" xr:uid="{E5D08AA9-D355-4770-BB70-2850CF307AC5}"/>
    <cellStyle name="Warning Text 39 4 3 2 3" xfId="57629" xr:uid="{8E61C6BA-4E63-4AE8-B5E9-FA7758E93D04}"/>
    <cellStyle name="Warning Text 39 4 3 3" xfId="39777" xr:uid="{E0213F85-AA4A-4B34-9EF8-1DD8023D86C1}"/>
    <cellStyle name="Warning Text 39 4 3 4" xfId="57628" xr:uid="{DA326842-8337-4330-A63F-667EBC34D783}"/>
    <cellStyle name="Warning Text 39 4 4" xfId="21906" xr:uid="{3F6DE70B-B0F4-42FA-A516-FA3EFAF4BC26}"/>
    <cellStyle name="Warning Text 39 4 4 2" xfId="39779" xr:uid="{A991C415-A693-4DF7-B75A-81E42D6C4D71}"/>
    <cellStyle name="Warning Text 39 4 4 3" xfId="57630" xr:uid="{74EF5801-6CE4-4736-9BCA-337769F60D1C}"/>
    <cellStyle name="Warning Text 39 4 5" xfId="39774" xr:uid="{455B8C86-2F14-49C4-9B27-809C4E98F63D}"/>
    <cellStyle name="Warning Text 39 4 6" xfId="57625" xr:uid="{046E7B0E-2678-4DE2-BFFB-2F77CFAFC669}"/>
    <cellStyle name="Warning Text 39 5" xfId="21907" xr:uid="{5CA911E1-CE95-4BBC-946D-7DA5D721C80D}"/>
    <cellStyle name="Warning Text 39 5 2" xfId="21908" xr:uid="{91FBE9E4-A0B4-4F6F-AB43-9C2E82E3F4A5}"/>
    <cellStyle name="Warning Text 39 5 2 2" xfId="21909" xr:uid="{DEFF71A2-7A83-4992-8818-D20EB13B88F2}"/>
    <cellStyle name="Warning Text 39 5 2 2 2" xfId="39782" xr:uid="{16FEDA6C-7CA2-4F5E-B6AB-5F3785AFD6AC}"/>
    <cellStyle name="Warning Text 39 5 2 2 3" xfId="57633" xr:uid="{D4708AB8-00E2-4E1F-A541-428817CA9B4C}"/>
    <cellStyle name="Warning Text 39 5 2 3" xfId="39781" xr:uid="{FFA3A614-2092-4950-96CD-0DF099AC7E7D}"/>
    <cellStyle name="Warning Text 39 5 2 4" xfId="57632" xr:uid="{14FF4F36-DB5D-48A9-92A6-705D32711DD0}"/>
    <cellStyle name="Warning Text 39 5 3" xfId="21910" xr:uid="{6197A67B-03EB-46F4-95D1-7F7DDBF00CAA}"/>
    <cellStyle name="Warning Text 39 5 3 2" xfId="21911" xr:uid="{11F5BA2B-4B57-4C44-91AA-B13032AEB476}"/>
    <cellStyle name="Warning Text 39 5 3 2 2" xfId="39784" xr:uid="{98D5F6DD-A789-4DF1-8BA0-65B74E805D02}"/>
    <cellStyle name="Warning Text 39 5 3 2 3" xfId="57635" xr:uid="{1B146B23-5974-4956-B3D1-27CE570A8CEE}"/>
    <cellStyle name="Warning Text 39 5 3 3" xfId="39783" xr:uid="{2303F2CB-F63A-4A55-BA53-0233E1BBF1F8}"/>
    <cellStyle name="Warning Text 39 5 3 4" xfId="57634" xr:uid="{03DE640D-5C63-4CD3-A487-4F8F1FD7D28E}"/>
    <cellStyle name="Warning Text 39 5 4" xfId="21912" xr:uid="{99AD03FC-C10E-4041-95D7-A7CF2EF007D1}"/>
    <cellStyle name="Warning Text 39 5 4 2" xfId="21913" xr:uid="{D7269128-EA28-41D0-8623-325FA6D62C6A}"/>
    <cellStyle name="Warning Text 39 5 4 2 2" xfId="39786" xr:uid="{B4F3B3E6-E5B2-4A7E-81DF-F47A194C679F}"/>
    <cellStyle name="Warning Text 39 5 4 2 3" xfId="57637" xr:uid="{9BC775CE-5208-4422-95B1-954C44C754F1}"/>
    <cellStyle name="Warning Text 39 5 4 3" xfId="39785" xr:uid="{F60D7F94-512B-44D6-8FC6-F77308DA7123}"/>
    <cellStyle name="Warning Text 39 5 4 4" xfId="57636" xr:uid="{CA44BEBE-C47C-496C-8BDF-6602C286F7A8}"/>
    <cellStyle name="Warning Text 39 5 5" xfId="21914" xr:uid="{EC52BBDD-256E-4CD1-8F03-A620FF26831C}"/>
    <cellStyle name="Warning Text 39 5 5 2" xfId="39787" xr:uid="{FC1CF27E-F789-4302-B1FC-00DF5C49585B}"/>
    <cellStyle name="Warning Text 39 5 5 3" xfId="57638" xr:uid="{94CEB469-BCF7-4E5F-9E6B-DAE4139BEF2A}"/>
    <cellStyle name="Warning Text 39 5 6" xfId="39780" xr:uid="{298B5396-DE9D-4DAB-8E98-D035FCC9764C}"/>
    <cellStyle name="Warning Text 39 5 7" xfId="57631" xr:uid="{29334666-82AD-4C78-9271-320DA3E74309}"/>
    <cellStyle name="Warning Text 39 6" xfId="21915" xr:uid="{54165844-DF90-44F6-9D49-CCE9CC0F4E98}"/>
    <cellStyle name="Warning Text 39 6 2" xfId="21916" xr:uid="{264CB601-ADDC-485E-A865-2909AC0A9DE4}"/>
    <cellStyle name="Warning Text 39 6 2 2" xfId="21917" xr:uid="{C4359E46-A6DE-483E-A1FC-CE602A141C4D}"/>
    <cellStyle name="Warning Text 39 6 2 2 2" xfId="39790" xr:uid="{42872D31-08C1-48C6-B13D-EFACD695B67A}"/>
    <cellStyle name="Warning Text 39 6 2 2 3" xfId="57641" xr:uid="{7EF17196-DD9C-472C-8013-DBFA6B7787C6}"/>
    <cellStyle name="Warning Text 39 6 2 3" xfId="39789" xr:uid="{ED07822B-A8D1-453D-A44C-B76DA5C51E1C}"/>
    <cellStyle name="Warning Text 39 6 2 4" xfId="57640" xr:uid="{DB9857C7-C769-45A9-A19A-3C27CCB0306A}"/>
    <cellStyle name="Warning Text 39 6 3" xfId="21918" xr:uid="{87B79E1F-470B-4835-BCC0-1B1A005050CA}"/>
    <cellStyle name="Warning Text 39 6 3 2" xfId="21919" xr:uid="{C014DA8F-248D-42AF-AFB6-6BF8CCF699C3}"/>
    <cellStyle name="Warning Text 39 6 3 2 2" xfId="39792" xr:uid="{091A76A2-63EC-4355-8A73-A10D9BE14AD6}"/>
    <cellStyle name="Warning Text 39 6 3 2 3" xfId="57643" xr:uid="{F408B879-5ED2-4A92-9ABA-AFB70767FA51}"/>
    <cellStyle name="Warning Text 39 6 3 3" xfId="39791" xr:uid="{1877957B-6E96-4E72-BC83-DA7460CEE8AE}"/>
    <cellStyle name="Warning Text 39 6 3 4" xfId="57642" xr:uid="{4908432F-FBCC-4564-8B4C-996EE5135B64}"/>
    <cellStyle name="Warning Text 39 6 4" xfId="21920" xr:uid="{802C64FA-5D70-4D7E-A173-2E728A9AEDBE}"/>
    <cellStyle name="Warning Text 39 6 4 2" xfId="39793" xr:uid="{9703BFA5-F88A-42DF-9DD1-F15B6D9814DF}"/>
    <cellStyle name="Warning Text 39 6 4 3" xfId="57644" xr:uid="{B4D90FFA-7498-4BFA-BB76-6FCBED700C93}"/>
    <cellStyle name="Warning Text 39 6 5" xfId="39788" xr:uid="{6BEEDC9B-524A-4BB4-993E-D9F3701C2ED7}"/>
    <cellStyle name="Warning Text 39 6 6" xfId="57639" xr:uid="{7D3E150F-0BF6-464B-9816-DD0A4788F4C4}"/>
    <cellStyle name="Warning Text 39 7" xfId="21921" xr:uid="{2C66ED2D-9FEF-4CC7-8961-A63061D5AD08}"/>
    <cellStyle name="Warning Text 39 7 2" xfId="21922" xr:uid="{9CC363F2-8F87-40D3-ADF6-515FE5C738B6}"/>
    <cellStyle name="Warning Text 39 7 2 2" xfId="39795" xr:uid="{50AAB316-46F6-41CA-908E-45DA86E03E76}"/>
    <cellStyle name="Warning Text 39 7 2 3" xfId="57646" xr:uid="{A6CBBE62-512A-4D93-B5A7-29DA0D5F483A}"/>
    <cellStyle name="Warning Text 39 7 3" xfId="39794" xr:uid="{BC398012-51E2-4813-9E7B-D42075C6492D}"/>
    <cellStyle name="Warning Text 39 7 4" xfId="57645" xr:uid="{FBECF25E-1CB1-47AE-BF22-47EECAE86C5A}"/>
    <cellStyle name="Warning Text 39 8" xfId="21923" xr:uid="{FA888E97-2AD2-49F6-B3E2-06148B13A9AA}"/>
    <cellStyle name="Warning Text 39 8 2" xfId="21924" xr:uid="{52C473B3-BE99-4C67-85C3-DF1D5083E02C}"/>
    <cellStyle name="Warning Text 39 8 2 2" xfId="39797" xr:uid="{97A09C6D-E84D-4097-B95A-528152F6D650}"/>
    <cellStyle name="Warning Text 39 8 2 3" xfId="57648" xr:uid="{82ABCB01-94EA-4921-86AD-E2020C24C769}"/>
    <cellStyle name="Warning Text 39 8 3" xfId="39796" xr:uid="{B6F002E1-6D62-41D7-9548-30C393DC7717}"/>
    <cellStyle name="Warning Text 39 8 4" xfId="57647" xr:uid="{9A43A66D-0290-4147-AD8A-766184C06835}"/>
    <cellStyle name="Warning Text 39 9" xfId="21925" xr:uid="{4DAF7D28-3B49-4D35-A402-29EACAC400A1}"/>
    <cellStyle name="Warning Text 39 9 2" xfId="21926" xr:uid="{BE83A12D-3010-4744-84DB-8160811DA160}"/>
    <cellStyle name="Warning Text 39 9 2 2" xfId="39799" xr:uid="{8CAEBBA1-2F7B-4545-AFD5-5025E4277C84}"/>
    <cellStyle name="Warning Text 39 9 2 3" xfId="57650" xr:uid="{9738DD6F-565C-416C-8471-DCBC5A60B454}"/>
    <cellStyle name="Warning Text 39 9 3" xfId="39798" xr:uid="{00319A04-7C68-4552-99AF-0FD7E6923173}"/>
    <cellStyle name="Warning Text 39 9 4" xfId="57649" xr:uid="{AD3A0DBD-156E-4E34-B5D3-43AF374DD934}"/>
    <cellStyle name="Warning Text 4" xfId="3381" xr:uid="{08CB94F3-2B58-4AD1-BF9F-BC4CB8AA91A6}"/>
    <cellStyle name="Warning Text 4 10" xfId="21928" xr:uid="{42D5CE1C-B327-4570-AEAC-249ABFC02A81}"/>
    <cellStyle name="Warning Text 4 10 2" xfId="21929" xr:uid="{21EF88A0-F74F-45FF-97C8-2D95366F4C79}"/>
    <cellStyle name="Warning Text 4 10 2 2" xfId="39802" xr:uid="{0E6F89ED-E3FA-42F4-8E3B-0C8A577307F6}"/>
    <cellStyle name="Warning Text 4 10 2 3" xfId="57653" xr:uid="{F7778103-BA7C-48D9-BC30-75CF7DACCCE6}"/>
    <cellStyle name="Warning Text 4 10 3" xfId="39801" xr:uid="{F361FB01-D338-43D1-BA7D-6508CE897A1B}"/>
    <cellStyle name="Warning Text 4 10 4" xfId="57652" xr:uid="{70C615D3-8621-4669-A7ED-F27467EAD191}"/>
    <cellStyle name="Warning Text 4 11" xfId="21930" xr:uid="{A21352F5-BABC-4E56-B209-C573FEB726CA}"/>
    <cellStyle name="Warning Text 4 11 2" xfId="39803" xr:uid="{9DADB1F9-8CA7-46A7-BF6D-29CEFF2504ED}"/>
    <cellStyle name="Warning Text 4 11 3" xfId="57654" xr:uid="{5BCFD897-18CB-4FE6-B940-3CDA6FADB4CD}"/>
    <cellStyle name="Warning Text 4 12" xfId="21931" xr:uid="{665B583B-4B1E-445F-896F-2218FBB9D8E9}"/>
    <cellStyle name="Warning Text 4 12 2" xfId="39804" xr:uid="{458ECD0F-E4BB-4453-B7BB-3ACF89F38939}"/>
    <cellStyle name="Warning Text 4 12 3" xfId="57655" xr:uid="{AB5ED1DC-3DEB-4F2A-94DA-D074DB7EC9B7}"/>
    <cellStyle name="Warning Text 4 13" xfId="21927" xr:uid="{6516B476-3363-4A35-BA03-D3E1E00A5B1F}"/>
    <cellStyle name="Warning Text 4 13 2" xfId="39800" xr:uid="{9ABD4774-9693-41AC-9468-94A19687BF2E}"/>
    <cellStyle name="Warning Text 4 13 3" xfId="57651" xr:uid="{D7C2E101-4585-4033-85A4-F62CEB1E22D9}"/>
    <cellStyle name="Warning Text 4 14" xfId="60459" xr:uid="{4D650D76-8BA5-437D-9CD5-A6B0EE4BF1F1}"/>
    <cellStyle name="Warning Text 4 2" xfId="21932" xr:uid="{A43C7DA9-FB51-402B-B684-ACE1029BFCDF}"/>
    <cellStyle name="Warning Text 4 2 10" xfId="21933" xr:uid="{EE57D009-CD83-457C-909D-32384A7BA306}"/>
    <cellStyle name="Warning Text 4 2 10 2" xfId="39806" xr:uid="{3E32F70C-70E0-460B-A28E-C35D6B503031}"/>
    <cellStyle name="Warning Text 4 2 10 3" xfId="57657" xr:uid="{3EFAAA33-D0EC-4F11-AE2F-571314C40E8B}"/>
    <cellStyle name="Warning Text 4 2 11" xfId="39805" xr:uid="{046B31ED-4926-4BD0-8614-E136DB851CF0}"/>
    <cellStyle name="Warning Text 4 2 12" xfId="57656" xr:uid="{35FE8826-3D79-4C72-B65C-C3C27BBB18AF}"/>
    <cellStyle name="Warning Text 4 2 2" xfId="21934" xr:uid="{AA7D74D2-5A34-4853-84D1-DD948BAECCB9}"/>
    <cellStyle name="Warning Text 4 2 2 2" xfId="21935" xr:uid="{6AA6050C-81B1-4FA1-A47A-91F1A6691A19}"/>
    <cellStyle name="Warning Text 4 2 2 2 2" xfId="21936" xr:uid="{9181C5B7-FDC9-4176-A149-EB3E242CC7CF}"/>
    <cellStyle name="Warning Text 4 2 2 2 2 2" xfId="39809" xr:uid="{D5965B34-C64D-4254-B251-6CFD377BF0D4}"/>
    <cellStyle name="Warning Text 4 2 2 2 2 3" xfId="57660" xr:uid="{4CE4A7D4-A842-401E-BEC1-4574EBCBC535}"/>
    <cellStyle name="Warning Text 4 2 2 2 3" xfId="39808" xr:uid="{7241DBBC-68F4-4F57-B831-F064614CD5FB}"/>
    <cellStyle name="Warning Text 4 2 2 2 4" xfId="57659" xr:uid="{350CCD77-4914-4241-AD52-F58EFCFAA0C4}"/>
    <cellStyle name="Warning Text 4 2 2 3" xfId="21937" xr:uid="{2AC3B836-6F74-416A-ABBA-E5329209677E}"/>
    <cellStyle name="Warning Text 4 2 2 3 2" xfId="21938" xr:uid="{CC1275CC-E91B-4B4A-9709-A752562E9CE6}"/>
    <cellStyle name="Warning Text 4 2 2 3 2 2" xfId="39811" xr:uid="{F0C3EEAA-424F-42F6-AD0F-EF0390DA4C65}"/>
    <cellStyle name="Warning Text 4 2 2 3 2 3" xfId="57662" xr:uid="{F254E8D1-8BCD-40FD-A454-70DDACC60338}"/>
    <cellStyle name="Warning Text 4 2 2 3 3" xfId="39810" xr:uid="{C3E894FC-65B2-4D78-ACC2-3F514C564262}"/>
    <cellStyle name="Warning Text 4 2 2 3 4" xfId="57661" xr:uid="{71A1FC37-A97B-4123-A722-425F62EFA501}"/>
    <cellStyle name="Warning Text 4 2 2 4" xfId="21939" xr:uid="{43C08197-E8A0-4E4A-BF30-DC748B5AE499}"/>
    <cellStyle name="Warning Text 4 2 2 4 2" xfId="39812" xr:uid="{A6FAAF94-8E1B-4C6E-A16B-3F82FF117099}"/>
    <cellStyle name="Warning Text 4 2 2 4 3" xfId="57663" xr:uid="{B216FEAA-7CBD-428A-AECB-C77B2D89C997}"/>
    <cellStyle name="Warning Text 4 2 2 5" xfId="39807" xr:uid="{BC9EA214-1195-4137-B83A-F954F2ED1F41}"/>
    <cellStyle name="Warning Text 4 2 2 6" xfId="57658" xr:uid="{2B2AE687-DDEF-4005-9E84-16015408E6FA}"/>
    <cellStyle name="Warning Text 4 2 3" xfId="21940" xr:uid="{73474ACF-650F-48B4-B909-96BA12009B03}"/>
    <cellStyle name="Warning Text 4 2 3 2" xfId="21941" xr:uid="{7055B626-7E62-41FD-A5BE-C2C4A21BDC61}"/>
    <cellStyle name="Warning Text 4 2 3 2 2" xfId="21942" xr:uid="{9F36326A-20C7-472A-B3AA-AB7418C74296}"/>
    <cellStyle name="Warning Text 4 2 3 2 2 2" xfId="39815" xr:uid="{265C7125-D2D2-44C2-834E-239CDE78D417}"/>
    <cellStyle name="Warning Text 4 2 3 2 2 3" xfId="57666" xr:uid="{0181F526-4727-4EBF-A53B-5F75DC0E8152}"/>
    <cellStyle name="Warning Text 4 2 3 2 3" xfId="39814" xr:uid="{0D171D21-1261-4677-9B4E-9B13199BD89D}"/>
    <cellStyle name="Warning Text 4 2 3 2 4" xfId="57665" xr:uid="{45350450-6A03-423A-8AFF-5DA055874DAA}"/>
    <cellStyle name="Warning Text 4 2 3 3" xfId="21943" xr:uid="{2A84DB45-535F-4201-9678-12EA5448BD07}"/>
    <cellStyle name="Warning Text 4 2 3 3 2" xfId="21944" xr:uid="{E0F7713E-77AA-4842-B15B-9B9555E1FD9A}"/>
    <cellStyle name="Warning Text 4 2 3 3 2 2" xfId="39817" xr:uid="{90BD6A9B-05B7-49DF-B2F6-6162345BBDD2}"/>
    <cellStyle name="Warning Text 4 2 3 3 2 3" xfId="57668" xr:uid="{9DBD8C8F-6D2B-4A1C-88FD-42E6F787EC99}"/>
    <cellStyle name="Warning Text 4 2 3 3 3" xfId="39816" xr:uid="{2E4DA7D6-0683-4D96-81A5-0215A7B7A2AC}"/>
    <cellStyle name="Warning Text 4 2 3 3 4" xfId="57667" xr:uid="{7506277C-F46A-4504-BF97-77F187640BA4}"/>
    <cellStyle name="Warning Text 4 2 3 4" xfId="21945" xr:uid="{67F22260-1A5F-4824-B8EE-E2779CEB4243}"/>
    <cellStyle name="Warning Text 4 2 3 4 2" xfId="39818" xr:uid="{B2D2682F-B426-434F-8A5B-500C2B8DB62E}"/>
    <cellStyle name="Warning Text 4 2 3 4 3" xfId="57669" xr:uid="{121C1317-E595-4A26-88BE-E9830BC606AA}"/>
    <cellStyle name="Warning Text 4 2 3 5" xfId="39813" xr:uid="{6073696B-C3BC-4270-8018-E747703DF567}"/>
    <cellStyle name="Warning Text 4 2 3 6" xfId="57664" xr:uid="{F3FD26C9-7BF5-4A29-B9BC-D9C201AF6614}"/>
    <cellStyle name="Warning Text 4 2 4" xfId="21946" xr:uid="{D81DCA3A-729E-4845-8405-14E48607A99C}"/>
    <cellStyle name="Warning Text 4 2 4 2" xfId="21947" xr:uid="{9242092F-1B96-4B22-B050-8C4685E8D01F}"/>
    <cellStyle name="Warning Text 4 2 4 2 2" xfId="21948" xr:uid="{92C77D1D-58CA-40B2-B1AA-12445E41C720}"/>
    <cellStyle name="Warning Text 4 2 4 2 2 2" xfId="39821" xr:uid="{173DF157-FAF3-4E8B-80CF-74934DA3D712}"/>
    <cellStyle name="Warning Text 4 2 4 2 2 3" xfId="57672" xr:uid="{81B20436-2B32-46AC-B502-9849277A3BE7}"/>
    <cellStyle name="Warning Text 4 2 4 2 3" xfId="39820" xr:uid="{B0E6ACA9-3348-4933-A8DC-C3DF86C3E570}"/>
    <cellStyle name="Warning Text 4 2 4 2 4" xfId="57671" xr:uid="{21E5B0C6-DAD4-47E1-9829-C9A6AE68028F}"/>
    <cellStyle name="Warning Text 4 2 4 3" xfId="21949" xr:uid="{91F6F986-6848-4807-B81F-BB43B6EC74A1}"/>
    <cellStyle name="Warning Text 4 2 4 3 2" xfId="21950" xr:uid="{ED52258D-CDC5-4ECE-8A3D-26E3C71AEEC0}"/>
    <cellStyle name="Warning Text 4 2 4 3 2 2" xfId="39823" xr:uid="{4E2846A5-C49D-471E-A506-CAD71C9A84DE}"/>
    <cellStyle name="Warning Text 4 2 4 3 2 3" xfId="57674" xr:uid="{1B46516E-BDDE-4785-A8C6-2F66F9842882}"/>
    <cellStyle name="Warning Text 4 2 4 3 3" xfId="39822" xr:uid="{2E3D4567-B1DB-473C-BFE7-D233AECA5ED5}"/>
    <cellStyle name="Warning Text 4 2 4 3 4" xfId="57673" xr:uid="{C502F272-7CF8-458C-B657-9AA55A20459C}"/>
    <cellStyle name="Warning Text 4 2 4 4" xfId="21951" xr:uid="{C991ECFC-92B9-49AA-99B5-D1401ED6FE53}"/>
    <cellStyle name="Warning Text 4 2 4 4 2" xfId="21952" xr:uid="{5225B83D-F7E8-4805-8C50-AFD37817CF7F}"/>
    <cellStyle name="Warning Text 4 2 4 4 2 2" xfId="39825" xr:uid="{F9E1FF55-0003-4087-9C7D-48B3ADE55B3E}"/>
    <cellStyle name="Warning Text 4 2 4 4 2 3" xfId="57676" xr:uid="{8157F287-3FC3-43A3-ADE2-A2C3C6B6AEEA}"/>
    <cellStyle name="Warning Text 4 2 4 4 3" xfId="39824" xr:uid="{7146168F-DDF1-4D2B-9C1A-1F8F3E8A37D2}"/>
    <cellStyle name="Warning Text 4 2 4 4 4" xfId="57675" xr:uid="{65315C3D-86C0-4E2E-B101-0F19311ABA09}"/>
    <cellStyle name="Warning Text 4 2 4 5" xfId="21953" xr:uid="{2FBDC15F-0DD6-400D-89CD-22EDD459D576}"/>
    <cellStyle name="Warning Text 4 2 4 5 2" xfId="39826" xr:uid="{66609A34-9628-42A3-9D26-1658C3094758}"/>
    <cellStyle name="Warning Text 4 2 4 5 3" xfId="57677" xr:uid="{CE15CD42-6C51-4D19-B050-11AA6AD63C3C}"/>
    <cellStyle name="Warning Text 4 2 4 6" xfId="39819" xr:uid="{68BE7526-D7CB-4AFE-A172-F37F119FCFB8}"/>
    <cellStyle name="Warning Text 4 2 4 7" xfId="57670" xr:uid="{F1D00BF1-88B8-44EA-8BF2-91DEEBEA613C}"/>
    <cellStyle name="Warning Text 4 2 5" xfId="21954" xr:uid="{3B25DFB0-483A-4AF8-9077-DEF8F88955DF}"/>
    <cellStyle name="Warning Text 4 2 5 2" xfId="21955" xr:uid="{6380316B-F936-4F6F-BACE-7EF8A1C9864D}"/>
    <cellStyle name="Warning Text 4 2 5 2 2" xfId="21956" xr:uid="{0FD1DAE4-98C3-46AC-B4DD-A4D956A27123}"/>
    <cellStyle name="Warning Text 4 2 5 2 2 2" xfId="39829" xr:uid="{BC9345F1-D195-4974-BF43-7E191534F867}"/>
    <cellStyle name="Warning Text 4 2 5 2 2 3" xfId="57680" xr:uid="{12D7A1D8-9353-42B0-8451-172A617BACAE}"/>
    <cellStyle name="Warning Text 4 2 5 2 3" xfId="39828" xr:uid="{E2D85D52-D55B-4152-AA7F-0C4F722E6888}"/>
    <cellStyle name="Warning Text 4 2 5 2 4" xfId="57679" xr:uid="{1DF6D8EC-0D34-48D2-B18D-FB12E2EE8DED}"/>
    <cellStyle name="Warning Text 4 2 5 3" xfId="21957" xr:uid="{B2C730A5-A726-43E2-825F-3C18EFA83FF6}"/>
    <cellStyle name="Warning Text 4 2 5 3 2" xfId="21958" xr:uid="{37F6310E-49D3-451F-900C-6DF754A89620}"/>
    <cellStyle name="Warning Text 4 2 5 3 2 2" xfId="39831" xr:uid="{4CD57071-BA45-4FF4-93D0-310A75BC4D85}"/>
    <cellStyle name="Warning Text 4 2 5 3 2 3" xfId="57682" xr:uid="{19301648-719B-421F-BD3F-0ED783D4B1E9}"/>
    <cellStyle name="Warning Text 4 2 5 3 3" xfId="39830" xr:uid="{C366BC31-0BC1-4C31-8793-85C90BD092CE}"/>
    <cellStyle name="Warning Text 4 2 5 3 4" xfId="57681" xr:uid="{0827B999-FA00-44D9-A3C9-9C39F1F57A49}"/>
    <cellStyle name="Warning Text 4 2 5 4" xfId="21959" xr:uid="{0C5A39E0-4E8D-466D-9C44-D28A1F532289}"/>
    <cellStyle name="Warning Text 4 2 5 4 2" xfId="39832" xr:uid="{600F0AFF-7D2F-4809-B21F-F06B3A4A3122}"/>
    <cellStyle name="Warning Text 4 2 5 4 3" xfId="57683" xr:uid="{B02632D4-32E0-4907-9B43-75590DC90281}"/>
    <cellStyle name="Warning Text 4 2 5 5" xfId="39827" xr:uid="{8B4D1C16-A77C-4943-BEFB-40CD8F3E98F7}"/>
    <cellStyle name="Warning Text 4 2 5 6" xfId="57678" xr:uid="{98DA1601-530F-4072-871C-06EABE1D8783}"/>
    <cellStyle name="Warning Text 4 2 6" xfId="21960" xr:uid="{77629078-E8FE-41FA-B9AD-BD94A955E8B9}"/>
    <cellStyle name="Warning Text 4 2 6 2" xfId="21961" xr:uid="{921F4186-3172-48A1-8C92-FD7302AEC55C}"/>
    <cellStyle name="Warning Text 4 2 6 2 2" xfId="39834" xr:uid="{DE817D49-D4AF-46CD-B279-BE67FC507011}"/>
    <cellStyle name="Warning Text 4 2 6 2 3" xfId="57685" xr:uid="{1A918704-721B-48B6-91DA-8C4884C61A73}"/>
    <cellStyle name="Warning Text 4 2 6 3" xfId="39833" xr:uid="{B903063C-B563-4840-8A52-E0978383D386}"/>
    <cellStyle name="Warning Text 4 2 6 4" xfId="57684" xr:uid="{9A843004-AF1B-424D-96F9-E57ACFEE7973}"/>
    <cellStyle name="Warning Text 4 2 7" xfId="21962" xr:uid="{F59C4769-244F-4B3F-900E-B2C120A5E159}"/>
    <cellStyle name="Warning Text 4 2 7 2" xfId="21963" xr:uid="{61DAC00A-4C7D-477F-A341-45BE2172706B}"/>
    <cellStyle name="Warning Text 4 2 7 2 2" xfId="39836" xr:uid="{CDF5C7C9-A13B-4FD9-A6F9-B7CE5D68A3F9}"/>
    <cellStyle name="Warning Text 4 2 7 2 3" xfId="57687" xr:uid="{65008FD3-1F96-4562-A6B0-02CF5A9476F1}"/>
    <cellStyle name="Warning Text 4 2 7 3" xfId="39835" xr:uid="{961B9E16-2383-4B0D-AA12-2DD9FC976F74}"/>
    <cellStyle name="Warning Text 4 2 7 4" xfId="57686" xr:uid="{0A277DB6-1022-45D2-B9D9-C4522FC9FD6B}"/>
    <cellStyle name="Warning Text 4 2 8" xfId="21964" xr:uid="{D709B801-82A4-4D98-9CC4-56B2EF9ABE54}"/>
    <cellStyle name="Warning Text 4 2 8 2" xfId="21965" xr:uid="{1A94DB5E-07CB-4EEE-8D91-040DDCB0EAB5}"/>
    <cellStyle name="Warning Text 4 2 8 2 2" xfId="39838" xr:uid="{7EAC9B60-B446-4C8F-AD51-3A6B3B6AAF65}"/>
    <cellStyle name="Warning Text 4 2 8 2 3" xfId="57689" xr:uid="{3D173814-8103-4B4D-8A7D-8C4E5A6B170F}"/>
    <cellStyle name="Warning Text 4 2 8 3" xfId="39837" xr:uid="{386F6865-0F09-401E-9DB7-919D16A7B487}"/>
    <cellStyle name="Warning Text 4 2 8 4" xfId="57688" xr:uid="{7DC4CA78-2B00-41FA-BDCE-2A5C507B8F39}"/>
    <cellStyle name="Warning Text 4 2 9" xfId="21966" xr:uid="{79F956C8-EB8F-4AD3-BDF6-A68DCBA55671}"/>
    <cellStyle name="Warning Text 4 2 9 2" xfId="39839" xr:uid="{B6986184-35F4-4AB0-83D5-F47F4A85B3A7}"/>
    <cellStyle name="Warning Text 4 2 9 3" xfId="57690" xr:uid="{A2AD9696-ACFD-416B-8E75-F419C8ECE418}"/>
    <cellStyle name="Warning Text 4 3" xfId="21967" xr:uid="{D332B6D8-ACA3-4735-B56C-8009D4A0B200}"/>
    <cellStyle name="Warning Text 4 3 2" xfId="21968" xr:uid="{026C8E39-A000-4715-BC22-09DF2CD46A63}"/>
    <cellStyle name="Warning Text 4 3 2 2" xfId="21969" xr:uid="{352D2092-A016-49C3-8E4C-A6B8A64574D4}"/>
    <cellStyle name="Warning Text 4 3 2 2 2" xfId="39842" xr:uid="{7C285858-36D9-40D1-961C-692BC7BB01AD}"/>
    <cellStyle name="Warning Text 4 3 2 2 3" xfId="57693" xr:uid="{2BD53C8B-C0CC-4F31-8374-5A05DE9D1E22}"/>
    <cellStyle name="Warning Text 4 3 2 3" xfId="39841" xr:uid="{187A0F18-D47B-4CEA-830F-C76B7F8DD7C6}"/>
    <cellStyle name="Warning Text 4 3 2 4" xfId="57692" xr:uid="{F77E8503-B876-47B6-83D7-818F0D68B05E}"/>
    <cellStyle name="Warning Text 4 3 3" xfId="21970" xr:uid="{DA0C6C2E-3D97-45AA-8769-698A411F0C81}"/>
    <cellStyle name="Warning Text 4 3 3 2" xfId="21971" xr:uid="{BCCED018-F013-4A8E-983A-A6D0D356A7F3}"/>
    <cellStyle name="Warning Text 4 3 3 2 2" xfId="39844" xr:uid="{16335416-B6BE-4B3A-A421-3084BC916A50}"/>
    <cellStyle name="Warning Text 4 3 3 2 3" xfId="57695" xr:uid="{2CBEF25F-14F1-4F99-B87E-869063F70D35}"/>
    <cellStyle name="Warning Text 4 3 3 3" xfId="39843" xr:uid="{EDB0FEA0-8F23-4B95-ABA4-90D0AC85F4D0}"/>
    <cellStyle name="Warning Text 4 3 3 4" xfId="57694" xr:uid="{62AF95EA-A21B-4509-AA42-8406C99A0FE4}"/>
    <cellStyle name="Warning Text 4 3 4" xfId="21972" xr:uid="{F82E3F02-6163-40DB-A783-E6CF37B9EA57}"/>
    <cellStyle name="Warning Text 4 3 4 2" xfId="39845" xr:uid="{BA9F8304-2A14-41AD-B144-9BCF0EF116D8}"/>
    <cellStyle name="Warning Text 4 3 4 3" xfId="57696" xr:uid="{1B7101C8-902C-4158-BCB3-DD6902C6A981}"/>
    <cellStyle name="Warning Text 4 3 5" xfId="21973" xr:uid="{959DCC86-C68B-4E71-AF74-55DC7053E9C1}"/>
    <cellStyle name="Warning Text 4 3 5 2" xfId="39846" xr:uid="{C54C42FE-DC22-4D13-8E84-7CB303447886}"/>
    <cellStyle name="Warning Text 4 3 5 3" xfId="57697" xr:uid="{C242D660-9A15-4BAA-B278-777287A9C6D1}"/>
    <cellStyle name="Warning Text 4 3 6" xfId="39840" xr:uid="{E0B79F5E-A0D1-42B2-BA06-9D0BC5917493}"/>
    <cellStyle name="Warning Text 4 3 7" xfId="57691" xr:uid="{330E81BD-C10B-479C-BEE3-53B001A23DD8}"/>
    <cellStyle name="Warning Text 4 4" xfId="21974" xr:uid="{B245CAA3-0B3E-4779-919D-BB80E166F752}"/>
    <cellStyle name="Warning Text 4 4 2" xfId="21975" xr:uid="{20A19F1A-73EA-4D6E-A545-40940DA59305}"/>
    <cellStyle name="Warning Text 4 4 2 2" xfId="21976" xr:uid="{6FE09920-9C9F-49F2-9C42-DB4B02CDA332}"/>
    <cellStyle name="Warning Text 4 4 2 2 2" xfId="39849" xr:uid="{27831C7E-69C6-4DFC-B179-95F994FFCB37}"/>
    <cellStyle name="Warning Text 4 4 2 2 3" xfId="57700" xr:uid="{8A61DD03-B689-4B0B-808F-8BDAB6C6DED0}"/>
    <cellStyle name="Warning Text 4 4 2 3" xfId="39848" xr:uid="{E849D6A6-9684-4DB4-9A70-53417EDA910B}"/>
    <cellStyle name="Warning Text 4 4 2 4" xfId="57699" xr:uid="{8EF9AE3C-DA5B-4C39-B441-32B1B3CDF279}"/>
    <cellStyle name="Warning Text 4 4 3" xfId="21977" xr:uid="{FB8F4505-3994-4870-85FD-713D385C839A}"/>
    <cellStyle name="Warning Text 4 4 3 2" xfId="21978" xr:uid="{50A28B30-A86B-4C78-A40C-2146B60A848B}"/>
    <cellStyle name="Warning Text 4 4 3 2 2" xfId="39851" xr:uid="{3522D735-3815-4540-AA95-6498CD0BA19F}"/>
    <cellStyle name="Warning Text 4 4 3 2 3" xfId="57702" xr:uid="{9B5CC227-AA4F-46F1-9CBC-8A1376FFAAD4}"/>
    <cellStyle name="Warning Text 4 4 3 3" xfId="39850" xr:uid="{ECE844B3-9D32-481D-BF0B-56C2CB7B366F}"/>
    <cellStyle name="Warning Text 4 4 3 4" xfId="57701" xr:uid="{E94DFD58-EC3A-4A2E-8F15-2AF8615D1214}"/>
    <cellStyle name="Warning Text 4 4 4" xfId="21979" xr:uid="{6375EC84-54FF-4A71-8BEC-9EB98931FE53}"/>
    <cellStyle name="Warning Text 4 4 4 2" xfId="39852" xr:uid="{DE58C799-8956-487F-81C8-28778B7B1597}"/>
    <cellStyle name="Warning Text 4 4 4 3" xfId="57703" xr:uid="{73F83541-4DFA-47C6-A6E2-F237FDAFC2C8}"/>
    <cellStyle name="Warning Text 4 4 5" xfId="39847" xr:uid="{129A74E2-DE11-4798-BB94-F36489B9702E}"/>
    <cellStyle name="Warning Text 4 4 6" xfId="57698" xr:uid="{6782DDE3-CA18-4112-A8E6-40EFE8DC606C}"/>
    <cellStyle name="Warning Text 4 5" xfId="21980" xr:uid="{0AAF691E-D687-4C65-B9B4-E49B22A9FCAE}"/>
    <cellStyle name="Warning Text 4 5 2" xfId="21981" xr:uid="{79EC02CE-9ACB-4C35-802A-098272133F72}"/>
    <cellStyle name="Warning Text 4 5 2 2" xfId="21982" xr:uid="{EE8C6702-9D04-464D-BC50-1DC550AEB70E}"/>
    <cellStyle name="Warning Text 4 5 2 2 2" xfId="39855" xr:uid="{B51D18E0-EBE1-4AEB-AEA5-45D8C057B3BB}"/>
    <cellStyle name="Warning Text 4 5 2 2 3" xfId="57706" xr:uid="{1ADC8B8B-0FE3-4175-B03A-92865018BFEC}"/>
    <cellStyle name="Warning Text 4 5 2 3" xfId="39854" xr:uid="{D6F0DEA5-629A-438A-9BFD-C07E38E3C1AB}"/>
    <cellStyle name="Warning Text 4 5 2 4" xfId="57705" xr:uid="{0EC4B30F-9B5D-4D91-90F2-D0FA2977B9EB}"/>
    <cellStyle name="Warning Text 4 5 3" xfId="21983" xr:uid="{D61710B0-10A4-4BE5-B0B3-F2C9F05647F5}"/>
    <cellStyle name="Warning Text 4 5 3 2" xfId="21984" xr:uid="{2538741E-A2EB-4F8E-8133-C12793536EC9}"/>
    <cellStyle name="Warning Text 4 5 3 2 2" xfId="39857" xr:uid="{A32864EE-B454-4577-A86B-12967DC36FA3}"/>
    <cellStyle name="Warning Text 4 5 3 2 3" xfId="57708" xr:uid="{316C7685-3D4A-4CEB-8EA2-7AFA6706AE2E}"/>
    <cellStyle name="Warning Text 4 5 3 3" xfId="39856" xr:uid="{A95C787F-31E8-4063-82A3-A1EF45CF18F0}"/>
    <cellStyle name="Warning Text 4 5 3 4" xfId="57707" xr:uid="{E66E1552-9323-49DE-902B-6FEBDC06D2C9}"/>
    <cellStyle name="Warning Text 4 5 4" xfId="21985" xr:uid="{0CA6F918-3A7E-4C68-A3F0-D4CC67624BD6}"/>
    <cellStyle name="Warning Text 4 5 4 2" xfId="39858" xr:uid="{C0447155-1E35-4E73-9D34-8A7B920D9B27}"/>
    <cellStyle name="Warning Text 4 5 4 3" xfId="57709" xr:uid="{56D2A07E-9C5C-493F-B50A-C9CDE2CF9964}"/>
    <cellStyle name="Warning Text 4 5 5" xfId="39853" xr:uid="{241EA979-09F2-4EB5-8D47-2CDCE2CD9358}"/>
    <cellStyle name="Warning Text 4 5 6" xfId="57704" xr:uid="{343709A0-F957-48B4-AC96-11B51E714C22}"/>
    <cellStyle name="Warning Text 4 6" xfId="21986" xr:uid="{DCC5D04E-1C24-4781-AA67-343C9BDDE086}"/>
    <cellStyle name="Warning Text 4 6 2" xfId="21987" xr:uid="{E27F4DD5-D41A-423C-BA80-8AA6460459B8}"/>
    <cellStyle name="Warning Text 4 6 2 2" xfId="21988" xr:uid="{0DB4D234-9F97-4220-9069-56CED216A4F9}"/>
    <cellStyle name="Warning Text 4 6 2 2 2" xfId="39861" xr:uid="{42F3E73B-1078-4AED-BD91-A368B0C36988}"/>
    <cellStyle name="Warning Text 4 6 2 2 3" xfId="57712" xr:uid="{859C3ED4-BD41-481C-BC39-17B45E99DBDF}"/>
    <cellStyle name="Warning Text 4 6 2 3" xfId="39860" xr:uid="{80DE6742-FB20-4614-86D4-92C12138E162}"/>
    <cellStyle name="Warning Text 4 6 2 4" xfId="57711" xr:uid="{AECB6312-7F17-49AD-848D-3EA302461056}"/>
    <cellStyle name="Warning Text 4 6 3" xfId="21989" xr:uid="{0670F4AA-B346-477D-BDCA-4522544B7DAD}"/>
    <cellStyle name="Warning Text 4 6 3 2" xfId="21990" xr:uid="{D844CE5A-027C-4495-8D68-933068DFB02A}"/>
    <cellStyle name="Warning Text 4 6 3 2 2" xfId="39863" xr:uid="{BD38850F-7D21-4FB2-AE46-A6A960774D88}"/>
    <cellStyle name="Warning Text 4 6 3 2 3" xfId="57714" xr:uid="{011FE5D6-E542-43F3-BCAC-3EEEA24EBB19}"/>
    <cellStyle name="Warning Text 4 6 3 3" xfId="39862" xr:uid="{BA3353EA-F556-4698-B7DB-3BE6742690B1}"/>
    <cellStyle name="Warning Text 4 6 3 4" xfId="57713" xr:uid="{6220FB5E-AADF-4A0D-A9D6-299E232AD7D2}"/>
    <cellStyle name="Warning Text 4 6 4" xfId="21991" xr:uid="{F9628AA4-636B-4009-A1EA-9A757FA6248B}"/>
    <cellStyle name="Warning Text 4 6 4 2" xfId="21992" xr:uid="{2CD8D431-1E18-433E-A70B-397EF41B139D}"/>
    <cellStyle name="Warning Text 4 6 4 2 2" xfId="39865" xr:uid="{70AF19E1-5127-414E-84AA-5965487D342B}"/>
    <cellStyle name="Warning Text 4 6 4 2 3" xfId="57716" xr:uid="{C7820028-A931-436E-9536-BB51C5AF811C}"/>
    <cellStyle name="Warning Text 4 6 4 3" xfId="39864" xr:uid="{22D35366-C29E-4619-8DAC-C6D9BF5E2863}"/>
    <cellStyle name="Warning Text 4 6 4 4" xfId="57715" xr:uid="{9F00DF8F-A5CE-4463-9BB2-8086F23C0A71}"/>
    <cellStyle name="Warning Text 4 6 5" xfId="21993" xr:uid="{7EC8A2C4-30B8-4B93-BDA2-6A46C1F7370E}"/>
    <cellStyle name="Warning Text 4 6 5 2" xfId="39866" xr:uid="{5F0C2ED9-D9CA-42E6-80D8-76F30DB7FA3C}"/>
    <cellStyle name="Warning Text 4 6 5 3" xfId="57717" xr:uid="{29B7C080-5E0E-4146-9620-E9ED121D5892}"/>
    <cellStyle name="Warning Text 4 6 6" xfId="39859" xr:uid="{05701A2B-C9F8-4761-B654-5FFB27D15BF1}"/>
    <cellStyle name="Warning Text 4 6 7" xfId="57710" xr:uid="{742D04AF-4FED-427F-BA19-2E1B41F0BBCA}"/>
    <cellStyle name="Warning Text 4 7" xfId="21994" xr:uid="{36B921D8-495A-4D2E-AAA0-79F948EC179B}"/>
    <cellStyle name="Warning Text 4 7 2" xfId="21995" xr:uid="{6B885D49-6A77-4A38-9D03-95377C7DE47F}"/>
    <cellStyle name="Warning Text 4 7 2 2" xfId="21996" xr:uid="{AA3A8B33-5097-48BC-B810-38E795897AA5}"/>
    <cellStyle name="Warning Text 4 7 2 2 2" xfId="39869" xr:uid="{40F1EE2D-540A-48AB-B631-1DFEEDB64B60}"/>
    <cellStyle name="Warning Text 4 7 2 2 3" xfId="57720" xr:uid="{CE51079F-ACD7-4894-BA2F-1AA5EF133E9B}"/>
    <cellStyle name="Warning Text 4 7 2 3" xfId="39868" xr:uid="{60ACB455-9F73-4E7D-8A60-0052598FF2E7}"/>
    <cellStyle name="Warning Text 4 7 2 4" xfId="57719" xr:uid="{4F94AE12-4D56-41CF-82EB-5D205ED71D84}"/>
    <cellStyle name="Warning Text 4 7 3" xfId="21997" xr:uid="{74BF75A8-5D59-454F-B4D4-32D265547634}"/>
    <cellStyle name="Warning Text 4 7 3 2" xfId="21998" xr:uid="{EA0EBE7C-28AD-434D-9875-56A38347E746}"/>
    <cellStyle name="Warning Text 4 7 3 2 2" xfId="39871" xr:uid="{1CDCE90E-8273-4D4B-BDAB-C1F913E96203}"/>
    <cellStyle name="Warning Text 4 7 3 2 3" xfId="57722" xr:uid="{38B448A9-3A29-4CDA-8051-C7FCB63E0DB5}"/>
    <cellStyle name="Warning Text 4 7 3 3" xfId="39870" xr:uid="{70B8B442-90CC-4D26-B809-B6F81B1A187A}"/>
    <cellStyle name="Warning Text 4 7 3 4" xfId="57721" xr:uid="{4E84BFCF-8919-40EF-8DFB-C9EE4A4C112F}"/>
    <cellStyle name="Warning Text 4 7 4" xfId="21999" xr:uid="{256F2DE5-F892-4076-A909-393BE2879CD4}"/>
    <cellStyle name="Warning Text 4 7 4 2" xfId="39872" xr:uid="{05015A0D-7E7C-4489-A5DE-ADF71C5191E8}"/>
    <cellStyle name="Warning Text 4 7 4 3" xfId="57723" xr:uid="{770A38DB-1C85-4E11-89A8-FB1F934C9346}"/>
    <cellStyle name="Warning Text 4 7 5" xfId="39867" xr:uid="{8338BC5D-D415-40CA-B79A-4A23EE1F3848}"/>
    <cellStyle name="Warning Text 4 7 6" xfId="57718" xr:uid="{A4A35EC5-EC9A-4743-8447-9426E5DB5E1E}"/>
    <cellStyle name="Warning Text 4 8" xfId="22000" xr:uid="{9098D124-D927-4AE6-AA57-F921E1BD4384}"/>
    <cellStyle name="Warning Text 4 8 2" xfId="22001" xr:uid="{EA8B2B8E-F61E-4F2D-B938-39F33D56EA88}"/>
    <cellStyle name="Warning Text 4 8 2 2" xfId="39874" xr:uid="{F86CC50B-60DA-493B-9701-DEB627B0C111}"/>
    <cellStyle name="Warning Text 4 8 2 3" xfId="57725" xr:uid="{276C0565-5B55-4CCF-994F-E54EC826F2EB}"/>
    <cellStyle name="Warning Text 4 8 3" xfId="39873" xr:uid="{6536E1C5-0370-4C8A-A9BF-21F6010536FC}"/>
    <cellStyle name="Warning Text 4 8 4" xfId="57724" xr:uid="{E36C1FAE-4E41-4D79-B703-B243F45F7E6D}"/>
    <cellStyle name="Warning Text 4 9" xfId="22002" xr:uid="{D8DF851A-2E17-46FE-9B99-C8535AF3F010}"/>
    <cellStyle name="Warning Text 4 9 2" xfId="22003" xr:uid="{4A480DB2-F341-4652-B2BE-30FCD6CB5F3B}"/>
    <cellStyle name="Warning Text 4 9 2 2" xfId="39876" xr:uid="{C65D8DD1-FCE7-4D13-8CBB-4BA0F82BCD7C}"/>
    <cellStyle name="Warning Text 4 9 2 3" xfId="57727" xr:uid="{2F48E34A-2969-4837-B1B5-20436932F7A4}"/>
    <cellStyle name="Warning Text 4 9 3" xfId="39875" xr:uid="{1993D627-9D9B-4653-A7D7-9D8BA44CCCFF}"/>
    <cellStyle name="Warning Text 4 9 4" xfId="57726" xr:uid="{4EBF7B7D-802A-485E-9F6C-38124B64D340}"/>
    <cellStyle name="Warning Text 40" xfId="3382" xr:uid="{89F80DFB-C580-4197-BEB4-08C54B6751F8}"/>
    <cellStyle name="Warning Text 40 10" xfId="22005" xr:uid="{D3EBC465-F187-4691-8224-9C9EE25A3AD1}"/>
    <cellStyle name="Warning Text 40 10 2" xfId="39878" xr:uid="{8E1BC632-668E-4A30-8ABF-4C9C9AF450D5}"/>
    <cellStyle name="Warning Text 40 10 3" xfId="57729" xr:uid="{18E7ED89-724E-4D48-9062-CCE3829F1D8C}"/>
    <cellStyle name="Warning Text 40 11" xfId="22006" xr:uid="{25BA4C63-B420-4166-8180-F2583716866E}"/>
    <cellStyle name="Warning Text 40 11 2" xfId="39879" xr:uid="{62032E10-43FD-422A-A239-A757C2910D56}"/>
    <cellStyle name="Warning Text 40 11 3" xfId="57730" xr:uid="{11745CEB-597D-42E4-9D4E-999423CC5425}"/>
    <cellStyle name="Warning Text 40 12" xfId="22004" xr:uid="{0B8893A3-71CA-476E-A470-4BBCB35C945F}"/>
    <cellStyle name="Warning Text 40 12 2" xfId="39877" xr:uid="{B3323B98-A3F5-4FE8-9BD7-7DBAC8E953BD}"/>
    <cellStyle name="Warning Text 40 12 3" xfId="57728" xr:uid="{33B50703-2E7B-40C4-87CA-7E44E01FAE86}"/>
    <cellStyle name="Warning Text 40 13" xfId="60460" xr:uid="{DBE5B3D7-03A2-4C57-B999-3995A9C65313}"/>
    <cellStyle name="Warning Text 40 2" xfId="22007" xr:uid="{C1AAF4E4-16EB-41FB-A8FB-3C1C25793751}"/>
    <cellStyle name="Warning Text 40 2 2" xfId="22008" xr:uid="{4A75AB4E-B482-46E2-B78A-D8E1BD91D534}"/>
    <cellStyle name="Warning Text 40 2 2 2" xfId="22009" xr:uid="{8C3E436D-8DF6-4841-9B9A-A2EC9248BAB2}"/>
    <cellStyle name="Warning Text 40 2 2 2 2" xfId="39882" xr:uid="{FBAB24F2-78A0-4186-B739-77D15D3FDF05}"/>
    <cellStyle name="Warning Text 40 2 2 2 3" xfId="57733" xr:uid="{04E1B602-A163-42E9-918B-4EDF1D4A0215}"/>
    <cellStyle name="Warning Text 40 2 2 3" xfId="39881" xr:uid="{5100E8E7-8B5C-4B5E-8069-E8EF64A8A8CE}"/>
    <cellStyle name="Warning Text 40 2 2 4" xfId="57732" xr:uid="{B2D25797-DB68-451A-9B59-7C3ECD5043DD}"/>
    <cellStyle name="Warning Text 40 2 3" xfId="22010" xr:uid="{BA00F1C9-05E8-49F6-9367-B61D59B5031E}"/>
    <cellStyle name="Warning Text 40 2 3 2" xfId="22011" xr:uid="{857FAD79-4CAA-4D95-9B3E-2ADA831C2D3F}"/>
    <cellStyle name="Warning Text 40 2 3 2 2" xfId="39884" xr:uid="{E218ABEF-F410-4181-B7A2-5C4CFDDC56A0}"/>
    <cellStyle name="Warning Text 40 2 3 2 3" xfId="57735" xr:uid="{ED60882E-C45F-46B2-A2DC-1E2825667C3A}"/>
    <cellStyle name="Warning Text 40 2 3 3" xfId="39883" xr:uid="{6986EC66-8C3A-4B8F-A703-A63C893284E9}"/>
    <cellStyle name="Warning Text 40 2 3 4" xfId="57734" xr:uid="{AE48E2AE-CBEA-44CE-89B7-0B5D9D4BA195}"/>
    <cellStyle name="Warning Text 40 2 4" xfId="22012" xr:uid="{7F816C51-6600-4EAB-92FA-82B5AE857316}"/>
    <cellStyle name="Warning Text 40 2 4 2" xfId="39885" xr:uid="{2D1CF652-ED32-4B3B-BA0C-63A290636D3C}"/>
    <cellStyle name="Warning Text 40 2 4 3" xfId="57736" xr:uid="{F8B78671-00A8-48A1-B3C4-B24103679D42}"/>
    <cellStyle name="Warning Text 40 2 5" xfId="22013" xr:uid="{77DF00A7-0244-48B1-93A7-00F7D3BE1A39}"/>
    <cellStyle name="Warning Text 40 2 5 2" xfId="39886" xr:uid="{37F245CE-F52C-42FA-9D07-4AFF69BBFFF0}"/>
    <cellStyle name="Warning Text 40 2 5 3" xfId="57737" xr:uid="{DBCC2667-F428-4EE3-8010-42562CA99000}"/>
    <cellStyle name="Warning Text 40 2 6" xfId="39880" xr:uid="{89CBA438-140B-46F3-B11A-FA5DE8113DEE}"/>
    <cellStyle name="Warning Text 40 2 7" xfId="57731" xr:uid="{9CC7989C-2F00-4331-89F7-E1AEB42FCE52}"/>
    <cellStyle name="Warning Text 40 3" xfId="22014" xr:uid="{75AFAD11-5822-4534-92B5-964CB4557DAF}"/>
    <cellStyle name="Warning Text 40 3 2" xfId="22015" xr:uid="{2A41D675-10E2-41D6-BDD1-EF51F9A43798}"/>
    <cellStyle name="Warning Text 40 3 2 2" xfId="22016" xr:uid="{B3AEA073-F6C7-4A4A-9975-3BF5C8B661D3}"/>
    <cellStyle name="Warning Text 40 3 2 2 2" xfId="39889" xr:uid="{24BA8E6D-B88F-4CFF-9C81-F880940088A9}"/>
    <cellStyle name="Warning Text 40 3 2 2 3" xfId="57740" xr:uid="{D144888A-498C-440D-BDB6-22AA98A6A831}"/>
    <cellStyle name="Warning Text 40 3 2 3" xfId="39888" xr:uid="{0EA72F5C-894F-4B1B-B68D-6942AB400B06}"/>
    <cellStyle name="Warning Text 40 3 2 4" xfId="57739" xr:uid="{2B9BD08D-247F-4486-8229-20C8BD8D3D0D}"/>
    <cellStyle name="Warning Text 40 3 3" xfId="22017" xr:uid="{B2ABD4C8-3A9C-42C3-B053-D947D2FAF6EA}"/>
    <cellStyle name="Warning Text 40 3 3 2" xfId="22018" xr:uid="{2771C141-EBA9-4A22-A614-B80F06AD15EB}"/>
    <cellStyle name="Warning Text 40 3 3 2 2" xfId="39891" xr:uid="{32E87435-E0A5-4430-8B7B-8837A29F3D52}"/>
    <cellStyle name="Warning Text 40 3 3 2 3" xfId="57742" xr:uid="{6365567C-11B9-4333-81DD-C6236323489D}"/>
    <cellStyle name="Warning Text 40 3 3 3" xfId="39890" xr:uid="{7F986450-7F37-4FCA-B4DD-EFDB82E235AE}"/>
    <cellStyle name="Warning Text 40 3 3 4" xfId="57741" xr:uid="{21919EB3-70BA-44C5-8CC1-A2BF889F210C}"/>
    <cellStyle name="Warning Text 40 3 4" xfId="22019" xr:uid="{D46F163F-2EEE-44AD-89BC-1B7F446AD616}"/>
    <cellStyle name="Warning Text 40 3 4 2" xfId="39892" xr:uid="{AC7436F6-3BF7-463B-B602-439212FB44EF}"/>
    <cellStyle name="Warning Text 40 3 4 3" xfId="57743" xr:uid="{5CE57BDF-786C-4EC1-A8CF-98F065142819}"/>
    <cellStyle name="Warning Text 40 3 5" xfId="39887" xr:uid="{C5679851-19B6-4C6C-B885-C5F7DA9E49AC}"/>
    <cellStyle name="Warning Text 40 3 6" xfId="57738" xr:uid="{C88AC540-7567-44C1-8AB7-8974123C432E}"/>
    <cellStyle name="Warning Text 40 4" xfId="22020" xr:uid="{61ACDD7B-2828-4542-B0EC-77B741D551D3}"/>
    <cellStyle name="Warning Text 40 4 2" xfId="22021" xr:uid="{1DF0994C-4392-4B65-AA5E-9A19B1BA5E46}"/>
    <cellStyle name="Warning Text 40 4 2 2" xfId="22022" xr:uid="{3791F463-C941-488B-AF30-BB95024069E5}"/>
    <cellStyle name="Warning Text 40 4 2 2 2" xfId="39895" xr:uid="{4CD3D953-B81B-4626-A3D9-7B3FE91C3DAB}"/>
    <cellStyle name="Warning Text 40 4 2 2 3" xfId="57746" xr:uid="{F6FAAF33-0166-413B-A9E6-36F5DDD2D3BF}"/>
    <cellStyle name="Warning Text 40 4 2 3" xfId="39894" xr:uid="{1607112F-DA07-4C05-940D-BEE9C0E43BFE}"/>
    <cellStyle name="Warning Text 40 4 2 4" xfId="57745" xr:uid="{B430B3F9-DB41-48F5-8B76-228AA0201120}"/>
    <cellStyle name="Warning Text 40 4 3" xfId="22023" xr:uid="{6892F858-320F-4FFA-A504-BBF85F31C92D}"/>
    <cellStyle name="Warning Text 40 4 3 2" xfId="22024" xr:uid="{DE272A89-74B7-4792-A3E7-435D741AF792}"/>
    <cellStyle name="Warning Text 40 4 3 2 2" xfId="39897" xr:uid="{B43AD7E9-1914-436E-9A67-2DDD6C560F54}"/>
    <cellStyle name="Warning Text 40 4 3 2 3" xfId="57748" xr:uid="{DA8BE972-7C60-49ED-99EB-491FDFC4FFDB}"/>
    <cellStyle name="Warning Text 40 4 3 3" xfId="39896" xr:uid="{2DCD84A0-DC2A-4B0C-BE38-573D4E8525C5}"/>
    <cellStyle name="Warning Text 40 4 3 4" xfId="57747" xr:uid="{7FFEAB79-D756-4645-9131-916EB0AB133D}"/>
    <cellStyle name="Warning Text 40 4 4" xfId="22025" xr:uid="{087481D8-A3B6-4304-9449-C679BF299AA0}"/>
    <cellStyle name="Warning Text 40 4 4 2" xfId="39898" xr:uid="{6C9E6EA8-915C-4F43-BB94-A942D7C92B3A}"/>
    <cellStyle name="Warning Text 40 4 4 3" xfId="57749" xr:uid="{883D976C-4C44-476A-A401-14F448C34D0C}"/>
    <cellStyle name="Warning Text 40 4 5" xfId="39893" xr:uid="{EBFEA89C-982B-42B4-8E97-4B8D520D78CA}"/>
    <cellStyle name="Warning Text 40 4 6" xfId="57744" xr:uid="{D4A5090E-FF5E-4DCB-AC9A-4721C20565A1}"/>
    <cellStyle name="Warning Text 40 5" xfId="22026" xr:uid="{427A89C0-53EC-4CFD-81C5-F14DA9D5EDF6}"/>
    <cellStyle name="Warning Text 40 5 2" xfId="22027" xr:uid="{342C12BE-7632-42AE-B33D-9726B1F86814}"/>
    <cellStyle name="Warning Text 40 5 2 2" xfId="22028" xr:uid="{796C0A5E-F685-494F-BA0F-1471B356339A}"/>
    <cellStyle name="Warning Text 40 5 2 2 2" xfId="39901" xr:uid="{2ABE7F95-5694-43D6-AEDC-778EE8B2EE17}"/>
    <cellStyle name="Warning Text 40 5 2 2 3" xfId="57752" xr:uid="{AF660208-72D4-4DFE-A3F5-F4FA64395C7A}"/>
    <cellStyle name="Warning Text 40 5 2 3" xfId="39900" xr:uid="{3708A9B1-3595-4F22-825D-16D399E19887}"/>
    <cellStyle name="Warning Text 40 5 2 4" xfId="57751" xr:uid="{765C2789-D1C5-4F6F-B00C-6F66C5F106FA}"/>
    <cellStyle name="Warning Text 40 5 3" xfId="22029" xr:uid="{FDAD47BE-4600-4F65-945A-3D638F1AB703}"/>
    <cellStyle name="Warning Text 40 5 3 2" xfId="22030" xr:uid="{A640EAD4-B5BF-40C9-BE2B-9926C1ED80EF}"/>
    <cellStyle name="Warning Text 40 5 3 2 2" xfId="39903" xr:uid="{F56663C4-0743-4D8F-9E16-069E690A8DDC}"/>
    <cellStyle name="Warning Text 40 5 3 2 3" xfId="57754" xr:uid="{A189FAE3-F6CC-451A-824B-97343EB9E96B}"/>
    <cellStyle name="Warning Text 40 5 3 3" xfId="39902" xr:uid="{00EF7ADD-25FF-4A66-AB78-1A4F09463A5B}"/>
    <cellStyle name="Warning Text 40 5 3 4" xfId="57753" xr:uid="{424C6C11-6AE1-424B-9CDE-3B2A9469682D}"/>
    <cellStyle name="Warning Text 40 5 4" xfId="22031" xr:uid="{E800116B-F304-49A1-B8F8-9A3B3FEB2737}"/>
    <cellStyle name="Warning Text 40 5 4 2" xfId="22032" xr:uid="{A946B0B5-7563-4C7D-9749-DDC0A52E5207}"/>
    <cellStyle name="Warning Text 40 5 4 2 2" xfId="39905" xr:uid="{97AB4C07-62EE-4E31-8FE3-B50456875D31}"/>
    <cellStyle name="Warning Text 40 5 4 2 3" xfId="57756" xr:uid="{76683946-78AD-49B5-AA24-0F8582B59DC7}"/>
    <cellStyle name="Warning Text 40 5 4 3" xfId="39904" xr:uid="{ABBC4A41-A7A2-4BDE-887B-21AE1F7DA804}"/>
    <cellStyle name="Warning Text 40 5 4 4" xfId="57755" xr:uid="{7BB0699A-48BC-4C68-AD2B-21AE678C9EAA}"/>
    <cellStyle name="Warning Text 40 5 5" xfId="22033" xr:uid="{4A64D84C-CF89-4E31-A5C3-50EE21ADA950}"/>
    <cellStyle name="Warning Text 40 5 5 2" xfId="39906" xr:uid="{BFCD0CEB-D8D6-47FF-8230-BBA14B10FD43}"/>
    <cellStyle name="Warning Text 40 5 5 3" xfId="57757" xr:uid="{92E492AD-41FA-4A2C-BF81-D0D8CB4C0982}"/>
    <cellStyle name="Warning Text 40 5 6" xfId="39899" xr:uid="{53D068D0-311E-4623-A425-D6FC0B3D5EEA}"/>
    <cellStyle name="Warning Text 40 5 7" xfId="57750" xr:uid="{00618A2D-A8B0-430E-B2DF-4C3B09C8AD95}"/>
    <cellStyle name="Warning Text 40 6" xfId="22034" xr:uid="{A89FA2B1-689B-4C4C-A575-8D3E272D36C7}"/>
    <cellStyle name="Warning Text 40 6 2" xfId="22035" xr:uid="{2F3945EE-38E2-4B1A-A2F3-B1B340D27842}"/>
    <cellStyle name="Warning Text 40 6 2 2" xfId="22036" xr:uid="{E6B8B8E9-9349-47BB-BC10-9B66595A1139}"/>
    <cellStyle name="Warning Text 40 6 2 2 2" xfId="39909" xr:uid="{F416B81B-1D49-4192-9694-A566ADD00882}"/>
    <cellStyle name="Warning Text 40 6 2 2 3" xfId="57760" xr:uid="{97E96499-0AE4-48A9-BCA2-03E692136AC8}"/>
    <cellStyle name="Warning Text 40 6 2 3" xfId="39908" xr:uid="{40E0EB3B-4E24-4E2D-95E3-21C5AE5BDB00}"/>
    <cellStyle name="Warning Text 40 6 2 4" xfId="57759" xr:uid="{A2243C6C-9F2C-4308-BA97-04862F482AF4}"/>
    <cellStyle name="Warning Text 40 6 3" xfId="22037" xr:uid="{455048D8-E5E6-4E1A-A86F-833DDE24C946}"/>
    <cellStyle name="Warning Text 40 6 3 2" xfId="22038" xr:uid="{05878371-C059-4801-BE88-3F54607FE628}"/>
    <cellStyle name="Warning Text 40 6 3 2 2" xfId="39911" xr:uid="{8B193E72-27C2-477C-AB4F-6181E3AF6256}"/>
    <cellStyle name="Warning Text 40 6 3 2 3" xfId="57762" xr:uid="{35C1ECF6-76EA-402F-9286-DA71AF2EEA85}"/>
    <cellStyle name="Warning Text 40 6 3 3" xfId="39910" xr:uid="{5E35600D-43DF-48C3-B44B-3A14D29E5D6B}"/>
    <cellStyle name="Warning Text 40 6 3 4" xfId="57761" xr:uid="{5374C357-204F-4C85-9ED5-82F8B89444CF}"/>
    <cellStyle name="Warning Text 40 6 4" xfId="22039" xr:uid="{D909D33D-66BA-4E94-A550-E871D76668F0}"/>
    <cellStyle name="Warning Text 40 6 4 2" xfId="39912" xr:uid="{07FEFC08-1F2A-4EFE-93B9-0FF6D51C9878}"/>
    <cellStyle name="Warning Text 40 6 4 3" xfId="57763" xr:uid="{07BD633F-4C83-49AE-AA80-787E31DA42AF}"/>
    <cellStyle name="Warning Text 40 6 5" xfId="39907" xr:uid="{8793DFF4-0585-4D99-BF0B-979B87FCE8D0}"/>
    <cellStyle name="Warning Text 40 6 6" xfId="57758" xr:uid="{02E12580-B733-4063-8684-470FAD4FB477}"/>
    <cellStyle name="Warning Text 40 7" xfId="22040" xr:uid="{0C86CEF4-BCD6-4617-803F-B363694C8ABE}"/>
    <cellStyle name="Warning Text 40 7 2" xfId="22041" xr:uid="{87519944-D060-4529-B697-1FD8B1D9C8D2}"/>
    <cellStyle name="Warning Text 40 7 2 2" xfId="39914" xr:uid="{B82964E8-E6C3-4716-BFDF-C9CD176D8AC8}"/>
    <cellStyle name="Warning Text 40 7 2 3" xfId="57765" xr:uid="{F95EBDE4-5AA2-45CE-BE42-A87629896091}"/>
    <cellStyle name="Warning Text 40 7 3" xfId="39913" xr:uid="{4866576A-C8DC-4BF8-A491-80F4AE1AA168}"/>
    <cellStyle name="Warning Text 40 7 4" xfId="57764" xr:uid="{E9054269-3E88-4E0E-9492-7195EFC63BA1}"/>
    <cellStyle name="Warning Text 40 8" xfId="22042" xr:uid="{7F9A2E90-CD9A-4D90-8D46-DFDF46A9EF5B}"/>
    <cellStyle name="Warning Text 40 8 2" xfId="22043" xr:uid="{22413DC2-E520-4E61-81D9-ACE0F8728F37}"/>
    <cellStyle name="Warning Text 40 8 2 2" xfId="39916" xr:uid="{71CCDC36-46D5-437E-A115-BE6542CA87CB}"/>
    <cellStyle name="Warning Text 40 8 2 3" xfId="57767" xr:uid="{1F7E2913-9A07-4D56-A186-F1EC43CDBDBA}"/>
    <cellStyle name="Warning Text 40 8 3" xfId="39915" xr:uid="{10D017B4-79B5-40C6-8DB7-88C0E227E7D4}"/>
    <cellStyle name="Warning Text 40 8 4" xfId="57766" xr:uid="{486E88DE-5EFF-403F-B613-2CB3C1C523DF}"/>
    <cellStyle name="Warning Text 40 9" xfId="22044" xr:uid="{57055D5A-AC07-4505-8AE6-BBC68DB1D96A}"/>
    <cellStyle name="Warning Text 40 9 2" xfId="22045" xr:uid="{7459FFF6-F743-4CEB-9F02-17D498AAD0D2}"/>
    <cellStyle name="Warning Text 40 9 2 2" xfId="39918" xr:uid="{4352D388-D069-4499-8CA1-4F3750A91B58}"/>
    <cellStyle name="Warning Text 40 9 2 3" xfId="57769" xr:uid="{A579C6A8-5D16-4975-A8F8-B6B554F0AA73}"/>
    <cellStyle name="Warning Text 40 9 3" xfId="39917" xr:uid="{6FEC6835-E044-4DB6-B979-545D09432B02}"/>
    <cellStyle name="Warning Text 40 9 4" xfId="57768" xr:uid="{94B352D0-A4B2-43AC-8B57-EB40AC1F1031}"/>
    <cellStyle name="Warning Text 41" xfId="3383" xr:uid="{FAFE4E9D-03B6-466C-99C7-3CA6CF4BD0FF}"/>
    <cellStyle name="Warning Text 41 10" xfId="22047" xr:uid="{0203E56C-8123-4835-B488-B821A4E4CC18}"/>
    <cellStyle name="Warning Text 41 10 2" xfId="39920" xr:uid="{A3BE4A10-E0C3-4D59-9EFD-BD3CCE717087}"/>
    <cellStyle name="Warning Text 41 10 3" xfId="57771" xr:uid="{EFC423EC-A1C0-44C6-B8A8-F4D7ABFD4526}"/>
    <cellStyle name="Warning Text 41 11" xfId="22048" xr:uid="{731DC52D-C109-4C34-A269-5BC9A4415811}"/>
    <cellStyle name="Warning Text 41 11 2" xfId="39921" xr:uid="{9DCCE7B5-46B4-4903-94C5-8D1990D48F88}"/>
    <cellStyle name="Warning Text 41 11 3" xfId="57772" xr:uid="{DBD561F5-C2CD-4208-ABFB-42AF40E684DD}"/>
    <cellStyle name="Warning Text 41 12" xfId="22046" xr:uid="{DD74E154-0DCE-4716-861C-F74CEFFBB6D4}"/>
    <cellStyle name="Warning Text 41 12 2" xfId="39919" xr:uid="{23C4DAE1-633E-437A-87AF-40306CB8F992}"/>
    <cellStyle name="Warning Text 41 12 3" xfId="57770" xr:uid="{4F7A7B7F-5F88-442A-8D96-F20A4700BDDF}"/>
    <cellStyle name="Warning Text 41 13" xfId="60461" xr:uid="{3D9729A3-944B-49E4-85E8-30996B2ACDEA}"/>
    <cellStyle name="Warning Text 41 2" xfId="22049" xr:uid="{04445522-6B88-4FBA-A949-AEA9F1DC96A0}"/>
    <cellStyle name="Warning Text 41 2 2" xfId="22050" xr:uid="{5B19A8E8-C9E3-44D3-82A3-4E5F845F1AD0}"/>
    <cellStyle name="Warning Text 41 2 2 2" xfId="22051" xr:uid="{14A9C5CA-119C-4EC4-AC56-DB58D3898A43}"/>
    <cellStyle name="Warning Text 41 2 2 2 2" xfId="39924" xr:uid="{00C29DF7-1E06-4FE2-A627-CD3A39D496B7}"/>
    <cellStyle name="Warning Text 41 2 2 2 3" xfId="57775" xr:uid="{B6167DCB-2316-427D-80A0-9DA9F01E2C55}"/>
    <cellStyle name="Warning Text 41 2 2 3" xfId="39923" xr:uid="{D23786AC-9651-47D1-B2F5-376A0475C13E}"/>
    <cellStyle name="Warning Text 41 2 2 4" xfId="57774" xr:uid="{7EBE7CBA-DD71-485E-B415-801B419741D4}"/>
    <cellStyle name="Warning Text 41 2 3" xfId="22052" xr:uid="{146FEF0E-C16E-428C-8D2E-8A1F92F928E6}"/>
    <cellStyle name="Warning Text 41 2 3 2" xfId="22053" xr:uid="{8E43B499-997B-4383-B2AD-2DA09847DC50}"/>
    <cellStyle name="Warning Text 41 2 3 2 2" xfId="39926" xr:uid="{406FC461-40D0-4447-B8DC-34E4356E3B2B}"/>
    <cellStyle name="Warning Text 41 2 3 2 3" xfId="57777" xr:uid="{4B2A1870-697B-4AFE-AF73-D3FCE1C183B9}"/>
    <cellStyle name="Warning Text 41 2 3 3" xfId="39925" xr:uid="{36EF6FCC-ABF1-4E5A-A480-650315CE6BF0}"/>
    <cellStyle name="Warning Text 41 2 3 4" xfId="57776" xr:uid="{8F710736-6D8A-4AA5-83F8-DF7AE198AB60}"/>
    <cellStyle name="Warning Text 41 2 4" xfId="22054" xr:uid="{BC24DBB4-43C0-4402-9301-2E4DA99D5C9D}"/>
    <cellStyle name="Warning Text 41 2 4 2" xfId="39927" xr:uid="{7975C55A-F0C6-4CD8-9ADF-E42BC8357714}"/>
    <cellStyle name="Warning Text 41 2 4 3" xfId="57778" xr:uid="{D3E8057E-A966-483A-A404-7039780E921F}"/>
    <cellStyle name="Warning Text 41 2 5" xfId="22055" xr:uid="{0D9F51D7-E283-44A8-B9CA-B0FC27DEA39F}"/>
    <cellStyle name="Warning Text 41 2 5 2" xfId="39928" xr:uid="{6668A839-6CDF-4896-B5AC-23D6614E4998}"/>
    <cellStyle name="Warning Text 41 2 5 3" xfId="57779" xr:uid="{D1804274-5106-4AB5-8427-CEBCAD6D6748}"/>
    <cellStyle name="Warning Text 41 2 6" xfId="39922" xr:uid="{4BA5F16D-A01B-4E42-9B92-DED691862B16}"/>
    <cellStyle name="Warning Text 41 2 7" xfId="57773" xr:uid="{8317FB11-D1A8-4D2C-A939-552A6AE767C9}"/>
    <cellStyle name="Warning Text 41 3" xfId="22056" xr:uid="{220E1DCA-49CA-4DD1-A8F3-1A0031EF0A84}"/>
    <cellStyle name="Warning Text 41 3 2" xfId="22057" xr:uid="{35A0A0CA-FE21-4FEE-BCD0-14C0AE0A1C17}"/>
    <cellStyle name="Warning Text 41 3 2 2" xfId="22058" xr:uid="{5BF502D5-4EC9-4804-B21F-D872A7732F5B}"/>
    <cellStyle name="Warning Text 41 3 2 2 2" xfId="39931" xr:uid="{40808DDE-E08E-44A9-A9A0-DCEA5473E93F}"/>
    <cellStyle name="Warning Text 41 3 2 2 3" xfId="57782" xr:uid="{E8025C63-B4EE-4858-AE54-62A21EC46CEF}"/>
    <cellStyle name="Warning Text 41 3 2 3" xfId="39930" xr:uid="{9C913FE1-D114-45A1-BC7F-67D0DCBE3B2F}"/>
    <cellStyle name="Warning Text 41 3 2 4" xfId="57781" xr:uid="{5DBC8524-28D1-4058-8D1F-763BA3D0A4E2}"/>
    <cellStyle name="Warning Text 41 3 3" xfId="22059" xr:uid="{3C7C0DAD-EC28-4964-A779-FBCD8ACF7481}"/>
    <cellStyle name="Warning Text 41 3 3 2" xfId="22060" xr:uid="{786683D2-8083-4877-9152-84409AF50FC8}"/>
    <cellStyle name="Warning Text 41 3 3 2 2" xfId="39933" xr:uid="{74501EF8-8ACA-4106-9156-C9388AD6DA6C}"/>
    <cellStyle name="Warning Text 41 3 3 2 3" xfId="57784" xr:uid="{904519E5-195B-446C-982B-DD88D3EA8D1D}"/>
    <cellStyle name="Warning Text 41 3 3 3" xfId="39932" xr:uid="{66712EE8-0E27-4D45-938D-A6886BE79950}"/>
    <cellStyle name="Warning Text 41 3 3 4" xfId="57783" xr:uid="{1DB04C14-26C0-4041-A3EA-7DC1C4D31E16}"/>
    <cellStyle name="Warning Text 41 3 4" xfId="22061" xr:uid="{8F435A1C-B02E-43A5-93DE-DB36FFE905EF}"/>
    <cellStyle name="Warning Text 41 3 4 2" xfId="39934" xr:uid="{800A0A85-4D45-42D7-8BB3-092734321E10}"/>
    <cellStyle name="Warning Text 41 3 4 3" xfId="57785" xr:uid="{1481CC41-5773-4EA0-9E5C-BF984B16C854}"/>
    <cellStyle name="Warning Text 41 3 5" xfId="39929" xr:uid="{52EEC79B-4806-4F54-A0CF-7CF3EEF22995}"/>
    <cellStyle name="Warning Text 41 3 6" xfId="57780" xr:uid="{454E5AE6-53BD-4223-B616-13225332235A}"/>
    <cellStyle name="Warning Text 41 4" xfId="22062" xr:uid="{C2BF5223-B348-43CD-92DF-54F076F90052}"/>
    <cellStyle name="Warning Text 41 4 2" xfId="22063" xr:uid="{56FC6CBE-F8D7-4A81-8E09-C6C503E6FE23}"/>
    <cellStyle name="Warning Text 41 4 2 2" xfId="22064" xr:uid="{EFD84F42-7A39-4170-A3EF-1A743925633C}"/>
    <cellStyle name="Warning Text 41 4 2 2 2" xfId="39937" xr:uid="{E74270B5-5E36-4DC6-BE5F-FECB03B1288C}"/>
    <cellStyle name="Warning Text 41 4 2 2 3" xfId="57788" xr:uid="{507A6C42-A85A-4C03-873E-52BEBA88B7D6}"/>
    <cellStyle name="Warning Text 41 4 2 3" xfId="39936" xr:uid="{E5BDF444-B910-431A-94E9-36F5A6305F24}"/>
    <cellStyle name="Warning Text 41 4 2 4" xfId="57787" xr:uid="{EFF8BA28-88D3-40B2-9827-4D3A7EDE1880}"/>
    <cellStyle name="Warning Text 41 4 3" xfId="22065" xr:uid="{D607CD55-CAEE-446F-B9DB-3243D65F2C08}"/>
    <cellStyle name="Warning Text 41 4 3 2" xfId="22066" xr:uid="{0FECB7D7-A2E3-43AE-AC3D-00A64DBABFB8}"/>
    <cellStyle name="Warning Text 41 4 3 2 2" xfId="39939" xr:uid="{EBA72348-2E34-40F1-A7D7-0C94B5247B04}"/>
    <cellStyle name="Warning Text 41 4 3 2 3" xfId="57790" xr:uid="{2175B580-7B35-4C07-8AF9-EA62D3FDF6B6}"/>
    <cellStyle name="Warning Text 41 4 3 3" xfId="39938" xr:uid="{8E65464A-F910-4AD5-BFFD-DED61D4D03FE}"/>
    <cellStyle name="Warning Text 41 4 3 4" xfId="57789" xr:uid="{C9ECB4A4-4EF7-4CDC-9615-385CDBB35983}"/>
    <cellStyle name="Warning Text 41 4 4" xfId="22067" xr:uid="{AE696A3D-50AC-46AA-A179-23E910AFB7EA}"/>
    <cellStyle name="Warning Text 41 4 4 2" xfId="39940" xr:uid="{74EF6196-51B3-4161-8C60-EA2158342ABF}"/>
    <cellStyle name="Warning Text 41 4 4 3" xfId="57791" xr:uid="{4378D576-96F3-48ED-93B4-06984292116A}"/>
    <cellStyle name="Warning Text 41 4 5" xfId="39935" xr:uid="{B7B6CFB9-8B40-4F8B-9B85-61C8CF106431}"/>
    <cellStyle name="Warning Text 41 4 6" xfId="57786" xr:uid="{0BAEDF9E-BF29-45A5-A2BB-28642CE61CD3}"/>
    <cellStyle name="Warning Text 41 5" xfId="22068" xr:uid="{D5BB216C-1CD3-4410-BC63-F8C9BC8363B1}"/>
    <cellStyle name="Warning Text 41 5 2" xfId="22069" xr:uid="{A8CF4E5D-FBB6-477F-9917-6175B19E659A}"/>
    <cellStyle name="Warning Text 41 5 2 2" xfId="22070" xr:uid="{C0D3D212-87F4-4C05-987D-1968931D4878}"/>
    <cellStyle name="Warning Text 41 5 2 2 2" xfId="39943" xr:uid="{B66274D8-B6A0-49A3-87B8-08E5B682222E}"/>
    <cellStyle name="Warning Text 41 5 2 2 3" xfId="57794" xr:uid="{0DCCEA14-835A-4D4A-979F-C7E7A5023F0A}"/>
    <cellStyle name="Warning Text 41 5 2 3" xfId="39942" xr:uid="{9752135F-5B3A-480A-8FA5-77E3E0BD5805}"/>
    <cellStyle name="Warning Text 41 5 2 4" xfId="57793" xr:uid="{7DA657B8-EC03-446C-8E49-E985A9D10056}"/>
    <cellStyle name="Warning Text 41 5 3" xfId="22071" xr:uid="{50981648-504E-4CF8-93AD-9F4192558529}"/>
    <cellStyle name="Warning Text 41 5 3 2" xfId="22072" xr:uid="{3B530C42-073F-4816-AB4F-8FA42AA4241C}"/>
    <cellStyle name="Warning Text 41 5 3 2 2" xfId="39945" xr:uid="{F568C567-F1FD-47AB-A6B4-E9BC9FA872A3}"/>
    <cellStyle name="Warning Text 41 5 3 2 3" xfId="57796" xr:uid="{99292B99-88B1-432F-9E02-D38832CB23E3}"/>
    <cellStyle name="Warning Text 41 5 3 3" xfId="39944" xr:uid="{5EC9D40A-389F-4943-B31B-A806347C9A65}"/>
    <cellStyle name="Warning Text 41 5 3 4" xfId="57795" xr:uid="{83623CBB-299D-4443-B298-D7BAED459281}"/>
    <cellStyle name="Warning Text 41 5 4" xfId="22073" xr:uid="{D9904662-39A5-479B-9442-744322DBB67C}"/>
    <cellStyle name="Warning Text 41 5 4 2" xfId="22074" xr:uid="{6E285E93-393B-49F5-A40B-8CE9F7470585}"/>
    <cellStyle name="Warning Text 41 5 4 2 2" xfId="39947" xr:uid="{CE9B0522-335C-40F4-9806-A4D9E5DD98AF}"/>
    <cellStyle name="Warning Text 41 5 4 2 3" xfId="57798" xr:uid="{76BFAB80-AFEA-4E49-8A02-7DE5EEDDD4A3}"/>
    <cellStyle name="Warning Text 41 5 4 3" xfId="39946" xr:uid="{1AAC77EE-A54A-43C5-A295-D9E9FE377DC9}"/>
    <cellStyle name="Warning Text 41 5 4 4" xfId="57797" xr:uid="{26F2A5CE-C0B2-4EB0-852A-3579C9E95439}"/>
    <cellStyle name="Warning Text 41 5 5" xfId="22075" xr:uid="{D6EB8E8B-9DBC-4608-9C70-5ACF02D93AD9}"/>
    <cellStyle name="Warning Text 41 5 5 2" xfId="39948" xr:uid="{7ACE7F77-E0DD-4655-B281-125B5A6DF953}"/>
    <cellStyle name="Warning Text 41 5 5 3" xfId="57799" xr:uid="{0249F74C-D6F8-4BE2-A962-8DE4605F3738}"/>
    <cellStyle name="Warning Text 41 5 6" xfId="39941" xr:uid="{28D9C1ED-7F30-48FC-8FA2-3755AC55211B}"/>
    <cellStyle name="Warning Text 41 5 7" xfId="57792" xr:uid="{43C9FEA1-69BA-489B-A128-DF06604E47F9}"/>
    <cellStyle name="Warning Text 41 6" xfId="22076" xr:uid="{B3A6C052-273D-4E5E-8BC1-481D4907FA16}"/>
    <cellStyle name="Warning Text 41 6 2" xfId="22077" xr:uid="{66B0462D-CECA-499D-85D4-790605C53F12}"/>
    <cellStyle name="Warning Text 41 6 2 2" xfId="22078" xr:uid="{BF0849E2-1AD2-4CA7-8F67-B2BB015BB3F6}"/>
    <cellStyle name="Warning Text 41 6 2 2 2" xfId="39951" xr:uid="{255983FB-5BDC-427F-ABC3-DB41924868F8}"/>
    <cellStyle name="Warning Text 41 6 2 2 3" xfId="57802" xr:uid="{19397DDA-65AE-40A4-A0DE-0067BE34B8E3}"/>
    <cellStyle name="Warning Text 41 6 2 3" xfId="39950" xr:uid="{13735A92-A2F1-44B3-8E9F-9985638BE306}"/>
    <cellStyle name="Warning Text 41 6 2 4" xfId="57801" xr:uid="{DD6E821E-706E-4D42-91AD-E2BD3BE6999B}"/>
    <cellStyle name="Warning Text 41 6 3" xfId="22079" xr:uid="{70F01CF3-1403-472E-9E37-7A6B42DA8CB7}"/>
    <cellStyle name="Warning Text 41 6 3 2" xfId="22080" xr:uid="{DFA0A9AE-655F-4A78-AB43-0527647C2520}"/>
    <cellStyle name="Warning Text 41 6 3 2 2" xfId="39953" xr:uid="{D55E663D-3723-4CC1-AF87-7F617D463D69}"/>
    <cellStyle name="Warning Text 41 6 3 2 3" xfId="57804" xr:uid="{BE92F2BD-63B5-4781-960D-4F924087100F}"/>
    <cellStyle name="Warning Text 41 6 3 3" xfId="39952" xr:uid="{EFDB779F-3C85-40C8-A95F-E1D44921DE6F}"/>
    <cellStyle name="Warning Text 41 6 3 4" xfId="57803" xr:uid="{BFADDF95-6117-4B2F-A158-F307F5C5174A}"/>
    <cellStyle name="Warning Text 41 6 4" xfId="22081" xr:uid="{56424043-AB12-4CCB-A27C-938C7FC62E13}"/>
    <cellStyle name="Warning Text 41 6 4 2" xfId="39954" xr:uid="{109715BA-D940-4B39-9B55-7A2A6B2F7F8B}"/>
    <cellStyle name="Warning Text 41 6 4 3" xfId="57805" xr:uid="{172E51B7-8BDB-4CFF-A8F7-BC70FE991CBA}"/>
    <cellStyle name="Warning Text 41 6 5" xfId="39949" xr:uid="{A2540E39-E174-4F44-9DAB-3F19D3873125}"/>
    <cellStyle name="Warning Text 41 6 6" xfId="57800" xr:uid="{24CF7152-5945-4E44-BE7D-7102A5BDFDE5}"/>
    <cellStyle name="Warning Text 41 7" xfId="22082" xr:uid="{84961CB5-A46A-4C21-AE5C-E00C0BF5B52A}"/>
    <cellStyle name="Warning Text 41 7 2" xfId="22083" xr:uid="{F579A111-8EAC-49C2-AC07-0BE628DD246F}"/>
    <cellStyle name="Warning Text 41 7 2 2" xfId="39956" xr:uid="{5F555AE2-EF44-4A81-B5FF-D6C142884A4D}"/>
    <cellStyle name="Warning Text 41 7 2 3" xfId="57807" xr:uid="{9D216FED-3A3D-4493-9D42-722D061A90D3}"/>
    <cellStyle name="Warning Text 41 7 3" xfId="39955" xr:uid="{4C847C38-7728-4B54-B7A0-B91D411CCAA1}"/>
    <cellStyle name="Warning Text 41 7 4" xfId="57806" xr:uid="{4703FCE1-CCCF-4092-930F-2014A9E2EC54}"/>
    <cellStyle name="Warning Text 41 8" xfId="22084" xr:uid="{D0D9DB70-F805-4C12-A90A-8527A45AC10A}"/>
    <cellStyle name="Warning Text 41 8 2" xfId="22085" xr:uid="{0D545F68-B570-4B6F-8099-31BFD9084586}"/>
    <cellStyle name="Warning Text 41 8 2 2" xfId="39958" xr:uid="{321E964B-16C8-42CE-99E3-AC1C550DB812}"/>
    <cellStyle name="Warning Text 41 8 2 3" xfId="57809" xr:uid="{6D26C60F-ECA6-4F4A-A715-B6F26FDFD311}"/>
    <cellStyle name="Warning Text 41 8 3" xfId="39957" xr:uid="{44876FAA-BAD5-4E4F-A066-BD1BFD2BCBA5}"/>
    <cellStyle name="Warning Text 41 8 4" xfId="57808" xr:uid="{2481AF72-54E4-4226-BA56-E4EF72F42D0A}"/>
    <cellStyle name="Warning Text 41 9" xfId="22086" xr:uid="{73FE7F3B-2577-4C1D-B88F-E4A267C8225C}"/>
    <cellStyle name="Warning Text 41 9 2" xfId="22087" xr:uid="{BC73A558-6E54-4FF1-8659-7037B33A6F19}"/>
    <cellStyle name="Warning Text 41 9 2 2" xfId="39960" xr:uid="{213367DB-BDE0-403C-874C-2A417EB5B55B}"/>
    <cellStyle name="Warning Text 41 9 2 3" xfId="57811" xr:uid="{59085BAD-8A6A-41A7-8851-BCD4761AE4FE}"/>
    <cellStyle name="Warning Text 41 9 3" xfId="39959" xr:uid="{59877C45-E22A-4A69-9910-CFEE28553008}"/>
    <cellStyle name="Warning Text 41 9 4" xfId="57810" xr:uid="{3C8B78C5-3C70-496E-AABD-08FF973368C0}"/>
    <cellStyle name="Warning Text 5" xfId="3384" xr:uid="{99DBC57D-EBFA-4A97-9613-5B35F385FE99}"/>
    <cellStyle name="Warning Text 5 10" xfId="22089" xr:uid="{2C8D00B8-4CE2-419E-BB99-448C00C35449}"/>
    <cellStyle name="Warning Text 5 10 2" xfId="22090" xr:uid="{D75EEBA9-2D1F-472F-B9C0-193B5037A725}"/>
    <cellStyle name="Warning Text 5 10 2 2" xfId="39963" xr:uid="{6780D5B8-C73A-429D-9606-C4498E8EB9B4}"/>
    <cellStyle name="Warning Text 5 10 2 3" xfId="57814" xr:uid="{F4560927-EF0A-4203-9178-241A8A44F0C5}"/>
    <cellStyle name="Warning Text 5 10 3" xfId="39962" xr:uid="{F5F74AB8-700F-4024-8DD9-766731BE0B02}"/>
    <cellStyle name="Warning Text 5 10 4" xfId="57813" xr:uid="{60560C3C-7E2E-4BCD-A8CA-CE09BE552B9C}"/>
    <cellStyle name="Warning Text 5 11" xfId="22091" xr:uid="{29198FE7-CD48-4502-B636-426E747432A0}"/>
    <cellStyle name="Warning Text 5 11 2" xfId="39964" xr:uid="{063BE061-FB5A-4CEF-A018-4F74C3C26F52}"/>
    <cellStyle name="Warning Text 5 11 3" xfId="57815" xr:uid="{A4E8E0B5-9666-46C5-B0D5-5BAC7F9D1422}"/>
    <cellStyle name="Warning Text 5 12" xfId="22092" xr:uid="{2AB50FF7-76CB-4250-9970-874F75B7BEED}"/>
    <cellStyle name="Warning Text 5 12 2" xfId="39965" xr:uid="{93EE444E-57F8-4825-B9E6-693BD58A4064}"/>
    <cellStyle name="Warning Text 5 12 3" xfId="57816" xr:uid="{7479AC33-C283-480B-841B-745898069B77}"/>
    <cellStyle name="Warning Text 5 13" xfId="22088" xr:uid="{9BAFA00D-5CA4-4F2B-A0F4-18E8FD62C7C0}"/>
    <cellStyle name="Warning Text 5 13 2" xfId="39961" xr:uid="{291BE3AE-86C0-4DF2-A448-867AE1562A61}"/>
    <cellStyle name="Warning Text 5 13 3" xfId="57812" xr:uid="{3FA166A4-B7D1-4C2C-AAEC-3064C1126E70}"/>
    <cellStyle name="Warning Text 5 14" xfId="60462" xr:uid="{F3B18CD3-3544-47C3-B2F2-F0368D820CFD}"/>
    <cellStyle name="Warning Text 5 2" xfId="22093" xr:uid="{56FB1E50-F534-4F4A-B0BD-A6F409D43D3C}"/>
    <cellStyle name="Warning Text 5 2 10" xfId="22094" xr:uid="{D9C8718A-E772-42E1-BC0D-3F2CEAF40A4F}"/>
    <cellStyle name="Warning Text 5 2 10 2" xfId="39967" xr:uid="{D26E7BE3-0BB9-4D65-9711-BBCEE73A7F09}"/>
    <cellStyle name="Warning Text 5 2 10 3" xfId="57818" xr:uid="{C5F7249C-8177-426B-A337-D3D31C8D9AF6}"/>
    <cellStyle name="Warning Text 5 2 11" xfId="39966" xr:uid="{9493FD93-E6F2-4418-A277-6C0D3B5A455E}"/>
    <cellStyle name="Warning Text 5 2 12" xfId="57817" xr:uid="{6756690A-7541-4004-808A-E5F64D03418C}"/>
    <cellStyle name="Warning Text 5 2 2" xfId="22095" xr:uid="{E4122DA7-A022-4F77-9AA0-593B7BE674BB}"/>
    <cellStyle name="Warning Text 5 2 2 2" xfId="22096" xr:uid="{A5C2FDE1-67D9-4466-97CB-DD4DEE3F6197}"/>
    <cellStyle name="Warning Text 5 2 2 2 2" xfId="22097" xr:uid="{F5602A03-C5FF-4FCD-995A-8DD372499B08}"/>
    <cellStyle name="Warning Text 5 2 2 2 2 2" xfId="39970" xr:uid="{4EC19307-45FF-43DB-B2E0-79E7716AE1F0}"/>
    <cellStyle name="Warning Text 5 2 2 2 2 3" xfId="57821" xr:uid="{6C73B0DB-7AA2-49B6-8809-B33070ED490C}"/>
    <cellStyle name="Warning Text 5 2 2 2 3" xfId="39969" xr:uid="{EF3D3EFC-DE45-4E32-8C55-E3A7AF1C6604}"/>
    <cellStyle name="Warning Text 5 2 2 2 4" xfId="57820" xr:uid="{528476D6-6E04-437C-887D-BFBAF70F05DB}"/>
    <cellStyle name="Warning Text 5 2 2 3" xfId="22098" xr:uid="{5C354376-A3E8-444F-AF5C-094913DB56A8}"/>
    <cellStyle name="Warning Text 5 2 2 3 2" xfId="22099" xr:uid="{23A9A583-2D89-4CE9-AD99-C810E6447A74}"/>
    <cellStyle name="Warning Text 5 2 2 3 2 2" xfId="39972" xr:uid="{AA7A511C-9119-4AC6-9906-B2E949CA7F76}"/>
    <cellStyle name="Warning Text 5 2 2 3 2 3" xfId="57823" xr:uid="{294334C3-E94F-4D75-B696-AD707A16B800}"/>
    <cellStyle name="Warning Text 5 2 2 3 3" xfId="39971" xr:uid="{AB05CFF7-2805-4B57-91EC-B2A53A7129F0}"/>
    <cellStyle name="Warning Text 5 2 2 3 4" xfId="57822" xr:uid="{381C1019-41E4-4301-B7CE-06F7AB4BAA0E}"/>
    <cellStyle name="Warning Text 5 2 2 4" xfId="22100" xr:uid="{94A94018-EAEF-4E47-BE0C-7A5CEEC27AAD}"/>
    <cellStyle name="Warning Text 5 2 2 4 2" xfId="39973" xr:uid="{77C86D11-C3C8-4D7E-8E09-66E5F0021227}"/>
    <cellStyle name="Warning Text 5 2 2 4 3" xfId="57824" xr:uid="{AF1F238C-F958-4841-BE39-44AC650B3580}"/>
    <cellStyle name="Warning Text 5 2 2 5" xfId="39968" xr:uid="{2E88EF6D-0CBD-4DEC-9B76-3D1F1FA4A6EA}"/>
    <cellStyle name="Warning Text 5 2 2 6" xfId="57819" xr:uid="{E810F4B2-09B5-4821-AF15-9767391F021A}"/>
    <cellStyle name="Warning Text 5 2 3" xfId="22101" xr:uid="{79530463-D6BC-416A-A873-1F17371308FC}"/>
    <cellStyle name="Warning Text 5 2 3 2" xfId="22102" xr:uid="{18FB221F-F3B3-43E2-B865-B9472F4BDCD8}"/>
    <cellStyle name="Warning Text 5 2 3 2 2" xfId="22103" xr:uid="{5EAD51FD-D5F3-4835-BBA1-4EE2A536AC2D}"/>
    <cellStyle name="Warning Text 5 2 3 2 2 2" xfId="39976" xr:uid="{DA80212B-A5BE-45C1-9B61-251C1B226204}"/>
    <cellStyle name="Warning Text 5 2 3 2 2 3" xfId="57827" xr:uid="{FA05B3FA-EF5F-41DC-AF62-D708FAFA69FE}"/>
    <cellStyle name="Warning Text 5 2 3 2 3" xfId="39975" xr:uid="{57AF032E-8867-491E-8E54-EB1F703EA2EA}"/>
    <cellStyle name="Warning Text 5 2 3 2 4" xfId="57826" xr:uid="{815AC165-B3CB-4ED2-9958-CFDAC57D134B}"/>
    <cellStyle name="Warning Text 5 2 3 3" xfId="22104" xr:uid="{C3E8EA26-A439-4457-8CA3-F4917F761ADA}"/>
    <cellStyle name="Warning Text 5 2 3 3 2" xfId="22105" xr:uid="{814B35B9-568B-4F57-8F08-0AFC826E7F8C}"/>
    <cellStyle name="Warning Text 5 2 3 3 2 2" xfId="39978" xr:uid="{29C960AB-A69C-4730-BF8F-703967AA4B81}"/>
    <cellStyle name="Warning Text 5 2 3 3 2 3" xfId="57829" xr:uid="{86AA2A31-A68B-471C-A176-69F05A3483EF}"/>
    <cellStyle name="Warning Text 5 2 3 3 3" xfId="39977" xr:uid="{9A5CD8EB-D507-46AB-8DC6-5E9BC22D84D4}"/>
    <cellStyle name="Warning Text 5 2 3 3 4" xfId="57828" xr:uid="{E83BA751-F007-425E-A2BB-1F82D8B0CBC1}"/>
    <cellStyle name="Warning Text 5 2 3 4" xfId="22106" xr:uid="{A1BFBFCF-A502-4B72-8CDB-11E62579ACCA}"/>
    <cellStyle name="Warning Text 5 2 3 4 2" xfId="39979" xr:uid="{78CC938B-536E-46A3-A3A3-91763863950B}"/>
    <cellStyle name="Warning Text 5 2 3 4 3" xfId="57830" xr:uid="{07ED4CE7-187E-4906-B899-46CEAF36ED98}"/>
    <cellStyle name="Warning Text 5 2 3 5" xfId="39974" xr:uid="{F290113D-6673-44B1-8E32-717C1C07B96B}"/>
    <cellStyle name="Warning Text 5 2 3 6" xfId="57825" xr:uid="{7504FF08-2A66-41C1-9AFF-26191692F5F9}"/>
    <cellStyle name="Warning Text 5 2 4" xfId="22107" xr:uid="{A68B995D-F2A5-4B6D-A4DF-8DD3C2349D97}"/>
    <cellStyle name="Warning Text 5 2 4 2" xfId="22108" xr:uid="{53E80E62-9848-43EC-BFF3-5AE01A22461D}"/>
    <cellStyle name="Warning Text 5 2 4 2 2" xfId="22109" xr:uid="{E3DE12D5-3D37-4256-96E4-85AE85217491}"/>
    <cellStyle name="Warning Text 5 2 4 2 2 2" xfId="39982" xr:uid="{BF01EA56-ECAA-418C-BF1E-69E816B09EF2}"/>
    <cellStyle name="Warning Text 5 2 4 2 2 3" xfId="57833" xr:uid="{782F6CF6-CF71-4B44-9895-44117E98D8BB}"/>
    <cellStyle name="Warning Text 5 2 4 2 3" xfId="39981" xr:uid="{0FC4DCA9-FF12-4A9C-BE35-17AE109D198C}"/>
    <cellStyle name="Warning Text 5 2 4 2 4" xfId="57832" xr:uid="{33CE48F6-87DA-4D39-984D-D61B2287DC44}"/>
    <cellStyle name="Warning Text 5 2 4 3" xfId="22110" xr:uid="{08B7F3C6-FED3-4C13-9B99-291062225BCE}"/>
    <cellStyle name="Warning Text 5 2 4 3 2" xfId="22111" xr:uid="{A79EDF10-F8A8-4BE5-A2B5-C74132ACF24E}"/>
    <cellStyle name="Warning Text 5 2 4 3 2 2" xfId="39984" xr:uid="{451F1029-BE86-454C-B953-2CF4B56B906F}"/>
    <cellStyle name="Warning Text 5 2 4 3 2 3" xfId="57835" xr:uid="{84E4C6D2-1D69-465A-B02A-84F695FDDF3A}"/>
    <cellStyle name="Warning Text 5 2 4 3 3" xfId="39983" xr:uid="{3DDD3BE5-0A37-4F98-A73B-6C90C380143F}"/>
    <cellStyle name="Warning Text 5 2 4 3 4" xfId="57834" xr:uid="{9BB9CC4F-4A73-4C36-B432-AB7391D7385B}"/>
    <cellStyle name="Warning Text 5 2 4 4" xfId="22112" xr:uid="{4D404489-88A1-4EE8-87BA-FAD29DE95E01}"/>
    <cellStyle name="Warning Text 5 2 4 4 2" xfId="22113" xr:uid="{69679C8F-E141-44F7-923A-282EAB503EBE}"/>
    <cellStyle name="Warning Text 5 2 4 4 2 2" xfId="39986" xr:uid="{1BE3F8DB-15B7-4A36-8886-DC7129709C02}"/>
    <cellStyle name="Warning Text 5 2 4 4 2 3" xfId="57837" xr:uid="{F9D4A078-59AE-4147-8C78-E708BA849E14}"/>
    <cellStyle name="Warning Text 5 2 4 4 3" xfId="39985" xr:uid="{A931770F-2416-4AEF-9F50-1747AFBD94F9}"/>
    <cellStyle name="Warning Text 5 2 4 4 4" xfId="57836" xr:uid="{6C833ABE-4E42-491E-9C4B-487580BDAA81}"/>
    <cellStyle name="Warning Text 5 2 4 5" xfId="22114" xr:uid="{0D7BB8A1-FF55-432C-9E6E-3A7F03337121}"/>
    <cellStyle name="Warning Text 5 2 4 5 2" xfId="39987" xr:uid="{3020F87A-63A3-4F61-B8D9-248B8FD7E2BD}"/>
    <cellStyle name="Warning Text 5 2 4 5 3" xfId="57838" xr:uid="{96B87C23-EEB7-409D-A48F-944F37342953}"/>
    <cellStyle name="Warning Text 5 2 4 6" xfId="39980" xr:uid="{58B9A8A6-C418-4B74-A5EF-9B48505A2D1D}"/>
    <cellStyle name="Warning Text 5 2 4 7" xfId="57831" xr:uid="{08CFBE24-6C2E-4AFC-855A-73B01B3664A3}"/>
    <cellStyle name="Warning Text 5 2 5" xfId="22115" xr:uid="{1474B3AE-6254-4AD9-8B59-AF2E47A89CB5}"/>
    <cellStyle name="Warning Text 5 2 5 2" xfId="22116" xr:uid="{E74DC8EB-26C7-4ADA-B05B-6D75262E7688}"/>
    <cellStyle name="Warning Text 5 2 5 2 2" xfId="22117" xr:uid="{1A92B9EA-37C5-4C30-BB5D-9A37F0227040}"/>
    <cellStyle name="Warning Text 5 2 5 2 2 2" xfId="39990" xr:uid="{04E89A3F-FCB3-4174-869A-748635C64D7D}"/>
    <cellStyle name="Warning Text 5 2 5 2 2 3" xfId="57841" xr:uid="{03AEC94F-EADF-4CFD-B354-AB35D0FE60FD}"/>
    <cellStyle name="Warning Text 5 2 5 2 3" xfId="39989" xr:uid="{480F34AC-2DFA-4E40-A827-78AEA92760E9}"/>
    <cellStyle name="Warning Text 5 2 5 2 4" xfId="57840" xr:uid="{0E09383E-289F-4BD1-B9C5-85E70A0488D6}"/>
    <cellStyle name="Warning Text 5 2 5 3" xfId="22118" xr:uid="{E9420782-8224-4C0B-833C-73D1B54B8E63}"/>
    <cellStyle name="Warning Text 5 2 5 3 2" xfId="22119" xr:uid="{BBA1CB75-4C0F-44A8-91E3-BA378395C0B8}"/>
    <cellStyle name="Warning Text 5 2 5 3 2 2" xfId="39992" xr:uid="{9AF64177-360D-4EF7-AB47-8959BBAD9B63}"/>
    <cellStyle name="Warning Text 5 2 5 3 2 3" xfId="57843" xr:uid="{67594B7E-4A0F-42AA-97DA-2A0AF5AAE1AF}"/>
    <cellStyle name="Warning Text 5 2 5 3 3" xfId="39991" xr:uid="{62FF2BAF-AB6E-4EF7-94DB-6EC655C0B0BD}"/>
    <cellStyle name="Warning Text 5 2 5 3 4" xfId="57842" xr:uid="{F2D5D9E3-2813-4119-8FC4-09C7B087897A}"/>
    <cellStyle name="Warning Text 5 2 5 4" xfId="22120" xr:uid="{6B16EAE2-7351-4EA6-A33D-908B49B979C4}"/>
    <cellStyle name="Warning Text 5 2 5 4 2" xfId="39993" xr:uid="{E8ACE646-B6CE-467F-B0B9-70B8B706450E}"/>
    <cellStyle name="Warning Text 5 2 5 4 3" xfId="57844" xr:uid="{A28CAE70-9FE6-4627-B8F1-859B295B5596}"/>
    <cellStyle name="Warning Text 5 2 5 5" xfId="39988" xr:uid="{FF602A05-8A50-4C7A-A99C-2353549B45E9}"/>
    <cellStyle name="Warning Text 5 2 5 6" xfId="57839" xr:uid="{156AFF31-F986-4F74-B2C1-B14EE8A4A455}"/>
    <cellStyle name="Warning Text 5 2 6" xfId="22121" xr:uid="{51564F2A-BA10-4700-83E4-C38A7A666A44}"/>
    <cellStyle name="Warning Text 5 2 6 2" xfId="22122" xr:uid="{976FAAB0-B15C-43B3-8681-886DC870EF2A}"/>
    <cellStyle name="Warning Text 5 2 6 2 2" xfId="39995" xr:uid="{D0481F0F-E71B-4A4E-B78C-174495A7A521}"/>
    <cellStyle name="Warning Text 5 2 6 2 3" xfId="57846" xr:uid="{C3942A53-B8D3-496B-9B7F-089674220CFC}"/>
    <cellStyle name="Warning Text 5 2 6 3" xfId="39994" xr:uid="{E5E600B6-E48E-4E38-9A4B-EFBC9C14EC29}"/>
    <cellStyle name="Warning Text 5 2 6 4" xfId="57845" xr:uid="{3C4D0270-EC07-4398-85E9-CB506783F497}"/>
    <cellStyle name="Warning Text 5 2 7" xfId="22123" xr:uid="{F16CD4AA-AF31-47C5-9D27-634FFC6B471B}"/>
    <cellStyle name="Warning Text 5 2 7 2" xfId="22124" xr:uid="{E2810AE7-202F-4CB6-A3AC-0134565BDA1A}"/>
    <cellStyle name="Warning Text 5 2 7 2 2" xfId="39997" xr:uid="{C67724EC-EC1E-4C4F-9DA0-CC2F4134C1B4}"/>
    <cellStyle name="Warning Text 5 2 7 2 3" xfId="57848" xr:uid="{4F83245B-A01E-46B2-BC0F-674BC91813B9}"/>
    <cellStyle name="Warning Text 5 2 7 3" xfId="39996" xr:uid="{63B34306-368B-40D7-9975-B00105CC2330}"/>
    <cellStyle name="Warning Text 5 2 7 4" xfId="57847" xr:uid="{D3241405-E79C-425E-B527-02949F216ED0}"/>
    <cellStyle name="Warning Text 5 2 8" xfId="22125" xr:uid="{CC8F0972-84F9-47DF-9236-CDEE30C8121E}"/>
    <cellStyle name="Warning Text 5 2 8 2" xfId="22126" xr:uid="{06E516C0-A1C5-4CB3-9F26-8E8CE8E57181}"/>
    <cellStyle name="Warning Text 5 2 8 2 2" xfId="39999" xr:uid="{1219DC32-8672-405D-A52C-6697493F3162}"/>
    <cellStyle name="Warning Text 5 2 8 2 3" xfId="57850" xr:uid="{D4962677-3299-4CB7-A04E-10FB37CCA330}"/>
    <cellStyle name="Warning Text 5 2 8 3" xfId="39998" xr:uid="{616A4CA6-E85B-46E1-A698-12EAF872E0F5}"/>
    <cellStyle name="Warning Text 5 2 8 4" xfId="57849" xr:uid="{AF961B21-27FE-4991-9FA9-80AACEF937F4}"/>
    <cellStyle name="Warning Text 5 2 9" xfId="22127" xr:uid="{6A18F06A-2FCB-43FF-B188-CCB7FBA5329F}"/>
    <cellStyle name="Warning Text 5 2 9 2" xfId="40000" xr:uid="{F1529AB5-AA66-48DA-9F0B-390A5DC1C87E}"/>
    <cellStyle name="Warning Text 5 2 9 3" xfId="57851" xr:uid="{C68DD6BC-3C0B-49D8-8D0C-9E9C0B38F84F}"/>
    <cellStyle name="Warning Text 5 3" xfId="22128" xr:uid="{24C14AA5-02DE-4697-BDCF-7EAD4233A132}"/>
    <cellStyle name="Warning Text 5 3 2" xfId="22129" xr:uid="{C3DF34AC-93B5-471A-9E3E-3B97E2921970}"/>
    <cellStyle name="Warning Text 5 3 2 2" xfId="22130" xr:uid="{A3181584-2929-46DF-9B67-32CC9021B22D}"/>
    <cellStyle name="Warning Text 5 3 2 2 2" xfId="40003" xr:uid="{5FCEB89D-25C6-44AC-902E-90E528B2EF25}"/>
    <cellStyle name="Warning Text 5 3 2 2 3" xfId="57854" xr:uid="{41599005-CC74-4D7F-9D91-4975CBB1BB31}"/>
    <cellStyle name="Warning Text 5 3 2 3" xfId="40002" xr:uid="{3F6E6ED8-1047-4701-8845-2301BD94E530}"/>
    <cellStyle name="Warning Text 5 3 2 4" xfId="57853" xr:uid="{78D97B1B-6855-4B7E-B2A4-5FF3D78C67C7}"/>
    <cellStyle name="Warning Text 5 3 3" xfId="22131" xr:uid="{42896C28-A077-43A5-B459-A7431843B397}"/>
    <cellStyle name="Warning Text 5 3 3 2" xfId="22132" xr:uid="{A970271B-7C08-447F-9643-1718530F13DC}"/>
    <cellStyle name="Warning Text 5 3 3 2 2" xfId="40005" xr:uid="{DE32603F-AA64-4F4D-81B5-78F77D68A99C}"/>
    <cellStyle name="Warning Text 5 3 3 2 3" xfId="57856" xr:uid="{587231C2-CD6E-4139-A35A-9742B41CD1C2}"/>
    <cellStyle name="Warning Text 5 3 3 3" xfId="40004" xr:uid="{38964A17-DE2B-46BA-883B-F1BB5416D5FF}"/>
    <cellStyle name="Warning Text 5 3 3 4" xfId="57855" xr:uid="{77109F8B-C051-4ED8-8EBB-9E122F92245D}"/>
    <cellStyle name="Warning Text 5 3 4" xfId="22133" xr:uid="{59BB6520-88A7-4F0E-9BF1-26DA42E7B99E}"/>
    <cellStyle name="Warning Text 5 3 4 2" xfId="40006" xr:uid="{FA9F312E-845F-4687-9D99-53EB413F1A2C}"/>
    <cellStyle name="Warning Text 5 3 4 3" xfId="57857" xr:uid="{AB7DBDFB-4500-4D5F-A360-4D76982F3A6E}"/>
    <cellStyle name="Warning Text 5 3 5" xfId="22134" xr:uid="{87337FEF-767D-4AE5-ACBE-48763EC813AA}"/>
    <cellStyle name="Warning Text 5 3 5 2" xfId="40007" xr:uid="{30C335F3-F5C1-4842-8365-FBE121C83BAC}"/>
    <cellStyle name="Warning Text 5 3 5 3" xfId="57858" xr:uid="{6EBE86DE-DE08-4BF9-98B6-1FBF80B4E007}"/>
    <cellStyle name="Warning Text 5 3 6" xfId="40001" xr:uid="{DA0D859C-CAD0-4152-8725-856DFB9B26FD}"/>
    <cellStyle name="Warning Text 5 3 7" xfId="57852" xr:uid="{9FB3E6DA-DD13-4ACB-8A91-0ED300882EFF}"/>
    <cellStyle name="Warning Text 5 4" xfId="22135" xr:uid="{15ECA573-4B89-4CF8-AA66-53E5FC9B208F}"/>
    <cellStyle name="Warning Text 5 4 2" xfId="22136" xr:uid="{D4132CD5-9734-4CCA-BE36-5D66488E6F30}"/>
    <cellStyle name="Warning Text 5 4 2 2" xfId="22137" xr:uid="{39B6005F-36BD-4463-BA86-8D71F8672386}"/>
    <cellStyle name="Warning Text 5 4 2 2 2" xfId="40010" xr:uid="{0E058E0E-742D-4E13-B92C-E842B266A0F8}"/>
    <cellStyle name="Warning Text 5 4 2 2 3" xfId="57861" xr:uid="{B3F4F88A-F5B2-48CE-B8AB-10F2374301BE}"/>
    <cellStyle name="Warning Text 5 4 2 3" xfId="40009" xr:uid="{73062038-C953-4ECC-A8B9-33DA04118A88}"/>
    <cellStyle name="Warning Text 5 4 2 4" xfId="57860" xr:uid="{8B21A5F6-3205-4920-A1D4-214B4CDE30BC}"/>
    <cellStyle name="Warning Text 5 4 3" xfId="22138" xr:uid="{904817C5-FFEF-4679-ADA1-671F8C3E7827}"/>
    <cellStyle name="Warning Text 5 4 3 2" xfId="22139" xr:uid="{1A6D3E28-5451-4C72-970B-FEF838FB923E}"/>
    <cellStyle name="Warning Text 5 4 3 2 2" xfId="40012" xr:uid="{4DF0A0A6-B260-4163-8C65-B3CD613F05F3}"/>
    <cellStyle name="Warning Text 5 4 3 2 3" xfId="57863" xr:uid="{5AA4B9FA-3E86-48A8-8912-CD029A956441}"/>
    <cellStyle name="Warning Text 5 4 3 3" xfId="40011" xr:uid="{F8193230-28A3-4AC7-A441-0BA4F19CBEAE}"/>
    <cellStyle name="Warning Text 5 4 3 4" xfId="57862" xr:uid="{0F5171CF-B5DD-4957-9768-1A3E5816B844}"/>
    <cellStyle name="Warning Text 5 4 4" xfId="22140" xr:uid="{B8076A00-D7A9-44AF-B3AF-057E1F648583}"/>
    <cellStyle name="Warning Text 5 4 4 2" xfId="40013" xr:uid="{F70AA380-4614-4B59-A37C-ECC6D90825FD}"/>
    <cellStyle name="Warning Text 5 4 4 3" xfId="57864" xr:uid="{1A5D5ED6-CC1D-4D3A-BD8B-890039D520C6}"/>
    <cellStyle name="Warning Text 5 4 5" xfId="40008" xr:uid="{BAB64A4E-00B8-48B2-8F58-3059EC51FDFE}"/>
    <cellStyle name="Warning Text 5 4 6" xfId="57859" xr:uid="{7ED1EF4C-F13D-4707-8813-D2F65BFB6361}"/>
    <cellStyle name="Warning Text 5 5" xfId="22141" xr:uid="{33D55CD8-12E7-406B-863C-E59F0DDB746F}"/>
    <cellStyle name="Warning Text 5 5 2" xfId="22142" xr:uid="{A3EAAEF3-0758-4C00-BC83-1BB771977332}"/>
    <cellStyle name="Warning Text 5 5 2 2" xfId="22143" xr:uid="{1E4F5AAF-C6C7-4CB8-8050-54E96FF1DA24}"/>
    <cellStyle name="Warning Text 5 5 2 2 2" xfId="40016" xr:uid="{971F0E3A-FF11-4396-AEC4-3C5494A62A7E}"/>
    <cellStyle name="Warning Text 5 5 2 2 3" xfId="57867" xr:uid="{EC5087EA-A0EA-409F-B781-2A1437CA1843}"/>
    <cellStyle name="Warning Text 5 5 2 3" xfId="40015" xr:uid="{10047699-0262-4555-BB1E-17AA02DD6C38}"/>
    <cellStyle name="Warning Text 5 5 2 4" xfId="57866" xr:uid="{66C5D15E-39FD-445F-98E0-C017DB1FF6FE}"/>
    <cellStyle name="Warning Text 5 5 3" xfId="22144" xr:uid="{3FD2A2D5-A08B-4F2E-B219-E2CE31B8D588}"/>
    <cellStyle name="Warning Text 5 5 3 2" xfId="22145" xr:uid="{3F5492D3-F605-4546-8DE7-6EB86ABD25D4}"/>
    <cellStyle name="Warning Text 5 5 3 2 2" xfId="40018" xr:uid="{CED4BCE1-6775-4C17-8C95-4EB43B6CF58B}"/>
    <cellStyle name="Warning Text 5 5 3 2 3" xfId="57869" xr:uid="{15223795-1F0D-414F-ACE7-4277C330293D}"/>
    <cellStyle name="Warning Text 5 5 3 3" xfId="40017" xr:uid="{87180A3E-B652-4B88-9CF2-4BABB8689B89}"/>
    <cellStyle name="Warning Text 5 5 3 4" xfId="57868" xr:uid="{B761B8FA-E1C1-4F77-A352-CA71CBE5BCE8}"/>
    <cellStyle name="Warning Text 5 5 4" xfId="22146" xr:uid="{8ADB1F5E-3C15-4483-817D-74BA00849E04}"/>
    <cellStyle name="Warning Text 5 5 4 2" xfId="40019" xr:uid="{72799F1C-97DC-4A95-AB50-DA8A6C9BAA67}"/>
    <cellStyle name="Warning Text 5 5 4 3" xfId="57870" xr:uid="{E68DCDCD-AA2A-471D-9F20-C7DAF9835675}"/>
    <cellStyle name="Warning Text 5 5 5" xfId="40014" xr:uid="{E261609B-AA36-49BE-84E7-C198C9E47220}"/>
    <cellStyle name="Warning Text 5 5 6" xfId="57865" xr:uid="{61D14EE4-13CB-472C-9648-815DACD5C093}"/>
    <cellStyle name="Warning Text 5 6" xfId="22147" xr:uid="{C94DD62D-9B4B-4153-A0AC-828C374B85C9}"/>
    <cellStyle name="Warning Text 5 6 2" xfId="22148" xr:uid="{7F2B9D47-1AD7-43A9-8690-6DC7B473795E}"/>
    <cellStyle name="Warning Text 5 6 2 2" xfId="22149" xr:uid="{5034BEDA-41AA-48C9-B7AD-28908061E3C2}"/>
    <cellStyle name="Warning Text 5 6 2 2 2" xfId="40022" xr:uid="{90360126-491F-4F28-A041-7238286209EF}"/>
    <cellStyle name="Warning Text 5 6 2 2 3" xfId="57873" xr:uid="{77A4D9A0-7041-4690-B896-98FAE902B6DF}"/>
    <cellStyle name="Warning Text 5 6 2 3" xfId="40021" xr:uid="{F0B87134-AC3C-4214-A9AF-076B9022E9AF}"/>
    <cellStyle name="Warning Text 5 6 2 4" xfId="57872" xr:uid="{F1D6FA8C-CCCD-4694-8F5A-E4EE6415508A}"/>
    <cellStyle name="Warning Text 5 6 3" xfId="22150" xr:uid="{6015C9D1-4580-47D2-ACB7-A8BE4DE404F9}"/>
    <cellStyle name="Warning Text 5 6 3 2" xfId="22151" xr:uid="{6DA44529-5DDC-4C4C-B1A7-3D85AE1D5811}"/>
    <cellStyle name="Warning Text 5 6 3 2 2" xfId="40024" xr:uid="{90ADD239-BAF5-456F-80E2-8961E4EA06C7}"/>
    <cellStyle name="Warning Text 5 6 3 2 3" xfId="57875" xr:uid="{B0B0E2EB-7667-4F90-9DE2-41801671B674}"/>
    <cellStyle name="Warning Text 5 6 3 3" xfId="40023" xr:uid="{1C451AA4-F729-4D2A-B413-1385009C58C5}"/>
    <cellStyle name="Warning Text 5 6 3 4" xfId="57874" xr:uid="{143A8C8A-CEA1-4A4E-ADAC-ADD107E92172}"/>
    <cellStyle name="Warning Text 5 6 4" xfId="22152" xr:uid="{C4EB8C39-B734-4EBD-8597-162BAFD99DA2}"/>
    <cellStyle name="Warning Text 5 6 4 2" xfId="22153" xr:uid="{B2898302-C886-4E84-BD75-F25A2665E4B8}"/>
    <cellStyle name="Warning Text 5 6 4 2 2" xfId="40026" xr:uid="{D21844CB-67E9-4FD4-8AB5-431D0EB9D9CF}"/>
    <cellStyle name="Warning Text 5 6 4 2 3" xfId="57877" xr:uid="{4DF6A833-E8C6-4576-9208-9A5C0FD94B5C}"/>
    <cellStyle name="Warning Text 5 6 4 3" xfId="40025" xr:uid="{522FD70A-B506-4357-BA78-6591272BFEDC}"/>
    <cellStyle name="Warning Text 5 6 4 4" xfId="57876" xr:uid="{804B4829-B532-4199-A61B-DF5F8EB97AD2}"/>
    <cellStyle name="Warning Text 5 6 5" xfId="22154" xr:uid="{1E5AD911-554C-4B98-8018-FC6580E82C0F}"/>
    <cellStyle name="Warning Text 5 6 5 2" xfId="40027" xr:uid="{DA9AEBED-B02C-4964-9D8C-27AD5E52C517}"/>
    <cellStyle name="Warning Text 5 6 5 3" xfId="57878" xr:uid="{18A49370-E347-4081-8B3F-E88DE6BEA5EF}"/>
    <cellStyle name="Warning Text 5 6 6" xfId="40020" xr:uid="{2B373740-8C0A-462D-8288-AD71B2A76BA7}"/>
    <cellStyle name="Warning Text 5 6 7" xfId="57871" xr:uid="{65525FA6-D892-4288-B17E-96FEA029FC63}"/>
    <cellStyle name="Warning Text 5 7" xfId="22155" xr:uid="{8AD478EC-7C52-41F3-9B9D-63F800E6E6D2}"/>
    <cellStyle name="Warning Text 5 7 2" xfId="22156" xr:uid="{C9342E05-916B-4A24-9120-818897B799B3}"/>
    <cellStyle name="Warning Text 5 7 2 2" xfId="22157" xr:uid="{94BF51C6-1F9B-4A76-9218-EC9BBD9F6D0B}"/>
    <cellStyle name="Warning Text 5 7 2 2 2" xfId="40030" xr:uid="{69CF925F-2FAF-4934-AE3F-43A7DF972AD7}"/>
    <cellStyle name="Warning Text 5 7 2 2 3" xfId="57881" xr:uid="{89D95E76-95C7-4DF2-A9BD-A070906C173F}"/>
    <cellStyle name="Warning Text 5 7 2 3" xfId="40029" xr:uid="{2D2EED35-8879-4015-8D6B-0096F95854D5}"/>
    <cellStyle name="Warning Text 5 7 2 4" xfId="57880" xr:uid="{A10C3016-5C97-46AA-8B51-076ACE0E1317}"/>
    <cellStyle name="Warning Text 5 7 3" xfId="22158" xr:uid="{4E38E89F-73FC-4425-B85D-C709C8469FE0}"/>
    <cellStyle name="Warning Text 5 7 3 2" xfId="22159" xr:uid="{E9CAD5B8-DACA-4465-B153-C7C0DD18E8A7}"/>
    <cellStyle name="Warning Text 5 7 3 2 2" xfId="40032" xr:uid="{2B523C5C-50DD-473D-B28D-565FF5DA595B}"/>
    <cellStyle name="Warning Text 5 7 3 2 3" xfId="57883" xr:uid="{49ED479D-D6CD-46F8-8CE7-287450BAC279}"/>
    <cellStyle name="Warning Text 5 7 3 3" xfId="40031" xr:uid="{7CD9B95C-945F-423D-A81A-A47E1379024D}"/>
    <cellStyle name="Warning Text 5 7 3 4" xfId="57882" xr:uid="{02917A34-D82A-4FBF-8DBF-3FCA16187AD5}"/>
    <cellStyle name="Warning Text 5 7 4" xfId="22160" xr:uid="{EB29D48A-260A-491D-9CBA-7DA08104F835}"/>
    <cellStyle name="Warning Text 5 7 4 2" xfId="40033" xr:uid="{94519386-D4A7-4651-BC28-7750A1387DBB}"/>
    <cellStyle name="Warning Text 5 7 4 3" xfId="57884" xr:uid="{698FBA19-7ABB-41FC-9A3B-57D4F189DCA0}"/>
    <cellStyle name="Warning Text 5 7 5" xfId="40028" xr:uid="{0CE19674-F621-49BF-BE4E-B9E045301E8E}"/>
    <cellStyle name="Warning Text 5 7 6" xfId="57879" xr:uid="{AAD8440B-1830-4898-ACF2-F6CB20F23088}"/>
    <cellStyle name="Warning Text 5 8" xfId="22161" xr:uid="{D5223AD1-8E2C-4CCB-A7C7-61D88447ADEE}"/>
    <cellStyle name="Warning Text 5 8 2" xfId="22162" xr:uid="{4AAA429E-73DB-4CB0-8940-1D0672B9A0BF}"/>
    <cellStyle name="Warning Text 5 8 2 2" xfId="40035" xr:uid="{ED0E8A95-4EBB-49AD-8E01-3897542732C6}"/>
    <cellStyle name="Warning Text 5 8 2 3" xfId="57886" xr:uid="{94E7056D-3CEB-49DD-99F4-6FF0E6EEC296}"/>
    <cellStyle name="Warning Text 5 8 3" xfId="40034" xr:uid="{06900FCE-1AD3-4142-A478-6028270C7E2B}"/>
    <cellStyle name="Warning Text 5 8 4" xfId="57885" xr:uid="{DBC52DD3-2193-4F13-BF8E-BA5FA44D139E}"/>
    <cellStyle name="Warning Text 5 9" xfId="22163" xr:uid="{1904BB35-8AA1-4285-8093-96FEC7C1D61F}"/>
    <cellStyle name="Warning Text 5 9 2" xfId="22164" xr:uid="{AAAE239F-5622-4D39-ABCF-E12E50C4C327}"/>
    <cellStyle name="Warning Text 5 9 2 2" xfId="40037" xr:uid="{97AF5767-BE46-4D41-BDBF-255EAB6F43C2}"/>
    <cellStyle name="Warning Text 5 9 2 3" xfId="57888" xr:uid="{72F5FC7D-2270-4303-9039-2F3DFFB29ECB}"/>
    <cellStyle name="Warning Text 5 9 3" xfId="40036" xr:uid="{C2E38FE8-9A98-4103-B540-113B872E6FB5}"/>
    <cellStyle name="Warning Text 5 9 4" xfId="57887" xr:uid="{77318D54-A03C-43D0-ABD8-2905A25B1B17}"/>
    <cellStyle name="Warning Text 6" xfId="3385" xr:uid="{72CB6E6E-D85A-4BA5-B8DB-977CC8CEDC1A}"/>
    <cellStyle name="Warning Text 6 10" xfId="22166" xr:uid="{A45B7A0B-8876-4A5C-9C4A-ED4E0F8F02FD}"/>
    <cellStyle name="Warning Text 6 10 2" xfId="22167" xr:uid="{D44BBB97-866C-4988-ACD5-32833A0FA8B6}"/>
    <cellStyle name="Warning Text 6 10 2 2" xfId="40040" xr:uid="{1B4CC965-37D3-41B7-BAA5-EDA59DBB0F78}"/>
    <cellStyle name="Warning Text 6 10 2 3" xfId="57891" xr:uid="{65336780-41E3-4EFF-9D21-C8C63ADAFCF3}"/>
    <cellStyle name="Warning Text 6 10 3" xfId="40039" xr:uid="{8F20F1C8-0891-49CC-8DDB-44C4B2385782}"/>
    <cellStyle name="Warning Text 6 10 4" xfId="57890" xr:uid="{D1914BD9-7BD8-424C-A9F5-6ED8B6C1A6AA}"/>
    <cellStyle name="Warning Text 6 11" xfId="22168" xr:uid="{E6E6728E-295E-4605-AE0D-9AA319BDF1EC}"/>
    <cellStyle name="Warning Text 6 11 2" xfId="40041" xr:uid="{E385FDBD-929B-411D-A03F-4C8259E0C259}"/>
    <cellStyle name="Warning Text 6 11 3" xfId="57892" xr:uid="{B6708E28-3409-4ECD-B70D-731C2A8C7E96}"/>
    <cellStyle name="Warning Text 6 12" xfId="22169" xr:uid="{93EBFA7A-D752-4044-93D1-D166B38254E6}"/>
    <cellStyle name="Warning Text 6 12 2" xfId="40042" xr:uid="{0A171560-12A4-49D5-9AD0-227B8C11B043}"/>
    <cellStyle name="Warning Text 6 12 3" xfId="57893" xr:uid="{BBA145BB-9B15-43C1-B6BD-BFFAFE30F813}"/>
    <cellStyle name="Warning Text 6 13" xfId="22165" xr:uid="{A5F01664-CE9A-4AF4-A90B-3872E821DBDA}"/>
    <cellStyle name="Warning Text 6 13 2" xfId="40038" xr:uid="{BB5BFFFC-DC1B-4DFC-A66F-98BD744E4611}"/>
    <cellStyle name="Warning Text 6 13 3" xfId="57889" xr:uid="{EF26A74E-175A-41D9-9C2D-66FAD36354E2}"/>
    <cellStyle name="Warning Text 6 14" xfId="60463" xr:uid="{44254896-6F24-433B-8BCE-183F2DD7F66D}"/>
    <cellStyle name="Warning Text 6 2" xfId="22170" xr:uid="{D3B7370B-DC55-4A19-A336-72C26EBAF602}"/>
    <cellStyle name="Warning Text 6 2 10" xfId="22171" xr:uid="{E50C282E-63B2-42EF-8E7E-B2D4454D1435}"/>
    <cellStyle name="Warning Text 6 2 10 2" xfId="40044" xr:uid="{5D59BBD5-C0EE-427F-BD26-C57AA4C12EC2}"/>
    <cellStyle name="Warning Text 6 2 10 3" xfId="57895" xr:uid="{C65BCB66-5482-4E79-B7EF-01BED7EB6B63}"/>
    <cellStyle name="Warning Text 6 2 11" xfId="40043" xr:uid="{649B0E8F-858F-47BE-B394-CC27284631A9}"/>
    <cellStyle name="Warning Text 6 2 12" xfId="57894" xr:uid="{90E64A90-1988-4BDB-9BC0-5629B12D7B77}"/>
    <cellStyle name="Warning Text 6 2 2" xfId="22172" xr:uid="{932ACA54-FCE4-4D96-A5A4-1CD884797CDB}"/>
    <cellStyle name="Warning Text 6 2 2 2" xfId="22173" xr:uid="{F025AF22-100B-43B1-B427-8D9ECEFFC665}"/>
    <cellStyle name="Warning Text 6 2 2 2 2" xfId="22174" xr:uid="{AEC7112A-3087-4F53-832C-E392B1A84F12}"/>
    <cellStyle name="Warning Text 6 2 2 2 2 2" xfId="40047" xr:uid="{402E0F0D-18F1-4CA9-8988-70BD9E09650A}"/>
    <cellStyle name="Warning Text 6 2 2 2 2 3" xfId="57898" xr:uid="{F4BE2272-7B97-4651-B35E-EB0B03DB2F66}"/>
    <cellStyle name="Warning Text 6 2 2 2 3" xfId="40046" xr:uid="{A193D5DE-4886-4370-AD38-14C2BD402DDF}"/>
    <cellStyle name="Warning Text 6 2 2 2 4" xfId="57897" xr:uid="{2D75579A-EEC1-4D42-BD78-1DAD90856549}"/>
    <cellStyle name="Warning Text 6 2 2 3" xfId="22175" xr:uid="{56D6065A-3531-466F-9509-3E73B65968CF}"/>
    <cellStyle name="Warning Text 6 2 2 3 2" xfId="22176" xr:uid="{2CDEAA7F-4310-49A4-B02C-B7A7B2FA45A7}"/>
    <cellStyle name="Warning Text 6 2 2 3 2 2" xfId="40049" xr:uid="{8C0515B2-67FB-4EDB-94EA-4D442DAD4EC5}"/>
    <cellStyle name="Warning Text 6 2 2 3 2 3" xfId="57900" xr:uid="{0837ACE6-8488-470D-8B5B-7CF10B82C9BA}"/>
    <cellStyle name="Warning Text 6 2 2 3 3" xfId="40048" xr:uid="{7048592E-17EB-4956-879B-97E998FE8A56}"/>
    <cellStyle name="Warning Text 6 2 2 3 4" xfId="57899" xr:uid="{FF04D07A-994D-4F6B-A6F6-BFC0EDB2198F}"/>
    <cellStyle name="Warning Text 6 2 2 4" xfId="22177" xr:uid="{032E0F20-4617-44F1-B942-0348D3820C11}"/>
    <cellStyle name="Warning Text 6 2 2 4 2" xfId="40050" xr:uid="{60FFB397-65D1-419E-9107-957A08F88A63}"/>
    <cellStyle name="Warning Text 6 2 2 4 3" xfId="57901" xr:uid="{9DDB13EA-BB56-472B-9F32-84DCAA32A2A4}"/>
    <cellStyle name="Warning Text 6 2 2 5" xfId="40045" xr:uid="{F5FE23D4-341B-40F5-A1BC-8C301A1543B2}"/>
    <cellStyle name="Warning Text 6 2 2 6" xfId="57896" xr:uid="{594E446A-DCA9-4154-A59A-45363E6A3E45}"/>
    <cellStyle name="Warning Text 6 2 3" xfId="22178" xr:uid="{2E75545E-63AF-4D62-9880-425953F8112D}"/>
    <cellStyle name="Warning Text 6 2 3 2" xfId="22179" xr:uid="{A144C317-C845-44CA-ACC4-D32722590F41}"/>
    <cellStyle name="Warning Text 6 2 3 2 2" xfId="22180" xr:uid="{21C3EA34-33E4-4BD2-9C9C-F334ADEEA929}"/>
    <cellStyle name="Warning Text 6 2 3 2 2 2" xfId="40053" xr:uid="{18B83B93-D09B-4496-8462-3DDEA73B5AF8}"/>
    <cellStyle name="Warning Text 6 2 3 2 2 3" xfId="57904" xr:uid="{C73B123E-692D-4BC5-863A-89F21F42A959}"/>
    <cellStyle name="Warning Text 6 2 3 2 3" xfId="40052" xr:uid="{457CF469-CC1C-4885-935E-C7BB6643FBFB}"/>
    <cellStyle name="Warning Text 6 2 3 2 4" xfId="57903" xr:uid="{A4E8527B-CC58-4567-ADE4-B9612FA0EC36}"/>
    <cellStyle name="Warning Text 6 2 3 3" xfId="22181" xr:uid="{FF08EB13-3989-4A38-9B7B-7F978A53F2A8}"/>
    <cellStyle name="Warning Text 6 2 3 3 2" xfId="22182" xr:uid="{DAE6A2D8-B6BA-457A-B5B5-B48A0AD526A9}"/>
    <cellStyle name="Warning Text 6 2 3 3 2 2" xfId="40055" xr:uid="{E377BA5C-0D71-486F-AA35-505930296061}"/>
    <cellStyle name="Warning Text 6 2 3 3 2 3" xfId="57906" xr:uid="{8044A604-2C95-4FE0-8A22-BFA2C4354800}"/>
    <cellStyle name="Warning Text 6 2 3 3 3" xfId="40054" xr:uid="{A28FD774-F4DB-467A-8EE3-2109777B3734}"/>
    <cellStyle name="Warning Text 6 2 3 3 4" xfId="57905" xr:uid="{38EE2E3E-DABE-4E32-B30F-B0327B5A0A5B}"/>
    <cellStyle name="Warning Text 6 2 3 4" xfId="22183" xr:uid="{C8B68E3C-CAA6-4C84-8A42-7AFE30F63684}"/>
    <cellStyle name="Warning Text 6 2 3 4 2" xfId="40056" xr:uid="{9E89E686-A440-42E0-983A-93E3F28AAF46}"/>
    <cellStyle name="Warning Text 6 2 3 4 3" xfId="57907" xr:uid="{82AF92C9-CBE9-4F71-9BEF-009E990792AA}"/>
    <cellStyle name="Warning Text 6 2 3 5" xfId="40051" xr:uid="{2B5B8F79-1D83-4E12-B0FC-FE6B79A98362}"/>
    <cellStyle name="Warning Text 6 2 3 6" xfId="57902" xr:uid="{17669D97-E469-42D2-AE19-75D534B7279E}"/>
    <cellStyle name="Warning Text 6 2 4" xfId="22184" xr:uid="{2005729A-71A8-4F97-96AB-CF17B3F0C3A5}"/>
    <cellStyle name="Warning Text 6 2 4 2" xfId="22185" xr:uid="{CB6A157A-9C72-41E3-B560-48B68FF80F6E}"/>
    <cellStyle name="Warning Text 6 2 4 2 2" xfId="22186" xr:uid="{EEC6626F-DDF5-4046-A986-3FC4D068B0A5}"/>
    <cellStyle name="Warning Text 6 2 4 2 2 2" xfId="40059" xr:uid="{301E382E-5F00-4A9B-8A73-C8725A01F7F9}"/>
    <cellStyle name="Warning Text 6 2 4 2 2 3" xfId="57910" xr:uid="{DB2BBD97-BF3F-476F-BE1A-0D903036AC34}"/>
    <cellStyle name="Warning Text 6 2 4 2 3" xfId="40058" xr:uid="{B762D0C4-E3AB-478D-98BD-A47926D6A888}"/>
    <cellStyle name="Warning Text 6 2 4 2 4" xfId="57909" xr:uid="{AFE232FA-A7C4-4CB7-8691-FC8D9BBD775F}"/>
    <cellStyle name="Warning Text 6 2 4 3" xfId="22187" xr:uid="{2B315FF4-8587-4D82-B744-C567362A0A2A}"/>
    <cellStyle name="Warning Text 6 2 4 3 2" xfId="22188" xr:uid="{C3F62A71-7080-4BBA-81FC-C88829223F43}"/>
    <cellStyle name="Warning Text 6 2 4 3 2 2" xfId="40061" xr:uid="{6837C761-60E3-43CF-9B42-D1B5F0264321}"/>
    <cellStyle name="Warning Text 6 2 4 3 2 3" xfId="57912" xr:uid="{310D7276-8583-47A8-BC33-329F96FA3506}"/>
    <cellStyle name="Warning Text 6 2 4 3 3" xfId="40060" xr:uid="{6B9FC71C-C43D-44BA-8B75-808368744340}"/>
    <cellStyle name="Warning Text 6 2 4 3 4" xfId="57911" xr:uid="{5A481A05-2124-462A-A039-EB96A1B65EBF}"/>
    <cellStyle name="Warning Text 6 2 4 4" xfId="22189" xr:uid="{6A892CAE-56B6-4399-B443-AF523CE262D4}"/>
    <cellStyle name="Warning Text 6 2 4 4 2" xfId="22190" xr:uid="{1E7E607E-5E02-4CF0-AA19-48C37451A7B8}"/>
    <cellStyle name="Warning Text 6 2 4 4 2 2" xfId="40063" xr:uid="{EF0DDD71-532B-476E-84CE-BDAA547536F5}"/>
    <cellStyle name="Warning Text 6 2 4 4 2 3" xfId="57914" xr:uid="{9950B465-A1C9-4525-A28C-BB525CE90EED}"/>
    <cellStyle name="Warning Text 6 2 4 4 3" xfId="40062" xr:uid="{4B543390-A523-4560-B1A6-30C6BE5E8F8E}"/>
    <cellStyle name="Warning Text 6 2 4 4 4" xfId="57913" xr:uid="{F484F3D3-F37E-4A45-95A4-0FC6766CD9F6}"/>
    <cellStyle name="Warning Text 6 2 4 5" xfId="22191" xr:uid="{245856D0-8621-4820-92D7-8F2A7D6E41B9}"/>
    <cellStyle name="Warning Text 6 2 4 5 2" xfId="40064" xr:uid="{54044639-4538-43B5-8812-0C4A3F44FDA1}"/>
    <cellStyle name="Warning Text 6 2 4 5 3" xfId="57915" xr:uid="{28A6F0E7-9080-43B1-B079-B8A331EE05AA}"/>
    <cellStyle name="Warning Text 6 2 4 6" xfId="40057" xr:uid="{12763300-24B5-4D71-B6EC-EC8930D831E1}"/>
    <cellStyle name="Warning Text 6 2 4 7" xfId="57908" xr:uid="{442F4498-7D85-4473-9CBE-DD1B35B805B7}"/>
    <cellStyle name="Warning Text 6 2 5" xfId="22192" xr:uid="{4F5CF8AB-EBF9-4C50-89B4-294DA126525A}"/>
    <cellStyle name="Warning Text 6 2 5 2" xfId="22193" xr:uid="{A56F19AB-66C2-4327-B91B-B17ADC200802}"/>
    <cellStyle name="Warning Text 6 2 5 2 2" xfId="22194" xr:uid="{6B8EAF10-61AC-4B32-A04A-386E57FC86B0}"/>
    <cellStyle name="Warning Text 6 2 5 2 2 2" xfId="40067" xr:uid="{93CE052B-2583-4D5A-AF3C-F5C1D70DA4C7}"/>
    <cellStyle name="Warning Text 6 2 5 2 2 3" xfId="57918" xr:uid="{1B72137D-0C88-4AEA-8B33-107EB071558C}"/>
    <cellStyle name="Warning Text 6 2 5 2 3" xfId="40066" xr:uid="{65F7D73B-29EE-4901-958D-28FB1E0B4C04}"/>
    <cellStyle name="Warning Text 6 2 5 2 4" xfId="57917" xr:uid="{AE33E076-FFB1-400A-8023-8223746802F6}"/>
    <cellStyle name="Warning Text 6 2 5 3" xfId="22195" xr:uid="{8C71FFC8-8E89-42F0-8799-11CC305A5544}"/>
    <cellStyle name="Warning Text 6 2 5 3 2" xfId="22196" xr:uid="{BAD6F3AD-B341-4998-A328-5FA184158042}"/>
    <cellStyle name="Warning Text 6 2 5 3 2 2" xfId="40069" xr:uid="{8A233D7B-AE53-44C8-ACF5-FB0CE53AFAAA}"/>
    <cellStyle name="Warning Text 6 2 5 3 2 3" xfId="57920" xr:uid="{4865CAD7-F303-4E99-9024-183E3AF64933}"/>
    <cellStyle name="Warning Text 6 2 5 3 3" xfId="40068" xr:uid="{C24AEC0A-186C-4BDD-8A0F-F6F411E4AD3A}"/>
    <cellStyle name="Warning Text 6 2 5 3 4" xfId="57919" xr:uid="{CA266AE8-BC42-4D89-8D1F-D35A3CE857C8}"/>
    <cellStyle name="Warning Text 6 2 5 4" xfId="22197" xr:uid="{A62DB296-32B9-495C-ABA4-DD4CBF0D578D}"/>
    <cellStyle name="Warning Text 6 2 5 4 2" xfId="40070" xr:uid="{422E99FE-19C7-48D3-91B1-FAB496C50B01}"/>
    <cellStyle name="Warning Text 6 2 5 4 3" xfId="57921" xr:uid="{7C27B9BF-A9A7-484A-B096-35A300664E3C}"/>
    <cellStyle name="Warning Text 6 2 5 5" xfId="40065" xr:uid="{860C5663-9F6F-4009-A150-751C72591A2E}"/>
    <cellStyle name="Warning Text 6 2 5 6" xfId="57916" xr:uid="{3B9BF94C-173E-46BE-9210-4E8E01D018A5}"/>
    <cellStyle name="Warning Text 6 2 6" xfId="22198" xr:uid="{D9483E5C-0990-4D07-BC88-84F9E2DFDDA3}"/>
    <cellStyle name="Warning Text 6 2 6 2" xfId="22199" xr:uid="{E2A251C4-4BED-43A5-9806-3D93AB8DA8D8}"/>
    <cellStyle name="Warning Text 6 2 6 2 2" xfId="40072" xr:uid="{B6FC130E-BD1D-40DD-8A40-5B054DF0C80C}"/>
    <cellStyle name="Warning Text 6 2 6 2 3" xfId="57923" xr:uid="{C47EF9C2-DDA9-4ADF-A0F2-C8AF2CDDA6C7}"/>
    <cellStyle name="Warning Text 6 2 6 3" xfId="40071" xr:uid="{2A2E186B-0659-453A-8267-BF7A7DFB3D1D}"/>
    <cellStyle name="Warning Text 6 2 6 4" xfId="57922" xr:uid="{8069264B-5C6D-4D38-8C9A-3309B0AFB534}"/>
    <cellStyle name="Warning Text 6 2 7" xfId="22200" xr:uid="{D72F6098-597C-41A8-B04B-715EE70D7791}"/>
    <cellStyle name="Warning Text 6 2 7 2" xfId="22201" xr:uid="{3C7CE2FC-B6B6-4FBE-B773-7E48FC59F982}"/>
    <cellStyle name="Warning Text 6 2 7 2 2" xfId="40074" xr:uid="{2341DE3C-E7D4-4DDA-AD0A-0A4C0AB2806E}"/>
    <cellStyle name="Warning Text 6 2 7 2 3" xfId="57925" xr:uid="{74D2D1DC-3F51-49A9-A3EB-6B228CA14240}"/>
    <cellStyle name="Warning Text 6 2 7 3" xfId="40073" xr:uid="{C2F6AFE4-A0F7-4426-93F5-7ED8C62369D1}"/>
    <cellStyle name="Warning Text 6 2 7 4" xfId="57924" xr:uid="{FC8FAD67-4F4C-45E6-8AFB-2908AFE21327}"/>
    <cellStyle name="Warning Text 6 2 8" xfId="22202" xr:uid="{A2714144-374D-4E84-B160-2296DE71A94C}"/>
    <cellStyle name="Warning Text 6 2 8 2" xfId="22203" xr:uid="{DA2755CF-3EF7-476C-B480-BF930477DA6D}"/>
    <cellStyle name="Warning Text 6 2 8 2 2" xfId="40076" xr:uid="{4F911859-CC25-422A-A836-0CC2F2574A6A}"/>
    <cellStyle name="Warning Text 6 2 8 2 3" xfId="57927" xr:uid="{85B2BD21-FDD4-40CA-A04C-A382FA548BB9}"/>
    <cellStyle name="Warning Text 6 2 8 3" xfId="40075" xr:uid="{9E3A67A6-3BF0-400A-9C7A-367B37D46448}"/>
    <cellStyle name="Warning Text 6 2 8 4" xfId="57926" xr:uid="{68E0B05E-9941-4429-887B-DB922E218EB8}"/>
    <cellStyle name="Warning Text 6 2 9" xfId="22204" xr:uid="{91CF5862-8304-4862-9A1E-66F4CCB945DC}"/>
    <cellStyle name="Warning Text 6 2 9 2" xfId="40077" xr:uid="{F784E3E6-EFD0-43F6-8B6E-9AFC87AC6634}"/>
    <cellStyle name="Warning Text 6 2 9 3" xfId="57928" xr:uid="{14989105-090E-42B9-AB41-AB44408BFE85}"/>
    <cellStyle name="Warning Text 6 3" xfId="22205" xr:uid="{6B9A18E9-7FBB-45DE-91B9-F2B88549BEE9}"/>
    <cellStyle name="Warning Text 6 3 2" xfId="22206" xr:uid="{60B43930-C2BD-470D-A59B-5EAEEF662A57}"/>
    <cellStyle name="Warning Text 6 3 2 2" xfId="22207" xr:uid="{860028B8-256F-4CF1-B2EE-B863336F1A4D}"/>
    <cellStyle name="Warning Text 6 3 2 2 2" xfId="40080" xr:uid="{933A4FC1-84F8-4B4B-838B-2C9F8D34F3CF}"/>
    <cellStyle name="Warning Text 6 3 2 2 3" xfId="57931" xr:uid="{A32D1F5C-0E05-4CB2-A1F0-852279770CC2}"/>
    <cellStyle name="Warning Text 6 3 2 3" xfId="40079" xr:uid="{EA5583DA-A30E-47A5-955B-DC4DEEDE1673}"/>
    <cellStyle name="Warning Text 6 3 2 4" xfId="57930" xr:uid="{CAFF96A8-3485-4785-AAC3-6781658735A6}"/>
    <cellStyle name="Warning Text 6 3 3" xfId="22208" xr:uid="{403BAC8C-4EE8-4CDF-86A0-B344E6C38E69}"/>
    <cellStyle name="Warning Text 6 3 3 2" xfId="22209" xr:uid="{F12EF44C-9F1C-40EF-9497-EC778FE53E60}"/>
    <cellStyle name="Warning Text 6 3 3 2 2" xfId="40082" xr:uid="{C08B35EF-1011-4E6E-AE08-A6E23930B0B2}"/>
    <cellStyle name="Warning Text 6 3 3 2 3" xfId="57933" xr:uid="{1014C47D-AB53-4364-B834-5557F047749F}"/>
    <cellStyle name="Warning Text 6 3 3 3" xfId="40081" xr:uid="{0569D6D8-6622-4990-8BC0-8CB75373FD29}"/>
    <cellStyle name="Warning Text 6 3 3 4" xfId="57932" xr:uid="{9EA0EF5A-2CCC-4C48-B001-5AFF0FC126F9}"/>
    <cellStyle name="Warning Text 6 3 4" xfId="22210" xr:uid="{533960DC-DB1F-4695-9352-47E3E9339796}"/>
    <cellStyle name="Warning Text 6 3 4 2" xfId="40083" xr:uid="{C4D70395-5793-4240-AB4E-D8106D546C3F}"/>
    <cellStyle name="Warning Text 6 3 4 3" xfId="57934" xr:uid="{92223091-0036-4902-9656-594F7EE5FBD8}"/>
    <cellStyle name="Warning Text 6 3 5" xfId="22211" xr:uid="{2A71CBAC-AE76-4A97-B2B3-23423A4B89D7}"/>
    <cellStyle name="Warning Text 6 3 5 2" xfId="40084" xr:uid="{A6966642-3123-4AD8-AC10-E5F2DAE318E0}"/>
    <cellStyle name="Warning Text 6 3 5 3" xfId="57935" xr:uid="{F3144378-79F6-4F02-84D9-414693FBE5F8}"/>
    <cellStyle name="Warning Text 6 3 6" xfId="40078" xr:uid="{4AA6BE14-6085-4720-BE51-E635E47B1C39}"/>
    <cellStyle name="Warning Text 6 3 7" xfId="57929" xr:uid="{4306893E-C4B5-4DBF-A18E-FE5D8011720D}"/>
    <cellStyle name="Warning Text 6 4" xfId="22212" xr:uid="{56977947-E474-4005-959D-2CADC15333B7}"/>
    <cellStyle name="Warning Text 6 4 2" xfId="22213" xr:uid="{75A00818-C057-4932-B284-A5781082CCF9}"/>
    <cellStyle name="Warning Text 6 4 2 2" xfId="22214" xr:uid="{3FF07B97-423B-40D6-966B-B0266C7C47FA}"/>
    <cellStyle name="Warning Text 6 4 2 2 2" xfId="40087" xr:uid="{D5FCC15B-9FA4-45EC-8B0C-5A0DAC3F6D05}"/>
    <cellStyle name="Warning Text 6 4 2 2 3" xfId="57938" xr:uid="{3336423E-0B04-42CE-BEB0-C220CCA455CE}"/>
    <cellStyle name="Warning Text 6 4 2 3" xfId="40086" xr:uid="{C96B34D7-53DF-43AE-A13D-AB929C39A6C7}"/>
    <cellStyle name="Warning Text 6 4 2 4" xfId="57937" xr:uid="{0B355009-C412-44BC-8CDE-917572D81CCF}"/>
    <cellStyle name="Warning Text 6 4 3" xfId="22215" xr:uid="{E480588C-FAAE-4471-807D-56A244B403D6}"/>
    <cellStyle name="Warning Text 6 4 3 2" xfId="22216" xr:uid="{8E9A69FC-F891-4DA3-8F8B-8467FF5773C3}"/>
    <cellStyle name="Warning Text 6 4 3 2 2" xfId="40089" xr:uid="{197002CF-703D-4D10-97A8-3523BAE689B2}"/>
    <cellStyle name="Warning Text 6 4 3 2 3" xfId="57940" xr:uid="{7C1A1B7C-1E54-4B70-A31F-83E96FBCB96E}"/>
    <cellStyle name="Warning Text 6 4 3 3" xfId="40088" xr:uid="{1F580A1F-283E-44F7-8A1B-2939B6491286}"/>
    <cellStyle name="Warning Text 6 4 3 4" xfId="57939" xr:uid="{CD55D6D1-F5E6-40C1-9A05-B4A0A3283AF9}"/>
    <cellStyle name="Warning Text 6 4 4" xfId="22217" xr:uid="{664333F6-415D-47FB-8421-9B5361573713}"/>
    <cellStyle name="Warning Text 6 4 4 2" xfId="40090" xr:uid="{106A96C0-A934-4FDF-A3C0-5628DF362178}"/>
    <cellStyle name="Warning Text 6 4 4 3" xfId="57941" xr:uid="{70A8280F-E886-4B7A-A981-A0099AC9B609}"/>
    <cellStyle name="Warning Text 6 4 5" xfId="40085" xr:uid="{16EB8C5F-37C5-4DAF-8EC5-063D9D494926}"/>
    <cellStyle name="Warning Text 6 4 6" xfId="57936" xr:uid="{904A77F5-D5F4-49EC-9322-25D4456AAD01}"/>
    <cellStyle name="Warning Text 6 5" xfId="22218" xr:uid="{8609A44F-988D-4D9F-9B52-FB6ADD8277BF}"/>
    <cellStyle name="Warning Text 6 5 2" xfId="22219" xr:uid="{BCD1400D-9494-4955-B87C-4FAD3BB684EE}"/>
    <cellStyle name="Warning Text 6 5 2 2" xfId="22220" xr:uid="{D175D8E7-F75A-4176-B445-BD0BE97B9EF5}"/>
    <cellStyle name="Warning Text 6 5 2 2 2" xfId="40093" xr:uid="{9BF2A314-0BEA-41D5-B9F6-F4EABAF70426}"/>
    <cellStyle name="Warning Text 6 5 2 2 3" xfId="57944" xr:uid="{B5F92238-35A2-4BEA-9307-90FFB2372A6D}"/>
    <cellStyle name="Warning Text 6 5 2 3" xfId="40092" xr:uid="{393E5CDE-C01F-424C-AFF6-C8AD7AB47E10}"/>
    <cellStyle name="Warning Text 6 5 2 4" xfId="57943" xr:uid="{23B70C25-3120-4B19-8A3E-4CD1E29AAD36}"/>
    <cellStyle name="Warning Text 6 5 3" xfId="22221" xr:uid="{CF2AE52F-990E-468B-8E52-F23B81E9543D}"/>
    <cellStyle name="Warning Text 6 5 3 2" xfId="22222" xr:uid="{EF1A5EC2-6976-48FA-8E7F-DEF9D16CA10F}"/>
    <cellStyle name="Warning Text 6 5 3 2 2" xfId="40095" xr:uid="{B462154D-9230-41BB-A69A-167187CAD8BC}"/>
    <cellStyle name="Warning Text 6 5 3 2 3" xfId="57946" xr:uid="{55E51115-5B63-49F0-AE80-E2B9AD83F796}"/>
    <cellStyle name="Warning Text 6 5 3 3" xfId="40094" xr:uid="{DF2C0C52-72F1-44BC-A736-3F5FF00C8372}"/>
    <cellStyle name="Warning Text 6 5 3 4" xfId="57945" xr:uid="{6316D19D-674B-480D-BF12-A7D2113A51EB}"/>
    <cellStyle name="Warning Text 6 5 4" xfId="22223" xr:uid="{4AE10BE8-5320-4328-81E2-036358ECAB41}"/>
    <cellStyle name="Warning Text 6 5 4 2" xfId="40096" xr:uid="{69A9CCFB-0D2E-47F1-882A-AEA3D5F890CC}"/>
    <cellStyle name="Warning Text 6 5 4 3" xfId="57947" xr:uid="{AF56E1C8-0C58-4942-AB53-55E7493EAC0A}"/>
    <cellStyle name="Warning Text 6 5 5" xfId="40091" xr:uid="{D03E11A7-AE9E-41F2-AD94-0C9D43576BD7}"/>
    <cellStyle name="Warning Text 6 5 6" xfId="57942" xr:uid="{8EB7B373-7992-49D3-B499-E19A5CDC965B}"/>
    <cellStyle name="Warning Text 6 6" xfId="22224" xr:uid="{C82294BC-2A7E-4D0D-A526-76D0CA4E5FF3}"/>
    <cellStyle name="Warning Text 6 6 2" xfId="22225" xr:uid="{2B05BD6A-191C-4404-BC9F-788A57E619C9}"/>
    <cellStyle name="Warning Text 6 6 2 2" xfId="22226" xr:uid="{B6FDD07A-75AB-4EC6-9FE4-FCAF81853818}"/>
    <cellStyle name="Warning Text 6 6 2 2 2" xfId="40099" xr:uid="{92B51668-7711-4F3C-B96E-029D4774433D}"/>
    <cellStyle name="Warning Text 6 6 2 2 3" xfId="57950" xr:uid="{00FDF424-655F-48BF-B673-ABB5FFE05D68}"/>
    <cellStyle name="Warning Text 6 6 2 3" xfId="40098" xr:uid="{01D5DE9F-E9F9-48B2-92BD-A7D1162D59AE}"/>
    <cellStyle name="Warning Text 6 6 2 4" xfId="57949" xr:uid="{E8966865-ED02-4476-84C1-EC240C730B60}"/>
    <cellStyle name="Warning Text 6 6 3" xfId="22227" xr:uid="{1E846F74-3075-4DC2-A3E5-7A085A6C1455}"/>
    <cellStyle name="Warning Text 6 6 3 2" xfId="22228" xr:uid="{A9886D68-E6FC-470C-B520-7203355C868B}"/>
    <cellStyle name="Warning Text 6 6 3 2 2" xfId="40101" xr:uid="{B4D6B897-30AB-4189-BC5E-61CBD1D1F391}"/>
    <cellStyle name="Warning Text 6 6 3 2 3" xfId="57952" xr:uid="{ECCF73AB-B815-4796-A97F-4FE6B2960BBF}"/>
    <cellStyle name="Warning Text 6 6 3 3" xfId="40100" xr:uid="{CB297349-21B7-491A-938C-49B5B37EF240}"/>
    <cellStyle name="Warning Text 6 6 3 4" xfId="57951" xr:uid="{515946B8-129A-45B7-9B1B-A354CD9AFBE3}"/>
    <cellStyle name="Warning Text 6 6 4" xfId="22229" xr:uid="{B1D4EF8E-7262-419A-9528-55D666FE144D}"/>
    <cellStyle name="Warning Text 6 6 4 2" xfId="22230" xr:uid="{8F33B2EE-7BE5-404C-A2F3-7DF2813B60AD}"/>
    <cellStyle name="Warning Text 6 6 4 2 2" xfId="40103" xr:uid="{2020CA9E-90C8-4EBB-BB26-CF0EC4D7C4D0}"/>
    <cellStyle name="Warning Text 6 6 4 2 3" xfId="57954" xr:uid="{33BC1AC6-F1A2-48C3-A335-5A228941D7CE}"/>
    <cellStyle name="Warning Text 6 6 4 3" xfId="40102" xr:uid="{5BBC365F-19CA-4CA7-B6D9-2B736811723B}"/>
    <cellStyle name="Warning Text 6 6 4 4" xfId="57953" xr:uid="{118EAB7E-CFB5-416D-A90D-89094F4321EE}"/>
    <cellStyle name="Warning Text 6 6 5" xfId="22231" xr:uid="{0D02544D-1F84-447F-95D8-4C38658A47B5}"/>
    <cellStyle name="Warning Text 6 6 5 2" xfId="40104" xr:uid="{8D903F56-CCD2-4247-8091-D254A7E63541}"/>
    <cellStyle name="Warning Text 6 6 5 3" xfId="57955" xr:uid="{3981A17A-DE89-4F27-90EB-CF14DA4F0A3C}"/>
    <cellStyle name="Warning Text 6 6 6" xfId="40097" xr:uid="{27CEFB88-50A6-42C4-A468-535E2224BE33}"/>
    <cellStyle name="Warning Text 6 6 7" xfId="57948" xr:uid="{170DE3DA-AE4D-4A2A-8694-0C2B78FEABAC}"/>
    <cellStyle name="Warning Text 6 7" xfId="22232" xr:uid="{A1D16715-F1ED-4D53-8AD7-93E77B315F00}"/>
    <cellStyle name="Warning Text 6 7 2" xfId="22233" xr:uid="{8655BA4E-6919-422B-A77C-7492C4983FD8}"/>
    <cellStyle name="Warning Text 6 7 2 2" xfId="22234" xr:uid="{8D81BEA5-EAB2-46CB-97F7-445574D09045}"/>
    <cellStyle name="Warning Text 6 7 2 2 2" xfId="40107" xr:uid="{162AD78F-6AA4-4675-9F38-E71748BF8603}"/>
    <cellStyle name="Warning Text 6 7 2 2 3" xfId="57958" xr:uid="{A2A05B26-D402-44A1-89A2-0E22B6F877C5}"/>
    <cellStyle name="Warning Text 6 7 2 3" xfId="40106" xr:uid="{13FBB825-B237-4D20-A858-72C8E365540E}"/>
    <cellStyle name="Warning Text 6 7 2 4" xfId="57957" xr:uid="{777D3ABA-E93F-4C88-A7BC-27FDFC9C5785}"/>
    <cellStyle name="Warning Text 6 7 3" xfId="22235" xr:uid="{52F43E15-6D16-48A8-91FD-476DD10F1891}"/>
    <cellStyle name="Warning Text 6 7 3 2" xfId="22236" xr:uid="{B39AFA2B-6639-4DC8-87E3-B245D4B1804D}"/>
    <cellStyle name="Warning Text 6 7 3 2 2" xfId="40109" xr:uid="{AF68263F-7A13-4AAC-9ED6-3165ED2F685A}"/>
    <cellStyle name="Warning Text 6 7 3 2 3" xfId="57960" xr:uid="{63732BDF-6E1C-45F7-9EAF-85E68B022916}"/>
    <cellStyle name="Warning Text 6 7 3 3" xfId="40108" xr:uid="{E9FAADD7-4893-46E7-90A1-0371293C1410}"/>
    <cellStyle name="Warning Text 6 7 3 4" xfId="57959" xr:uid="{D0F9B780-6902-42BF-AFD3-85EBEDF320EE}"/>
    <cellStyle name="Warning Text 6 7 4" xfId="22237" xr:uid="{4851E9A2-8BAB-4579-A33F-21AD6DA08E10}"/>
    <cellStyle name="Warning Text 6 7 4 2" xfId="40110" xr:uid="{4D7961B4-A844-4379-A311-6F8A47E07020}"/>
    <cellStyle name="Warning Text 6 7 4 3" xfId="57961" xr:uid="{0529E295-E9CC-4759-B90B-D80E8F63812C}"/>
    <cellStyle name="Warning Text 6 7 5" xfId="40105" xr:uid="{360C6E9E-D299-4766-A469-DD1E9E9F504B}"/>
    <cellStyle name="Warning Text 6 7 6" xfId="57956" xr:uid="{2C36A6A1-B14E-4B79-A313-21C4EC28FA7E}"/>
    <cellStyle name="Warning Text 6 8" xfId="22238" xr:uid="{B607EE5F-3252-4F3C-9AE4-E759F5F38313}"/>
    <cellStyle name="Warning Text 6 8 2" xfId="22239" xr:uid="{395ECECD-FBE3-41FC-A3CE-198246429DD1}"/>
    <cellStyle name="Warning Text 6 8 2 2" xfId="40112" xr:uid="{87DC4998-949F-4027-91C9-C3D21AF95CD2}"/>
    <cellStyle name="Warning Text 6 8 2 3" xfId="57963" xr:uid="{AED1A84B-CE87-4D95-A8B1-C679010B0F42}"/>
    <cellStyle name="Warning Text 6 8 3" xfId="40111" xr:uid="{242067AC-5E87-40A4-A66E-466AA37CAD64}"/>
    <cellStyle name="Warning Text 6 8 4" xfId="57962" xr:uid="{B8D48CCD-484C-4C01-A8D6-463D81202DB9}"/>
    <cellStyle name="Warning Text 6 9" xfId="22240" xr:uid="{102D4FF7-9767-457B-BD8A-1E0B4936904F}"/>
    <cellStyle name="Warning Text 6 9 2" xfId="22241" xr:uid="{2E44F59E-9EED-426F-9D2B-8A7BC996D927}"/>
    <cellStyle name="Warning Text 6 9 2 2" xfId="40114" xr:uid="{5A658F63-1F1E-4882-B4B6-8AB486B77E11}"/>
    <cellStyle name="Warning Text 6 9 2 3" xfId="57965" xr:uid="{992A4392-EF67-46B6-8908-542976565822}"/>
    <cellStyle name="Warning Text 6 9 3" xfId="40113" xr:uid="{1FE1F7FB-A762-47CD-A450-FC856C999EE8}"/>
    <cellStyle name="Warning Text 6 9 4" xfId="57964" xr:uid="{3EF7B363-0FEF-4DD1-9C28-2B52A7AFDAFD}"/>
    <cellStyle name="Warning Text 7" xfId="3386" xr:uid="{C188073A-10B8-4E2F-9BC1-5DC1B07A5FB5}"/>
    <cellStyle name="Warning Text 7 10" xfId="22243" xr:uid="{A6C3C1B6-8137-4932-BF9E-8D44DBEF8303}"/>
    <cellStyle name="Warning Text 7 10 2" xfId="40116" xr:uid="{2A70F125-FE11-4F98-BD66-DFDA729702B1}"/>
    <cellStyle name="Warning Text 7 10 3" xfId="57967" xr:uid="{B65D3406-8C8F-4D4B-A338-7AE0C5EA496E}"/>
    <cellStyle name="Warning Text 7 11" xfId="22244" xr:uid="{381EAE0B-954A-4D27-AEA5-F6E3E5EC8FB5}"/>
    <cellStyle name="Warning Text 7 11 2" xfId="40117" xr:uid="{9B85C951-FC28-4F41-9C36-2F11F9BE9725}"/>
    <cellStyle name="Warning Text 7 11 3" xfId="57968" xr:uid="{7F78DE02-8703-4CA8-AB09-93B7316D50A5}"/>
    <cellStyle name="Warning Text 7 12" xfId="22242" xr:uid="{A5E2ECC5-0BC1-46FF-A61D-04051A7E7505}"/>
    <cellStyle name="Warning Text 7 12 2" xfId="40115" xr:uid="{316657EA-3AA2-48B1-A6EA-80467CA4CCF7}"/>
    <cellStyle name="Warning Text 7 12 3" xfId="57966" xr:uid="{DB398226-9D29-4E29-AB90-23CBC0B21768}"/>
    <cellStyle name="Warning Text 7 13" xfId="60464" xr:uid="{F132BADD-373D-4E36-BC31-9EA3386570F0}"/>
    <cellStyle name="Warning Text 7 2" xfId="22245" xr:uid="{444B6EC8-9514-4A07-881F-9898BD122279}"/>
    <cellStyle name="Warning Text 7 2 2" xfId="22246" xr:uid="{5673D8B0-1198-4245-A4E7-0D0300F63904}"/>
    <cellStyle name="Warning Text 7 2 2 2" xfId="22247" xr:uid="{8CB9C7B7-AE8C-4D4E-BE79-764A222FDF49}"/>
    <cellStyle name="Warning Text 7 2 2 2 2" xfId="40120" xr:uid="{EB22AC11-1712-4650-B84E-5074AE9DC121}"/>
    <cellStyle name="Warning Text 7 2 2 2 3" xfId="57971" xr:uid="{3423464B-52FF-457A-8745-52A4F32BCCA8}"/>
    <cellStyle name="Warning Text 7 2 2 3" xfId="40119" xr:uid="{18991F8D-99F1-4016-975D-82AAF1386DD8}"/>
    <cellStyle name="Warning Text 7 2 2 4" xfId="57970" xr:uid="{9EB176ED-40EF-473C-9FAD-24E5E349FCF1}"/>
    <cellStyle name="Warning Text 7 2 3" xfId="22248" xr:uid="{586BCDA7-EF02-4843-8460-3E04C3816F82}"/>
    <cellStyle name="Warning Text 7 2 3 2" xfId="22249" xr:uid="{193AEB3E-3AB7-46B4-9D21-340E02F5A12C}"/>
    <cellStyle name="Warning Text 7 2 3 2 2" xfId="40122" xr:uid="{FD03321E-F774-4576-9D06-1A44553C9F93}"/>
    <cellStyle name="Warning Text 7 2 3 2 3" xfId="57973" xr:uid="{6F38C6B9-425D-4016-8D34-F14643514BE5}"/>
    <cellStyle name="Warning Text 7 2 3 3" xfId="40121" xr:uid="{11ED7A04-BF8A-4AFB-9523-B259DA20DA7F}"/>
    <cellStyle name="Warning Text 7 2 3 4" xfId="57972" xr:uid="{6B42CC13-8A5F-4007-87A0-85294DE4A949}"/>
    <cellStyle name="Warning Text 7 2 4" xfId="22250" xr:uid="{1727A7A1-9878-4A0F-838F-5573E9B11DE7}"/>
    <cellStyle name="Warning Text 7 2 4 2" xfId="40123" xr:uid="{21C1B114-9574-4363-9295-73034B6C6BBA}"/>
    <cellStyle name="Warning Text 7 2 4 3" xfId="57974" xr:uid="{E5139A9C-4AEB-47F0-968F-BEEAD8B3F171}"/>
    <cellStyle name="Warning Text 7 2 5" xfId="22251" xr:uid="{0DF44595-D343-4667-9B64-56514C6DF4EB}"/>
    <cellStyle name="Warning Text 7 2 5 2" xfId="40124" xr:uid="{F503222F-9F10-44B7-999B-D85423D5A0E7}"/>
    <cellStyle name="Warning Text 7 2 5 3" xfId="57975" xr:uid="{BE4690FD-243E-4CE0-A7B6-4D925C32F46C}"/>
    <cellStyle name="Warning Text 7 2 6" xfId="40118" xr:uid="{BADF2BFF-51E5-4275-BA2D-F2B84D4F8178}"/>
    <cellStyle name="Warning Text 7 2 7" xfId="57969" xr:uid="{9FE12810-6563-43EF-986F-032525792CD3}"/>
    <cellStyle name="Warning Text 7 3" xfId="22252" xr:uid="{C161DE28-E446-4409-BC76-83AE256B8313}"/>
    <cellStyle name="Warning Text 7 3 2" xfId="22253" xr:uid="{71ED0E52-D83B-44F8-B701-D163E45D679E}"/>
    <cellStyle name="Warning Text 7 3 2 2" xfId="22254" xr:uid="{8BC7A66A-93D9-42D0-85E1-E1B705858FF2}"/>
    <cellStyle name="Warning Text 7 3 2 2 2" xfId="40127" xr:uid="{A48E077C-76C3-4340-A8CF-829923A5870B}"/>
    <cellStyle name="Warning Text 7 3 2 2 3" xfId="57978" xr:uid="{4061313F-7B38-4055-96EA-DC6573D376F7}"/>
    <cellStyle name="Warning Text 7 3 2 3" xfId="40126" xr:uid="{4736B895-A01F-4383-8634-DF1DF9E611B5}"/>
    <cellStyle name="Warning Text 7 3 2 4" xfId="57977" xr:uid="{75B64B71-D9C0-407A-BE73-71210717B812}"/>
    <cellStyle name="Warning Text 7 3 3" xfId="22255" xr:uid="{0D6F89F8-5ED8-4273-ACB2-A1705AD38480}"/>
    <cellStyle name="Warning Text 7 3 3 2" xfId="22256" xr:uid="{A2B570E1-BC60-4E3F-A764-C88EAE1C2977}"/>
    <cellStyle name="Warning Text 7 3 3 2 2" xfId="40129" xr:uid="{8730761A-0AA3-46C2-B56C-66063DBD137C}"/>
    <cellStyle name="Warning Text 7 3 3 2 3" xfId="57980" xr:uid="{504B8EDC-C13C-42FB-AF77-5E3566A422FA}"/>
    <cellStyle name="Warning Text 7 3 3 3" xfId="40128" xr:uid="{45DBA997-05A6-433A-B908-C8634148ED0C}"/>
    <cellStyle name="Warning Text 7 3 3 4" xfId="57979" xr:uid="{2FE15494-8EFE-440B-8ED9-FEA9E1F4788D}"/>
    <cellStyle name="Warning Text 7 3 4" xfId="22257" xr:uid="{4C8A8A1B-63DB-476B-9A08-1226F1A26336}"/>
    <cellStyle name="Warning Text 7 3 4 2" xfId="40130" xr:uid="{96AD3B04-3A4D-4D30-B7F2-772CE1FE91F7}"/>
    <cellStyle name="Warning Text 7 3 4 3" xfId="57981" xr:uid="{A4F495DE-60E7-4286-9C69-08DC8D828B2B}"/>
    <cellStyle name="Warning Text 7 3 5" xfId="40125" xr:uid="{2CCCE989-0890-4790-BD7C-D92CBA82FC01}"/>
    <cellStyle name="Warning Text 7 3 6" xfId="57976" xr:uid="{52EC3A80-1957-41BA-AE8E-81B39F948710}"/>
    <cellStyle name="Warning Text 7 4" xfId="22258" xr:uid="{DB0A8FBD-AE7A-44C6-AA9D-8545F3AD0F15}"/>
    <cellStyle name="Warning Text 7 4 2" xfId="22259" xr:uid="{62FAD571-4591-4AA6-9B59-EC33FD005462}"/>
    <cellStyle name="Warning Text 7 4 2 2" xfId="22260" xr:uid="{FFCAC4C4-3541-400A-A323-4725915D1F73}"/>
    <cellStyle name="Warning Text 7 4 2 2 2" xfId="40133" xr:uid="{416BD441-D779-46ED-923A-A9DC63EBF3E7}"/>
    <cellStyle name="Warning Text 7 4 2 2 3" xfId="57984" xr:uid="{D904182E-DB31-43E5-8ACB-1AA6E0C28EF6}"/>
    <cellStyle name="Warning Text 7 4 2 3" xfId="40132" xr:uid="{20FF4B99-C513-411E-884D-E157DB03547C}"/>
    <cellStyle name="Warning Text 7 4 2 4" xfId="57983" xr:uid="{2D967AFF-6D15-4E55-B68E-B0CE8F0711BD}"/>
    <cellStyle name="Warning Text 7 4 3" xfId="22261" xr:uid="{16F6FDF8-5E8A-4E7D-A000-F9247A724AFE}"/>
    <cellStyle name="Warning Text 7 4 3 2" xfId="22262" xr:uid="{853234E5-4760-4826-95D2-22F33BD627DD}"/>
    <cellStyle name="Warning Text 7 4 3 2 2" xfId="40135" xr:uid="{DD73FA27-26C3-4359-9D4D-19E72C5C270D}"/>
    <cellStyle name="Warning Text 7 4 3 2 3" xfId="57986" xr:uid="{B8D6A83C-4FDB-4DE4-9933-2E7997FC7EB7}"/>
    <cellStyle name="Warning Text 7 4 3 3" xfId="40134" xr:uid="{8AB88816-51A4-4190-9D37-8B01EA5231E4}"/>
    <cellStyle name="Warning Text 7 4 3 4" xfId="57985" xr:uid="{42E849A1-9055-45CB-B066-563DF75601BC}"/>
    <cellStyle name="Warning Text 7 4 4" xfId="22263" xr:uid="{01815524-CCC5-4828-B539-05BAC56BD026}"/>
    <cellStyle name="Warning Text 7 4 4 2" xfId="40136" xr:uid="{8F7FE71A-A9CE-4358-B99D-7425EF115C75}"/>
    <cellStyle name="Warning Text 7 4 4 3" xfId="57987" xr:uid="{756D5C23-5EE7-49B9-823D-435F9280FE31}"/>
    <cellStyle name="Warning Text 7 4 5" xfId="40131" xr:uid="{1245E637-90CF-41C3-8584-F9D682EDA958}"/>
    <cellStyle name="Warning Text 7 4 6" xfId="57982" xr:uid="{74A1AB2F-3BCD-489B-A61F-4D3F6379CCD7}"/>
    <cellStyle name="Warning Text 7 5" xfId="22264" xr:uid="{97CE054D-88B9-447C-9C40-988351ED7508}"/>
    <cellStyle name="Warning Text 7 5 2" xfId="22265" xr:uid="{1D39E5B1-E241-4C62-82DE-0F57AB681626}"/>
    <cellStyle name="Warning Text 7 5 2 2" xfId="22266" xr:uid="{1A65E714-7D51-4F53-BB10-7748A92E3268}"/>
    <cellStyle name="Warning Text 7 5 2 2 2" xfId="40139" xr:uid="{6993C8D5-002A-46AA-9294-6BFDB15607C0}"/>
    <cellStyle name="Warning Text 7 5 2 2 3" xfId="57990" xr:uid="{8A812DB3-B3F5-43BB-BB5B-2B3C3117B69F}"/>
    <cellStyle name="Warning Text 7 5 2 3" xfId="40138" xr:uid="{2B4A3380-6632-40BB-8C65-AB0AC2978AC1}"/>
    <cellStyle name="Warning Text 7 5 2 4" xfId="57989" xr:uid="{C30CC12D-3252-46B7-B686-342B2B924E14}"/>
    <cellStyle name="Warning Text 7 5 3" xfId="22267" xr:uid="{75C9A90A-3207-4D11-BAC3-3FF2453FA0B6}"/>
    <cellStyle name="Warning Text 7 5 3 2" xfId="22268" xr:uid="{9BA22802-2217-45F5-B439-3FB8C2530011}"/>
    <cellStyle name="Warning Text 7 5 3 2 2" xfId="40141" xr:uid="{F399DFAF-1DDD-4893-A55E-7BCB800041E3}"/>
    <cellStyle name="Warning Text 7 5 3 2 3" xfId="57992" xr:uid="{9D151287-05FF-4CF0-8EF2-1EAC0FF68F4B}"/>
    <cellStyle name="Warning Text 7 5 3 3" xfId="40140" xr:uid="{B4F4C4F8-F2E4-41F1-BC61-3039F921B027}"/>
    <cellStyle name="Warning Text 7 5 3 4" xfId="57991" xr:uid="{E3B0597D-D3A4-4EB4-9610-EE112D61C1F4}"/>
    <cellStyle name="Warning Text 7 5 4" xfId="22269" xr:uid="{CFEAAE2A-8200-4287-A2F5-E872053A5D33}"/>
    <cellStyle name="Warning Text 7 5 4 2" xfId="22270" xr:uid="{65125FC9-0ACB-4BC0-A945-A3BCA86366C7}"/>
    <cellStyle name="Warning Text 7 5 4 2 2" xfId="40143" xr:uid="{6982DBA5-4FA6-4791-B4B3-EEF45FDF4F23}"/>
    <cellStyle name="Warning Text 7 5 4 2 3" xfId="57994" xr:uid="{4DF32B1D-083B-49A5-9D58-8DBEB131935D}"/>
    <cellStyle name="Warning Text 7 5 4 3" xfId="40142" xr:uid="{CA425EF2-FDF8-49FB-A9D5-0CD375784132}"/>
    <cellStyle name="Warning Text 7 5 4 4" xfId="57993" xr:uid="{5775C3A3-CA8B-4E22-BA7E-B5EEB2D8F20D}"/>
    <cellStyle name="Warning Text 7 5 5" xfId="22271" xr:uid="{84A70F6A-EAEE-43CC-B478-6BE6D8BAA0CC}"/>
    <cellStyle name="Warning Text 7 5 5 2" xfId="40144" xr:uid="{47573884-83F3-4C88-8772-9AE93CEEF4C7}"/>
    <cellStyle name="Warning Text 7 5 5 3" xfId="57995" xr:uid="{0E5730EA-F84B-4C43-99CB-332D62900CD3}"/>
    <cellStyle name="Warning Text 7 5 6" xfId="40137" xr:uid="{4A8D4D22-77AC-45B2-8EB3-3BC71337DC88}"/>
    <cellStyle name="Warning Text 7 5 7" xfId="57988" xr:uid="{BE0F5456-CC93-4F01-A34C-C651AD2FAED0}"/>
    <cellStyle name="Warning Text 7 6" xfId="22272" xr:uid="{EA516BA9-440F-42E9-BEE8-218509E924DB}"/>
    <cellStyle name="Warning Text 7 6 2" xfId="22273" xr:uid="{0DF28B29-8AA4-4F23-8988-C2DD649258AD}"/>
    <cellStyle name="Warning Text 7 6 2 2" xfId="22274" xr:uid="{1B06B0EC-9D61-4E44-8CB7-36757A420858}"/>
    <cellStyle name="Warning Text 7 6 2 2 2" xfId="40147" xr:uid="{378244C7-FF76-4389-81C7-5CB34FA485DA}"/>
    <cellStyle name="Warning Text 7 6 2 2 3" xfId="57998" xr:uid="{576B7D6B-5A88-4A9E-80AB-4A2B25C11863}"/>
    <cellStyle name="Warning Text 7 6 2 3" xfId="40146" xr:uid="{8F694EF6-6F9B-4857-9F12-DF687495915F}"/>
    <cellStyle name="Warning Text 7 6 2 4" xfId="57997" xr:uid="{A4218741-E467-4A80-A605-D7A8EA04B879}"/>
    <cellStyle name="Warning Text 7 6 3" xfId="22275" xr:uid="{45418249-2C27-46BD-8661-437F8B0D84A3}"/>
    <cellStyle name="Warning Text 7 6 3 2" xfId="22276" xr:uid="{0C677DDB-6C1E-4BB6-8698-A4B7558FB2B8}"/>
    <cellStyle name="Warning Text 7 6 3 2 2" xfId="40149" xr:uid="{5E8ABC28-1253-4655-BB20-0A6993BDF76F}"/>
    <cellStyle name="Warning Text 7 6 3 2 3" xfId="58000" xr:uid="{99B1BF23-5B14-4496-A81A-0569FB1BA25D}"/>
    <cellStyle name="Warning Text 7 6 3 3" xfId="40148" xr:uid="{D2F57B75-362C-440B-99E2-84B1A88563D3}"/>
    <cellStyle name="Warning Text 7 6 3 4" xfId="57999" xr:uid="{DF4A1605-156A-4A60-8D63-E228B4AF9185}"/>
    <cellStyle name="Warning Text 7 6 4" xfId="22277" xr:uid="{339D95D3-E9CC-45CF-9A7E-6E6631BD9EFF}"/>
    <cellStyle name="Warning Text 7 6 4 2" xfId="40150" xr:uid="{240392D9-5DAC-4225-9FF9-80C60C6F8311}"/>
    <cellStyle name="Warning Text 7 6 4 3" xfId="58001" xr:uid="{F03FF436-6AA1-4ADD-B932-CC18582387CC}"/>
    <cellStyle name="Warning Text 7 6 5" xfId="40145" xr:uid="{560DC78E-8B9A-4190-AE38-54ABBB9BF859}"/>
    <cellStyle name="Warning Text 7 6 6" xfId="57996" xr:uid="{8FD13F7D-7267-4E9D-A242-13F331285C65}"/>
    <cellStyle name="Warning Text 7 7" xfId="22278" xr:uid="{ED32791E-89B4-46EE-A7CD-ACE6179C746F}"/>
    <cellStyle name="Warning Text 7 7 2" xfId="22279" xr:uid="{EF003AB3-BCA9-46AB-A005-2DE5B2810F97}"/>
    <cellStyle name="Warning Text 7 7 2 2" xfId="40152" xr:uid="{49B23406-699C-41C1-9A80-DEACA9AEB16A}"/>
    <cellStyle name="Warning Text 7 7 2 3" xfId="58003" xr:uid="{63BB8582-0055-41CF-A109-ACC5CBD7913D}"/>
    <cellStyle name="Warning Text 7 7 3" xfId="40151" xr:uid="{7DF4D4CD-01B4-41B9-A690-B2FE68781C32}"/>
    <cellStyle name="Warning Text 7 7 4" xfId="58002" xr:uid="{3D0BDBB0-AD45-4BD9-8EAE-6CEB0D197C1D}"/>
    <cellStyle name="Warning Text 7 8" xfId="22280" xr:uid="{CDBFD601-1519-4CDF-9D8A-374F5A24E7C8}"/>
    <cellStyle name="Warning Text 7 8 2" xfId="22281" xr:uid="{A793C562-C5BE-4E67-9FD2-4813FE182851}"/>
    <cellStyle name="Warning Text 7 8 2 2" xfId="40154" xr:uid="{6A56A859-1A41-4105-8A2B-5D6A4EC89FF5}"/>
    <cellStyle name="Warning Text 7 8 2 3" xfId="58005" xr:uid="{759E04C5-E40D-4A25-8130-B910736778C4}"/>
    <cellStyle name="Warning Text 7 8 3" xfId="40153" xr:uid="{FB7D59A4-9A01-4236-AC50-63AF6B5614DA}"/>
    <cellStyle name="Warning Text 7 8 4" xfId="58004" xr:uid="{DB8AE6D4-E5A0-4C75-9B50-BAE4FE9233BA}"/>
    <cellStyle name="Warning Text 7 9" xfId="22282" xr:uid="{A25B3B16-510B-46CB-A82D-9F953B307330}"/>
    <cellStyle name="Warning Text 7 9 2" xfId="22283" xr:uid="{DA2CF058-68AB-41B0-A301-9B1BD2A856D1}"/>
    <cellStyle name="Warning Text 7 9 2 2" xfId="40156" xr:uid="{2211F4BB-21EE-46EC-B3EE-411F5FE01CB4}"/>
    <cellStyle name="Warning Text 7 9 2 3" xfId="58007" xr:uid="{7A6863F3-2D04-4AC0-B3F5-9CEA6535AB94}"/>
    <cellStyle name="Warning Text 7 9 3" xfId="40155" xr:uid="{BA8877FD-5135-42C9-91F6-26570B119D7B}"/>
    <cellStyle name="Warning Text 7 9 4" xfId="58006" xr:uid="{34598269-624D-4B71-93DC-A77AC5E7CAD5}"/>
    <cellStyle name="Warning Text 8" xfId="3387" xr:uid="{5BC18FFC-2274-44D5-A964-4110BC0CCA06}"/>
    <cellStyle name="Warning Text 8 10" xfId="22285" xr:uid="{0872AA02-95D1-40D2-AF43-526642789495}"/>
    <cellStyle name="Warning Text 8 10 2" xfId="40158" xr:uid="{3E90A8D2-69A8-48D1-8A04-E183F3D4CA4D}"/>
    <cellStyle name="Warning Text 8 10 3" xfId="58009" xr:uid="{11AFDDDA-7B37-41F5-ACD9-0E39A08B1308}"/>
    <cellStyle name="Warning Text 8 11" xfId="22286" xr:uid="{6AA4AD13-924B-4FB4-B4FE-025695AFAB63}"/>
    <cellStyle name="Warning Text 8 11 2" xfId="40159" xr:uid="{A4B4A253-A861-463C-AE33-A19D6C326252}"/>
    <cellStyle name="Warning Text 8 11 3" xfId="58010" xr:uid="{6405EFA6-853E-457F-B0A3-DF7A690B8A12}"/>
    <cellStyle name="Warning Text 8 12" xfId="22284" xr:uid="{9E192253-3B2C-4055-A744-AFB7BE3AE3B2}"/>
    <cellStyle name="Warning Text 8 12 2" xfId="40157" xr:uid="{452FF644-B180-4E91-90B8-3892BFE8EC98}"/>
    <cellStyle name="Warning Text 8 12 3" xfId="58008" xr:uid="{B4C74B8D-10BC-4D60-B085-A53B18A167BD}"/>
    <cellStyle name="Warning Text 8 13" xfId="60465" xr:uid="{AF874421-DB56-4DAE-BEE1-1612238A8187}"/>
    <cellStyle name="Warning Text 8 2" xfId="22287" xr:uid="{330E9426-E313-443E-90EE-9DB3961BCA86}"/>
    <cellStyle name="Warning Text 8 2 2" xfId="22288" xr:uid="{CCCA889A-8CF8-40AB-A7F8-735CCA398E8B}"/>
    <cellStyle name="Warning Text 8 2 2 2" xfId="22289" xr:uid="{413B5316-017F-4827-BB39-F135EB93756C}"/>
    <cellStyle name="Warning Text 8 2 2 2 2" xfId="40162" xr:uid="{3B179AD1-0B07-4D63-BEC1-AEED14F727FA}"/>
    <cellStyle name="Warning Text 8 2 2 2 3" xfId="58013" xr:uid="{341066FB-5222-40A8-A9B4-EEDBB8EE675A}"/>
    <cellStyle name="Warning Text 8 2 2 3" xfId="40161" xr:uid="{A6F16140-3F4E-40D3-ABD7-3938772683B6}"/>
    <cellStyle name="Warning Text 8 2 2 4" xfId="58012" xr:uid="{EEDE3F09-BF92-4E7C-B89E-02055A315F7C}"/>
    <cellStyle name="Warning Text 8 2 3" xfId="22290" xr:uid="{3DB959DE-3F28-4CFA-AE1D-EC6465066799}"/>
    <cellStyle name="Warning Text 8 2 3 2" xfId="22291" xr:uid="{1B73B847-6DE6-4ED9-9F0A-780893AC1B0B}"/>
    <cellStyle name="Warning Text 8 2 3 2 2" xfId="40164" xr:uid="{269ABBBF-8254-41BA-8C07-1B695CED96F9}"/>
    <cellStyle name="Warning Text 8 2 3 2 3" xfId="58015" xr:uid="{05315861-D561-4A97-BD32-6C835800A491}"/>
    <cellStyle name="Warning Text 8 2 3 3" xfId="40163" xr:uid="{23102E0F-C07C-428E-9331-C99EA9EE4E6B}"/>
    <cellStyle name="Warning Text 8 2 3 4" xfId="58014" xr:uid="{2E40A08D-5AF7-4994-B16F-396896D4971F}"/>
    <cellStyle name="Warning Text 8 2 4" xfId="22292" xr:uid="{EC65A501-E548-402B-BCA0-5A4FBDCCED83}"/>
    <cellStyle name="Warning Text 8 2 4 2" xfId="40165" xr:uid="{750CCBCE-D0CC-4DBB-9A28-CEB8242CD709}"/>
    <cellStyle name="Warning Text 8 2 4 3" xfId="58016" xr:uid="{E393E71A-1578-4D44-8A5D-D2DF6D23414C}"/>
    <cellStyle name="Warning Text 8 2 5" xfId="22293" xr:uid="{E52A94E4-63DA-46E5-9AA9-315BD922C5D5}"/>
    <cellStyle name="Warning Text 8 2 5 2" xfId="40166" xr:uid="{11948D8E-0285-44D5-B552-4840C94DF465}"/>
    <cellStyle name="Warning Text 8 2 5 3" xfId="58017" xr:uid="{B792A62F-70DE-4ECF-89ED-E1F595C394F5}"/>
    <cellStyle name="Warning Text 8 2 6" xfId="40160" xr:uid="{5352698B-B90D-44FC-B89B-46D877E94C82}"/>
    <cellStyle name="Warning Text 8 2 7" xfId="58011" xr:uid="{E18A450D-2E2D-4744-845B-F28486252FA0}"/>
    <cellStyle name="Warning Text 8 3" xfId="22294" xr:uid="{8439221E-9D12-442D-9F4D-1FDCB0B8A3CB}"/>
    <cellStyle name="Warning Text 8 3 2" xfId="22295" xr:uid="{345FC8E6-744E-4F21-A5C5-35B241939352}"/>
    <cellStyle name="Warning Text 8 3 2 2" xfId="22296" xr:uid="{E2D435FB-ABCD-42DE-A855-5867912E3692}"/>
    <cellStyle name="Warning Text 8 3 2 2 2" xfId="40169" xr:uid="{6D0030E4-CB72-4BEE-BF7B-E5EEBC242B3A}"/>
    <cellStyle name="Warning Text 8 3 2 2 3" xfId="58020" xr:uid="{B357045C-53DE-4834-9C3F-E119B73A57CB}"/>
    <cellStyle name="Warning Text 8 3 2 3" xfId="40168" xr:uid="{DFB95BAB-037C-4B3D-810B-70ECBDDB140E}"/>
    <cellStyle name="Warning Text 8 3 2 4" xfId="58019" xr:uid="{622305EC-5E76-44AD-86A4-AA9B365CBB20}"/>
    <cellStyle name="Warning Text 8 3 3" xfId="22297" xr:uid="{6FFEC6F9-F647-4055-9768-58B29B486EE9}"/>
    <cellStyle name="Warning Text 8 3 3 2" xfId="22298" xr:uid="{1D212EA8-0F52-416A-8B92-4EA8AFDC468E}"/>
    <cellStyle name="Warning Text 8 3 3 2 2" xfId="40171" xr:uid="{BF005771-A61D-4193-B332-87FA5D1436E8}"/>
    <cellStyle name="Warning Text 8 3 3 2 3" xfId="58022" xr:uid="{B18274C5-19A3-4883-9D0D-472D4C422507}"/>
    <cellStyle name="Warning Text 8 3 3 3" xfId="40170" xr:uid="{959988CB-339F-4D77-AC4D-9CF5D1F8B0A2}"/>
    <cellStyle name="Warning Text 8 3 3 4" xfId="58021" xr:uid="{DFDC2B74-9E58-4B56-B0A5-530BF986922E}"/>
    <cellStyle name="Warning Text 8 3 4" xfId="22299" xr:uid="{2F237FCC-F77B-49D6-9A80-F84CDF338AC4}"/>
    <cellStyle name="Warning Text 8 3 4 2" xfId="40172" xr:uid="{D2D84691-1A4B-48E2-8BF8-9FA80D72B633}"/>
    <cellStyle name="Warning Text 8 3 4 3" xfId="58023" xr:uid="{814FEAE5-84C5-4E5F-B871-CDA226966F77}"/>
    <cellStyle name="Warning Text 8 3 5" xfId="40167" xr:uid="{D3551E8E-A9AF-41B2-9C68-2F6439AE7458}"/>
    <cellStyle name="Warning Text 8 3 6" xfId="58018" xr:uid="{8083CBD0-FB71-4FF4-89A8-F0FF91277F62}"/>
    <cellStyle name="Warning Text 8 4" xfId="22300" xr:uid="{84FC31D4-675B-43E0-BCBD-786F9848BE16}"/>
    <cellStyle name="Warning Text 8 4 2" xfId="22301" xr:uid="{B3A182F8-25A5-4261-9E70-F9BAA2B8B39E}"/>
    <cellStyle name="Warning Text 8 4 2 2" xfId="22302" xr:uid="{83B7A68F-F9F1-4F47-B7F7-DD03EC3F5D6C}"/>
    <cellStyle name="Warning Text 8 4 2 2 2" xfId="40175" xr:uid="{7F286C4A-60A8-4B4D-B2EA-2F949E29275D}"/>
    <cellStyle name="Warning Text 8 4 2 2 3" xfId="58026" xr:uid="{1FA9A75B-3731-4DE0-AAB5-0F6613B3E3A9}"/>
    <cellStyle name="Warning Text 8 4 2 3" xfId="40174" xr:uid="{BC8C41F6-DD33-46F6-A89B-98645B56193A}"/>
    <cellStyle name="Warning Text 8 4 2 4" xfId="58025" xr:uid="{D8921EF7-F08F-4503-9E87-60F22063E905}"/>
    <cellStyle name="Warning Text 8 4 3" xfId="22303" xr:uid="{4315DA03-9B9E-4BDF-81FD-A341AEB8501C}"/>
    <cellStyle name="Warning Text 8 4 3 2" xfId="22304" xr:uid="{155AFBAB-9E8C-4217-B595-4E1B0B930240}"/>
    <cellStyle name="Warning Text 8 4 3 2 2" xfId="40177" xr:uid="{B2943FC8-D8AC-44DA-84CC-221ECBEA1525}"/>
    <cellStyle name="Warning Text 8 4 3 2 3" xfId="58028" xr:uid="{4B0A6ACE-1DD9-40A3-BD90-4B817BF22CE6}"/>
    <cellStyle name="Warning Text 8 4 3 3" xfId="40176" xr:uid="{7A2132C8-B627-4A45-928D-972A837D5220}"/>
    <cellStyle name="Warning Text 8 4 3 4" xfId="58027" xr:uid="{E60804AA-5F6C-4CE0-8B3A-4A116CF30421}"/>
    <cellStyle name="Warning Text 8 4 4" xfId="22305" xr:uid="{40122584-0A79-46A3-812B-FEA9E7DBB45E}"/>
    <cellStyle name="Warning Text 8 4 4 2" xfId="40178" xr:uid="{6B436FAD-A36A-4A45-BF30-62018DA7A3B2}"/>
    <cellStyle name="Warning Text 8 4 4 3" xfId="58029" xr:uid="{9D1AB9AC-0EB4-44A3-AFF4-D617658BBF8C}"/>
    <cellStyle name="Warning Text 8 4 5" xfId="40173" xr:uid="{17EAC7C8-68E4-4E63-8F7E-FB164CFA4701}"/>
    <cellStyle name="Warning Text 8 4 6" xfId="58024" xr:uid="{B75E868D-466E-40A5-9835-8E62EFEE69EF}"/>
    <cellStyle name="Warning Text 8 5" xfId="22306" xr:uid="{8D579DCF-1B0E-4FE2-B136-A57FE42256A0}"/>
    <cellStyle name="Warning Text 8 5 2" xfId="22307" xr:uid="{3176650C-9DD7-4C95-919E-633A0453843E}"/>
    <cellStyle name="Warning Text 8 5 2 2" xfId="22308" xr:uid="{53ED8C17-86F5-45EA-A628-8399F3890D2D}"/>
    <cellStyle name="Warning Text 8 5 2 2 2" xfId="40181" xr:uid="{15CF874C-00C3-47B3-B4F1-FC387F597037}"/>
    <cellStyle name="Warning Text 8 5 2 2 3" xfId="58032" xr:uid="{481DF8AF-619D-4D23-8A3E-1F4AB308A808}"/>
    <cellStyle name="Warning Text 8 5 2 3" xfId="40180" xr:uid="{1A2D5E0C-D398-45E0-ADA2-6D991635B6D8}"/>
    <cellStyle name="Warning Text 8 5 2 4" xfId="58031" xr:uid="{30B9269A-2C39-491A-9EBB-11655027E032}"/>
    <cellStyle name="Warning Text 8 5 3" xfId="22309" xr:uid="{D904DC2F-7439-4C34-85B6-AC179788D897}"/>
    <cellStyle name="Warning Text 8 5 3 2" xfId="22310" xr:uid="{AF02EE72-0C92-411F-9834-30EB8040F4D6}"/>
    <cellStyle name="Warning Text 8 5 3 2 2" xfId="40183" xr:uid="{445945EB-906D-478B-8371-FB434C7665A1}"/>
    <cellStyle name="Warning Text 8 5 3 2 3" xfId="58034" xr:uid="{2FCDAF5B-106F-4F66-B0F0-7B62FA8DA16F}"/>
    <cellStyle name="Warning Text 8 5 3 3" xfId="40182" xr:uid="{A6F6B075-9C26-47E8-B816-D7D3601EA37F}"/>
    <cellStyle name="Warning Text 8 5 3 4" xfId="58033" xr:uid="{45A00776-1261-4CDA-BA8B-3E52CF410A6B}"/>
    <cellStyle name="Warning Text 8 5 4" xfId="22311" xr:uid="{306F38EF-7CC3-4D62-B5A3-3E73C21C3B20}"/>
    <cellStyle name="Warning Text 8 5 4 2" xfId="22312" xr:uid="{76AB207D-6F84-4A0B-8990-EEDFF81EB47E}"/>
    <cellStyle name="Warning Text 8 5 4 2 2" xfId="40185" xr:uid="{0F07CDF9-4A8C-4488-BB35-D65825601C82}"/>
    <cellStyle name="Warning Text 8 5 4 2 3" xfId="58036" xr:uid="{87B956C4-66A2-4FA5-B0C0-55E9AB21F6BB}"/>
    <cellStyle name="Warning Text 8 5 4 3" xfId="40184" xr:uid="{DBEAD1FF-8A56-40D4-B1BF-F146B0BC4313}"/>
    <cellStyle name="Warning Text 8 5 4 4" xfId="58035" xr:uid="{7F158F79-5216-423D-87AC-8314A3F1B6A4}"/>
    <cellStyle name="Warning Text 8 5 5" xfId="22313" xr:uid="{99C8644E-CBCA-4894-B892-75BCED7488D8}"/>
    <cellStyle name="Warning Text 8 5 5 2" xfId="40186" xr:uid="{FC5969C7-EDE2-4E3E-877C-85AD044FFC0D}"/>
    <cellStyle name="Warning Text 8 5 5 3" xfId="58037" xr:uid="{FFF2583B-395F-4483-97B1-673EFB6F7F9A}"/>
    <cellStyle name="Warning Text 8 5 6" xfId="40179" xr:uid="{AB722459-433F-4114-98C5-961E53A35ECC}"/>
    <cellStyle name="Warning Text 8 5 7" xfId="58030" xr:uid="{975CA83F-3DF5-40AC-8389-066DE0E4213F}"/>
    <cellStyle name="Warning Text 8 6" xfId="22314" xr:uid="{9D280F01-3C75-4E7D-8CC1-E0B72604A3DF}"/>
    <cellStyle name="Warning Text 8 6 2" xfId="22315" xr:uid="{59AB66ED-B216-4AB6-A3AA-A9E715C21E09}"/>
    <cellStyle name="Warning Text 8 6 2 2" xfId="22316" xr:uid="{953694E9-E2ED-40B7-8E3E-F474568C780F}"/>
    <cellStyle name="Warning Text 8 6 2 2 2" xfId="40189" xr:uid="{5B1BA272-7569-4E1C-B541-302FD3900130}"/>
    <cellStyle name="Warning Text 8 6 2 2 3" xfId="58040" xr:uid="{D5A82196-6135-4940-8402-0DBE3D409904}"/>
    <cellStyle name="Warning Text 8 6 2 3" xfId="40188" xr:uid="{5771FC1F-2F7F-4ACF-A474-9E248B700D8E}"/>
    <cellStyle name="Warning Text 8 6 2 4" xfId="58039" xr:uid="{EDE6B041-F443-4E7A-A42F-B611ADEF6577}"/>
    <cellStyle name="Warning Text 8 6 3" xfId="22317" xr:uid="{2384143A-26F3-4831-84C1-82C76384FB14}"/>
    <cellStyle name="Warning Text 8 6 3 2" xfId="22318" xr:uid="{EAF87BA7-E4E5-4D3D-AED8-18297671010A}"/>
    <cellStyle name="Warning Text 8 6 3 2 2" xfId="40191" xr:uid="{289E818F-CB8C-4936-BAF1-2CA4BA08688F}"/>
    <cellStyle name="Warning Text 8 6 3 2 3" xfId="58042" xr:uid="{2A1AF370-E1FD-4B80-B63A-613B3C1D312A}"/>
    <cellStyle name="Warning Text 8 6 3 3" xfId="40190" xr:uid="{B0D0496F-2B1C-4595-8316-230A2557F828}"/>
    <cellStyle name="Warning Text 8 6 3 4" xfId="58041" xr:uid="{F436A90E-C3C1-43C6-AC77-97BB1D9C3DC1}"/>
    <cellStyle name="Warning Text 8 6 4" xfId="22319" xr:uid="{67FD8E98-9ED5-4AFC-A838-D8017365F47D}"/>
    <cellStyle name="Warning Text 8 6 4 2" xfId="40192" xr:uid="{B4BF19F2-14E8-4519-8A82-68961C4FF8B8}"/>
    <cellStyle name="Warning Text 8 6 4 3" xfId="58043" xr:uid="{B34BFFC0-A48D-45D0-8AEC-5B2EB0996DC6}"/>
    <cellStyle name="Warning Text 8 6 5" xfId="40187" xr:uid="{48367627-C741-437D-A5C5-610D73FCCCA9}"/>
    <cellStyle name="Warning Text 8 6 6" xfId="58038" xr:uid="{1782D65B-5EE0-4D7E-90B0-88F74B828A5F}"/>
    <cellStyle name="Warning Text 8 7" xfId="22320" xr:uid="{BD18FD55-1CF5-4643-AECE-2DA1794B3864}"/>
    <cellStyle name="Warning Text 8 7 2" xfId="22321" xr:uid="{407D8352-8778-4922-BDA5-65EBC7C67697}"/>
    <cellStyle name="Warning Text 8 7 2 2" xfId="40194" xr:uid="{43F190C5-0A44-48B5-A902-90A7947D51C9}"/>
    <cellStyle name="Warning Text 8 7 2 3" xfId="58045" xr:uid="{6FDE3432-FC36-4F28-9E64-0FB689ACF502}"/>
    <cellStyle name="Warning Text 8 7 3" xfId="40193" xr:uid="{4EFDBC2E-C824-4D89-9C2C-B8B198236A26}"/>
    <cellStyle name="Warning Text 8 7 4" xfId="58044" xr:uid="{427F0DD5-669D-4A0A-A69D-EEC7CC7EFC8B}"/>
    <cellStyle name="Warning Text 8 8" xfId="22322" xr:uid="{E74D2F3A-546C-4EE9-8B60-EA8CC1754B31}"/>
    <cellStyle name="Warning Text 8 8 2" xfId="22323" xr:uid="{45EFF8BC-EC49-4E6A-A06C-1F5AB4EADCE2}"/>
    <cellStyle name="Warning Text 8 8 2 2" xfId="40196" xr:uid="{6BEF9400-57F9-42E2-929C-A16BACFDC1BE}"/>
    <cellStyle name="Warning Text 8 8 2 3" xfId="58047" xr:uid="{10EEBB7E-73ED-4F90-8D81-9A86491461E3}"/>
    <cellStyle name="Warning Text 8 8 3" xfId="40195" xr:uid="{28316070-D3C6-483E-B7D3-0EE5D88D4677}"/>
    <cellStyle name="Warning Text 8 8 4" xfId="58046" xr:uid="{F60E0F0C-3B63-4427-B540-0A2C2041C0C7}"/>
    <cellStyle name="Warning Text 8 9" xfId="22324" xr:uid="{70C7EF7B-68F3-4773-88BB-348579425778}"/>
    <cellStyle name="Warning Text 8 9 2" xfId="22325" xr:uid="{0E549A25-1138-4D3D-ADFE-AD002CC787A7}"/>
    <cellStyle name="Warning Text 8 9 2 2" xfId="40198" xr:uid="{3C4688FD-D2EF-4793-B52D-651FD8A726FE}"/>
    <cellStyle name="Warning Text 8 9 2 3" xfId="58049" xr:uid="{50B9780C-B5CB-4CEC-8640-BFAE2EBB429E}"/>
    <cellStyle name="Warning Text 8 9 3" xfId="40197" xr:uid="{D0043466-8DEF-46C6-AE18-10FA1A0DC750}"/>
    <cellStyle name="Warning Text 8 9 4" xfId="58048" xr:uid="{9AA9FD44-9B21-4C33-A72C-FE8E29388E4F}"/>
    <cellStyle name="Warning Text 9" xfId="3388" xr:uid="{9E4E74F8-1146-44B4-809E-702709E7EEBE}"/>
    <cellStyle name="Warning Text 9 10" xfId="22327" xr:uid="{39F23981-A35E-4C1F-86B6-B5064F2BFE56}"/>
    <cellStyle name="Warning Text 9 10 2" xfId="40200" xr:uid="{6B67E728-0AEC-4B4F-B174-2597B0B7F6E0}"/>
    <cellStyle name="Warning Text 9 10 3" xfId="58051" xr:uid="{6A0378FB-8DFB-4B4A-9BA5-2ECB4DBC8DE0}"/>
    <cellStyle name="Warning Text 9 11" xfId="22328" xr:uid="{B4420C89-0A51-4A54-8B7E-764D8A5ACE1A}"/>
    <cellStyle name="Warning Text 9 11 2" xfId="40201" xr:uid="{76F70B30-FBDD-49D8-BD5E-E17F380D182E}"/>
    <cellStyle name="Warning Text 9 11 3" xfId="58052" xr:uid="{320DBEAC-6256-4960-AAAB-D33C6E5EE340}"/>
    <cellStyle name="Warning Text 9 12" xfId="22326" xr:uid="{DFBD091C-46EE-49F3-9F39-94C9B46D470A}"/>
    <cellStyle name="Warning Text 9 12 2" xfId="40199" xr:uid="{89ED6FD1-3EE0-46B1-9688-A37A1144E609}"/>
    <cellStyle name="Warning Text 9 12 3" xfId="58050" xr:uid="{46DA1B87-409F-4404-A6ED-189DA5B413C3}"/>
    <cellStyle name="Warning Text 9 13" xfId="60466" xr:uid="{F5F8CD74-CDB2-44B6-A146-F75768728142}"/>
    <cellStyle name="Warning Text 9 2" xfId="22329" xr:uid="{ECD5E94D-66AD-44B3-AC3C-5958BBD3C77D}"/>
    <cellStyle name="Warning Text 9 2 2" xfId="22330" xr:uid="{6DA0E147-0A83-40CE-8AE3-C4CA69C20024}"/>
    <cellStyle name="Warning Text 9 2 2 2" xfId="22331" xr:uid="{5C981149-838B-4DE9-902B-BE4F5A8D4D47}"/>
    <cellStyle name="Warning Text 9 2 2 2 2" xfId="40204" xr:uid="{7586A8FE-6558-4A7B-80F9-885BCCE77B6C}"/>
    <cellStyle name="Warning Text 9 2 2 2 3" xfId="58055" xr:uid="{DFF8CD6D-F8BB-4A40-8A6A-68C28B12D1F9}"/>
    <cellStyle name="Warning Text 9 2 2 3" xfId="40203" xr:uid="{DCAC746C-5ECF-414C-BD9D-82029A530699}"/>
    <cellStyle name="Warning Text 9 2 2 4" xfId="58054" xr:uid="{4CAED05B-3392-471F-AB15-593BA9D29053}"/>
    <cellStyle name="Warning Text 9 2 3" xfId="22332" xr:uid="{E7C68ECA-6C2E-4A23-A96A-498CA73D1235}"/>
    <cellStyle name="Warning Text 9 2 3 2" xfId="22333" xr:uid="{0F0DD118-0E8D-414B-9224-BE65A7C74E08}"/>
    <cellStyle name="Warning Text 9 2 3 2 2" xfId="40206" xr:uid="{BAD69C75-EAE7-415F-AD9A-5AC4B157BF2A}"/>
    <cellStyle name="Warning Text 9 2 3 2 3" xfId="58057" xr:uid="{1E297907-AB9F-4817-980F-F403A2105016}"/>
    <cellStyle name="Warning Text 9 2 3 3" xfId="40205" xr:uid="{584F8F14-47EB-4839-960C-B7B44FA8ADD8}"/>
    <cellStyle name="Warning Text 9 2 3 4" xfId="58056" xr:uid="{2CFD10EB-45D8-49F3-95C2-D65BB4C96701}"/>
    <cellStyle name="Warning Text 9 2 4" xfId="22334" xr:uid="{AB485B6C-BA8A-46E8-B282-78C156690CF2}"/>
    <cellStyle name="Warning Text 9 2 4 2" xfId="40207" xr:uid="{BA972B1A-2817-4377-9B46-F6885149E34D}"/>
    <cellStyle name="Warning Text 9 2 4 3" xfId="58058" xr:uid="{9A6DE476-60E8-4A65-9447-F5EEA2CBAA04}"/>
    <cellStyle name="Warning Text 9 2 5" xfId="22335" xr:uid="{71561029-0322-47DC-9934-6324525DD49F}"/>
    <cellStyle name="Warning Text 9 2 5 2" xfId="40208" xr:uid="{000EE80B-C22D-494F-8649-7237B92DDE84}"/>
    <cellStyle name="Warning Text 9 2 5 3" xfId="58059" xr:uid="{BBB3653F-9A70-4E98-9511-9FE6CBE4E9B2}"/>
    <cellStyle name="Warning Text 9 2 6" xfId="40202" xr:uid="{0333B3E8-D017-4B1B-BB5D-9ACC9EE1D571}"/>
    <cellStyle name="Warning Text 9 2 7" xfId="58053" xr:uid="{73792FA7-561B-4E48-ABA6-E857DA60EA0E}"/>
    <cellStyle name="Warning Text 9 3" xfId="22336" xr:uid="{E60D4A58-587E-4BBE-A74A-4C57035603B0}"/>
    <cellStyle name="Warning Text 9 3 2" xfId="22337" xr:uid="{E21774F9-201E-4A84-BA48-9B595083D561}"/>
    <cellStyle name="Warning Text 9 3 2 2" xfId="22338" xr:uid="{9E8A6639-3A85-4AF4-9CED-2463B84B1ED9}"/>
    <cellStyle name="Warning Text 9 3 2 2 2" xfId="40211" xr:uid="{541B5918-B2F0-492E-B5AF-5A7C0F589524}"/>
    <cellStyle name="Warning Text 9 3 2 2 3" xfId="58062" xr:uid="{6DD70FD2-B205-4562-B07D-BEF4980E43DF}"/>
    <cellStyle name="Warning Text 9 3 2 3" xfId="40210" xr:uid="{CE0878C3-4D91-451B-8DE4-EF074EA597B7}"/>
    <cellStyle name="Warning Text 9 3 2 4" xfId="58061" xr:uid="{CD0968D2-A6C1-479F-8507-4DF492E988BD}"/>
    <cellStyle name="Warning Text 9 3 3" xfId="22339" xr:uid="{9C58CE39-C8AC-434A-BDF3-261E244AF838}"/>
    <cellStyle name="Warning Text 9 3 3 2" xfId="22340" xr:uid="{644454E7-DBC8-41C6-B313-A3C996FA9986}"/>
    <cellStyle name="Warning Text 9 3 3 2 2" xfId="40213" xr:uid="{B1A8FA61-C073-437A-8D3D-70DAEB4DCE5D}"/>
    <cellStyle name="Warning Text 9 3 3 2 3" xfId="58064" xr:uid="{25D72371-A2F6-4F24-BEC0-39827305937D}"/>
    <cellStyle name="Warning Text 9 3 3 3" xfId="40212" xr:uid="{23954A27-146E-475E-9ED3-02528CF761B5}"/>
    <cellStyle name="Warning Text 9 3 3 4" xfId="58063" xr:uid="{67D0A21B-31F6-4C1A-B7CF-1FEE7E9D8663}"/>
    <cellStyle name="Warning Text 9 3 4" xfId="22341" xr:uid="{A5584BEB-C9E9-4540-A2BD-55BF5FFEA3B1}"/>
    <cellStyle name="Warning Text 9 3 4 2" xfId="40214" xr:uid="{1F726AA7-6F80-40C7-8B28-95AE4E306401}"/>
    <cellStyle name="Warning Text 9 3 4 3" xfId="58065" xr:uid="{CA1402B1-1DA1-450D-8808-F0F8ACB6F7B9}"/>
    <cellStyle name="Warning Text 9 3 5" xfId="40209" xr:uid="{D538C5B9-1C99-431E-A527-76930ACA22F7}"/>
    <cellStyle name="Warning Text 9 3 6" xfId="58060" xr:uid="{AFEF0D00-CB93-46EF-A231-420D1D25E6FD}"/>
    <cellStyle name="Warning Text 9 4" xfId="22342" xr:uid="{A9AFA25F-CDC3-4C21-A189-18C2ECE0504D}"/>
    <cellStyle name="Warning Text 9 4 2" xfId="22343" xr:uid="{D8BC21B6-85D2-40FF-B68C-BCB93F3AFD90}"/>
    <cellStyle name="Warning Text 9 4 2 2" xfId="22344" xr:uid="{EEFC734F-F257-49C5-BE75-7481C2503131}"/>
    <cellStyle name="Warning Text 9 4 2 2 2" xfId="40217" xr:uid="{69E6F813-FACB-47E3-A68C-7C094E4CE200}"/>
    <cellStyle name="Warning Text 9 4 2 2 3" xfId="58068" xr:uid="{7618FF89-38E9-40F5-9500-93AE7B79A1D6}"/>
    <cellStyle name="Warning Text 9 4 2 3" xfId="40216" xr:uid="{97D4A449-DAA3-471C-9B2E-DDC3923A94DF}"/>
    <cellStyle name="Warning Text 9 4 2 4" xfId="58067" xr:uid="{E0D3D4FE-FC6F-4DE9-8345-A8906C3EDB8B}"/>
    <cellStyle name="Warning Text 9 4 3" xfId="22345" xr:uid="{0CF982B9-61D1-484B-838E-F892E9985A17}"/>
    <cellStyle name="Warning Text 9 4 3 2" xfId="22346" xr:uid="{4FD2D674-1CC2-4CFB-90C3-EBDBE7EEF50F}"/>
    <cellStyle name="Warning Text 9 4 3 2 2" xfId="40219" xr:uid="{F9A26E6A-8D6B-4967-8976-CB2EB546CD9B}"/>
    <cellStyle name="Warning Text 9 4 3 2 3" xfId="58070" xr:uid="{E8D69910-31F6-41DB-AA54-EA789A479E5B}"/>
    <cellStyle name="Warning Text 9 4 3 3" xfId="40218" xr:uid="{7E2E2AE1-999C-4C91-9894-D81E8CC640A5}"/>
    <cellStyle name="Warning Text 9 4 3 4" xfId="58069" xr:uid="{BE5B9B09-623A-41FC-B66D-7F0E7CFCC61C}"/>
    <cellStyle name="Warning Text 9 4 4" xfId="22347" xr:uid="{04E9A700-9BDD-4E6B-BE2C-0FF80A5A9401}"/>
    <cellStyle name="Warning Text 9 4 4 2" xfId="40220" xr:uid="{5D12D5C6-971D-47F3-BC6D-6CDD4E9F00FF}"/>
    <cellStyle name="Warning Text 9 4 4 3" xfId="58071" xr:uid="{F1CB14DA-D146-48E7-8274-74DB18275766}"/>
    <cellStyle name="Warning Text 9 4 5" xfId="40215" xr:uid="{CF031B1F-189D-46DA-889D-0A7A5038E96F}"/>
    <cellStyle name="Warning Text 9 4 6" xfId="58066" xr:uid="{FD914E70-DF90-4767-BBB9-99E0BAE920ED}"/>
    <cellStyle name="Warning Text 9 5" xfId="22348" xr:uid="{010B1ACC-44EF-46AE-B2D3-6D77DC157B6A}"/>
    <cellStyle name="Warning Text 9 5 2" xfId="22349" xr:uid="{0ABDFCF7-0CB2-4B62-B1EF-89A534A2D2E5}"/>
    <cellStyle name="Warning Text 9 5 2 2" xfId="22350" xr:uid="{E7FAD541-325A-4ABB-9281-DC3D36206A14}"/>
    <cellStyle name="Warning Text 9 5 2 2 2" xfId="40223" xr:uid="{91ABAF56-E408-49D4-A1CC-95DC788C612C}"/>
    <cellStyle name="Warning Text 9 5 2 2 3" xfId="58074" xr:uid="{2E8060A8-D2C1-4A82-9F50-6DCF900AFD77}"/>
    <cellStyle name="Warning Text 9 5 2 3" xfId="40222" xr:uid="{C3D12BBE-9AA6-467B-8650-715145132E26}"/>
    <cellStyle name="Warning Text 9 5 2 4" xfId="58073" xr:uid="{5539F0F8-DADA-46C9-B526-E2ACE00DC7EE}"/>
    <cellStyle name="Warning Text 9 5 3" xfId="22351" xr:uid="{B6CFD6B4-5532-468C-8E60-DAE9B474C72F}"/>
    <cellStyle name="Warning Text 9 5 3 2" xfId="22352" xr:uid="{47EB065F-FF47-40AC-9064-595EC1189926}"/>
    <cellStyle name="Warning Text 9 5 3 2 2" xfId="40225" xr:uid="{E0392BFD-765D-46A5-8DB1-2B5772024498}"/>
    <cellStyle name="Warning Text 9 5 3 2 3" xfId="58076" xr:uid="{83012480-B5AE-472C-AB19-B76A614C0086}"/>
    <cellStyle name="Warning Text 9 5 3 3" xfId="40224" xr:uid="{0393527A-A874-46E6-BC3B-A90D6F73E668}"/>
    <cellStyle name="Warning Text 9 5 3 4" xfId="58075" xr:uid="{D79CFA7D-2B0F-4B0A-BFF7-F1C6DA49D358}"/>
    <cellStyle name="Warning Text 9 5 4" xfId="22353" xr:uid="{81BCEA7D-2743-443A-BBF2-5BECC097B592}"/>
    <cellStyle name="Warning Text 9 5 4 2" xfId="22354" xr:uid="{53A72128-0D36-425B-868C-45AA907B2785}"/>
    <cellStyle name="Warning Text 9 5 4 2 2" xfId="40227" xr:uid="{3811E3D3-3475-48C8-ABD1-04FFE4B75DB1}"/>
    <cellStyle name="Warning Text 9 5 4 2 3" xfId="58078" xr:uid="{38520887-7DC2-4506-BA40-5495F2A8F86A}"/>
    <cellStyle name="Warning Text 9 5 4 3" xfId="40226" xr:uid="{B389A588-C7C9-4764-9782-4DAC62B23C16}"/>
    <cellStyle name="Warning Text 9 5 4 4" xfId="58077" xr:uid="{B2C8C465-7BCB-4F99-BF1A-CA5F18DBFADD}"/>
    <cellStyle name="Warning Text 9 5 5" xfId="22355" xr:uid="{E5E2AAC0-E1E4-4EB3-9AC2-3AA8F9401107}"/>
    <cellStyle name="Warning Text 9 5 5 2" xfId="40228" xr:uid="{A27CF3A0-C5F5-4F68-B286-4652152ED762}"/>
    <cellStyle name="Warning Text 9 5 5 3" xfId="58079" xr:uid="{90752280-BF4C-42AD-8198-9D5A17535C27}"/>
    <cellStyle name="Warning Text 9 5 6" xfId="40221" xr:uid="{9EE399F6-ED47-487B-8F1F-427AC01FDFA8}"/>
    <cellStyle name="Warning Text 9 5 7" xfId="58072" xr:uid="{76EC9B20-7212-4B49-B167-DF3D740BCFF4}"/>
    <cellStyle name="Warning Text 9 6" xfId="22356" xr:uid="{703BE4F4-BBD5-4A79-BA40-35018BE10672}"/>
    <cellStyle name="Warning Text 9 6 2" xfId="22357" xr:uid="{D71BA70D-8C43-4B5E-8156-A0C5BCC21746}"/>
    <cellStyle name="Warning Text 9 6 2 2" xfId="22358" xr:uid="{060B88C8-552F-46AD-ACF6-9A7F96F9CC6A}"/>
    <cellStyle name="Warning Text 9 6 2 2 2" xfId="40231" xr:uid="{AE108E9B-F968-4C7D-83B0-B1959167488D}"/>
    <cellStyle name="Warning Text 9 6 2 2 3" xfId="58082" xr:uid="{8A014E52-728D-4A81-BDD2-DE1764EBEE55}"/>
    <cellStyle name="Warning Text 9 6 2 3" xfId="40230" xr:uid="{A9A29A5B-798B-49AA-A2D3-1D447A79C815}"/>
    <cellStyle name="Warning Text 9 6 2 4" xfId="58081" xr:uid="{4C48EE90-D468-4317-9098-CB5475E5A905}"/>
    <cellStyle name="Warning Text 9 6 3" xfId="22359" xr:uid="{39879688-1419-47C9-A94D-19679E2F11BA}"/>
    <cellStyle name="Warning Text 9 6 3 2" xfId="22360" xr:uid="{83E07E40-53E3-43F0-9BBB-1BF8C2EB148F}"/>
    <cellStyle name="Warning Text 9 6 3 2 2" xfId="40233" xr:uid="{C64201D4-1CEA-48A7-B69A-14ABDC983D0C}"/>
    <cellStyle name="Warning Text 9 6 3 2 3" xfId="58084" xr:uid="{47D0E220-47C5-4272-89EC-9452007AD712}"/>
    <cellStyle name="Warning Text 9 6 3 3" xfId="40232" xr:uid="{80A18962-440F-4921-9466-6F3EB41E6F7F}"/>
    <cellStyle name="Warning Text 9 6 3 4" xfId="58083" xr:uid="{46435D74-D98C-4992-A68D-65DAFB6AB1A4}"/>
    <cellStyle name="Warning Text 9 6 4" xfId="22361" xr:uid="{3234D907-F43E-41EA-9E48-99BBA7CF878E}"/>
    <cellStyle name="Warning Text 9 6 4 2" xfId="40234" xr:uid="{F7FDC35B-3E40-440A-A2F5-104266C472B0}"/>
    <cellStyle name="Warning Text 9 6 4 3" xfId="58085" xr:uid="{7C0A01B2-05E1-4135-A74F-A9D7DDD1FF6E}"/>
    <cellStyle name="Warning Text 9 6 5" xfId="40229" xr:uid="{805FB09F-2AA6-4B46-9AC3-303B33BF461B}"/>
    <cellStyle name="Warning Text 9 6 6" xfId="58080" xr:uid="{510BE62E-E477-4730-94C6-911AA044B684}"/>
    <cellStyle name="Warning Text 9 7" xfId="22362" xr:uid="{7326891D-14AA-4553-8842-4FB5B7B42948}"/>
    <cellStyle name="Warning Text 9 7 2" xfId="22363" xr:uid="{6F543DCD-4749-417A-81E0-34ADAB315441}"/>
    <cellStyle name="Warning Text 9 7 2 2" xfId="40236" xr:uid="{CB9FC6CB-C506-435F-A0B8-7EFBAC679BC3}"/>
    <cellStyle name="Warning Text 9 7 2 3" xfId="58087" xr:uid="{168D73C3-8D94-4A57-8A8B-2C661E3874A1}"/>
    <cellStyle name="Warning Text 9 7 3" xfId="40235" xr:uid="{25BEDA4C-C336-48DB-9F18-A5C3DA43A25A}"/>
    <cellStyle name="Warning Text 9 7 4" xfId="58086" xr:uid="{EE853F86-9816-4EF0-8A58-B148B3C7839D}"/>
    <cellStyle name="Warning Text 9 8" xfId="22364" xr:uid="{D3724872-DC14-4CE1-B321-89BE0A941A45}"/>
    <cellStyle name="Warning Text 9 8 2" xfId="22365" xr:uid="{E3FAE6AF-9FC9-4529-AFE1-7C80B2951D73}"/>
    <cellStyle name="Warning Text 9 8 2 2" xfId="40238" xr:uid="{BD76DB52-E276-40FC-A166-5E789E75FDF1}"/>
    <cellStyle name="Warning Text 9 8 2 3" xfId="58089" xr:uid="{84E02E60-73EA-4FFD-ABE5-1E13569161A8}"/>
    <cellStyle name="Warning Text 9 8 3" xfId="40237" xr:uid="{B96234A5-60AA-457F-B4C2-A470E8CE3D01}"/>
    <cellStyle name="Warning Text 9 8 4" xfId="58088" xr:uid="{0481B2F7-9371-49F1-89C1-3C0346895C57}"/>
    <cellStyle name="Warning Text 9 9" xfId="22366" xr:uid="{CFAEBCDC-3A95-4C41-87BC-5C7315EE2608}"/>
    <cellStyle name="Warning Text 9 9 2" xfId="22367" xr:uid="{8E290700-E13D-4EAD-AECF-3085D1A8DCA9}"/>
    <cellStyle name="Warning Text 9 9 2 2" xfId="40240" xr:uid="{6E64803C-A4AF-40A5-A5B6-F9616659B787}"/>
    <cellStyle name="Warning Text 9 9 2 3" xfId="58091" xr:uid="{7627DEA5-36D0-4B0A-82F9-207E872F758F}"/>
    <cellStyle name="Warning Text 9 9 3" xfId="40239" xr:uid="{E94A4069-3F38-4A19-8E33-133FA967B706}"/>
    <cellStyle name="Warning Text 9 9 4" xfId="58090" xr:uid="{CC146007-89D9-4F62-A3C0-AB2C93A22B7F}"/>
    <cellStyle name="Zelle überprüfen" xfId="3389" xr:uid="{213EF987-42BD-4D09-8F49-D7D37BB1264C}"/>
    <cellStyle name="Zelle überprüfen 10" xfId="22369" xr:uid="{A0A06399-47DA-4A3E-BBC6-63F132DC5C93}"/>
    <cellStyle name="Zelle überprüfen 10 2" xfId="40242" xr:uid="{95313940-862F-466F-865A-50B158CA15CF}"/>
    <cellStyle name="Zelle überprüfen 10 3" xfId="58093" xr:uid="{AAF818A9-55D1-46BD-B25F-266C50CF5F7A}"/>
    <cellStyle name="Zelle überprüfen 11" xfId="22370" xr:uid="{B88E4443-F23C-4554-85D9-AAFC3FF563B5}"/>
    <cellStyle name="Zelle überprüfen 11 2" xfId="40243" xr:uid="{4E29F980-2303-4D48-A14B-5240A5412FD0}"/>
    <cellStyle name="Zelle überprüfen 11 3" xfId="58094" xr:uid="{1188BF23-B9FB-43C7-B603-AFD28EB91900}"/>
    <cellStyle name="Zelle überprüfen 12" xfId="22368" xr:uid="{A0178A0A-9A84-40F6-80D0-AC6DBDFB1F30}"/>
    <cellStyle name="Zelle überprüfen 12 2" xfId="40241" xr:uid="{B966C786-8C94-47F5-B4A2-E3474B1C8C6E}"/>
    <cellStyle name="Zelle überprüfen 12 3" xfId="58092" xr:uid="{9A75F809-C51B-4F50-BD9C-14944BC58142}"/>
    <cellStyle name="Zelle überprüfen 13" xfId="60467" xr:uid="{29017A33-FC95-46CB-BF6A-71CAE42405B2}"/>
    <cellStyle name="Zelle überprüfen 2" xfId="22371" xr:uid="{3338D068-9BFC-4E39-A41D-8E848ED40AF1}"/>
    <cellStyle name="Zelle überprüfen 2 2" xfId="22372" xr:uid="{3C8CB694-3E9C-47B2-A983-8E71AC4A2839}"/>
    <cellStyle name="Zelle überprüfen 2 2 2" xfId="22373" xr:uid="{2FF288CB-26AA-47F3-A40A-01CFE97BBC46}"/>
    <cellStyle name="Zelle überprüfen 2 2 2 2" xfId="40246" xr:uid="{0266063C-E862-4E56-840E-1E63D9C9D2FF}"/>
    <cellStyle name="Zelle überprüfen 2 2 2 3" xfId="58097" xr:uid="{553A1127-39E6-4054-AB95-34E5F6B90198}"/>
    <cellStyle name="Zelle überprüfen 2 2 3" xfId="40245" xr:uid="{F462EEA1-FDE7-4A15-8286-6EE1A1A944A5}"/>
    <cellStyle name="Zelle überprüfen 2 2 4" xfId="58096" xr:uid="{2902C4FA-0C4C-410A-8D11-C78DB3C4AE75}"/>
    <cellStyle name="Zelle überprüfen 2 3" xfId="22374" xr:uid="{A10F7139-CC07-4071-B7F6-527AAD4ADF27}"/>
    <cellStyle name="Zelle überprüfen 2 3 2" xfId="22375" xr:uid="{6C3AC150-666D-44DB-AF6D-C3F2531EBA11}"/>
    <cellStyle name="Zelle überprüfen 2 3 2 2" xfId="40248" xr:uid="{9C8C0DA2-81D0-4297-8D2E-4D82E45C6CA7}"/>
    <cellStyle name="Zelle überprüfen 2 3 2 3" xfId="58099" xr:uid="{32D29858-61AD-4FA9-9703-4AE42782A7CC}"/>
    <cellStyle name="Zelle überprüfen 2 3 3" xfId="40247" xr:uid="{AE09FD59-1190-4BE5-9859-AE2661F2C4DA}"/>
    <cellStyle name="Zelle überprüfen 2 3 4" xfId="58098" xr:uid="{76CAB648-7C64-4DB0-B1DE-968EC91CBD8B}"/>
    <cellStyle name="Zelle überprüfen 2 4" xfId="22376" xr:uid="{314276B0-E670-413E-9E25-A5EA2F061A4F}"/>
    <cellStyle name="Zelle überprüfen 2 4 2" xfId="40249" xr:uid="{586823B2-202E-464E-ABA7-6F7F9E912EF9}"/>
    <cellStyle name="Zelle überprüfen 2 4 3" xfId="58100" xr:uid="{5A155EC7-9447-4618-A25D-CB81235F280E}"/>
    <cellStyle name="Zelle überprüfen 2 5" xfId="22377" xr:uid="{470E3F82-A695-440D-981D-44A3C0C3D3E2}"/>
    <cellStyle name="Zelle überprüfen 2 5 2" xfId="40250" xr:uid="{6AC63EF7-7F62-45F2-9E5F-C040EF8C9F01}"/>
    <cellStyle name="Zelle überprüfen 2 5 3" xfId="58101" xr:uid="{43D8E8E1-F172-40C9-BD2A-2C3EA8B6ECAD}"/>
    <cellStyle name="Zelle überprüfen 2 6" xfId="40244" xr:uid="{D1E5C821-D099-4975-9F30-AAD6DCF4AD13}"/>
    <cellStyle name="Zelle überprüfen 2 7" xfId="58095" xr:uid="{E50B776D-D628-4302-8325-93848B2F7DCE}"/>
    <cellStyle name="Zelle überprüfen 3" xfId="22378" xr:uid="{FD179465-687A-4CCB-84C7-EDA95C7BE807}"/>
    <cellStyle name="Zelle überprüfen 3 2" xfId="22379" xr:uid="{4793C204-372F-4CBA-A6F8-485B73D97365}"/>
    <cellStyle name="Zelle überprüfen 3 2 2" xfId="22380" xr:uid="{9160C589-39E9-4474-88B8-2A84F1B50051}"/>
    <cellStyle name="Zelle überprüfen 3 2 2 2" xfId="40253" xr:uid="{66BC41FC-8CC8-44EE-8F52-7077F90D966D}"/>
    <cellStyle name="Zelle überprüfen 3 2 2 3" xfId="58104" xr:uid="{177A4FAA-456B-49C1-9ED1-B7FD2DC0FA62}"/>
    <cellStyle name="Zelle überprüfen 3 2 3" xfId="40252" xr:uid="{142AB156-A38E-4900-8E7B-22EB38510465}"/>
    <cellStyle name="Zelle überprüfen 3 2 4" xfId="58103" xr:uid="{72FE59CF-C74F-4811-AA6A-6C3291040082}"/>
    <cellStyle name="Zelle überprüfen 3 3" xfId="22381" xr:uid="{A9EC5029-2EF5-48A1-8A41-E8C30D99351E}"/>
    <cellStyle name="Zelle überprüfen 3 3 2" xfId="22382" xr:uid="{8FBC59AF-3F74-4BBE-B086-32BAA162F05F}"/>
    <cellStyle name="Zelle überprüfen 3 3 2 2" xfId="40255" xr:uid="{B4690BA2-6D3B-490E-9064-E9EE8A098027}"/>
    <cellStyle name="Zelle überprüfen 3 3 2 3" xfId="58106" xr:uid="{E3AA14B1-0C30-4BD9-92FA-4CC5FC023B22}"/>
    <cellStyle name="Zelle überprüfen 3 3 3" xfId="40254" xr:uid="{1B45A9C3-7BB4-4BE6-9714-F1D29AE48D8C}"/>
    <cellStyle name="Zelle überprüfen 3 3 4" xfId="58105" xr:uid="{B84EACE5-5EA2-421E-B8C3-885D0C91F0D4}"/>
    <cellStyle name="Zelle überprüfen 3 4" xfId="22383" xr:uid="{080258BB-D090-44FD-85F7-07CDCCD06869}"/>
    <cellStyle name="Zelle überprüfen 3 4 2" xfId="40256" xr:uid="{AA1A3A90-C660-4E28-9A7C-B14DC8DBFFF5}"/>
    <cellStyle name="Zelle überprüfen 3 4 3" xfId="58107" xr:uid="{8C08F5DA-2023-481B-8BF9-5F23E3E58D56}"/>
    <cellStyle name="Zelle überprüfen 3 5" xfId="40251" xr:uid="{BA72D5B0-A0D8-4FFA-BA8A-B1996B45DFDA}"/>
    <cellStyle name="Zelle überprüfen 3 6" xfId="58102" xr:uid="{3FF3CFCD-FCDD-4992-9A17-98D65ED9AB31}"/>
    <cellStyle name="Zelle überprüfen 4" xfId="22384" xr:uid="{A91637F2-72A6-4270-81D0-11198D790793}"/>
    <cellStyle name="Zelle überprüfen 4 2" xfId="22385" xr:uid="{57AB574A-E4AB-4DB8-94FA-A70663F0A1ED}"/>
    <cellStyle name="Zelle überprüfen 4 2 2" xfId="22386" xr:uid="{DCA23060-A2B6-4D00-B181-4FD4896683CF}"/>
    <cellStyle name="Zelle überprüfen 4 2 2 2" xfId="40259" xr:uid="{2CD7F823-BD88-4F60-A4C9-AFD3319E07A9}"/>
    <cellStyle name="Zelle überprüfen 4 2 2 3" xfId="58110" xr:uid="{210F2D3D-7B87-480F-B12F-25B78550D97E}"/>
    <cellStyle name="Zelle überprüfen 4 2 3" xfId="40258" xr:uid="{EDA3199A-9F94-4D78-8221-404157A9989E}"/>
    <cellStyle name="Zelle überprüfen 4 2 4" xfId="58109" xr:uid="{364FCD60-53EA-4E00-9186-89A194A8EB8C}"/>
    <cellStyle name="Zelle überprüfen 4 3" xfId="22387" xr:uid="{445CA0F4-216F-4573-8080-35C6280C3FA9}"/>
    <cellStyle name="Zelle überprüfen 4 3 2" xfId="22388" xr:uid="{3A0EBFD4-1C9C-4241-B368-B05C3223EEE1}"/>
    <cellStyle name="Zelle überprüfen 4 3 2 2" xfId="40261" xr:uid="{5EB8DFCC-8EC9-466C-BD4B-3A73BAED6CF3}"/>
    <cellStyle name="Zelle überprüfen 4 3 2 3" xfId="58112" xr:uid="{C177CCAE-03E8-4F9C-9C71-AF49D68423FE}"/>
    <cellStyle name="Zelle überprüfen 4 3 3" xfId="40260" xr:uid="{D66DFC9D-E63D-4BE5-BAC3-EAF8F25EFBE4}"/>
    <cellStyle name="Zelle überprüfen 4 3 4" xfId="58111" xr:uid="{790DE31E-0A89-48E5-850B-953AE1CCBE22}"/>
    <cellStyle name="Zelle überprüfen 4 4" xfId="22389" xr:uid="{2EE20598-D5B5-4C97-99C6-1842021DF040}"/>
    <cellStyle name="Zelle überprüfen 4 4 2" xfId="40262" xr:uid="{48150EE7-8A97-4584-9E82-AA085DB558E7}"/>
    <cellStyle name="Zelle überprüfen 4 4 3" xfId="58113" xr:uid="{FB1E5318-BECD-4B64-930B-DB48B8839084}"/>
    <cellStyle name="Zelle überprüfen 4 5" xfId="40257" xr:uid="{EC23F65A-A161-4B68-A4EC-5A754380FAF8}"/>
    <cellStyle name="Zelle überprüfen 4 6" xfId="58108" xr:uid="{488F6C69-99E1-4278-AFFD-554B2C25AA7F}"/>
    <cellStyle name="Zelle überprüfen 5" xfId="22390" xr:uid="{731C70C3-C141-4DE5-AFAA-2A4A6C12385D}"/>
    <cellStyle name="Zelle überprüfen 5 2" xfId="22391" xr:uid="{858D4E6C-3809-4F60-8C2A-4559BE354CA4}"/>
    <cellStyle name="Zelle überprüfen 5 2 2" xfId="22392" xr:uid="{12EB4FAE-C785-41F8-A947-FEADA9F94DA1}"/>
    <cellStyle name="Zelle überprüfen 5 2 2 2" xfId="40265" xr:uid="{2A95C66E-23B1-41CC-ACB1-B89EA3CA73A0}"/>
    <cellStyle name="Zelle überprüfen 5 2 2 3" xfId="58116" xr:uid="{05CCD27D-24F2-4C39-8C5C-89079B3397AB}"/>
    <cellStyle name="Zelle überprüfen 5 2 3" xfId="40264" xr:uid="{223B7D8D-2676-408A-A44D-E0D8048A242A}"/>
    <cellStyle name="Zelle überprüfen 5 2 4" xfId="58115" xr:uid="{ECFFFD6B-1F14-4F33-8299-41D3CA517F4B}"/>
    <cellStyle name="Zelle überprüfen 5 3" xfId="22393" xr:uid="{023CAEAE-DCA9-4F9B-80A0-C8DEB9A7E707}"/>
    <cellStyle name="Zelle überprüfen 5 3 2" xfId="22394" xr:uid="{8B5AE9A3-A20A-47CD-892A-0C8AFE71F91D}"/>
    <cellStyle name="Zelle überprüfen 5 3 2 2" xfId="40267" xr:uid="{53D503DF-7398-491B-A364-45A367866A26}"/>
    <cellStyle name="Zelle überprüfen 5 3 2 3" xfId="58118" xr:uid="{F2C5C834-26F7-4869-AB32-4766911E5DCD}"/>
    <cellStyle name="Zelle überprüfen 5 3 3" xfId="40266" xr:uid="{0E776B97-D866-4FC3-A0BD-BD4680DA9CD6}"/>
    <cellStyle name="Zelle überprüfen 5 3 4" xfId="58117" xr:uid="{35254FF1-B961-433B-9459-D7038ACBCD0A}"/>
    <cellStyle name="Zelle überprüfen 5 4" xfId="22395" xr:uid="{383AA872-28EE-4589-86E7-2769781E1DFB}"/>
    <cellStyle name="Zelle überprüfen 5 4 2" xfId="22396" xr:uid="{1BFB1265-707B-448A-8394-7D8B91F98D80}"/>
    <cellStyle name="Zelle überprüfen 5 4 2 2" xfId="40269" xr:uid="{0982CA47-190C-49E7-939B-2E59AA6E6BB7}"/>
    <cellStyle name="Zelle überprüfen 5 4 2 3" xfId="58120" xr:uid="{278A589D-0B70-4693-90AF-39481B27F8F9}"/>
    <cellStyle name="Zelle überprüfen 5 4 3" xfId="40268" xr:uid="{F6C8B9C9-DC6A-49A1-B581-329BBE8B5406}"/>
    <cellStyle name="Zelle überprüfen 5 4 4" xfId="58119" xr:uid="{B0D656F6-4110-47A3-BF84-958758048E3D}"/>
    <cellStyle name="Zelle überprüfen 5 5" xfId="22397" xr:uid="{036FF5BF-D614-42BA-960E-D5C1EF6DE6D0}"/>
    <cellStyle name="Zelle überprüfen 5 5 2" xfId="40270" xr:uid="{8AD63FFC-ED7E-4CC7-BDC6-8155D831C604}"/>
    <cellStyle name="Zelle überprüfen 5 5 3" xfId="58121" xr:uid="{C3268854-1EDF-47FC-820E-E639834A5ACE}"/>
    <cellStyle name="Zelle überprüfen 5 6" xfId="40263" xr:uid="{34779CB9-B5D2-483D-9C65-DBEF3C8675D6}"/>
    <cellStyle name="Zelle überprüfen 5 7" xfId="58114" xr:uid="{09AB4EB9-E47E-4651-AAAD-B5E1A4F992FB}"/>
    <cellStyle name="Zelle überprüfen 6" xfId="22398" xr:uid="{FBB78747-CCAA-4A44-A7AA-5ADEE2B0D429}"/>
    <cellStyle name="Zelle überprüfen 6 2" xfId="22399" xr:uid="{CFF306AA-B9F0-4719-86B6-16B32794184A}"/>
    <cellStyle name="Zelle überprüfen 6 2 2" xfId="22400" xr:uid="{ECE7DD17-5BC7-4E44-8E9F-B9E958E9638F}"/>
    <cellStyle name="Zelle überprüfen 6 2 2 2" xfId="40273" xr:uid="{4F6DE8CC-05C1-4A64-A9DD-9FB0FBBDB1B6}"/>
    <cellStyle name="Zelle überprüfen 6 2 2 3" xfId="58124" xr:uid="{ECA57E3A-A1B8-4498-82D9-638DB910787E}"/>
    <cellStyle name="Zelle überprüfen 6 2 3" xfId="40272" xr:uid="{1110B09C-06FD-4BA6-AAFE-5C3EF9F7F39F}"/>
    <cellStyle name="Zelle überprüfen 6 2 4" xfId="58123" xr:uid="{DF80F046-CB4D-41EF-A283-61C7FA2BDA15}"/>
    <cellStyle name="Zelle überprüfen 6 3" xfId="22401" xr:uid="{FDF089B4-0168-4678-8ED3-8E070F52F900}"/>
    <cellStyle name="Zelle überprüfen 6 3 2" xfId="22402" xr:uid="{A4E1DDA7-3E50-4FDA-B0F9-C0F39620F852}"/>
    <cellStyle name="Zelle überprüfen 6 3 2 2" xfId="40275" xr:uid="{03230387-9995-49F2-B477-AB7783301CB9}"/>
    <cellStyle name="Zelle überprüfen 6 3 2 3" xfId="58126" xr:uid="{864A41DB-CA55-4ED9-B122-A89677E80959}"/>
    <cellStyle name="Zelle überprüfen 6 3 3" xfId="40274" xr:uid="{015B23B8-1A95-4640-827D-00AC4A245781}"/>
    <cellStyle name="Zelle überprüfen 6 3 4" xfId="58125" xr:uid="{31AF20D3-5B2C-41FE-9674-28CD76CB3FE7}"/>
    <cellStyle name="Zelle überprüfen 6 4" xfId="22403" xr:uid="{C7286148-6843-4AAB-BF83-76D7F65C0945}"/>
    <cellStyle name="Zelle überprüfen 6 4 2" xfId="40276" xr:uid="{FE3A7815-DFB4-4CDA-AE74-E16092E7AB75}"/>
    <cellStyle name="Zelle überprüfen 6 4 3" xfId="58127" xr:uid="{CBA55244-263E-4E4E-B20A-01374E13AC23}"/>
    <cellStyle name="Zelle überprüfen 6 5" xfId="40271" xr:uid="{BD1978EE-226D-4D42-896E-776B9BB2173E}"/>
    <cellStyle name="Zelle überprüfen 6 6" xfId="58122" xr:uid="{0F0FFD61-3DA3-4161-8152-73553BC893E6}"/>
    <cellStyle name="Zelle überprüfen 7" xfId="22404" xr:uid="{D3898C85-FE7F-4EDB-8CDA-15FAB2146175}"/>
    <cellStyle name="Zelle überprüfen 7 2" xfId="22405" xr:uid="{2CF6F560-5410-47A0-B0E3-6D56EF9747B8}"/>
    <cellStyle name="Zelle überprüfen 7 2 2" xfId="40278" xr:uid="{182228E4-61E3-48A7-AA78-0F22D1126F03}"/>
    <cellStyle name="Zelle überprüfen 7 2 3" xfId="58129" xr:uid="{4F7F1853-9415-4933-9140-712FEBE2E39B}"/>
    <cellStyle name="Zelle überprüfen 7 3" xfId="40277" xr:uid="{5D1B08CC-485E-4557-A359-529D1D80DC0E}"/>
    <cellStyle name="Zelle überprüfen 7 4" xfId="58128" xr:uid="{384571E7-C6B0-4D95-B1DA-44C14E15DB3B}"/>
    <cellStyle name="Zelle überprüfen 8" xfId="22406" xr:uid="{36AB63B4-0CC3-4C5B-9086-3752DC9982AE}"/>
    <cellStyle name="Zelle überprüfen 8 2" xfId="22407" xr:uid="{3783C57A-AB5F-42FA-AC4B-8CEDC62E6AC2}"/>
    <cellStyle name="Zelle überprüfen 8 2 2" xfId="40280" xr:uid="{DA9532BE-3EAA-47A4-AF36-0906FD80995D}"/>
    <cellStyle name="Zelle überprüfen 8 2 3" xfId="58131" xr:uid="{D5983A48-852A-4152-BD8F-58CCD4A9E696}"/>
    <cellStyle name="Zelle überprüfen 8 3" xfId="40279" xr:uid="{718E9B43-7963-4BE7-B668-8F728DA85212}"/>
    <cellStyle name="Zelle überprüfen 8 4" xfId="58130" xr:uid="{FC688F4A-EED7-4943-8E00-F224469613B0}"/>
    <cellStyle name="Zelle überprüfen 9" xfId="22408" xr:uid="{BADE49E9-7421-4E53-BBF5-45120116C5DC}"/>
    <cellStyle name="Zelle überprüfen 9 2" xfId="22409" xr:uid="{EED944C2-2B5C-42FD-B956-A683624BD9DB}"/>
    <cellStyle name="Zelle überprüfen 9 2 2" xfId="40282" xr:uid="{61430FCE-DB01-4244-A7EF-604357A3FF2F}"/>
    <cellStyle name="Zelle überprüfen 9 2 3" xfId="58133" xr:uid="{82EC23EE-1EDC-489D-99D4-92B066D4B0BD}"/>
    <cellStyle name="Zelle überprüfen 9 3" xfId="40281" xr:uid="{E998CB8B-9770-4ED5-A2CE-2CD5594F2467}"/>
    <cellStyle name="Zelle überprüfen 9 4" xfId="58132" xr:uid="{22976687-1CBD-4F02-8247-DB4BD19C33C9}"/>
    <cellStyle name="Гиперссылка" xfId="3390" xr:uid="{C66F4078-514D-46C8-AE86-5AFB52585CAF}"/>
    <cellStyle name="Гиперссылка 10" xfId="22411" xr:uid="{80B9B920-E3F6-4687-97D3-E59FFB53D119}"/>
    <cellStyle name="Гиперссылка 10 2" xfId="40284" xr:uid="{E14D6D0D-8C46-4553-ACA2-ADCEAB38CEC6}"/>
    <cellStyle name="Гиперссылка 10 3" xfId="58135" xr:uid="{4FF1BBD2-1271-40F0-A84B-E3C06B6469C1}"/>
    <cellStyle name="Гиперссылка 11" xfId="22412" xr:uid="{7C7F2D3E-F89B-476C-B4F7-2101FF340E55}"/>
    <cellStyle name="Гиперссылка 11 2" xfId="40285" xr:uid="{27C9A3C0-FF81-456F-ABDE-9EEBD45B2482}"/>
    <cellStyle name="Гиперссылка 11 3" xfId="58136" xr:uid="{400DDB99-287C-4A96-9E4C-050B1B6867B7}"/>
    <cellStyle name="Гиперссылка 12" xfId="22410" xr:uid="{85396301-D203-4297-A948-94422084EE96}"/>
    <cellStyle name="Гиперссылка 12 2" xfId="40283" xr:uid="{BD21866E-74DD-476A-8637-E60826C20840}"/>
    <cellStyle name="Гиперссылка 12 3" xfId="58134" xr:uid="{A1F6B27E-3EB0-4820-A646-DAE70BEB2B0E}"/>
    <cellStyle name="Гиперссылка 13" xfId="60468" xr:uid="{ABCB38E6-CB2E-4BC3-83A9-90E0596576C1}"/>
    <cellStyle name="Гиперссылка 2" xfId="22413" xr:uid="{42CF975A-3D28-4449-87EB-C656CD90B8E5}"/>
    <cellStyle name="Гиперссылка 2 2" xfId="22414" xr:uid="{E6898C2E-09BE-43CF-9B87-868527F0C257}"/>
    <cellStyle name="Гиперссылка 2 2 2" xfId="22415" xr:uid="{492A0279-E2D5-4A4A-A84A-44B968F03F43}"/>
    <cellStyle name="Гиперссылка 2 2 2 2" xfId="40288" xr:uid="{CC27D174-C8B5-4C98-8B63-B18293B90C49}"/>
    <cellStyle name="Гиперссылка 2 2 2 3" xfId="58139" xr:uid="{93B49DF7-D44E-429D-A832-6046C80E7B69}"/>
    <cellStyle name="Гиперссылка 2 2 3" xfId="40287" xr:uid="{E2AAA802-B545-41A1-A1D5-4BF2334AEE82}"/>
    <cellStyle name="Гиперссылка 2 2 4" xfId="58138" xr:uid="{812EFF44-456B-4D91-BD5E-5FBF84B95F75}"/>
    <cellStyle name="Гиперссылка 2 3" xfId="22416" xr:uid="{58F9EBA2-2377-49D6-85EF-1F0702D76788}"/>
    <cellStyle name="Гиперссылка 2 3 2" xfId="22417" xr:uid="{5AE84D70-25F5-452C-B4ED-FD5F875C6B55}"/>
    <cellStyle name="Гиперссылка 2 3 2 2" xfId="40290" xr:uid="{C253993A-9559-4F7B-9A2C-5541B27A6703}"/>
    <cellStyle name="Гиперссылка 2 3 2 3" xfId="58141" xr:uid="{9B5025E3-BB1D-41CF-8040-E9A6ACCEE6FC}"/>
    <cellStyle name="Гиперссылка 2 3 3" xfId="40289" xr:uid="{7F99017F-20EF-4522-88E1-9E6C897063E8}"/>
    <cellStyle name="Гиперссылка 2 3 4" xfId="58140" xr:uid="{3772AE19-C3A5-407B-A6B1-8A9DDE015F31}"/>
    <cellStyle name="Гиперссылка 2 4" xfId="22418" xr:uid="{C9E7DF02-880D-482E-9D7F-9E6F57C8DB1E}"/>
    <cellStyle name="Гиперссылка 2 4 2" xfId="40291" xr:uid="{4B523701-2DAF-4819-9F2D-F2AF3FF1C69B}"/>
    <cellStyle name="Гиперссылка 2 4 3" xfId="58142" xr:uid="{AE28A935-EE90-4051-B481-11406B4E2B8E}"/>
    <cellStyle name="Гиперссылка 2 5" xfId="22419" xr:uid="{566F5514-DF97-4F66-9CA7-61FF68ED78B8}"/>
    <cellStyle name="Гиперссылка 2 5 2" xfId="40292" xr:uid="{D948D51A-A4C8-4D05-987B-BBA377FEC707}"/>
    <cellStyle name="Гиперссылка 2 5 3" xfId="58143" xr:uid="{45819CF0-4BD0-4A46-A419-106B2C582641}"/>
    <cellStyle name="Гиперссылка 2 6" xfId="40286" xr:uid="{83DC8611-E630-468F-93CF-D29A31CBA17C}"/>
    <cellStyle name="Гиперссылка 2 7" xfId="58137" xr:uid="{ABAB0E91-75AA-4449-9F01-4C1CF35384F6}"/>
    <cellStyle name="Гиперссылка 3" xfId="22420" xr:uid="{2B6AA7BF-DF8B-44B2-B350-FFD8043A878B}"/>
    <cellStyle name="Гиперссылка 3 2" xfId="22421" xr:uid="{34486A1B-5D2B-4459-BE4C-F88292187320}"/>
    <cellStyle name="Гиперссылка 3 2 2" xfId="22422" xr:uid="{54E8C60B-E3E7-4B63-9E91-22895C5F6E49}"/>
    <cellStyle name="Гиперссылка 3 2 2 2" xfId="40295" xr:uid="{5D221290-C82C-4572-A8EE-DFE09E3B8FDA}"/>
    <cellStyle name="Гиперссылка 3 2 2 3" xfId="58146" xr:uid="{04080008-CBD6-4643-9290-978570685B2F}"/>
    <cellStyle name="Гиперссылка 3 2 3" xfId="40294" xr:uid="{14D7F623-7EB8-40A6-A22E-1E9C70D70192}"/>
    <cellStyle name="Гиперссылка 3 2 4" xfId="58145" xr:uid="{4EFDC201-CB5C-4249-9F97-EA8FA276267A}"/>
    <cellStyle name="Гиперссылка 3 3" xfId="22423" xr:uid="{ED04DFB0-CD8D-4AC6-963B-3B2B1AD17391}"/>
    <cellStyle name="Гиперссылка 3 3 2" xfId="22424" xr:uid="{681D7C7D-75CD-4F66-B6AD-EEBACD28186D}"/>
    <cellStyle name="Гиперссылка 3 3 2 2" xfId="40297" xr:uid="{9A6CE9C5-C924-4D5D-BBFB-FC96F2B29715}"/>
    <cellStyle name="Гиперссылка 3 3 2 3" xfId="58148" xr:uid="{D44FE933-2225-4D38-BC05-5AFDE6813919}"/>
    <cellStyle name="Гиперссылка 3 3 3" xfId="40296" xr:uid="{76A4BFD0-DE49-4FA1-8708-697A1886A482}"/>
    <cellStyle name="Гиперссылка 3 3 4" xfId="58147" xr:uid="{73C06A20-D19E-4590-9119-F15EDC2D9D58}"/>
    <cellStyle name="Гиперссылка 3 4" xfId="22425" xr:uid="{4C27ADB6-1BA3-40A3-94EB-20A3D4DDC3A0}"/>
    <cellStyle name="Гиперссылка 3 4 2" xfId="40298" xr:uid="{DD526250-02AD-41A6-BD0F-C10C89C7578E}"/>
    <cellStyle name="Гиперссылка 3 4 3" xfId="58149" xr:uid="{F3D7F756-0776-4771-ABF4-A08EB22697CC}"/>
    <cellStyle name="Гиперссылка 3 5" xfId="40293" xr:uid="{B805B8CA-C48D-4598-A05F-71988B353E5A}"/>
    <cellStyle name="Гиперссылка 3 6" xfId="58144" xr:uid="{49061FAC-8D79-4A33-BA06-B5A80A626905}"/>
    <cellStyle name="Гиперссылка 4" xfId="22426" xr:uid="{8D61C27F-6E0F-42E1-8FA0-BE4A5934CB29}"/>
    <cellStyle name="Гиперссылка 4 2" xfId="22427" xr:uid="{49E22B8E-957F-4D2D-BBD2-DF0256EA5869}"/>
    <cellStyle name="Гиперссылка 4 2 2" xfId="22428" xr:uid="{E4A169CD-CE43-4B4F-B9A8-4C835977352D}"/>
    <cellStyle name="Гиперссылка 4 2 2 2" xfId="40301" xr:uid="{929F8DAB-E6CA-4318-A5F2-6B806ED59D5E}"/>
    <cellStyle name="Гиперссылка 4 2 2 3" xfId="58152" xr:uid="{EE59A283-EDDB-469B-B183-3F695219C28C}"/>
    <cellStyle name="Гиперссылка 4 2 3" xfId="40300" xr:uid="{23F64FB0-DB00-4856-9F78-A1BC54EF0164}"/>
    <cellStyle name="Гиперссылка 4 2 4" xfId="58151" xr:uid="{A94FDA54-B86A-4B99-BF41-CF0CEE56AE17}"/>
    <cellStyle name="Гиперссылка 4 3" xfId="22429" xr:uid="{7043EEA0-05DE-4A42-90C5-DA48E5FD816B}"/>
    <cellStyle name="Гиперссылка 4 3 2" xfId="22430" xr:uid="{9A4FB79A-F708-48FF-82B2-01418CEB310C}"/>
    <cellStyle name="Гиперссылка 4 3 2 2" xfId="40303" xr:uid="{DD2EE6A6-0C64-46FE-A3C9-6B82458C3D09}"/>
    <cellStyle name="Гиперссылка 4 3 2 3" xfId="58154" xr:uid="{F1877F96-07BF-4AF0-BE63-0C2627E40C9C}"/>
    <cellStyle name="Гиперссылка 4 3 3" xfId="40302" xr:uid="{B55FEC58-1D45-40C4-A8E2-C7FB2BBD9E0A}"/>
    <cellStyle name="Гиперссылка 4 3 4" xfId="58153" xr:uid="{3146EA90-147B-4C30-B301-984A06C71A87}"/>
    <cellStyle name="Гиперссылка 4 4" xfId="22431" xr:uid="{BA28EED2-04A5-4739-91C8-12DB010168A8}"/>
    <cellStyle name="Гиперссылка 4 4 2" xfId="40304" xr:uid="{7193DDD1-5BDA-42B2-9997-1F1845EC1B50}"/>
    <cellStyle name="Гиперссылка 4 4 3" xfId="58155" xr:uid="{33013852-8B84-4CCD-BD6B-561D11B633B6}"/>
    <cellStyle name="Гиперссылка 4 5" xfId="40299" xr:uid="{168F6D87-013D-49CC-BA73-D436D4FE7A6D}"/>
    <cellStyle name="Гиперссылка 4 6" xfId="58150" xr:uid="{47E6592A-2078-4047-A9AF-3AE6EC80D19D}"/>
    <cellStyle name="Гиперссылка 5" xfId="22432" xr:uid="{EDCE0ABE-BC68-4B10-B439-2B0FBE7DEA55}"/>
    <cellStyle name="Гиперссылка 5 2" xfId="22433" xr:uid="{E46EB9FF-896F-4C73-9E0F-C1865B9297D0}"/>
    <cellStyle name="Гиперссылка 5 2 2" xfId="22434" xr:uid="{75753579-FFCA-4AD1-B69E-D0F59E25EBE6}"/>
    <cellStyle name="Гиперссылка 5 2 2 2" xfId="40307" xr:uid="{1AA73EFC-C191-46EE-9F4F-D240F7FCF4E5}"/>
    <cellStyle name="Гиперссылка 5 2 2 3" xfId="58158" xr:uid="{83A1FACC-FE40-464E-9025-0E24E3B150DD}"/>
    <cellStyle name="Гиперссылка 5 2 3" xfId="40306" xr:uid="{486E8B4A-C415-4A2E-A64A-8AF3EAD2FECA}"/>
    <cellStyle name="Гиперссылка 5 2 4" xfId="58157" xr:uid="{833A41C0-040C-4210-9A05-3DC25180CD57}"/>
    <cellStyle name="Гиперссылка 5 3" xfId="22435" xr:uid="{05A76B4B-A80F-4F35-A9E7-C3981F5738CA}"/>
    <cellStyle name="Гиперссылка 5 3 2" xfId="22436" xr:uid="{E3A68BA8-0359-484E-8FDA-BD3CE48DC0D5}"/>
    <cellStyle name="Гиперссылка 5 3 2 2" xfId="40309" xr:uid="{67058262-C65F-4B31-AD41-46E1CA7E76AC}"/>
    <cellStyle name="Гиперссылка 5 3 2 3" xfId="58160" xr:uid="{B9943E19-55B7-48DE-8082-30A70870D591}"/>
    <cellStyle name="Гиперссылка 5 3 3" xfId="40308" xr:uid="{3716738F-6FDF-43CB-9698-2B8D7915C9FE}"/>
    <cellStyle name="Гиперссылка 5 3 4" xfId="58159" xr:uid="{1A59BDAF-0B94-4C63-93C5-F74CD499E7B0}"/>
    <cellStyle name="Гиперссылка 5 4" xfId="22437" xr:uid="{455706F3-43F5-4803-8BB3-C4AC3C33AAE8}"/>
    <cellStyle name="Гиперссылка 5 4 2" xfId="22438" xr:uid="{066A8763-AF7D-4ABD-A958-3FBC3BD6D5FB}"/>
    <cellStyle name="Гиперссылка 5 4 2 2" xfId="40311" xr:uid="{A11A05E0-BFF1-4090-B05F-45951D725BBF}"/>
    <cellStyle name="Гиперссылка 5 4 2 3" xfId="58162" xr:uid="{A6D49041-2BB2-4724-86DD-2396BE585A93}"/>
    <cellStyle name="Гиперссылка 5 4 3" xfId="40310" xr:uid="{125BFA07-BD70-40D9-B645-1912B6CF3822}"/>
    <cellStyle name="Гиперссылка 5 4 4" xfId="58161" xr:uid="{8FB9CD3D-9184-44EE-8FF5-7BAD1C702770}"/>
    <cellStyle name="Гиперссылка 5 5" xfId="22439" xr:uid="{F609A9E9-EE79-4322-BFD1-5F9904C08F0D}"/>
    <cellStyle name="Гиперссылка 5 5 2" xfId="40312" xr:uid="{B6A2F428-0F27-4F49-AA2F-13C0D27BB8FD}"/>
    <cellStyle name="Гиперссылка 5 5 3" xfId="58163" xr:uid="{F8FFFC78-36D4-49FF-ADE6-2BC2F0AADA4F}"/>
    <cellStyle name="Гиперссылка 5 6" xfId="40305" xr:uid="{1B5FE34D-3D6C-4414-85BE-37A797143631}"/>
    <cellStyle name="Гиперссылка 5 7" xfId="58156" xr:uid="{CAE3E2C9-A787-4C1C-B7C1-3B26AEF40CAB}"/>
    <cellStyle name="Гиперссылка 6" xfId="22440" xr:uid="{F24E5E31-6209-4D13-AC2E-4B51C5A83EFF}"/>
    <cellStyle name="Гиперссылка 6 2" xfId="22441" xr:uid="{9C4510A4-DB1D-4CB9-BF6A-BF54F2DD573C}"/>
    <cellStyle name="Гиперссылка 6 2 2" xfId="22442" xr:uid="{0470CB06-A2D0-4E4D-8255-061B6EE336AF}"/>
    <cellStyle name="Гиперссылка 6 2 2 2" xfId="40315" xr:uid="{E9AE7FFD-3652-4030-86AB-0F1A0DC15A92}"/>
    <cellStyle name="Гиперссылка 6 2 2 3" xfId="58166" xr:uid="{95D9A753-405C-44EE-B373-E58C4602D1AA}"/>
    <cellStyle name="Гиперссылка 6 2 3" xfId="40314" xr:uid="{F6FF81BE-8126-479D-AF38-C51700FC55C6}"/>
    <cellStyle name="Гиперссылка 6 2 4" xfId="58165" xr:uid="{F84C9451-EC4D-4DD0-952C-8C2C6C326DA3}"/>
    <cellStyle name="Гиперссылка 6 3" xfId="22443" xr:uid="{35F84CEC-55BE-40E3-ACBF-517C30756C59}"/>
    <cellStyle name="Гиперссылка 6 3 2" xfId="22444" xr:uid="{7989001E-8764-4645-9065-701489B2D6F8}"/>
    <cellStyle name="Гиперссылка 6 3 2 2" xfId="40317" xr:uid="{C1C937D1-5DF1-44F4-8854-8E991093084D}"/>
    <cellStyle name="Гиперссылка 6 3 2 3" xfId="58168" xr:uid="{960DD2F0-4F6C-4C63-823B-7E31A5DD2431}"/>
    <cellStyle name="Гиперссылка 6 3 3" xfId="40316" xr:uid="{FF08DCA2-CA6B-40E0-8C43-C04CB3751208}"/>
    <cellStyle name="Гиперссылка 6 3 4" xfId="58167" xr:uid="{31C32AF4-080A-4844-AFF6-8E791230941C}"/>
    <cellStyle name="Гиперссылка 6 4" xfId="22445" xr:uid="{16CCC4E7-8486-4314-8421-6B70477E7D7A}"/>
    <cellStyle name="Гиперссылка 6 4 2" xfId="40318" xr:uid="{F202852B-6FEC-4528-8680-485AE461E422}"/>
    <cellStyle name="Гиперссылка 6 4 3" xfId="58169" xr:uid="{254059DA-1D0C-4DC7-80DE-2088220B1F8B}"/>
    <cellStyle name="Гиперссылка 6 5" xfId="40313" xr:uid="{927DD230-C142-4E60-B2DF-5037E2AA02A1}"/>
    <cellStyle name="Гиперссылка 6 6" xfId="58164" xr:uid="{5C6938DE-212D-416F-889A-FED3C9C78490}"/>
    <cellStyle name="Гиперссылка 7" xfId="22446" xr:uid="{A261A8BB-83DA-4859-BF1F-C708D3639CB4}"/>
    <cellStyle name="Гиперссылка 7 2" xfId="22447" xr:uid="{7017DE78-1371-46F6-9068-AA12586EF4C3}"/>
    <cellStyle name="Гиперссылка 7 2 2" xfId="40320" xr:uid="{25DE6288-4500-4AB9-89DE-F2145CF38F71}"/>
    <cellStyle name="Гиперссылка 7 2 3" xfId="58171" xr:uid="{5E0291B8-357D-4CEA-9136-9D6C8F0D9B06}"/>
    <cellStyle name="Гиперссылка 7 3" xfId="40319" xr:uid="{C1B8BE86-BB68-4D92-97A5-E13CFB8F5A68}"/>
    <cellStyle name="Гиперссылка 7 4" xfId="58170" xr:uid="{D92E68D3-D356-4824-A5EB-71B9D8AC44AE}"/>
    <cellStyle name="Гиперссылка 8" xfId="22448" xr:uid="{C59FC076-543D-409C-9146-E3256C94B0AD}"/>
    <cellStyle name="Гиперссылка 8 2" xfId="22449" xr:uid="{103BF8A3-726E-4F75-BF16-7D735F460B50}"/>
    <cellStyle name="Гиперссылка 8 2 2" xfId="40322" xr:uid="{C00B82ED-52DD-4B2C-ADF9-372C5C18A285}"/>
    <cellStyle name="Гиперссылка 8 2 3" xfId="58173" xr:uid="{01C70EB6-3C2C-440A-89CB-615D8A756445}"/>
    <cellStyle name="Гиперссылка 8 3" xfId="40321" xr:uid="{9EA2DBAC-B89E-4BC9-AF92-4EA15E1F96FD}"/>
    <cellStyle name="Гиперссылка 8 4" xfId="58172" xr:uid="{6E6CE367-7CA5-4345-A999-A627E051CB78}"/>
    <cellStyle name="Гиперссылка 9" xfId="22450" xr:uid="{502B9E91-98D0-477F-A6B7-2EE058E0AE82}"/>
    <cellStyle name="Гиперссылка 9 2" xfId="22451" xr:uid="{55A388F8-480E-4206-824B-66F1754D1874}"/>
    <cellStyle name="Гиперссылка 9 2 2" xfId="40324" xr:uid="{BDB53D78-869F-46B6-8690-0C4A1344EDB3}"/>
    <cellStyle name="Гиперссылка 9 2 3" xfId="58175" xr:uid="{F773AC80-743C-4437-BD00-978F1601D613}"/>
    <cellStyle name="Гиперссылка 9 3" xfId="40323" xr:uid="{FA6564DF-5800-4155-AE83-443751959424}"/>
    <cellStyle name="Гиперссылка 9 4" xfId="58174" xr:uid="{6469B808-294A-44FE-BAEB-F66A899312F6}"/>
    <cellStyle name="Обычный_2++" xfId="3391" xr:uid="{55792BDE-DBD5-4073-A36E-DB91B9DDD6D3}"/>
    <cellStyle name="已访问的超链接" xfId="338" xr:uid="{58C4051D-9D71-4258-A782-7C1F3C366888}"/>
    <cellStyle name="已访问的超链接 10" xfId="22453" xr:uid="{3A0E23E4-AFFF-47BE-B50A-95F1CFCF0F0E}"/>
    <cellStyle name="已访问的超链接 10 2" xfId="40326" xr:uid="{CDEBFF62-574A-467D-BDFB-D8686297EAC0}"/>
    <cellStyle name="已访问的超链接 10 3" xfId="58177" xr:uid="{5B8BFCA6-0D5C-4B17-BB51-C7D6F435A9F2}"/>
    <cellStyle name="已访问的超链接 11" xfId="22454" xr:uid="{31185D60-2A79-4E5E-A511-7E8EC9D04F2D}"/>
    <cellStyle name="已访问的超链接 11 2" xfId="40327" xr:uid="{5963B889-6412-49B6-BB2B-FA55F4A75693}"/>
    <cellStyle name="已访问的超链接 11 3" xfId="58178" xr:uid="{E1EA034A-D08E-44B0-B02F-09E1075D8645}"/>
    <cellStyle name="已访问的超链接 12" xfId="22452" xr:uid="{35C11F6C-448F-4647-999A-B1E7586E4277}"/>
    <cellStyle name="已访问的超链接 12 2" xfId="40325" xr:uid="{40D5A0BA-AC04-447F-905A-D8500CED40A5}"/>
    <cellStyle name="已访问的超链接 12 3" xfId="58176" xr:uid="{39C4E927-00A3-477F-AB6E-FBB8D20FAD77}"/>
    <cellStyle name="已访问的超链接 13" xfId="60469" xr:uid="{CE8F22F7-5FF5-4D48-91FA-8DAD38EE8353}"/>
    <cellStyle name="已访问的超链接 2" xfId="22455" xr:uid="{39125DE8-92B5-41E6-8711-0C9E855F8904}"/>
    <cellStyle name="已访问的超链接 2 2" xfId="22456" xr:uid="{BBB120C1-0C83-4B9D-9754-6EB64B36955E}"/>
    <cellStyle name="已访问的超链接 2 2 2" xfId="22457" xr:uid="{A58B7559-17ED-43FC-B1EE-941317CD3093}"/>
    <cellStyle name="已访问的超链接 2 2 2 2" xfId="40330" xr:uid="{F39976CA-E011-44B3-88B9-445E24965971}"/>
    <cellStyle name="已访问的超链接 2 2 2 3" xfId="58181" xr:uid="{CD8643AD-46CE-4397-B01C-8E0AF5AF493E}"/>
    <cellStyle name="已访问的超链接 2 2 3" xfId="40329" xr:uid="{377CC788-0AD0-4BD4-A5CE-CE4C236F995A}"/>
    <cellStyle name="已访问的超链接 2 2 4" xfId="58180" xr:uid="{9734BF21-E822-48E1-8269-E99B89D687D1}"/>
    <cellStyle name="已访问的超链接 2 3" xfId="22458" xr:uid="{C7523CA7-66F7-48ED-AD8D-1B70483BCA04}"/>
    <cellStyle name="已访问的超链接 2 3 2" xfId="22459" xr:uid="{0FF075B5-3815-4A2C-89FB-3A3EB162C5EC}"/>
    <cellStyle name="已访问的超链接 2 3 2 2" xfId="40332" xr:uid="{7860F5B1-C908-44F9-BA8E-D42AA7CCC550}"/>
    <cellStyle name="已访问的超链接 2 3 2 3" xfId="58183" xr:uid="{A85B6CED-7708-4E21-ABB1-A3FF86321FCC}"/>
    <cellStyle name="已访问的超链接 2 3 3" xfId="40331" xr:uid="{B3F496C2-0E38-41C8-A9A5-940FCFD073A4}"/>
    <cellStyle name="已访问的超链接 2 3 4" xfId="58182" xr:uid="{C604EF5D-4C0E-4781-B792-B108D8B1F40D}"/>
    <cellStyle name="已访问的超链接 2 4" xfId="22460" xr:uid="{6335C54F-1B81-46C0-8C07-2AE2122AE4C4}"/>
    <cellStyle name="已访问的超链接 2 4 2" xfId="40333" xr:uid="{1C17A6CB-491E-4796-8B42-FA60FFAD1CCA}"/>
    <cellStyle name="已访问的超链接 2 4 3" xfId="58184" xr:uid="{095CC376-7BBF-46B2-9C87-A2343ED8B972}"/>
    <cellStyle name="已访问的超链接 2 5" xfId="22461" xr:uid="{A9629C44-915D-48A7-8D24-9C0523F7E22E}"/>
    <cellStyle name="已访问的超链接 2 5 2" xfId="40334" xr:uid="{D8E46302-4496-406D-B47E-13AF0DF1205C}"/>
    <cellStyle name="已访问的超链接 2 5 3" xfId="58185" xr:uid="{4628C5CD-FF66-4F6D-BC1B-8C00F2DB7C19}"/>
    <cellStyle name="已访问的超链接 2 6" xfId="40328" xr:uid="{5A16BCA7-AFE1-4C3B-BBED-5F84643DA012}"/>
    <cellStyle name="已访问的超链接 2 7" xfId="58179" xr:uid="{3DBF885C-44CD-4AAD-9364-ECB5F8189231}"/>
    <cellStyle name="已访问的超链接 3" xfId="22462" xr:uid="{38BEC9F7-BD6F-4A2F-A4A2-455E66F52176}"/>
    <cellStyle name="已访问的超链接 3 2" xfId="22463" xr:uid="{CA8F733E-E903-4040-ACFB-4C1859C1FA9F}"/>
    <cellStyle name="已访问的超链接 3 2 2" xfId="22464" xr:uid="{4E7409AC-F9C1-416B-A9F7-0F3290D69406}"/>
    <cellStyle name="已访问的超链接 3 2 2 2" xfId="40337" xr:uid="{0285E26B-3D3E-4DBF-AA69-14D12BD1FD22}"/>
    <cellStyle name="已访问的超链接 3 2 2 3" xfId="58188" xr:uid="{21C25CE8-EAB4-4992-B873-BA260BD87A00}"/>
    <cellStyle name="已访问的超链接 3 2 3" xfId="40336" xr:uid="{E69326AD-4E0A-42C4-85C5-80DA4799CB17}"/>
    <cellStyle name="已访问的超链接 3 2 4" xfId="58187" xr:uid="{E08D8705-E0FC-4873-B0A7-07DCEC8F99E4}"/>
    <cellStyle name="已访问的超链接 3 3" xfId="22465" xr:uid="{E905A1BC-6803-4ED1-AC2A-28DDD3D49B51}"/>
    <cellStyle name="已访问的超链接 3 3 2" xfId="22466" xr:uid="{02C6EF1C-D779-45BC-AC16-BC3BE0486CEB}"/>
    <cellStyle name="已访问的超链接 3 3 2 2" xfId="40339" xr:uid="{95952638-1CB0-43BD-BDD7-829A75D42899}"/>
    <cellStyle name="已访问的超链接 3 3 2 3" xfId="58190" xr:uid="{B796F643-CFEA-426B-A1D8-6712CAC40873}"/>
    <cellStyle name="已访问的超链接 3 3 3" xfId="40338" xr:uid="{2C213C0B-DAF3-4360-BB4D-E1FFFC42C542}"/>
    <cellStyle name="已访问的超链接 3 3 4" xfId="58189" xr:uid="{17DFB6D6-C154-4445-A9E3-0B110446ADB8}"/>
    <cellStyle name="已访问的超链接 3 4" xfId="22467" xr:uid="{39610B6E-768C-48D2-B200-49F594DCEBF3}"/>
    <cellStyle name="已访问的超链接 3 4 2" xfId="40340" xr:uid="{D6AB2C38-1CCE-4D1D-AA09-7F050B63B8C4}"/>
    <cellStyle name="已访问的超链接 3 4 3" xfId="58191" xr:uid="{755EF274-9CFE-4736-983C-08F24A813F7F}"/>
    <cellStyle name="已访问的超链接 3 5" xfId="40335" xr:uid="{4AB5857B-D14E-436D-B22E-2E941CC34A7C}"/>
    <cellStyle name="已访问的超链接 3 6" xfId="58186" xr:uid="{CACA21E2-214F-4981-9AFA-AE6651A6493F}"/>
    <cellStyle name="已访问的超链接 4" xfId="22468" xr:uid="{EEC8E46B-637C-4EEB-88D7-2E603B490D73}"/>
    <cellStyle name="已访问的超链接 4 2" xfId="22469" xr:uid="{36AF67A2-F25C-40C9-8271-B76AF514D241}"/>
    <cellStyle name="已访问的超链接 4 2 2" xfId="22470" xr:uid="{BE5AFE4B-27B2-41B3-84A6-E8733F61BFE5}"/>
    <cellStyle name="已访问的超链接 4 2 2 2" xfId="40343" xr:uid="{6718D719-CAE6-4F2F-A12C-26EE9D46FE55}"/>
    <cellStyle name="已访问的超链接 4 2 2 3" xfId="58194" xr:uid="{E40146FA-F6A6-4DEA-998D-600261F89DFA}"/>
    <cellStyle name="已访问的超链接 4 2 3" xfId="40342" xr:uid="{E8BA55F9-E4F7-4DD9-87C4-9BC488C6B47D}"/>
    <cellStyle name="已访问的超链接 4 2 4" xfId="58193" xr:uid="{3550BD01-3F8F-4FE1-9DBA-FC08CBA65654}"/>
    <cellStyle name="已访问的超链接 4 3" xfId="22471" xr:uid="{A3DF8CC7-5467-4C78-B948-97BD49023EDE}"/>
    <cellStyle name="已访问的超链接 4 3 2" xfId="22472" xr:uid="{7B908F48-DE61-4607-A60D-9CA3C61C85F4}"/>
    <cellStyle name="已访问的超链接 4 3 2 2" xfId="40345" xr:uid="{304A4CC6-799B-45E7-B151-20E11A58F3EA}"/>
    <cellStyle name="已访问的超链接 4 3 2 3" xfId="58196" xr:uid="{6BA79A23-D415-4BE0-BB5B-ADCAEE91167E}"/>
    <cellStyle name="已访问的超链接 4 3 3" xfId="40344" xr:uid="{1FDDD35C-B47C-4662-8E4E-4C8A4DEF8F75}"/>
    <cellStyle name="已访问的超链接 4 3 4" xfId="58195" xr:uid="{13C9E859-B15D-4FBF-84B4-AA2BFB308328}"/>
    <cellStyle name="已访问的超链接 4 4" xfId="22473" xr:uid="{16006EAC-B243-4247-80BD-FA91AD707829}"/>
    <cellStyle name="已访问的超链接 4 4 2" xfId="40346" xr:uid="{65CB7664-99EA-47FD-A271-0C1019C70A07}"/>
    <cellStyle name="已访问的超链接 4 4 3" xfId="58197" xr:uid="{D4E81F12-1E81-49F6-A2F2-685CBA2A7E43}"/>
    <cellStyle name="已访问的超链接 4 5" xfId="40341" xr:uid="{504CE8BD-C3E6-403A-A69F-6205414316BD}"/>
    <cellStyle name="已访问的超链接 4 6" xfId="58192" xr:uid="{08F409F2-241C-4100-9F21-19106AD6E8ED}"/>
    <cellStyle name="已访问的超链接 5" xfId="22474" xr:uid="{23CBE430-149F-451C-90A9-1DE6A6437B09}"/>
    <cellStyle name="已访问的超链接 5 2" xfId="22475" xr:uid="{6AE0A320-9919-42D9-AC0D-676653CEA87B}"/>
    <cellStyle name="已访问的超链接 5 2 2" xfId="22476" xr:uid="{8E4A253E-E509-41A9-8EBE-67AEA6422C5D}"/>
    <cellStyle name="已访问的超链接 5 2 2 2" xfId="40349" xr:uid="{2B9FDE49-7EA6-40AC-8B4E-D7C82471FB6E}"/>
    <cellStyle name="已访问的超链接 5 2 2 3" xfId="58200" xr:uid="{1CC9EA44-1108-4183-9D4D-AC0202B26778}"/>
    <cellStyle name="已访问的超链接 5 2 3" xfId="40348" xr:uid="{02FBF9B2-1F78-44E9-B56B-E39E6D4D96E5}"/>
    <cellStyle name="已访问的超链接 5 2 4" xfId="58199" xr:uid="{DB0E6575-5DC7-4056-BB35-E7A9EC204DDB}"/>
    <cellStyle name="已访问的超链接 5 3" xfId="22477" xr:uid="{2DB2F0C4-8359-4ED5-937E-E546D547EAA2}"/>
    <cellStyle name="已访问的超链接 5 3 2" xfId="22478" xr:uid="{A56F43EF-0E0B-4E17-862A-F0F749F190BB}"/>
    <cellStyle name="已访问的超链接 5 3 2 2" xfId="40351" xr:uid="{9E956BE3-A3C6-4737-B22C-BD29FE77225E}"/>
    <cellStyle name="已访问的超链接 5 3 2 3" xfId="58202" xr:uid="{DCEC5F97-D94C-4761-9063-49E2DD1E8A27}"/>
    <cellStyle name="已访问的超链接 5 3 3" xfId="40350" xr:uid="{FD82CEC4-8D79-4245-86DB-5C9C5ED4F526}"/>
    <cellStyle name="已访问的超链接 5 3 4" xfId="58201" xr:uid="{EF62250F-1687-4B51-BD57-3AB92B794974}"/>
    <cellStyle name="已访问的超链接 5 4" xfId="22479" xr:uid="{67C25EE0-7145-4933-A25E-7ED84DC3B236}"/>
    <cellStyle name="已访问的超链接 5 4 2" xfId="22480" xr:uid="{CAA0A8FD-E9E6-4691-A31C-363CE98B6A2D}"/>
    <cellStyle name="已访问的超链接 5 4 2 2" xfId="40353" xr:uid="{0EBB29B4-FAAF-4FAF-8BA6-7E30507875A3}"/>
    <cellStyle name="已访问的超链接 5 4 2 3" xfId="58204" xr:uid="{3CC54F5A-C523-4EF6-B013-30636CE392ED}"/>
    <cellStyle name="已访问的超链接 5 4 3" xfId="40352" xr:uid="{2B4BD590-5266-44A1-B58A-ECE5A1C0B641}"/>
    <cellStyle name="已访问的超链接 5 4 4" xfId="58203" xr:uid="{BB3C7C82-6391-4D6D-9762-724DB5B25B30}"/>
    <cellStyle name="已访问的超链接 5 5" xfId="22481" xr:uid="{A0790AE9-4F14-43C5-A8EE-F40F91C7E496}"/>
    <cellStyle name="已访问的超链接 5 5 2" xfId="40354" xr:uid="{204BA5D7-2346-45A0-9BD8-464BB0977856}"/>
    <cellStyle name="已访问的超链接 5 5 3" xfId="58205" xr:uid="{C388C4D3-4EE2-4BC0-94A5-FAD38D657872}"/>
    <cellStyle name="已访问的超链接 5 6" xfId="40347" xr:uid="{419825B3-C0E9-4F08-9DBE-17DA5D04ECF5}"/>
    <cellStyle name="已访问的超链接 5 7" xfId="58198" xr:uid="{12968CDD-EBCD-461D-80EE-01920ECC9DDB}"/>
    <cellStyle name="已访问的超链接 6" xfId="22482" xr:uid="{CFADA8D4-B0CE-41DE-8211-760F8BB43EDD}"/>
    <cellStyle name="已访问的超链接 6 2" xfId="22483" xr:uid="{81FFD43E-7571-4E67-B5C4-E2536F969093}"/>
    <cellStyle name="已访问的超链接 6 2 2" xfId="22484" xr:uid="{EBF2E920-BEC9-4F09-AE4C-738023E2A083}"/>
    <cellStyle name="已访问的超链接 6 2 2 2" xfId="40357" xr:uid="{B5409482-F63C-4291-8BEC-733FBE9192D6}"/>
    <cellStyle name="已访问的超链接 6 2 2 3" xfId="58208" xr:uid="{2B8F434F-01AB-4856-8EED-B9BE1A580F36}"/>
    <cellStyle name="已访问的超链接 6 2 3" xfId="40356" xr:uid="{D021CCBA-0341-48B3-B77A-DC1D60740E0C}"/>
    <cellStyle name="已访问的超链接 6 2 4" xfId="58207" xr:uid="{71354828-2A40-4B38-8F3A-4D054D6CDDD3}"/>
    <cellStyle name="已访问的超链接 6 3" xfId="22485" xr:uid="{8FA137BD-60EB-4651-9336-D2ABF949E7AB}"/>
    <cellStyle name="已访问的超链接 6 3 2" xfId="22486" xr:uid="{1B52090B-F547-4195-90D5-A9134D46DD86}"/>
    <cellStyle name="已访问的超链接 6 3 2 2" xfId="40359" xr:uid="{1547DD28-42A5-47F7-A291-7C27B839C2BE}"/>
    <cellStyle name="已访问的超链接 6 3 2 3" xfId="58210" xr:uid="{23BCDCA6-A3BC-4890-B89B-EDB54A4B6D1B}"/>
    <cellStyle name="已访问的超链接 6 3 3" xfId="40358" xr:uid="{5AE8D825-5F4F-4BC8-8837-35194B6398B1}"/>
    <cellStyle name="已访问的超链接 6 3 4" xfId="58209" xr:uid="{810029C4-D539-4E16-A972-64E411232F1F}"/>
    <cellStyle name="已访问的超链接 6 4" xfId="22487" xr:uid="{9BF58A26-7735-4395-969A-E1A1B25C5096}"/>
    <cellStyle name="已访问的超链接 6 4 2" xfId="40360" xr:uid="{478EEEC5-A5A1-44EA-A9D2-CC043069DDAD}"/>
    <cellStyle name="已访问的超链接 6 4 3" xfId="58211" xr:uid="{9ED9725B-69B7-4528-A27B-818CAEAA2538}"/>
    <cellStyle name="已访问的超链接 6 5" xfId="40355" xr:uid="{6CAFDE21-ED3A-4105-8C83-205178A1DCC1}"/>
    <cellStyle name="已访问的超链接 6 6" xfId="58206" xr:uid="{0745C795-6EC3-4673-979C-CC7F03FD1A26}"/>
    <cellStyle name="已访问的超链接 7" xfId="22488" xr:uid="{8112544F-E226-4225-AB1D-4CFD647BBAD1}"/>
    <cellStyle name="已访问的超链接 7 2" xfId="22489" xr:uid="{12BC18DE-F3D3-490D-AAA8-6B06A62B5AA1}"/>
    <cellStyle name="已访问的超链接 7 2 2" xfId="40362" xr:uid="{852B7833-B69E-457F-91BB-56101D20F256}"/>
    <cellStyle name="已访问的超链接 7 2 3" xfId="58213" xr:uid="{AE927AA1-5DDD-48A4-BC8B-9C9B4746D573}"/>
    <cellStyle name="已访问的超链接 7 3" xfId="40361" xr:uid="{33D7080E-9658-4F5F-902C-1CFABFD289BA}"/>
    <cellStyle name="已访问的超链接 7 4" xfId="58212" xr:uid="{376B0ABF-704E-4419-A8BC-5F4A3CFC4FFE}"/>
    <cellStyle name="已访问的超链接 8" xfId="22490" xr:uid="{9F3327EC-C9CC-4286-A0A6-1A44D0D51AC9}"/>
    <cellStyle name="已访问的超链接 8 2" xfId="22491" xr:uid="{56830F65-F96E-41BE-9B59-8BCCA8A35933}"/>
    <cellStyle name="已访问的超链接 8 2 2" xfId="40364" xr:uid="{649C5A7D-0836-4DFC-B134-BEAFD7386A2B}"/>
    <cellStyle name="已访问的超链接 8 2 3" xfId="58215" xr:uid="{CB56D9E0-B040-4FE5-AB78-2B1EB540F684}"/>
    <cellStyle name="已访问的超链接 8 3" xfId="40363" xr:uid="{115C16BC-F660-4509-AC0D-93DF6E3D6D58}"/>
    <cellStyle name="已访问的超链接 8 4" xfId="58214" xr:uid="{978069D0-DC4F-4F5D-9C66-14196083C656}"/>
    <cellStyle name="已访问的超链接 9" xfId="22492" xr:uid="{68FF1B6F-193F-430C-8A00-2FA95548155E}"/>
    <cellStyle name="已访问的超链接 9 2" xfId="22493" xr:uid="{7A9D38FE-2587-4A39-9B0C-EB516FD917C4}"/>
    <cellStyle name="已访问的超链接 9 2 2" xfId="40366" xr:uid="{FAB407C6-F75A-4E34-A804-9B45D4476912}"/>
    <cellStyle name="已访问的超链接 9 2 3" xfId="58217" xr:uid="{D95FB345-7947-4DEC-BEF3-95D86C8FCE62}"/>
    <cellStyle name="已访问的超链接 9 3" xfId="40365" xr:uid="{D68D4EC4-242F-4BE5-ACF5-8501FC760941}"/>
    <cellStyle name="已访问的超链接 9 4" xfId="58216" xr:uid="{3FB50017-CF50-4981-8420-D6B9457F3DA2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NRCANLOGOEN.JPG" TargetMode="External"/><Relationship Id="rId1" Type="http://schemas.openxmlformats.org/officeDocument/2006/relationships/image" Target="file:///C:\VFP%20PROJECTS\NEUD\IMAGES\CANADA_BLK.JPG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0</xdr:row>
      <xdr:rowOff>0</xdr:rowOff>
    </xdr:from>
    <xdr:to>
      <xdr:col>47</xdr:col>
      <xdr:colOff>82550</xdr:colOff>
      <xdr:row>3</xdr:row>
      <xdr:rowOff>25400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364B61D4-E0EC-470C-8DB1-73CC8B1D0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62600" y="0"/>
          <a:ext cx="46863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A2D3F70-DB54-47AF-91F2-4ADBAEBEF7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100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49</xdr:col>
      <xdr:colOff>0</xdr:colOff>
      <xdr:row>0</xdr:row>
      <xdr:rowOff>0</xdr:rowOff>
    </xdr:from>
    <xdr:to>
      <xdr:col>70</xdr:col>
      <xdr:colOff>527050</xdr:colOff>
      <xdr:row>3</xdr:row>
      <xdr:rowOff>25400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FE49467F-FD7E-44C0-BA79-968D643E8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95150" y="0"/>
          <a:ext cx="4521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74</xdr:col>
      <xdr:colOff>628650</xdr:colOff>
      <xdr:row>3</xdr:row>
      <xdr:rowOff>25400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8522AC5F-D505-4366-B185-2E9B40FA7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0600" y="0"/>
          <a:ext cx="41021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73</xdr:col>
      <xdr:colOff>2000250</xdr:colOff>
      <xdr:row>3</xdr:row>
      <xdr:rowOff>69850</xdr:rowOff>
    </xdr:from>
    <xdr:to>
      <xdr:col>73</xdr:col>
      <xdr:colOff>3060700</xdr:colOff>
      <xdr:row>4</xdr:row>
      <xdr:rowOff>177800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9BF9C20E-0C78-46B5-BC11-73DAF41A5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10400" y="61595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355600</xdr:colOff>
      <xdr:row>3</xdr:row>
      <xdr:rowOff>25400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40D0D39E-D74F-4E1B-8AB2-348FE2977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23500" y="0"/>
          <a:ext cx="45593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97</xdr:col>
      <xdr:colOff>2673350</xdr:colOff>
      <xdr:row>1</xdr:row>
      <xdr:rowOff>101600</xdr:rowOff>
    </xdr:from>
    <xdr:to>
      <xdr:col>98</xdr:col>
      <xdr:colOff>457200</xdr:colOff>
      <xdr:row>2</xdr:row>
      <xdr:rowOff>139700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C6406CBE-2D61-4B3C-8AF0-4ACCBAE6E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06400" y="26035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419100</xdr:colOff>
      <xdr:row>3</xdr:row>
      <xdr:rowOff>25400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A9F28AD0-2408-40EA-802B-E642DE784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46400" y="0"/>
          <a:ext cx="34544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122</xdr:col>
      <xdr:colOff>95250</xdr:colOff>
      <xdr:row>0</xdr:row>
      <xdr:rowOff>120650</xdr:rowOff>
    </xdr:from>
    <xdr:to>
      <xdr:col>142</xdr:col>
      <xdr:colOff>412750</xdr:colOff>
      <xdr:row>2</xdr:row>
      <xdr:rowOff>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00A4B026-ADB0-49B2-A269-683FBF345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46700" y="12065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172</xdr:col>
      <xdr:colOff>400050</xdr:colOff>
      <xdr:row>3</xdr:row>
      <xdr:rowOff>25400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667C4CAF-FB4E-4377-84D7-8044FDF32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283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171450</xdr:colOff>
      <xdr:row>0</xdr:row>
      <xdr:rowOff>152400</xdr:rowOff>
    </xdr:from>
    <xdr:to>
      <xdr:col>167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0D208D8D-8817-4CD7-9526-87A93AB61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84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311150</xdr:colOff>
      <xdr:row>3</xdr:row>
      <xdr:rowOff>95250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FF478BBA-1AE1-4864-98B4-61C7E174D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5148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3143250</xdr:colOff>
      <xdr:row>2</xdr:row>
      <xdr:rowOff>95250</xdr:rowOff>
    </xdr:from>
    <xdr:to>
      <xdr:col>22</xdr:col>
      <xdr:colOff>203200</xdr:colOff>
      <xdr:row>4</xdr:row>
      <xdr:rowOff>114300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107D28C9-D71D-472C-B528-D2F6C64B8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482600"/>
          <a:ext cx="105410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46</xdr:col>
      <xdr:colOff>234950</xdr:colOff>
      <xdr:row>3</xdr:row>
      <xdr:rowOff>25400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992EABDD-455D-4276-8F6A-B313887E2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2900" y="0"/>
          <a:ext cx="44704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3200400</xdr:colOff>
      <xdr:row>2</xdr:row>
      <xdr:rowOff>31750</xdr:rowOff>
    </xdr:from>
    <xdr:to>
      <xdr:col>46</xdr:col>
      <xdr:colOff>222250</xdr:colOff>
      <xdr:row>3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627580-8C2F-4E5B-BD8D-56948FA66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2850" y="4191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70</xdr:col>
      <xdr:colOff>6350</xdr:colOff>
      <xdr:row>3</xdr:row>
      <xdr:rowOff>25400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3C2130DC-BA9D-46A0-9DEC-4070C98E41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77550" y="0"/>
          <a:ext cx="42418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49</xdr:col>
      <xdr:colOff>2482850</xdr:colOff>
      <xdr:row>0</xdr:row>
      <xdr:rowOff>19050</xdr:rowOff>
    </xdr:from>
    <xdr:to>
      <xdr:col>50</xdr:col>
      <xdr:colOff>584200</xdr:colOff>
      <xdr:row>1</xdr:row>
      <xdr:rowOff>127000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84DC3D26-6386-4AC8-995B-7A1FBBE0D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9950" y="19050"/>
          <a:ext cx="13970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57150</xdr:colOff>
      <xdr:row>3</xdr:row>
      <xdr:rowOff>25400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412FB9B9-852D-4C12-B8E6-A90382874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24300" y="0"/>
          <a:ext cx="42926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73</xdr:col>
      <xdr:colOff>2844800</xdr:colOff>
      <xdr:row>0</xdr:row>
      <xdr:rowOff>44450</xdr:rowOff>
    </xdr:from>
    <xdr:to>
      <xdr:col>74</xdr:col>
      <xdr:colOff>603250</xdr:colOff>
      <xdr:row>1</xdr:row>
      <xdr:rowOff>152400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E2296BD8-41E4-4DAB-81BF-B45BE308B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78650" y="4445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119</xdr:col>
      <xdr:colOff>298450</xdr:colOff>
      <xdr:row>3</xdr:row>
      <xdr:rowOff>25400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6DB55A05-088F-46B8-B41A-9ABB615A27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8950" y="0"/>
          <a:ext cx="51435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688660A9-B405-4FCA-B2D4-7A78D7C7B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18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143</xdr:col>
      <xdr:colOff>254000</xdr:colOff>
      <xdr:row>3</xdr:row>
      <xdr:rowOff>25400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2BD29852-9784-454B-BBCE-7BFE03B33A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33600" y="0"/>
          <a:ext cx="3898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12B7C1E8-7230-4CD8-9E54-C9BCB5E91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167</xdr:col>
      <xdr:colOff>311150</xdr:colOff>
      <xdr:row>3</xdr:row>
      <xdr:rowOff>25400</xdr:rowOff>
    </xdr:to>
    <xdr:pic>
      <xdr:nvPicPr>
        <xdr:cNvPr id="14" name="Picture 2">
          <a:extLst>
            <a:ext uri="{FF2B5EF4-FFF2-40B4-BE49-F238E27FC236}">
              <a16:creationId xmlns:a16="http://schemas.microsoft.com/office/drawing/2014/main" id="{8B8A1560-D261-418D-B0DD-516E4C2B2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88100" y="0"/>
          <a:ext cx="51244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AD06CD32-9181-484F-8379-8A0868B5F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894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438150</xdr:colOff>
      <xdr:row>3</xdr:row>
      <xdr:rowOff>95250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F9359F97-BF9D-4016-A283-22D47B7DE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8925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2457450</xdr:colOff>
      <xdr:row>1</xdr:row>
      <xdr:rowOff>50800</xdr:rowOff>
    </xdr:from>
    <xdr:to>
      <xdr:col>22</xdr:col>
      <xdr:colOff>273050</xdr:colOff>
      <xdr:row>3</xdr:row>
      <xdr:rowOff>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BBC387F1-C65E-4F00-A8E5-C33DEFA16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0" y="209550"/>
          <a:ext cx="106045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47</xdr:col>
      <xdr:colOff>25400</xdr:colOff>
      <xdr:row>3</xdr:row>
      <xdr:rowOff>25400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79DE6591-676A-44FE-A6EE-85A9A7027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3600" y="0"/>
          <a:ext cx="41084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26</xdr:col>
      <xdr:colOff>152400</xdr:colOff>
      <xdr:row>1</xdr:row>
      <xdr:rowOff>6350</xdr:rowOff>
    </xdr:from>
    <xdr:to>
      <xdr:col>46</xdr:col>
      <xdr:colOff>469900</xdr:colOff>
      <xdr:row>2</xdr:row>
      <xdr:rowOff>44450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08F312-C2DB-4DC1-A055-7D96AE100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9200" y="1651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71</xdr:col>
      <xdr:colOff>184150</xdr:colOff>
      <xdr:row>3</xdr:row>
      <xdr:rowOff>25400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6976167A-F5FE-4739-85A1-AECFFCE23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66250" y="0"/>
          <a:ext cx="4413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6711AFC6-01E3-4747-ADA1-F2B885CCF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085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419100</xdr:colOff>
      <xdr:row>3</xdr:row>
      <xdr:rowOff>25400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0936C4A6-4B78-4632-8B79-F82FCCA6E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04950" y="0"/>
          <a:ext cx="38925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12700</xdr:colOff>
      <xdr:row>0</xdr:row>
      <xdr:rowOff>152400</xdr:rowOff>
    </xdr:from>
    <xdr:to>
      <xdr:col>95</xdr:col>
      <xdr:colOff>444500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1F358B65-A08A-47B6-8A93-C3503C9D1B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210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171450</xdr:colOff>
      <xdr:row>3</xdr:row>
      <xdr:rowOff>25400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336745C3-8C32-4777-B40A-F9008051F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0"/>
          <a:ext cx="3644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98</xdr:col>
      <xdr:colOff>279400</xdr:colOff>
      <xdr:row>0</xdr:row>
      <xdr:rowOff>133350</xdr:rowOff>
    </xdr:from>
    <xdr:to>
      <xdr:col>118</xdr:col>
      <xdr:colOff>603250</xdr:colOff>
      <xdr:row>2</xdr:row>
      <xdr:rowOff>12700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9DC8C049-1DE6-42B0-8BF9-F02C43F7C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20200" y="13335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400050</xdr:colOff>
      <xdr:row>3</xdr:row>
      <xdr:rowOff>25400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31305FFB-E95F-462E-BCB5-FDBEB8584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0250" y="0"/>
          <a:ext cx="34353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25D810B6-C20A-49A2-BFF3-DFED5A2E4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167</xdr:col>
      <xdr:colOff>82550</xdr:colOff>
      <xdr:row>3</xdr:row>
      <xdr:rowOff>25400</xdr:rowOff>
    </xdr:to>
    <xdr:pic>
      <xdr:nvPicPr>
        <xdr:cNvPr id="14" name="Picture 2">
          <a:extLst>
            <a:ext uri="{FF2B5EF4-FFF2-40B4-BE49-F238E27FC236}">
              <a16:creationId xmlns:a16="http://schemas.microsoft.com/office/drawing/2014/main" id="{6EDC0434-F01C-4711-9725-70B4986D1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44750" y="0"/>
          <a:ext cx="41465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171450</xdr:colOff>
      <xdr:row>0</xdr:row>
      <xdr:rowOff>152400</xdr:rowOff>
    </xdr:from>
    <xdr:to>
      <xdr:col>167</xdr:col>
      <xdr:colOff>438150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176EBAFA-3209-41D4-9E92-27C1548A2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64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266700</xdr:colOff>
      <xdr:row>3</xdr:row>
      <xdr:rowOff>95250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5942BB30-274A-49C4-85EF-6F8F24AFB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1084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44450</xdr:colOff>
      <xdr:row>0</xdr:row>
      <xdr:rowOff>95250</xdr:rowOff>
    </xdr:from>
    <xdr:to>
      <xdr:col>22</xdr:col>
      <xdr:colOff>374650</xdr:colOff>
      <xdr:row>2</xdr:row>
      <xdr:rowOff>44450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5D65C214-D16E-4E32-998E-0BA1249FD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95250"/>
          <a:ext cx="106045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46</xdr:col>
      <xdr:colOff>355600</xdr:colOff>
      <xdr:row>3</xdr:row>
      <xdr:rowOff>25400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E02FD115-347E-4994-B72F-E873012A6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0"/>
          <a:ext cx="4660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245E38-373F-4E10-9083-8807570E1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70</xdr:col>
      <xdr:colOff>234950</xdr:colOff>
      <xdr:row>3</xdr:row>
      <xdr:rowOff>25400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367AF06B-9617-4F6A-854F-FBAABD28D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15700" y="0"/>
          <a:ext cx="4540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6E2071EC-820D-4DFB-A2CF-9B0640A3B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8000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330200</xdr:colOff>
      <xdr:row>3</xdr:row>
      <xdr:rowOff>25400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2E3DF1AF-1563-45D8-A753-1A8C7EBEB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86250" y="0"/>
          <a:ext cx="46355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A74AEB0A-8FF0-48DD-A709-8F655B908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402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209550</xdr:colOff>
      <xdr:row>3</xdr:row>
      <xdr:rowOff>25400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74C9EC6D-B65C-4942-A0C2-613C3F0C1F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10750" y="0"/>
          <a:ext cx="45148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E4473D3F-61D4-4B8A-922A-1CB750C5AC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215900</xdr:colOff>
      <xdr:row>3</xdr:row>
      <xdr:rowOff>25400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B65CF720-75A2-4489-95C1-6316EAB12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35250" y="0"/>
          <a:ext cx="3251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09581971-7561-4BC3-A23F-0E2EC3F40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166</xdr:col>
      <xdr:colOff>603250</xdr:colOff>
      <xdr:row>3</xdr:row>
      <xdr:rowOff>25400</xdr:rowOff>
    </xdr:to>
    <xdr:pic>
      <xdr:nvPicPr>
        <xdr:cNvPr id="14" name="Picture 2">
          <a:extLst>
            <a:ext uri="{FF2B5EF4-FFF2-40B4-BE49-F238E27FC236}">
              <a16:creationId xmlns:a16="http://schemas.microsoft.com/office/drawing/2014/main" id="{8296C3E9-1003-496A-9712-AC60BA517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0" y="0"/>
          <a:ext cx="5175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2E3A51C7-5FDC-4859-AF85-59DC4AC52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577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3435350</xdr:colOff>
      <xdr:row>1</xdr:row>
      <xdr:rowOff>101600</xdr:rowOff>
    </xdr:from>
    <xdr:to>
      <xdr:col>22</xdr:col>
      <xdr:colOff>298450</xdr:colOff>
      <xdr:row>3</xdr:row>
      <xdr:rowOff>50800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5EE7D510-2D97-49DE-809D-D504747E5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4900" y="260350"/>
          <a:ext cx="105410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949B54B-562C-438D-A183-1A0C2E4DA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A7ED5F88-F722-4FD3-A9A1-08DB1CBF5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8000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9EA8B83A-EC48-4CF7-80A5-87E230793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402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992526FC-94DB-4EAB-AF20-9089E5738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778348F6-4232-46BD-AE89-AADB60A36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A2B1D2DF-B26B-4679-9E9F-46D081409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862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127000</xdr:colOff>
      <xdr:row>0</xdr:row>
      <xdr:rowOff>152400</xdr:rowOff>
    </xdr:from>
    <xdr:to>
      <xdr:col>23</xdr:col>
      <xdr:colOff>444500</xdr:colOff>
      <xdr:row>2</xdr:row>
      <xdr:rowOff>101600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9BD0C1E2-4213-4975-8511-BF253352A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13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165100</xdr:colOff>
      <xdr:row>0</xdr:row>
      <xdr:rowOff>152400</xdr:rowOff>
    </xdr:from>
    <xdr:to>
      <xdr:col>47</xdr:col>
      <xdr:colOff>444500</xdr:colOff>
      <xdr:row>2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703116-E96F-421B-915E-B8C0CB1C7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18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31750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4B4CA251-46EF-484B-9060-F3A2D3C8C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6500" y="152400"/>
          <a:ext cx="11049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3D9D0F5A-093D-403B-A77C-FAA97556D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767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165100</xdr:colOff>
      <xdr:row>0</xdr:row>
      <xdr:rowOff>152400</xdr:rowOff>
    </xdr:from>
    <xdr:to>
      <xdr:col>119</xdr:col>
      <xdr:colOff>444500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AAF57C19-94DE-400A-AAFB-DB9D2D16C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18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3166FC67-836A-449A-B8E9-E57EC62819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B55A4A0B-854D-493B-907F-7E652D2F6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894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114300</xdr:colOff>
      <xdr:row>0</xdr:row>
      <xdr:rowOff>152400</xdr:rowOff>
    </xdr:from>
    <xdr:to>
      <xdr:col>23</xdr:col>
      <xdr:colOff>450850</xdr:colOff>
      <xdr:row>2</xdr:row>
      <xdr:rowOff>101600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A4CE1457-0E3F-4072-A5AB-9A90915FA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7035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B369C4-2F5C-43C3-B78A-286CD89F2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291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1985F188-882F-4C34-8034-C890CCBF7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015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C70B4C63-790C-43F0-916E-5192D42C4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765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F14C1133-D30E-4FED-833F-EA0A08216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291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0508BCC8-C056-4DEB-8AF2-8CC6D45C2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B13AF201-3BB7-40AA-840A-E6D71F9EC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50800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1A9C9D10-FB74-4DEC-95A2-77328CDCD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307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6350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87795A-8A85-4096-99E0-A70159C1A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1175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6350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FB7EF70F-AA4E-45EB-8F17-BB5DBBB39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6350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F34408B3-AB0B-431F-B9E2-BAEC5C2A1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307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6350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7D7E86A9-F2B8-4B6C-9461-4EA07E6093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172</xdr:col>
      <xdr:colOff>393700</xdr:colOff>
      <xdr:row>2</xdr:row>
      <xdr:rowOff>158750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8DCDB1E2-E0A1-4DFE-9B8E-5BF8BAF0B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2768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6350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97671A76-EA17-42F4-BE34-6B3DE18B9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433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7.bin"/><Relationship Id="rId3" Type="http://schemas.openxmlformats.org/officeDocument/2006/relationships/hyperlink" Target="https://www.energysage.com/electricity/house-watts/how-many-watts-does-a-clothes-dryer-use/" TargetMode="External"/><Relationship Id="rId7" Type="http://schemas.openxmlformats.org/officeDocument/2006/relationships/hyperlink" Target="https://www.energysage.com/electricity/house-watts/how-many-watts-does-an-electric-oven-and-stove-use/" TargetMode="External"/><Relationship Id="rId2" Type="http://schemas.openxmlformats.org/officeDocument/2006/relationships/hyperlink" Target="https://www.archute.com/electricity-tv-use/" TargetMode="External"/><Relationship Id="rId1" Type="http://schemas.openxmlformats.org/officeDocument/2006/relationships/hyperlink" Target="https://homelyville.com/freezer-power-consumption/" TargetMode="External"/><Relationship Id="rId6" Type="http://schemas.openxmlformats.org/officeDocument/2006/relationships/hyperlink" Target="https://energyusecalculator.com/electricity_dishwasher.htm" TargetMode="External"/><Relationship Id="rId5" Type="http://schemas.openxmlformats.org/officeDocument/2006/relationships/hyperlink" Target="https://www.energysage.com/electricity/house-watts/how-many-watts-does-a-refrigerator-use/" TargetMode="External"/><Relationship Id="rId4" Type="http://schemas.openxmlformats.org/officeDocument/2006/relationships/hyperlink" Target="https://homesteady.com/info-8624802-much-electricity-washing-machine-use.html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133"/>
  <sheetViews>
    <sheetView topLeftCell="A20" zoomScale="65" zoomScaleNormal="90" workbookViewId="0">
      <selection activeCell="C30" sqref="C30"/>
    </sheetView>
  </sheetViews>
  <sheetFormatPr defaultRowHeight="12.5"/>
  <cols>
    <col min="1" max="1" width="5.81640625" customWidth="1"/>
    <col min="3" max="3" width="16.1796875" bestFit="1" customWidth="1"/>
    <col min="4" max="4" width="75.54296875" bestFit="1" customWidth="1"/>
    <col min="5" max="5" width="12.54296875" bestFit="1" customWidth="1"/>
    <col min="12" max="12" width="28" bestFit="1" customWidth="1"/>
    <col min="13" max="13" width="86.453125" bestFit="1" customWidth="1"/>
    <col min="21" max="21" width="9.54296875" bestFit="1" customWidth="1"/>
  </cols>
  <sheetData>
    <row r="1" spans="1:41" ht="14.5">
      <c r="A1" s="3"/>
      <c r="B1" s="38"/>
      <c r="C1" s="38"/>
      <c r="D1" s="38"/>
      <c r="E1" s="38"/>
      <c r="F1" s="38"/>
      <c r="G1" s="38"/>
      <c r="H1" s="38"/>
      <c r="I1" s="38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</row>
    <row r="2" spans="1:41" ht="14.5">
      <c r="A2" s="3"/>
      <c r="B2" s="133" t="s">
        <v>417</v>
      </c>
      <c r="C2" s="40"/>
      <c r="D2" s="41"/>
      <c r="E2" s="41"/>
      <c r="F2" s="41"/>
      <c r="G2" s="41"/>
      <c r="H2" s="41"/>
      <c r="I2" s="41"/>
      <c r="K2" s="54" t="s">
        <v>93</v>
      </c>
      <c r="L2" s="54"/>
      <c r="M2" s="55"/>
      <c r="N2" s="55"/>
      <c r="O2" s="55"/>
      <c r="P2" s="55"/>
      <c r="Q2" s="55"/>
      <c r="R2" s="55"/>
      <c r="S2" s="51"/>
      <c r="T2" s="51"/>
      <c r="U2" s="53"/>
      <c r="V2" s="52"/>
      <c r="W2" s="51"/>
      <c r="X2" s="51"/>
      <c r="Y2" s="51"/>
      <c r="Z2" s="51"/>
    </row>
    <row r="3" spans="1:41" ht="15" thickBot="1">
      <c r="A3" s="3"/>
      <c r="B3" s="42" t="s">
        <v>46</v>
      </c>
      <c r="C3" s="42" t="s">
        <v>0</v>
      </c>
      <c r="D3" s="42" t="s">
        <v>47</v>
      </c>
      <c r="E3" s="42" t="s">
        <v>48</v>
      </c>
      <c r="F3" s="42" t="s">
        <v>4</v>
      </c>
      <c r="G3" s="42" t="s">
        <v>49</v>
      </c>
      <c r="H3" s="42" t="s">
        <v>50</v>
      </c>
      <c r="I3" s="42" t="s">
        <v>51</v>
      </c>
      <c r="K3" s="56" t="s">
        <v>94</v>
      </c>
      <c r="L3" s="56" t="s">
        <v>1</v>
      </c>
      <c r="M3" s="56" t="s">
        <v>95</v>
      </c>
      <c r="N3" s="56" t="s">
        <v>96</v>
      </c>
      <c r="O3" s="56" t="s">
        <v>97</v>
      </c>
      <c r="P3" s="56" t="s">
        <v>98</v>
      </c>
      <c r="Q3" s="56" t="s">
        <v>99</v>
      </c>
      <c r="R3" s="56" t="s">
        <v>100</v>
      </c>
      <c r="S3" s="51"/>
      <c r="T3" s="51"/>
      <c r="U3" s="53"/>
      <c r="V3" s="52"/>
      <c r="W3" s="51"/>
      <c r="X3" s="51"/>
      <c r="Y3" s="51"/>
      <c r="Z3" s="51"/>
    </row>
    <row r="4" spans="1:41" ht="14.5">
      <c r="A4" s="3"/>
      <c r="B4" s="39" t="s">
        <v>445</v>
      </c>
      <c r="C4" s="3" t="s">
        <v>54</v>
      </c>
      <c r="D4" s="3"/>
      <c r="E4" s="38" t="s">
        <v>52</v>
      </c>
      <c r="F4" s="38"/>
      <c r="G4" s="38"/>
      <c r="H4" s="38"/>
      <c r="I4" s="38"/>
      <c r="K4" s="51" t="s">
        <v>102</v>
      </c>
      <c r="L4" s="3" t="s">
        <v>388</v>
      </c>
      <c r="M4" s="51"/>
      <c r="N4" s="51" t="s">
        <v>52</v>
      </c>
      <c r="O4" s="51" t="s">
        <v>103</v>
      </c>
      <c r="P4" s="51"/>
      <c r="Q4" s="51"/>
      <c r="R4" s="51" t="s">
        <v>101</v>
      </c>
      <c r="S4" s="51"/>
      <c r="T4" s="51"/>
      <c r="U4" s="53"/>
      <c r="V4" s="52"/>
      <c r="W4" s="51"/>
      <c r="X4" s="51"/>
      <c r="Y4" s="51"/>
      <c r="Z4" s="51"/>
    </row>
    <row r="5" spans="1:41" ht="14.5">
      <c r="A5" s="3"/>
      <c r="B5" s="38"/>
      <c r="C5" s="3" t="s">
        <v>255</v>
      </c>
      <c r="D5" s="38"/>
      <c r="E5" s="38" t="s">
        <v>52</v>
      </c>
      <c r="F5" s="38"/>
      <c r="G5" s="38"/>
      <c r="H5" s="38"/>
      <c r="I5" s="38"/>
      <c r="K5" s="51"/>
      <c r="L5" s="3" t="s">
        <v>389</v>
      </c>
      <c r="M5" s="72"/>
      <c r="N5" s="72" t="s">
        <v>52</v>
      </c>
      <c r="O5" s="72" t="s">
        <v>103</v>
      </c>
      <c r="P5" s="72"/>
      <c r="Q5" s="72"/>
      <c r="R5" s="72" t="s">
        <v>101</v>
      </c>
      <c r="S5" s="51"/>
      <c r="T5" s="51"/>
      <c r="U5" s="53"/>
      <c r="V5" s="52"/>
      <c r="W5" s="51"/>
      <c r="X5" s="51"/>
      <c r="Y5" s="51"/>
      <c r="Z5" s="51"/>
    </row>
    <row r="6" spans="1:41" ht="14.5">
      <c r="A6" s="3"/>
      <c r="B6" s="38"/>
      <c r="C6" s="3" t="s">
        <v>256</v>
      </c>
      <c r="D6" s="38"/>
      <c r="E6" s="38" t="s">
        <v>52</v>
      </c>
      <c r="F6" s="38"/>
      <c r="G6" s="38"/>
      <c r="H6" s="38"/>
      <c r="I6" s="38"/>
      <c r="K6" s="51"/>
      <c r="L6" s="3" t="s">
        <v>390</v>
      </c>
      <c r="M6" s="72"/>
      <c r="N6" s="72" t="s">
        <v>52</v>
      </c>
      <c r="O6" s="72" t="s">
        <v>103</v>
      </c>
      <c r="P6" s="72"/>
      <c r="Q6" s="72"/>
      <c r="R6" s="72" t="s">
        <v>101</v>
      </c>
      <c r="S6" s="51"/>
      <c r="T6" s="51"/>
      <c r="U6" s="53"/>
      <c r="V6" s="52"/>
      <c r="W6" s="51"/>
      <c r="X6" s="51"/>
      <c r="Y6" s="51"/>
      <c r="Z6" s="51"/>
    </row>
    <row r="7" spans="1:41" ht="14.5">
      <c r="A7" s="3"/>
      <c r="B7" s="38"/>
      <c r="C7" s="3" t="s">
        <v>265</v>
      </c>
      <c r="E7" s="38" t="s">
        <v>52</v>
      </c>
      <c r="F7" s="38"/>
      <c r="G7" s="38"/>
      <c r="H7" s="38"/>
      <c r="I7" s="38"/>
      <c r="K7" s="51"/>
      <c r="L7" s="3" t="s">
        <v>391</v>
      </c>
      <c r="M7" s="51"/>
      <c r="N7" s="72" t="s">
        <v>52</v>
      </c>
      <c r="O7" s="72" t="s">
        <v>103</v>
      </c>
      <c r="P7" s="51"/>
      <c r="Q7" s="51"/>
      <c r="R7" s="72" t="s">
        <v>101</v>
      </c>
      <c r="S7" s="51"/>
      <c r="T7" s="51"/>
      <c r="U7" s="53"/>
      <c r="V7" s="52"/>
      <c r="W7" s="51"/>
      <c r="X7" s="51"/>
      <c r="Y7" s="51"/>
      <c r="Z7" s="51"/>
    </row>
    <row r="8" spans="1:41" s="1" customFormat="1" ht="19.5" customHeight="1">
      <c r="B8" s="38"/>
      <c r="C8" s="87" t="s">
        <v>53</v>
      </c>
      <c r="D8"/>
      <c r="E8" s="38" t="s">
        <v>52</v>
      </c>
      <c r="F8" s="38"/>
      <c r="G8" s="38"/>
      <c r="H8" s="38"/>
      <c r="I8" s="38"/>
      <c r="K8" s="51"/>
      <c r="L8" s="3" t="s">
        <v>392</v>
      </c>
      <c r="M8" s="72"/>
      <c r="N8" s="72" t="s">
        <v>52</v>
      </c>
      <c r="O8" s="72" t="s">
        <v>103</v>
      </c>
      <c r="P8" s="72"/>
      <c r="Q8" s="72"/>
      <c r="R8" s="72" t="s">
        <v>101</v>
      </c>
      <c r="S8" s="51"/>
      <c r="T8" s="51"/>
      <c r="U8" s="51"/>
      <c r="V8" s="51"/>
      <c r="W8" s="51"/>
      <c r="X8" s="51"/>
      <c r="Y8" s="51"/>
      <c r="Z8" s="51"/>
    </row>
    <row r="9" spans="1:41" ht="14.5">
      <c r="A9" s="3"/>
      <c r="B9" s="38"/>
      <c r="C9" s="87" t="s">
        <v>274</v>
      </c>
      <c r="D9" s="87"/>
      <c r="E9" s="38" t="s">
        <v>52</v>
      </c>
      <c r="F9" s="38"/>
      <c r="G9" s="38"/>
      <c r="H9" s="38"/>
      <c r="I9" s="38"/>
      <c r="K9" s="51"/>
      <c r="L9" s="3" t="s">
        <v>393</v>
      </c>
      <c r="M9" s="72"/>
      <c r="N9" s="72" t="s">
        <v>52</v>
      </c>
      <c r="O9" s="72" t="s">
        <v>103</v>
      </c>
      <c r="P9" s="72"/>
      <c r="Q9" s="72"/>
      <c r="R9" s="72" t="s">
        <v>101</v>
      </c>
      <c r="S9" s="72"/>
      <c r="T9" s="72"/>
      <c r="U9" s="72"/>
      <c r="V9" s="72"/>
      <c r="W9" s="72"/>
      <c r="X9" s="72"/>
      <c r="Y9" s="72"/>
      <c r="Z9" s="72"/>
      <c r="AA9" s="88"/>
      <c r="AB9" s="88"/>
      <c r="AC9" s="88"/>
      <c r="AD9" s="88"/>
    </row>
    <row r="10" spans="1:41" ht="14.5">
      <c r="A10" s="3"/>
      <c r="B10" s="38"/>
      <c r="C10" s="87" t="s">
        <v>290</v>
      </c>
      <c r="E10" s="38" t="s">
        <v>52</v>
      </c>
      <c r="F10" s="38"/>
      <c r="G10" s="38"/>
      <c r="H10" s="38"/>
      <c r="I10" s="38"/>
      <c r="K10" s="51"/>
      <c r="L10" s="3" t="s">
        <v>223</v>
      </c>
      <c r="M10" s="51"/>
      <c r="N10" s="51" t="s">
        <v>52</v>
      </c>
      <c r="O10" s="51" t="s">
        <v>103</v>
      </c>
      <c r="P10" s="51"/>
      <c r="Q10" s="51"/>
      <c r="R10" s="72" t="s">
        <v>101</v>
      </c>
      <c r="S10" s="72"/>
      <c r="T10" s="72"/>
      <c r="U10" s="72"/>
      <c r="V10" s="72"/>
      <c r="W10" s="72"/>
      <c r="X10" s="72"/>
      <c r="Y10" s="72"/>
      <c r="Z10" s="72"/>
      <c r="AA10" s="88"/>
      <c r="AB10" s="88"/>
      <c r="AC10" s="88"/>
      <c r="AD10" s="88"/>
    </row>
    <row r="11" spans="1:41" ht="14.5">
      <c r="A11" s="3"/>
      <c r="B11" s="38"/>
      <c r="C11" s="87" t="s">
        <v>291</v>
      </c>
      <c r="D11" s="87"/>
      <c r="E11" s="38" t="s">
        <v>52</v>
      </c>
      <c r="F11" s="38"/>
      <c r="G11" s="38"/>
      <c r="H11" s="38"/>
      <c r="I11" s="38"/>
      <c r="K11" s="51"/>
      <c r="L11" s="3" t="s">
        <v>105</v>
      </c>
      <c r="M11" s="51"/>
      <c r="N11" s="51" t="s">
        <v>52</v>
      </c>
      <c r="O11" s="51" t="s">
        <v>103</v>
      </c>
      <c r="P11" s="51"/>
      <c r="Q11" s="51"/>
      <c r="R11" s="72" t="s">
        <v>101</v>
      </c>
      <c r="S11" s="51"/>
      <c r="T11" s="51"/>
      <c r="U11" s="51"/>
      <c r="V11" s="51"/>
      <c r="W11" s="51"/>
      <c r="X11" s="51"/>
      <c r="Y11" s="51"/>
      <c r="Z11" s="51"/>
    </row>
    <row r="12" spans="1:41" ht="14.5">
      <c r="A12" s="3"/>
      <c r="B12" s="38"/>
      <c r="C12" s="87" t="s">
        <v>420</v>
      </c>
      <c r="E12" s="38" t="s">
        <v>52</v>
      </c>
      <c r="F12" s="38"/>
      <c r="G12" s="38"/>
      <c r="H12" s="38"/>
      <c r="I12" s="38"/>
      <c r="K12" s="51"/>
      <c r="L12" s="3" t="s">
        <v>224</v>
      </c>
      <c r="M12" s="51"/>
      <c r="N12" s="51" t="s">
        <v>52</v>
      </c>
      <c r="O12" s="51" t="s">
        <v>103</v>
      </c>
      <c r="P12" s="51"/>
      <c r="Q12" s="51"/>
      <c r="R12" s="72" t="s">
        <v>101</v>
      </c>
      <c r="S12" s="72"/>
      <c r="T12" s="72"/>
      <c r="U12" s="72"/>
      <c r="V12" s="72"/>
      <c r="W12" s="72"/>
      <c r="X12" s="72"/>
      <c r="Y12" s="72"/>
      <c r="Z12" s="72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</row>
    <row r="13" spans="1:41" ht="14.5">
      <c r="A13" s="3"/>
      <c r="B13" s="38"/>
      <c r="C13" s="87" t="s">
        <v>421</v>
      </c>
      <c r="D13" s="3"/>
      <c r="E13" s="38" t="s">
        <v>52</v>
      </c>
      <c r="F13" s="38"/>
      <c r="G13" s="38"/>
      <c r="H13" s="38"/>
      <c r="I13" s="38"/>
      <c r="K13" s="51"/>
      <c r="L13" s="3" t="s">
        <v>225</v>
      </c>
      <c r="M13" s="51"/>
      <c r="N13" s="51" t="s">
        <v>52</v>
      </c>
      <c r="O13" s="51" t="s">
        <v>103</v>
      </c>
      <c r="P13" s="51"/>
      <c r="Q13" s="51"/>
      <c r="R13" s="72" t="s">
        <v>101</v>
      </c>
      <c r="S13" s="72"/>
      <c r="T13" s="72"/>
      <c r="U13" s="72"/>
      <c r="V13" s="72"/>
      <c r="W13" s="72"/>
      <c r="X13" s="72"/>
      <c r="Y13" s="72"/>
      <c r="Z13" s="72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</row>
    <row r="14" spans="1:41" ht="14.5">
      <c r="A14" s="3"/>
      <c r="B14" s="38"/>
      <c r="C14" s="87" t="s">
        <v>422</v>
      </c>
      <c r="D14" s="3"/>
      <c r="E14" s="38" t="s">
        <v>52</v>
      </c>
      <c r="F14" s="38"/>
      <c r="G14" s="38"/>
      <c r="H14" s="38"/>
      <c r="I14" s="38"/>
      <c r="K14" s="51"/>
      <c r="L14" s="87" t="s">
        <v>226</v>
      </c>
      <c r="M14" s="51"/>
      <c r="N14" s="51" t="s">
        <v>52</v>
      </c>
      <c r="O14" s="51" t="s">
        <v>103</v>
      </c>
      <c r="P14" s="51"/>
      <c r="Q14" s="51"/>
      <c r="R14" s="72" t="s">
        <v>101</v>
      </c>
      <c r="S14" s="51"/>
      <c r="T14" s="51"/>
      <c r="U14" s="51"/>
      <c r="V14" s="51"/>
      <c r="W14" s="51"/>
      <c r="X14" s="51"/>
      <c r="Y14" s="51"/>
      <c r="Z14" s="51"/>
    </row>
    <row r="15" spans="1:41" ht="14.5">
      <c r="A15" s="3"/>
      <c r="B15" s="38"/>
      <c r="C15" s="87" t="s">
        <v>423</v>
      </c>
      <c r="D15" s="3"/>
      <c r="E15" s="38" t="s">
        <v>52</v>
      </c>
      <c r="F15" s="38"/>
      <c r="G15" s="38"/>
      <c r="H15" s="38"/>
      <c r="I15" s="38"/>
      <c r="K15" s="51"/>
      <c r="L15" s="87" t="s">
        <v>227</v>
      </c>
      <c r="M15" s="51"/>
      <c r="N15" s="51" t="s">
        <v>52</v>
      </c>
      <c r="O15" s="51" t="s">
        <v>103</v>
      </c>
      <c r="P15" s="51"/>
      <c r="Q15" s="51"/>
      <c r="R15" s="72" t="s">
        <v>101</v>
      </c>
      <c r="S15" s="51"/>
      <c r="T15" s="51"/>
      <c r="U15" s="51"/>
      <c r="V15" s="51"/>
      <c r="W15" s="51"/>
      <c r="X15" s="51"/>
      <c r="Y15" s="51"/>
      <c r="Z15" s="51"/>
    </row>
    <row r="16" spans="1:41" ht="14.5">
      <c r="A16" s="3"/>
      <c r="C16" s="87" t="s">
        <v>331</v>
      </c>
      <c r="E16" s="38" t="s">
        <v>52</v>
      </c>
      <c r="K16" s="51"/>
      <c r="L16" s="87" t="s">
        <v>228</v>
      </c>
      <c r="M16" s="51"/>
      <c r="N16" s="51" t="s">
        <v>52</v>
      </c>
      <c r="O16" s="51" t="s">
        <v>103</v>
      </c>
      <c r="P16" s="51"/>
      <c r="Q16" s="51"/>
      <c r="R16" s="72" t="s">
        <v>101</v>
      </c>
      <c r="S16" s="51"/>
      <c r="T16" s="51"/>
      <c r="U16" s="51"/>
      <c r="V16" s="51"/>
      <c r="W16" s="51"/>
      <c r="X16" s="51"/>
      <c r="Y16" s="51"/>
      <c r="Z16" s="51"/>
    </row>
    <row r="17" spans="1:41" ht="14.5">
      <c r="A17" s="3"/>
      <c r="C17" s="87" t="s">
        <v>323</v>
      </c>
      <c r="E17" s="38" t="s">
        <v>52</v>
      </c>
      <c r="K17" s="51"/>
      <c r="L17" s="87" t="s">
        <v>229</v>
      </c>
      <c r="M17" s="51"/>
      <c r="N17" s="51" t="s">
        <v>52</v>
      </c>
      <c r="O17" s="51" t="s">
        <v>103</v>
      </c>
      <c r="P17" s="51"/>
      <c r="Q17" s="51"/>
      <c r="R17" s="72" t="s">
        <v>101</v>
      </c>
      <c r="S17" s="51"/>
      <c r="T17" s="51"/>
      <c r="U17" s="51"/>
      <c r="V17" s="51"/>
      <c r="W17" s="51"/>
      <c r="X17" s="51"/>
      <c r="Y17" s="51"/>
      <c r="Z17" s="51"/>
    </row>
    <row r="18" spans="1:41" ht="14.5">
      <c r="A18" s="3"/>
      <c r="C18" s="87" t="s">
        <v>332</v>
      </c>
      <c r="E18" s="38" t="s">
        <v>52</v>
      </c>
      <c r="K18" s="72"/>
      <c r="L18" s="3" t="s">
        <v>394</v>
      </c>
      <c r="M18" s="51"/>
      <c r="N18" s="51" t="s">
        <v>52</v>
      </c>
      <c r="O18" s="51" t="s">
        <v>103</v>
      </c>
      <c r="P18" s="51"/>
      <c r="Q18" s="51"/>
      <c r="R18" s="72" t="s">
        <v>101</v>
      </c>
      <c r="S18" s="51"/>
      <c r="T18" s="51"/>
      <c r="U18" s="51"/>
      <c r="V18" s="51"/>
      <c r="W18" s="51"/>
      <c r="X18" s="51"/>
      <c r="Y18" s="51"/>
      <c r="Z18" s="51"/>
    </row>
    <row r="19" spans="1:41" ht="14.5">
      <c r="A19" s="3"/>
      <c r="C19" s="87" t="s">
        <v>333</v>
      </c>
      <c r="E19" s="38" t="s">
        <v>52</v>
      </c>
      <c r="K19" s="72"/>
      <c r="L19" s="3" t="s">
        <v>395</v>
      </c>
      <c r="M19" s="72"/>
      <c r="N19" s="72" t="s">
        <v>52</v>
      </c>
      <c r="O19" s="72" t="s">
        <v>103</v>
      </c>
      <c r="P19" s="72"/>
      <c r="Q19" s="72"/>
      <c r="R19" s="72" t="s">
        <v>101</v>
      </c>
      <c r="S19" s="51"/>
      <c r="T19" s="51"/>
      <c r="U19" s="51"/>
      <c r="V19" s="51"/>
      <c r="W19" s="51"/>
      <c r="X19" s="51"/>
      <c r="Y19" s="3"/>
      <c r="Z19" s="3"/>
    </row>
    <row r="20" spans="1:41" ht="14.5">
      <c r="A20" s="3"/>
      <c r="C20" s="87" t="s">
        <v>334</v>
      </c>
      <c r="E20" s="38" t="s">
        <v>52</v>
      </c>
      <c r="K20" s="72"/>
      <c r="L20" s="3" t="s">
        <v>396</v>
      </c>
      <c r="M20" s="72"/>
      <c r="N20" s="72" t="s">
        <v>52</v>
      </c>
      <c r="O20" s="72" t="s">
        <v>103</v>
      </c>
      <c r="P20" s="72"/>
      <c r="Q20" s="72"/>
      <c r="R20" s="72" t="s">
        <v>101</v>
      </c>
      <c r="S20" s="51"/>
      <c r="T20" s="51"/>
      <c r="U20" s="51"/>
      <c r="V20" s="51"/>
      <c r="W20" s="51"/>
      <c r="X20" s="51"/>
      <c r="Y20" s="3"/>
      <c r="Z20" s="3"/>
    </row>
    <row r="21" spans="1:41" ht="14.5">
      <c r="A21" s="3"/>
      <c r="C21" s="87" t="s">
        <v>335</v>
      </c>
      <c r="E21" s="38" t="s">
        <v>52</v>
      </c>
      <c r="K21" s="51"/>
      <c r="L21" s="3" t="s">
        <v>397</v>
      </c>
      <c r="M21" s="72"/>
      <c r="N21" s="72" t="s">
        <v>52</v>
      </c>
      <c r="O21" s="72" t="s">
        <v>103</v>
      </c>
      <c r="P21" s="72"/>
      <c r="Q21" s="72"/>
      <c r="R21" s="72" t="s">
        <v>101</v>
      </c>
      <c r="S21" s="3"/>
      <c r="T21" s="3"/>
      <c r="U21" s="3"/>
      <c r="V21" s="3"/>
      <c r="W21" s="3"/>
      <c r="X21" s="3"/>
      <c r="Y21" s="3"/>
      <c r="Z21" s="3"/>
      <c r="AE21" s="3"/>
      <c r="AF21" s="3"/>
    </row>
    <row r="22" spans="1:41" s="3" customFormat="1" ht="14.5">
      <c r="B22"/>
      <c r="C22" s="87" t="s">
        <v>336</v>
      </c>
      <c r="D22"/>
      <c r="E22" s="38" t="s">
        <v>52</v>
      </c>
      <c r="F22"/>
      <c r="G22"/>
      <c r="H22"/>
      <c r="I22"/>
      <c r="K22" s="51"/>
      <c r="L22" s="3" t="s">
        <v>398</v>
      </c>
      <c r="M22" s="72"/>
      <c r="N22" s="72" t="s">
        <v>52</v>
      </c>
      <c r="O22" s="72" t="s">
        <v>103</v>
      </c>
      <c r="P22" s="72"/>
      <c r="Q22" s="72"/>
      <c r="R22" s="72" t="s">
        <v>101</v>
      </c>
      <c r="AC22"/>
      <c r="AD22"/>
      <c r="AE22"/>
      <c r="AF22"/>
      <c r="AH22"/>
      <c r="AI22"/>
      <c r="AJ22"/>
      <c r="AK22"/>
      <c r="AL22"/>
      <c r="AM22"/>
      <c r="AN22"/>
      <c r="AO22"/>
    </row>
    <row r="23" spans="1:41" s="3" customFormat="1" ht="14.5">
      <c r="B23" s="38"/>
      <c r="C23" s="87" t="s">
        <v>349</v>
      </c>
      <c r="E23" s="38" t="s">
        <v>52</v>
      </c>
      <c r="F23" s="38"/>
      <c r="G23" s="38"/>
      <c r="H23" s="38"/>
      <c r="I23" s="38"/>
      <c r="K23" s="51"/>
      <c r="L23" s="3" t="s">
        <v>399</v>
      </c>
      <c r="M23" s="51"/>
      <c r="N23" s="51" t="s">
        <v>52</v>
      </c>
      <c r="O23" s="51" t="s">
        <v>103</v>
      </c>
      <c r="P23" s="51"/>
      <c r="Q23" s="51"/>
      <c r="R23" s="72" t="s">
        <v>101</v>
      </c>
    </row>
    <row r="24" spans="1:41" s="3" customFormat="1" ht="14.5">
      <c r="B24" s="190" t="s">
        <v>446</v>
      </c>
      <c r="C24" s="111" t="s">
        <v>61</v>
      </c>
      <c r="D24" s="38"/>
      <c r="E24" s="38" t="s">
        <v>52</v>
      </c>
      <c r="F24" s="38"/>
      <c r="G24" s="38" t="s">
        <v>60</v>
      </c>
      <c r="H24" s="38"/>
      <c r="I24" s="38"/>
      <c r="K24" s="51"/>
      <c r="L24" s="3" t="s">
        <v>247</v>
      </c>
      <c r="M24" s="72"/>
      <c r="N24" s="72" t="s">
        <v>52</v>
      </c>
      <c r="O24" s="72" t="s">
        <v>103</v>
      </c>
      <c r="P24" s="72"/>
      <c r="Q24" s="72"/>
      <c r="R24" s="72" t="s">
        <v>101</v>
      </c>
    </row>
    <row r="25" spans="1:41" ht="14.5">
      <c r="B25" s="38"/>
      <c r="C25" s="111" t="s">
        <v>220</v>
      </c>
      <c r="D25" s="38" t="s">
        <v>65</v>
      </c>
      <c r="E25" s="38" t="s">
        <v>52</v>
      </c>
      <c r="F25" s="38"/>
      <c r="G25" s="38"/>
      <c r="H25" s="38"/>
      <c r="I25" s="38"/>
      <c r="K25" s="51"/>
      <c r="L25" s="3" t="s">
        <v>248</v>
      </c>
      <c r="M25" s="51"/>
      <c r="N25" s="51" t="s">
        <v>52</v>
      </c>
      <c r="O25" s="51" t="s">
        <v>103</v>
      </c>
      <c r="P25" s="51"/>
      <c r="Q25" s="51"/>
      <c r="R25" s="72" t="s">
        <v>101</v>
      </c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</row>
    <row r="26" spans="1:41" ht="14.5">
      <c r="B26" s="38"/>
      <c r="C26" s="111" t="s">
        <v>221</v>
      </c>
      <c r="D26" s="38"/>
      <c r="E26" s="38" t="s">
        <v>52</v>
      </c>
      <c r="F26" s="38"/>
      <c r="G26" s="38"/>
      <c r="H26" s="38"/>
      <c r="I26" s="38"/>
      <c r="K26" s="51"/>
      <c r="L26" s="3" t="s">
        <v>249</v>
      </c>
      <c r="M26" s="51"/>
      <c r="N26" s="51" t="s">
        <v>52</v>
      </c>
      <c r="O26" s="51" t="s">
        <v>103</v>
      </c>
      <c r="P26" s="51"/>
      <c r="Q26" s="51"/>
      <c r="R26" s="72" t="s">
        <v>101</v>
      </c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</row>
    <row r="27" spans="1:41" ht="14.5">
      <c r="B27" s="38"/>
      <c r="C27" s="112" t="s">
        <v>55</v>
      </c>
      <c r="D27" s="38" t="s">
        <v>56</v>
      </c>
      <c r="E27" s="38" t="s">
        <v>52</v>
      </c>
      <c r="F27" s="38"/>
      <c r="G27" s="38" t="s">
        <v>57</v>
      </c>
      <c r="H27" s="38"/>
      <c r="I27" s="38"/>
      <c r="K27" s="51"/>
      <c r="L27" s="3" t="s">
        <v>250</v>
      </c>
      <c r="M27" s="51"/>
      <c r="N27" s="51" t="s">
        <v>52</v>
      </c>
      <c r="O27" s="51" t="s">
        <v>103</v>
      </c>
      <c r="P27" s="51"/>
      <c r="Q27" s="51"/>
      <c r="R27" s="72" t="s">
        <v>101</v>
      </c>
      <c r="S27" s="3"/>
      <c r="T27" s="3"/>
      <c r="U27" s="3"/>
      <c r="V27" s="3"/>
      <c r="W27" s="3"/>
      <c r="X27" s="3"/>
      <c r="Y27" s="3"/>
      <c r="Z27" s="3"/>
      <c r="AC27" s="3"/>
      <c r="AD27" s="3"/>
      <c r="AG27" s="3"/>
    </row>
    <row r="28" spans="1:41" ht="14.5">
      <c r="B28" s="38"/>
      <c r="C28" s="113" t="s">
        <v>58</v>
      </c>
      <c r="D28" s="38" t="s">
        <v>59</v>
      </c>
      <c r="E28" s="38" t="s">
        <v>52</v>
      </c>
      <c r="F28" s="38"/>
      <c r="G28" s="38" t="s">
        <v>60</v>
      </c>
      <c r="H28" s="38"/>
      <c r="I28" s="38"/>
      <c r="K28" s="72"/>
      <c r="L28" s="87" t="s">
        <v>251</v>
      </c>
      <c r="M28" s="51"/>
      <c r="N28" s="51" t="s">
        <v>52</v>
      </c>
      <c r="O28" s="51" t="s">
        <v>103</v>
      </c>
      <c r="P28" s="51"/>
      <c r="Q28" s="51"/>
      <c r="R28" s="72" t="s">
        <v>101</v>
      </c>
      <c r="S28" s="72"/>
      <c r="T28" s="72"/>
      <c r="U28" s="72"/>
      <c r="V28" s="72"/>
      <c r="W28" s="72"/>
      <c r="X28" s="72"/>
      <c r="Y28" s="3"/>
      <c r="Z28" s="3"/>
      <c r="AG28" s="3"/>
      <c r="AH28" s="3"/>
      <c r="AI28" s="3"/>
      <c r="AJ28" s="3"/>
      <c r="AK28" s="3"/>
      <c r="AL28" s="3"/>
      <c r="AM28" s="3"/>
      <c r="AN28" s="3"/>
      <c r="AO28" s="3"/>
    </row>
    <row r="29" spans="1:41" ht="14.5">
      <c r="B29" s="38"/>
      <c r="C29" s="113" t="s">
        <v>62</v>
      </c>
      <c r="D29" s="38" t="s">
        <v>63</v>
      </c>
      <c r="E29" s="38" t="s">
        <v>52</v>
      </c>
      <c r="F29" s="38"/>
      <c r="G29" s="38"/>
      <c r="H29" s="38"/>
      <c r="I29" s="38"/>
      <c r="K29" s="51"/>
      <c r="L29" s="87" t="s">
        <v>252</v>
      </c>
      <c r="M29" s="51"/>
      <c r="N29" s="51" t="s">
        <v>52</v>
      </c>
      <c r="O29" s="51" t="s">
        <v>103</v>
      </c>
      <c r="P29" s="51"/>
      <c r="Q29" s="51"/>
      <c r="R29" s="72" t="s">
        <v>101</v>
      </c>
      <c r="S29" s="51"/>
      <c r="T29" s="51"/>
      <c r="U29" s="51"/>
      <c r="V29" s="51"/>
      <c r="W29" s="51"/>
      <c r="X29" s="51"/>
      <c r="Y29" s="3"/>
      <c r="Z29" s="3"/>
      <c r="AH29" s="3"/>
      <c r="AI29" s="3"/>
      <c r="AJ29" s="3"/>
      <c r="AK29" s="3"/>
      <c r="AL29" s="3"/>
      <c r="AM29" s="3"/>
      <c r="AN29" s="3"/>
      <c r="AO29" s="3"/>
    </row>
    <row r="30" spans="1:41" ht="14.5">
      <c r="B30" s="38"/>
      <c r="C30" s="139" t="s">
        <v>297</v>
      </c>
      <c r="D30" s="38"/>
      <c r="E30" s="38" t="s">
        <v>52</v>
      </c>
      <c r="F30" s="38"/>
      <c r="G30" s="38"/>
      <c r="H30" s="38"/>
      <c r="I30" s="38"/>
      <c r="K30" s="51"/>
      <c r="L30" s="87" t="s">
        <v>253</v>
      </c>
      <c r="M30" s="51"/>
      <c r="N30" s="51" t="s">
        <v>52</v>
      </c>
      <c r="O30" s="51" t="s">
        <v>103</v>
      </c>
      <c r="P30" s="51"/>
      <c r="Q30" s="51"/>
      <c r="R30" s="72" t="s">
        <v>101</v>
      </c>
      <c r="S30" s="51"/>
      <c r="T30" s="51"/>
      <c r="U30" s="51"/>
      <c r="V30" s="51"/>
      <c r="W30" s="51"/>
      <c r="X30" s="51"/>
      <c r="Y30" s="3"/>
      <c r="Z30" s="3"/>
      <c r="AH30" s="3"/>
      <c r="AI30" s="3"/>
      <c r="AJ30" s="3"/>
      <c r="AK30" s="3"/>
      <c r="AL30" s="3"/>
      <c r="AM30" s="3"/>
      <c r="AN30" s="3"/>
      <c r="AO30" s="3"/>
    </row>
    <row r="31" spans="1:41" ht="14.5">
      <c r="A31" s="3"/>
      <c r="B31" s="38" t="s">
        <v>66</v>
      </c>
      <c r="C31" s="38" t="s">
        <v>67</v>
      </c>
      <c r="D31" s="38" t="s">
        <v>68</v>
      </c>
      <c r="E31" s="38" t="s">
        <v>69</v>
      </c>
      <c r="F31" s="38"/>
      <c r="G31" s="38"/>
      <c r="H31" s="38"/>
      <c r="I31" s="38"/>
      <c r="K31" s="51"/>
      <c r="L31" s="87" t="s">
        <v>254</v>
      </c>
      <c r="M31" s="51"/>
      <c r="N31" s="51" t="s">
        <v>52</v>
      </c>
      <c r="O31" s="51" t="s">
        <v>103</v>
      </c>
      <c r="P31" s="51"/>
      <c r="Q31" s="51"/>
      <c r="R31" s="72" t="s">
        <v>101</v>
      </c>
      <c r="S31" s="51"/>
      <c r="T31" s="51"/>
      <c r="U31" s="51"/>
      <c r="V31" s="51"/>
      <c r="W31" s="51"/>
      <c r="X31" s="51"/>
      <c r="Y31" s="3"/>
      <c r="Z31" s="3"/>
      <c r="AE31" s="3"/>
    </row>
    <row r="32" spans="1:41" s="3" customFormat="1" ht="14.5">
      <c r="B32"/>
      <c r="C32" s="38" t="s">
        <v>70</v>
      </c>
      <c r="D32" s="38" t="s">
        <v>71</v>
      </c>
      <c r="E32" s="38" t="s">
        <v>69</v>
      </c>
      <c r="F32" s="38"/>
      <c r="G32" s="38"/>
      <c r="H32" s="38"/>
      <c r="I32" s="38"/>
      <c r="K32" s="51"/>
      <c r="L32" s="3" t="s">
        <v>400</v>
      </c>
      <c r="M32" s="72"/>
      <c r="N32" s="72" t="s">
        <v>52</v>
      </c>
      <c r="O32" s="72" t="s">
        <v>103</v>
      </c>
      <c r="P32" s="72"/>
      <c r="Q32" s="72"/>
      <c r="R32" s="72" t="s">
        <v>101</v>
      </c>
      <c r="S32" s="51"/>
      <c r="T32" s="51"/>
      <c r="U32" s="51"/>
      <c r="V32" s="51"/>
      <c r="W32" s="51"/>
      <c r="X32" s="51"/>
      <c r="AC32"/>
      <c r="AD32"/>
      <c r="AE32"/>
      <c r="AF32"/>
      <c r="AG32"/>
      <c r="AH32"/>
      <c r="AI32"/>
      <c r="AJ32"/>
      <c r="AK32"/>
      <c r="AL32"/>
      <c r="AM32"/>
      <c r="AN32"/>
      <c r="AO32"/>
    </row>
    <row r="33" spans="1:41" ht="14.5">
      <c r="A33" s="3"/>
      <c r="B33" s="38"/>
      <c r="C33" s="38" t="s">
        <v>72</v>
      </c>
      <c r="D33" s="38" t="s">
        <v>73</v>
      </c>
      <c r="E33" s="38" t="s">
        <v>69</v>
      </c>
      <c r="F33" s="38"/>
      <c r="G33" s="38"/>
      <c r="H33" s="38"/>
      <c r="I33" s="38"/>
      <c r="K33" s="51"/>
      <c r="L33" s="3" t="s">
        <v>401</v>
      </c>
      <c r="M33" s="72"/>
      <c r="N33" s="72" t="s">
        <v>52</v>
      </c>
      <c r="O33" s="72" t="s">
        <v>103</v>
      </c>
      <c r="P33" s="72"/>
      <c r="Q33" s="72"/>
      <c r="R33" s="72" t="s">
        <v>101</v>
      </c>
      <c r="S33" s="51"/>
      <c r="T33" s="51"/>
      <c r="U33" s="51"/>
      <c r="V33" s="51"/>
      <c r="W33" s="51"/>
      <c r="X33" s="51"/>
      <c r="Y33" s="3"/>
      <c r="Z33" s="3"/>
      <c r="AD33" s="3"/>
    </row>
    <row r="34" spans="1:41" ht="14.5">
      <c r="A34" s="3"/>
      <c r="B34" s="38"/>
      <c r="C34" s="38" t="s">
        <v>74</v>
      </c>
      <c r="D34" s="38" t="s">
        <v>75</v>
      </c>
      <c r="E34" s="38" t="s">
        <v>69</v>
      </c>
      <c r="F34" s="38"/>
      <c r="G34" s="38"/>
      <c r="H34" s="38"/>
      <c r="I34" s="38"/>
      <c r="K34" s="51"/>
      <c r="L34" s="3" t="s">
        <v>402</v>
      </c>
      <c r="M34" s="51"/>
      <c r="N34" s="51" t="s">
        <v>52</v>
      </c>
      <c r="O34" s="51" t="s">
        <v>103</v>
      </c>
      <c r="P34" s="51"/>
      <c r="Q34" s="51"/>
      <c r="R34" s="72" t="s">
        <v>101</v>
      </c>
      <c r="S34" s="51"/>
      <c r="T34" s="51"/>
      <c r="U34" s="51"/>
      <c r="V34" s="51"/>
      <c r="W34" s="51"/>
      <c r="X34" s="51"/>
      <c r="Y34" s="3"/>
      <c r="Z34" s="3"/>
      <c r="AG34" s="3"/>
    </row>
    <row r="35" spans="1:41" ht="14.5">
      <c r="A35" s="3"/>
      <c r="B35" s="38"/>
      <c r="C35" s="38" t="s">
        <v>76</v>
      </c>
      <c r="D35" s="38" t="s">
        <v>77</v>
      </c>
      <c r="E35" s="38" t="s">
        <v>69</v>
      </c>
      <c r="F35" s="38"/>
      <c r="G35" s="38"/>
      <c r="H35" s="38"/>
      <c r="I35" s="38"/>
      <c r="K35" s="51"/>
      <c r="L35" s="3" t="s">
        <v>403</v>
      </c>
      <c r="M35" s="51"/>
      <c r="N35" s="51" t="s">
        <v>52</v>
      </c>
      <c r="O35" s="51" t="s">
        <v>103</v>
      </c>
      <c r="P35" s="51"/>
      <c r="Q35" s="51"/>
      <c r="R35" s="72" t="s">
        <v>101</v>
      </c>
      <c r="S35" s="51"/>
      <c r="T35" s="51"/>
      <c r="U35" s="51"/>
      <c r="V35" s="51"/>
      <c r="W35" s="51"/>
      <c r="X35" s="51"/>
      <c r="Y35" s="3"/>
      <c r="Z35" s="3"/>
    </row>
    <row r="36" spans="1:41" ht="14.5">
      <c r="A36" s="3"/>
      <c r="B36" s="38"/>
      <c r="C36" s="38" t="s">
        <v>78</v>
      </c>
      <c r="D36" s="38" t="s">
        <v>79</v>
      </c>
      <c r="E36" s="38" t="s">
        <v>69</v>
      </c>
      <c r="F36" s="38"/>
      <c r="G36" s="38"/>
      <c r="H36" s="38"/>
      <c r="I36" s="38"/>
      <c r="K36" s="51"/>
      <c r="L36" s="3" t="s">
        <v>404</v>
      </c>
      <c r="M36" s="51"/>
      <c r="N36" s="51" t="s">
        <v>52</v>
      </c>
      <c r="O36" s="51" t="s">
        <v>103</v>
      </c>
      <c r="P36" s="51"/>
      <c r="Q36" s="51"/>
      <c r="R36" s="72" t="s">
        <v>101</v>
      </c>
      <c r="S36" s="72"/>
      <c r="T36" s="72"/>
      <c r="U36" s="72"/>
      <c r="V36" s="72"/>
      <c r="W36" s="51"/>
      <c r="X36" s="51"/>
      <c r="Y36" s="3"/>
      <c r="Z36" s="3"/>
      <c r="AH36" s="3"/>
    </row>
    <row r="37" spans="1:41" ht="14.5">
      <c r="A37" s="3"/>
      <c r="B37" s="38"/>
      <c r="C37" s="38" t="s">
        <v>80</v>
      </c>
      <c r="D37" s="38" t="s">
        <v>81</v>
      </c>
      <c r="E37" s="38" t="s">
        <v>69</v>
      </c>
      <c r="F37" s="38"/>
      <c r="G37" s="38"/>
      <c r="H37" s="38"/>
      <c r="I37" s="38"/>
      <c r="K37" s="51"/>
      <c r="L37" s="3" t="s">
        <v>405</v>
      </c>
      <c r="M37" s="51"/>
      <c r="N37" s="51" t="s">
        <v>52</v>
      </c>
      <c r="O37" s="51" t="s">
        <v>103</v>
      </c>
      <c r="P37" s="51"/>
      <c r="Q37" s="51"/>
      <c r="R37" s="72" t="s">
        <v>101</v>
      </c>
      <c r="S37" s="72"/>
      <c r="T37" s="72"/>
      <c r="U37" s="72"/>
      <c r="V37" s="72"/>
      <c r="W37" s="3"/>
      <c r="X37" s="3"/>
      <c r="Y37" s="3"/>
      <c r="Z37" s="3"/>
    </row>
    <row r="38" spans="1:41" ht="14.5">
      <c r="A38" s="3"/>
      <c r="B38" s="38"/>
      <c r="C38" s="38" t="s">
        <v>82</v>
      </c>
      <c r="D38" s="38" t="s">
        <v>83</v>
      </c>
      <c r="E38" s="38" t="s">
        <v>69</v>
      </c>
      <c r="F38" s="38"/>
      <c r="G38" s="38"/>
      <c r="H38" s="38"/>
      <c r="I38" s="38"/>
      <c r="K38" s="51"/>
      <c r="L38" s="3" t="s">
        <v>257</v>
      </c>
      <c r="M38" s="51"/>
      <c r="N38" s="51" t="s">
        <v>52</v>
      </c>
      <c r="O38" s="51" t="s">
        <v>103</v>
      </c>
      <c r="P38" s="51"/>
      <c r="Q38" s="51"/>
      <c r="R38" s="72" t="s">
        <v>101</v>
      </c>
      <c r="S38" s="51"/>
      <c r="T38" s="51"/>
      <c r="U38" s="51"/>
      <c r="V38" s="51"/>
      <c r="W38" s="3"/>
      <c r="X38" s="3"/>
      <c r="Y38" s="3"/>
      <c r="Z38" s="3"/>
      <c r="AI38" s="3"/>
      <c r="AJ38" s="3"/>
      <c r="AK38" s="3"/>
      <c r="AL38" s="3"/>
      <c r="AM38" s="3"/>
      <c r="AN38" s="3"/>
      <c r="AO38" s="3"/>
    </row>
    <row r="39" spans="1:41" ht="14.5">
      <c r="A39" s="3"/>
      <c r="B39" s="38"/>
      <c r="C39" s="38" t="s">
        <v>84</v>
      </c>
      <c r="D39" s="38" t="s">
        <v>85</v>
      </c>
      <c r="E39" s="38" t="s">
        <v>69</v>
      </c>
      <c r="F39" s="38"/>
      <c r="G39" s="38"/>
      <c r="H39" s="38"/>
      <c r="I39" s="38"/>
      <c r="K39" s="51"/>
      <c r="L39" s="3" t="s">
        <v>258</v>
      </c>
      <c r="M39" s="51"/>
      <c r="N39" s="51" t="s">
        <v>52</v>
      </c>
      <c r="O39" s="51" t="s">
        <v>103</v>
      </c>
      <c r="P39" s="51"/>
      <c r="Q39" s="51"/>
      <c r="R39" s="72" t="s">
        <v>101</v>
      </c>
      <c r="S39" s="51"/>
      <c r="T39" s="3"/>
      <c r="U39" s="3"/>
      <c r="V39" s="3"/>
      <c r="W39" s="3"/>
      <c r="X39" s="3"/>
      <c r="Y39" s="3"/>
      <c r="Z39" s="3"/>
    </row>
    <row r="40" spans="1:41" ht="14.5">
      <c r="A40" s="3"/>
      <c r="B40" s="38"/>
      <c r="C40" s="38" t="s">
        <v>86</v>
      </c>
      <c r="D40" s="38" t="s">
        <v>87</v>
      </c>
      <c r="E40" s="38" t="s">
        <v>88</v>
      </c>
      <c r="F40" s="38"/>
      <c r="G40" s="38"/>
      <c r="H40" s="38"/>
      <c r="I40" s="38"/>
      <c r="K40" s="51"/>
      <c r="L40" s="3" t="s">
        <v>259</v>
      </c>
      <c r="M40" s="51"/>
      <c r="N40" s="51" t="s">
        <v>52</v>
      </c>
      <c r="O40" s="51" t="s">
        <v>103</v>
      </c>
      <c r="P40" s="51"/>
      <c r="Q40" s="51"/>
      <c r="R40" s="72" t="s">
        <v>101</v>
      </c>
      <c r="S40" s="51"/>
      <c r="T40" s="3"/>
      <c r="U40" s="3"/>
      <c r="V40" s="3"/>
      <c r="W40" s="3"/>
      <c r="X40" s="3"/>
      <c r="Y40" s="3"/>
      <c r="Z40" s="3"/>
    </row>
    <row r="41" spans="1:41" ht="14.5">
      <c r="A41" s="3"/>
      <c r="B41" s="38"/>
      <c r="C41" s="38" t="s">
        <v>89</v>
      </c>
      <c r="D41" s="38" t="s">
        <v>90</v>
      </c>
      <c r="E41" s="38" t="s">
        <v>88</v>
      </c>
      <c r="F41" s="38"/>
      <c r="G41" s="38"/>
      <c r="H41" s="38"/>
      <c r="I41" s="38"/>
      <c r="K41" s="51"/>
      <c r="L41" s="3" t="s">
        <v>260</v>
      </c>
      <c r="M41" s="51"/>
      <c r="N41" s="51" t="s">
        <v>52</v>
      </c>
      <c r="O41" s="51" t="s">
        <v>103</v>
      </c>
      <c r="P41" s="51"/>
      <c r="Q41" s="51"/>
      <c r="R41" s="72" t="s">
        <v>101</v>
      </c>
      <c r="S41" s="51"/>
      <c r="T41" s="3"/>
      <c r="U41" s="3"/>
      <c r="V41" s="3"/>
      <c r="W41" s="3"/>
      <c r="X41" s="3"/>
      <c r="Y41" s="3"/>
      <c r="Z41" s="3"/>
    </row>
    <row r="42" spans="1:41" ht="14.5">
      <c r="A42" s="3"/>
      <c r="B42" s="38"/>
      <c r="C42" s="38"/>
      <c r="D42" s="38"/>
      <c r="E42" s="38"/>
      <c r="F42" s="38"/>
      <c r="G42" s="38"/>
      <c r="H42" s="38"/>
      <c r="I42" s="38"/>
      <c r="K42" s="51"/>
      <c r="L42" s="87" t="s">
        <v>261</v>
      </c>
      <c r="M42" s="51"/>
      <c r="N42" s="51" t="s">
        <v>52</v>
      </c>
      <c r="O42" s="51" t="s">
        <v>103</v>
      </c>
      <c r="P42" s="51"/>
      <c r="Q42" s="51"/>
      <c r="R42" s="72" t="s">
        <v>101</v>
      </c>
      <c r="S42" s="51"/>
      <c r="T42" s="3"/>
      <c r="U42" s="3"/>
      <c r="V42" s="3"/>
      <c r="W42" s="3"/>
      <c r="X42" s="3"/>
      <c r="Y42" s="3"/>
      <c r="Z42" s="3"/>
    </row>
    <row r="43" spans="1:41" ht="14.5">
      <c r="A43" s="3"/>
      <c r="C43" s="38"/>
      <c r="D43" s="38"/>
      <c r="E43" s="38"/>
      <c r="F43" s="38"/>
      <c r="G43" s="43"/>
      <c r="H43" s="38"/>
      <c r="I43" s="38"/>
      <c r="K43" s="51"/>
      <c r="L43" s="87" t="s">
        <v>262</v>
      </c>
      <c r="M43" s="51"/>
      <c r="N43" s="51" t="s">
        <v>52</v>
      </c>
      <c r="O43" s="51" t="s">
        <v>103</v>
      </c>
      <c r="P43" s="51"/>
      <c r="Q43" s="51"/>
      <c r="R43" s="72" t="s">
        <v>101</v>
      </c>
      <c r="S43" s="51"/>
      <c r="T43" s="3"/>
      <c r="U43" s="3"/>
      <c r="V43" s="3"/>
      <c r="W43" s="3"/>
      <c r="X43" s="3"/>
      <c r="Y43" s="3"/>
      <c r="Z43" s="3"/>
    </row>
    <row r="44" spans="1:41" ht="14.5">
      <c r="A44" s="3"/>
      <c r="B44" s="38"/>
      <c r="C44" s="39"/>
      <c r="D44" s="39"/>
      <c r="E44" s="39"/>
      <c r="F44" s="38"/>
      <c r="G44" s="38"/>
      <c r="H44" s="38"/>
      <c r="I44" s="38"/>
      <c r="K44" s="51"/>
      <c r="L44" s="87" t="s">
        <v>263</v>
      </c>
      <c r="M44" s="51"/>
      <c r="N44" s="51" t="s">
        <v>52</v>
      </c>
      <c r="O44" s="51" t="s">
        <v>103</v>
      </c>
      <c r="P44" s="51"/>
      <c r="Q44" s="51"/>
      <c r="R44" s="72" t="s">
        <v>101</v>
      </c>
      <c r="S44" s="51"/>
      <c r="T44" s="3"/>
      <c r="U44" s="3"/>
      <c r="V44" s="3"/>
      <c r="W44" s="3"/>
      <c r="X44" s="3"/>
      <c r="Y44" s="3"/>
      <c r="Z44" s="3"/>
    </row>
    <row r="45" spans="1:41" ht="14.5">
      <c r="A45" s="3"/>
      <c r="B45" s="38"/>
      <c r="C45" s="39"/>
      <c r="D45" s="39"/>
      <c r="E45" s="39"/>
      <c r="F45" s="38"/>
      <c r="G45" s="38"/>
      <c r="H45" s="38"/>
      <c r="I45" s="38"/>
      <c r="K45" s="51"/>
      <c r="L45" s="87" t="s">
        <v>264</v>
      </c>
      <c r="M45" s="51"/>
      <c r="N45" s="51" t="s">
        <v>52</v>
      </c>
      <c r="O45" s="51" t="s">
        <v>103</v>
      </c>
      <c r="P45" s="51"/>
      <c r="Q45" s="51"/>
      <c r="R45" s="72" t="s">
        <v>101</v>
      </c>
      <c r="S45" s="51"/>
      <c r="T45" s="3"/>
      <c r="U45" s="3"/>
      <c r="V45" s="3"/>
      <c r="W45" s="3"/>
      <c r="X45" s="3"/>
      <c r="Y45" s="3"/>
      <c r="Z45" s="3"/>
    </row>
    <row r="46" spans="1:41" ht="14.5">
      <c r="A46" s="3"/>
      <c r="B46" s="38"/>
      <c r="C46" s="39"/>
      <c r="D46" s="39"/>
      <c r="E46" s="39"/>
      <c r="F46" s="38"/>
      <c r="G46" s="38"/>
      <c r="H46" s="38"/>
      <c r="I46" s="38"/>
      <c r="K46" s="51"/>
      <c r="L46" s="3" t="s">
        <v>406</v>
      </c>
      <c r="M46" s="51"/>
      <c r="N46" s="51" t="s">
        <v>52</v>
      </c>
      <c r="O46" s="51" t="s">
        <v>103</v>
      </c>
      <c r="P46" s="51"/>
      <c r="Q46" s="51"/>
      <c r="R46" s="72" t="s">
        <v>101</v>
      </c>
      <c r="S46" s="51"/>
      <c r="T46" s="3"/>
      <c r="U46" s="3"/>
      <c r="V46" s="3"/>
      <c r="W46" s="3"/>
      <c r="X46" s="3"/>
      <c r="Y46" s="3"/>
      <c r="Z46" s="3"/>
    </row>
    <row r="47" spans="1:41" ht="14.5">
      <c r="A47" s="3"/>
      <c r="B47" s="38"/>
      <c r="H47" s="38"/>
      <c r="I47" s="38"/>
      <c r="K47" s="51"/>
      <c r="L47" s="3" t="s">
        <v>407</v>
      </c>
      <c r="M47" s="51"/>
      <c r="N47" s="51" t="s">
        <v>52</v>
      </c>
      <c r="O47" s="51" t="s">
        <v>103</v>
      </c>
      <c r="P47" s="51"/>
      <c r="Q47" s="51"/>
      <c r="R47" s="72" t="s">
        <v>101</v>
      </c>
      <c r="S47" s="51"/>
      <c r="T47" s="3"/>
      <c r="U47" s="3"/>
      <c r="V47" s="3"/>
      <c r="W47" s="3"/>
      <c r="X47" s="3"/>
      <c r="Y47" s="3"/>
      <c r="Z47" s="3"/>
    </row>
    <row r="48" spans="1:41" ht="14.5">
      <c r="A48" s="3"/>
      <c r="H48" s="38"/>
      <c r="I48" s="38"/>
      <c r="K48" s="51"/>
      <c r="L48" s="3" t="s">
        <v>408</v>
      </c>
      <c r="M48" s="51"/>
      <c r="N48" s="51" t="s">
        <v>52</v>
      </c>
      <c r="O48" s="51" t="s">
        <v>103</v>
      </c>
      <c r="P48" s="51"/>
      <c r="Q48" s="51"/>
      <c r="R48" s="72" t="s">
        <v>101</v>
      </c>
      <c r="S48" s="51"/>
      <c r="T48" s="3"/>
      <c r="U48" s="3"/>
      <c r="V48" s="3"/>
      <c r="W48" s="3"/>
      <c r="X48" s="3"/>
      <c r="Y48" s="3"/>
      <c r="Z48" s="3"/>
    </row>
    <row r="49" spans="1:26" ht="14.5">
      <c r="A49" s="3"/>
      <c r="H49" s="38"/>
      <c r="I49" s="38"/>
      <c r="K49" s="51"/>
      <c r="L49" s="3" t="s">
        <v>409</v>
      </c>
      <c r="M49" s="51"/>
      <c r="N49" s="51" t="s">
        <v>52</v>
      </c>
      <c r="O49" s="51" t="s">
        <v>103</v>
      </c>
      <c r="P49" s="51"/>
      <c r="Q49" s="51"/>
      <c r="R49" s="72" t="s">
        <v>101</v>
      </c>
      <c r="S49" s="51"/>
      <c r="T49" s="3"/>
      <c r="U49" s="3"/>
      <c r="V49" s="3"/>
      <c r="W49" s="3"/>
      <c r="X49" s="3"/>
      <c r="Y49" s="3"/>
      <c r="Z49" s="3"/>
    </row>
    <row r="50" spans="1:26" ht="14.5">
      <c r="A50" s="3"/>
      <c r="H50" s="38"/>
      <c r="I50" s="38"/>
      <c r="K50" s="51"/>
      <c r="L50" s="3" t="s">
        <v>410</v>
      </c>
      <c r="M50" s="51"/>
      <c r="N50" s="51" t="s">
        <v>52</v>
      </c>
      <c r="O50" s="51" t="s">
        <v>103</v>
      </c>
      <c r="P50" s="51"/>
      <c r="Q50" s="51"/>
      <c r="R50" s="72" t="s">
        <v>101</v>
      </c>
      <c r="S50" s="3"/>
      <c r="T50" s="3"/>
      <c r="U50" s="3"/>
      <c r="V50" s="3"/>
      <c r="W50" s="3"/>
      <c r="X50" s="3"/>
      <c r="Y50" s="3"/>
      <c r="Z50" s="3"/>
    </row>
    <row r="51" spans="1:26" ht="14.5">
      <c r="A51" s="3"/>
      <c r="K51" s="51"/>
      <c r="L51" s="3" t="s">
        <v>411</v>
      </c>
      <c r="M51" s="51"/>
      <c r="N51" s="51" t="s">
        <v>52</v>
      </c>
      <c r="O51" s="51" t="s">
        <v>103</v>
      </c>
      <c r="P51" s="51"/>
      <c r="Q51" s="51"/>
      <c r="R51" s="72" t="s">
        <v>101</v>
      </c>
      <c r="S51" s="3"/>
      <c r="T51" s="3"/>
      <c r="U51" s="3"/>
      <c r="V51" s="3"/>
      <c r="W51" s="3"/>
      <c r="X51" s="3"/>
      <c r="Y51" s="3"/>
      <c r="Z51" s="3"/>
    </row>
    <row r="52" spans="1:26" ht="14.5">
      <c r="A52" s="3"/>
      <c r="K52" s="51"/>
      <c r="L52" s="3" t="s">
        <v>266</v>
      </c>
      <c r="M52" s="51"/>
      <c r="N52" s="51" t="s">
        <v>52</v>
      </c>
      <c r="O52" s="51" t="s">
        <v>103</v>
      </c>
      <c r="P52" s="51"/>
      <c r="Q52" s="51"/>
      <c r="R52" s="72" t="s">
        <v>101</v>
      </c>
      <c r="S52" s="3"/>
      <c r="T52" s="3"/>
      <c r="U52" s="3"/>
      <c r="V52" s="3"/>
      <c r="W52" s="3"/>
      <c r="X52" s="3"/>
      <c r="Y52" s="3"/>
      <c r="Z52" s="3"/>
    </row>
    <row r="53" spans="1:26" ht="14.5">
      <c r="A53" s="3"/>
      <c r="K53" s="51"/>
      <c r="L53" s="3" t="s">
        <v>267</v>
      </c>
      <c r="M53" s="51"/>
      <c r="N53" s="51" t="s">
        <v>52</v>
      </c>
      <c r="O53" s="51" t="s">
        <v>103</v>
      </c>
      <c r="P53" s="51"/>
      <c r="Q53" s="51"/>
      <c r="R53" s="72" t="s">
        <v>101</v>
      </c>
      <c r="S53" s="3"/>
      <c r="T53" s="3"/>
      <c r="U53" s="3"/>
      <c r="V53" s="3"/>
      <c r="W53" s="3"/>
      <c r="X53" s="3"/>
      <c r="Y53" s="3"/>
      <c r="Z53" s="3"/>
    </row>
    <row r="54" spans="1:26" ht="14.5">
      <c r="A54" s="3"/>
      <c r="K54" s="51"/>
      <c r="L54" s="3" t="s">
        <v>268</v>
      </c>
      <c r="M54" s="51"/>
      <c r="N54" s="51" t="s">
        <v>52</v>
      </c>
      <c r="O54" s="51" t="s">
        <v>103</v>
      </c>
      <c r="P54" s="51"/>
      <c r="Q54" s="51"/>
      <c r="R54" s="72" t="s">
        <v>101</v>
      </c>
      <c r="S54" s="3"/>
      <c r="T54" s="3"/>
      <c r="U54" s="3"/>
      <c r="V54" s="3"/>
      <c r="W54" s="3"/>
      <c r="X54" s="3"/>
      <c r="Y54" s="3"/>
      <c r="Z54" s="3"/>
    </row>
    <row r="55" spans="1:26" ht="14.5">
      <c r="A55" s="3"/>
      <c r="K55" s="51"/>
      <c r="L55" s="3" t="s">
        <v>269</v>
      </c>
      <c r="M55" s="51"/>
      <c r="N55" s="51" t="s">
        <v>52</v>
      </c>
      <c r="O55" s="51" t="s">
        <v>103</v>
      </c>
      <c r="P55" s="51"/>
      <c r="Q55" s="51"/>
      <c r="R55" s="72" t="s">
        <v>101</v>
      </c>
      <c r="S55" s="3"/>
      <c r="T55" s="3"/>
      <c r="U55" s="3"/>
      <c r="V55" s="3"/>
      <c r="W55" s="3"/>
      <c r="X55" s="3"/>
      <c r="Y55" s="3"/>
      <c r="Z55" s="3"/>
    </row>
    <row r="56" spans="1:26" ht="14.5">
      <c r="A56" s="3"/>
      <c r="K56" s="51"/>
      <c r="L56" s="87" t="s">
        <v>270</v>
      </c>
      <c r="M56" s="51"/>
      <c r="N56" s="51" t="s">
        <v>52</v>
      </c>
      <c r="O56" s="51" t="s">
        <v>103</v>
      </c>
      <c r="P56" s="51"/>
      <c r="Q56" s="51"/>
      <c r="R56" s="72" t="s">
        <v>101</v>
      </c>
      <c r="S56" s="3"/>
      <c r="T56" s="3"/>
      <c r="U56" s="3"/>
      <c r="V56" s="3"/>
      <c r="W56" s="3"/>
      <c r="X56" s="3"/>
      <c r="Y56" s="3"/>
      <c r="Z56" s="3"/>
    </row>
    <row r="57" spans="1:26" ht="14.5">
      <c r="K57" s="51"/>
      <c r="L57" s="87" t="s">
        <v>271</v>
      </c>
      <c r="M57" s="51"/>
      <c r="N57" s="51" t="s">
        <v>52</v>
      </c>
      <c r="O57" s="51" t="s">
        <v>103</v>
      </c>
      <c r="P57" s="51"/>
      <c r="Q57" s="51"/>
      <c r="R57" s="72" t="s">
        <v>101</v>
      </c>
      <c r="S57" s="3"/>
      <c r="T57" s="3"/>
      <c r="U57" s="3"/>
      <c r="V57" s="3"/>
      <c r="W57" s="3"/>
      <c r="X57" s="3"/>
      <c r="Y57" s="3"/>
      <c r="Z57" s="3"/>
    </row>
    <row r="58" spans="1:26" ht="14.5">
      <c r="K58" s="51"/>
      <c r="L58" s="87" t="s">
        <v>272</v>
      </c>
      <c r="M58" s="51"/>
      <c r="N58" s="51" t="s">
        <v>52</v>
      </c>
      <c r="O58" s="51" t="s">
        <v>103</v>
      </c>
      <c r="P58" s="51"/>
      <c r="Q58" s="51"/>
      <c r="R58" s="72" t="s">
        <v>101</v>
      </c>
      <c r="S58" s="3"/>
      <c r="T58" s="3"/>
      <c r="U58" s="3"/>
      <c r="V58" s="3"/>
      <c r="W58" s="3"/>
      <c r="X58" s="3"/>
      <c r="Y58" s="3"/>
      <c r="Z58" s="3"/>
    </row>
    <row r="59" spans="1:26" ht="14.5">
      <c r="K59" s="51"/>
      <c r="L59" s="87" t="s">
        <v>273</v>
      </c>
      <c r="M59" s="51"/>
      <c r="N59" s="51" t="s">
        <v>52</v>
      </c>
      <c r="O59" s="51" t="s">
        <v>103</v>
      </c>
      <c r="P59" s="51"/>
      <c r="Q59" s="51"/>
      <c r="R59" s="72" t="s">
        <v>101</v>
      </c>
      <c r="S59" s="3"/>
      <c r="T59" s="3"/>
      <c r="U59" s="3"/>
      <c r="V59" s="3"/>
      <c r="W59" s="3"/>
      <c r="X59" s="3"/>
      <c r="Y59" s="3"/>
      <c r="Z59" s="3"/>
    </row>
    <row r="60" spans="1:26" ht="14.5">
      <c r="K60" s="51"/>
      <c r="L60" s="87" t="s">
        <v>447</v>
      </c>
      <c r="M60" s="51"/>
      <c r="N60" s="51" t="s">
        <v>52</v>
      </c>
      <c r="O60" s="51" t="s">
        <v>103</v>
      </c>
      <c r="P60" s="51"/>
      <c r="Q60" s="51"/>
      <c r="R60" s="72" t="s">
        <v>101</v>
      </c>
      <c r="S60" s="3"/>
      <c r="T60" s="3"/>
      <c r="U60" s="3"/>
      <c r="V60" s="3"/>
      <c r="W60" s="3"/>
      <c r="X60" s="3"/>
      <c r="Y60" s="3"/>
      <c r="Z60" s="3"/>
    </row>
    <row r="61" spans="1:26" ht="14.5">
      <c r="C61" s="3"/>
      <c r="D61" s="3"/>
      <c r="E61" s="3"/>
      <c r="F61" s="3"/>
      <c r="G61" s="3"/>
      <c r="K61" s="51"/>
      <c r="L61" s="195" t="s">
        <v>426</v>
      </c>
      <c r="M61" s="51"/>
      <c r="N61" s="51"/>
      <c r="O61" s="51"/>
      <c r="P61" s="51"/>
      <c r="Q61" s="51"/>
      <c r="R61" s="72"/>
      <c r="S61" s="3"/>
      <c r="T61" s="3"/>
      <c r="U61" s="3"/>
      <c r="V61" s="3"/>
      <c r="W61" s="3"/>
      <c r="X61" s="3"/>
      <c r="Y61" s="3"/>
      <c r="Z61" s="3"/>
    </row>
    <row r="62" spans="1:26" ht="14.5">
      <c r="B62" s="3"/>
      <c r="K62" s="51"/>
      <c r="L62" s="87" t="s">
        <v>448</v>
      </c>
      <c r="M62" s="51"/>
      <c r="N62" s="51" t="s">
        <v>52</v>
      </c>
      <c r="O62" s="51" t="s">
        <v>103</v>
      </c>
      <c r="P62" s="51"/>
      <c r="Q62" s="51"/>
      <c r="R62" s="72" t="s">
        <v>101</v>
      </c>
      <c r="S62" s="3"/>
      <c r="T62" s="3"/>
      <c r="U62" s="3"/>
      <c r="V62" s="3"/>
      <c r="W62" s="3"/>
      <c r="X62" s="3"/>
      <c r="Y62" s="3"/>
      <c r="Z62" s="3"/>
    </row>
    <row r="63" spans="1:26" ht="14.5">
      <c r="K63" s="51"/>
      <c r="L63" s="195" t="s">
        <v>426</v>
      </c>
      <c r="M63" s="51"/>
      <c r="N63" s="51"/>
      <c r="O63" s="51"/>
      <c r="P63" s="51"/>
      <c r="Q63" s="51"/>
      <c r="R63" s="72"/>
      <c r="S63" s="3"/>
      <c r="T63" s="3"/>
      <c r="U63" s="3"/>
      <c r="V63" s="3"/>
      <c r="W63" s="3"/>
      <c r="X63" s="3"/>
      <c r="Y63" s="3"/>
      <c r="Z63" s="3"/>
    </row>
    <row r="64" spans="1:26" ht="14.5">
      <c r="K64" s="51"/>
      <c r="L64" s="87" t="s">
        <v>449</v>
      </c>
      <c r="M64" s="51"/>
      <c r="N64" s="51" t="s">
        <v>52</v>
      </c>
      <c r="O64" s="51" t="s">
        <v>103</v>
      </c>
      <c r="P64" s="51"/>
      <c r="Q64" s="51"/>
      <c r="R64" s="72" t="s">
        <v>101</v>
      </c>
      <c r="S64" s="3"/>
      <c r="T64" s="3"/>
      <c r="U64" s="3"/>
      <c r="V64" s="3"/>
      <c r="W64" s="3"/>
      <c r="X64" s="3"/>
      <c r="Y64" s="3"/>
      <c r="Z64" s="3"/>
    </row>
    <row r="65" spans="1:26" ht="14.5">
      <c r="H65" s="3"/>
      <c r="I65" s="3"/>
      <c r="K65" s="51"/>
      <c r="L65" s="195" t="s">
        <v>426</v>
      </c>
      <c r="M65" s="51"/>
      <c r="N65" s="51"/>
      <c r="O65" s="51"/>
      <c r="P65" s="51"/>
      <c r="Q65" s="51"/>
      <c r="R65" s="72"/>
      <c r="S65" s="3"/>
      <c r="T65" s="3"/>
      <c r="U65" s="3"/>
      <c r="V65" s="3"/>
      <c r="W65" s="3"/>
      <c r="X65" s="3"/>
      <c r="Y65" s="3"/>
      <c r="Z65" s="3"/>
    </row>
    <row r="66" spans="1:26" ht="14.5">
      <c r="K66" s="51"/>
      <c r="L66" s="87" t="s">
        <v>450</v>
      </c>
      <c r="M66" s="51"/>
      <c r="N66" s="51" t="s">
        <v>52</v>
      </c>
      <c r="O66" s="51" t="s">
        <v>103</v>
      </c>
      <c r="P66" s="51"/>
      <c r="Q66" s="51"/>
      <c r="R66" s="72" t="s">
        <v>101</v>
      </c>
      <c r="S66" s="3"/>
      <c r="T66" s="3"/>
      <c r="U66" s="3"/>
      <c r="V66" s="3"/>
      <c r="W66" s="3"/>
      <c r="X66" s="3"/>
      <c r="Y66" s="3"/>
      <c r="Z66" s="3"/>
    </row>
    <row r="67" spans="1:26" ht="14.5">
      <c r="C67" s="3"/>
      <c r="D67" s="3"/>
      <c r="E67" s="3"/>
      <c r="F67" s="3"/>
      <c r="G67" s="3"/>
      <c r="K67" s="51"/>
      <c r="L67" s="195" t="s">
        <v>426</v>
      </c>
      <c r="M67" s="51"/>
      <c r="N67" s="51"/>
      <c r="O67" s="72"/>
      <c r="P67" s="51"/>
      <c r="Q67" s="51"/>
      <c r="R67" s="72"/>
      <c r="S67" s="3"/>
      <c r="T67" s="3"/>
      <c r="U67" s="3"/>
      <c r="V67" s="3"/>
      <c r="W67" s="3"/>
      <c r="X67" s="3"/>
      <c r="Y67" s="3"/>
      <c r="Z67" s="3"/>
    </row>
    <row r="68" spans="1:26" ht="14.5">
      <c r="B68" s="3"/>
      <c r="K68" s="51"/>
      <c r="L68" s="87" t="s">
        <v>106</v>
      </c>
      <c r="M68" s="51"/>
      <c r="N68" s="51" t="s">
        <v>52</v>
      </c>
      <c r="O68" s="72" t="s">
        <v>103</v>
      </c>
      <c r="P68" s="51"/>
      <c r="Q68" s="51"/>
      <c r="R68" s="72" t="s">
        <v>101</v>
      </c>
      <c r="S68" s="3"/>
      <c r="T68" s="3"/>
      <c r="U68" s="3"/>
      <c r="V68" s="3"/>
      <c r="W68" s="3"/>
      <c r="X68" s="3"/>
      <c r="Y68" s="3"/>
      <c r="Z68" s="3"/>
    </row>
    <row r="69" spans="1:26" ht="14.5">
      <c r="K69" s="51"/>
      <c r="L69" s="87" t="s">
        <v>107</v>
      </c>
      <c r="M69" s="51"/>
      <c r="N69" s="51" t="s">
        <v>52</v>
      </c>
      <c r="O69" s="72" t="s">
        <v>103</v>
      </c>
      <c r="P69" s="51"/>
      <c r="Q69" s="51"/>
      <c r="R69" s="72" t="s">
        <v>101</v>
      </c>
      <c r="S69" s="3"/>
      <c r="T69" s="3"/>
      <c r="U69" s="3"/>
      <c r="V69" s="3"/>
      <c r="W69" s="3"/>
      <c r="X69" s="3"/>
      <c r="Y69" s="3"/>
      <c r="Z69" s="3"/>
    </row>
    <row r="70" spans="1:26" ht="14.5">
      <c r="K70" s="72"/>
      <c r="L70" s="88" t="s">
        <v>108</v>
      </c>
      <c r="M70" s="72"/>
      <c r="N70" s="72" t="s">
        <v>52</v>
      </c>
      <c r="O70" s="72" t="s">
        <v>103</v>
      </c>
      <c r="P70" s="72"/>
      <c r="Q70" s="72"/>
      <c r="R70" s="72" t="s">
        <v>101</v>
      </c>
      <c r="S70" s="3"/>
      <c r="T70" s="3"/>
      <c r="U70" s="3"/>
      <c r="V70" s="3"/>
      <c r="W70" s="3"/>
      <c r="X70" s="3"/>
      <c r="Y70" s="3"/>
      <c r="Z70" s="3"/>
    </row>
    <row r="71" spans="1:26" ht="14.5">
      <c r="A71" s="3"/>
      <c r="H71" s="3"/>
      <c r="I71" s="3"/>
      <c r="K71" s="51"/>
      <c r="L71" s="87" t="s">
        <v>299</v>
      </c>
      <c r="M71" s="51"/>
      <c r="N71" s="51" t="s">
        <v>52</v>
      </c>
      <c r="O71" s="72" t="s">
        <v>103</v>
      </c>
      <c r="P71" s="51"/>
      <c r="Q71" s="51"/>
      <c r="R71" s="72" t="s">
        <v>101</v>
      </c>
      <c r="S71" s="3"/>
      <c r="T71" s="3"/>
      <c r="U71" s="3"/>
      <c r="V71" s="3"/>
      <c r="W71" s="3"/>
      <c r="X71" s="3"/>
      <c r="Y71" s="3"/>
      <c r="Z71" s="3"/>
    </row>
    <row r="72" spans="1:26" ht="14.5">
      <c r="K72" s="51"/>
      <c r="L72" s="87" t="s">
        <v>300</v>
      </c>
      <c r="M72" s="51"/>
      <c r="N72" s="51" t="s">
        <v>52</v>
      </c>
      <c r="O72" s="72" t="s">
        <v>103</v>
      </c>
      <c r="P72" s="51"/>
      <c r="Q72" s="51"/>
      <c r="R72" s="72" t="s">
        <v>101</v>
      </c>
      <c r="S72" s="3"/>
      <c r="T72" s="3"/>
      <c r="U72" s="3"/>
      <c r="V72" s="3"/>
      <c r="W72" s="3"/>
      <c r="X72" s="3"/>
      <c r="Y72" s="3"/>
      <c r="Z72" s="3"/>
    </row>
    <row r="73" spans="1:26" ht="14.5">
      <c r="K73" s="51"/>
      <c r="L73" s="87" t="s">
        <v>301</v>
      </c>
      <c r="M73" s="51"/>
      <c r="N73" s="51" t="s">
        <v>52</v>
      </c>
      <c r="O73" s="72" t="s">
        <v>103</v>
      </c>
      <c r="P73" s="51"/>
      <c r="Q73" s="51"/>
      <c r="R73" s="72" t="s">
        <v>101</v>
      </c>
      <c r="S73" s="3"/>
      <c r="T73" s="3"/>
      <c r="U73" s="3"/>
      <c r="V73" s="3"/>
      <c r="W73" s="3"/>
      <c r="X73" s="3"/>
      <c r="Y73" s="3"/>
      <c r="Z73" s="3"/>
    </row>
    <row r="74" spans="1:26" s="3" customFormat="1" ht="14.5">
      <c r="A74"/>
      <c r="B74"/>
      <c r="C74"/>
      <c r="D74"/>
      <c r="E74"/>
      <c r="F74"/>
      <c r="G74"/>
      <c r="H74"/>
      <c r="I74"/>
      <c r="K74" s="51"/>
      <c r="L74" s="87" t="s">
        <v>309</v>
      </c>
      <c r="M74" s="51"/>
      <c r="N74" s="51" t="s">
        <v>52</v>
      </c>
      <c r="O74" s="72" t="s">
        <v>103</v>
      </c>
      <c r="P74" s="51"/>
      <c r="Q74" s="51"/>
      <c r="R74" s="72" t="s">
        <v>101</v>
      </c>
    </row>
    <row r="75" spans="1:26" ht="14.5">
      <c r="K75" s="51"/>
      <c r="L75" s="87" t="s">
        <v>310</v>
      </c>
      <c r="M75" s="51"/>
      <c r="N75" s="51" t="s">
        <v>52</v>
      </c>
      <c r="O75" s="72" t="s">
        <v>103</v>
      </c>
      <c r="P75" s="51"/>
      <c r="Q75" s="51"/>
      <c r="R75" s="72" t="s">
        <v>101</v>
      </c>
      <c r="S75" s="3"/>
      <c r="T75" s="3"/>
      <c r="U75" s="3"/>
      <c r="V75" s="3"/>
      <c r="W75" s="3"/>
      <c r="X75" s="3"/>
      <c r="Y75" s="3"/>
      <c r="Z75" s="3"/>
    </row>
    <row r="76" spans="1:26" ht="14.5">
      <c r="K76" s="72"/>
      <c r="L76" s="88" t="s">
        <v>311</v>
      </c>
      <c r="M76" s="72"/>
      <c r="N76" s="72" t="s">
        <v>52</v>
      </c>
      <c r="O76" s="72" t="s">
        <v>103</v>
      </c>
      <c r="P76" s="72"/>
      <c r="Q76" s="72"/>
      <c r="R76" s="72" t="s">
        <v>101</v>
      </c>
      <c r="S76" s="3"/>
      <c r="T76" s="3"/>
      <c r="U76" s="3"/>
      <c r="V76" s="3"/>
      <c r="W76" s="3"/>
      <c r="X76" s="3"/>
      <c r="Y76" s="3"/>
      <c r="Z76" s="3"/>
    </row>
    <row r="77" spans="1:26" ht="14.5">
      <c r="A77" s="3"/>
      <c r="K77" s="51"/>
      <c r="L77" s="87" t="s">
        <v>312</v>
      </c>
      <c r="M77" s="51"/>
      <c r="N77" s="72" t="s">
        <v>52</v>
      </c>
      <c r="O77" s="72" t="s">
        <v>103</v>
      </c>
      <c r="P77" s="51"/>
      <c r="Q77" s="51"/>
      <c r="R77" s="72" t="s">
        <v>101</v>
      </c>
      <c r="S77" s="3"/>
      <c r="T77" s="3"/>
      <c r="U77" s="3"/>
      <c r="V77" s="3"/>
      <c r="W77" s="3"/>
      <c r="X77" s="3"/>
      <c r="Y77" s="3"/>
      <c r="Z77" s="3"/>
    </row>
    <row r="78" spans="1:26" ht="14.5">
      <c r="C78" s="3"/>
      <c r="D78" s="3"/>
      <c r="E78" s="3"/>
      <c r="F78" s="3"/>
      <c r="G78" s="3"/>
      <c r="K78" s="51"/>
      <c r="L78" s="87" t="s">
        <v>313</v>
      </c>
      <c r="M78" s="51"/>
      <c r="N78" s="72" t="s">
        <v>52</v>
      </c>
      <c r="O78" s="72" t="s">
        <v>103</v>
      </c>
      <c r="P78" s="51"/>
      <c r="Q78" s="51"/>
      <c r="R78" s="72" t="s">
        <v>101</v>
      </c>
      <c r="S78" s="3"/>
      <c r="T78" s="3"/>
      <c r="U78" s="3"/>
      <c r="V78" s="3"/>
      <c r="W78" s="3"/>
      <c r="X78" s="3"/>
      <c r="Y78" s="3"/>
      <c r="Z78" s="3"/>
    </row>
    <row r="79" spans="1:26" ht="14.5">
      <c r="B79" s="3"/>
      <c r="C79" s="3"/>
      <c r="D79" s="3"/>
      <c r="E79" s="3"/>
      <c r="F79" s="3"/>
      <c r="G79" s="3"/>
      <c r="K79" s="51"/>
      <c r="L79" s="87" t="s">
        <v>314</v>
      </c>
      <c r="M79" s="51"/>
      <c r="N79" s="72" t="s">
        <v>52</v>
      </c>
      <c r="O79" s="72" t="s">
        <v>103</v>
      </c>
      <c r="P79" s="51"/>
      <c r="Q79" s="51"/>
      <c r="R79" s="72" t="s">
        <v>101</v>
      </c>
      <c r="S79" s="3"/>
      <c r="T79" s="3"/>
      <c r="U79" s="3"/>
      <c r="V79" s="3"/>
      <c r="W79" s="3"/>
      <c r="X79" s="3"/>
      <c r="Y79" s="3"/>
      <c r="Z79" s="3"/>
    </row>
    <row r="80" spans="1:26" s="3" customFormat="1" ht="14.5">
      <c r="A80"/>
      <c r="H80"/>
      <c r="I80"/>
      <c r="K80" s="51"/>
      <c r="L80" s="87" t="s">
        <v>316</v>
      </c>
      <c r="M80" s="72"/>
      <c r="N80" s="72" t="s">
        <v>52</v>
      </c>
      <c r="O80" s="72" t="s">
        <v>103</v>
      </c>
      <c r="P80" s="72"/>
      <c r="Q80" s="72"/>
      <c r="R80" s="72" t="s">
        <v>101</v>
      </c>
    </row>
    <row r="81" spans="1:41" ht="14.5">
      <c r="B81" s="3"/>
      <c r="C81" s="3"/>
      <c r="D81" s="3"/>
      <c r="E81" s="3"/>
      <c r="F81" s="3"/>
      <c r="G81" s="3"/>
      <c r="K81" s="51"/>
      <c r="L81" s="87" t="s">
        <v>318</v>
      </c>
      <c r="M81" s="72"/>
      <c r="N81" s="72" t="s">
        <v>52</v>
      </c>
      <c r="O81" s="72" t="s">
        <v>103</v>
      </c>
      <c r="P81" s="72"/>
      <c r="Q81" s="72"/>
      <c r="R81" s="72" t="s">
        <v>101</v>
      </c>
      <c r="S81" s="3"/>
      <c r="T81" s="3"/>
      <c r="U81" s="3"/>
      <c r="V81" s="3"/>
      <c r="W81" s="3"/>
      <c r="X81" s="3"/>
      <c r="Y81" s="3"/>
      <c r="Z81" s="3"/>
    </row>
    <row r="82" spans="1:41" ht="14.5">
      <c r="B82" s="3"/>
      <c r="C82" s="3"/>
      <c r="D82" s="3"/>
      <c r="E82" s="3"/>
      <c r="F82" s="3"/>
      <c r="G82" s="3"/>
      <c r="H82" s="3"/>
      <c r="I82" s="3"/>
      <c r="K82" s="51"/>
      <c r="L82" s="87" t="s">
        <v>319</v>
      </c>
      <c r="M82" s="72"/>
      <c r="N82" s="72" t="s">
        <v>52</v>
      </c>
      <c r="O82" s="72" t="s">
        <v>103</v>
      </c>
      <c r="P82" s="72"/>
      <c r="Q82" s="72"/>
      <c r="R82" s="72" t="s">
        <v>101</v>
      </c>
      <c r="S82" s="3"/>
      <c r="T82" s="3"/>
      <c r="U82" s="3"/>
      <c r="V82" s="3"/>
      <c r="W82" s="3"/>
      <c r="X82" s="3"/>
      <c r="Y82" s="3"/>
      <c r="Z82" s="3"/>
    </row>
    <row r="83" spans="1:41" ht="14.5">
      <c r="B83" s="3"/>
      <c r="C83" s="3"/>
      <c r="D83" s="3"/>
      <c r="E83" s="3"/>
      <c r="F83" s="3"/>
      <c r="G83" s="3"/>
      <c r="H83" s="3"/>
      <c r="I83" s="3"/>
      <c r="K83" s="51"/>
      <c r="L83" s="87" t="s">
        <v>320</v>
      </c>
      <c r="M83" s="72"/>
      <c r="N83" s="72" t="s">
        <v>52</v>
      </c>
      <c r="O83" s="72" t="s">
        <v>103</v>
      </c>
      <c r="P83" s="72"/>
      <c r="Q83" s="72"/>
      <c r="R83" s="72" t="s">
        <v>101</v>
      </c>
      <c r="S83" s="3"/>
      <c r="T83" s="3"/>
      <c r="U83" s="3"/>
      <c r="V83" s="3"/>
      <c r="W83" s="3"/>
      <c r="X83" s="3"/>
      <c r="Y83" s="3"/>
      <c r="Z83" s="3"/>
      <c r="AA83" s="3"/>
      <c r="AB83" s="3"/>
      <c r="AE83" s="3"/>
    </row>
    <row r="84" spans="1:41" ht="14.5">
      <c r="B84" s="3"/>
      <c r="C84" s="3"/>
      <c r="D84" s="3"/>
      <c r="E84" s="3"/>
      <c r="F84" s="3"/>
      <c r="G84" s="3"/>
      <c r="H84" s="3"/>
      <c r="I84" s="3"/>
      <c r="K84" s="51"/>
      <c r="L84" s="87" t="s">
        <v>321</v>
      </c>
      <c r="M84" s="72"/>
      <c r="N84" s="72" t="s">
        <v>52</v>
      </c>
      <c r="O84" s="72" t="s">
        <v>103</v>
      </c>
      <c r="P84" s="72"/>
      <c r="Q84" s="72"/>
      <c r="R84" s="72" t="s">
        <v>101</v>
      </c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E84" s="3"/>
    </row>
    <row r="85" spans="1:41" ht="14.5">
      <c r="B85" s="3"/>
      <c r="C85" s="3"/>
      <c r="D85" s="3"/>
      <c r="E85" s="3"/>
      <c r="F85" s="3"/>
      <c r="G85" s="3"/>
      <c r="H85" s="3"/>
      <c r="I85" s="3"/>
      <c r="K85" s="51"/>
      <c r="L85" s="87" t="s">
        <v>322</v>
      </c>
      <c r="M85" s="72"/>
      <c r="N85" s="72" t="s">
        <v>52</v>
      </c>
      <c r="O85" s="72" t="s">
        <v>103</v>
      </c>
      <c r="P85" s="72"/>
      <c r="Q85" s="72"/>
      <c r="R85" s="72" t="s">
        <v>101</v>
      </c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</row>
    <row r="86" spans="1:41" ht="14.5">
      <c r="B86" s="3"/>
      <c r="C86" s="3"/>
      <c r="D86" s="3"/>
      <c r="E86" s="3"/>
      <c r="F86" s="3"/>
      <c r="G86" s="3"/>
      <c r="H86" s="3"/>
      <c r="I86" s="3"/>
      <c r="K86" s="51"/>
      <c r="L86" s="87" t="s">
        <v>356</v>
      </c>
      <c r="M86" s="72"/>
      <c r="N86" s="72" t="s">
        <v>52</v>
      </c>
      <c r="O86" s="72" t="s">
        <v>103</v>
      </c>
      <c r="P86" s="72"/>
      <c r="Q86" s="72"/>
      <c r="R86" s="72" t="s">
        <v>101</v>
      </c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</row>
    <row r="87" spans="1:41" ht="14.5">
      <c r="B87" s="3"/>
      <c r="C87" s="3"/>
      <c r="D87" s="3"/>
      <c r="E87" s="3"/>
      <c r="F87" s="3"/>
      <c r="G87" s="3"/>
      <c r="H87" s="3"/>
      <c r="I87" s="3"/>
      <c r="K87" s="72"/>
      <c r="L87" s="87" t="s">
        <v>358</v>
      </c>
      <c r="M87" s="72"/>
      <c r="N87" s="72" t="s">
        <v>52</v>
      </c>
      <c r="O87" s="72" t="s">
        <v>103</v>
      </c>
      <c r="P87" s="72"/>
      <c r="Q87" s="72"/>
      <c r="R87" s="72" t="s">
        <v>101</v>
      </c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</row>
    <row r="88" spans="1:41" ht="14.5">
      <c r="A88" s="3"/>
      <c r="B88" s="3"/>
      <c r="C88" s="3"/>
      <c r="D88" s="3"/>
      <c r="E88" s="3"/>
      <c r="F88" s="3"/>
      <c r="G88" s="3"/>
      <c r="H88" s="3"/>
      <c r="I88" s="3"/>
      <c r="K88" s="72"/>
      <c r="L88" s="87" t="s">
        <v>359</v>
      </c>
      <c r="M88" s="72"/>
      <c r="N88" s="72" t="s">
        <v>52</v>
      </c>
      <c r="O88" s="72" t="s">
        <v>103</v>
      </c>
      <c r="P88" s="72"/>
      <c r="Q88" s="72"/>
      <c r="R88" s="72" t="s">
        <v>101</v>
      </c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</row>
    <row r="89" spans="1:41" ht="14.5">
      <c r="A89" s="3"/>
      <c r="B89" s="3"/>
      <c r="C89" s="3"/>
      <c r="D89" s="3"/>
      <c r="E89" s="3"/>
      <c r="F89" s="3"/>
      <c r="G89" s="3"/>
      <c r="H89" s="3"/>
      <c r="I89" s="3"/>
      <c r="K89" s="72"/>
      <c r="L89" s="87" t="s">
        <v>360</v>
      </c>
      <c r="M89" s="72"/>
      <c r="N89" s="72" t="s">
        <v>52</v>
      </c>
      <c r="O89" s="72" t="s">
        <v>103</v>
      </c>
      <c r="P89" s="72"/>
      <c r="Q89" s="72"/>
      <c r="R89" s="72" t="s">
        <v>101</v>
      </c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</row>
    <row r="90" spans="1:41" ht="14.5">
      <c r="A90" s="3"/>
      <c r="B90" s="3"/>
      <c r="C90" s="3"/>
      <c r="D90" s="3"/>
      <c r="E90" s="3"/>
      <c r="F90" s="3"/>
      <c r="G90" s="3"/>
      <c r="H90" s="3"/>
      <c r="I90" s="3"/>
      <c r="K90" s="72"/>
      <c r="L90" s="87" t="s">
        <v>361</v>
      </c>
      <c r="M90" s="72"/>
      <c r="N90" s="72" t="s">
        <v>52</v>
      </c>
      <c r="O90" s="72" t="s">
        <v>103</v>
      </c>
      <c r="P90" s="72"/>
      <c r="Q90" s="72"/>
      <c r="R90" s="72" t="s">
        <v>101</v>
      </c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</row>
    <row r="91" spans="1:41" s="3" customFormat="1" ht="14.5">
      <c r="K91" s="72"/>
      <c r="L91" s="87" t="s">
        <v>362</v>
      </c>
      <c r="M91" s="72"/>
      <c r="N91" s="72" t="s">
        <v>52</v>
      </c>
      <c r="O91" s="72" t="s">
        <v>103</v>
      </c>
      <c r="P91" s="72"/>
      <c r="Q91" s="72"/>
      <c r="R91" s="72" t="s">
        <v>101</v>
      </c>
      <c r="AH91"/>
      <c r="AI91"/>
      <c r="AJ91"/>
      <c r="AK91"/>
      <c r="AL91"/>
      <c r="AM91"/>
      <c r="AN91"/>
      <c r="AO91"/>
    </row>
    <row r="92" spans="1:41" s="3" customFormat="1" ht="14.5">
      <c r="K92" s="72"/>
      <c r="L92" s="87" t="s">
        <v>325</v>
      </c>
      <c r="M92" s="72"/>
      <c r="N92" s="72" t="s">
        <v>52</v>
      </c>
      <c r="O92" s="72" t="s">
        <v>103</v>
      </c>
      <c r="P92" s="72"/>
      <c r="Q92" s="72"/>
      <c r="R92" s="72" t="s">
        <v>101</v>
      </c>
      <c r="AH92"/>
      <c r="AI92"/>
      <c r="AJ92"/>
      <c r="AK92"/>
      <c r="AL92"/>
      <c r="AM92"/>
      <c r="AN92"/>
      <c r="AO92"/>
    </row>
    <row r="93" spans="1:41" s="3" customFormat="1" ht="14.5">
      <c r="K93" s="72"/>
      <c r="L93" s="87" t="s">
        <v>324</v>
      </c>
      <c r="M93" s="72"/>
      <c r="N93" s="72" t="s">
        <v>52</v>
      </c>
      <c r="O93" s="72" t="s">
        <v>103</v>
      </c>
      <c r="P93" s="72"/>
      <c r="Q93" s="72"/>
      <c r="R93" s="72" t="s">
        <v>101</v>
      </c>
      <c r="AI93"/>
      <c r="AJ93"/>
      <c r="AK93"/>
      <c r="AL93"/>
      <c r="AM93"/>
      <c r="AN93"/>
      <c r="AO93"/>
    </row>
    <row r="94" spans="1:41" s="3" customFormat="1" ht="14.5">
      <c r="C94"/>
      <c r="D94"/>
      <c r="E94"/>
      <c r="F94"/>
      <c r="G94"/>
      <c r="K94" s="72"/>
      <c r="L94" s="87" t="s">
        <v>326</v>
      </c>
      <c r="M94" s="72"/>
      <c r="N94" s="72" t="s">
        <v>52</v>
      </c>
      <c r="O94" s="72" t="s">
        <v>103</v>
      </c>
      <c r="P94" s="72"/>
      <c r="Q94" s="72"/>
      <c r="R94" s="72" t="s">
        <v>101</v>
      </c>
      <c r="AI94"/>
      <c r="AJ94"/>
      <c r="AK94"/>
      <c r="AL94"/>
      <c r="AM94"/>
      <c r="AN94"/>
      <c r="AO94"/>
    </row>
    <row r="95" spans="1:41" s="3" customFormat="1" ht="14.5">
      <c r="B95"/>
      <c r="C95"/>
      <c r="D95"/>
      <c r="E95"/>
      <c r="F95"/>
      <c r="G95"/>
      <c r="K95" s="72"/>
      <c r="L95" s="87" t="s">
        <v>327</v>
      </c>
      <c r="M95" s="72"/>
      <c r="N95" s="72" t="s">
        <v>52</v>
      </c>
      <c r="O95" s="72" t="s">
        <v>103</v>
      </c>
      <c r="P95" s="72"/>
      <c r="Q95" s="72"/>
      <c r="R95" s="72" t="s">
        <v>101</v>
      </c>
      <c r="AI95"/>
      <c r="AJ95"/>
      <c r="AK95"/>
      <c r="AL95"/>
      <c r="AM95"/>
      <c r="AN95"/>
      <c r="AO95"/>
    </row>
    <row r="96" spans="1:41" s="3" customFormat="1" ht="14.5">
      <c r="B96"/>
      <c r="C96"/>
      <c r="D96"/>
      <c r="E96"/>
      <c r="F96"/>
      <c r="G96"/>
      <c r="K96" s="72"/>
      <c r="L96" s="87" t="s">
        <v>328</v>
      </c>
      <c r="M96" s="51"/>
      <c r="N96" s="72" t="s">
        <v>52</v>
      </c>
      <c r="O96" s="72" t="s">
        <v>103</v>
      </c>
      <c r="P96" s="72"/>
      <c r="Q96" s="72"/>
      <c r="R96" s="72" t="s">
        <v>101</v>
      </c>
      <c r="AM96"/>
      <c r="AN96"/>
      <c r="AO96"/>
    </row>
    <row r="97" spans="1:41" s="3" customFormat="1" ht="14.5">
      <c r="B97"/>
      <c r="C97"/>
      <c r="D97"/>
      <c r="E97"/>
      <c r="F97"/>
      <c r="G97"/>
      <c r="K97" s="72"/>
      <c r="L97" s="87" t="s">
        <v>329</v>
      </c>
      <c r="M97" s="51"/>
      <c r="N97" s="72" t="s">
        <v>52</v>
      </c>
      <c r="O97" s="72" t="s">
        <v>103</v>
      </c>
      <c r="P97" s="72"/>
      <c r="Q97" s="72"/>
      <c r="R97" s="72" t="s">
        <v>101</v>
      </c>
    </row>
    <row r="98" spans="1:41" s="3" customFormat="1" ht="14.5">
      <c r="B98"/>
      <c r="C98"/>
      <c r="D98"/>
      <c r="E98"/>
      <c r="F98"/>
      <c r="G98"/>
      <c r="H98"/>
      <c r="I98"/>
      <c r="K98" s="72"/>
      <c r="L98" s="87" t="s">
        <v>330</v>
      </c>
      <c r="M98" s="51"/>
      <c r="N98" s="72" t="s">
        <v>52</v>
      </c>
      <c r="O98" s="72" t="s">
        <v>103</v>
      </c>
      <c r="P98" s="72"/>
      <c r="Q98" s="72"/>
      <c r="R98" s="72" t="s">
        <v>101</v>
      </c>
    </row>
    <row r="99" spans="1:41" s="3" customFormat="1" ht="14.5">
      <c r="B99"/>
      <c r="C99"/>
      <c r="D99"/>
      <c r="E99"/>
      <c r="F99"/>
      <c r="G99"/>
      <c r="H99"/>
      <c r="I99"/>
      <c r="K99" s="140"/>
      <c r="L99" s="141" t="s">
        <v>348</v>
      </c>
      <c r="M99" s="142"/>
      <c r="N99" s="140" t="s">
        <v>52</v>
      </c>
      <c r="O99" s="140" t="s">
        <v>103</v>
      </c>
      <c r="P99" s="140"/>
      <c r="Q99" s="140"/>
      <c r="R99" s="140" t="s">
        <v>101</v>
      </c>
      <c r="AA99"/>
      <c r="AB99"/>
      <c r="AE99"/>
    </row>
    <row r="100" spans="1:41" s="3" customFormat="1" ht="14.5">
      <c r="B100"/>
      <c r="C100"/>
      <c r="D100"/>
      <c r="E100"/>
      <c r="F100"/>
      <c r="G100"/>
      <c r="H100"/>
      <c r="I100"/>
      <c r="K100" s="136" t="s">
        <v>102</v>
      </c>
      <c r="L100" s="98" t="s">
        <v>112</v>
      </c>
      <c r="M100" s="119"/>
      <c r="N100" s="136" t="s">
        <v>52</v>
      </c>
      <c r="O100" s="144" t="s">
        <v>103</v>
      </c>
      <c r="P100" s="145" t="s">
        <v>60</v>
      </c>
      <c r="Q100" s="138"/>
      <c r="AA100"/>
      <c r="AB100"/>
      <c r="AC100"/>
      <c r="AE100"/>
    </row>
    <row r="101" spans="1:41" s="3" customFormat="1" ht="14.5">
      <c r="B101"/>
      <c r="C101"/>
      <c r="D101"/>
      <c r="E101"/>
      <c r="F101"/>
      <c r="G101"/>
      <c r="H101"/>
      <c r="I101"/>
      <c r="K101" s="72"/>
      <c r="L101" s="98" t="s">
        <v>412</v>
      </c>
      <c r="M101" s="119"/>
      <c r="N101" s="136" t="s">
        <v>52</v>
      </c>
      <c r="O101" s="136" t="s">
        <v>109</v>
      </c>
      <c r="P101" s="136"/>
      <c r="Q101" s="138"/>
      <c r="AA101"/>
      <c r="AB101"/>
      <c r="AC101"/>
      <c r="AD101"/>
      <c r="AE101"/>
      <c r="AF101"/>
    </row>
    <row r="102" spans="1:41" s="3" customFormat="1" ht="14.5">
      <c r="B102"/>
      <c r="C102"/>
      <c r="D102"/>
      <c r="E102"/>
      <c r="F102"/>
      <c r="G102"/>
      <c r="H102"/>
      <c r="I102"/>
      <c r="K102" s="72"/>
      <c r="L102" s="98" t="s">
        <v>413</v>
      </c>
      <c r="M102" s="119"/>
      <c r="N102" s="136" t="s">
        <v>52</v>
      </c>
      <c r="O102" s="136" t="s">
        <v>109</v>
      </c>
      <c r="P102" s="136"/>
      <c r="Q102" s="138"/>
      <c r="AA102"/>
      <c r="AB102"/>
      <c r="AC102"/>
      <c r="AD102"/>
      <c r="AE102"/>
      <c r="AF102"/>
    </row>
    <row r="103" spans="1:41" s="3" customFormat="1" ht="14.5">
      <c r="B103"/>
      <c r="C103"/>
      <c r="D103"/>
      <c r="E103"/>
      <c r="F103"/>
      <c r="G103"/>
      <c r="H103"/>
      <c r="I103"/>
      <c r="K103" s="51"/>
      <c r="L103" s="213" t="s">
        <v>455</v>
      </c>
      <c r="M103" s="119"/>
      <c r="N103" s="136" t="s">
        <v>52</v>
      </c>
      <c r="O103" s="143" t="s">
        <v>103</v>
      </c>
      <c r="P103" s="146" t="s">
        <v>57</v>
      </c>
      <c r="Q103" s="138"/>
      <c r="AA103"/>
      <c r="AB103"/>
      <c r="AC103"/>
      <c r="AD103"/>
      <c r="AE103"/>
      <c r="AF103"/>
    </row>
    <row r="104" spans="1:41" s="3" customFormat="1" ht="14.5">
      <c r="A104"/>
      <c r="B104"/>
      <c r="C104"/>
      <c r="D104"/>
      <c r="E104"/>
      <c r="F104"/>
      <c r="G104"/>
      <c r="H104"/>
      <c r="I104"/>
      <c r="K104" s="51"/>
      <c r="L104" s="139" t="s">
        <v>111</v>
      </c>
      <c r="M104" s="119"/>
      <c r="N104" s="136" t="s">
        <v>52</v>
      </c>
      <c r="O104" s="136" t="s">
        <v>109</v>
      </c>
      <c r="P104" s="145" t="s">
        <v>60</v>
      </c>
      <c r="Q104" s="138"/>
      <c r="AA104"/>
      <c r="AB104"/>
      <c r="AC104"/>
      <c r="AD104"/>
      <c r="AE104"/>
      <c r="AF104"/>
    </row>
    <row r="105" spans="1:41" s="3" customFormat="1" ht="14.5">
      <c r="A105"/>
      <c r="B105"/>
      <c r="C105"/>
      <c r="D105"/>
      <c r="E105"/>
      <c r="F105"/>
      <c r="G105"/>
      <c r="H105"/>
      <c r="I105"/>
      <c r="K105"/>
      <c r="L105" s="139" t="s">
        <v>110</v>
      </c>
      <c r="M105" s="119"/>
      <c r="N105" s="136" t="s">
        <v>52</v>
      </c>
      <c r="O105" s="136" t="s">
        <v>109</v>
      </c>
      <c r="P105" s="136"/>
      <c r="Q105" s="138"/>
      <c r="AA105"/>
      <c r="AB105"/>
      <c r="AC105"/>
      <c r="AD105"/>
      <c r="AE105"/>
      <c r="AF105"/>
    </row>
    <row r="106" spans="1:41" s="3" customFormat="1" ht="14.5">
      <c r="A106"/>
      <c r="B106"/>
      <c r="C106"/>
      <c r="D106"/>
      <c r="E106"/>
      <c r="F106"/>
      <c r="G106"/>
      <c r="H106"/>
      <c r="I106"/>
      <c r="K106" s="51"/>
      <c r="L106" s="139"/>
      <c r="M106" s="119"/>
      <c r="N106" s="136"/>
      <c r="O106" s="136"/>
      <c r="P106" s="136"/>
      <c r="Q106" s="138"/>
      <c r="AA106"/>
      <c r="AB106"/>
      <c r="AC106"/>
      <c r="AD106"/>
      <c r="AE106"/>
      <c r="AF106"/>
      <c r="AG106"/>
    </row>
    <row r="107" spans="1:41">
      <c r="K107" s="3"/>
      <c r="L107" s="3"/>
      <c r="S107" s="3"/>
      <c r="T107" s="3"/>
      <c r="U107" s="3"/>
      <c r="V107" s="3"/>
      <c r="W107" s="3"/>
      <c r="X107" s="3"/>
      <c r="Y107" s="3"/>
      <c r="Z107" s="3"/>
      <c r="AH107" s="3"/>
      <c r="AI107" s="3"/>
      <c r="AJ107" s="3"/>
      <c r="AK107" s="3"/>
      <c r="AL107" s="3"/>
      <c r="AM107" s="3"/>
      <c r="AN107" s="3"/>
      <c r="AO107" s="3"/>
    </row>
    <row r="108" spans="1:41">
      <c r="K108" s="3"/>
      <c r="L108" s="3"/>
      <c r="S108" s="3"/>
      <c r="T108" s="3"/>
      <c r="U108" s="3"/>
      <c r="V108" s="3"/>
      <c r="W108" s="3"/>
      <c r="X108" s="3"/>
      <c r="Y108" s="3"/>
      <c r="Z108" s="3"/>
      <c r="AH108" s="3"/>
      <c r="AI108" s="3"/>
      <c r="AJ108" s="3"/>
      <c r="AK108" s="3"/>
      <c r="AL108" s="3"/>
      <c r="AM108" s="3"/>
      <c r="AN108" s="3"/>
      <c r="AO108" s="3"/>
    </row>
    <row r="109" spans="1:41">
      <c r="K109" s="3"/>
      <c r="L109" s="3"/>
      <c r="S109" s="3"/>
      <c r="T109" s="3"/>
      <c r="U109" s="3"/>
      <c r="V109" s="3"/>
      <c r="W109" s="3"/>
      <c r="X109" s="3"/>
      <c r="Y109" s="3"/>
      <c r="Z109" s="3"/>
      <c r="AI109" s="3"/>
      <c r="AJ109" s="3"/>
      <c r="AK109" s="3"/>
      <c r="AL109" s="3"/>
      <c r="AM109" s="3"/>
      <c r="AN109" s="3"/>
      <c r="AO109" s="3"/>
    </row>
    <row r="110" spans="1:41">
      <c r="K110" s="3"/>
      <c r="L110" s="3"/>
      <c r="S110" s="3"/>
      <c r="T110" s="3"/>
      <c r="U110" s="3"/>
      <c r="V110" s="3"/>
      <c r="W110" s="3"/>
      <c r="X110" s="3"/>
      <c r="Y110" s="3"/>
      <c r="Z110" s="3"/>
      <c r="AI110" s="3"/>
      <c r="AJ110" s="3"/>
      <c r="AK110" s="3"/>
      <c r="AL110" s="3"/>
      <c r="AM110" s="3"/>
      <c r="AN110" s="3"/>
      <c r="AO110" s="3"/>
    </row>
    <row r="111" spans="1:41">
      <c r="K111" s="3"/>
      <c r="L111" s="3"/>
      <c r="U111" s="3"/>
      <c r="V111" s="3"/>
      <c r="W111" s="3"/>
      <c r="X111" s="3"/>
      <c r="Y111" s="3"/>
      <c r="Z111" s="3"/>
      <c r="AA111" s="3"/>
    </row>
    <row r="112" spans="1:41">
      <c r="K112" s="3"/>
      <c r="L112" s="3"/>
      <c r="Y112" s="3"/>
      <c r="Z112" s="3"/>
      <c r="AA112" s="3"/>
    </row>
    <row r="113" spans="11:12">
      <c r="K113" s="3"/>
      <c r="L113" s="3"/>
    </row>
    <row r="114" spans="11:12">
      <c r="K114" s="3"/>
      <c r="L114" s="3"/>
    </row>
    <row r="115" spans="11:12">
      <c r="K115" s="3"/>
      <c r="L115" s="3"/>
    </row>
    <row r="116" spans="11:12">
      <c r="K116" s="3"/>
      <c r="L116" s="3"/>
    </row>
    <row r="117" spans="11:12">
      <c r="K117" s="3"/>
      <c r="L117" s="3"/>
    </row>
    <row r="118" spans="11:12">
      <c r="K118" s="3"/>
      <c r="L118" s="3"/>
    </row>
    <row r="119" spans="11:12">
      <c r="K119" s="3"/>
      <c r="L119" s="3"/>
    </row>
    <row r="120" spans="11:12">
      <c r="K120" s="3"/>
      <c r="L120" s="3"/>
    </row>
    <row r="121" spans="11:12">
      <c r="K121" s="3"/>
      <c r="L121" s="3"/>
    </row>
    <row r="122" spans="11:12">
      <c r="K122" s="3"/>
      <c r="L122" s="3"/>
    </row>
    <row r="123" spans="11:12">
      <c r="K123" s="3"/>
      <c r="L123" s="3"/>
    </row>
    <row r="124" spans="11:12">
      <c r="K124" s="3"/>
      <c r="L124" s="3"/>
    </row>
    <row r="130" spans="11:11">
      <c r="K130" s="3"/>
    </row>
    <row r="131" spans="11:11">
      <c r="K131" s="3"/>
    </row>
    <row r="132" spans="11:11">
      <c r="K132" s="3"/>
    </row>
    <row r="133" spans="11:11">
      <c r="K133" s="3"/>
    </row>
  </sheetData>
  <pageMargins left="0.75" right="0.75" top="1" bottom="1" header="0.5" footer="0.5"/>
  <pageSetup orientation="portrait" horizont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0C754-B4B4-4D4C-94D7-A4A7EF47E933}">
  <dimension ref="A6:BC296"/>
  <sheetViews>
    <sheetView tabSelected="1" topLeftCell="O1" zoomScale="67" workbookViewId="0">
      <selection activeCell="AA14" sqref="AA14"/>
    </sheetView>
  </sheetViews>
  <sheetFormatPr defaultRowHeight="12.5"/>
  <cols>
    <col min="1" max="1" width="14.453125" bestFit="1" customWidth="1"/>
    <col min="3" max="3" width="10.54296875" bestFit="1" customWidth="1"/>
    <col min="6" max="6" width="14.453125" bestFit="1" customWidth="1"/>
    <col min="7" max="7" width="9.7265625" bestFit="1" customWidth="1"/>
    <col min="8" max="8" width="17.26953125" bestFit="1" customWidth="1"/>
    <col min="9" max="15" width="12" bestFit="1" customWidth="1"/>
    <col min="23" max="23" width="16.26953125" bestFit="1" customWidth="1"/>
  </cols>
  <sheetData>
    <row r="6" spans="1:48" ht="14.5">
      <c r="F6" s="169"/>
      <c r="G6" s="169"/>
      <c r="H6" s="170" t="s">
        <v>430</v>
      </c>
      <c r="I6" s="169"/>
      <c r="J6" s="169"/>
      <c r="K6" s="169"/>
      <c r="L6" s="169"/>
      <c r="M6" s="169"/>
      <c r="N6" s="169"/>
      <c r="O6" s="169"/>
      <c r="P6" s="169"/>
      <c r="Q6" s="114"/>
      <c r="R6" s="114"/>
      <c r="S6" s="114"/>
      <c r="T6" s="114"/>
      <c r="U6" s="114"/>
      <c r="V6" s="114"/>
      <c r="W6" s="169"/>
      <c r="X6" s="169"/>
      <c r="Y6" s="170" t="s">
        <v>456</v>
      </c>
      <c r="Z6" s="169"/>
      <c r="AA6" s="169"/>
      <c r="AB6" s="169"/>
      <c r="AC6" s="169"/>
      <c r="AD6" s="169"/>
      <c r="AE6" s="169"/>
      <c r="AF6" s="169"/>
      <c r="AG6" s="169"/>
      <c r="AH6" s="114"/>
      <c r="AI6" s="114"/>
      <c r="AJ6" s="114"/>
      <c r="AK6" s="114"/>
      <c r="AL6" s="114"/>
      <c r="AM6" s="114"/>
      <c r="AN6" s="114"/>
      <c r="AO6" s="114"/>
      <c r="AP6" s="114"/>
      <c r="AQ6" s="114"/>
      <c r="AR6" s="114"/>
      <c r="AS6" s="114"/>
      <c r="AT6" s="114"/>
      <c r="AU6" s="114"/>
      <c r="AV6" s="114"/>
    </row>
    <row r="7" spans="1:48" ht="15" thickBot="1">
      <c r="F7" s="171" t="s">
        <v>1</v>
      </c>
      <c r="G7" s="171" t="s">
        <v>2</v>
      </c>
      <c r="H7" s="171" t="s">
        <v>3</v>
      </c>
      <c r="I7" s="171">
        <v>2020</v>
      </c>
      <c r="J7" s="172" t="s">
        <v>141</v>
      </c>
      <c r="K7" s="165" t="s">
        <v>142</v>
      </c>
      <c r="L7" s="165" t="s">
        <v>143</v>
      </c>
      <c r="M7" s="165" t="s">
        <v>144</v>
      </c>
      <c r="N7" s="165" t="s">
        <v>145</v>
      </c>
      <c r="O7" s="165" t="s">
        <v>146</v>
      </c>
      <c r="P7" s="165" t="s">
        <v>147</v>
      </c>
      <c r="Q7" s="116"/>
      <c r="R7" s="116"/>
      <c r="S7" s="116"/>
      <c r="T7" s="116"/>
      <c r="U7" s="116"/>
      <c r="V7" s="116"/>
      <c r="W7" s="171" t="s">
        <v>1</v>
      </c>
      <c r="X7" s="171" t="s">
        <v>2</v>
      </c>
      <c r="Y7" s="171" t="s">
        <v>3</v>
      </c>
      <c r="Z7" s="171">
        <v>2020</v>
      </c>
      <c r="AA7" s="172" t="s">
        <v>141</v>
      </c>
      <c r="AB7" s="165" t="s">
        <v>142</v>
      </c>
      <c r="AC7" s="165" t="s">
        <v>143</v>
      </c>
      <c r="AD7" s="165" t="s">
        <v>144</v>
      </c>
      <c r="AE7" s="165" t="s">
        <v>145</v>
      </c>
      <c r="AF7" s="165" t="s">
        <v>146</v>
      </c>
      <c r="AG7" s="165" t="s">
        <v>147</v>
      </c>
      <c r="AH7" s="116"/>
      <c r="AI7" s="116"/>
      <c r="AJ7" s="116"/>
      <c r="AK7" s="116"/>
      <c r="AL7" s="116"/>
      <c r="AM7" s="116"/>
      <c r="AN7" s="116"/>
      <c r="AO7" s="116"/>
      <c r="AP7" s="116"/>
      <c r="AQ7" s="116"/>
      <c r="AR7" s="116"/>
      <c r="AS7" s="116"/>
      <c r="AT7" s="116"/>
      <c r="AU7" s="114"/>
      <c r="AV7" s="114"/>
    </row>
    <row r="8" spans="1:48" ht="14.5">
      <c r="F8" s="177" t="s">
        <v>412</v>
      </c>
      <c r="G8" s="177" t="s">
        <v>364</v>
      </c>
      <c r="H8" s="177" t="s">
        <v>220</v>
      </c>
      <c r="I8" s="177"/>
      <c r="J8" s="180">
        <f>(1-J9)/2</f>
        <v>0.2244640605296343</v>
      </c>
      <c r="K8" s="180">
        <f t="shared" ref="K8:P8" si="0">(1-K9)/2</f>
        <v>0.48407714734245344</v>
      </c>
      <c r="L8" s="180">
        <f t="shared" si="0"/>
        <v>0.5</v>
      </c>
      <c r="M8" s="180">
        <f t="shared" si="0"/>
        <v>0.5</v>
      </c>
      <c r="N8" s="180">
        <f t="shared" si="0"/>
        <v>0.5</v>
      </c>
      <c r="O8" s="180">
        <f t="shared" si="0"/>
        <v>0.48672075794990677</v>
      </c>
      <c r="P8" s="180">
        <f t="shared" si="0"/>
        <v>0.48912294517176885</v>
      </c>
      <c r="Q8" s="117"/>
      <c r="R8" s="117"/>
      <c r="S8" s="117"/>
      <c r="T8" s="117"/>
      <c r="U8" s="117"/>
      <c r="V8" s="117"/>
      <c r="W8" s="177" t="s">
        <v>455</v>
      </c>
      <c r="X8" s="177" t="s">
        <v>414</v>
      </c>
      <c r="Y8" s="177" t="s">
        <v>297</v>
      </c>
      <c r="Z8" s="177"/>
      <c r="AA8" s="214">
        <v>0.5</v>
      </c>
      <c r="AB8" s="180">
        <f t="shared" ref="AB8:AG8" si="1">(1-AB9)/2</f>
        <v>0.5</v>
      </c>
      <c r="AC8" s="180">
        <f t="shared" si="1"/>
        <v>0.5</v>
      </c>
      <c r="AD8" s="180">
        <f t="shared" si="1"/>
        <v>0.5</v>
      </c>
      <c r="AE8" s="180">
        <f t="shared" si="1"/>
        <v>0.5</v>
      </c>
      <c r="AF8" s="180">
        <f t="shared" si="1"/>
        <v>0.5</v>
      </c>
      <c r="AG8" s="180">
        <f t="shared" si="1"/>
        <v>0.5</v>
      </c>
      <c r="AH8" s="117"/>
      <c r="AI8" s="117"/>
      <c r="AJ8" s="117"/>
      <c r="AK8" s="117"/>
      <c r="AL8" s="117"/>
      <c r="AM8" s="117"/>
      <c r="AN8" s="117"/>
      <c r="AO8" s="117"/>
      <c r="AP8" s="117"/>
      <c r="AQ8" s="117"/>
      <c r="AR8" s="117"/>
      <c r="AS8" s="117"/>
      <c r="AT8" s="117"/>
      <c r="AU8" s="114"/>
      <c r="AV8" s="114"/>
    </row>
    <row r="9" spans="1:48" ht="14.5">
      <c r="F9" s="177"/>
      <c r="G9" s="177" t="s">
        <v>363</v>
      </c>
      <c r="H9" s="169"/>
      <c r="I9" s="177"/>
      <c r="J9" s="181">
        <v>0.5510718789407314</v>
      </c>
      <c r="K9" s="181">
        <v>3.1845705315093072E-2</v>
      </c>
      <c r="L9" s="181">
        <v>0</v>
      </c>
      <c r="M9" s="181">
        <v>0</v>
      </c>
      <c r="N9" s="181">
        <v>0</v>
      </c>
      <c r="O9" s="181">
        <v>2.6558484100186464E-2</v>
      </c>
      <c r="P9" s="181">
        <v>2.175410965646225E-2</v>
      </c>
      <c r="Q9" s="123"/>
      <c r="R9" s="123"/>
      <c r="S9" s="123"/>
      <c r="T9" s="123"/>
      <c r="U9" s="123"/>
      <c r="V9" s="123"/>
      <c r="W9" s="177"/>
      <c r="X9" s="177"/>
      <c r="Y9" s="212" t="s">
        <v>55</v>
      </c>
      <c r="Z9" s="177"/>
      <c r="AA9" s="181"/>
      <c r="AB9" s="181"/>
      <c r="AC9" s="181"/>
      <c r="AD9" s="181"/>
      <c r="AE9" s="181"/>
      <c r="AF9" s="181"/>
      <c r="AG9" s="181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3"/>
      <c r="AS9" s="123"/>
      <c r="AT9" s="123"/>
      <c r="AU9" s="114"/>
      <c r="AV9" s="117" t="s">
        <v>416</v>
      </c>
    </row>
    <row r="10" spans="1:48" ht="14.5">
      <c r="F10" s="177"/>
      <c r="G10" s="177" t="s">
        <v>365</v>
      </c>
      <c r="H10" s="169"/>
      <c r="I10" s="177"/>
      <c r="J10" s="180">
        <f>J8</f>
        <v>0.2244640605296343</v>
      </c>
      <c r="K10" s="180">
        <f t="shared" ref="K10:P10" si="2">K8</f>
        <v>0.48407714734245344</v>
      </c>
      <c r="L10" s="180">
        <f t="shared" si="2"/>
        <v>0.5</v>
      </c>
      <c r="M10" s="180">
        <f t="shared" si="2"/>
        <v>0.5</v>
      </c>
      <c r="N10" s="180">
        <f t="shared" si="2"/>
        <v>0.5</v>
      </c>
      <c r="O10" s="180">
        <f t="shared" si="2"/>
        <v>0.48672075794990677</v>
      </c>
      <c r="P10" s="180">
        <f t="shared" si="2"/>
        <v>0.48912294517176885</v>
      </c>
      <c r="Q10" s="117"/>
      <c r="R10" s="117"/>
      <c r="S10" s="117"/>
      <c r="T10" s="117"/>
      <c r="U10" s="117"/>
      <c r="V10" s="117"/>
      <c r="W10" s="177"/>
      <c r="X10" s="177"/>
      <c r="Y10" s="169"/>
      <c r="Z10" s="177"/>
      <c r="AA10" s="180"/>
      <c r="AB10" s="180"/>
      <c r="AC10" s="180"/>
      <c r="AD10" s="180"/>
      <c r="AE10" s="180"/>
      <c r="AF10" s="180"/>
      <c r="AG10" s="180"/>
      <c r="AH10" s="117"/>
      <c r="AI10" s="117"/>
      <c r="AJ10" s="117"/>
      <c r="AK10" s="117"/>
      <c r="AL10" s="117"/>
      <c r="AM10" s="117"/>
      <c r="AN10" s="117"/>
      <c r="AO10" s="117"/>
      <c r="AP10" s="117"/>
      <c r="AQ10" s="117"/>
      <c r="AR10" s="117"/>
      <c r="AS10" s="117"/>
      <c r="AT10" s="117"/>
      <c r="AU10" s="114"/>
      <c r="AV10" s="114"/>
    </row>
    <row r="11" spans="1:48" ht="14.5">
      <c r="F11" s="178" t="s">
        <v>426</v>
      </c>
      <c r="G11" s="169"/>
      <c r="H11" s="165"/>
      <c r="I11" s="177"/>
      <c r="J11" s="169"/>
      <c r="K11" s="169"/>
      <c r="L11" s="169"/>
      <c r="M11" s="169"/>
      <c r="N11" s="169"/>
      <c r="O11" s="169"/>
      <c r="P11" s="169"/>
      <c r="Q11" s="117"/>
      <c r="R11" s="117"/>
      <c r="S11" s="117"/>
      <c r="T11" s="117"/>
      <c r="U11" s="117"/>
      <c r="V11" s="117"/>
      <c r="W11" s="117"/>
      <c r="X11" s="117"/>
      <c r="Y11" s="117"/>
      <c r="Z11" s="117"/>
      <c r="AA11" s="117"/>
      <c r="AB11" s="117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S11" s="117"/>
      <c r="AT11" s="117"/>
      <c r="AU11" s="114"/>
      <c r="AV11" s="114"/>
    </row>
    <row r="12" spans="1:48" ht="14.5">
      <c r="F12" s="177" t="s">
        <v>110</v>
      </c>
      <c r="G12" s="177" t="s">
        <v>418</v>
      </c>
      <c r="H12" s="177" t="s">
        <v>62</v>
      </c>
      <c r="I12" s="177"/>
      <c r="J12" s="180">
        <f>25%</f>
        <v>0.25</v>
      </c>
      <c r="K12" s="180">
        <f>25%</f>
        <v>0.25</v>
      </c>
      <c r="L12" s="180">
        <f>25%</f>
        <v>0.25</v>
      </c>
      <c r="M12" s="180">
        <f>25%</f>
        <v>0.25</v>
      </c>
      <c r="N12" s="180">
        <f>25%</f>
        <v>0.25</v>
      </c>
      <c r="O12" s="180">
        <f>25%</f>
        <v>0.25</v>
      </c>
      <c r="P12" s="180">
        <f>25%</f>
        <v>0.25</v>
      </c>
      <c r="Q12" s="114"/>
      <c r="R12" s="114"/>
      <c r="S12" s="114"/>
      <c r="T12" s="114"/>
      <c r="U12" s="114"/>
      <c r="V12" s="114"/>
      <c r="W12" s="114"/>
      <c r="X12" s="114"/>
      <c r="Y12" s="114"/>
      <c r="Z12" s="114"/>
      <c r="AA12" s="114"/>
      <c r="AB12" s="114"/>
      <c r="AC12" s="114"/>
      <c r="AD12" s="114"/>
      <c r="AE12" s="114"/>
      <c r="AF12" s="114"/>
      <c r="AG12" s="114"/>
      <c r="AH12" s="114"/>
      <c r="AI12" s="114"/>
      <c r="AJ12" s="114"/>
      <c r="AK12" s="114"/>
      <c r="AL12" s="114"/>
      <c r="AM12" s="114"/>
      <c r="AN12" s="114"/>
      <c r="AO12" s="114"/>
      <c r="AP12" s="114"/>
      <c r="AQ12" s="114"/>
      <c r="AR12" s="114"/>
      <c r="AS12" s="114"/>
      <c r="AT12" s="114"/>
      <c r="AU12" s="114"/>
      <c r="AV12" s="114"/>
    </row>
    <row r="13" spans="1:48" ht="14.5">
      <c r="F13" s="177"/>
      <c r="G13" s="177" t="s">
        <v>419</v>
      </c>
      <c r="H13" s="169"/>
      <c r="I13" s="177"/>
      <c r="J13" s="180">
        <f>25%</f>
        <v>0.25</v>
      </c>
      <c r="K13" s="180">
        <f>25%</f>
        <v>0.25</v>
      </c>
      <c r="L13" s="180">
        <f>25%</f>
        <v>0.25</v>
      </c>
      <c r="M13" s="180">
        <f>25%</f>
        <v>0.25</v>
      </c>
      <c r="N13" s="180">
        <f>25%</f>
        <v>0.25</v>
      </c>
      <c r="O13" s="180">
        <f>25%</f>
        <v>0.25</v>
      </c>
      <c r="P13" s="180">
        <f>25%</f>
        <v>0.25</v>
      </c>
      <c r="Q13" s="117"/>
      <c r="R13" s="117"/>
      <c r="S13" s="117"/>
      <c r="T13" s="117"/>
      <c r="U13" s="117"/>
      <c r="V13" s="117"/>
      <c r="W13" s="117"/>
      <c r="X13" s="117"/>
      <c r="Y13" s="117"/>
      <c r="Z13" s="117"/>
      <c r="AA13" s="117"/>
      <c r="AB13" s="117"/>
      <c r="AC13" s="117"/>
      <c r="AD13" s="117"/>
      <c r="AE13" s="117"/>
      <c r="AF13" s="117"/>
      <c r="AG13" s="117"/>
      <c r="AH13" s="117"/>
      <c r="AI13" s="117"/>
      <c r="AJ13" s="117"/>
      <c r="AK13" s="117"/>
      <c r="AL13" s="117"/>
      <c r="AM13" s="117"/>
      <c r="AN13" s="117"/>
      <c r="AO13" s="117"/>
      <c r="AP13" s="117"/>
      <c r="AQ13" s="117"/>
      <c r="AR13" s="117"/>
      <c r="AS13" s="117"/>
      <c r="AT13" s="117"/>
      <c r="AU13" s="114"/>
      <c r="AV13" s="114"/>
    </row>
    <row r="14" spans="1:48" ht="14.5">
      <c r="A14" s="114"/>
      <c r="B14" s="114"/>
      <c r="C14" s="114"/>
      <c r="F14" s="177"/>
      <c r="G14" s="177" t="s">
        <v>367</v>
      </c>
      <c r="H14" s="169"/>
      <c r="I14" s="177"/>
      <c r="J14" s="180">
        <f>25%</f>
        <v>0.25</v>
      </c>
      <c r="K14" s="180">
        <f>25%</f>
        <v>0.25</v>
      </c>
      <c r="L14" s="180">
        <f>25%</f>
        <v>0.25</v>
      </c>
      <c r="M14" s="180">
        <f>25%</f>
        <v>0.25</v>
      </c>
      <c r="N14" s="180">
        <f>25%</f>
        <v>0.25</v>
      </c>
      <c r="O14" s="180">
        <f>25%</f>
        <v>0.25</v>
      </c>
      <c r="P14" s="180">
        <f>25%</f>
        <v>0.25</v>
      </c>
      <c r="Q14" s="117"/>
      <c r="R14" s="117"/>
      <c r="S14" s="117"/>
      <c r="T14" s="117"/>
      <c r="U14" s="117"/>
      <c r="V14" s="117"/>
      <c r="W14" s="117"/>
      <c r="X14" s="117"/>
      <c r="Y14" s="117"/>
      <c r="Z14" s="117"/>
      <c r="AA14" s="117"/>
      <c r="AB14" s="117"/>
      <c r="AC14" s="117"/>
      <c r="AD14" s="117"/>
      <c r="AE14" s="117"/>
      <c r="AF14" s="117"/>
      <c r="AG14" s="117"/>
      <c r="AH14" s="117"/>
      <c r="AI14" s="117"/>
      <c r="AJ14" s="117"/>
      <c r="AK14" s="117"/>
      <c r="AL14" s="117"/>
      <c r="AM14" s="117"/>
      <c r="AN14" s="117"/>
      <c r="AO14" s="117"/>
      <c r="AP14" s="117"/>
      <c r="AQ14" s="117"/>
      <c r="AR14" s="117"/>
      <c r="AS14" s="117"/>
      <c r="AT14" s="117"/>
      <c r="AU14" s="114"/>
      <c r="AV14" s="114"/>
    </row>
    <row r="15" spans="1:48" ht="14.5">
      <c r="A15" s="114"/>
      <c r="B15" s="114"/>
      <c r="C15" s="114"/>
      <c r="D15" s="114"/>
      <c r="E15" s="114"/>
      <c r="F15" s="177"/>
      <c r="G15" s="177" t="s">
        <v>368</v>
      </c>
      <c r="H15" s="169"/>
      <c r="I15" s="177"/>
      <c r="J15" s="180">
        <f>25%</f>
        <v>0.25</v>
      </c>
      <c r="K15" s="180">
        <f>25%</f>
        <v>0.25</v>
      </c>
      <c r="L15" s="180">
        <f>25%</f>
        <v>0.25</v>
      </c>
      <c r="M15" s="180">
        <f>25%</f>
        <v>0.25</v>
      </c>
      <c r="N15" s="180">
        <f>25%</f>
        <v>0.25</v>
      </c>
      <c r="O15" s="180">
        <f>25%</f>
        <v>0.25</v>
      </c>
      <c r="P15" s="180">
        <f>25%</f>
        <v>0.25</v>
      </c>
      <c r="Q15" s="117"/>
      <c r="R15" s="117"/>
      <c r="S15" s="117"/>
      <c r="T15" s="117"/>
      <c r="U15" s="117"/>
      <c r="V15" s="117"/>
      <c r="W15" s="117"/>
      <c r="X15" s="117"/>
      <c r="Y15" s="117"/>
      <c r="Z15" s="117"/>
      <c r="AA15" s="117"/>
      <c r="AB15" s="117"/>
      <c r="AC15" s="117"/>
      <c r="AD15" s="117"/>
      <c r="AE15" s="117"/>
      <c r="AF15" s="117"/>
      <c r="AG15" s="117"/>
      <c r="AH15" s="117"/>
      <c r="AI15" s="117"/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</row>
    <row r="16" spans="1:48" ht="14.5">
      <c r="A16" s="124"/>
      <c r="B16" s="119"/>
      <c r="C16" s="119"/>
      <c r="D16" s="114"/>
      <c r="E16" s="114"/>
      <c r="F16" s="178" t="s">
        <v>426</v>
      </c>
      <c r="G16" s="169"/>
      <c r="H16" s="165"/>
      <c r="I16" s="177"/>
      <c r="J16" s="169"/>
      <c r="K16" s="169"/>
      <c r="L16" s="169"/>
      <c r="M16" s="169"/>
      <c r="N16" s="169"/>
      <c r="O16" s="169"/>
      <c r="P16" s="169"/>
      <c r="Q16" s="117"/>
      <c r="R16" s="117"/>
      <c r="S16" s="117"/>
      <c r="T16" s="117"/>
      <c r="U16" s="117"/>
      <c r="V16" s="117"/>
      <c r="W16" s="117"/>
      <c r="X16" s="117"/>
      <c r="Y16" s="117"/>
      <c r="Z16" s="117"/>
      <c r="AA16" s="117"/>
      <c r="AB16" s="117"/>
      <c r="AC16" s="117"/>
      <c r="AD16" s="117"/>
      <c r="AE16" s="117"/>
      <c r="AF16" s="117"/>
      <c r="AG16" s="117"/>
      <c r="AH16" s="117"/>
      <c r="AI16" s="117"/>
      <c r="AJ16" s="117"/>
      <c r="AK16" s="117"/>
      <c r="AL16" s="117"/>
      <c r="AM16" s="117"/>
      <c r="AN16" s="117"/>
      <c r="AO16" s="117"/>
      <c r="AP16" s="117"/>
      <c r="AQ16" s="117"/>
      <c r="AR16" s="117"/>
      <c r="AS16" s="117"/>
      <c r="AT16" s="117"/>
    </row>
    <row r="17" spans="1:46" ht="14.5">
      <c r="A17" s="124"/>
      <c r="B17" s="119"/>
      <c r="C17" s="119"/>
      <c r="D17" s="114"/>
      <c r="E17" s="114"/>
      <c r="F17" s="177" t="s">
        <v>111</v>
      </c>
      <c r="G17" s="177" t="s">
        <v>369</v>
      </c>
      <c r="H17" s="177" t="s">
        <v>58</v>
      </c>
      <c r="I17" s="177"/>
      <c r="J17" s="180">
        <v>1</v>
      </c>
      <c r="K17" s="180">
        <v>1</v>
      </c>
      <c r="L17" s="180">
        <v>1</v>
      </c>
      <c r="M17" s="180">
        <v>1</v>
      </c>
      <c r="N17" s="180">
        <v>1</v>
      </c>
      <c r="O17" s="180">
        <v>1</v>
      </c>
      <c r="P17" s="180">
        <v>1</v>
      </c>
      <c r="Q17" s="114"/>
      <c r="R17" s="114"/>
      <c r="S17" s="114"/>
      <c r="T17" s="114"/>
      <c r="U17" s="114"/>
      <c r="V17" s="114"/>
      <c r="W17" s="114"/>
      <c r="X17" s="114"/>
      <c r="Y17" s="114"/>
      <c r="Z17" s="114"/>
      <c r="AA17" s="114"/>
      <c r="AB17" s="114"/>
      <c r="AC17" s="114"/>
      <c r="AD17" s="114"/>
      <c r="AE17" s="114"/>
      <c r="AF17" s="114"/>
      <c r="AG17" s="114"/>
      <c r="AH17" s="114"/>
      <c r="AI17" s="114"/>
      <c r="AJ17" s="114"/>
      <c r="AK17" s="114"/>
      <c r="AL17" s="114"/>
      <c r="AM17" s="114"/>
      <c r="AN17" s="114"/>
      <c r="AO17" s="114"/>
      <c r="AP17" s="114"/>
      <c r="AQ17" s="114"/>
      <c r="AR17" s="114"/>
      <c r="AS17" s="114"/>
      <c r="AT17" s="114"/>
    </row>
    <row r="18" spans="1:46" ht="14.5">
      <c r="A18" s="124"/>
      <c r="B18" s="119"/>
      <c r="C18" s="119"/>
      <c r="D18" s="114"/>
      <c r="E18" s="114"/>
      <c r="F18" s="114"/>
      <c r="G18" s="177" t="s">
        <v>370</v>
      </c>
      <c r="I18" s="118"/>
      <c r="J18" s="114"/>
      <c r="K18" s="114"/>
      <c r="L18" s="114"/>
      <c r="M18" s="114"/>
      <c r="N18" s="114"/>
      <c r="O18" s="114"/>
      <c r="P18" s="114"/>
      <c r="Q18" s="117"/>
      <c r="R18" s="117"/>
      <c r="S18" s="117"/>
      <c r="T18" s="117"/>
      <c r="U18" s="117"/>
      <c r="V18" s="117"/>
      <c r="W18" s="117"/>
      <c r="X18" s="117"/>
      <c r="Y18" s="117"/>
      <c r="Z18" s="117"/>
      <c r="AA18" s="117"/>
      <c r="AB18" s="117"/>
      <c r="AC18" s="117"/>
      <c r="AD18" s="117"/>
      <c r="AE18" s="117"/>
      <c r="AF18" s="117"/>
      <c r="AG18" s="117"/>
      <c r="AH18" s="117"/>
      <c r="AI18" s="117"/>
      <c r="AJ18" s="117"/>
      <c r="AK18" s="117"/>
      <c r="AL18" s="117"/>
      <c r="AM18" s="117"/>
      <c r="AN18" s="117"/>
      <c r="AO18" s="117"/>
      <c r="AP18" s="117"/>
      <c r="AQ18" s="117"/>
      <c r="AR18" s="117"/>
      <c r="AS18" s="117"/>
      <c r="AT18" s="117"/>
    </row>
    <row r="19" spans="1:46" ht="14.5">
      <c r="A19" s="124"/>
      <c r="B19" s="119"/>
      <c r="C19" s="119"/>
      <c r="D19" s="119"/>
      <c r="E19" s="119"/>
      <c r="F19" s="124"/>
      <c r="G19" s="114"/>
      <c r="H19" s="114"/>
      <c r="I19" s="114"/>
      <c r="J19" s="114"/>
      <c r="K19" s="114"/>
      <c r="L19" s="114"/>
      <c r="M19" s="114"/>
      <c r="N19" s="114"/>
      <c r="O19" s="114"/>
      <c r="P19" s="114"/>
      <c r="Q19" s="117"/>
      <c r="R19" s="117"/>
      <c r="S19" s="117"/>
      <c r="T19" s="117"/>
      <c r="U19" s="117"/>
      <c r="V19" s="117"/>
      <c r="W19" s="117"/>
      <c r="X19" s="117"/>
      <c r="Y19" s="117"/>
      <c r="Z19" s="117"/>
      <c r="AA19" s="117"/>
      <c r="AB19" s="117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</row>
    <row r="20" spans="1:46" ht="14.5">
      <c r="A20" s="124"/>
      <c r="B20" s="119"/>
      <c r="C20" s="119"/>
      <c r="D20" s="119"/>
      <c r="E20" s="119"/>
      <c r="F20" s="124"/>
      <c r="G20" s="114"/>
      <c r="H20" s="114"/>
      <c r="I20" s="114"/>
      <c r="J20" s="114"/>
      <c r="K20" s="114"/>
      <c r="L20" s="114"/>
      <c r="M20" s="114"/>
      <c r="N20" s="114"/>
      <c r="O20" s="114"/>
      <c r="P20" s="114"/>
      <c r="Q20" s="117"/>
      <c r="R20" s="117"/>
      <c r="S20" s="117"/>
      <c r="T20" s="117"/>
      <c r="U20" s="117"/>
      <c r="V20" s="117"/>
      <c r="W20" s="117"/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</row>
    <row r="21" spans="1:46" ht="14.5">
      <c r="A21" s="114"/>
      <c r="B21" s="114"/>
      <c r="C21" s="114"/>
      <c r="D21" s="119"/>
      <c r="E21" s="119"/>
      <c r="F21" s="124"/>
      <c r="G21" s="114"/>
      <c r="H21" s="114"/>
      <c r="I21" s="114"/>
      <c r="J21" s="114"/>
      <c r="K21" s="114"/>
      <c r="L21" s="114"/>
      <c r="M21" s="114"/>
      <c r="N21" s="114"/>
      <c r="O21" s="114"/>
      <c r="P21" s="114"/>
      <c r="Q21" s="114"/>
      <c r="R21" s="114"/>
      <c r="S21" s="114"/>
      <c r="T21" s="114"/>
      <c r="U21" s="114"/>
      <c r="V21" s="114"/>
      <c r="W21" s="114"/>
      <c r="X21" s="114"/>
      <c r="Y21" s="114"/>
      <c r="Z21" s="114"/>
      <c r="AA21" s="114"/>
      <c r="AB21" s="114"/>
      <c r="AC21" s="114"/>
      <c r="AD21" s="114"/>
      <c r="AE21" s="114"/>
      <c r="AF21" s="114"/>
      <c r="AG21" s="114"/>
      <c r="AH21" s="114"/>
      <c r="AI21" s="114"/>
      <c r="AJ21" s="114"/>
      <c r="AK21" s="114"/>
      <c r="AL21" s="114"/>
      <c r="AM21" s="114"/>
      <c r="AN21" s="114"/>
      <c r="AO21" s="114"/>
      <c r="AP21" s="114"/>
      <c r="AQ21" s="114"/>
      <c r="AR21" s="114"/>
      <c r="AS21" s="114"/>
      <c r="AT21" s="114"/>
    </row>
    <row r="22" spans="1:46" ht="14.5">
      <c r="A22" s="114"/>
      <c r="B22" s="114"/>
      <c r="C22" s="114"/>
      <c r="D22" s="119"/>
      <c r="E22" s="119"/>
      <c r="F22" s="124"/>
      <c r="G22" s="114"/>
      <c r="H22" s="114"/>
      <c r="I22" s="114"/>
      <c r="J22" s="114"/>
      <c r="K22" s="114"/>
      <c r="L22" s="114"/>
      <c r="M22" s="114"/>
      <c r="N22" s="114"/>
      <c r="O22" s="114"/>
      <c r="P22" s="114"/>
      <c r="Q22" s="114"/>
      <c r="R22" s="114"/>
      <c r="S22" s="114"/>
      <c r="T22" s="114"/>
      <c r="U22" s="114"/>
      <c r="V22" s="114"/>
      <c r="W22" s="114"/>
      <c r="X22" s="114"/>
      <c r="Y22" s="114"/>
      <c r="Z22" s="114"/>
      <c r="AA22" s="114"/>
      <c r="AB22" s="114"/>
      <c r="AC22" s="114"/>
      <c r="AD22" s="114"/>
      <c r="AE22" s="114"/>
      <c r="AF22" s="114"/>
      <c r="AG22" s="114"/>
      <c r="AH22" s="114"/>
      <c r="AI22" s="114"/>
      <c r="AJ22" s="114"/>
      <c r="AK22" s="114"/>
      <c r="AL22" s="114"/>
      <c r="AM22" s="114"/>
      <c r="AN22" s="114"/>
      <c r="AO22" s="114"/>
      <c r="AP22" s="114"/>
      <c r="AQ22" s="114"/>
      <c r="AR22" s="114"/>
      <c r="AS22" s="114"/>
      <c r="AT22" s="114"/>
    </row>
    <row r="23" spans="1:46" ht="14.5">
      <c r="A23" s="114"/>
      <c r="B23" s="114"/>
      <c r="C23" s="114"/>
      <c r="D23" s="119"/>
      <c r="E23" s="119"/>
      <c r="F23" s="169"/>
      <c r="G23" s="169"/>
      <c r="H23" s="170" t="s">
        <v>372</v>
      </c>
      <c r="I23" s="169"/>
      <c r="J23" s="169"/>
      <c r="K23" s="169"/>
      <c r="L23" s="169"/>
      <c r="M23" s="169"/>
      <c r="N23" s="169"/>
      <c r="O23" s="169"/>
      <c r="P23" s="169"/>
      <c r="Q23" s="114"/>
      <c r="R23" s="114"/>
      <c r="S23" s="114"/>
      <c r="T23" s="114"/>
      <c r="U23" s="114"/>
      <c r="V23" s="114"/>
      <c r="W23" s="114"/>
      <c r="X23" s="114"/>
      <c r="Y23" s="114"/>
      <c r="Z23" s="114"/>
      <c r="AA23" s="114"/>
      <c r="AB23" s="114"/>
      <c r="AC23" s="114"/>
      <c r="AD23" s="114"/>
      <c r="AE23" s="114"/>
      <c r="AF23" s="114"/>
      <c r="AG23" s="114"/>
      <c r="AH23" s="114"/>
      <c r="AI23" s="114"/>
      <c r="AJ23" s="114"/>
      <c r="AK23" s="114"/>
      <c r="AL23" s="114"/>
      <c r="AM23" s="114"/>
      <c r="AN23" s="114"/>
      <c r="AO23" s="114"/>
      <c r="AP23" s="114"/>
      <c r="AQ23" s="114"/>
      <c r="AR23" s="114"/>
      <c r="AS23" s="114"/>
      <c r="AT23" s="114"/>
    </row>
    <row r="24" spans="1:46" ht="14.5">
      <c r="A24" s="114"/>
      <c r="B24" s="114"/>
      <c r="C24" s="114"/>
      <c r="D24" s="114"/>
      <c r="E24" s="114"/>
      <c r="F24" s="171" t="s">
        <v>1</v>
      </c>
      <c r="G24" s="171" t="s">
        <v>2</v>
      </c>
      <c r="H24" s="171" t="s">
        <v>3</v>
      </c>
      <c r="I24" s="179">
        <v>2020</v>
      </c>
      <c r="J24" s="172" t="s">
        <v>141</v>
      </c>
      <c r="K24" s="165" t="s">
        <v>142</v>
      </c>
      <c r="L24" s="165" t="s">
        <v>143</v>
      </c>
      <c r="M24" s="165" t="s">
        <v>144</v>
      </c>
      <c r="N24" s="165" t="s">
        <v>145</v>
      </c>
      <c r="O24" s="165" t="s">
        <v>146</v>
      </c>
      <c r="P24" s="165" t="s">
        <v>147</v>
      </c>
      <c r="Q24" s="114"/>
      <c r="R24" s="114"/>
      <c r="S24" s="114"/>
      <c r="T24" s="114"/>
      <c r="U24" s="114"/>
      <c r="V24" s="114"/>
      <c r="W24" s="114"/>
      <c r="X24" s="114"/>
      <c r="Y24" s="114"/>
      <c r="Z24" s="114"/>
      <c r="AA24" s="114"/>
      <c r="AB24" s="114"/>
      <c r="AC24" s="114"/>
      <c r="AD24" s="114"/>
      <c r="AE24" s="114"/>
      <c r="AF24" s="114"/>
      <c r="AG24" s="114"/>
      <c r="AH24" s="114"/>
      <c r="AI24" s="114"/>
      <c r="AJ24" s="114"/>
      <c r="AK24" s="114"/>
      <c r="AL24" s="114"/>
      <c r="AM24" s="114"/>
      <c r="AN24" s="114"/>
      <c r="AO24" s="114"/>
      <c r="AP24" s="114"/>
      <c r="AQ24" s="114"/>
      <c r="AR24" s="114"/>
      <c r="AS24" s="114"/>
    </row>
    <row r="25" spans="1:46" ht="14.5">
      <c r="A25" s="114"/>
      <c r="B25" s="114"/>
      <c r="C25" s="114"/>
      <c r="D25" s="114"/>
      <c r="E25" s="114"/>
      <c r="F25" s="173" t="s">
        <v>112</v>
      </c>
      <c r="G25" s="169"/>
      <c r="H25" s="169"/>
      <c r="I25" s="165"/>
      <c r="J25" s="177">
        <v>40</v>
      </c>
      <c r="K25" s="177">
        <v>40</v>
      </c>
      <c r="L25" s="177">
        <v>40</v>
      </c>
      <c r="M25" s="177">
        <v>40</v>
      </c>
      <c r="N25" s="177">
        <v>40</v>
      </c>
      <c r="O25" s="177">
        <v>40</v>
      </c>
      <c r="P25" s="177">
        <v>40</v>
      </c>
      <c r="Q25" s="114"/>
      <c r="R25" s="114"/>
      <c r="S25" s="114"/>
      <c r="T25" s="114"/>
      <c r="U25" s="114"/>
      <c r="V25" s="114"/>
      <c r="W25" s="114"/>
      <c r="X25" s="114"/>
      <c r="Y25" s="114"/>
      <c r="Z25" s="114"/>
      <c r="AA25" s="114"/>
      <c r="AB25" s="114"/>
      <c r="AC25" s="114"/>
      <c r="AD25" s="114"/>
      <c r="AE25" s="114"/>
      <c r="AF25" s="114"/>
      <c r="AG25" s="114"/>
      <c r="AH25" s="114"/>
      <c r="AI25" s="114"/>
      <c r="AJ25" s="114"/>
      <c r="AK25" s="114"/>
      <c r="AL25" s="114"/>
      <c r="AM25" s="114"/>
      <c r="AN25" s="114"/>
      <c r="AO25" s="114"/>
      <c r="AP25" s="114"/>
      <c r="AQ25" s="114"/>
      <c r="AR25" s="114"/>
      <c r="AS25" s="114"/>
    </row>
    <row r="26" spans="1:46" ht="14.5">
      <c r="A26" s="114"/>
      <c r="B26" s="114"/>
      <c r="C26" s="114"/>
      <c r="D26" s="114"/>
      <c r="E26" s="114"/>
      <c r="F26" s="173" t="s">
        <v>412</v>
      </c>
      <c r="G26" s="169"/>
      <c r="H26" s="169"/>
      <c r="I26" s="165"/>
      <c r="J26" s="177">
        <v>40</v>
      </c>
      <c r="K26" s="177">
        <v>40</v>
      </c>
      <c r="L26" s="177">
        <v>40</v>
      </c>
      <c r="M26" s="177">
        <v>40</v>
      </c>
      <c r="N26" s="177">
        <v>40</v>
      </c>
      <c r="O26" s="177">
        <v>40</v>
      </c>
      <c r="P26" s="177">
        <v>40</v>
      </c>
      <c r="Q26" s="114"/>
      <c r="R26" s="114"/>
      <c r="S26" s="114"/>
      <c r="T26" s="114"/>
      <c r="U26" s="114"/>
      <c r="V26" s="114"/>
      <c r="W26" s="114"/>
      <c r="X26" s="114"/>
      <c r="Y26" s="114"/>
      <c r="Z26" s="114"/>
      <c r="AA26" s="114"/>
      <c r="AB26" s="114"/>
      <c r="AC26" s="114"/>
      <c r="AD26" s="114"/>
      <c r="AE26" s="114"/>
      <c r="AF26" s="114"/>
      <c r="AG26" s="114"/>
      <c r="AH26" s="114"/>
      <c r="AI26" s="114"/>
      <c r="AJ26" s="114"/>
      <c r="AK26" s="114"/>
      <c r="AL26" s="114"/>
      <c r="AM26" s="114"/>
      <c r="AN26" s="114"/>
      <c r="AO26" s="114"/>
      <c r="AP26" s="114"/>
      <c r="AQ26" s="114"/>
      <c r="AR26" s="114"/>
      <c r="AS26" s="114"/>
    </row>
    <row r="27" spans="1:46" ht="14.5">
      <c r="A27" s="114"/>
      <c r="B27" s="114"/>
      <c r="C27" s="114"/>
      <c r="D27" s="114"/>
      <c r="E27" s="114"/>
      <c r="F27" s="173" t="s">
        <v>413</v>
      </c>
      <c r="G27" s="169"/>
      <c r="H27" s="169"/>
      <c r="I27" s="165"/>
      <c r="J27" s="177">
        <v>40</v>
      </c>
      <c r="K27" s="177">
        <v>40</v>
      </c>
      <c r="L27" s="177">
        <v>40</v>
      </c>
      <c r="M27" s="177">
        <v>40</v>
      </c>
      <c r="N27" s="177">
        <v>40</v>
      </c>
      <c r="O27" s="177">
        <v>40</v>
      </c>
      <c r="P27" s="177">
        <v>40</v>
      </c>
      <c r="Q27" s="120"/>
      <c r="R27" s="120"/>
      <c r="S27" s="120"/>
      <c r="T27" s="120"/>
      <c r="U27" s="120"/>
      <c r="V27" s="120"/>
      <c r="W27" s="120"/>
      <c r="X27" s="120"/>
      <c r="Y27" s="120"/>
      <c r="Z27" s="120"/>
      <c r="AA27" s="120"/>
      <c r="AB27" s="120"/>
      <c r="AC27" s="120"/>
      <c r="AD27" s="120"/>
      <c r="AE27" s="120"/>
      <c r="AF27" s="120"/>
      <c r="AG27" s="120"/>
      <c r="AH27" s="120"/>
      <c r="AI27" s="120"/>
      <c r="AJ27" s="120"/>
      <c r="AK27" s="120"/>
      <c r="AL27" s="120"/>
      <c r="AM27" s="120"/>
      <c r="AN27" s="120"/>
      <c r="AO27" s="120"/>
      <c r="AP27" s="120"/>
      <c r="AQ27" s="120"/>
      <c r="AR27" s="120"/>
      <c r="AS27" s="120"/>
    </row>
    <row r="28" spans="1:46" ht="14.5">
      <c r="A28" s="114"/>
      <c r="B28" s="114"/>
      <c r="C28" s="114"/>
      <c r="D28" s="114"/>
      <c r="E28" s="114"/>
      <c r="F28" s="211" t="s">
        <v>455</v>
      </c>
      <c r="G28" s="169"/>
      <c r="H28" s="169"/>
      <c r="I28" s="165"/>
      <c r="J28" s="177">
        <v>40</v>
      </c>
      <c r="K28" s="177">
        <v>40</v>
      </c>
      <c r="L28" s="177">
        <v>40</v>
      </c>
      <c r="M28" s="177">
        <v>40</v>
      </c>
      <c r="N28" s="177">
        <v>40</v>
      </c>
      <c r="O28" s="177">
        <v>40</v>
      </c>
      <c r="P28" s="177">
        <v>40</v>
      </c>
      <c r="Q28" s="120"/>
      <c r="R28" s="120"/>
      <c r="S28" s="120"/>
      <c r="T28" s="120"/>
      <c r="U28" s="120"/>
      <c r="V28" s="120"/>
      <c r="W28" s="120"/>
      <c r="X28" s="120"/>
      <c r="Y28" s="120"/>
      <c r="Z28" s="120"/>
      <c r="AA28" s="120"/>
      <c r="AB28" s="120"/>
      <c r="AC28" s="120"/>
      <c r="AD28" s="120"/>
      <c r="AE28" s="120"/>
      <c r="AF28" s="120"/>
      <c r="AG28" s="120"/>
      <c r="AH28" s="120"/>
      <c r="AI28" s="120"/>
      <c r="AJ28" s="120"/>
      <c r="AK28" s="120"/>
      <c r="AL28" s="120"/>
      <c r="AM28" s="120"/>
      <c r="AN28" s="120"/>
      <c r="AO28" s="120"/>
      <c r="AP28" s="120"/>
      <c r="AQ28" s="120"/>
      <c r="AR28" s="120"/>
      <c r="AS28" s="120"/>
    </row>
    <row r="29" spans="1:46" ht="14.5">
      <c r="A29" s="114"/>
      <c r="B29" s="114"/>
      <c r="C29" s="114"/>
      <c r="D29" s="114"/>
      <c r="E29" s="114"/>
      <c r="F29" s="174" t="s">
        <v>111</v>
      </c>
      <c r="G29" s="169"/>
      <c r="H29" s="169"/>
      <c r="I29" s="165"/>
      <c r="J29" s="177">
        <v>40</v>
      </c>
      <c r="K29" s="177">
        <v>40</v>
      </c>
      <c r="L29" s="177">
        <v>40</v>
      </c>
      <c r="M29" s="177">
        <v>40</v>
      </c>
      <c r="N29" s="177">
        <v>40</v>
      </c>
      <c r="O29" s="177">
        <v>40</v>
      </c>
      <c r="P29" s="177">
        <v>40</v>
      </c>
      <c r="Q29" s="120"/>
      <c r="R29" s="120"/>
      <c r="S29" s="120"/>
      <c r="T29" s="120"/>
      <c r="U29" s="120"/>
      <c r="V29" s="120"/>
      <c r="W29" s="120"/>
      <c r="X29" s="120"/>
      <c r="Y29" s="120"/>
      <c r="Z29" s="120"/>
      <c r="AA29" s="120"/>
      <c r="AB29" s="120"/>
      <c r="AC29" s="120"/>
      <c r="AD29" s="120"/>
      <c r="AE29" s="120"/>
      <c r="AF29" s="120"/>
      <c r="AG29" s="120"/>
      <c r="AH29" s="120"/>
      <c r="AI29" s="120"/>
      <c r="AJ29" s="120"/>
      <c r="AK29" s="120"/>
      <c r="AL29" s="120"/>
      <c r="AM29" s="120"/>
      <c r="AN29" s="120"/>
      <c r="AO29" s="120"/>
      <c r="AP29" s="120"/>
      <c r="AQ29" s="120"/>
      <c r="AR29" s="120"/>
      <c r="AS29" s="120"/>
    </row>
    <row r="30" spans="1:46" ht="14.5">
      <c r="A30" s="114"/>
      <c r="B30" s="114"/>
      <c r="C30" s="114"/>
      <c r="D30" s="114"/>
      <c r="E30" s="114"/>
      <c r="F30" s="174" t="s">
        <v>110</v>
      </c>
      <c r="G30" s="169"/>
      <c r="H30" s="169"/>
      <c r="I30" s="165"/>
      <c r="J30" s="177">
        <v>40</v>
      </c>
      <c r="K30" s="177">
        <v>40</v>
      </c>
      <c r="L30" s="177">
        <v>40</v>
      </c>
      <c r="M30" s="177">
        <v>40</v>
      </c>
      <c r="N30" s="177">
        <v>40</v>
      </c>
      <c r="O30" s="177">
        <v>40</v>
      </c>
      <c r="P30" s="177">
        <v>40</v>
      </c>
      <c r="Q30" s="120"/>
      <c r="R30" s="120"/>
      <c r="S30" s="120"/>
      <c r="T30" s="120"/>
      <c r="U30" s="120"/>
      <c r="V30" s="120"/>
      <c r="W30" s="120"/>
      <c r="X30" s="120"/>
      <c r="Y30" s="120"/>
      <c r="Z30" s="120"/>
      <c r="AA30" s="120"/>
      <c r="AB30" s="120"/>
      <c r="AC30" s="120"/>
      <c r="AD30" s="120"/>
      <c r="AE30" s="120"/>
      <c r="AF30" s="120"/>
      <c r="AG30" s="120"/>
      <c r="AH30" s="120"/>
      <c r="AI30" s="120"/>
      <c r="AJ30" s="120"/>
      <c r="AK30" s="120"/>
      <c r="AL30" s="120"/>
      <c r="AM30" s="120"/>
      <c r="AN30" s="120"/>
      <c r="AO30" s="120"/>
      <c r="AP30" s="120"/>
      <c r="AQ30" s="120"/>
      <c r="AR30" s="120"/>
      <c r="AS30" s="120"/>
    </row>
    <row r="31" spans="1:46" ht="14.5">
      <c r="A31" s="114"/>
      <c r="B31" s="114"/>
      <c r="C31" s="114"/>
      <c r="D31" s="114"/>
      <c r="E31" s="114"/>
      <c r="F31" s="174"/>
      <c r="G31" s="169"/>
      <c r="H31" s="169"/>
      <c r="I31" s="165"/>
      <c r="J31" s="177"/>
      <c r="K31" s="177"/>
      <c r="L31" s="177"/>
      <c r="M31" s="177"/>
      <c r="N31" s="177"/>
      <c r="O31" s="177"/>
      <c r="P31" s="177"/>
      <c r="Q31" s="120"/>
      <c r="R31" s="120"/>
      <c r="S31" s="120"/>
      <c r="T31" s="120"/>
      <c r="U31" s="120"/>
      <c r="V31" s="120"/>
      <c r="W31" s="120"/>
      <c r="X31" s="120"/>
      <c r="Y31" s="120"/>
      <c r="Z31" s="120"/>
      <c r="AA31" s="120"/>
      <c r="AB31" s="120"/>
      <c r="AC31" s="120"/>
      <c r="AD31" s="120"/>
      <c r="AE31" s="120"/>
      <c r="AF31" s="120"/>
      <c r="AG31" s="120"/>
      <c r="AH31" s="120"/>
      <c r="AI31" s="120"/>
      <c r="AJ31" s="120"/>
      <c r="AK31" s="120"/>
      <c r="AL31" s="120"/>
      <c r="AM31" s="120"/>
      <c r="AN31" s="120"/>
      <c r="AO31" s="120"/>
      <c r="AP31" s="120"/>
      <c r="AQ31" s="120"/>
      <c r="AR31" s="120"/>
      <c r="AS31" s="120"/>
    </row>
    <row r="32" spans="1:46" ht="14.5">
      <c r="D32" s="114"/>
      <c r="E32" s="114"/>
      <c r="Q32" s="120"/>
      <c r="R32" s="120"/>
      <c r="S32" s="120"/>
      <c r="T32" s="120"/>
      <c r="U32" s="120"/>
      <c r="V32" s="120"/>
      <c r="W32" s="120"/>
      <c r="X32" s="120"/>
      <c r="Y32" s="120"/>
      <c r="Z32" s="120"/>
      <c r="AA32" s="120"/>
      <c r="AB32" s="120"/>
      <c r="AC32" s="120"/>
      <c r="AD32" s="120"/>
      <c r="AE32" s="120"/>
      <c r="AF32" s="120"/>
      <c r="AG32" s="120"/>
      <c r="AH32" s="120"/>
      <c r="AI32" s="120"/>
      <c r="AJ32" s="120"/>
      <c r="AK32" s="120"/>
      <c r="AL32" s="120"/>
      <c r="AM32" s="120"/>
      <c r="AN32" s="120"/>
      <c r="AO32" s="120"/>
      <c r="AP32" s="120"/>
      <c r="AQ32" s="120"/>
      <c r="AR32" s="120"/>
      <c r="AS32" s="120"/>
    </row>
    <row r="33" spans="1:45" ht="14.5">
      <c r="D33" s="114"/>
      <c r="E33" s="114"/>
      <c r="Q33" s="120"/>
      <c r="R33" s="120"/>
      <c r="S33" s="120"/>
      <c r="T33" s="120"/>
      <c r="U33" s="120"/>
      <c r="V33" s="120"/>
      <c r="W33" s="120"/>
      <c r="X33" s="120"/>
      <c r="Y33" s="120"/>
      <c r="Z33" s="120"/>
      <c r="AA33" s="120"/>
      <c r="AB33" s="120"/>
      <c r="AC33" s="120"/>
      <c r="AD33" s="120"/>
      <c r="AE33" s="120"/>
      <c r="AF33" s="120"/>
      <c r="AG33" s="120"/>
      <c r="AH33" s="120"/>
      <c r="AI33" s="120"/>
      <c r="AJ33" s="120"/>
      <c r="AK33" s="120"/>
      <c r="AL33" s="120"/>
      <c r="AM33" s="120"/>
      <c r="AN33" s="120"/>
      <c r="AO33" s="120"/>
      <c r="AP33" s="120"/>
      <c r="AQ33" s="120"/>
      <c r="AR33" s="120"/>
      <c r="AS33" s="120"/>
    </row>
    <row r="34" spans="1:45" ht="14.5">
      <c r="D34" s="114"/>
      <c r="E34" s="114"/>
      <c r="F34" s="169"/>
      <c r="G34" s="169"/>
      <c r="H34" s="170" t="s">
        <v>373</v>
      </c>
      <c r="I34" s="169"/>
      <c r="J34" s="169"/>
      <c r="K34" s="169"/>
      <c r="L34" s="169"/>
      <c r="M34" s="169"/>
      <c r="N34" s="169"/>
      <c r="O34" s="169"/>
      <c r="P34" s="114"/>
      <c r="Q34" s="120"/>
      <c r="R34" s="120"/>
      <c r="S34" s="120"/>
      <c r="T34" s="120"/>
      <c r="U34" s="120"/>
      <c r="V34" s="120"/>
      <c r="W34" s="120"/>
      <c r="X34" s="120"/>
      <c r="Y34" s="120"/>
      <c r="Z34" s="120"/>
      <c r="AA34" s="120"/>
      <c r="AB34" s="120"/>
      <c r="AC34" s="120"/>
      <c r="AD34" s="120"/>
      <c r="AE34" s="120"/>
      <c r="AF34" s="120"/>
      <c r="AG34" s="120"/>
      <c r="AH34" s="120"/>
      <c r="AI34" s="120"/>
      <c r="AJ34" s="120"/>
      <c r="AK34" s="120"/>
      <c r="AL34" s="120"/>
      <c r="AM34" s="120"/>
      <c r="AN34" s="120"/>
      <c r="AO34" s="120"/>
      <c r="AP34" s="120"/>
      <c r="AQ34" s="120"/>
      <c r="AR34" s="120"/>
      <c r="AS34" s="120"/>
    </row>
    <row r="35" spans="1:45" ht="15" thickBot="1">
      <c r="F35" s="171" t="s">
        <v>1</v>
      </c>
      <c r="G35" s="171" t="s">
        <v>2</v>
      </c>
      <c r="H35" s="171" t="s">
        <v>3</v>
      </c>
      <c r="I35" s="172" t="s">
        <v>141</v>
      </c>
      <c r="J35" s="165" t="s">
        <v>142</v>
      </c>
      <c r="K35" s="165" t="s">
        <v>143</v>
      </c>
      <c r="L35" s="165" t="s">
        <v>144</v>
      </c>
      <c r="M35" s="165" t="s">
        <v>145</v>
      </c>
      <c r="N35" s="165" t="s">
        <v>146</v>
      </c>
      <c r="O35" s="165" t="s">
        <v>147</v>
      </c>
      <c r="P35" s="116"/>
    </row>
    <row r="36" spans="1:45" ht="14.5">
      <c r="F36" s="177" t="s">
        <v>455</v>
      </c>
      <c r="G36" s="169"/>
      <c r="H36" s="169"/>
      <c r="I36" s="177">
        <v>31.536000000000001</v>
      </c>
      <c r="J36" s="177">
        <v>31.536000000000001</v>
      </c>
      <c r="K36" s="177">
        <v>31.536000000000001</v>
      </c>
      <c r="L36" s="177">
        <v>31.536000000000001</v>
      </c>
      <c r="M36" s="177">
        <v>31.536000000000001</v>
      </c>
      <c r="N36" s="177">
        <v>31.536000000000001</v>
      </c>
      <c r="O36" s="177">
        <v>31.536000000000001</v>
      </c>
      <c r="P36" s="117"/>
    </row>
    <row r="37" spans="1:45" ht="14.5">
      <c r="F37" s="177" t="s">
        <v>112</v>
      </c>
      <c r="G37" s="169"/>
      <c r="H37" s="169"/>
      <c r="I37" s="177">
        <v>31.536000000000001</v>
      </c>
      <c r="J37" s="177">
        <v>31.536000000000001</v>
      </c>
      <c r="K37" s="177">
        <v>31.536000000000001</v>
      </c>
      <c r="L37" s="177">
        <v>31.536000000000001</v>
      </c>
      <c r="M37" s="177">
        <v>31.536000000000001</v>
      </c>
      <c r="N37" s="177">
        <v>31.536000000000001</v>
      </c>
      <c r="O37" s="177">
        <v>31.536000000000001</v>
      </c>
      <c r="Q37" s="114"/>
      <c r="R37" s="114"/>
      <c r="S37" s="114"/>
      <c r="T37" s="114"/>
      <c r="U37" s="114"/>
      <c r="V37" s="114"/>
      <c r="W37" s="114"/>
      <c r="X37" s="114"/>
      <c r="Y37" s="114"/>
      <c r="Z37" s="114"/>
      <c r="AA37" s="114"/>
      <c r="AB37" s="114"/>
      <c r="AC37" s="114"/>
      <c r="AD37" s="114"/>
      <c r="AE37" s="114"/>
      <c r="AF37" s="114"/>
      <c r="AG37" s="114"/>
      <c r="AH37" s="114"/>
      <c r="AI37" s="114"/>
      <c r="AJ37" s="114"/>
      <c r="AK37" s="114"/>
      <c r="AL37" s="114"/>
      <c r="AM37" s="114"/>
      <c r="AN37" s="114"/>
      <c r="AO37" s="114"/>
      <c r="AP37" s="114"/>
      <c r="AQ37" s="114"/>
      <c r="AR37" s="114"/>
      <c r="AS37" s="114"/>
    </row>
    <row r="38" spans="1:45" s="3" customFormat="1" ht="14.5">
      <c r="A38" s="114"/>
      <c r="B38" s="114"/>
      <c r="C38" s="114"/>
      <c r="D38" s="114"/>
      <c r="E38" s="114"/>
      <c r="F38" s="173" t="s">
        <v>412</v>
      </c>
      <c r="G38" s="169"/>
      <c r="H38" s="169"/>
      <c r="I38" s="165">
        <v>1</v>
      </c>
      <c r="J38" s="165">
        <v>1</v>
      </c>
      <c r="K38" s="165">
        <v>1</v>
      </c>
      <c r="L38" s="165">
        <v>1</v>
      </c>
      <c r="M38" s="165">
        <v>1</v>
      </c>
      <c r="N38" s="165">
        <v>1</v>
      </c>
      <c r="O38" s="165">
        <v>1</v>
      </c>
      <c r="P38" s="182"/>
      <c r="Q38" s="114"/>
      <c r="R38" s="114"/>
      <c r="S38" s="114"/>
      <c r="T38" s="114"/>
      <c r="U38" s="114"/>
      <c r="V38" s="114"/>
      <c r="W38" s="114"/>
      <c r="X38" s="114"/>
      <c r="Y38" s="114"/>
      <c r="Z38" s="114"/>
      <c r="AA38" s="114"/>
      <c r="AB38" s="114"/>
      <c r="AC38" s="114"/>
      <c r="AD38" s="114"/>
      <c r="AE38" s="114"/>
      <c r="AF38" s="114"/>
      <c r="AG38" s="114"/>
      <c r="AH38" s="114"/>
      <c r="AI38" s="114"/>
      <c r="AJ38" s="114"/>
      <c r="AK38" s="114"/>
      <c r="AL38" s="114"/>
      <c r="AM38" s="114"/>
      <c r="AN38" s="114"/>
      <c r="AO38" s="114"/>
      <c r="AP38" s="114"/>
      <c r="AQ38" s="114"/>
      <c r="AR38" s="114"/>
      <c r="AS38" s="114"/>
    </row>
    <row r="39" spans="1:45" s="3" customFormat="1" ht="14.5">
      <c r="A39" s="114"/>
      <c r="B39" s="114"/>
      <c r="C39" s="114"/>
      <c r="D39" s="114"/>
      <c r="E39" s="114"/>
      <c r="F39" s="173" t="s">
        <v>413</v>
      </c>
      <c r="G39" s="169"/>
      <c r="H39" s="169"/>
      <c r="I39" s="165">
        <v>1</v>
      </c>
      <c r="J39" s="165">
        <v>1</v>
      </c>
      <c r="K39" s="165">
        <v>1</v>
      </c>
      <c r="L39" s="165">
        <v>1</v>
      </c>
      <c r="M39" s="165">
        <v>1</v>
      </c>
      <c r="N39" s="165">
        <v>1</v>
      </c>
      <c r="O39" s="165">
        <v>1</v>
      </c>
      <c r="P39" s="182"/>
      <c r="Q39" s="120"/>
      <c r="R39" s="120"/>
      <c r="S39" s="120"/>
      <c r="T39" s="120"/>
      <c r="U39" s="120"/>
      <c r="V39" s="120"/>
      <c r="W39" s="120"/>
      <c r="X39" s="120"/>
      <c r="Y39" s="120"/>
      <c r="Z39" s="120"/>
      <c r="AA39" s="120"/>
      <c r="AB39" s="120"/>
      <c r="AC39" s="120"/>
      <c r="AD39" s="120"/>
      <c r="AE39" s="120"/>
      <c r="AF39" s="120"/>
      <c r="AG39" s="120"/>
      <c r="AH39" s="120"/>
      <c r="AI39" s="120"/>
      <c r="AJ39" s="120"/>
      <c r="AK39" s="120"/>
      <c r="AL39" s="120"/>
      <c r="AM39" s="120"/>
      <c r="AN39" s="120"/>
      <c r="AO39" s="120"/>
      <c r="AP39" s="120"/>
      <c r="AQ39" s="120"/>
      <c r="AR39" s="120"/>
      <c r="AS39" s="120"/>
    </row>
    <row r="40" spans="1:45" s="3" customFormat="1" ht="14.5">
      <c r="A40" s="114"/>
      <c r="B40" s="114"/>
      <c r="C40" s="114"/>
      <c r="D40" s="114"/>
      <c r="E40" s="114"/>
      <c r="F40" s="174" t="s">
        <v>111</v>
      </c>
      <c r="G40" s="169"/>
      <c r="H40" s="169"/>
      <c r="I40" s="165">
        <v>1</v>
      </c>
      <c r="J40" s="165">
        <v>1</v>
      </c>
      <c r="K40" s="165">
        <v>1</v>
      </c>
      <c r="L40" s="165">
        <v>1</v>
      </c>
      <c r="M40" s="165">
        <v>1</v>
      </c>
      <c r="N40" s="165">
        <v>1</v>
      </c>
      <c r="O40" s="165">
        <v>1</v>
      </c>
      <c r="P40" s="182"/>
      <c r="Q40" s="120"/>
      <c r="R40" s="120"/>
      <c r="S40" s="120"/>
      <c r="T40" s="120"/>
      <c r="U40" s="120"/>
      <c r="V40" s="120"/>
      <c r="W40" s="120"/>
      <c r="X40" s="120"/>
      <c r="Y40" s="120"/>
      <c r="Z40" s="120"/>
      <c r="AA40" s="120"/>
      <c r="AB40" s="120"/>
      <c r="AC40" s="120"/>
      <c r="AD40" s="120"/>
      <c r="AE40" s="120"/>
      <c r="AF40" s="120"/>
      <c r="AG40" s="120"/>
      <c r="AH40" s="120"/>
      <c r="AI40" s="120"/>
      <c r="AJ40" s="120"/>
      <c r="AK40" s="120"/>
      <c r="AL40" s="120"/>
      <c r="AM40" s="120"/>
      <c r="AN40" s="120"/>
      <c r="AO40" s="120"/>
      <c r="AP40" s="120"/>
      <c r="AQ40" s="120"/>
      <c r="AR40" s="120"/>
      <c r="AS40" s="120"/>
    </row>
    <row r="41" spans="1:45" s="3" customFormat="1" ht="14.5">
      <c r="A41" s="114"/>
      <c r="B41" s="114"/>
      <c r="C41" s="114"/>
      <c r="D41" s="114"/>
      <c r="E41" s="114"/>
      <c r="F41" s="174" t="s">
        <v>110</v>
      </c>
      <c r="G41" s="169"/>
      <c r="H41" s="169"/>
      <c r="I41" s="165">
        <v>1</v>
      </c>
      <c r="J41" s="165">
        <v>1</v>
      </c>
      <c r="K41" s="165">
        <v>1</v>
      </c>
      <c r="L41" s="165">
        <v>1</v>
      </c>
      <c r="M41" s="165">
        <v>1</v>
      </c>
      <c r="N41" s="165">
        <v>1</v>
      </c>
      <c r="O41" s="165">
        <v>1</v>
      </c>
      <c r="P41" s="182"/>
      <c r="Q41" s="120"/>
      <c r="R41" s="120"/>
      <c r="S41" s="120"/>
      <c r="T41" s="120"/>
      <c r="U41" s="120"/>
      <c r="V41" s="120"/>
      <c r="W41" s="120"/>
      <c r="X41" s="120"/>
      <c r="Y41" s="120"/>
      <c r="Z41" s="120"/>
      <c r="AA41" s="120"/>
      <c r="AB41" s="120"/>
      <c r="AC41" s="120"/>
      <c r="AD41" s="120"/>
      <c r="AE41" s="120"/>
      <c r="AF41" s="120"/>
      <c r="AG41" s="120"/>
      <c r="AH41" s="120"/>
      <c r="AI41" s="120"/>
      <c r="AJ41" s="120"/>
      <c r="AK41" s="120"/>
      <c r="AL41" s="120"/>
      <c r="AM41" s="120"/>
      <c r="AN41" s="120"/>
      <c r="AO41" s="120"/>
      <c r="AP41" s="120"/>
      <c r="AQ41" s="120"/>
      <c r="AR41" s="120"/>
      <c r="AS41" s="120"/>
    </row>
    <row r="42" spans="1:45" s="3" customFormat="1" ht="14.5">
      <c r="A42" s="114"/>
      <c r="B42" s="114"/>
      <c r="C42" s="114"/>
      <c r="D42" s="114"/>
      <c r="E42" s="114"/>
      <c r="F42" s="174"/>
      <c r="G42" s="169"/>
      <c r="H42" s="169"/>
      <c r="I42" s="165"/>
      <c r="J42" s="165"/>
      <c r="K42" s="165"/>
      <c r="L42" s="165"/>
      <c r="M42" s="165"/>
      <c r="N42" s="165"/>
      <c r="O42" s="165"/>
      <c r="P42" s="182"/>
      <c r="Q42" s="120"/>
      <c r="R42" s="120"/>
      <c r="S42" s="120"/>
      <c r="T42" s="120"/>
      <c r="U42" s="120"/>
      <c r="V42" s="120"/>
      <c r="W42" s="120"/>
      <c r="X42" s="120"/>
      <c r="Y42" s="120"/>
      <c r="Z42" s="120"/>
      <c r="AA42" s="120"/>
      <c r="AB42" s="120"/>
      <c r="AC42" s="120"/>
      <c r="AD42" s="120"/>
      <c r="AE42" s="120"/>
      <c r="AF42" s="120"/>
      <c r="AG42" s="120"/>
      <c r="AH42" s="120"/>
      <c r="AI42" s="120"/>
      <c r="AJ42" s="120"/>
      <c r="AK42" s="120"/>
      <c r="AL42" s="120"/>
      <c r="AM42" s="120"/>
      <c r="AN42" s="120"/>
      <c r="AO42" s="120"/>
      <c r="AP42" s="120"/>
      <c r="AQ42" s="120"/>
      <c r="AR42" s="120"/>
      <c r="AS42" s="120"/>
    </row>
    <row r="43" spans="1:45" ht="15" thickBot="1">
      <c r="Q43" s="116"/>
      <c r="R43" s="116"/>
      <c r="S43" s="116"/>
      <c r="T43" s="116"/>
      <c r="U43" s="116"/>
      <c r="V43" s="116"/>
      <c r="W43" s="116"/>
      <c r="X43" s="116"/>
      <c r="Y43" s="116"/>
      <c r="Z43" s="116"/>
      <c r="AA43" s="116"/>
      <c r="AB43" s="116"/>
      <c r="AC43" s="116"/>
      <c r="AD43" s="116"/>
      <c r="AE43" s="116"/>
      <c r="AF43" s="116"/>
      <c r="AG43" s="116"/>
      <c r="AH43" s="116"/>
      <c r="AI43" s="116"/>
      <c r="AJ43" s="116"/>
      <c r="AK43" s="116"/>
      <c r="AL43" s="116"/>
      <c r="AM43" s="116"/>
      <c r="AN43" s="116"/>
      <c r="AO43" s="116"/>
      <c r="AP43" s="116"/>
      <c r="AQ43" s="116"/>
      <c r="AR43" s="116"/>
      <c r="AS43" s="116"/>
    </row>
    <row r="44" spans="1:45">
      <c r="Q44" s="117"/>
      <c r="R44" s="117"/>
      <c r="S44" s="117"/>
      <c r="T44" s="117"/>
      <c r="U44" s="117"/>
      <c r="V44" s="117"/>
      <c r="W44" s="117"/>
      <c r="X44" s="117"/>
      <c r="Y44" s="117"/>
      <c r="Z44" s="117"/>
      <c r="AA44" s="117"/>
      <c r="AB44" s="117"/>
      <c r="AC44" s="117"/>
      <c r="AD44" s="117"/>
      <c r="AE44" s="117"/>
      <c r="AF44" s="117"/>
      <c r="AG44" s="117"/>
      <c r="AH44" s="117"/>
      <c r="AI44" s="117"/>
      <c r="AJ44" s="117"/>
      <c r="AK44" s="117"/>
      <c r="AL44" s="117"/>
      <c r="AM44" s="117"/>
      <c r="AN44" s="117"/>
      <c r="AO44" s="117"/>
      <c r="AP44" s="117"/>
      <c r="AQ44" s="117"/>
      <c r="AR44" s="117"/>
      <c r="AS44" s="117"/>
    </row>
    <row r="46" spans="1:45" ht="14.5">
      <c r="A46" s="114"/>
      <c r="B46" s="114"/>
      <c r="C46" s="114"/>
      <c r="F46" s="114"/>
      <c r="G46" s="114"/>
      <c r="H46" s="122" t="s">
        <v>375</v>
      </c>
      <c r="I46" s="114"/>
      <c r="J46" s="114"/>
      <c r="K46" s="114"/>
      <c r="L46" s="114"/>
      <c r="M46" s="114"/>
      <c r="N46" s="114"/>
      <c r="O46" s="114"/>
      <c r="P46" s="114"/>
    </row>
    <row r="47" spans="1:45" ht="15" thickBot="1">
      <c r="A47" s="114"/>
      <c r="B47" s="114"/>
      <c r="C47" s="114"/>
      <c r="F47" s="115" t="s">
        <v>1</v>
      </c>
      <c r="G47" s="115" t="s">
        <v>2</v>
      </c>
      <c r="H47" s="115" t="s">
        <v>3</v>
      </c>
      <c r="I47" s="76" t="s">
        <v>141</v>
      </c>
      <c r="J47" s="3" t="s">
        <v>142</v>
      </c>
      <c r="K47" s="3" t="s">
        <v>143</v>
      </c>
      <c r="L47" s="3" t="s">
        <v>144</v>
      </c>
      <c r="M47" s="3" t="s">
        <v>145</v>
      </c>
      <c r="N47" s="3" t="s">
        <v>146</v>
      </c>
      <c r="O47" s="3" t="s">
        <v>147</v>
      </c>
      <c r="P47" s="116"/>
    </row>
    <row r="48" spans="1:45" ht="14.5">
      <c r="A48" s="114"/>
      <c r="B48" s="114"/>
      <c r="C48" s="114"/>
      <c r="F48" s="118" t="s">
        <v>455</v>
      </c>
      <c r="G48" s="114"/>
      <c r="H48" s="114"/>
      <c r="I48" s="117">
        <v>1</v>
      </c>
      <c r="J48" s="117">
        <v>1</v>
      </c>
      <c r="K48" s="117">
        <v>1</v>
      </c>
      <c r="L48" s="117">
        <v>1</v>
      </c>
      <c r="M48" s="117">
        <v>1</v>
      </c>
      <c r="N48" s="117">
        <v>1</v>
      </c>
      <c r="O48" s="117">
        <v>1</v>
      </c>
      <c r="P48" s="117"/>
    </row>
    <row r="49" spans="1:49" ht="14.5">
      <c r="A49" s="114"/>
      <c r="B49" s="114"/>
      <c r="C49" s="114"/>
      <c r="D49" s="114"/>
      <c r="E49" s="114"/>
      <c r="F49" s="118" t="s">
        <v>112</v>
      </c>
      <c r="G49" s="114"/>
      <c r="H49" s="114"/>
      <c r="I49" s="117">
        <v>1</v>
      </c>
      <c r="J49" s="117">
        <v>1</v>
      </c>
      <c r="K49" s="117">
        <v>1</v>
      </c>
      <c r="L49" s="117">
        <v>1</v>
      </c>
      <c r="M49" s="117">
        <v>1</v>
      </c>
      <c r="N49" s="117">
        <v>1</v>
      </c>
      <c r="O49" s="117">
        <v>1</v>
      </c>
      <c r="P49" s="117"/>
      <c r="Q49" s="114"/>
      <c r="R49" s="114"/>
      <c r="S49" s="114"/>
      <c r="T49" s="114"/>
      <c r="U49" s="114"/>
      <c r="V49" s="114"/>
      <c r="W49" s="114"/>
      <c r="X49" s="114"/>
      <c r="Y49" s="114"/>
      <c r="Z49" s="114"/>
      <c r="AA49" s="114"/>
      <c r="AB49" s="114"/>
      <c r="AC49" s="114"/>
      <c r="AD49" s="114"/>
      <c r="AE49" s="114"/>
      <c r="AF49" s="114"/>
      <c r="AG49" s="114"/>
      <c r="AH49" s="114"/>
      <c r="AI49" s="114"/>
      <c r="AJ49" s="114"/>
      <c r="AK49" s="114"/>
      <c r="AL49" s="114"/>
      <c r="AM49" s="114"/>
      <c r="AN49" s="114"/>
      <c r="AO49" s="114"/>
      <c r="AP49" s="114"/>
      <c r="AQ49" s="114"/>
      <c r="AR49" s="114"/>
      <c r="AS49" s="114"/>
      <c r="AT49" s="114"/>
      <c r="AU49" s="114"/>
      <c r="AV49" s="114"/>
      <c r="AW49" s="114"/>
    </row>
    <row r="50" spans="1:49" s="3" customFormat="1" ht="14.5">
      <c r="A50" s="114"/>
      <c r="B50" s="114"/>
      <c r="C50" s="114"/>
      <c r="D50" s="114"/>
      <c r="E50" s="114"/>
      <c r="F50" s="173"/>
      <c r="G50" s="169"/>
      <c r="H50" s="169"/>
      <c r="I50" s="165"/>
      <c r="J50" s="165"/>
      <c r="K50" s="165"/>
      <c r="L50" s="165"/>
      <c r="M50" s="165"/>
      <c r="N50" s="165"/>
      <c r="O50" s="165"/>
      <c r="P50" s="182"/>
      <c r="Q50" s="114"/>
      <c r="R50" s="114"/>
      <c r="S50" s="114"/>
      <c r="T50" s="114"/>
      <c r="U50" s="114"/>
      <c r="V50" s="114"/>
      <c r="W50" s="114"/>
      <c r="X50" s="114"/>
      <c r="Y50" s="114"/>
      <c r="Z50" s="114"/>
      <c r="AA50" s="114"/>
      <c r="AB50" s="114"/>
      <c r="AC50" s="114"/>
      <c r="AD50" s="114"/>
      <c r="AE50" s="114"/>
      <c r="AF50" s="114"/>
      <c r="AG50" s="114"/>
      <c r="AH50" s="114"/>
      <c r="AI50" s="114"/>
      <c r="AJ50" s="114"/>
      <c r="AK50" s="114"/>
      <c r="AL50" s="114"/>
      <c r="AM50" s="114"/>
      <c r="AN50" s="114"/>
      <c r="AO50" s="114"/>
      <c r="AP50" s="114"/>
      <c r="AQ50" s="114"/>
      <c r="AR50" s="114"/>
      <c r="AS50" s="114"/>
    </row>
    <row r="51" spans="1:49" s="3" customFormat="1" ht="14.5">
      <c r="A51" s="114"/>
      <c r="B51" s="114"/>
      <c r="C51" s="114"/>
      <c r="D51" s="114"/>
      <c r="E51" s="114"/>
      <c r="F51" s="173"/>
      <c r="G51" s="169"/>
      <c r="H51" s="169"/>
      <c r="I51" s="165"/>
      <c r="J51" s="165"/>
      <c r="K51" s="165"/>
      <c r="L51" s="165"/>
      <c r="M51" s="165"/>
      <c r="N51" s="165"/>
      <c r="O51" s="165"/>
      <c r="P51" s="182"/>
      <c r="Q51" s="120"/>
      <c r="R51" s="120"/>
      <c r="S51" s="120"/>
      <c r="T51" s="120"/>
      <c r="U51" s="120"/>
      <c r="V51" s="120"/>
      <c r="W51" s="120"/>
      <c r="X51" s="120"/>
      <c r="Y51" s="120"/>
      <c r="Z51" s="120"/>
      <c r="AA51" s="120"/>
      <c r="AB51" s="120"/>
      <c r="AC51" s="120"/>
      <c r="AD51" s="120"/>
      <c r="AE51" s="120"/>
      <c r="AF51" s="120"/>
      <c r="AG51" s="120"/>
      <c r="AH51" s="120"/>
      <c r="AI51" s="120"/>
      <c r="AJ51" s="120"/>
      <c r="AK51" s="120"/>
      <c r="AL51" s="120"/>
      <c r="AM51" s="120"/>
      <c r="AN51" s="120"/>
      <c r="AO51" s="120"/>
      <c r="AP51" s="120"/>
      <c r="AQ51" s="120"/>
      <c r="AR51" s="120"/>
      <c r="AS51" s="120"/>
    </row>
    <row r="52" spans="1:49" s="3" customFormat="1" ht="14.5">
      <c r="A52" s="114"/>
      <c r="B52" s="114"/>
      <c r="C52" s="114"/>
      <c r="D52" s="114"/>
      <c r="E52" s="114"/>
      <c r="F52" s="174"/>
      <c r="G52" s="169"/>
      <c r="H52" s="169"/>
      <c r="I52" s="165"/>
      <c r="J52" s="165"/>
      <c r="K52" s="165"/>
      <c r="L52" s="165"/>
      <c r="M52" s="165"/>
      <c r="N52" s="165"/>
      <c r="O52" s="165"/>
      <c r="P52" s="182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0"/>
      <c r="AG52" s="120"/>
      <c r="AH52" s="120"/>
      <c r="AI52" s="120"/>
      <c r="AJ52" s="120"/>
      <c r="AK52" s="120"/>
      <c r="AL52" s="120"/>
      <c r="AM52" s="120"/>
      <c r="AN52" s="120"/>
      <c r="AO52" s="120"/>
      <c r="AP52" s="120"/>
      <c r="AQ52" s="120"/>
      <c r="AR52" s="120"/>
      <c r="AS52" s="120"/>
    </row>
    <row r="53" spans="1:49" s="3" customFormat="1" ht="14.5">
      <c r="A53" s="114"/>
      <c r="B53" s="114"/>
      <c r="C53" s="114"/>
      <c r="D53" s="114"/>
      <c r="E53" s="114"/>
      <c r="F53" s="174"/>
      <c r="G53" s="169"/>
      <c r="H53" s="169"/>
      <c r="I53" s="165"/>
      <c r="J53" s="165"/>
      <c r="K53" s="165"/>
      <c r="L53" s="165"/>
      <c r="M53" s="165"/>
      <c r="N53" s="165"/>
      <c r="O53" s="165"/>
      <c r="P53" s="182"/>
      <c r="Q53" s="120"/>
      <c r="R53" s="120"/>
      <c r="S53" s="120"/>
      <c r="T53" s="120"/>
      <c r="U53" s="120"/>
      <c r="V53" s="120"/>
      <c r="W53" s="120"/>
      <c r="X53" s="120"/>
      <c r="Y53" s="120"/>
      <c r="Z53" s="120"/>
      <c r="AA53" s="120"/>
      <c r="AB53" s="120"/>
      <c r="AC53" s="120"/>
      <c r="AD53" s="120"/>
      <c r="AE53" s="120"/>
      <c r="AF53" s="120"/>
      <c r="AG53" s="120"/>
      <c r="AH53" s="120"/>
      <c r="AI53" s="120"/>
      <c r="AJ53" s="120"/>
      <c r="AK53" s="120"/>
      <c r="AL53" s="120"/>
      <c r="AM53" s="120"/>
      <c r="AN53" s="120"/>
      <c r="AO53" s="120"/>
      <c r="AP53" s="120"/>
      <c r="AQ53" s="120"/>
      <c r="AR53" s="120"/>
      <c r="AS53" s="120"/>
    </row>
    <row r="54" spans="1:49" s="3" customFormat="1" ht="14.5">
      <c r="A54" s="114"/>
      <c r="B54" s="114"/>
      <c r="C54" s="114"/>
      <c r="D54" s="114"/>
      <c r="E54" s="114"/>
      <c r="F54" s="174"/>
      <c r="G54" s="169"/>
      <c r="H54" s="169"/>
      <c r="I54" s="165"/>
      <c r="J54" s="165"/>
      <c r="K54" s="165"/>
      <c r="L54" s="165"/>
      <c r="M54" s="165"/>
      <c r="N54" s="165"/>
      <c r="O54" s="165"/>
      <c r="P54" s="182"/>
      <c r="Q54" s="120"/>
      <c r="R54" s="120"/>
      <c r="S54" s="120"/>
      <c r="T54" s="120"/>
      <c r="U54" s="120"/>
      <c r="V54" s="120"/>
      <c r="W54" s="120"/>
      <c r="X54" s="120"/>
      <c r="Y54" s="120"/>
      <c r="Z54" s="120"/>
      <c r="AA54" s="120"/>
      <c r="AB54" s="120"/>
      <c r="AC54" s="120"/>
      <c r="AD54" s="120"/>
      <c r="AE54" s="120"/>
      <c r="AF54" s="120"/>
      <c r="AG54" s="120"/>
      <c r="AH54" s="120"/>
      <c r="AI54" s="120"/>
      <c r="AJ54" s="120"/>
      <c r="AK54" s="120"/>
      <c r="AL54" s="120"/>
      <c r="AM54" s="120"/>
      <c r="AN54" s="120"/>
      <c r="AO54" s="120"/>
      <c r="AP54" s="120"/>
      <c r="AQ54" s="120"/>
      <c r="AR54" s="120"/>
      <c r="AS54" s="120"/>
    </row>
    <row r="55" spans="1:49" ht="15" thickBot="1">
      <c r="D55" s="114"/>
      <c r="E55" s="114"/>
      <c r="Q55" s="116"/>
      <c r="R55" s="116"/>
      <c r="S55" s="116"/>
      <c r="T55" s="116"/>
      <c r="U55" s="116"/>
      <c r="V55" s="116"/>
      <c r="W55" s="116"/>
      <c r="X55" s="116"/>
      <c r="Y55" s="116"/>
      <c r="Z55" s="116"/>
      <c r="AA55" s="116"/>
      <c r="AB55" s="116"/>
      <c r="AC55" s="116"/>
      <c r="AD55" s="116"/>
      <c r="AE55" s="116"/>
      <c r="AF55" s="116"/>
      <c r="AG55" s="116"/>
      <c r="AH55" s="116"/>
      <c r="AI55" s="116"/>
      <c r="AJ55" s="116"/>
      <c r="AK55" s="116"/>
      <c r="AL55" s="116"/>
      <c r="AM55" s="116"/>
      <c r="AN55" s="116"/>
      <c r="AO55" s="116"/>
      <c r="AP55" s="116"/>
      <c r="AQ55" s="116"/>
      <c r="AR55" s="116"/>
      <c r="AS55" s="116"/>
      <c r="AT55" s="114"/>
      <c r="AU55" s="114"/>
      <c r="AV55" s="114"/>
      <c r="AW55" s="114"/>
    </row>
    <row r="56" spans="1:49" ht="14.5">
      <c r="A56" s="124"/>
      <c r="B56" s="119"/>
      <c r="C56" s="114"/>
      <c r="D56" s="114"/>
      <c r="E56" s="114"/>
      <c r="F56" s="114"/>
      <c r="G56" s="114"/>
      <c r="H56" s="114"/>
      <c r="I56" s="114"/>
      <c r="J56" s="114"/>
      <c r="K56" s="114"/>
      <c r="L56" s="114"/>
      <c r="M56" s="114"/>
      <c r="N56" s="114"/>
      <c r="O56" s="114"/>
      <c r="P56" s="114"/>
      <c r="Q56" s="117"/>
      <c r="R56" s="117"/>
      <c r="S56" s="117"/>
      <c r="T56" s="117"/>
      <c r="U56" s="117"/>
      <c r="V56" s="117"/>
      <c r="W56" s="117"/>
      <c r="X56" s="117"/>
      <c r="Y56" s="117"/>
      <c r="Z56" s="117"/>
      <c r="AA56" s="117"/>
      <c r="AB56" s="117"/>
      <c r="AC56" s="117"/>
      <c r="AD56" s="117"/>
      <c r="AE56" s="117"/>
      <c r="AF56" s="117"/>
      <c r="AG56" s="117"/>
      <c r="AH56" s="117"/>
      <c r="AI56" s="117"/>
      <c r="AJ56" s="117"/>
      <c r="AK56" s="117"/>
      <c r="AL56" s="117"/>
      <c r="AM56" s="117"/>
      <c r="AN56" s="117"/>
      <c r="AO56" s="117"/>
      <c r="AP56" s="117"/>
      <c r="AQ56" s="117"/>
      <c r="AR56" s="117"/>
      <c r="AS56" s="117"/>
      <c r="AT56" s="114"/>
      <c r="AU56" s="114"/>
      <c r="AV56" s="114"/>
      <c r="AW56" s="114"/>
    </row>
    <row r="57" spans="1:49" ht="14.5">
      <c r="A57" s="124"/>
      <c r="B57" s="119"/>
      <c r="C57" s="114"/>
      <c r="D57" s="114"/>
      <c r="E57" s="114"/>
      <c r="F57" s="114"/>
      <c r="G57" s="114"/>
      <c r="H57" s="122" t="s">
        <v>376</v>
      </c>
      <c r="I57" s="114"/>
      <c r="J57" s="114"/>
      <c r="K57" s="114"/>
      <c r="L57" s="114"/>
      <c r="M57" s="114"/>
      <c r="N57" s="114"/>
      <c r="O57" s="114"/>
      <c r="P57" s="114"/>
      <c r="Q57" s="117"/>
      <c r="R57" s="117"/>
      <c r="S57" s="117"/>
      <c r="T57" s="117"/>
      <c r="U57" s="117"/>
      <c r="V57" s="117"/>
      <c r="W57" s="117"/>
      <c r="X57" s="117"/>
      <c r="Y57" s="117"/>
      <c r="Z57" s="117"/>
      <c r="AA57" s="117"/>
      <c r="AB57" s="117"/>
      <c r="AC57" s="117"/>
      <c r="AD57" s="117"/>
      <c r="AE57" s="117"/>
      <c r="AF57" s="117"/>
      <c r="AG57" s="117"/>
      <c r="AH57" s="117"/>
      <c r="AI57" s="117"/>
      <c r="AJ57" s="117"/>
      <c r="AK57" s="117"/>
      <c r="AL57" s="117"/>
      <c r="AM57" s="117"/>
      <c r="AN57" s="117"/>
      <c r="AO57" s="117"/>
      <c r="AP57" s="117"/>
      <c r="AQ57" s="117"/>
      <c r="AR57" s="117"/>
      <c r="AS57" s="117"/>
      <c r="AT57" s="114"/>
    </row>
    <row r="58" spans="1:49" ht="15" thickBot="1">
      <c r="A58" s="124"/>
      <c r="B58" s="119"/>
      <c r="C58" s="114"/>
      <c r="F58" s="115" t="s">
        <v>1</v>
      </c>
      <c r="G58" s="115" t="s">
        <v>2</v>
      </c>
      <c r="H58" s="115" t="s">
        <v>3</v>
      </c>
      <c r="I58" s="76" t="s">
        <v>141</v>
      </c>
      <c r="J58" s="3" t="s">
        <v>142</v>
      </c>
      <c r="K58" s="3" t="s">
        <v>143</v>
      </c>
      <c r="L58" s="3" t="s">
        <v>144</v>
      </c>
      <c r="M58" s="3" t="s">
        <v>145</v>
      </c>
      <c r="N58" s="3" t="s">
        <v>146</v>
      </c>
      <c r="O58" s="3" t="s">
        <v>147</v>
      </c>
      <c r="P58" s="116"/>
    </row>
    <row r="59" spans="1:49" ht="14.5">
      <c r="A59" s="124"/>
      <c r="B59" s="119"/>
      <c r="C59" s="114"/>
      <c r="D59" s="114"/>
      <c r="E59" s="114"/>
      <c r="F59" s="118" t="s">
        <v>112</v>
      </c>
      <c r="G59" s="114"/>
      <c r="H59" s="114"/>
      <c r="I59" s="121">
        <v>0.33333333333333331</v>
      </c>
      <c r="J59" s="121">
        <v>0.33333333333333331</v>
      </c>
      <c r="K59" s="121">
        <v>0.33333333333333331</v>
      </c>
      <c r="L59" s="121">
        <v>0.33333333333333331</v>
      </c>
      <c r="M59" s="121">
        <v>0.33333333333333331</v>
      </c>
      <c r="N59" s="121">
        <v>0.33333333333333331</v>
      </c>
      <c r="O59" s="121">
        <v>0.33333333333333331</v>
      </c>
      <c r="P59" s="117"/>
      <c r="Q59" s="114"/>
      <c r="R59" s="114"/>
      <c r="S59" s="114"/>
      <c r="T59" s="114"/>
      <c r="U59" s="114"/>
      <c r="V59" s="114"/>
      <c r="W59" s="114"/>
      <c r="X59" s="114"/>
      <c r="Y59" s="114"/>
      <c r="Z59" s="114"/>
      <c r="AA59" s="114"/>
      <c r="AB59" s="114"/>
      <c r="AC59" s="114"/>
      <c r="AD59" s="114"/>
      <c r="AE59" s="114"/>
      <c r="AF59" s="114"/>
      <c r="AG59" s="114"/>
      <c r="AH59" s="114"/>
      <c r="AI59" s="114"/>
      <c r="AJ59" s="114"/>
      <c r="AK59" s="114"/>
      <c r="AL59" s="114"/>
      <c r="AM59" s="114"/>
      <c r="AN59" s="114"/>
      <c r="AO59" s="114"/>
      <c r="AP59" s="114"/>
      <c r="AQ59" s="114"/>
      <c r="AR59" s="114"/>
      <c r="AS59" s="114"/>
    </row>
    <row r="60" spans="1:49" s="3" customFormat="1" ht="14.5">
      <c r="F60" s="177" t="s">
        <v>455</v>
      </c>
      <c r="G60" s="169"/>
      <c r="H60" s="169"/>
      <c r="I60" s="183">
        <v>1</v>
      </c>
      <c r="J60" s="183">
        <v>1</v>
      </c>
      <c r="K60" s="183">
        <v>1</v>
      </c>
      <c r="L60" s="183">
        <v>1</v>
      </c>
      <c r="M60" s="183">
        <v>1</v>
      </c>
      <c r="N60" s="183">
        <v>1</v>
      </c>
      <c r="O60" s="183">
        <v>1</v>
      </c>
      <c r="Q60" s="114"/>
      <c r="R60" s="114"/>
      <c r="S60" s="114"/>
      <c r="T60" s="114"/>
      <c r="U60" s="114"/>
      <c r="V60" s="114"/>
      <c r="W60" s="114"/>
      <c r="X60" s="114"/>
      <c r="Y60" s="114"/>
      <c r="Z60" s="114"/>
      <c r="AA60" s="114"/>
      <c r="AB60" s="114"/>
      <c r="AC60" s="114"/>
      <c r="AD60" s="114"/>
      <c r="AE60" s="114"/>
      <c r="AF60" s="114"/>
      <c r="AG60" s="114"/>
      <c r="AH60" s="114"/>
      <c r="AI60" s="114"/>
      <c r="AJ60" s="114"/>
      <c r="AK60" s="114"/>
      <c r="AL60" s="114"/>
      <c r="AM60" s="114"/>
      <c r="AN60" s="114"/>
      <c r="AO60" s="114"/>
      <c r="AP60" s="114"/>
      <c r="AQ60" s="114"/>
      <c r="AR60" s="114"/>
      <c r="AS60" s="114"/>
    </row>
    <row r="61" spans="1:49" s="3" customFormat="1" ht="14.5">
      <c r="A61" s="114"/>
      <c r="B61" s="114"/>
      <c r="C61" s="114"/>
      <c r="D61" s="114"/>
      <c r="E61" s="114"/>
      <c r="F61" s="173" t="s">
        <v>412</v>
      </c>
      <c r="G61" s="169"/>
      <c r="H61" s="169"/>
      <c r="I61" s="165">
        <v>1</v>
      </c>
      <c r="J61" s="165">
        <v>1</v>
      </c>
      <c r="K61" s="165">
        <v>1</v>
      </c>
      <c r="L61" s="165">
        <v>1</v>
      </c>
      <c r="M61" s="165">
        <v>1</v>
      </c>
      <c r="N61" s="165">
        <v>1</v>
      </c>
      <c r="O61" s="165">
        <v>1</v>
      </c>
      <c r="P61" s="182"/>
      <c r="Q61" s="114"/>
      <c r="R61" s="114"/>
      <c r="S61" s="114"/>
      <c r="T61" s="114"/>
      <c r="U61" s="114"/>
      <c r="V61" s="114"/>
      <c r="W61" s="114"/>
      <c r="X61" s="114"/>
      <c r="Y61" s="114"/>
      <c r="Z61" s="114"/>
      <c r="AA61" s="114"/>
      <c r="AB61" s="114"/>
      <c r="AC61" s="114"/>
      <c r="AD61" s="114"/>
      <c r="AE61" s="114"/>
      <c r="AF61" s="114"/>
      <c r="AG61" s="114"/>
      <c r="AH61" s="114"/>
      <c r="AI61" s="114"/>
      <c r="AJ61" s="114"/>
      <c r="AK61" s="114"/>
      <c r="AL61" s="114"/>
      <c r="AM61" s="114"/>
      <c r="AN61" s="114"/>
      <c r="AO61" s="114"/>
      <c r="AP61" s="114"/>
      <c r="AQ61" s="114"/>
      <c r="AR61" s="114"/>
      <c r="AS61" s="114"/>
    </row>
    <row r="62" spans="1:49" s="3" customFormat="1" ht="14.5">
      <c r="A62" s="114"/>
      <c r="B62" s="114"/>
      <c r="C62" s="114"/>
      <c r="D62" s="114"/>
      <c r="E62" s="114"/>
      <c r="F62" s="173" t="s">
        <v>413</v>
      </c>
      <c r="G62" s="169"/>
      <c r="H62" s="169"/>
      <c r="I62" s="165">
        <v>1</v>
      </c>
      <c r="J62" s="165">
        <v>1</v>
      </c>
      <c r="K62" s="165">
        <v>1</v>
      </c>
      <c r="L62" s="165">
        <v>1</v>
      </c>
      <c r="M62" s="165">
        <v>1</v>
      </c>
      <c r="N62" s="165">
        <v>1</v>
      </c>
      <c r="O62" s="165">
        <v>1</v>
      </c>
      <c r="P62" s="182"/>
      <c r="Q62" s="120"/>
      <c r="R62" s="120"/>
      <c r="S62" s="120"/>
      <c r="T62" s="120"/>
      <c r="U62" s="120"/>
      <c r="V62" s="120"/>
      <c r="W62" s="120"/>
      <c r="X62" s="120"/>
      <c r="Y62" s="120"/>
      <c r="Z62" s="120"/>
      <c r="AA62" s="120"/>
      <c r="AB62" s="120"/>
      <c r="AC62" s="120"/>
      <c r="AD62" s="120"/>
      <c r="AE62" s="120"/>
      <c r="AF62" s="120"/>
      <c r="AG62" s="120"/>
      <c r="AH62" s="120"/>
      <c r="AI62" s="120"/>
      <c r="AJ62" s="120"/>
      <c r="AK62" s="120"/>
      <c r="AL62" s="120"/>
      <c r="AM62" s="120"/>
      <c r="AN62" s="120"/>
      <c r="AO62" s="120"/>
      <c r="AP62" s="120"/>
      <c r="AQ62" s="120"/>
      <c r="AR62" s="120"/>
      <c r="AS62" s="120"/>
    </row>
    <row r="63" spans="1:49" s="3" customFormat="1" ht="14.5">
      <c r="A63" s="114"/>
      <c r="B63" s="114"/>
      <c r="C63" s="114"/>
      <c r="D63" s="114"/>
      <c r="E63" s="114"/>
      <c r="F63" s="174" t="s">
        <v>111</v>
      </c>
      <c r="G63" s="169"/>
      <c r="H63" s="169"/>
      <c r="I63" s="165">
        <v>1</v>
      </c>
      <c r="J63" s="165">
        <v>1</v>
      </c>
      <c r="K63" s="165">
        <v>1</v>
      </c>
      <c r="L63" s="165">
        <v>1</v>
      </c>
      <c r="M63" s="165">
        <v>1</v>
      </c>
      <c r="N63" s="165">
        <v>1</v>
      </c>
      <c r="O63" s="165">
        <v>1</v>
      </c>
      <c r="P63" s="182"/>
      <c r="Q63" s="120"/>
      <c r="R63" s="120"/>
      <c r="S63" s="120"/>
      <c r="T63" s="120"/>
      <c r="U63" s="120"/>
      <c r="V63" s="120"/>
      <c r="W63" s="120"/>
      <c r="X63" s="120"/>
      <c r="Y63" s="120"/>
      <c r="Z63" s="120"/>
      <c r="AA63" s="120"/>
      <c r="AB63" s="120"/>
      <c r="AC63" s="120"/>
      <c r="AD63" s="120"/>
      <c r="AE63" s="120"/>
      <c r="AF63" s="120"/>
      <c r="AG63" s="120"/>
      <c r="AH63" s="120"/>
      <c r="AI63" s="120"/>
      <c r="AJ63" s="120"/>
      <c r="AK63" s="120"/>
      <c r="AL63" s="120"/>
      <c r="AM63" s="120"/>
      <c r="AN63" s="120"/>
      <c r="AO63" s="120"/>
      <c r="AP63" s="120"/>
      <c r="AQ63" s="120"/>
      <c r="AR63" s="120"/>
      <c r="AS63" s="120"/>
    </row>
    <row r="64" spans="1:49" s="3" customFormat="1" ht="14.5">
      <c r="A64" s="114"/>
      <c r="B64" s="114"/>
      <c r="C64" s="114"/>
      <c r="D64" s="114"/>
      <c r="E64" s="114"/>
      <c r="F64" s="174" t="s">
        <v>110</v>
      </c>
      <c r="G64" s="169"/>
      <c r="H64" s="169"/>
      <c r="I64" s="165">
        <v>1</v>
      </c>
      <c r="J64" s="165">
        <v>1</v>
      </c>
      <c r="K64" s="165">
        <v>1</v>
      </c>
      <c r="L64" s="165">
        <v>1</v>
      </c>
      <c r="M64" s="165">
        <v>1</v>
      </c>
      <c r="N64" s="165">
        <v>1</v>
      </c>
      <c r="O64" s="165">
        <v>1</v>
      </c>
      <c r="P64" s="182"/>
      <c r="Q64" s="120"/>
      <c r="R64" s="120"/>
      <c r="S64" s="120"/>
      <c r="T64" s="120"/>
      <c r="U64" s="120"/>
      <c r="V64" s="120"/>
      <c r="W64" s="120"/>
      <c r="X64" s="120"/>
      <c r="Y64" s="120"/>
      <c r="Z64" s="120"/>
      <c r="AA64" s="120"/>
      <c r="AB64" s="120"/>
      <c r="AC64" s="120"/>
      <c r="AD64" s="120"/>
      <c r="AE64" s="120"/>
      <c r="AF64" s="120"/>
      <c r="AG64" s="120"/>
      <c r="AH64" s="120"/>
      <c r="AI64" s="120"/>
      <c r="AJ64" s="120"/>
      <c r="AK64" s="120"/>
      <c r="AL64" s="120"/>
      <c r="AM64" s="120"/>
      <c r="AN64" s="120"/>
      <c r="AO64" s="120"/>
      <c r="AP64" s="120"/>
      <c r="AQ64" s="120"/>
      <c r="AR64" s="120"/>
      <c r="AS64" s="120"/>
    </row>
    <row r="65" spans="1:46" s="3" customFormat="1" ht="14.5">
      <c r="A65" s="114"/>
      <c r="B65" s="114"/>
      <c r="C65" s="114"/>
      <c r="D65" s="114"/>
      <c r="E65" s="114"/>
      <c r="F65" s="174"/>
      <c r="G65" s="169"/>
      <c r="H65" s="169"/>
      <c r="I65" s="165"/>
      <c r="J65" s="165"/>
      <c r="K65" s="165"/>
      <c r="L65" s="165"/>
      <c r="M65" s="165"/>
      <c r="N65" s="165"/>
      <c r="O65" s="165"/>
      <c r="P65" s="182"/>
      <c r="Q65" s="120"/>
      <c r="R65" s="120"/>
      <c r="S65" s="120"/>
      <c r="T65" s="120"/>
      <c r="U65" s="120"/>
      <c r="V65" s="120"/>
      <c r="W65" s="120"/>
      <c r="X65" s="120"/>
      <c r="Y65" s="120"/>
      <c r="Z65" s="120"/>
      <c r="AA65" s="120"/>
      <c r="AB65" s="120"/>
      <c r="AC65" s="120"/>
      <c r="AD65" s="120"/>
      <c r="AE65" s="120"/>
      <c r="AF65" s="120"/>
      <c r="AG65" s="120"/>
      <c r="AH65" s="120"/>
      <c r="AI65" s="120"/>
      <c r="AJ65" s="120"/>
      <c r="AK65" s="120"/>
      <c r="AL65" s="120"/>
      <c r="AM65" s="120"/>
      <c r="AN65" s="120"/>
      <c r="AO65" s="120"/>
      <c r="AP65" s="120"/>
      <c r="AQ65" s="120"/>
      <c r="AR65" s="120"/>
      <c r="AS65" s="120"/>
    </row>
    <row r="66" spans="1:46" ht="14.5">
      <c r="A66" s="124"/>
      <c r="B66" s="119"/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  <c r="AA66" s="114"/>
      <c r="AB66" s="114"/>
      <c r="AC66" s="114"/>
      <c r="AD66" s="114"/>
      <c r="AE66" s="114"/>
      <c r="AF66" s="114"/>
      <c r="AG66" s="114"/>
      <c r="AH66" s="114"/>
      <c r="AI66" s="114"/>
      <c r="AJ66" s="114"/>
      <c r="AK66" s="114"/>
      <c r="AL66" s="114"/>
      <c r="AM66" s="114"/>
      <c r="AN66" s="114"/>
      <c r="AO66" s="114"/>
      <c r="AP66" s="114"/>
      <c r="AQ66" s="114"/>
      <c r="AR66" s="114"/>
      <c r="AS66" s="114"/>
    </row>
    <row r="67" spans="1:46" ht="15" thickBot="1">
      <c r="A67" s="124"/>
      <c r="B67" s="119"/>
      <c r="C67" s="114"/>
      <c r="D67" s="114"/>
      <c r="E67" s="114"/>
      <c r="F67" s="114"/>
      <c r="G67" s="114"/>
      <c r="H67" s="127"/>
      <c r="I67" s="114"/>
      <c r="J67" s="114"/>
      <c r="K67" s="114"/>
      <c r="L67" s="114"/>
      <c r="M67" s="114"/>
      <c r="N67" s="114"/>
      <c r="O67" s="114"/>
      <c r="P67" s="114"/>
      <c r="Q67" s="116"/>
      <c r="R67" s="116"/>
      <c r="S67" s="116"/>
      <c r="T67" s="116"/>
      <c r="U67" s="116"/>
      <c r="V67" s="116"/>
      <c r="W67" s="116"/>
      <c r="X67" s="116"/>
      <c r="Y67" s="116"/>
      <c r="Z67" s="116"/>
      <c r="AA67" s="116"/>
      <c r="AB67" s="116"/>
      <c r="AC67" s="116"/>
      <c r="AD67" s="116"/>
      <c r="AE67" s="116"/>
      <c r="AF67" s="116"/>
      <c r="AG67" s="116"/>
      <c r="AH67" s="116"/>
      <c r="AI67" s="116"/>
      <c r="AJ67" s="116"/>
      <c r="AK67" s="116"/>
      <c r="AL67" s="116"/>
      <c r="AM67" s="116"/>
      <c r="AN67" s="116"/>
      <c r="AO67" s="116"/>
      <c r="AP67" s="116"/>
      <c r="AQ67" s="116"/>
      <c r="AR67" s="116"/>
      <c r="AS67" s="116"/>
    </row>
    <row r="68" spans="1:46" ht="14.5">
      <c r="D68" s="114"/>
      <c r="E68" s="114"/>
      <c r="F68" s="169"/>
      <c r="G68" s="169"/>
      <c r="H68" s="170" t="s">
        <v>212</v>
      </c>
      <c r="I68" s="165"/>
      <c r="J68" s="165"/>
      <c r="K68" s="165"/>
      <c r="L68" s="165"/>
      <c r="M68" s="165"/>
      <c r="N68" s="165"/>
      <c r="O68" s="165"/>
      <c r="P68" s="165"/>
      <c r="Q68" s="117"/>
      <c r="R68" s="117"/>
      <c r="S68" s="117"/>
      <c r="T68" s="117"/>
      <c r="U68" s="117"/>
      <c r="V68" s="117"/>
      <c r="W68" s="117"/>
      <c r="X68" s="117"/>
      <c r="Y68" s="117"/>
      <c r="Z68" s="117"/>
      <c r="AA68" s="117"/>
      <c r="AB68" s="117"/>
      <c r="AC68" s="117"/>
      <c r="AD68" s="117"/>
      <c r="AE68" s="117"/>
      <c r="AF68" s="117"/>
      <c r="AG68" s="117"/>
      <c r="AH68" s="117"/>
      <c r="AI68" s="117"/>
      <c r="AJ68" s="117"/>
      <c r="AK68" s="117"/>
      <c r="AL68" s="117"/>
      <c r="AM68" s="117"/>
      <c r="AN68" s="117"/>
      <c r="AO68" s="117"/>
      <c r="AP68" s="117"/>
      <c r="AQ68" s="117"/>
      <c r="AR68" s="117"/>
      <c r="AS68" s="117"/>
    </row>
    <row r="69" spans="1:46" ht="14.5">
      <c r="D69" s="114"/>
      <c r="E69" s="114"/>
      <c r="F69" s="171" t="s">
        <v>1</v>
      </c>
      <c r="G69" s="171" t="s">
        <v>2</v>
      </c>
      <c r="H69" s="171" t="s">
        <v>3</v>
      </c>
      <c r="I69" s="171">
        <v>2020</v>
      </c>
      <c r="J69" s="172" t="s">
        <v>141</v>
      </c>
      <c r="K69" s="165" t="s">
        <v>142</v>
      </c>
      <c r="L69" s="165" t="s">
        <v>143</v>
      </c>
      <c r="M69" s="165" t="s">
        <v>144</v>
      </c>
      <c r="N69" s="165" t="s">
        <v>145</v>
      </c>
      <c r="O69" s="165" t="s">
        <v>146</v>
      </c>
      <c r="P69" s="165" t="s">
        <v>147</v>
      </c>
      <c r="Q69" s="114"/>
      <c r="R69" s="114"/>
      <c r="S69" s="114"/>
      <c r="T69" s="114"/>
      <c r="U69" s="114"/>
      <c r="V69" s="114"/>
      <c r="W69" s="114"/>
      <c r="X69" s="114"/>
      <c r="Y69" s="114"/>
      <c r="Z69" s="114"/>
      <c r="AA69" s="114"/>
      <c r="AB69" s="114"/>
      <c r="AC69" s="114"/>
      <c r="AD69" s="114"/>
      <c r="AE69" s="114"/>
      <c r="AF69" s="114"/>
      <c r="AG69" s="114"/>
      <c r="AH69" s="114"/>
      <c r="AI69" s="114"/>
      <c r="AJ69" s="114"/>
      <c r="AK69" s="114"/>
      <c r="AL69" s="114"/>
      <c r="AM69" s="114"/>
      <c r="AN69" s="114"/>
      <c r="AO69" s="114"/>
      <c r="AP69" s="114"/>
      <c r="AQ69" s="114"/>
      <c r="AR69" s="114"/>
      <c r="AS69" s="114"/>
    </row>
    <row r="70" spans="1:46" ht="14.5">
      <c r="D70" s="114"/>
      <c r="E70" s="114"/>
      <c r="F70" s="173" t="s">
        <v>112</v>
      </c>
      <c r="G70" s="169" t="s">
        <v>371</v>
      </c>
      <c r="H70" s="169" t="s">
        <v>61</v>
      </c>
      <c r="I70" s="165"/>
      <c r="J70" s="165">
        <v>1</v>
      </c>
      <c r="K70" s="165">
        <v>1</v>
      </c>
      <c r="L70" s="165">
        <v>1</v>
      </c>
      <c r="M70" s="165">
        <v>1</v>
      </c>
      <c r="N70" s="165">
        <v>1</v>
      </c>
      <c r="O70" s="165">
        <v>1</v>
      </c>
      <c r="P70" s="165">
        <v>1</v>
      </c>
      <c r="Q70" s="114"/>
      <c r="R70" s="114"/>
      <c r="S70" s="114"/>
      <c r="T70" s="114"/>
      <c r="U70" s="114"/>
      <c r="V70" s="114"/>
      <c r="W70" s="114"/>
      <c r="X70" s="114"/>
      <c r="Y70" s="114"/>
      <c r="Z70" s="114"/>
      <c r="AA70" s="114"/>
      <c r="AB70" s="114"/>
      <c r="AC70" s="114"/>
      <c r="AD70" s="114"/>
      <c r="AE70" s="114"/>
      <c r="AF70" s="114"/>
      <c r="AG70" s="114"/>
      <c r="AH70" s="114"/>
      <c r="AI70" s="114"/>
      <c r="AJ70" s="114"/>
      <c r="AK70" s="114"/>
      <c r="AL70" s="114"/>
      <c r="AM70" s="114"/>
      <c r="AN70" s="114"/>
      <c r="AO70" s="114"/>
      <c r="AP70" s="114"/>
      <c r="AQ70" s="114"/>
      <c r="AR70" s="114"/>
      <c r="AS70" s="114"/>
    </row>
    <row r="71" spans="1:46" ht="14.5">
      <c r="F71" s="173" t="s">
        <v>413</v>
      </c>
      <c r="G71" s="169" t="s">
        <v>415</v>
      </c>
      <c r="H71" s="169" t="s">
        <v>221</v>
      </c>
      <c r="I71" s="165"/>
      <c r="J71" s="165">
        <v>1</v>
      </c>
      <c r="K71" s="165">
        <v>1</v>
      </c>
      <c r="L71" s="165">
        <v>1</v>
      </c>
      <c r="M71" s="165">
        <v>1</v>
      </c>
      <c r="N71" s="165">
        <v>1</v>
      </c>
      <c r="O71" s="165">
        <v>1</v>
      </c>
      <c r="P71" s="165">
        <v>1</v>
      </c>
    </row>
    <row r="72" spans="1:46" ht="14.5">
      <c r="A72" s="114"/>
      <c r="B72" s="114"/>
      <c r="C72" s="114"/>
      <c r="F72" s="211" t="s">
        <v>455</v>
      </c>
      <c r="G72" s="169" t="s">
        <v>414</v>
      </c>
      <c r="H72" s="169" t="s">
        <v>55</v>
      </c>
      <c r="I72" s="175"/>
      <c r="J72" s="165">
        <v>1</v>
      </c>
      <c r="K72" s="165">
        <v>1</v>
      </c>
      <c r="L72" s="165">
        <v>1</v>
      </c>
      <c r="M72" s="165">
        <v>1</v>
      </c>
      <c r="N72" s="165">
        <v>1</v>
      </c>
      <c r="O72" s="165">
        <v>1</v>
      </c>
      <c r="P72" s="165">
        <v>1</v>
      </c>
    </row>
    <row r="73" spans="1:46" ht="14.5">
      <c r="A73" s="114"/>
      <c r="B73" s="114"/>
      <c r="C73" s="114"/>
      <c r="F73" s="211"/>
      <c r="G73" s="176"/>
      <c r="H73" s="212" t="s">
        <v>297</v>
      </c>
      <c r="I73" s="175"/>
      <c r="J73" s="165"/>
      <c r="K73" s="165"/>
      <c r="L73" s="165"/>
      <c r="M73" s="165"/>
      <c r="N73" s="165"/>
      <c r="O73" s="165"/>
      <c r="P73" s="165"/>
    </row>
    <row r="74" spans="1:46" ht="14.5">
      <c r="A74" s="114"/>
      <c r="B74" s="114"/>
      <c r="C74" s="114"/>
      <c r="F74" s="177" t="s">
        <v>412</v>
      </c>
      <c r="G74" s="177" t="s">
        <v>364</v>
      </c>
      <c r="H74" s="177" t="s">
        <v>64</v>
      </c>
      <c r="I74" s="175"/>
      <c r="J74" s="165">
        <v>1</v>
      </c>
      <c r="K74" s="165">
        <v>1</v>
      </c>
      <c r="L74" s="165">
        <v>1</v>
      </c>
      <c r="M74" s="165">
        <v>1</v>
      </c>
      <c r="N74" s="165">
        <v>1</v>
      </c>
      <c r="O74" s="165">
        <v>1</v>
      </c>
      <c r="P74" s="165">
        <v>1</v>
      </c>
    </row>
    <row r="75" spans="1:46" ht="14.5">
      <c r="A75" s="114"/>
      <c r="B75" s="114"/>
      <c r="C75" s="114"/>
      <c r="D75" s="114"/>
      <c r="E75" s="114"/>
      <c r="F75" s="177"/>
      <c r="G75" s="177" t="s">
        <v>363</v>
      </c>
      <c r="H75" s="169"/>
      <c r="I75" s="175"/>
      <c r="J75" s="175"/>
      <c r="K75" s="175"/>
      <c r="L75" s="175"/>
      <c r="M75" s="175"/>
      <c r="N75" s="175"/>
      <c r="O75" s="175"/>
      <c r="P75" s="175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</row>
    <row r="76" spans="1:46" ht="14.5">
      <c r="A76" s="114"/>
      <c r="B76" s="114"/>
      <c r="C76" s="114"/>
      <c r="D76" s="114"/>
      <c r="E76" s="114"/>
      <c r="F76" s="177"/>
      <c r="G76" s="177" t="s">
        <v>365</v>
      </c>
      <c r="H76" s="169"/>
      <c r="I76" s="175"/>
      <c r="J76" s="175"/>
      <c r="K76" s="175"/>
      <c r="L76" s="175"/>
      <c r="M76" s="175"/>
      <c r="N76" s="175"/>
      <c r="O76" s="175"/>
      <c r="P76" s="175"/>
      <c r="Q76" s="130"/>
      <c r="R76" s="130"/>
      <c r="S76" s="130"/>
      <c r="T76" s="130"/>
      <c r="U76" s="130"/>
      <c r="V76" s="130"/>
      <c r="W76" s="130"/>
      <c r="X76" s="130"/>
      <c r="Y76" s="130"/>
      <c r="Z76" s="130"/>
      <c r="AA76" s="130"/>
      <c r="AB76" s="130"/>
      <c r="AC76" s="130"/>
      <c r="AD76" s="130"/>
      <c r="AE76" s="130"/>
      <c r="AF76" s="130"/>
      <c r="AG76" s="130"/>
      <c r="AH76" s="130"/>
      <c r="AI76" s="130"/>
      <c r="AJ76" s="130"/>
      <c r="AK76" s="130"/>
      <c r="AL76" s="130"/>
      <c r="AM76" s="130"/>
      <c r="AN76" s="130"/>
      <c r="AO76" s="130"/>
      <c r="AP76" s="130"/>
      <c r="AQ76" s="130"/>
      <c r="AR76" s="130"/>
      <c r="AS76" s="130"/>
      <c r="AT76" s="130"/>
    </row>
    <row r="77" spans="1:46" ht="14.5">
      <c r="A77" s="124"/>
      <c r="B77" s="119"/>
      <c r="C77" s="114"/>
      <c r="D77" s="114"/>
      <c r="E77" s="114"/>
      <c r="F77" s="177"/>
      <c r="G77" s="177" t="s">
        <v>366</v>
      </c>
      <c r="H77" s="169"/>
      <c r="I77" s="175"/>
      <c r="J77" s="175"/>
      <c r="K77" s="175"/>
      <c r="L77" s="175"/>
      <c r="M77" s="175"/>
      <c r="N77" s="175"/>
      <c r="O77" s="175"/>
      <c r="P77" s="175"/>
      <c r="Q77" s="130"/>
      <c r="R77" s="130"/>
      <c r="S77" s="130"/>
      <c r="T77" s="130"/>
      <c r="U77" s="130"/>
      <c r="V77" s="130"/>
      <c r="W77" s="130"/>
      <c r="X77" s="130"/>
      <c r="Y77" s="130"/>
      <c r="Z77" s="130"/>
      <c r="AA77" s="130"/>
      <c r="AB77" s="130"/>
      <c r="AC77" s="130"/>
      <c r="AD77" s="130"/>
      <c r="AE77" s="130"/>
      <c r="AF77" s="130"/>
      <c r="AG77" s="130"/>
      <c r="AH77" s="130"/>
      <c r="AI77" s="130"/>
      <c r="AJ77" s="130"/>
      <c r="AK77" s="130"/>
      <c r="AL77" s="130"/>
      <c r="AM77" s="130"/>
      <c r="AN77" s="130"/>
      <c r="AO77" s="130"/>
      <c r="AP77" s="130"/>
      <c r="AQ77" s="130"/>
      <c r="AR77" s="130"/>
      <c r="AS77" s="130"/>
      <c r="AT77" s="130"/>
    </row>
    <row r="78" spans="1:46" ht="14.5">
      <c r="A78" s="114"/>
      <c r="B78" s="114"/>
      <c r="C78" s="114"/>
      <c r="D78" s="114"/>
      <c r="E78" s="114"/>
      <c r="F78" s="178" t="s">
        <v>426</v>
      </c>
      <c r="G78" s="169"/>
      <c r="H78" s="165"/>
      <c r="I78" s="175"/>
      <c r="J78" s="175"/>
      <c r="K78" s="175"/>
      <c r="L78" s="175"/>
      <c r="M78" s="175"/>
      <c r="N78" s="175"/>
      <c r="O78" s="175"/>
      <c r="P78" s="175"/>
      <c r="Q78" s="130"/>
      <c r="R78" s="130"/>
      <c r="S78" s="130"/>
      <c r="T78" s="130"/>
      <c r="U78" s="130"/>
      <c r="V78" s="130"/>
      <c r="W78" s="130"/>
      <c r="X78" s="130"/>
      <c r="Y78" s="130"/>
      <c r="Z78" s="130"/>
      <c r="AA78" s="130"/>
      <c r="AB78" s="130"/>
      <c r="AC78" s="130"/>
      <c r="AD78" s="130"/>
      <c r="AE78" s="130"/>
      <c r="AF78" s="130"/>
      <c r="AG78" s="130"/>
      <c r="AH78" s="130"/>
      <c r="AI78" s="130"/>
      <c r="AJ78" s="130"/>
      <c r="AK78" s="130"/>
      <c r="AL78" s="130"/>
      <c r="AM78" s="130"/>
      <c r="AN78" s="130"/>
      <c r="AO78" s="130"/>
      <c r="AP78" s="130"/>
      <c r="AQ78" s="130"/>
      <c r="AR78" s="130"/>
      <c r="AS78" s="130"/>
      <c r="AT78" s="130"/>
    </row>
    <row r="79" spans="1:46" ht="14.5">
      <c r="A79" s="114"/>
      <c r="B79" s="114"/>
      <c r="C79" s="114"/>
      <c r="D79" s="114"/>
      <c r="E79" s="114"/>
      <c r="F79" s="177" t="s">
        <v>110</v>
      </c>
      <c r="G79" s="177" t="s">
        <v>418</v>
      </c>
      <c r="H79" s="177" t="s">
        <v>62</v>
      </c>
      <c r="I79" s="175"/>
      <c r="J79" s="177">
        <v>1</v>
      </c>
      <c r="K79" s="177">
        <v>1</v>
      </c>
      <c r="L79" s="177">
        <v>1</v>
      </c>
      <c r="M79" s="177">
        <v>1</v>
      </c>
      <c r="N79" s="177">
        <v>1</v>
      </c>
      <c r="O79" s="177">
        <v>1</v>
      </c>
      <c r="P79" s="177">
        <v>1</v>
      </c>
      <c r="Q79" s="130"/>
      <c r="R79" s="130"/>
      <c r="S79" s="130"/>
      <c r="T79" s="130"/>
      <c r="U79" s="130"/>
      <c r="V79" s="130"/>
      <c r="W79" s="130"/>
      <c r="X79" s="130"/>
      <c r="Y79" s="130"/>
      <c r="Z79" s="130"/>
      <c r="AA79" s="130"/>
      <c r="AB79" s="130"/>
      <c r="AC79" s="130"/>
      <c r="AD79" s="130"/>
      <c r="AE79" s="130"/>
      <c r="AF79" s="130"/>
      <c r="AG79" s="130"/>
      <c r="AH79" s="130"/>
      <c r="AI79" s="130"/>
      <c r="AJ79" s="130"/>
      <c r="AK79" s="130"/>
      <c r="AL79" s="130"/>
      <c r="AM79" s="130"/>
      <c r="AN79" s="130"/>
      <c r="AO79" s="130"/>
      <c r="AP79" s="130"/>
      <c r="AQ79" s="130"/>
      <c r="AR79" s="130"/>
      <c r="AS79" s="130"/>
      <c r="AT79" s="130"/>
    </row>
    <row r="80" spans="1:46" ht="14.5">
      <c r="A80" s="114"/>
      <c r="B80" s="114"/>
      <c r="C80" s="114"/>
      <c r="D80" s="114"/>
      <c r="E80" s="114"/>
      <c r="F80" s="177"/>
      <c r="G80" s="177" t="s">
        <v>419</v>
      </c>
      <c r="H80" s="169"/>
      <c r="I80" s="175"/>
      <c r="J80" s="177"/>
      <c r="K80" s="177"/>
      <c r="L80" s="177"/>
      <c r="M80" s="177"/>
      <c r="N80" s="177"/>
      <c r="O80" s="177"/>
      <c r="P80" s="177"/>
      <c r="Q80" s="130"/>
      <c r="R80" s="130"/>
      <c r="S80" s="130"/>
      <c r="T80" s="130"/>
      <c r="U80" s="130"/>
      <c r="V80" s="130"/>
      <c r="W80" s="130"/>
      <c r="X80" s="130"/>
      <c r="Y80" s="130"/>
      <c r="Z80" s="130"/>
      <c r="AA80" s="130"/>
      <c r="AB80" s="130"/>
      <c r="AC80" s="130"/>
      <c r="AD80" s="130"/>
      <c r="AE80" s="130"/>
      <c r="AF80" s="130"/>
      <c r="AG80" s="130"/>
      <c r="AH80" s="130"/>
      <c r="AI80" s="130"/>
      <c r="AJ80" s="130"/>
      <c r="AK80" s="130"/>
      <c r="AL80" s="130"/>
      <c r="AM80" s="130"/>
      <c r="AN80" s="130"/>
      <c r="AO80" s="130"/>
      <c r="AP80" s="130"/>
      <c r="AQ80" s="130"/>
      <c r="AR80" s="130"/>
      <c r="AS80" s="130"/>
      <c r="AT80" s="130"/>
    </row>
    <row r="81" spans="1:46" ht="14.5">
      <c r="A81" s="114"/>
      <c r="B81" s="114"/>
      <c r="C81" s="114"/>
      <c r="D81" s="114"/>
      <c r="E81" s="114"/>
      <c r="F81" s="177"/>
      <c r="G81" s="177" t="s">
        <v>367</v>
      </c>
      <c r="H81" s="169"/>
      <c r="I81" s="175"/>
      <c r="J81" s="177"/>
      <c r="K81" s="177"/>
      <c r="L81" s="177"/>
      <c r="M81" s="177"/>
      <c r="N81" s="177"/>
      <c r="O81" s="177"/>
      <c r="P81" s="177"/>
      <c r="Q81" s="130"/>
      <c r="R81" s="130"/>
      <c r="S81" s="130"/>
      <c r="T81" s="130"/>
      <c r="U81" s="130"/>
      <c r="V81" s="130"/>
      <c r="W81" s="130"/>
      <c r="X81" s="130"/>
      <c r="Y81" s="130"/>
      <c r="Z81" s="130"/>
      <c r="AA81" s="130"/>
      <c r="AB81" s="130"/>
      <c r="AC81" s="130"/>
      <c r="AD81" s="130"/>
      <c r="AE81" s="130"/>
      <c r="AF81" s="130"/>
      <c r="AG81" s="130"/>
      <c r="AH81" s="130"/>
      <c r="AI81" s="130"/>
      <c r="AJ81" s="130"/>
      <c r="AK81" s="130"/>
      <c r="AL81" s="130"/>
      <c r="AM81" s="130"/>
      <c r="AN81" s="130"/>
      <c r="AO81" s="130"/>
      <c r="AP81" s="130"/>
      <c r="AQ81" s="130"/>
      <c r="AR81" s="130"/>
      <c r="AS81" s="130"/>
      <c r="AT81" s="130"/>
    </row>
    <row r="82" spans="1:46" ht="14.5">
      <c r="D82" s="114"/>
      <c r="E82" s="114"/>
      <c r="F82" s="177"/>
      <c r="G82" s="177" t="s">
        <v>368</v>
      </c>
      <c r="H82" s="169"/>
      <c r="I82" s="175"/>
      <c r="J82" s="177"/>
      <c r="K82" s="177"/>
      <c r="L82" s="177"/>
      <c r="M82" s="177"/>
      <c r="N82" s="177"/>
      <c r="O82" s="177"/>
      <c r="P82" s="177"/>
      <c r="Q82" s="130"/>
      <c r="R82" s="130"/>
      <c r="S82" s="130"/>
      <c r="T82" s="130"/>
      <c r="U82" s="130"/>
      <c r="V82" s="130"/>
      <c r="W82" s="130"/>
      <c r="X82" s="130"/>
      <c r="Y82" s="130"/>
      <c r="Z82" s="130"/>
      <c r="AA82" s="130"/>
      <c r="AB82" s="130"/>
      <c r="AC82" s="130"/>
      <c r="AD82" s="130"/>
      <c r="AE82" s="130"/>
      <c r="AF82" s="130"/>
      <c r="AG82" s="130"/>
      <c r="AH82" s="130"/>
      <c r="AI82" s="130"/>
      <c r="AJ82" s="130"/>
      <c r="AK82" s="130"/>
      <c r="AL82" s="130"/>
      <c r="AM82" s="130"/>
      <c r="AN82" s="130"/>
      <c r="AO82" s="130"/>
      <c r="AP82" s="130"/>
      <c r="AQ82" s="130"/>
      <c r="AR82" s="130"/>
      <c r="AS82" s="130"/>
      <c r="AT82" s="130"/>
    </row>
    <row r="83" spans="1:46" ht="14.5">
      <c r="D83" s="114"/>
      <c r="E83" s="114"/>
      <c r="F83" s="178" t="s">
        <v>426</v>
      </c>
      <c r="G83" s="169"/>
      <c r="H83" s="165"/>
      <c r="I83" s="175"/>
      <c r="J83" s="177"/>
      <c r="K83" s="177"/>
      <c r="L83" s="177"/>
      <c r="M83" s="177"/>
      <c r="N83" s="177"/>
      <c r="O83" s="177"/>
      <c r="P83" s="177"/>
      <c r="Q83" s="130"/>
      <c r="R83" s="130"/>
      <c r="S83" s="130"/>
      <c r="T83" s="130"/>
      <c r="U83" s="130"/>
      <c r="V83" s="130"/>
      <c r="W83" s="130"/>
      <c r="X83" s="130"/>
      <c r="Y83" s="130"/>
      <c r="Z83" s="130"/>
      <c r="AA83" s="130"/>
      <c r="AB83" s="130"/>
      <c r="AC83" s="130"/>
      <c r="AD83" s="130"/>
      <c r="AE83" s="130"/>
      <c r="AF83" s="130"/>
      <c r="AG83" s="130"/>
      <c r="AH83" s="130"/>
      <c r="AI83" s="130"/>
      <c r="AJ83" s="130"/>
      <c r="AK83" s="130"/>
      <c r="AL83" s="130"/>
      <c r="AM83" s="130"/>
      <c r="AN83" s="130"/>
      <c r="AO83" s="130"/>
      <c r="AP83" s="130"/>
      <c r="AQ83" s="130"/>
      <c r="AR83" s="130"/>
      <c r="AS83" s="130"/>
      <c r="AT83" s="130"/>
    </row>
    <row r="84" spans="1:46" ht="14.5">
      <c r="D84" s="114"/>
      <c r="E84" s="114"/>
      <c r="F84" s="177" t="s">
        <v>111</v>
      </c>
      <c r="G84" s="177" t="s">
        <v>369</v>
      </c>
      <c r="H84" s="177" t="s">
        <v>58</v>
      </c>
      <c r="I84" s="175"/>
      <c r="J84" s="177">
        <v>1</v>
      </c>
      <c r="K84" s="177">
        <v>1</v>
      </c>
      <c r="L84" s="177">
        <v>1</v>
      </c>
      <c r="M84" s="177">
        <v>1</v>
      </c>
      <c r="N84" s="177">
        <v>1</v>
      </c>
      <c r="O84" s="177">
        <v>1</v>
      </c>
      <c r="P84" s="177">
        <v>1</v>
      </c>
      <c r="Q84" s="130"/>
      <c r="R84" s="130"/>
      <c r="S84" s="130"/>
      <c r="T84" s="130"/>
      <c r="U84" s="130"/>
      <c r="V84" s="130"/>
      <c r="W84" s="130"/>
      <c r="X84" s="130"/>
      <c r="Y84" s="130"/>
      <c r="Z84" s="130"/>
      <c r="AA84" s="130"/>
      <c r="AB84" s="130"/>
      <c r="AC84" s="130"/>
      <c r="AD84" s="130"/>
      <c r="AE84" s="130"/>
      <c r="AF84" s="130"/>
      <c r="AG84" s="130"/>
      <c r="AH84" s="130"/>
      <c r="AI84" s="130"/>
      <c r="AJ84" s="130"/>
      <c r="AK84" s="130"/>
      <c r="AL84" s="130"/>
      <c r="AM84" s="130"/>
      <c r="AN84" s="130"/>
      <c r="AO84" s="130"/>
      <c r="AP84" s="130"/>
      <c r="AQ84" s="130"/>
      <c r="AR84" s="130"/>
      <c r="AS84" s="130"/>
      <c r="AT84" s="130"/>
    </row>
    <row r="85" spans="1:46" ht="14.5">
      <c r="F85" s="177"/>
      <c r="G85" s="177" t="s">
        <v>370</v>
      </c>
      <c r="H85" s="169"/>
      <c r="I85" s="175"/>
      <c r="J85" s="175"/>
      <c r="K85" s="175"/>
      <c r="L85" s="175"/>
      <c r="M85" s="175"/>
      <c r="N85" s="175"/>
      <c r="O85" s="175"/>
      <c r="P85" s="175"/>
      <c r="Q85" s="130"/>
      <c r="R85" s="130"/>
      <c r="S85" s="130"/>
      <c r="T85" s="130"/>
      <c r="U85" s="130"/>
      <c r="V85" s="130"/>
      <c r="W85" s="130"/>
      <c r="X85" s="130"/>
      <c r="Y85" s="130"/>
      <c r="Z85" s="130"/>
      <c r="AA85" s="130"/>
      <c r="AB85" s="130"/>
      <c r="AC85" s="130"/>
      <c r="AD85" s="130"/>
      <c r="AE85" s="130"/>
      <c r="AF85" s="130"/>
      <c r="AG85" s="130"/>
      <c r="AH85" s="130"/>
      <c r="AI85" s="130"/>
      <c r="AJ85" s="130"/>
      <c r="AK85" s="130"/>
      <c r="AL85" s="130"/>
      <c r="AM85" s="130"/>
      <c r="AN85" s="130"/>
      <c r="AO85" s="130"/>
      <c r="AP85" s="130"/>
      <c r="AQ85" s="130"/>
      <c r="AR85" s="130"/>
      <c r="AS85" s="130"/>
      <c r="AT85" s="130"/>
    </row>
    <row r="86" spans="1:46">
      <c r="F86" s="128"/>
      <c r="G86" s="128"/>
      <c r="H86" s="128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  <c r="AA86" s="130"/>
      <c r="AB86" s="130"/>
      <c r="AC86" s="130"/>
      <c r="AD86" s="130"/>
      <c r="AE86" s="130"/>
      <c r="AF86" s="130"/>
      <c r="AG86" s="130"/>
      <c r="AH86" s="130"/>
      <c r="AI86" s="130"/>
      <c r="AJ86" s="130"/>
      <c r="AK86" s="130"/>
      <c r="AL86" s="130"/>
      <c r="AM86" s="130"/>
      <c r="AN86" s="130"/>
      <c r="AO86" s="130"/>
      <c r="AP86" s="130"/>
      <c r="AQ86" s="130"/>
      <c r="AR86" s="130"/>
      <c r="AS86" s="130"/>
      <c r="AT86" s="130"/>
    </row>
    <row r="87" spans="1:46">
      <c r="F87" s="128"/>
      <c r="G87" s="129"/>
      <c r="H87" s="129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  <c r="AA87" s="130"/>
      <c r="AB87" s="130"/>
      <c r="AC87" s="130"/>
      <c r="AD87" s="130"/>
      <c r="AE87" s="130"/>
      <c r="AF87" s="130"/>
      <c r="AG87" s="130"/>
      <c r="AH87" s="130"/>
      <c r="AI87" s="130"/>
      <c r="AJ87" s="130"/>
      <c r="AK87" s="130"/>
      <c r="AL87" s="130"/>
      <c r="AM87" s="130"/>
      <c r="AN87" s="130"/>
      <c r="AO87" s="130"/>
      <c r="AP87" s="130"/>
      <c r="AQ87" s="130"/>
      <c r="AR87" s="130"/>
      <c r="AS87" s="130"/>
      <c r="AT87" s="130"/>
    </row>
    <row r="88" spans="1:46">
      <c r="F88" s="128"/>
      <c r="G88" s="128"/>
      <c r="H88" s="128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  <c r="Y88" s="130"/>
      <c r="Z88" s="130"/>
      <c r="AA88" s="130"/>
      <c r="AB88" s="130"/>
      <c r="AC88" s="130"/>
      <c r="AD88" s="130"/>
      <c r="AE88" s="130"/>
      <c r="AF88" s="130"/>
      <c r="AG88" s="130"/>
      <c r="AH88" s="130"/>
      <c r="AI88" s="130"/>
      <c r="AJ88" s="130"/>
      <c r="AK88" s="130"/>
      <c r="AL88" s="130"/>
      <c r="AM88" s="130"/>
      <c r="AN88" s="130"/>
      <c r="AO88" s="130"/>
      <c r="AP88" s="130"/>
      <c r="AQ88" s="130"/>
      <c r="AR88" s="130"/>
      <c r="AS88" s="130"/>
      <c r="AT88" s="130"/>
    </row>
    <row r="89" spans="1:46">
      <c r="F89" s="128"/>
      <c r="G89" s="128"/>
      <c r="H89" s="128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  <c r="AA89" s="130"/>
      <c r="AB89" s="130"/>
      <c r="AC89" s="130"/>
      <c r="AD89" s="130"/>
      <c r="AE89" s="130"/>
      <c r="AF89" s="130"/>
      <c r="AG89" s="130"/>
      <c r="AH89" s="130"/>
      <c r="AI89" s="130"/>
      <c r="AJ89" s="130"/>
      <c r="AK89" s="130"/>
      <c r="AL89" s="130"/>
      <c r="AM89" s="130"/>
      <c r="AN89" s="130"/>
      <c r="AO89" s="130"/>
      <c r="AP89" s="130"/>
      <c r="AQ89" s="130"/>
      <c r="AR89" s="130"/>
      <c r="AS89" s="130"/>
      <c r="AT89" s="130"/>
    </row>
    <row r="90" spans="1:46">
      <c r="F90" s="128"/>
      <c r="G90" s="128"/>
      <c r="H90" s="128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  <c r="AA90" s="130"/>
      <c r="AB90" s="130"/>
      <c r="AC90" s="130"/>
      <c r="AD90" s="130"/>
      <c r="AE90" s="130"/>
      <c r="AF90" s="130"/>
      <c r="AG90" s="130"/>
      <c r="AH90" s="130"/>
      <c r="AI90" s="130"/>
      <c r="AJ90" s="130"/>
      <c r="AK90" s="130"/>
      <c r="AL90" s="130"/>
      <c r="AM90" s="130"/>
      <c r="AN90" s="130"/>
      <c r="AO90" s="130"/>
      <c r="AP90" s="130"/>
      <c r="AQ90" s="130"/>
      <c r="AR90" s="130"/>
      <c r="AS90" s="130"/>
      <c r="AT90" s="130"/>
    </row>
    <row r="91" spans="1:46">
      <c r="F91" s="128"/>
      <c r="G91" s="128"/>
      <c r="H91" s="128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  <c r="AA91" s="130"/>
      <c r="AB91" s="130"/>
      <c r="AC91" s="130"/>
      <c r="AD91" s="130"/>
      <c r="AE91" s="130"/>
      <c r="AF91" s="130"/>
      <c r="AG91" s="130"/>
      <c r="AH91" s="130"/>
      <c r="AI91" s="130"/>
      <c r="AJ91" s="130"/>
      <c r="AK91" s="130"/>
      <c r="AL91" s="130"/>
      <c r="AM91" s="130"/>
      <c r="AN91" s="130"/>
      <c r="AO91" s="130"/>
      <c r="AP91" s="130"/>
      <c r="AQ91" s="130"/>
      <c r="AR91" s="130"/>
      <c r="AS91" s="130"/>
      <c r="AT91" s="130"/>
    </row>
    <row r="92" spans="1:46">
      <c r="F92" s="128"/>
      <c r="G92" s="129"/>
      <c r="H92" s="129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  <c r="AA92" s="130"/>
      <c r="AB92" s="130"/>
      <c r="AC92" s="130"/>
      <c r="AD92" s="130"/>
      <c r="AE92" s="130"/>
      <c r="AF92" s="130"/>
      <c r="AG92" s="130"/>
      <c r="AH92" s="130"/>
      <c r="AI92" s="130"/>
      <c r="AJ92" s="130"/>
      <c r="AK92" s="130"/>
      <c r="AL92" s="130"/>
      <c r="AM92" s="130"/>
      <c r="AN92" s="130"/>
      <c r="AO92" s="130"/>
      <c r="AP92" s="130"/>
      <c r="AQ92" s="130"/>
      <c r="AR92" s="130"/>
      <c r="AS92" s="130"/>
      <c r="AT92" s="130"/>
    </row>
    <row r="93" spans="1:46">
      <c r="F93" s="128"/>
      <c r="G93" s="128"/>
      <c r="H93" s="128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  <c r="AA93" s="130"/>
      <c r="AB93" s="130"/>
      <c r="AC93" s="130"/>
      <c r="AD93" s="130"/>
      <c r="AE93" s="130"/>
      <c r="AF93" s="130"/>
      <c r="AG93" s="130"/>
      <c r="AH93" s="130"/>
      <c r="AI93" s="130"/>
      <c r="AJ93" s="130"/>
      <c r="AK93" s="130"/>
      <c r="AL93" s="130"/>
      <c r="AM93" s="130"/>
      <c r="AN93" s="130"/>
      <c r="AO93" s="130"/>
      <c r="AP93" s="130"/>
      <c r="AQ93" s="130"/>
      <c r="AR93" s="130"/>
      <c r="AS93" s="130"/>
      <c r="AT93" s="130"/>
    </row>
    <row r="94" spans="1:46">
      <c r="F94" s="128"/>
      <c r="G94" s="128"/>
      <c r="H94" s="128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  <c r="AA94" s="130"/>
      <c r="AB94" s="130"/>
      <c r="AC94" s="130"/>
      <c r="AD94" s="130"/>
      <c r="AE94" s="130"/>
      <c r="AF94" s="130"/>
      <c r="AG94" s="130"/>
      <c r="AH94" s="130"/>
      <c r="AI94" s="130"/>
      <c r="AJ94" s="130"/>
      <c r="AK94" s="130"/>
      <c r="AL94" s="130"/>
      <c r="AM94" s="130"/>
      <c r="AN94" s="130"/>
      <c r="AO94" s="130"/>
      <c r="AP94" s="130"/>
      <c r="AQ94" s="130"/>
      <c r="AR94" s="130"/>
      <c r="AS94" s="130"/>
      <c r="AT94" s="130"/>
    </row>
    <row r="95" spans="1:46">
      <c r="F95" s="128"/>
      <c r="G95" s="128"/>
      <c r="H95" s="128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  <c r="AA95" s="130"/>
      <c r="AB95" s="130"/>
      <c r="AC95" s="130"/>
      <c r="AD95" s="130"/>
      <c r="AE95" s="130"/>
      <c r="AF95" s="130"/>
      <c r="AG95" s="130"/>
      <c r="AH95" s="130"/>
      <c r="AI95" s="130"/>
      <c r="AJ95" s="130"/>
      <c r="AK95" s="130"/>
      <c r="AL95" s="130"/>
      <c r="AM95" s="130"/>
      <c r="AN95" s="130"/>
      <c r="AO95" s="130"/>
      <c r="AP95" s="130"/>
      <c r="AQ95" s="130"/>
      <c r="AR95" s="130"/>
      <c r="AS95" s="130"/>
      <c r="AT95" s="130"/>
    </row>
    <row r="96" spans="1:46" ht="14.5">
      <c r="F96" s="124"/>
      <c r="G96" s="114"/>
      <c r="H96" s="114"/>
      <c r="I96" s="114"/>
      <c r="J96" s="114"/>
      <c r="K96" s="114"/>
      <c r="L96" s="114"/>
      <c r="M96" s="114"/>
      <c r="N96" s="114"/>
      <c r="O96" s="114"/>
      <c r="P96" s="114"/>
      <c r="Q96" s="130"/>
      <c r="R96" s="130"/>
      <c r="S96" s="130"/>
      <c r="T96" s="130"/>
      <c r="U96" s="130"/>
      <c r="V96" s="130"/>
      <c r="W96" s="130"/>
      <c r="X96" s="130"/>
      <c r="Y96" s="130"/>
      <c r="Z96" s="130"/>
      <c r="AA96" s="130"/>
      <c r="AB96" s="130"/>
      <c r="AC96" s="130"/>
      <c r="AD96" s="130"/>
      <c r="AE96" s="130"/>
      <c r="AF96" s="130"/>
      <c r="AG96" s="130"/>
      <c r="AH96" s="130"/>
      <c r="AI96" s="130"/>
      <c r="AJ96" s="130"/>
      <c r="AK96" s="130"/>
      <c r="AL96" s="130"/>
      <c r="AM96" s="130"/>
      <c r="AN96" s="130"/>
      <c r="AO96" s="130"/>
      <c r="AP96" s="130"/>
      <c r="AQ96" s="130"/>
      <c r="AR96" s="130"/>
      <c r="AS96" s="130"/>
      <c r="AT96" s="130"/>
    </row>
    <row r="97" spans="6:47" ht="14.5">
      <c r="F97" s="114"/>
      <c r="G97" s="114"/>
      <c r="H97" s="122"/>
      <c r="I97" s="114"/>
      <c r="J97" s="114"/>
      <c r="K97" s="114"/>
      <c r="L97" s="114"/>
      <c r="M97" s="114"/>
      <c r="N97" s="114"/>
      <c r="O97" s="114"/>
      <c r="P97" s="114"/>
      <c r="Q97" s="130"/>
      <c r="R97" s="130"/>
      <c r="S97" s="130"/>
      <c r="T97" s="130"/>
      <c r="U97" s="130"/>
      <c r="V97" s="130"/>
      <c r="W97" s="130"/>
      <c r="X97" s="130"/>
      <c r="Y97" s="130"/>
      <c r="Z97" s="130"/>
      <c r="AA97" s="130"/>
      <c r="AB97" s="130"/>
      <c r="AC97" s="130"/>
      <c r="AD97" s="130"/>
      <c r="AE97" s="130"/>
      <c r="AF97" s="130"/>
      <c r="AG97" s="130"/>
      <c r="AH97" s="130"/>
      <c r="AI97" s="130"/>
      <c r="AJ97" s="130"/>
      <c r="AK97" s="130"/>
      <c r="AL97" s="130"/>
      <c r="AM97" s="130"/>
      <c r="AN97" s="130"/>
      <c r="AO97" s="130"/>
      <c r="AP97" s="130"/>
      <c r="AQ97" s="130"/>
      <c r="AR97" s="130"/>
      <c r="AS97" s="130"/>
      <c r="AT97" s="130"/>
    </row>
    <row r="98" spans="6:47" ht="15" thickBot="1">
      <c r="F98" s="115"/>
      <c r="G98" s="115"/>
      <c r="H98" s="115"/>
      <c r="I98" s="76"/>
      <c r="J98" s="3"/>
      <c r="K98" s="3"/>
      <c r="L98" s="3"/>
      <c r="M98" s="3"/>
      <c r="N98" s="3"/>
      <c r="O98" s="3"/>
      <c r="P98" s="116"/>
      <c r="Q98" s="130"/>
      <c r="R98" s="130"/>
      <c r="S98" s="130"/>
      <c r="T98" s="130"/>
      <c r="U98" s="130"/>
      <c r="V98" s="130"/>
      <c r="W98" s="130"/>
      <c r="X98" s="130"/>
      <c r="Y98" s="130"/>
      <c r="Z98" s="130"/>
      <c r="AA98" s="130"/>
      <c r="AB98" s="130"/>
      <c r="AC98" s="130"/>
      <c r="AD98" s="130"/>
      <c r="AE98" s="130"/>
      <c r="AF98" s="130"/>
      <c r="AG98" s="130"/>
      <c r="AH98" s="130"/>
      <c r="AI98" s="130"/>
      <c r="AJ98" s="130"/>
      <c r="AK98" s="130"/>
      <c r="AL98" s="130"/>
      <c r="AM98" s="130"/>
      <c r="AN98" s="130"/>
      <c r="AO98" s="130"/>
      <c r="AP98" s="130"/>
      <c r="AQ98" s="130"/>
      <c r="AR98" s="130"/>
      <c r="AS98" s="130"/>
      <c r="AT98" s="130"/>
    </row>
    <row r="99" spans="6:47" ht="14.5">
      <c r="F99" s="118"/>
      <c r="G99" s="114"/>
      <c r="H99" s="114"/>
      <c r="I99" s="121"/>
      <c r="J99" s="121"/>
      <c r="K99" s="121"/>
      <c r="L99" s="121"/>
      <c r="M99" s="121"/>
      <c r="N99" s="121"/>
      <c r="O99" s="121"/>
      <c r="P99" s="121"/>
      <c r="Q99" s="114"/>
      <c r="R99" s="114"/>
      <c r="S99" s="114"/>
      <c r="T99" s="114"/>
      <c r="U99" s="114"/>
      <c r="V99" s="114"/>
      <c r="W99" s="114"/>
      <c r="X99" s="114"/>
      <c r="Y99" s="114"/>
      <c r="Z99" s="114"/>
      <c r="AA99" s="114"/>
      <c r="AB99" s="114"/>
      <c r="AC99" s="114"/>
      <c r="AD99" s="114"/>
      <c r="AE99" s="114"/>
      <c r="AF99" s="114"/>
      <c r="AG99" s="114"/>
      <c r="AH99" s="114"/>
      <c r="AI99" s="114"/>
      <c r="AJ99" s="114"/>
      <c r="AK99" s="114"/>
      <c r="AL99" s="114"/>
      <c r="AM99" s="114"/>
      <c r="AN99" s="114"/>
      <c r="AO99" s="114"/>
      <c r="AP99" s="114"/>
      <c r="AQ99" s="114"/>
      <c r="AR99" s="114"/>
      <c r="AS99" s="114"/>
      <c r="AT99" s="114"/>
    </row>
    <row r="100" spans="6:47" ht="14.5">
      <c r="Q100" s="114"/>
      <c r="R100" s="114"/>
      <c r="S100" s="114"/>
      <c r="T100" s="114"/>
      <c r="U100" s="114"/>
      <c r="V100" s="114"/>
      <c r="W100" s="114"/>
      <c r="X100" s="114"/>
      <c r="Y100" s="114"/>
      <c r="Z100" s="114"/>
      <c r="AA100" s="114"/>
      <c r="AB100" s="114"/>
      <c r="AC100" s="114"/>
      <c r="AD100" s="114"/>
      <c r="AE100" s="114"/>
      <c r="AF100" s="114"/>
      <c r="AG100" s="114"/>
      <c r="AH100" s="114"/>
      <c r="AI100" s="114"/>
      <c r="AJ100" s="114"/>
      <c r="AK100" s="114"/>
      <c r="AL100" s="114"/>
      <c r="AM100" s="114"/>
      <c r="AN100" s="114"/>
      <c r="AO100" s="114"/>
      <c r="AP100" s="114"/>
      <c r="AQ100" s="114"/>
      <c r="AR100" s="114"/>
      <c r="AS100" s="114"/>
      <c r="AT100" s="114"/>
      <c r="AU100" s="114"/>
    </row>
    <row r="101" spans="6:47" ht="15" thickBot="1"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  <c r="AA101" s="116"/>
      <c r="AB101" s="116"/>
      <c r="AC101" s="116"/>
      <c r="AD101" s="116"/>
      <c r="AE101" s="116"/>
      <c r="AF101" s="116"/>
      <c r="AG101" s="116"/>
      <c r="AH101" s="116"/>
      <c r="AI101" s="116"/>
      <c r="AJ101" s="116"/>
      <c r="AK101" s="116"/>
      <c r="AL101" s="116"/>
      <c r="AM101" s="116"/>
      <c r="AN101" s="116"/>
      <c r="AO101" s="116"/>
      <c r="AP101" s="116"/>
      <c r="AQ101" s="116"/>
      <c r="AR101" s="116"/>
      <c r="AS101" s="116"/>
      <c r="AT101" s="114"/>
      <c r="AU101" s="114"/>
    </row>
    <row r="102" spans="6:47" ht="14.5">
      <c r="F102" s="114"/>
      <c r="G102" s="114"/>
      <c r="H102" s="122"/>
      <c r="I102" s="114"/>
      <c r="J102" s="114"/>
      <c r="K102" s="114"/>
      <c r="L102" s="114"/>
      <c r="M102" s="114"/>
      <c r="N102" s="114"/>
      <c r="O102" s="114"/>
      <c r="P102" s="114"/>
      <c r="Q102" s="121"/>
      <c r="R102" s="121"/>
      <c r="S102" s="121"/>
      <c r="T102" s="121"/>
      <c r="U102" s="121"/>
      <c r="V102" s="121"/>
      <c r="W102" s="121"/>
      <c r="X102" s="121"/>
      <c r="Y102" s="121"/>
      <c r="Z102" s="121"/>
      <c r="AA102" s="121"/>
      <c r="AB102" s="121"/>
      <c r="AC102" s="121"/>
      <c r="AD102" s="121"/>
      <c r="AE102" s="121"/>
      <c r="AF102" s="121"/>
      <c r="AG102" s="121"/>
      <c r="AH102" s="121"/>
      <c r="AI102" s="121"/>
      <c r="AJ102" s="121"/>
      <c r="AK102" s="121"/>
      <c r="AL102" s="121"/>
      <c r="AM102" s="121"/>
      <c r="AN102" s="121"/>
      <c r="AO102" s="121"/>
      <c r="AP102" s="121"/>
      <c r="AQ102" s="121"/>
      <c r="AR102" s="121"/>
      <c r="AS102" s="121"/>
      <c r="AT102" s="114"/>
      <c r="AU102" s="117"/>
    </row>
    <row r="103" spans="6:47" ht="15" thickBot="1">
      <c r="F103" s="115"/>
      <c r="G103" s="115"/>
      <c r="H103" s="115"/>
      <c r="I103" s="76"/>
      <c r="J103" s="3"/>
      <c r="K103" s="3"/>
      <c r="L103" s="3"/>
      <c r="M103" s="3"/>
      <c r="N103" s="3"/>
      <c r="O103" s="3"/>
      <c r="P103" s="116"/>
    </row>
    <row r="104" spans="6:47" ht="14.5">
      <c r="F104" s="118"/>
      <c r="G104" s="114"/>
      <c r="H104" s="114"/>
      <c r="I104" s="117"/>
      <c r="J104" s="117"/>
      <c r="K104" s="117"/>
      <c r="L104" s="117"/>
      <c r="M104" s="117"/>
      <c r="N104" s="117"/>
      <c r="O104" s="117"/>
      <c r="P104" s="117"/>
    </row>
    <row r="105" spans="6:47" ht="14.5">
      <c r="Q105" s="114"/>
      <c r="R105" s="114"/>
      <c r="S105" s="114"/>
      <c r="T105" s="114"/>
      <c r="U105" s="114"/>
      <c r="V105" s="114"/>
      <c r="W105" s="114"/>
      <c r="X105" s="114"/>
      <c r="Y105" s="114"/>
      <c r="Z105" s="114"/>
      <c r="AA105" s="114"/>
      <c r="AB105" s="114"/>
      <c r="AC105" s="114"/>
      <c r="AD105" s="114"/>
      <c r="AE105" s="114"/>
      <c r="AF105" s="114"/>
      <c r="AG105" s="114"/>
      <c r="AH105" s="114"/>
      <c r="AI105" s="114"/>
      <c r="AJ105" s="114"/>
      <c r="AK105" s="114"/>
      <c r="AL105" s="114"/>
      <c r="AM105" s="114"/>
      <c r="AN105" s="114"/>
      <c r="AO105" s="114"/>
      <c r="AP105" s="114"/>
      <c r="AQ105" s="114"/>
      <c r="AR105" s="114"/>
      <c r="AS105" s="114"/>
      <c r="AT105" s="114"/>
      <c r="AU105" s="114"/>
    </row>
    <row r="106" spans="6:47" ht="15" thickBot="1">
      <c r="Q106" s="116"/>
      <c r="R106" s="116"/>
      <c r="S106" s="116"/>
      <c r="T106" s="116"/>
      <c r="U106" s="116"/>
      <c r="V106" s="116"/>
      <c r="W106" s="116"/>
      <c r="X106" s="116"/>
      <c r="Y106" s="116"/>
      <c r="Z106" s="116"/>
      <c r="AA106" s="116"/>
      <c r="AB106" s="116"/>
      <c r="AC106" s="116"/>
      <c r="AD106" s="116"/>
      <c r="AE106" s="116"/>
      <c r="AF106" s="116"/>
      <c r="AG106" s="116"/>
      <c r="AH106" s="116"/>
      <c r="AI106" s="116"/>
      <c r="AJ106" s="116"/>
      <c r="AK106" s="116"/>
      <c r="AL106" s="116"/>
      <c r="AM106" s="116"/>
      <c r="AN106" s="116"/>
      <c r="AO106" s="116"/>
      <c r="AP106" s="116"/>
      <c r="AQ106" s="116"/>
      <c r="AR106" s="116"/>
      <c r="AS106" s="116"/>
      <c r="AT106" s="114"/>
      <c r="AU106" s="114"/>
    </row>
    <row r="107" spans="6:47" ht="14.5">
      <c r="F107" s="114"/>
      <c r="G107" s="114"/>
      <c r="H107" s="122"/>
      <c r="I107" s="114"/>
      <c r="J107" s="114"/>
      <c r="K107" s="114"/>
      <c r="L107" s="114"/>
      <c r="M107" s="114"/>
      <c r="N107" s="114"/>
      <c r="O107" s="114"/>
      <c r="P107" s="114"/>
      <c r="Q107" s="117"/>
      <c r="R107" s="117"/>
      <c r="S107" s="117"/>
      <c r="T107" s="117"/>
      <c r="U107" s="117"/>
      <c r="V107" s="117"/>
      <c r="W107" s="117"/>
      <c r="X107" s="117"/>
      <c r="Y107" s="117"/>
      <c r="Z107" s="117"/>
      <c r="AA107" s="117"/>
      <c r="AB107" s="117"/>
      <c r="AC107" s="117"/>
      <c r="AD107" s="117"/>
      <c r="AE107" s="117"/>
      <c r="AF107" s="117"/>
      <c r="AG107" s="117"/>
      <c r="AH107" s="117"/>
      <c r="AI107" s="117"/>
      <c r="AJ107" s="117"/>
      <c r="AK107" s="117"/>
      <c r="AL107" s="117"/>
      <c r="AM107" s="117"/>
      <c r="AN107" s="117"/>
      <c r="AO107" s="117"/>
      <c r="AP107" s="117"/>
      <c r="AQ107" s="117"/>
      <c r="AR107" s="117"/>
      <c r="AS107" s="117"/>
      <c r="AT107" s="114"/>
      <c r="AU107" s="114"/>
    </row>
    <row r="108" spans="6:47" ht="15" thickBot="1">
      <c r="F108" s="115"/>
      <c r="G108" s="115"/>
      <c r="H108" s="115"/>
      <c r="I108" s="76"/>
      <c r="J108" s="3"/>
      <c r="K108" s="3"/>
      <c r="L108" s="3"/>
      <c r="M108" s="3"/>
      <c r="N108" s="3"/>
      <c r="O108" s="3"/>
      <c r="P108" s="116"/>
    </row>
    <row r="109" spans="6:47" ht="14.5">
      <c r="F109" s="118"/>
      <c r="G109" s="118"/>
      <c r="H109" s="114"/>
      <c r="I109" s="117"/>
      <c r="J109" s="117"/>
      <c r="K109" s="117"/>
      <c r="L109" s="117"/>
      <c r="M109" s="117"/>
      <c r="N109" s="117"/>
      <c r="O109" s="117"/>
      <c r="P109" s="117"/>
    </row>
    <row r="110" spans="6:47" ht="14.5">
      <c r="F110" s="114"/>
      <c r="G110" s="114"/>
      <c r="H110" s="118"/>
      <c r="I110" s="114"/>
      <c r="J110" s="114"/>
      <c r="K110" s="114"/>
      <c r="L110" s="114"/>
      <c r="M110" s="114"/>
      <c r="N110" s="114"/>
      <c r="O110" s="114"/>
      <c r="P110" s="114"/>
      <c r="Q110" s="114"/>
      <c r="R110" s="114"/>
      <c r="S110" s="114"/>
      <c r="T110" s="114"/>
      <c r="U110" s="114"/>
      <c r="V110" s="114"/>
      <c r="W110" s="114"/>
      <c r="X110" s="114"/>
      <c r="Y110" s="114"/>
      <c r="Z110" s="114"/>
      <c r="AA110" s="114"/>
      <c r="AB110" s="114"/>
      <c r="AC110" s="114"/>
      <c r="AD110" s="114"/>
      <c r="AE110" s="114"/>
      <c r="AF110" s="114"/>
      <c r="AG110" s="114"/>
      <c r="AH110" s="114"/>
      <c r="AI110" s="114"/>
      <c r="AJ110" s="114"/>
      <c r="AK110" s="114"/>
      <c r="AL110" s="114"/>
      <c r="AM110" s="114"/>
      <c r="AN110" s="114"/>
      <c r="AO110" s="114"/>
      <c r="AP110" s="114"/>
      <c r="AQ110" s="114"/>
      <c r="AR110" s="114"/>
      <c r="AS110" s="114"/>
      <c r="AT110" s="114"/>
      <c r="AU110" s="114"/>
    </row>
    <row r="111" spans="6:47" ht="15" thickBot="1"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  <c r="AA111" s="116"/>
      <c r="AB111" s="116"/>
      <c r="AC111" s="116"/>
      <c r="AD111" s="116"/>
      <c r="AE111" s="116"/>
      <c r="AF111" s="116"/>
      <c r="AG111" s="116"/>
      <c r="AH111" s="116"/>
      <c r="AI111" s="116"/>
      <c r="AJ111" s="116"/>
      <c r="AK111" s="116"/>
      <c r="AL111" s="116"/>
      <c r="AM111" s="116"/>
      <c r="AN111" s="116"/>
      <c r="AO111" s="116"/>
      <c r="AP111" s="116"/>
      <c r="AQ111" s="116"/>
      <c r="AR111" s="116"/>
      <c r="AS111" s="116"/>
      <c r="AT111" s="114"/>
      <c r="AU111" s="114"/>
    </row>
    <row r="112" spans="6:47" ht="14.5">
      <c r="Q112" s="117"/>
      <c r="R112" s="117"/>
      <c r="S112" s="117"/>
      <c r="T112" s="117"/>
      <c r="U112" s="117"/>
      <c r="V112" s="117"/>
      <c r="W112" s="117"/>
      <c r="X112" s="117"/>
      <c r="Y112" s="117"/>
      <c r="Z112" s="117"/>
      <c r="AA112" s="117"/>
      <c r="AB112" s="117"/>
      <c r="AC112" s="117"/>
      <c r="AD112" s="117"/>
      <c r="AE112" s="117"/>
      <c r="AF112" s="117"/>
      <c r="AG112" s="117"/>
      <c r="AH112" s="117"/>
      <c r="AI112" s="117"/>
      <c r="AJ112" s="117"/>
      <c r="AK112" s="117"/>
      <c r="AL112" s="117"/>
      <c r="AM112" s="117"/>
      <c r="AN112" s="117"/>
      <c r="AO112" s="117"/>
      <c r="AP112" s="117"/>
      <c r="AQ112" s="117"/>
      <c r="AR112" s="117"/>
      <c r="AS112" s="117"/>
      <c r="AT112" s="114"/>
      <c r="AU112" s="114"/>
    </row>
    <row r="113" spans="6:47" ht="14.5">
      <c r="F113" s="114"/>
      <c r="G113" s="114"/>
      <c r="H113" s="122"/>
      <c r="I113" s="114"/>
      <c r="J113" s="114"/>
      <c r="K113" s="114"/>
      <c r="L113" s="114"/>
      <c r="M113" s="114"/>
      <c r="N113" s="114"/>
      <c r="O113" s="114"/>
      <c r="P113" s="114"/>
      <c r="Q113" s="114"/>
      <c r="R113" s="114"/>
      <c r="S113" s="114"/>
      <c r="T113" s="114"/>
      <c r="U113" s="114"/>
      <c r="V113" s="114"/>
      <c r="W113" s="114"/>
      <c r="X113" s="114"/>
      <c r="Y113" s="114"/>
      <c r="Z113" s="114"/>
      <c r="AA113" s="114"/>
      <c r="AB113" s="114"/>
      <c r="AC113" s="114"/>
      <c r="AD113" s="114"/>
      <c r="AE113" s="114"/>
      <c r="AF113" s="114"/>
      <c r="AG113" s="114"/>
      <c r="AH113" s="114"/>
      <c r="AI113" s="114"/>
      <c r="AJ113" s="114"/>
      <c r="AK113" s="114"/>
      <c r="AL113" s="114"/>
      <c r="AM113" s="114"/>
      <c r="AN113" s="114"/>
      <c r="AO113" s="114"/>
      <c r="AP113" s="114"/>
      <c r="AQ113" s="114"/>
      <c r="AR113" s="114"/>
      <c r="AS113" s="114"/>
      <c r="AT113" s="114"/>
      <c r="AU113" s="114"/>
    </row>
    <row r="114" spans="6:47" ht="15" thickBot="1">
      <c r="F114" s="115"/>
      <c r="G114" s="115"/>
      <c r="H114" s="115"/>
      <c r="I114" s="76"/>
      <c r="J114" s="3"/>
      <c r="K114" s="3"/>
      <c r="L114" s="3"/>
      <c r="M114" s="3"/>
      <c r="N114" s="3"/>
      <c r="O114" s="3"/>
      <c r="P114" s="116"/>
    </row>
    <row r="115" spans="6:47" ht="14.5">
      <c r="F115" s="118"/>
      <c r="G115" s="114"/>
      <c r="H115" s="114"/>
      <c r="I115" s="117"/>
      <c r="J115" s="117"/>
      <c r="K115" s="117"/>
      <c r="L115" s="117"/>
      <c r="M115" s="117"/>
      <c r="N115" s="117"/>
      <c r="O115" s="117"/>
      <c r="P115" s="117"/>
    </row>
    <row r="116" spans="6:47" ht="14.5"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  <c r="AA116" s="114"/>
      <c r="AB116" s="114"/>
      <c r="AC116" s="114"/>
      <c r="AD116" s="114"/>
      <c r="AE116" s="114"/>
      <c r="AF116" s="114"/>
      <c r="AG116" s="114"/>
      <c r="AH116" s="114"/>
      <c r="AI116" s="114"/>
      <c r="AJ116" s="114"/>
      <c r="AK116" s="114"/>
      <c r="AL116" s="114"/>
      <c r="AM116" s="114"/>
      <c r="AN116" s="114"/>
      <c r="AO116" s="114"/>
      <c r="AP116" s="114"/>
      <c r="AQ116" s="114"/>
      <c r="AR116" s="114"/>
      <c r="AS116" s="114"/>
    </row>
    <row r="117" spans="6:47" ht="15" thickBot="1"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  <c r="AA117" s="116"/>
      <c r="AB117" s="116"/>
      <c r="AC117" s="116"/>
      <c r="AD117" s="116"/>
      <c r="AE117" s="116"/>
      <c r="AF117" s="116"/>
      <c r="AG117" s="116"/>
      <c r="AH117" s="116"/>
      <c r="AI117" s="116"/>
      <c r="AJ117" s="116"/>
      <c r="AK117" s="116"/>
      <c r="AL117" s="116"/>
      <c r="AM117" s="116"/>
      <c r="AN117" s="116"/>
      <c r="AO117" s="116"/>
      <c r="AP117" s="116"/>
      <c r="AQ117" s="116"/>
      <c r="AR117" s="116"/>
      <c r="AS117" s="116"/>
    </row>
    <row r="118" spans="6:47" ht="14.5">
      <c r="F118" s="114"/>
      <c r="G118" s="114"/>
      <c r="H118" s="122"/>
      <c r="I118" s="114"/>
      <c r="J118" s="114"/>
      <c r="K118" s="114"/>
      <c r="L118" s="114"/>
      <c r="M118" s="114"/>
      <c r="N118" s="114"/>
      <c r="O118" s="114"/>
      <c r="P118" s="114"/>
      <c r="Q118" s="117"/>
      <c r="R118" s="117"/>
      <c r="S118" s="117"/>
      <c r="T118" s="117"/>
      <c r="U118" s="117"/>
      <c r="V118" s="117"/>
      <c r="W118" s="117"/>
      <c r="X118" s="117"/>
      <c r="Y118" s="117"/>
      <c r="Z118" s="117"/>
      <c r="AA118" s="117"/>
      <c r="AB118" s="117"/>
      <c r="AC118" s="117"/>
      <c r="AD118" s="117"/>
      <c r="AE118" s="117"/>
      <c r="AF118" s="117"/>
      <c r="AG118" s="117"/>
      <c r="AH118" s="117"/>
      <c r="AI118" s="117"/>
      <c r="AJ118" s="117"/>
      <c r="AK118" s="117"/>
      <c r="AL118" s="117"/>
      <c r="AM118" s="117"/>
      <c r="AN118" s="117"/>
      <c r="AO118" s="117"/>
      <c r="AP118" s="117"/>
      <c r="AQ118" s="117"/>
      <c r="AR118" s="117"/>
      <c r="AS118" s="117"/>
    </row>
    <row r="119" spans="6:47" ht="15" thickBot="1">
      <c r="F119" s="115"/>
      <c r="G119" s="115"/>
      <c r="H119" s="115"/>
      <c r="I119" s="76"/>
      <c r="J119" s="3"/>
      <c r="K119" s="3"/>
      <c r="L119" s="3"/>
      <c r="M119" s="3"/>
      <c r="N119" s="3"/>
      <c r="O119" s="3"/>
      <c r="P119" s="116"/>
    </row>
    <row r="120" spans="6:47" ht="14.5">
      <c r="F120" s="118"/>
      <c r="G120" s="114"/>
      <c r="H120" s="114"/>
      <c r="I120" s="117"/>
      <c r="J120" s="117"/>
      <c r="K120" s="117"/>
      <c r="L120" s="117"/>
      <c r="M120" s="117"/>
      <c r="N120" s="117"/>
      <c r="O120" s="117"/>
      <c r="P120" s="117"/>
    </row>
    <row r="121" spans="6:47" ht="14.5"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  <c r="AA121" s="114"/>
      <c r="AB121" s="114"/>
      <c r="AC121" s="114"/>
      <c r="AD121" s="114"/>
      <c r="AE121" s="114"/>
      <c r="AF121" s="114"/>
      <c r="AG121" s="114"/>
      <c r="AH121" s="114"/>
      <c r="AI121" s="114"/>
      <c r="AJ121" s="114"/>
      <c r="AK121" s="114"/>
      <c r="AL121" s="114"/>
      <c r="AM121" s="114"/>
      <c r="AN121" s="114"/>
      <c r="AO121" s="114"/>
      <c r="AP121" s="114"/>
      <c r="AQ121" s="114"/>
      <c r="AR121" s="114"/>
      <c r="AS121" s="114"/>
    </row>
    <row r="122" spans="6:47" ht="15" thickBot="1"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  <c r="AA122" s="116"/>
      <c r="AB122" s="116"/>
      <c r="AC122" s="116"/>
      <c r="AD122" s="116"/>
      <c r="AE122" s="116"/>
      <c r="AF122" s="116"/>
      <c r="AG122" s="116"/>
      <c r="AH122" s="116"/>
      <c r="AI122" s="116"/>
      <c r="AJ122" s="116"/>
      <c r="AK122" s="116"/>
      <c r="AL122" s="116"/>
      <c r="AM122" s="116"/>
      <c r="AN122" s="116"/>
      <c r="AO122" s="116"/>
      <c r="AP122" s="116"/>
      <c r="AQ122" s="116"/>
      <c r="AR122" s="116"/>
      <c r="AS122" s="116"/>
    </row>
    <row r="123" spans="6:47" ht="14.5">
      <c r="F123" s="114"/>
      <c r="G123" s="114"/>
      <c r="H123" s="122"/>
      <c r="I123" s="114"/>
      <c r="J123" s="114"/>
      <c r="K123" s="114"/>
      <c r="L123" s="114"/>
      <c r="M123" s="114"/>
      <c r="N123" s="114"/>
      <c r="O123" s="114"/>
      <c r="P123" s="114"/>
      <c r="Q123" s="117"/>
      <c r="R123" s="117"/>
      <c r="S123" s="117"/>
      <c r="T123" s="117"/>
      <c r="U123" s="117"/>
      <c r="V123" s="117"/>
      <c r="W123" s="117"/>
      <c r="X123" s="117"/>
      <c r="Y123" s="117"/>
      <c r="Z123" s="117"/>
      <c r="AA123" s="117"/>
      <c r="AB123" s="117"/>
      <c r="AC123" s="117"/>
      <c r="AD123" s="117"/>
      <c r="AE123" s="117"/>
      <c r="AF123" s="117"/>
      <c r="AG123" s="117"/>
      <c r="AH123" s="117"/>
      <c r="AI123" s="117"/>
      <c r="AJ123" s="117"/>
      <c r="AK123" s="117"/>
      <c r="AL123" s="117"/>
      <c r="AM123" s="117"/>
      <c r="AN123" s="117"/>
      <c r="AO123" s="117"/>
      <c r="AP123" s="117"/>
      <c r="AQ123" s="117"/>
      <c r="AR123" s="117"/>
      <c r="AS123" s="117"/>
    </row>
    <row r="124" spans="6:47" ht="15" thickBot="1">
      <c r="F124" s="115"/>
      <c r="G124" s="115"/>
      <c r="H124" s="115"/>
      <c r="I124" s="76"/>
      <c r="J124" s="3"/>
      <c r="K124" s="3"/>
      <c r="L124" s="3"/>
      <c r="M124" s="3"/>
      <c r="N124" s="3"/>
      <c r="O124" s="3"/>
      <c r="P124" s="116"/>
    </row>
    <row r="125" spans="6:47" ht="14.5">
      <c r="F125" s="118"/>
      <c r="G125" s="114"/>
      <c r="H125" s="114"/>
      <c r="I125" s="117"/>
      <c r="J125" s="117"/>
      <c r="K125" s="117"/>
      <c r="L125" s="117"/>
      <c r="M125" s="117"/>
      <c r="N125" s="117"/>
      <c r="O125" s="117"/>
      <c r="P125" s="117"/>
    </row>
    <row r="126" spans="6:47" ht="14.5">
      <c r="Q126" s="114"/>
      <c r="R126" s="114"/>
      <c r="S126" s="114"/>
      <c r="T126" s="114"/>
      <c r="U126" s="114"/>
      <c r="V126" s="114"/>
      <c r="W126" s="114"/>
      <c r="X126" s="114"/>
      <c r="Y126" s="114"/>
      <c r="Z126" s="114"/>
      <c r="AA126" s="114"/>
      <c r="AB126" s="114"/>
      <c r="AC126" s="114"/>
      <c r="AD126" s="114"/>
      <c r="AE126" s="114"/>
      <c r="AF126" s="114"/>
      <c r="AG126" s="114"/>
      <c r="AH126" s="114"/>
      <c r="AI126" s="114"/>
      <c r="AJ126" s="114"/>
      <c r="AK126" s="114"/>
      <c r="AL126" s="114"/>
      <c r="AM126" s="114"/>
      <c r="AN126" s="114"/>
      <c r="AO126" s="114"/>
      <c r="AP126" s="114"/>
      <c r="AQ126" s="114"/>
      <c r="AR126" s="114"/>
      <c r="AS126" s="114"/>
    </row>
    <row r="127" spans="6:47" ht="15" thickBot="1"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  <c r="AA127" s="116"/>
      <c r="AB127" s="116"/>
      <c r="AC127" s="116"/>
      <c r="AD127" s="116"/>
      <c r="AE127" s="116"/>
      <c r="AF127" s="116"/>
      <c r="AG127" s="116"/>
      <c r="AH127" s="116"/>
      <c r="AI127" s="116"/>
      <c r="AJ127" s="116"/>
      <c r="AK127" s="116"/>
      <c r="AL127" s="116"/>
      <c r="AM127" s="116"/>
      <c r="AN127" s="116"/>
      <c r="AO127" s="116"/>
      <c r="AP127" s="116"/>
      <c r="AQ127" s="116"/>
      <c r="AR127" s="116"/>
      <c r="AS127" s="116"/>
    </row>
    <row r="128" spans="6:47" ht="14.5">
      <c r="F128" s="114"/>
      <c r="G128" s="114"/>
      <c r="H128" s="122"/>
      <c r="I128" s="114"/>
      <c r="J128" s="114"/>
      <c r="K128" s="114"/>
      <c r="L128" s="114"/>
      <c r="M128" s="114"/>
      <c r="N128" s="114"/>
      <c r="O128" s="114"/>
      <c r="P128" s="114"/>
      <c r="Q128" s="117"/>
      <c r="R128" s="117"/>
      <c r="S128" s="117"/>
      <c r="T128" s="117"/>
      <c r="U128" s="117"/>
      <c r="V128" s="117"/>
      <c r="W128" s="117"/>
      <c r="X128" s="117"/>
      <c r="Y128" s="117"/>
      <c r="Z128" s="117"/>
      <c r="AA128" s="117"/>
      <c r="AB128" s="117"/>
      <c r="AC128" s="117"/>
      <c r="AD128" s="117"/>
      <c r="AE128" s="117"/>
      <c r="AF128" s="117"/>
      <c r="AG128" s="117"/>
      <c r="AH128" s="117"/>
      <c r="AI128" s="117"/>
      <c r="AJ128" s="117"/>
      <c r="AK128" s="117"/>
      <c r="AL128" s="117"/>
      <c r="AM128" s="117"/>
      <c r="AN128" s="117"/>
      <c r="AO128" s="117"/>
      <c r="AP128" s="117"/>
      <c r="AQ128" s="117"/>
      <c r="AR128" s="117"/>
      <c r="AS128" s="117"/>
    </row>
    <row r="129" spans="6:55" ht="15" thickBot="1">
      <c r="F129" s="115"/>
      <c r="G129" s="115"/>
      <c r="H129" s="115"/>
      <c r="I129" s="76"/>
      <c r="J129" s="3"/>
      <c r="K129" s="3"/>
      <c r="L129" s="3"/>
      <c r="M129" s="3"/>
      <c r="N129" s="3"/>
      <c r="O129" s="3"/>
      <c r="P129" s="116"/>
    </row>
    <row r="130" spans="6:55" ht="14.5">
      <c r="F130" s="118"/>
      <c r="G130" s="114"/>
      <c r="H130" s="114"/>
      <c r="I130" s="117"/>
      <c r="J130" s="117"/>
      <c r="K130" s="117"/>
      <c r="L130" s="117"/>
      <c r="M130" s="117"/>
      <c r="N130" s="117"/>
      <c r="O130" s="117"/>
      <c r="P130" s="117"/>
    </row>
    <row r="131" spans="6:55" ht="14.5">
      <c r="Q131" s="114"/>
      <c r="R131" s="114"/>
      <c r="S131" s="114"/>
      <c r="T131" s="114"/>
      <c r="U131" s="114"/>
      <c r="V131" s="114"/>
      <c r="W131" s="114"/>
      <c r="X131" s="114"/>
      <c r="Y131" s="114"/>
      <c r="Z131" s="114"/>
      <c r="AA131" s="114"/>
      <c r="AB131" s="114"/>
      <c r="AC131" s="114"/>
      <c r="AD131" s="114"/>
      <c r="AE131" s="114"/>
      <c r="AF131" s="114"/>
      <c r="AG131" s="114"/>
      <c r="AH131" s="114"/>
      <c r="AI131" s="114"/>
      <c r="AJ131" s="114"/>
      <c r="AK131" s="114"/>
      <c r="AL131" s="114"/>
      <c r="AM131" s="114"/>
      <c r="AN131" s="114"/>
      <c r="AO131" s="114"/>
      <c r="AP131" s="114"/>
      <c r="AQ131" s="114"/>
      <c r="AR131" s="114"/>
      <c r="AS131" s="114"/>
    </row>
    <row r="132" spans="6:55" ht="15" thickBot="1">
      <c r="Q132" s="116"/>
      <c r="R132" s="116"/>
      <c r="S132" s="116"/>
      <c r="T132" s="116"/>
      <c r="U132" s="116"/>
      <c r="V132" s="116"/>
      <c r="W132" s="116"/>
      <c r="X132" s="116"/>
      <c r="Y132" s="116"/>
      <c r="Z132" s="116"/>
      <c r="AA132" s="116"/>
      <c r="AB132" s="116"/>
      <c r="AC132" s="116"/>
      <c r="AD132" s="116"/>
      <c r="AE132" s="116"/>
      <c r="AF132" s="116"/>
      <c r="AG132" s="116"/>
      <c r="AH132" s="116"/>
      <c r="AI132" s="116"/>
      <c r="AJ132" s="116"/>
      <c r="AK132" s="116"/>
      <c r="AL132" s="116"/>
      <c r="AM132" s="116"/>
      <c r="AN132" s="116"/>
      <c r="AO132" s="116"/>
      <c r="AP132" s="116"/>
      <c r="AQ132" s="116"/>
      <c r="AR132" s="116"/>
      <c r="AS132" s="116"/>
      <c r="AT132" s="114"/>
      <c r="AU132" s="114"/>
      <c r="AV132" s="114"/>
      <c r="AW132" s="114"/>
      <c r="AX132" s="114"/>
      <c r="AY132" s="114"/>
      <c r="AZ132" s="114"/>
      <c r="BA132" s="114"/>
      <c r="BB132" s="114"/>
      <c r="BC132" s="114"/>
    </row>
    <row r="133" spans="6:55" ht="14.5">
      <c r="Q133" s="117"/>
      <c r="R133" s="117"/>
      <c r="S133" s="117"/>
      <c r="T133" s="117"/>
      <c r="U133" s="117"/>
      <c r="V133" s="117"/>
      <c r="W133" s="117"/>
      <c r="X133" s="117"/>
      <c r="Y133" s="117"/>
      <c r="Z133" s="117"/>
      <c r="AA133" s="117"/>
      <c r="AB133" s="117"/>
      <c r="AC133" s="117"/>
      <c r="AD133" s="117"/>
      <c r="AE133" s="117"/>
      <c r="AF133" s="117"/>
      <c r="AG133" s="117"/>
      <c r="AH133" s="117"/>
      <c r="AI133" s="117"/>
      <c r="AJ133" s="117"/>
      <c r="AK133" s="117"/>
      <c r="AL133" s="117"/>
      <c r="AM133" s="117"/>
      <c r="AN133" s="117"/>
      <c r="AO133" s="117"/>
      <c r="AP133" s="117"/>
      <c r="AQ133" s="117"/>
      <c r="AR133" s="117"/>
      <c r="AS133" s="117"/>
      <c r="AT133" s="114"/>
      <c r="AU133" s="114"/>
      <c r="AV133" s="114"/>
      <c r="AW133" s="114"/>
      <c r="AX133" s="114"/>
      <c r="AY133" s="114"/>
      <c r="AZ133" s="114"/>
      <c r="BA133" s="114"/>
      <c r="BB133" s="114"/>
      <c r="BC133" s="114"/>
    </row>
    <row r="134" spans="6:55">
      <c r="F134" s="128"/>
      <c r="G134" s="129"/>
      <c r="H134" s="129"/>
      <c r="I134" s="130"/>
      <c r="J134" s="130"/>
      <c r="K134" s="130"/>
      <c r="L134" s="130"/>
      <c r="M134" s="130"/>
      <c r="N134" s="130"/>
      <c r="O134" s="130"/>
      <c r="P134" s="130"/>
    </row>
    <row r="135" spans="6:55">
      <c r="F135" s="128"/>
      <c r="G135" s="128"/>
      <c r="H135" s="128"/>
      <c r="I135" s="130"/>
      <c r="J135" s="130"/>
      <c r="K135" s="130"/>
      <c r="L135" s="130"/>
      <c r="M135" s="130"/>
      <c r="N135" s="130"/>
      <c r="O135" s="130"/>
      <c r="P135" s="130"/>
    </row>
    <row r="136" spans="6:55">
      <c r="F136" s="128"/>
      <c r="G136" s="128"/>
      <c r="H136" s="128"/>
      <c r="I136" s="130"/>
      <c r="J136" s="130"/>
      <c r="K136" s="130"/>
      <c r="L136" s="130"/>
      <c r="M136" s="130"/>
      <c r="N136" s="130"/>
      <c r="O136" s="130"/>
      <c r="P136" s="130"/>
    </row>
    <row r="137" spans="6:55">
      <c r="F137" s="128"/>
      <c r="G137" s="128"/>
      <c r="H137" s="128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30"/>
      <c r="U137" s="130"/>
      <c r="V137" s="130"/>
      <c r="W137" s="130"/>
      <c r="X137" s="130"/>
      <c r="Y137" s="130"/>
      <c r="Z137" s="130"/>
      <c r="AA137" s="130"/>
      <c r="AB137" s="130"/>
      <c r="AC137" s="130"/>
      <c r="AD137" s="130"/>
      <c r="AE137" s="130"/>
      <c r="AF137" s="130"/>
      <c r="AG137" s="130"/>
      <c r="AH137" s="130"/>
      <c r="AI137" s="130"/>
      <c r="AJ137" s="130"/>
      <c r="AK137" s="130"/>
      <c r="AL137" s="130"/>
      <c r="AM137" s="130"/>
      <c r="AN137" s="130"/>
      <c r="AO137" s="130"/>
      <c r="AP137" s="130"/>
      <c r="AQ137" s="130"/>
      <c r="AR137" s="130"/>
      <c r="AS137" s="130"/>
      <c r="AT137" s="130"/>
      <c r="AU137" s="130"/>
      <c r="AV137" s="130"/>
      <c r="AW137" s="130"/>
      <c r="AX137" s="130"/>
      <c r="AY137" s="130"/>
      <c r="AZ137" s="130"/>
      <c r="BA137" s="130"/>
      <c r="BB137" s="130"/>
      <c r="BC137" s="130"/>
    </row>
    <row r="138" spans="6:55">
      <c r="F138" s="128"/>
      <c r="G138" s="128"/>
      <c r="H138" s="128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  <c r="AA138" s="130"/>
      <c r="AB138" s="130"/>
      <c r="AC138" s="130"/>
      <c r="AD138" s="130"/>
      <c r="AE138" s="130"/>
      <c r="AF138" s="130"/>
      <c r="AG138" s="130"/>
      <c r="AH138" s="130"/>
      <c r="AI138" s="130"/>
      <c r="AJ138" s="130"/>
      <c r="AK138" s="130"/>
      <c r="AL138" s="130"/>
      <c r="AM138" s="130"/>
      <c r="AN138" s="130"/>
      <c r="AO138" s="130"/>
      <c r="AP138" s="130"/>
      <c r="AQ138" s="130"/>
      <c r="AR138" s="130"/>
      <c r="AS138" s="130"/>
      <c r="AT138" s="130"/>
      <c r="AU138" s="130"/>
      <c r="AV138" s="130"/>
      <c r="AW138" s="130"/>
      <c r="AX138" s="130"/>
      <c r="AY138" s="130"/>
      <c r="AZ138" s="130"/>
      <c r="BA138" s="130"/>
      <c r="BB138" s="130"/>
      <c r="BC138" s="130"/>
    </row>
    <row r="139" spans="6:55">
      <c r="F139" s="128"/>
      <c r="G139" s="129"/>
      <c r="H139" s="129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  <c r="AA139" s="130"/>
      <c r="AB139" s="130"/>
      <c r="AC139" s="130"/>
      <c r="AD139" s="130"/>
      <c r="AE139" s="130"/>
      <c r="AF139" s="130"/>
      <c r="AG139" s="130"/>
      <c r="AH139" s="130"/>
      <c r="AI139" s="130"/>
      <c r="AJ139" s="130"/>
      <c r="AK139" s="130"/>
      <c r="AL139" s="130"/>
      <c r="AM139" s="130"/>
      <c r="AN139" s="130"/>
      <c r="AO139" s="130"/>
      <c r="AP139" s="130"/>
      <c r="AQ139" s="130"/>
      <c r="AR139" s="130"/>
      <c r="AS139" s="130"/>
      <c r="AT139" s="130"/>
      <c r="AU139" s="130"/>
      <c r="AV139" s="130"/>
      <c r="AW139" s="130"/>
      <c r="AX139" s="130"/>
      <c r="AY139" s="130"/>
      <c r="AZ139" s="130"/>
      <c r="BA139" s="130"/>
      <c r="BB139" s="130"/>
      <c r="BC139" s="130"/>
    </row>
    <row r="140" spans="6:55">
      <c r="F140" s="128"/>
      <c r="G140" s="128"/>
      <c r="H140" s="128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  <c r="AA140" s="130"/>
      <c r="AB140" s="130"/>
      <c r="AC140" s="130"/>
      <c r="AD140" s="130"/>
      <c r="AE140" s="130"/>
      <c r="AF140" s="130"/>
      <c r="AG140" s="130"/>
      <c r="AH140" s="130"/>
      <c r="AI140" s="130"/>
      <c r="AJ140" s="130"/>
      <c r="AK140" s="130"/>
      <c r="AL140" s="130"/>
      <c r="AM140" s="130"/>
      <c r="AN140" s="130"/>
      <c r="AO140" s="130"/>
      <c r="AP140" s="130"/>
      <c r="AQ140" s="130"/>
      <c r="AR140" s="130"/>
      <c r="AS140" s="130"/>
      <c r="AT140" s="130"/>
      <c r="AU140" s="130"/>
      <c r="AV140" s="130"/>
      <c r="AW140" s="130"/>
      <c r="AX140" s="130"/>
      <c r="AY140" s="130"/>
      <c r="AZ140" s="130"/>
      <c r="BA140" s="130"/>
      <c r="BB140" s="130"/>
      <c r="BC140" s="130"/>
    </row>
    <row r="141" spans="6:55">
      <c r="F141" s="128"/>
      <c r="G141" s="128"/>
      <c r="H141" s="128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  <c r="AA141" s="130"/>
      <c r="AB141" s="130"/>
      <c r="AC141" s="130"/>
      <c r="AD141" s="130"/>
      <c r="AE141" s="130"/>
      <c r="AF141" s="130"/>
      <c r="AG141" s="130"/>
      <c r="AH141" s="130"/>
      <c r="AI141" s="130"/>
      <c r="AJ141" s="130"/>
      <c r="AK141" s="130"/>
      <c r="AL141" s="130"/>
      <c r="AM141" s="130"/>
      <c r="AN141" s="130"/>
      <c r="AO141" s="130"/>
      <c r="AP141" s="130"/>
      <c r="AQ141" s="130"/>
      <c r="AR141" s="130"/>
      <c r="AS141" s="130"/>
      <c r="AT141" s="130"/>
      <c r="AU141" s="130"/>
      <c r="AV141" s="130"/>
      <c r="AW141" s="130"/>
      <c r="AX141" s="130"/>
      <c r="AY141" s="130"/>
      <c r="AZ141" s="130"/>
      <c r="BA141" s="130"/>
      <c r="BB141" s="130"/>
      <c r="BC141" s="130"/>
    </row>
    <row r="142" spans="6:55">
      <c r="F142" s="128"/>
      <c r="G142" s="128"/>
      <c r="H142" s="128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  <c r="AA142" s="130"/>
      <c r="AB142" s="130"/>
      <c r="AC142" s="130"/>
      <c r="AD142" s="130"/>
      <c r="AE142" s="130"/>
      <c r="AF142" s="130"/>
      <c r="AG142" s="130"/>
      <c r="AH142" s="130"/>
      <c r="AI142" s="130"/>
      <c r="AJ142" s="130"/>
      <c r="AK142" s="130"/>
      <c r="AL142" s="130"/>
      <c r="AM142" s="130"/>
      <c r="AN142" s="130"/>
      <c r="AO142" s="130"/>
      <c r="AP142" s="130"/>
      <c r="AQ142" s="130"/>
      <c r="AR142" s="130"/>
      <c r="AS142" s="130"/>
      <c r="AT142" s="130"/>
      <c r="AU142" s="130"/>
      <c r="AV142" s="130"/>
      <c r="AW142" s="130"/>
      <c r="AX142" s="130"/>
      <c r="AY142" s="130"/>
      <c r="AZ142" s="130"/>
      <c r="BA142" s="130"/>
      <c r="BB142" s="130"/>
      <c r="BC142" s="130"/>
    </row>
    <row r="143" spans="6:55">
      <c r="F143" s="128"/>
      <c r="G143" s="128"/>
      <c r="H143" s="128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  <c r="AA143" s="130"/>
      <c r="AB143" s="130"/>
      <c r="AC143" s="130"/>
      <c r="AD143" s="130"/>
      <c r="AE143" s="130"/>
      <c r="AF143" s="130"/>
      <c r="AG143" s="130"/>
      <c r="AH143" s="130"/>
      <c r="AI143" s="130"/>
      <c r="AJ143" s="130"/>
      <c r="AK143" s="130"/>
      <c r="AL143" s="130"/>
      <c r="AM143" s="130"/>
      <c r="AN143" s="130"/>
      <c r="AO143" s="130"/>
      <c r="AP143" s="130"/>
      <c r="AQ143" s="130"/>
      <c r="AR143" s="130"/>
      <c r="AS143" s="130"/>
      <c r="AT143" s="130"/>
      <c r="AU143" s="130"/>
      <c r="AV143" s="130"/>
      <c r="AW143" s="130"/>
      <c r="AX143" s="130"/>
      <c r="AY143" s="130"/>
      <c r="AZ143" s="130"/>
      <c r="BA143" s="130"/>
      <c r="BB143" s="130"/>
      <c r="BC143" s="130"/>
    </row>
    <row r="144" spans="6:55">
      <c r="F144" s="128"/>
      <c r="G144" s="129"/>
      <c r="H144" s="129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  <c r="AA144" s="130"/>
      <c r="AB144" s="130"/>
      <c r="AC144" s="130"/>
      <c r="AD144" s="130"/>
      <c r="AE144" s="130"/>
      <c r="AF144" s="130"/>
      <c r="AG144" s="130"/>
      <c r="AH144" s="130"/>
      <c r="AI144" s="130"/>
      <c r="AJ144" s="130"/>
      <c r="AK144" s="130"/>
      <c r="AL144" s="130"/>
      <c r="AM144" s="130"/>
      <c r="AN144" s="130"/>
      <c r="AO144" s="130"/>
      <c r="AP144" s="130"/>
      <c r="AQ144" s="130"/>
      <c r="AR144" s="130"/>
      <c r="AS144" s="130"/>
      <c r="AT144" s="130"/>
      <c r="AU144" s="130"/>
      <c r="AV144" s="130"/>
      <c r="AW144" s="130"/>
      <c r="AX144" s="130"/>
      <c r="AY144" s="130"/>
      <c r="AZ144" s="130"/>
      <c r="BA144" s="130"/>
      <c r="BB144" s="130"/>
      <c r="BC144" s="130"/>
    </row>
    <row r="145" spans="6:55">
      <c r="F145" s="128"/>
      <c r="G145" s="128"/>
      <c r="H145" s="128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  <c r="AA145" s="130"/>
      <c r="AB145" s="130"/>
      <c r="AC145" s="130"/>
      <c r="AD145" s="130"/>
      <c r="AE145" s="130"/>
      <c r="AF145" s="130"/>
      <c r="AG145" s="130"/>
      <c r="AH145" s="130"/>
      <c r="AI145" s="130"/>
      <c r="AJ145" s="130"/>
      <c r="AK145" s="130"/>
      <c r="AL145" s="130"/>
      <c r="AM145" s="130"/>
      <c r="AN145" s="130"/>
      <c r="AO145" s="130"/>
      <c r="AP145" s="130"/>
      <c r="AQ145" s="130"/>
      <c r="AR145" s="130"/>
      <c r="AS145" s="130"/>
      <c r="AT145" s="130"/>
      <c r="AU145" s="130"/>
      <c r="AV145" s="130"/>
      <c r="AW145" s="130"/>
      <c r="AX145" s="130"/>
      <c r="AY145" s="130"/>
      <c r="AZ145" s="130"/>
      <c r="BA145" s="130"/>
      <c r="BB145" s="130"/>
      <c r="BC145" s="130"/>
    </row>
    <row r="146" spans="6:55">
      <c r="F146" s="128"/>
      <c r="G146" s="128"/>
      <c r="H146" s="128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  <c r="AA146" s="130"/>
      <c r="AB146" s="130"/>
      <c r="AC146" s="130"/>
      <c r="AD146" s="130"/>
      <c r="AE146" s="130"/>
      <c r="AF146" s="130"/>
      <c r="AG146" s="130"/>
      <c r="AH146" s="130"/>
      <c r="AI146" s="130"/>
      <c r="AJ146" s="130"/>
      <c r="AK146" s="130"/>
      <c r="AL146" s="130"/>
      <c r="AM146" s="130"/>
      <c r="AN146" s="130"/>
      <c r="AO146" s="130"/>
      <c r="AP146" s="130"/>
      <c r="AQ146" s="130"/>
      <c r="AR146" s="130"/>
      <c r="AS146" s="130"/>
      <c r="AT146" s="130"/>
      <c r="AU146" s="130"/>
      <c r="AV146" s="130"/>
      <c r="AW146" s="130"/>
      <c r="AX146" s="130"/>
      <c r="AY146" s="130"/>
      <c r="AZ146" s="130"/>
      <c r="BA146" s="130"/>
      <c r="BB146" s="130"/>
      <c r="BC146" s="130"/>
    </row>
    <row r="147" spans="6:55">
      <c r="F147" s="128"/>
      <c r="G147" s="128"/>
      <c r="H147" s="128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  <c r="AA147" s="130"/>
      <c r="AB147" s="130"/>
      <c r="AC147" s="130"/>
      <c r="AD147" s="130"/>
      <c r="AE147" s="130"/>
      <c r="AF147" s="130"/>
      <c r="AG147" s="130"/>
      <c r="AH147" s="130"/>
      <c r="AI147" s="130"/>
      <c r="AJ147" s="130"/>
      <c r="AK147" s="130"/>
      <c r="AL147" s="130"/>
      <c r="AM147" s="130"/>
      <c r="AN147" s="130"/>
      <c r="AO147" s="130"/>
      <c r="AP147" s="130"/>
      <c r="AQ147" s="130"/>
      <c r="AR147" s="130"/>
      <c r="AS147" s="130"/>
      <c r="AT147" s="130"/>
      <c r="AU147" s="130"/>
      <c r="AV147" s="130"/>
      <c r="AW147" s="130"/>
      <c r="AX147" s="130"/>
      <c r="AY147" s="130"/>
      <c r="AZ147" s="130"/>
      <c r="BA147" s="130"/>
      <c r="BB147" s="130"/>
      <c r="BC147" s="130"/>
    </row>
    <row r="148" spans="6:55">
      <c r="F148" s="128"/>
      <c r="G148" s="128"/>
      <c r="H148" s="128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  <c r="AA148" s="130"/>
      <c r="AB148" s="130"/>
      <c r="AC148" s="130"/>
      <c r="AD148" s="130"/>
      <c r="AE148" s="130"/>
      <c r="AF148" s="130"/>
      <c r="AG148" s="130"/>
      <c r="AH148" s="130"/>
      <c r="AI148" s="130"/>
      <c r="AJ148" s="130"/>
      <c r="AK148" s="130"/>
      <c r="AL148" s="130"/>
      <c r="AM148" s="130"/>
      <c r="AN148" s="130"/>
      <c r="AO148" s="130"/>
      <c r="AP148" s="130"/>
      <c r="AQ148" s="130"/>
      <c r="AR148" s="130"/>
      <c r="AS148" s="130"/>
      <c r="AT148" s="130"/>
      <c r="AU148" s="130"/>
      <c r="AV148" s="130"/>
      <c r="AW148" s="130"/>
      <c r="AX148" s="130"/>
      <c r="AY148" s="130"/>
      <c r="AZ148" s="130"/>
      <c r="BA148" s="130"/>
      <c r="BB148" s="130"/>
      <c r="BC148" s="130"/>
    </row>
    <row r="149" spans="6:55">
      <c r="F149" s="128"/>
      <c r="G149" s="128"/>
      <c r="H149" s="128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  <c r="AA149" s="130"/>
      <c r="AB149" s="130"/>
      <c r="AC149" s="130"/>
      <c r="AD149" s="130"/>
      <c r="AE149" s="130"/>
      <c r="AF149" s="130"/>
      <c r="AG149" s="130"/>
      <c r="AH149" s="130"/>
      <c r="AI149" s="130"/>
      <c r="AJ149" s="130"/>
      <c r="AK149" s="130"/>
      <c r="AL149" s="130"/>
      <c r="AM149" s="130"/>
      <c r="AN149" s="130"/>
      <c r="AO149" s="130"/>
      <c r="AP149" s="130"/>
      <c r="AQ149" s="130"/>
      <c r="AR149" s="130"/>
      <c r="AS149" s="130"/>
      <c r="AT149" s="130"/>
      <c r="AU149" s="130"/>
      <c r="AV149" s="130"/>
      <c r="AW149" s="130"/>
      <c r="AX149" s="130"/>
      <c r="AY149" s="130"/>
      <c r="AZ149" s="130"/>
      <c r="BA149" s="130"/>
      <c r="BB149" s="130"/>
      <c r="BC149" s="130"/>
    </row>
    <row r="150" spans="6:55">
      <c r="F150" s="128"/>
      <c r="G150" s="129"/>
      <c r="H150" s="129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  <c r="AA150" s="130"/>
      <c r="AB150" s="130"/>
      <c r="AC150" s="130"/>
      <c r="AD150" s="130"/>
      <c r="AE150" s="130"/>
      <c r="AF150" s="130"/>
      <c r="AG150" s="130"/>
      <c r="AH150" s="130"/>
      <c r="AI150" s="130"/>
      <c r="AJ150" s="130"/>
      <c r="AK150" s="130"/>
      <c r="AL150" s="130"/>
      <c r="AM150" s="130"/>
      <c r="AN150" s="130"/>
      <c r="AO150" s="130"/>
      <c r="AP150" s="130"/>
      <c r="AQ150" s="130"/>
      <c r="AR150" s="130"/>
      <c r="AS150" s="130"/>
      <c r="AT150" s="130"/>
      <c r="AU150" s="130"/>
      <c r="AV150" s="130"/>
      <c r="AW150" s="130"/>
      <c r="AX150" s="130"/>
      <c r="AY150" s="130"/>
      <c r="AZ150" s="130"/>
      <c r="BA150" s="130"/>
      <c r="BB150" s="130"/>
      <c r="BC150" s="130"/>
    </row>
    <row r="151" spans="6:55">
      <c r="F151" s="128"/>
      <c r="G151" s="128"/>
      <c r="H151" s="128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  <c r="AA151" s="130"/>
      <c r="AB151" s="130"/>
      <c r="AC151" s="130"/>
      <c r="AD151" s="130"/>
      <c r="AE151" s="130"/>
      <c r="AF151" s="130"/>
      <c r="AG151" s="130"/>
      <c r="AH151" s="130"/>
      <c r="AI151" s="130"/>
      <c r="AJ151" s="130"/>
      <c r="AK151" s="130"/>
      <c r="AL151" s="130"/>
      <c r="AM151" s="130"/>
      <c r="AN151" s="130"/>
      <c r="AO151" s="130"/>
      <c r="AP151" s="130"/>
      <c r="AQ151" s="130"/>
      <c r="AR151" s="130"/>
      <c r="AS151" s="130"/>
      <c r="AT151" s="130"/>
      <c r="AU151" s="130"/>
      <c r="AV151" s="130"/>
      <c r="AW151" s="130"/>
      <c r="AX151" s="130"/>
      <c r="AY151" s="130"/>
      <c r="AZ151" s="130"/>
      <c r="BA151" s="130"/>
      <c r="BB151" s="130"/>
      <c r="BC151" s="130"/>
    </row>
    <row r="152" spans="6:55">
      <c r="F152" s="128"/>
      <c r="G152" s="128"/>
      <c r="H152" s="128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  <c r="AA152" s="130"/>
      <c r="AB152" s="130"/>
      <c r="AC152" s="130"/>
      <c r="AD152" s="130"/>
      <c r="AE152" s="130"/>
      <c r="AF152" s="130"/>
      <c r="AG152" s="130"/>
      <c r="AH152" s="130"/>
      <c r="AI152" s="130"/>
      <c r="AJ152" s="130"/>
      <c r="AK152" s="130"/>
      <c r="AL152" s="130"/>
      <c r="AM152" s="130"/>
      <c r="AN152" s="130"/>
      <c r="AO152" s="130"/>
      <c r="AP152" s="130"/>
      <c r="AQ152" s="130"/>
      <c r="AR152" s="130"/>
      <c r="AS152" s="130"/>
      <c r="AT152" s="130"/>
      <c r="AU152" s="130"/>
      <c r="AV152" s="130"/>
      <c r="AW152" s="130"/>
      <c r="AX152" s="130"/>
      <c r="AY152" s="130"/>
      <c r="AZ152" s="130"/>
      <c r="BA152" s="130"/>
      <c r="BB152" s="130"/>
      <c r="BC152" s="130"/>
    </row>
    <row r="153" spans="6:55">
      <c r="F153" s="128"/>
      <c r="G153" s="128"/>
      <c r="H153" s="128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  <c r="AA153" s="130"/>
      <c r="AB153" s="130"/>
      <c r="AC153" s="130"/>
      <c r="AD153" s="130"/>
      <c r="AE153" s="130"/>
      <c r="AF153" s="130"/>
      <c r="AG153" s="130"/>
      <c r="AH153" s="130"/>
      <c r="AI153" s="130"/>
      <c r="AJ153" s="130"/>
      <c r="AK153" s="130"/>
      <c r="AL153" s="130"/>
      <c r="AM153" s="130"/>
      <c r="AN153" s="130"/>
      <c r="AO153" s="130"/>
      <c r="AP153" s="130"/>
      <c r="AQ153" s="130"/>
      <c r="AR153" s="130"/>
      <c r="AS153" s="130"/>
      <c r="AT153" s="130"/>
      <c r="AU153" s="130"/>
      <c r="AV153" s="130"/>
      <c r="AW153" s="130"/>
      <c r="AX153" s="130"/>
      <c r="AY153" s="130"/>
      <c r="AZ153" s="130"/>
      <c r="BA153" s="130"/>
      <c r="BB153" s="130"/>
      <c r="BC153" s="130"/>
    </row>
    <row r="154" spans="6:55">
      <c r="F154" s="128"/>
      <c r="G154" s="128"/>
      <c r="H154" s="128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  <c r="AA154" s="130"/>
      <c r="AB154" s="130"/>
      <c r="AC154" s="130"/>
      <c r="AD154" s="130"/>
      <c r="AE154" s="130"/>
      <c r="AF154" s="130"/>
      <c r="AG154" s="130"/>
      <c r="AH154" s="130"/>
      <c r="AI154" s="130"/>
      <c r="AJ154" s="130"/>
      <c r="AK154" s="130"/>
      <c r="AL154" s="130"/>
      <c r="AM154" s="130"/>
      <c r="AN154" s="130"/>
      <c r="AO154" s="130"/>
      <c r="AP154" s="130"/>
      <c r="AQ154" s="130"/>
      <c r="AR154" s="130"/>
      <c r="AS154" s="130"/>
      <c r="AT154" s="130"/>
      <c r="AU154" s="130"/>
      <c r="AV154" s="130"/>
      <c r="AW154" s="130"/>
      <c r="AX154" s="130"/>
      <c r="AY154" s="130"/>
      <c r="AZ154" s="130"/>
      <c r="BA154" s="130"/>
      <c r="BB154" s="130"/>
      <c r="BC154" s="130"/>
    </row>
    <row r="155" spans="6:55">
      <c r="F155" s="128"/>
      <c r="G155" s="129"/>
      <c r="H155" s="129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  <c r="AA155" s="130"/>
      <c r="AB155" s="130"/>
      <c r="AC155" s="130"/>
      <c r="AD155" s="130"/>
      <c r="AE155" s="130"/>
      <c r="AF155" s="130"/>
      <c r="AG155" s="130"/>
      <c r="AH155" s="130"/>
      <c r="AI155" s="130"/>
      <c r="AJ155" s="130"/>
      <c r="AK155" s="130"/>
      <c r="AL155" s="130"/>
      <c r="AM155" s="130"/>
      <c r="AN155" s="130"/>
      <c r="AO155" s="130"/>
      <c r="AP155" s="130"/>
      <c r="AQ155" s="130"/>
      <c r="AR155" s="130"/>
      <c r="AS155" s="130"/>
      <c r="AT155" s="130"/>
      <c r="AU155" s="130"/>
      <c r="AV155" s="130"/>
      <c r="AW155" s="130"/>
      <c r="AX155" s="130"/>
      <c r="AY155" s="130"/>
      <c r="AZ155" s="130"/>
      <c r="BA155" s="130"/>
      <c r="BB155" s="130"/>
      <c r="BC155" s="130"/>
    </row>
    <row r="156" spans="6:55">
      <c r="F156" s="128"/>
      <c r="G156" s="128"/>
      <c r="H156" s="128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  <c r="AA156" s="130"/>
      <c r="AB156" s="130"/>
      <c r="AC156" s="130"/>
      <c r="AD156" s="130"/>
      <c r="AE156" s="130"/>
      <c r="AF156" s="130"/>
      <c r="AG156" s="130"/>
      <c r="AH156" s="130"/>
      <c r="AI156" s="130"/>
      <c r="AJ156" s="130"/>
      <c r="AK156" s="130"/>
      <c r="AL156" s="130"/>
      <c r="AM156" s="130"/>
      <c r="AN156" s="130"/>
      <c r="AO156" s="130"/>
      <c r="AP156" s="130"/>
      <c r="AQ156" s="130"/>
      <c r="AR156" s="130"/>
      <c r="AS156" s="130"/>
      <c r="AT156" s="130"/>
      <c r="AU156" s="130"/>
      <c r="AV156" s="130"/>
      <c r="AW156" s="130"/>
      <c r="AX156" s="130"/>
      <c r="AY156" s="130"/>
      <c r="AZ156" s="130"/>
      <c r="BA156" s="130"/>
      <c r="BB156" s="130"/>
      <c r="BC156" s="130"/>
    </row>
    <row r="157" spans="6:55">
      <c r="F157" s="128"/>
      <c r="G157" s="128"/>
      <c r="H157" s="128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  <c r="AA157" s="130"/>
      <c r="AB157" s="130"/>
      <c r="AC157" s="130"/>
      <c r="AD157" s="130"/>
      <c r="AE157" s="130"/>
      <c r="AF157" s="130"/>
      <c r="AG157" s="130"/>
      <c r="AH157" s="130"/>
      <c r="AI157" s="130"/>
      <c r="AJ157" s="130"/>
      <c r="AK157" s="130"/>
      <c r="AL157" s="130"/>
      <c r="AM157" s="130"/>
      <c r="AN157" s="130"/>
      <c r="AO157" s="130"/>
      <c r="AP157" s="130"/>
      <c r="AQ157" s="130"/>
      <c r="AR157" s="130"/>
      <c r="AS157" s="130"/>
      <c r="AT157" s="130"/>
      <c r="AU157" s="130"/>
      <c r="AV157" s="130"/>
      <c r="AW157" s="130"/>
      <c r="AX157" s="130"/>
      <c r="AY157" s="130"/>
      <c r="AZ157" s="130"/>
      <c r="BA157" s="130"/>
      <c r="BB157" s="130"/>
      <c r="BC157" s="130"/>
    </row>
    <row r="158" spans="6:55">
      <c r="F158" s="128"/>
      <c r="G158" s="128"/>
      <c r="H158" s="128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  <c r="AA158" s="130"/>
      <c r="AB158" s="130"/>
      <c r="AC158" s="130"/>
      <c r="AD158" s="130"/>
      <c r="AE158" s="130"/>
      <c r="AF158" s="130"/>
      <c r="AG158" s="130"/>
      <c r="AH158" s="130"/>
      <c r="AI158" s="130"/>
      <c r="AJ158" s="130"/>
      <c r="AK158" s="130"/>
      <c r="AL158" s="130"/>
      <c r="AM158" s="130"/>
      <c r="AN158" s="130"/>
      <c r="AO158" s="130"/>
      <c r="AP158" s="130"/>
      <c r="AQ158" s="130"/>
      <c r="AR158" s="130"/>
      <c r="AS158" s="130"/>
      <c r="AT158" s="130"/>
      <c r="AU158" s="130"/>
      <c r="AV158" s="130"/>
      <c r="AW158" s="130"/>
      <c r="AX158" s="130"/>
      <c r="AY158" s="130"/>
      <c r="AZ158" s="130"/>
      <c r="BA158" s="130"/>
      <c r="BB158" s="130"/>
      <c r="BC158" s="130"/>
    </row>
    <row r="159" spans="6:55">
      <c r="F159" s="128"/>
      <c r="G159" s="128"/>
      <c r="H159" s="128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  <c r="AA159" s="130"/>
      <c r="AB159" s="130"/>
      <c r="AC159" s="130"/>
      <c r="AD159" s="130"/>
      <c r="AE159" s="130"/>
      <c r="AF159" s="130"/>
      <c r="AG159" s="130"/>
      <c r="AH159" s="130"/>
      <c r="AI159" s="130"/>
      <c r="AJ159" s="130"/>
      <c r="AK159" s="130"/>
      <c r="AL159" s="130"/>
      <c r="AM159" s="130"/>
      <c r="AN159" s="130"/>
      <c r="AO159" s="130"/>
      <c r="AP159" s="130"/>
      <c r="AQ159" s="130"/>
      <c r="AR159" s="130"/>
      <c r="AS159" s="130"/>
      <c r="AT159" s="130"/>
      <c r="AU159" s="130"/>
      <c r="AV159" s="130"/>
      <c r="AW159" s="130"/>
      <c r="AX159" s="130"/>
      <c r="AY159" s="130"/>
      <c r="AZ159" s="130"/>
      <c r="BA159" s="130"/>
      <c r="BB159" s="130"/>
      <c r="BC159" s="130"/>
    </row>
    <row r="160" spans="6:55">
      <c r="F160" s="128"/>
      <c r="G160" s="129"/>
      <c r="H160" s="129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  <c r="AA160" s="130"/>
      <c r="AB160" s="130"/>
      <c r="AC160" s="130"/>
      <c r="AD160" s="130"/>
      <c r="AE160" s="130"/>
      <c r="AF160" s="130"/>
      <c r="AG160" s="130"/>
      <c r="AH160" s="130"/>
      <c r="AI160" s="130"/>
      <c r="AJ160" s="130"/>
      <c r="AK160" s="130"/>
      <c r="AL160" s="130"/>
      <c r="AM160" s="130"/>
      <c r="AN160" s="130"/>
      <c r="AO160" s="130"/>
      <c r="AP160" s="130"/>
      <c r="AQ160" s="130"/>
      <c r="AR160" s="130"/>
      <c r="AS160" s="130"/>
      <c r="AT160" s="130"/>
      <c r="AU160" s="130"/>
      <c r="AV160" s="130"/>
      <c r="AW160" s="130"/>
      <c r="AX160" s="130"/>
      <c r="AY160" s="130"/>
      <c r="AZ160" s="130"/>
      <c r="BA160" s="130"/>
      <c r="BB160" s="130"/>
      <c r="BC160" s="130"/>
    </row>
    <row r="161" spans="2:55" ht="14.5">
      <c r="B161" s="114"/>
      <c r="C161" s="114"/>
      <c r="F161" s="128"/>
      <c r="G161" s="128"/>
      <c r="H161" s="128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  <c r="AA161" s="130"/>
      <c r="AB161" s="130"/>
      <c r="AC161" s="130"/>
      <c r="AD161" s="130"/>
      <c r="AE161" s="130"/>
      <c r="AF161" s="130"/>
      <c r="AG161" s="130"/>
      <c r="AH161" s="130"/>
      <c r="AI161" s="130"/>
      <c r="AJ161" s="130"/>
      <c r="AK161" s="130"/>
      <c r="AL161" s="130"/>
      <c r="AM161" s="130"/>
      <c r="AN161" s="130"/>
      <c r="AO161" s="130"/>
      <c r="AP161" s="130"/>
      <c r="AQ161" s="130"/>
      <c r="AR161" s="130"/>
      <c r="AS161" s="130"/>
      <c r="AT161" s="130"/>
      <c r="AU161" s="130"/>
      <c r="AV161" s="130"/>
      <c r="AW161" s="130"/>
      <c r="AX161" s="130"/>
      <c r="AY161" s="130"/>
      <c r="AZ161" s="130"/>
      <c r="BA161" s="130"/>
      <c r="BB161" s="130"/>
      <c r="BC161" s="130"/>
    </row>
    <row r="162" spans="2:55" ht="14.5">
      <c r="B162" s="114"/>
      <c r="C162" s="114"/>
      <c r="F162" s="128"/>
      <c r="G162" s="128"/>
      <c r="H162" s="128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  <c r="AA162" s="130"/>
      <c r="AB162" s="130"/>
      <c r="AC162" s="130"/>
      <c r="AD162" s="130"/>
      <c r="AE162" s="130"/>
      <c r="AF162" s="130"/>
      <c r="AG162" s="130"/>
      <c r="AH162" s="130"/>
      <c r="AI162" s="130"/>
      <c r="AJ162" s="130"/>
      <c r="AK162" s="130"/>
      <c r="AL162" s="130"/>
      <c r="AM162" s="130"/>
      <c r="AN162" s="130"/>
      <c r="AO162" s="130"/>
      <c r="AP162" s="130"/>
      <c r="AQ162" s="130"/>
      <c r="AR162" s="130"/>
      <c r="AS162" s="130"/>
      <c r="AT162" s="130"/>
      <c r="AU162" s="130"/>
      <c r="AV162" s="130"/>
      <c r="AW162" s="130"/>
      <c r="AX162" s="130"/>
      <c r="AY162" s="130"/>
      <c r="AZ162" s="130"/>
      <c r="BA162" s="130"/>
      <c r="BB162" s="130"/>
      <c r="BC162" s="130"/>
    </row>
    <row r="163" spans="2:55" ht="14.5">
      <c r="B163" s="114"/>
      <c r="C163" s="114"/>
      <c r="F163" s="128"/>
      <c r="G163" s="128"/>
      <c r="H163" s="128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  <c r="AA163" s="130"/>
      <c r="AB163" s="130"/>
      <c r="AC163" s="130"/>
      <c r="AD163" s="130"/>
      <c r="AE163" s="130"/>
      <c r="AF163" s="130"/>
      <c r="AG163" s="130"/>
      <c r="AH163" s="130"/>
      <c r="AI163" s="130"/>
      <c r="AJ163" s="130"/>
      <c r="AK163" s="130"/>
      <c r="AL163" s="130"/>
      <c r="AM163" s="130"/>
      <c r="AN163" s="130"/>
      <c r="AO163" s="130"/>
      <c r="AP163" s="130"/>
      <c r="AQ163" s="130"/>
      <c r="AR163" s="130"/>
      <c r="AS163" s="130"/>
      <c r="AT163" s="130"/>
      <c r="AU163" s="130"/>
      <c r="AV163" s="130"/>
      <c r="AW163" s="130"/>
      <c r="AX163" s="130"/>
      <c r="AY163" s="130"/>
      <c r="AZ163" s="130"/>
      <c r="BA163" s="130"/>
      <c r="BB163" s="130"/>
      <c r="BC163" s="130"/>
    </row>
    <row r="164" spans="2:55" ht="14.5">
      <c r="B164" s="114"/>
      <c r="C164" s="114"/>
      <c r="D164" s="114"/>
      <c r="E164" s="114"/>
      <c r="F164" s="128"/>
      <c r="G164" s="128"/>
      <c r="H164" s="128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  <c r="AA164" s="130"/>
      <c r="AB164" s="130"/>
      <c r="AC164" s="130"/>
      <c r="AD164" s="130"/>
      <c r="AE164" s="130"/>
      <c r="AF164" s="130"/>
      <c r="AG164" s="130"/>
      <c r="AH164" s="130"/>
      <c r="AI164" s="130"/>
      <c r="AJ164" s="130"/>
      <c r="AK164" s="130"/>
      <c r="AL164" s="130"/>
      <c r="AM164" s="130"/>
      <c r="AN164" s="130"/>
      <c r="AO164" s="130"/>
      <c r="AP164" s="130"/>
      <c r="AQ164" s="130"/>
      <c r="AR164" s="130"/>
      <c r="AS164" s="130"/>
      <c r="AT164" s="130"/>
      <c r="AU164" s="130"/>
      <c r="AV164" s="130"/>
      <c r="AW164" s="130"/>
      <c r="AX164" s="130"/>
      <c r="AY164" s="130"/>
      <c r="AZ164" s="130"/>
      <c r="BA164" s="130"/>
      <c r="BB164" s="130"/>
      <c r="BC164" s="130"/>
    </row>
    <row r="165" spans="2:55" ht="14.5">
      <c r="B165" s="114"/>
      <c r="C165" s="114"/>
      <c r="D165" s="114"/>
      <c r="E165" s="114"/>
      <c r="F165" s="128"/>
      <c r="G165" s="129"/>
      <c r="H165" s="129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  <c r="AA165" s="130"/>
      <c r="AB165" s="130"/>
      <c r="AC165" s="130"/>
      <c r="AD165" s="130"/>
      <c r="AE165" s="130"/>
      <c r="AF165" s="130"/>
      <c r="AG165" s="130"/>
      <c r="AH165" s="130"/>
      <c r="AI165" s="130"/>
      <c r="AJ165" s="130"/>
      <c r="AK165" s="130"/>
      <c r="AL165" s="130"/>
      <c r="AM165" s="130"/>
      <c r="AN165" s="130"/>
      <c r="AO165" s="130"/>
      <c r="AP165" s="130"/>
      <c r="AQ165" s="130"/>
      <c r="AR165" s="130"/>
      <c r="AS165" s="130"/>
      <c r="AT165" s="130"/>
      <c r="AU165" s="130"/>
      <c r="AV165" s="130"/>
      <c r="AW165" s="130"/>
      <c r="AX165" s="130"/>
      <c r="AY165" s="130"/>
      <c r="AZ165" s="130"/>
      <c r="BA165" s="130"/>
      <c r="BB165" s="130"/>
      <c r="BC165" s="130"/>
    </row>
    <row r="166" spans="2:55" ht="14.5">
      <c r="B166" s="114"/>
      <c r="C166" s="114"/>
      <c r="D166" s="114"/>
      <c r="E166" s="114"/>
      <c r="F166" s="128"/>
      <c r="G166" s="128"/>
      <c r="H166" s="128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  <c r="AA166" s="130"/>
      <c r="AB166" s="130"/>
      <c r="AC166" s="130"/>
      <c r="AD166" s="130"/>
      <c r="AE166" s="130"/>
      <c r="AF166" s="130"/>
      <c r="AG166" s="130"/>
      <c r="AH166" s="130"/>
      <c r="AI166" s="130"/>
      <c r="AJ166" s="130"/>
      <c r="AK166" s="130"/>
      <c r="AL166" s="130"/>
      <c r="AM166" s="130"/>
      <c r="AN166" s="130"/>
      <c r="AO166" s="130"/>
      <c r="AP166" s="130"/>
      <c r="AQ166" s="130"/>
      <c r="AR166" s="130"/>
      <c r="AS166" s="130"/>
      <c r="AT166" s="130"/>
      <c r="AU166" s="130"/>
      <c r="AV166" s="130"/>
      <c r="AW166" s="130"/>
      <c r="AX166" s="130"/>
      <c r="AY166" s="130"/>
      <c r="AZ166" s="130"/>
      <c r="BA166" s="130"/>
      <c r="BB166" s="130"/>
      <c r="BC166" s="130"/>
    </row>
    <row r="167" spans="2:55" ht="14.5">
      <c r="D167" s="114"/>
      <c r="E167" s="114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  <c r="AA167" s="130"/>
      <c r="AB167" s="130"/>
      <c r="AC167" s="130"/>
      <c r="AD167" s="130"/>
      <c r="AE167" s="130"/>
      <c r="AF167" s="130"/>
      <c r="AG167" s="130"/>
      <c r="AH167" s="130"/>
      <c r="AI167" s="130"/>
      <c r="AJ167" s="130"/>
      <c r="AK167" s="130"/>
      <c r="AL167" s="130"/>
      <c r="AM167" s="130"/>
      <c r="AN167" s="130"/>
      <c r="AO167" s="130"/>
      <c r="AP167" s="130"/>
      <c r="AQ167" s="130"/>
      <c r="AR167" s="130"/>
      <c r="AS167" s="130"/>
      <c r="AT167" s="130"/>
      <c r="AU167" s="130"/>
      <c r="AV167" s="130"/>
      <c r="AW167" s="130"/>
      <c r="AX167" s="130"/>
      <c r="AY167" s="130"/>
      <c r="AZ167" s="130"/>
      <c r="BA167" s="130"/>
      <c r="BB167" s="130"/>
      <c r="BC167" s="130"/>
    </row>
    <row r="168" spans="2:55" ht="14.5">
      <c r="D168" s="114"/>
      <c r="E168" s="114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  <c r="AA168" s="130"/>
      <c r="AB168" s="130"/>
      <c r="AC168" s="130"/>
      <c r="AD168" s="130"/>
      <c r="AE168" s="130"/>
      <c r="AF168" s="130"/>
      <c r="AG168" s="130"/>
      <c r="AH168" s="130"/>
      <c r="AI168" s="130"/>
      <c r="AJ168" s="130"/>
      <c r="AK168" s="130"/>
      <c r="AL168" s="130"/>
      <c r="AM168" s="130"/>
      <c r="AN168" s="130"/>
      <c r="AO168" s="130"/>
      <c r="AP168" s="130"/>
      <c r="AQ168" s="130"/>
      <c r="AR168" s="130"/>
      <c r="AS168" s="130"/>
      <c r="AT168" s="130"/>
      <c r="AU168" s="130"/>
      <c r="AV168" s="130"/>
      <c r="AW168" s="130"/>
      <c r="AX168" s="130"/>
      <c r="AY168" s="130"/>
      <c r="AZ168" s="130"/>
      <c r="BA168" s="130"/>
      <c r="BB168" s="130"/>
      <c r="BC168" s="130"/>
    </row>
    <row r="169" spans="2:55" ht="14.5">
      <c r="D169" s="114"/>
      <c r="E169" s="114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  <c r="AA169" s="130"/>
      <c r="AB169" s="130"/>
      <c r="AC169" s="130"/>
      <c r="AD169" s="130"/>
      <c r="AE169" s="130"/>
      <c r="AF169" s="130"/>
      <c r="AG169" s="130"/>
      <c r="AH169" s="130"/>
      <c r="AI169" s="130"/>
      <c r="AJ169" s="130"/>
      <c r="AK169" s="130"/>
      <c r="AL169" s="130"/>
      <c r="AM169" s="130"/>
      <c r="AN169" s="130"/>
      <c r="AO169" s="130"/>
      <c r="AP169" s="130"/>
      <c r="AQ169" s="130"/>
      <c r="AR169" s="130"/>
      <c r="AS169" s="130"/>
      <c r="AT169" s="130"/>
      <c r="AU169" s="130"/>
      <c r="AV169" s="130"/>
      <c r="AW169" s="130"/>
      <c r="AX169" s="130"/>
      <c r="AY169" s="130"/>
      <c r="AZ169" s="130"/>
      <c r="BA169" s="130"/>
      <c r="BB169" s="130"/>
      <c r="BC169" s="130"/>
    </row>
    <row r="170" spans="2:55" ht="14.5">
      <c r="B170" s="119"/>
      <c r="C170" s="114"/>
      <c r="F170" s="124"/>
      <c r="G170" s="114"/>
      <c r="H170" s="114"/>
      <c r="I170" s="114"/>
      <c r="J170" s="114"/>
      <c r="K170" s="114"/>
      <c r="L170" s="114"/>
      <c r="M170" s="114"/>
      <c r="N170" s="114"/>
      <c r="O170" s="114"/>
      <c r="P170" s="114"/>
    </row>
    <row r="171" spans="2:55" ht="14.5">
      <c r="B171" s="125"/>
      <c r="C171" s="114"/>
      <c r="F171" s="114"/>
      <c r="G171" s="114"/>
      <c r="H171" s="122" t="s">
        <v>424</v>
      </c>
      <c r="I171" s="114"/>
      <c r="J171" s="114"/>
      <c r="K171" s="114"/>
      <c r="L171" s="114"/>
      <c r="M171" s="114"/>
      <c r="N171" s="114"/>
      <c r="O171" s="114"/>
      <c r="P171" s="114"/>
    </row>
    <row r="172" spans="2:55" ht="15" thickBot="1">
      <c r="B172" s="126"/>
      <c r="C172" s="114"/>
      <c r="F172" s="115" t="s">
        <v>1</v>
      </c>
      <c r="G172" s="115" t="s">
        <v>2</v>
      </c>
      <c r="H172" s="115" t="s">
        <v>3</v>
      </c>
      <c r="I172" s="76" t="s">
        <v>141</v>
      </c>
      <c r="J172" s="3" t="s">
        <v>142</v>
      </c>
      <c r="K172" s="3" t="s">
        <v>143</v>
      </c>
      <c r="L172" s="3" t="s">
        <v>144</v>
      </c>
      <c r="M172" s="3" t="s">
        <v>145</v>
      </c>
      <c r="N172" s="3" t="s">
        <v>146</v>
      </c>
      <c r="O172" s="3" t="s">
        <v>147</v>
      </c>
      <c r="P172" s="116"/>
    </row>
    <row r="173" spans="2:55" ht="14.5">
      <c r="B173" s="119"/>
      <c r="C173" s="114"/>
      <c r="D173" s="114"/>
      <c r="E173" s="117" t="s">
        <v>377</v>
      </c>
      <c r="F173" s="118" t="s">
        <v>113</v>
      </c>
      <c r="G173" s="114"/>
      <c r="H173" s="114"/>
      <c r="I173" s="117">
        <v>150</v>
      </c>
      <c r="J173" s="117">
        <v>150</v>
      </c>
      <c r="K173" s="117">
        <v>150</v>
      </c>
      <c r="L173" s="117">
        <v>150</v>
      </c>
      <c r="M173" s="117">
        <v>150</v>
      </c>
      <c r="N173" s="117">
        <v>150</v>
      </c>
      <c r="O173" s="117">
        <v>150</v>
      </c>
      <c r="P173" s="117"/>
      <c r="Q173" s="114"/>
      <c r="R173" s="114"/>
      <c r="S173" s="114"/>
      <c r="T173" s="114"/>
      <c r="U173" s="114"/>
      <c r="V173" s="114"/>
      <c r="W173" s="114"/>
      <c r="X173" s="114"/>
      <c r="Y173" s="114"/>
      <c r="Z173" s="114"/>
      <c r="AA173" s="114"/>
      <c r="AB173" s="114"/>
      <c r="AC173" s="114"/>
      <c r="AD173" s="114"/>
      <c r="AE173" s="114"/>
      <c r="AF173" s="114"/>
      <c r="AG173" s="114"/>
      <c r="AH173" s="114"/>
      <c r="AI173" s="114"/>
      <c r="AJ173" s="114"/>
      <c r="AK173" s="114"/>
      <c r="AL173" s="114"/>
      <c r="AM173" s="114"/>
      <c r="AN173" s="114"/>
      <c r="AO173" s="114"/>
      <c r="AP173" s="114"/>
      <c r="AQ173" s="114"/>
      <c r="AR173" s="114"/>
      <c r="AS173" s="114"/>
      <c r="AT173" s="114"/>
      <c r="AU173" s="114"/>
      <c r="AV173" s="114"/>
      <c r="AW173" s="114"/>
      <c r="AX173" s="114"/>
      <c r="AY173" s="114"/>
      <c r="AZ173" s="114"/>
      <c r="BA173" s="114"/>
      <c r="BB173" s="114"/>
      <c r="BC173" s="114"/>
    </row>
    <row r="174" spans="2:55" ht="14.5">
      <c r="B174" s="119"/>
      <c r="C174" s="114"/>
      <c r="D174" s="114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X174" s="114"/>
      <c r="Y174" s="114"/>
      <c r="Z174" s="114"/>
      <c r="AA174" s="114"/>
      <c r="AB174" s="114"/>
      <c r="AC174" s="114"/>
      <c r="AD174" s="114"/>
      <c r="AE174" s="114"/>
      <c r="AF174" s="114"/>
      <c r="AG174" s="114"/>
      <c r="AH174" s="114"/>
      <c r="AI174" s="114"/>
      <c r="AJ174" s="114"/>
      <c r="AK174" s="114"/>
      <c r="AL174" s="114"/>
      <c r="AM174" s="114"/>
      <c r="AN174" s="114"/>
      <c r="AO174" s="114"/>
      <c r="AP174" s="114"/>
      <c r="AQ174" s="114"/>
      <c r="AR174" s="114"/>
      <c r="AS174" s="114"/>
      <c r="AT174" s="114"/>
      <c r="AU174" s="114"/>
      <c r="AV174" s="114"/>
      <c r="AW174" s="114"/>
      <c r="AX174" s="114"/>
      <c r="AY174" s="114"/>
      <c r="AZ174" s="114"/>
      <c r="BA174" s="114"/>
      <c r="BB174" s="114"/>
      <c r="BC174" s="114"/>
    </row>
    <row r="175" spans="2:55" ht="15" thickBot="1">
      <c r="B175" s="119"/>
      <c r="C175" s="114"/>
      <c r="D175" s="114"/>
      <c r="E175" s="114"/>
      <c r="F175" s="114"/>
      <c r="G175" s="114"/>
      <c r="H175" s="114"/>
      <c r="I175" s="114"/>
      <c r="J175" s="114"/>
      <c r="K175" s="114"/>
      <c r="L175" s="114"/>
      <c r="M175" s="114"/>
      <c r="N175" s="114"/>
      <c r="O175" s="114"/>
      <c r="P175" s="114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  <c r="AA175" s="116"/>
      <c r="AB175" s="116"/>
      <c r="AC175" s="116"/>
      <c r="AD175" s="116"/>
      <c r="AE175" s="116"/>
      <c r="AF175" s="116"/>
      <c r="AG175" s="116"/>
      <c r="AH175" s="116"/>
      <c r="AI175" s="116"/>
      <c r="AJ175" s="116"/>
      <c r="AK175" s="116"/>
      <c r="AL175" s="116"/>
      <c r="AM175" s="116"/>
      <c r="AN175" s="116"/>
      <c r="AO175" s="116"/>
      <c r="AP175" s="116"/>
      <c r="AQ175" s="116"/>
      <c r="AR175" s="116"/>
      <c r="AS175" s="116"/>
      <c r="AT175" s="114"/>
      <c r="AU175" s="114"/>
      <c r="AV175" s="114"/>
      <c r="AW175" s="114"/>
      <c r="AX175" s="114"/>
      <c r="AY175" s="114"/>
      <c r="AZ175" s="114"/>
      <c r="BA175" s="114"/>
      <c r="BB175" s="114"/>
      <c r="BC175" s="114"/>
    </row>
    <row r="176" spans="2:55" ht="14.5">
      <c r="B176" s="119"/>
      <c r="C176" s="114"/>
      <c r="D176" s="114"/>
      <c r="E176" s="114"/>
      <c r="F176" s="114"/>
      <c r="G176" s="114"/>
      <c r="H176" s="122" t="s">
        <v>378</v>
      </c>
      <c r="I176" s="114"/>
      <c r="J176" s="114"/>
      <c r="K176" s="114"/>
      <c r="L176" s="114"/>
      <c r="M176" s="114"/>
      <c r="N176" s="114"/>
      <c r="O176" s="114"/>
      <c r="P176" s="114"/>
      <c r="Q176" s="117"/>
      <c r="R176" s="117"/>
      <c r="S176" s="117"/>
      <c r="T176" s="117"/>
      <c r="U176" s="117"/>
      <c r="V176" s="117"/>
      <c r="W176" s="117"/>
      <c r="X176" s="117"/>
      <c r="Y176" s="117"/>
      <c r="Z176" s="117"/>
      <c r="AA176" s="117"/>
      <c r="AB176" s="117"/>
      <c r="AC176" s="117"/>
      <c r="AD176" s="117"/>
      <c r="AE176" s="117"/>
      <c r="AF176" s="117"/>
      <c r="AG176" s="117"/>
      <c r="AH176" s="117"/>
      <c r="AI176" s="117"/>
      <c r="AJ176" s="117"/>
      <c r="AK176" s="117"/>
      <c r="AL176" s="117"/>
      <c r="AM176" s="117"/>
      <c r="AN176" s="117"/>
      <c r="AO176" s="117"/>
      <c r="AP176" s="117"/>
      <c r="AQ176" s="117"/>
      <c r="AR176" s="117"/>
      <c r="AS176" s="117"/>
      <c r="AT176" s="114"/>
      <c r="AU176" s="114"/>
      <c r="AV176" s="114"/>
      <c r="AW176" s="114"/>
      <c r="AX176" s="114"/>
      <c r="AY176" s="114"/>
      <c r="AZ176" s="114"/>
      <c r="BA176" s="114"/>
      <c r="BB176" s="114"/>
      <c r="BC176" s="114"/>
    </row>
    <row r="177" spans="2:55" ht="15" thickBot="1">
      <c r="B177" s="124"/>
      <c r="C177" s="114"/>
      <c r="D177" s="114"/>
      <c r="E177" s="114"/>
      <c r="F177" s="115" t="s">
        <v>1</v>
      </c>
      <c r="G177" s="115" t="s">
        <v>2</v>
      </c>
      <c r="H177" s="115" t="s">
        <v>3</v>
      </c>
      <c r="I177" s="76" t="s">
        <v>141</v>
      </c>
      <c r="J177" s="3" t="s">
        <v>142</v>
      </c>
      <c r="K177" s="3" t="s">
        <v>143</v>
      </c>
      <c r="L177" s="3" t="s">
        <v>144</v>
      </c>
      <c r="M177" s="3" t="s">
        <v>145</v>
      </c>
      <c r="N177" s="3" t="s">
        <v>146</v>
      </c>
      <c r="O177" s="3" t="s">
        <v>147</v>
      </c>
      <c r="P177" s="116"/>
      <c r="Q177" s="114"/>
      <c r="R177" s="114"/>
      <c r="S177" s="114"/>
      <c r="T177" s="114"/>
      <c r="U177" s="114"/>
      <c r="V177" s="114"/>
      <c r="W177" s="114"/>
      <c r="X177" s="114"/>
      <c r="Y177" s="114"/>
      <c r="Z177" s="114"/>
      <c r="AA177" s="114"/>
      <c r="AB177" s="114"/>
      <c r="AC177" s="114"/>
      <c r="AD177" s="114"/>
      <c r="AE177" s="114"/>
      <c r="AF177" s="114"/>
      <c r="AG177" s="114"/>
      <c r="AH177" s="114"/>
      <c r="AI177" s="114"/>
      <c r="AJ177" s="114"/>
      <c r="AK177" s="114"/>
      <c r="AL177" s="114"/>
      <c r="AM177" s="114"/>
      <c r="AN177" s="114"/>
      <c r="AO177" s="114"/>
      <c r="AP177" s="114"/>
      <c r="AQ177" s="114"/>
      <c r="AR177" s="114"/>
      <c r="AS177" s="114"/>
      <c r="AT177" s="114"/>
      <c r="AU177" s="114"/>
      <c r="AV177" s="114"/>
      <c r="AW177" s="114"/>
      <c r="AX177" s="114"/>
      <c r="AY177" s="114"/>
      <c r="AZ177" s="114"/>
      <c r="BA177" s="114"/>
      <c r="BB177" s="114"/>
      <c r="BC177" s="114"/>
    </row>
    <row r="178" spans="2:55" ht="14.5">
      <c r="B178" s="124"/>
      <c r="C178" s="114"/>
      <c r="D178" s="114"/>
      <c r="E178" s="114"/>
      <c r="F178" s="118" t="s">
        <v>113</v>
      </c>
      <c r="G178" s="114"/>
      <c r="H178" s="114"/>
      <c r="I178" s="117">
        <v>15</v>
      </c>
      <c r="J178" s="117">
        <v>15</v>
      </c>
      <c r="K178" s="117">
        <v>15</v>
      </c>
      <c r="L178" s="117">
        <v>15</v>
      </c>
      <c r="M178" s="117">
        <v>15</v>
      </c>
      <c r="N178" s="117">
        <v>15</v>
      </c>
      <c r="O178" s="117">
        <v>15</v>
      </c>
      <c r="P178" s="117"/>
      <c r="Q178" s="114"/>
      <c r="R178" s="114"/>
      <c r="S178" s="114"/>
      <c r="T178" s="114"/>
      <c r="U178" s="114"/>
      <c r="V178" s="114"/>
      <c r="W178" s="114"/>
      <c r="X178" s="114"/>
      <c r="Y178" s="114"/>
      <c r="Z178" s="114"/>
      <c r="AA178" s="114"/>
      <c r="AB178" s="114"/>
      <c r="AC178" s="114"/>
      <c r="AD178" s="114"/>
      <c r="AE178" s="114"/>
      <c r="AF178" s="114"/>
      <c r="AG178" s="114"/>
      <c r="AH178" s="114"/>
      <c r="AI178" s="114"/>
      <c r="AJ178" s="114"/>
      <c r="AK178" s="114"/>
      <c r="AL178" s="114"/>
      <c r="AM178" s="114"/>
      <c r="AN178" s="114"/>
      <c r="AO178" s="114"/>
      <c r="AP178" s="114"/>
      <c r="AQ178" s="114"/>
      <c r="AR178" s="114"/>
      <c r="AS178" s="114"/>
      <c r="AT178" s="114"/>
      <c r="AU178" s="114"/>
      <c r="AV178" s="114"/>
      <c r="AW178" s="114"/>
      <c r="AX178" s="114"/>
      <c r="AY178" s="114"/>
      <c r="AZ178" s="114"/>
      <c r="BA178" s="114"/>
      <c r="BB178" s="114"/>
      <c r="BC178" s="114"/>
    </row>
    <row r="179" spans="2:55" ht="14.5">
      <c r="B179" s="119"/>
      <c r="C179" s="114"/>
      <c r="D179" s="114"/>
      <c r="E179" s="114"/>
      <c r="F179" s="114"/>
      <c r="G179" s="114"/>
      <c r="H179" s="114"/>
      <c r="I179" s="114"/>
      <c r="J179" s="114"/>
      <c r="K179" s="114"/>
      <c r="L179" s="114"/>
      <c r="M179" s="114"/>
      <c r="N179" s="114"/>
      <c r="O179" s="114"/>
      <c r="P179" s="114"/>
      <c r="Q179" s="114"/>
      <c r="R179" s="114"/>
      <c r="S179" s="114"/>
      <c r="T179" s="114"/>
      <c r="U179" s="114"/>
      <c r="V179" s="114"/>
      <c r="W179" s="114"/>
      <c r="X179" s="114"/>
      <c r="Y179" s="114"/>
      <c r="Z179" s="114"/>
      <c r="AA179" s="114"/>
      <c r="AB179" s="114"/>
      <c r="AC179" s="114"/>
      <c r="AD179" s="114"/>
      <c r="AE179" s="114"/>
      <c r="AF179" s="114"/>
      <c r="AG179" s="114"/>
      <c r="AH179" s="114"/>
      <c r="AI179" s="114"/>
      <c r="AJ179" s="114"/>
      <c r="AK179" s="114"/>
      <c r="AL179" s="114"/>
      <c r="AM179" s="114"/>
      <c r="AN179" s="114"/>
      <c r="AO179" s="114"/>
      <c r="AP179" s="114"/>
      <c r="AQ179" s="114"/>
      <c r="AR179" s="114"/>
      <c r="AS179" s="114"/>
      <c r="AT179" s="114"/>
      <c r="AU179" s="114"/>
      <c r="AV179" s="114"/>
      <c r="AW179" s="114"/>
      <c r="AX179" s="114"/>
      <c r="AY179" s="114"/>
      <c r="AZ179" s="114"/>
      <c r="BA179" s="114"/>
      <c r="BB179" s="114"/>
      <c r="BC179" s="114"/>
    </row>
    <row r="180" spans="2:55" ht="15" thickBot="1">
      <c r="D180" s="114"/>
      <c r="E180" s="114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  <c r="AA180" s="116"/>
      <c r="AB180" s="116"/>
      <c r="AC180" s="116"/>
      <c r="AD180" s="116"/>
      <c r="AE180" s="116"/>
      <c r="AF180" s="116"/>
      <c r="AG180" s="116"/>
      <c r="AH180" s="116"/>
      <c r="AI180" s="116"/>
      <c r="AJ180" s="116"/>
      <c r="AK180" s="116"/>
      <c r="AL180" s="116"/>
      <c r="AM180" s="116"/>
      <c r="AN180" s="116"/>
      <c r="AO180" s="116"/>
      <c r="AP180" s="116"/>
      <c r="AQ180" s="116"/>
      <c r="AR180" s="116"/>
      <c r="AS180" s="116"/>
    </row>
    <row r="181" spans="2:55" ht="14.5">
      <c r="B181" s="114"/>
      <c r="C181" s="114"/>
      <c r="D181" s="114"/>
      <c r="E181" s="114"/>
      <c r="F181" s="114"/>
      <c r="G181" s="114"/>
      <c r="H181" s="122" t="s">
        <v>373</v>
      </c>
      <c r="I181" s="114"/>
      <c r="J181" s="114"/>
      <c r="K181" s="114"/>
      <c r="L181" s="114"/>
      <c r="M181" s="114"/>
      <c r="N181" s="114"/>
      <c r="O181" s="114"/>
      <c r="P181" s="114"/>
      <c r="Q181" s="117"/>
      <c r="R181" s="117"/>
      <c r="S181" s="117"/>
      <c r="T181" s="117"/>
      <c r="U181" s="117"/>
      <c r="V181" s="117"/>
      <c r="W181" s="117"/>
      <c r="X181" s="117"/>
      <c r="Y181" s="117"/>
      <c r="Z181" s="117"/>
      <c r="AA181" s="117"/>
      <c r="AB181" s="117"/>
      <c r="AC181" s="117"/>
      <c r="AD181" s="117"/>
      <c r="AE181" s="117"/>
      <c r="AF181" s="117"/>
      <c r="AG181" s="117"/>
      <c r="AH181" s="117"/>
      <c r="AI181" s="117"/>
      <c r="AJ181" s="117"/>
      <c r="AK181" s="117"/>
      <c r="AL181" s="117"/>
      <c r="AM181" s="117"/>
      <c r="AN181" s="117"/>
      <c r="AO181" s="117"/>
      <c r="AP181" s="117"/>
      <c r="AQ181" s="117"/>
      <c r="AR181" s="117"/>
      <c r="AS181" s="117"/>
    </row>
    <row r="182" spans="2:55" ht="15" thickBot="1">
      <c r="B182" s="114"/>
      <c r="C182" s="114"/>
      <c r="D182" s="114"/>
      <c r="E182" s="114"/>
      <c r="F182" s="115" t="s">
        <v>1</v>
      </c>
      <c r="G182" s="115" t="s">
        <v>2</v>
      </c>
      <c r="H182" s="115" t="s">
        <v>3</v>
      </c>
      <c r="I182" s="76" t="s">
        <v>141</v>
      </c>
      <c r="J182" s="3" t="s">
        <v>142</v>
      </c>
      <c r="K182" s="3" t="s">
        <v>143</v>
      </c>
      <c r="L182" s="3" t="s">
        <v>144</v>
      </c>
      <c r="M182" s="3" t="s">
        <v>145</v>
      </c>
      <c r="N182" s="3" t="s">
        <v>146</v>
      </c>
      <c r="O182" s="3" t="s">
        <v>147</v>
      </c>
      <c r="P182" s="116"/>
      <c r="Q182" s="114"/>
      <c r="R182" s="114"/>
      <c r="S182" s="114"/>
      <c r="T182" s="114"/>
      <c r="U182" s="114"/>
      <c r="V182" s="114"/>
      <c r="W182" s="114"/>
      <c r="X182" s="114"/>
      <c r="Y182" s="114"/>
      <c r="Z182" s="114"/>
      <c r="AA182" s="114"/>
      <c r="AB182" s="114"/>
      <c r="AC182" s="114"/>
      <c r="AD182" s="114"/>
      <c r="AE182" s="114"/>
      <c r="AF182" s="114"/>
      <c r="AG182" s="114"/>
      <c r="AH182" s="114"/>
      <c r="AI182" s="114"/>
      <c r="AJ182" s="114"/>
      <c r="AK182" s="114"/>
      <c r="AL182" s="114"/>
      <c r="AM182" s="114"/>
      <c r="AN182" s="114"/>
      <c r="AO182" s="114"/>
      <c r="AP182" s="114"/>
      <c r="AQ182" s="114"/>
      <c r="AR182" s="114"/>
      <c r="AS182" s="114"/>
    </row>
    <row r="183" spans="2:55" ht="14.5">
      <c r="B183" s="114"/>
      <c r="C183" s="114"/>
      <c r="F183" s="118" t="s">
        <v>113</v>
      </c>
      <c r="G183" s="114"/>
      <c r="H183" s="114"/>
      <c r="I183" s="117">
        <v>31.536000000000001</v>
      </c>
      <c r="J183" s="117">
        <v>31.536000000000001</v>
      </c>
      <c r="K183" s="117">
        <v>31.536000000000001</v>
      </c>
      <c r="L183" s="117">
        <v>31.536000000000001</v>
      </c>
      <c r="M183" s="117">
        <v>31.536000000000001</v>
      </c>
      <c r="N183" s="117">
        <v>31.536000000000001</v>
      </c>
      <c r="O183" s="117">
        <v>31.536000000000001</v>
      </c>
      <c r="P183" s="117"/>
    </row>
    <row r="184" spans="2:55" ht="14.5">
      <c r="D184" s="114"/>
      <c r="E184" s="114"/>
      <c r="Q184" s="114"/>
      <c r="R184" s="114"/>
      <c r="S184" s="114"/>
      <c r="T184" s="114"/>
      <c r="U184" s="114"/>
      <c r="V184" s="114"/>
      <c r="W184" s="114"/>
      <c r="X184" s="114"/>
      <c r="Y184" s="114"/>
      <c r="Z184" s="114"/>
      <c r="AA184" s="114"/>
      <c r="AB184" s="114"/>
      <c r="AC184" s="114"/>
      <c r="AD184" s="114"/>
      <c r="AE184" s="114"/>
      <c r="AF184" s="114"/>
      <c r="AG184" s="114"/>
      <c r="AH184" s="114"/>
      <c r="AI184" s="114"/>
      <c r="AJ184" s="114"/>
      <c r="AK184" s="114"/>
      <c r="AL184" s="114"/>
      <c r="AM184" s="114"/>
      <c r="AN184" s="114"/>
      <c r="AO184" s="114"/>
      <c r="AP184" s="114"/>
      <c r="AQ184" s="114"/>
      <c r="AR184" s="114"/>
      <c r="AS184" s="114"/>
    </row>
    <row r="185" spans="2:55" ht="15" thickBot="1">
      <c r="D185" s="114"/>
      <c r="E185" s="114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  <c r="AA185" s="116"/>
      <c r="AB185" s="116"/>
      <c r="AC185" s="116"/>
      <c r="AD185" s="116"/>
      <c r="AE185" s="116"/>
      <c r="AF185" s="116"/>
      <c r="AG185" s="116"/>
      <c r="AH185" s="116"/>
      <c r="AI185" s="116"/>
      <c r="AJ185" s="116"/>
      <c r="AK185" s="116"/>
      <c r="AL185" s="116"/>
      <c r="AM185" s="116"/>
      <c r="AN185" s="116"/>
      <c r="AO185" s="116"/>
      <c r="AP185" s="116"/>
      <c r="AQ185" s="116"/>
      <c r="AR185" s="116"/>
      <c r="AS185" s="116"/>
    </row>
    <row r="186" spans="2:55" ht="14.5">
      <c r="B186" s="114"/>
      <c r="C186" s="114"/>
      <c r="D186" s="114"/>
      <c r="E186" s="114"/>
      <c r="F186" s="114"/>
      <c r="G186" s="114"/>
      <c r="H186" s="122" t="s">
        <v>425</v>
      </c>
      <c r="I186" s="114"/>
      <c r="J186" s="114"/>
      <c r="K186" s="114"/>
      <c r="L186" s="114"/>
      <c r="M186" s="114"/>
      <c r="N186" s="114"/>
      <c r="O186" s="114"/>
      <c r="P186" s="114"/>
      <c r="Q186" s="117"/>
      <c r="R186" s="117"/>
      <c r="S186" s="117"/>
      <c r="T186" s="117"/>
      <c r="U186" s="117"/>
      <c r="V186" s="117"/>
      <c r="W186" s="117"/>
      <c r="X186" s="117"/>
      <c r="Y186" s="117"/>
      <c r="Z186" s="117"/>
      <c r="AA186" s="117"/>
      <c r="AB186" s="117"/>
      <c r="AC186" s="117"/>
      <c r="AD186" s="117"/>
      <c r="AE186" s="117"/>
      <c r="AF186" s="117"/>
      <c r="AG186" s="117"/>
      <c r="AH186" s="117"/>
      <c r="AI186" s="117"/>
      <c r="AJ186" s="117"/>
      <c r="AK186" s="117"/>
      <c r="AL186" s="117"/>
      <c r="AM186" s="117"/>
      <c r="AN186" s="117"/>
      <c r="AO186" s="117"/>
      <c r="AP186" s="117"/>
      <c r="AQ186" s="117"/>
      <c r="AR186" s="117"/>
      <c r="AS186" s="117"/>
    </row>
    <row r="187" spans="2:55" ht="15" thickBot="1">
      <c r="B187" s="114"/>
      <c r="C187" s="114"/>
      <c r="F187" s="115" t="s">
        <v>1</v>
      </c>
      <c r="G187" s="115" t="s">
        <v>2</v>
      </c>
      <c r="H187" s="115" t="s">
        <v>3</v>
      </c>
      <c r="I187" s="76" t="s">
        <v>141</v>
      </c>
      <c r="J187" s="3" t="s">
        <v>142</v>
      </c>
      <c r="K187" s="3" t="s">
        <v>143</v>
      </c>
      <c r="L187" s="3" t="s">
        <v>144</v>
      </c>
      <c r="M187" s="3" t="s">
        <v>145</v>
      </c>
      <c r="N187" s="3" t="s">
        <v>146</v>
      </c>
      <c r="O187" s="3" t="s">
        <v>147</v>
      </c>
      <c r="P187" s="116"/>
    </row>
    <row r="188" spans="2:55" ht="14.5">
      <c r="B188" s="114"/>
      <c r="C188" s="114"/>
      <c r="F188" s="118" t="s">
        <v>113</v>
      </c>
      <c r="G188" s="114"/>
      <c r="H188" s="118" t="s">
        <v>92</v>
      </c>
      <c r="I188" s="117">
        <v>0.98</v>
      </c>
      <c r="J188" s="117">
        <v>0.98</v>
      </c>
      <c r="K188" s="117">
        <v>0.98</v>
      </c>
      <c r="L188" s="117">
        <v>0.98</v>
      </c>
      <c r="M188" s="117">
        <v>0.98</v>
      </c>
      <c r="N188" s="117">
        <v>0.98</v>
      </c>
      <c r="O188" s="117">
        <v>0.98</v>
      </c>
      <c r="P188" s="117"/>
    </row>
    <row r="189" spans="2:55" ht="14.5">
      <c r="D189" s="131" t="s">
        <v>379</v>
      </c>
      <c r="E189" s="114"/>
      <c r="Q189" s="114"/>
      <c r="R189" s="114"/>
      <c r="S189" s="114"/>
      <c r="T189" s="114"/>
      <c r="U189" s="114"/>
      <c r="V189" s="114"/>
      <c r="W189" s="114"/>
      <c r="X189" s="114"/>
      <c r="Y189" s="114"/>
      <c r="Z189" s="114"/>
      <c r="AA189" s="114"/>
      <c r="AB189" s="114"/>
      <c r="AC189" s="114"/>
      <c r="AD189" s="114"/>
      <c r="AE189" s="114"/>
      <c r="AF189" s="114"/>
      <c r="AG189" s="114"/>
      <c r="AH189" s="114"/>
      <c r="AI189" s="114"/>
      <c r="AJ189" s="114"/>
      <c r="AK189" s="114"/>
      <c r="AL189" s="114"/>
      <c r="AM189" s="114"/>
      <c r="AN189" s="114"/>
      <c r="AO189" s="114"/>
      <c r="AP189" s="114"/>
      <c r="AQ189" s="114"/>
      <c r="AR189" s="114"/>
      <c r="AS189" s="114"/>
    </row>
    <row r="190" spans="2:55" ht="15" thickBot="1">
      <c r="D190" s="114"/>
      <c r="E190" s="114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  <c r="AA190" s="116"/>
      <c r="AB190" s="116"/>
      <c r="AC190" s="116"/>
      <c r="AD190" s="116"/>
      <c r="AE190" s="116"/>
      <c r="AF190" s="116"/>
      <c r="AG190" s="116"/>
      <c r="AH190" s="116"/>
      <c r="AI190" s="116"/>
      <c r="AJ190" s="116"/>
      <c r="AK190" s="116"/>
      <c r="AL190" s="116"/>
      <c r="AM190" s="116"/>
      <c r="AN190" s="116"/>
      <c r="AO190" s="116"/>
      <c r="AP190" s="116"/>
      <c r="AQ190" s="116"/>
      <c r="AR190" s="116"/>
      <c r="AS190" s="116"/>
    </row>
    <row r="191" spans="2:55" ht="14.5">
      <c r="B191" s="114"/>
      <c r="C191" s="114"/>
      <c r="D191" s="114"/>
      <c r="E191" s="114"/>
      <c r="F191" s="114"/>
      <c r="G191" s="114"/>
      <c r="H191" s="122" t="s">
        <v>376</v>
      </c>
      <c r="I191" s="114"/>
      <c r="J191" s="114"/>
      <c r="K191" s="114"/>
      <c r="L191" s="114"/>
      <c r="M191" s="114"/>
      <c r="N191" s="114"/>
      <c r="O191" s="114"/>
      <c r="P191" s="114"/>
      <c r="Q191" s="117"/>
      <c r="R191" s="117"/>
      <c r="S191" s="117"/>
      <c r="T191" s="117"/>
      <c r="U191" s="117"/>
      <c r="V191" s="117"/>
      <c r="W191" s="117"/>
      <c r="X191" s="117"/>
      <c r="Y191" s="117"/>
      <c r="Z191" s="117"/>
      <c r="AA191" s="117"/>
      <c r="AB191" s="117"/>
      <c r="AC191" s="117"/>
      <c r="AD191" s="117"/>
      <c r="AE191" s="117"/>
      <c r="AF191" s="117"/>
      <c r="AG191" s="117"/>
      <c r="AH191" s="117"/>
      <c r="AI191" s="117"/>
      <c r="AJ191" s="117"/>
      <c r="AK191" s="117"/>
      <c r="AL191" s="117"/>
      <c r="AM191" s="117"/>
      <c r="AN191" s="117"/>
      <c r="AO191" s="117"/>
      <c r="AP191" s="117"/>
      <c r="AQ191" s="117"/>
      <c r="AR191" s="117"/>
      <c r="AS191" s="117"/>
    </row>
    <row r="192" spans="2:55" ht="15" thickBot="1">
      <c r="B192" s="114"/>
      <c r="C192" s="114"/>
      <c r="F192" s="115" t="s">
        <v>1</v>
      </c>
      <c r="G192" s="115" t="s">
        <v>2</v>
      </c>
      <c r="H192" s="115" t="s">
        <v>3</v>
      </c>
      <c r="I192" s="76" t="s">
        <v>141</v>
      </c>
      <c r="J192" s="3" t="s">
        <v>142</v>
      </c>
      <c r="K192" s="3" t="s">
        <v>143</v>
      </c>
      <c r="L192" s="3" t="s">
        <v>144</v>
      </c>
      <c r="M192" s="3" t="s">
        <v>145</v>
      </c>
      <c r="N192" s="3" t="s">
        <v>146</v>
      </c>
      <c r="O192" s="3" t="s">
        <v>147</v>
      </c>
      <c r="P192" s="116"/>
    </row>
    <row r="193" spans="1:45" ht="14.5">
      <c r="F193" s="118" t="s">
        <v>113</v>
      </c>
      <c r="G193" s="114"/>
      <c r="H193" s="114"/>
      <c r="I193" s="117">
        <v>0.95</v>
      </c>
      <c r="J193" s="117">
        <v>0.95</v>
      </c>
      <c r="K193" s="117">
        <v>0.95</v>
      </c>
      <c r="L193" s="117">
        <v>0.95</v>
      </c>
      <c r="M193" s="117">
        <v>0.95</v>
      </c>
      <c r="N193" s="117">
        <v>0.95</v>
      </c>
      <c r="O193" s="117">
        <v>0.95</v>
      </c>
      <c r="P193" s="117"/>
    </row>
    <row r="194" spans="1:45" ht="14.5">
      <c r="D194" s="114"/>
      <c r="E194" s="114"/>
      <c r="Q194" s="114"/>
      <c r="R194" s="114"/>
      <c r="S194" s="114"/>
      <c r="T194" s="114"/>
      <c r="U194" s="114"/>
      <c r="V194" s="114"/>
      <c r="W194" s="114"/>
      <c r="X194" s="114"/>
      <c r="Y194" s="114"/>
      <c r="Z194" s="114"/>
      <c r="AA194" s="114"/>
      <c r="AB194" s="114"/>
      <c r="AC194" s="114"/>
      <c r="AD194" s="114"/>
      <c r="AE194" s="114"/>
      <c r="AF194" s="114"/>
      <c r="AG194" s="114"/>
      <c r="AH194" s="114"/>
      <c r="AI194" s="114"/>
      <c r="AJ194" s="114"/>
      <c r="AK194" s="114"/>
      <c r="AL194" s="114"/>
      <c r="AM194" s="114"/>
      <c r="AN194" s="114"/>
      <c r="AO194" s="114"/>
      <c r="AP194" s="114"/>
      <c r="AQ194" s="114"/>
      <c r="AR194" s="114"/>
      <c r="AS194" s="114"/>
    </row>
    <row r="195" spans="1:45" ht="15" thickBot="1">
      <c r="D195" s="114"/>
      <c r="E195" s="114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  <c r="AA195" s="116"/>
      <c r="AB195" s="116"/>
      <c r="AC195" s="116"/>
      <c r="AD195" s="116"/>
      <c r="AE195" s="116"/>
      <c r="AF195" s="116"/>
      <c r="AG195" s="116"/>
      <c r="AH195" s="116"/>
      <c r="AI195" s="116"/>
      <c r="AJ195" s="116"/>
      <c r="AK195" s="116"/>
      <c r="AL195" s="116"/>
      <c r="AM195" s="116"/>
      <c r="AN195" s="116"/>
      <c r="AO195" s="116"/>
      <c r="AP195" s="116"/>
      <c r="AQ195" s="116"/>
      <c r="AR195" s="116"/>
      <c r="AS195" s="116"/>
    </row>
    <row r="196" spans="1:45" ht="14.5">
      <c r="F196" s="114"/>
      <c r="G196" s="114"/>
      <c r="H196" s="122" t="s">
        <v>381</v>
      </c>
      <c r="I196" s="114"/>
      <c r="J196" s="114"/>
      <c r="K196" s="114"/>
      <c r="L196" s="114"/>
      <c r="M196" s="114"/>
      <c r="N196" s="114"/>
      <c r="O196" s="114"/>
      <c r="P196" s="114"/>
      <c r="Q196" s="117"/>
      <c r="R196" s="117"/>
      <c r="S196" s="117"/>
      <c r="T196" s="117"/>
      <c r="U196" s="117"/>
      <c r="V196" s="117"/>
      <c r="W196" s="117"/>
      <c r="X196" s="117"/>
      <c r="Y196" s="117"/>
      <c r="Z196" s="117"/>
      <c r="AA196" s="117"/>
      <c r="AB196" s="117"/>
      <c r="AC196" s="117"/>
      <c r="AD196" s="117"/>
      <c r="AE196" s="117"/>
      <c r="AF196" s="117"/>
      <c r="AG196" s="117"/>
      <c r="AH196" s="117"/>
      <c r="AI196" s="117"/>
      <c r="AJ196" s="117"/>
      <c r="AK196" s="117"/>
      <c r="AL196" s="117"/>
      <c r="AM196" s="117"/>
      <c r="AN196" s="117"/>
      <c r="AO196" s="117"/>
      <c r="AP196" s="117"/>
      <c r="AQ196" s="117"/>
      <c r="AR196" s="117"/>
      <c r="AS196" s="117"/>
    </row>
    <row r="197" spans="1:45" ht="15" thickBot="1">
      <c r="F197" s="115" t="s">
        <v>1</v>
      </c>
      <c r="G197" s="115" t="s">
        <v>2</v>
      </c>
      <c r="H197" s="115" t="s">
        <v>3</v>
      </c>
      <c r="I197" s="76" t="s">
        <v>141</v>
      </c>
      <c r="J197" s="3" t="s">
        <v>142</v>
      </c>
      <c r="K197" s="3" t="s">
        <v>143</v>
      </c>
      <c r="L197" s="3" t="s">
        <v>144</v>
      </c>
      <c r="M197" s="3" t="s">
        <v>145</v>
      </c>
      <c r="N197" s="3" t="s">
        <v>146</v>
      </c>
      <c r="O197" s="3" t="s">
        <v>147</v>
      </c>
      <c r="P197" s="116"/>
    </row>
    <row r="198" spans="1:45" ht="14.5">
      <c r="F198" s="118" t="s">
        <v>113</v>
      </c>
      <c r="G198" s="118" t="s">
        <v>371</v>
      </c>
      <c r="H198" s="114"/>
      <c r="I198" s="117">
        <v>0.75</v>
      </c>
      <c r="J198" s="117">
        <v>0.75</v>
      </c>
      <c r="K198" s="117">
        <v>0.75</v>
      </c>
      <c r="L198" s="117">
        <v>0.75</v>
      </c>
      <c r="M198" s="117">
        <v>0.75</v>
      </c>
      <c r="N198" s="117">
        <v>0.75</v>
      </c>
      <c r="O198" s="117">
        <v>0.75</v>
      </c>
      <c r="P198" s="117"/>
    </row>
    <row r="199" spans="1:45" ht="14.5">
      <c r="A199" s="147"/>
      <c r="B199" s="147"/>
      <c r="C199" s="147"/>
      <c r="F199" s="148"/>
      <c r="G199" s="149" t="s">
        <v>91</v>
      </c>
      <c r="H199" s="148"/>
      <c r="I199" s="150">
        <v>1</v>
      </c>
      <c r="J199" s="150">
        <v>1</v>
      </c>
      <c r="K199" s="150">
        <v>1</v>
      </c>
      <c r="L199" s="150">
        <v>1</v>
      </c>
      <c r="M199" s="150">
        <v>1</v>
      </c>
      <c r="N199" s="150">
        <v>1</v>
      </c>
      <c r="O199" s="150">
        <v>1</v>
      </c>
      <c r="P199" s="150"/>
      <c r="Q199" s="114"/>
      <c r="R199" s="114"/>
      <c r="S199" s="114"/>
      <c r="T199" s="114"/>
      <c r="U199" s="114"/>
      <c r="V199" s="114"/>
      <c r="W199" s="114"/>
      <c r="X199" s="114"/>
      <c r="Y199" s="114"/>
      <c r="Z199" s="114"/>
      <c r="AA199" s="114"/>
      <c r="AB199" s="114"/>
      <c r="AC199" s="114"/>
      <c r="AD199" s="114"/>
      <c r="AE199" s="114"/>
      <c r="AF199" s="114"/>
      <c r="AG199" s="114"/>
      <c r="AH199" s="114"/>
      <c r="AI199" s="114"/>
      <c r="AJ199" s="114"/>
      <c r="AK199" s="114"/>
      <c r="AL199" s="114"/>
      <c r="AM199" s="114"/>
      <c r="AN199" s="114"/>
      <c r="AO199" s="114"/>
      <c r="AP199" s="114"/>
      <c r="AQ199" s="114"/>
      <c r="AR199" s="114"/>
      <c r="AS199" s="114"/>
    </row>
    <row r="200" spans="1:45" ht="15" thickBot="1"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  <c r="AA200" s="116"/>
      <c r="AB200" s="116"/>
      <c r="AC200" s="116"/>
      <c r="AD200" s="116"/>
      <c r="AE200" s="116"/>
      <c r="AF200" s="116"/>
      <c r="AG200" s="116"/>
      <c r="AH200" s="116"/>
      <c r="AI200" s="116"/>
      <c r="AJ200" s="116"/>
      <c r="AK200" s="116"/>
      <c r="AL200" s="116"/>
      <c r="AM200" s="116"/>
      <c r="AN200" s="116"/>
      <c r="AO200" s="116"/>
      <c r="AP200" s="116"/>
      <c r="AQ200" s="116"/>
      <c r="AR200" s="116"/>
      <c r="AS200" s="116"/>
    </row>
    <row r="201" spans="1:45">
      <c r="Q201" s="117"/>
      <c r="R201" s="117"/>
      <c r="S201" s="117"/>
      <c r="T201" s="117"/>
      <c r="U201" s="117"/>
      <c r="V201" s="117"/>
      <c r="W201" s="117"/>
      <c r="X201" s="117"/>
      <c r="Y201" s="117"/>
      <c r="Z201" s="117"/>
      <c r="AA201" s="117"/>
      <c r="AB201" s="117"/>
      <c r="AC201" s="117"/>
      <c r="AD201" s="117"/>
      <c r="AE201" s="117"/>
      <c r="AF201" s="117"/>
      <c r="AG201" s="117"/>
      <c r="AH201" s="117"/>
      <c r="AI201" s="117"/>
      <c r="AJ201" s="117"/>
      <c r="AK201" s="117"/>
      <c r="AL201" s="117"/>
      <c r="AM201" s="117"/>
      <c r="AN201" s="117"/>
      <c r="AO201" s="117"/>
      <c r="AP201" s="117"/>
      <c r="AQ201" s="117"/>
      <c r="AR201" s="117"/>
      <c r="AS201" s="117"/>
    </row>
    <row r="202" spans="1:45" s="147" customFormat="1">
      <c r="A202"/>
      <c r="B202"/>
      <c r="C202"/>
      <c r="F202"/>
      <c r="G202"/>
      <c r="H202"/>
      <c r="I202"/>
      <c r="J202"/>
      <c r="K202"/>
      <c r="L202"/>
      <c r="M202"/>
      <c r="N202"/>
      <c r="O202"/>
      <c r="P202"/>
      <c r="Q202" s="150"/>
      <c r="R202" s="150"/>
      <c r="S202" s="150"/>
      <c r="T202" s="150"/>
      <c r="U202" s="150"/>
      <c r="V202" s="150"/>
      <c r="W202" s="150"/>
      <c r="X202" s="150"/>
      <c r="Y202" s="150"/>
      <c r="Z202" s="150"/>
      <c r="AA202" s="150"/>
      <c r="AB202" s="150"/>
      <c r="AC202" s="150"/>
      <c r="AD202" s="150"/>
      <c r="AE202" s="150"/>
      <c r="AF202" s="150"/>
      <c r="AG202" s="150"/>
      <c r="AH202" s="150"/>
      <c r="AI202" s="150"/>
      <c r="AJ202" s="150"/>
      <c r="AK202" s="150"/>
      <c r="AL202" s="150"/>
      <c r="AM202" s="150"/>
      <c r="AN202" s="150"/>
      <c r="AO202" s="150"/>
      <c r="AP202" s="150"/>
      <c r="AQ202" s="150"/>
      <c r="AR202" s="150"/>
      <c r="AS202" s="150"/>
    </row>
    <row r="203" spans="1:45" ht="14.5">
      <c r="F203" s="114"/>
      <c r="G203" s="114"/>
      <c r="H203" s="122" t="s">
        <v>372</v>
      </c>
      <c r="I203" s="114"/>
      <c r="J203" s="114"/>
      <c r="K203" s="114"/>
      <c r="L203" s="114"/>
      <c r="M203" s="114"/>
      <c r="N203" s="114"/>
      <c r="O203" s="114"/>
      <c r="P203" s="114"/>
    </row>
    <row r="204" spans="1:45" ht="15" thickBot="1">
      <c r="F204" s="115" t="s">
        <v>1</v>
      </c>
      <c r="G204" s="115" t="s">
        <v>2</v>
      </c>
      <c r="H204" s="115" t="s">
        <v>3</v>
      </c>
      <c r="I204" s="76" t="s">
        <v>141</v>
      </c>
      <c r="J204" s="3" t="s">
        <v>142</v>
      </c>
      <c r="K204" s="3" t="s">
        <v>143</v>
      </c>
      <c r="L204" s="3" t="s">
        <v>144</v>
      </c>
      <c r="M204" s="3" t="s">
        <v>145</v>
      </c>
      <c r="N204" s="3" t="s">
        <v>146</v>
      </c>
      <c r="O204" s="3" t="s">
        <v>147</v>
      </c>
      <c r="P204" s="116"/>
    </row>
    <row r="205" spans="1:45" ht="14.5">
      <c r="F205" s="118" t="s">
        <v>113</v>
      </c>
      <c r="G205" s="114"/>
      <c r="H205" s="114"/>
      <c r="I205" s="117">
        <v>25</v>
      </c>
      <c r="J205" s="117">
        <v>25</v>
      </c>
      <c r="K205" s="117">
        <v>25</v>
      </c>
      <c r="L205" s="117">
        <v>25</v>
      </c>
      <c r="M205" s="117">
        <v>25</v>
      </c>
      <c r="N205" s="117">
        <v>25</v>
      </c>
      <c r="O205" s="117">
        <v>25</v>
      </c>
      <c r="P205" s="117"/>
    </row>
    <row r="206" spans="1:45" ht="14.5">
      <c r="Q206" s="114"/>
      <c r="R206" s="114"/>
      <c r="S206" s="114"/>
      <c r="T206" s="114"/>
      <c r="U206" s="114"/>
      <c r="V206" s="114"/>
      <c r="W206" s="114"/>
      <c r="X206" s="114"/>
      <c r="Y206" s="114"/>
      <c r="Z206" s="114"/>
      <c r="AA206" s="114"/>
      <c r="AB206" s="114"/>
      <c r="AC206" s="114"/>
      <c r="AD206" s="114"/>
      <c r="AE206" s="114"/>
      <c r="AF206" s="114"/>
      <c r="AG206" s="114"/>
      <c r="AH206" s="114"/>
      <c r="AI206" s="114"/>
      <c r="AJ206" s="114"/>
      <c r="AK206" s="114"/>
      <c r="AL206" s="114"/>
      <c r="AM206" s="114"/>
      <c r="AN206" s="114"/>
      <c r="AO206" s="114"/>
      <c r="AP206" s="114"/>
      <c r="AQ206" s="114"/>
      <c r="AR206" s="114"/>
      <c r="AS206" s="114"/>
    </row>
    <row r="207" spans="1:45" ht="15" thickBot="1"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  <c r="AA207" s="116"/>
      <c r="AB207" s="116"/>
      <c r="AC207" s="116"/>
      <c r="AD207" s="116"/>
      <c r="AE207" s="116"/>
      <c r="AF207" s="116"/>
      <c r="AG207" s="116"/>
      <c r="AH207" s="116"/>
      <c r="AI207" s="116"/>
      <c r="AJ207" s="116"/>
      <c r="AK207" s="116"/>
      <c r="AL207" s="116"/>
      <c r="AM207" s="116"/>
      <c r="AN207" s="116"/>
      <c r="AO207" s="116"/>
      <c r="AP207" s="116"/>
      <c r="AQ207" s="116"/>
      <c r="AR207" s="116"/>
      <c r="AS207" s="116"/>
    </row>
    <row r="208" spans="1:45" ht="14.5">
      <c r="F208" s="114"/>
      <c r="G208" s="114"/>
      <c r="H208" s="122" t="s">
        <v>382</v>
      </c>
      <c r="I208" s="114"/>
      <c r="J208" s="114"/>
      <c r="K208" s="114"/>
      <c r="L208" s="114"/>
      <c r="M208" s="114"/>
      <c r="N208" s="114"/>
      <c r="O208" s="114"/>
      <c r="P208" s="114"/>
      <c r="Q208" s="117"/>
      <c r="R208" s="117"/>
      <c r="S208" s="117"/>
      <c r="T208" s="117"/>
      <c r="U208" s="117"/>
      <c r="V208" s="117"/>
      <c r="W208" s="117"/>
      <c r="X208" s="117"/>
      <c r="Y208" s="117"/>
      <c r="Z208" s="117"/>
      <c r="AA208" s="117"/>
      <c r="AB208" s="117"/>
      <c r="AC208" s="117"/>
      <c r="AD208" s="117"/>
      <c r="AE208" s="117"/>
      <c r="AF208" s="117"/>
      <c r="AG208" s="117"/>
      <c r="AH208" s="117"/>
      <c r="AI208" s="117"/>
      <c r="AJ208" s="117"/>
      <c r="AK208" s="117"/>
      <c r="AL208" s="117"/>
      <c r="AM208" s="117"/>
      <c r="AN208" s="117"/>
      <c r="AO208" s="117"/>
      <c r="AP208" s="117"/>
      <c r="AQ208" s="117"/>
      <c r="AR208" s="117"/>
      <c r="AS208" s="117"/>
    </row>
    <row r="209" spans="6:45" ht="15" thickBot="1">
      <c r="F209" s="115" t="s">
        <v>1</v>
      </c>
      <c r="G209" s="115" t="s">
        <v>2</v>
      </c>
      <c r="H209" s="115" t="s">
        <v>3</v>
      </c>
      <c r="I209" s="76" t="s">
        <v>141</v>
      </c>
      <c r="J209" s="3" t="s">
        <v>142</v>
      </c>
      <c r="K209" s="3" t="s">
        <v>143</v>
      </c>
      <c r="L209" s="3" t="s">
        <v>144</v>
      </c>
      <c r="M209" s="3" t="s">
        <v>145</v>
      </c>
      <c r="N209" s="3" t="s">
        <v>146</v>
      </c>
      <c r="O209" s="3" t="s">
        <v>147</v>
      </c>
      <c r="P209" s="116"/>
    </row>
    <row r="210" spans="6:45" ht="14.5">
      <c r="F210" s="118" t="s">
        <v>113</v>
      </c>
      <c r="G210" s="118" t="s">
        <v>371</v>
      </c>
      <c r="H210" s="114"/>
      <c r="I210" s="117">
        <v>1</v>
      </c>
      <c r="J210" s="117">
        <v>1</v>
      </c>
      <c r="K210" s="117">
        <v>1</v>
      </c>
      <c r="L210" s="117">
        <v>1</v>
      </c>
      <c r="M210" s="117">
        <v>1</v>
      </c>
      <c r="N210" s="117">
        <v>1</v>
      </c>
      <c r="O210" s="117">
        <v>1</v>
      </c>
      <c r="P210" s="117"/>
    </row>
    <row r="211" spans="6:45" ht="14.5">
      <c r="F211" s="114"/>
      <c r="G211" s="118" t="s">
        <v>91</v>
      </c>
      <c r="H211" s="114"/>
      <c r="I211" s="117">
        <v>0.8</v>
      </c>
      <c r="J211" s="117">
        <v>0.8</v>
      </c>
      <c r="K211" s="117">
        <v>0.8</v>
      </c>
      <c r="L211" s="117">
        <v>0.8</v>
      </c>
      <c r="M211" s="117">
        <v>0.8</v>
      </c>
      <c r="N211" s="117">
        <v>0.8</v>
      </c>
      <c r="O211" s="117">
        <v>0.8</v>
      </c>
      <c r="P211" s="117"/>
      <c r="Q211" s="114"/>
      <c r="R211" s="114"/>
      <c r="S211" s="114"/>
      <c r="T211" s="114"/>
      <c r="U211" s="114"/>
      <c r="V211" s="114"/>
      <c r="W211" s="114"/>
      <c r="X211" s="114"/>
      <c r="Y211" s="114"/>
      <c r="Z211" s="114"/>
      <c r="AA211" s="114"/>
      <c r="AB211" s="114"/>
      <c r="AC211" s="114"/>
      <c r="AD211" s="114"/>
      <c r="AE211" s="114"/>
      <c r="AF211" s="114"/>
      <c r="AG211" s="114"/>
      <c r="AH211" s="114"/>
      <c r="AI211" s="114"/>
      <c r="AJ211" s="114"/>
      <c r="AK211" s="114"/>
      <c r="AL211" s="114"/>
      <c r="AM211" s="114"/>
      <c r="AN211" s="114"/>
      <c r="AO211" s="114"/>
      <c r="AP211" s="114"/>
      <c r="AQ211" s="114"/>
      <c r="AR211" s="114"/>
      <c r="AS211" s="114"/>
    </row>
    <row r="212" spans="6:45" ht="15" thickBot="1">
      <c r="F212" s="114"/>
      <c r="G212" s="114"/>
      <c r="H212" s="118" t="s">
        <v>92</v>
      </c>
      <c r="I212" s="114"/>
      <c r="J212" s="114"/>
      <c r="K212" s="114"/>
      <c r="L212" s="114"/>
      <c r="M212" s="114"/>
      <c r="N212" s="114"/>
      <c r="O212" s="114"/>
      <c r="P212" s="114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  <c r="AA212" s="116"/>
      <c r="AB212" s="116"/>
      <c r="AC212" s="116"/>
      <c r="AD212" s="116"/>
      <c r="AE212" s="116"/>
      <c r="AF212" s="116"/>
      <c r="AG212" s="116"/>
      <c r="AH212" s="116"/>
      <c r="AI212" s="116"/>
      <c r="AJ212" s="116"/>
      <c r="AK212" s="116"/>
      <c r="AL212" s="116"/>
      <c r="AM212" s="116"/>
      <c r="AN212" s="116"/>
      <c r="AO212" s="116"/>
      <c r="AP212" s="116"/>
      <c r="AQ212" s="116"/>
      <c r="AR212" s="116"/>
      <c r="AS212" s="116"/>
    </row>
    <row r="213" spans="6:45">
      <c r="Q213" s="117"/>
      <c r="R213" s="117"/>
      <c r="S213" s="117"/>
      <c r="T213" s="117"/>
      <c r="U213" s="117"/>
      <c r="V213" s="117"/>
      <c r="W213" s="117"/>
      <c r="X213" s="117"/>
      <c r="Y213" s="117"/>
      <c r="Z213" s="117"/>
      <c r="AA213" s="117"/>
      <c r="AB213" s="117"/>
      <c r="AC213" s="117"/>
      <c r="AD213" s="117"/>
      <c r="AE213" s="117"/>
      <c r="AF213" s="117"/>
      <c r="AG213" s="117"/>
      <c r="AH213" s="117"/>
      <c r="AI213" s="117"/>
      <c r="AJ213" s="117"/>
      <c r="AK213" s="117"/>
      <c r="AL213" s="117"/>
      <c r="AM213" s="117"/>
      <c r="AN213" s="117"/>
      <c r="AO213" s="117"/>
      <c r="AP213" s="117"/>
      <c r="AQ213" s="117"/>
      <c r="AR213" s="117"/>
      <c r="AS213" s="117"/>
    </row>
    <row r="214" spans="6:45" ht="14.5">
      <c r="F214" s="114"/>
      <c r="G214" s="114"/>
      <c r="H214" s="122" t="s">
        <v>383</v>
      </c>
      <c r="I214" s="114"/>
      <c r="J214" s="114"/>
      <c r="K214" s="114"/>
      <c r="L214" s="114"/>
      <c r="M214" s="114"/>
      <c r="N214" s="114"/>
      <c r="O214" s="114"/>
      <c r="P214" s="114"/>
      <c r="Q214" s="117"/>
      <c r="R214" s="117"/>
      <c r="S214" s="117"/>
      <c r="T214" s="117"/>
      <c r="U214" s="117"/>
      <c r="V214" s="117"/>
      <c r="W214" s="117"/>
      <c r="X214" s="117"/>
      <c r="Y214" s="117"/>
      <c r="Z214" s="117"/>
      <c r="AA214" s="117"/>
      <c r="AB214" s="117"/>
      <c r="AC214" s="117"/>
      <c r="AD214" s="117"/>
      <c r="AE214" s="117"/>
      <c r="AF214" s="117"/>
      <c r="AG214" s="117"/>
      <c r="AH214" s="117"/>
      <c r="AI214" s="117"/>
      <c r="AJ214" s="117"/>
      <c r="AK214" s="117"/>
      <c r="AL214" s="117"/>
      <c r="AM214" s="117"/>
      <c r="AN214" s="117"/>
      <c r="AO214" s="117"/>
      <c r="AP214" s="117"/>
      <c r="AQ214" s="117"/>
      <c r="AR214" s="117"/>
      <c r="AS214" s="117"/>
    </row>
    <row r="215" spans="6:45" ht="15" thickBot="1">
      <c r="F215" s="115" t="s">
        <v>1</v>
      </c>
      <c r="G215" s="115" t="s">
        <v>2</v>
      </c>
      <c r="H215" s="115" t="s">
        <v>3</v>
      </c>
      <c r="I215" s="76" t="s">
        <v>141</v>
      </c>
      <c r="J215" s="3" t="s">
        <v>142</v>
      </c>
      <c r="K215" s="3" t="s">
        <v>143</v>
      </c>
      <c r="L215" s="3" t="s">
        <v>144</v>
      </c>
      <c r="M215" s="3" t="s">
        <v>145</v>
      </c>
      <c r="N215" s="3" t="s">
        <v>146</v>
      </c>
      <c r="O215" s="3" t="s">
        <v>147</v>
      </c>
      <c r="P215" s="116"/>
      <c r="Q215" s="114"/>
      <c r="R215" s="114"/>
      <c r="S215" s="114"/>
      <c r="T215" s="114"/>
      <c r="U215" s="114"/>
      <c r="V215" s="114"/>
      <c r="W215" s="114"/>
      <c r="X215" s="114"/>
      <c r="Y215" s="114"/>
      <c r="Z215" s="114"/>
      <c r="AA215" s="114"/>
      <c r="AB215" s="114"/>
      <c r="AC215" s="114"/>
      <c r="AD215" s="114"/>
      <c r="AE215" s="114"/>
      <c r="AF215" s="114"/>
      <c r="AG215" s="114"/>
      <c r="AH215" s="114"/>
      <c r="AI215" s="114"/>
      <c r="AJ215" s="114"/>
      <c r="AK215" s="114"/>
      <c r="AL215" s="114"/>
      <c r="AM215" s="114"/>
      <c r="AN215" s="114"/>
      <c r="AO215" s="114"/>
      <c r="AP215" s="114"/>
      <c r="AQ215" s="114"/>
      <c r="AR215" s="114"/>
      <c r="AS215" s="114"/>
    </row>
    <row r="216" spans="6:45" ht="14.5">
      <c r="F216" s="118" t="s">
        <v>113</v>
      </c>
      <c r="G216" s="118" t="s">
        <v>371</v>
      </c>
      <c r="H216" s="114"/>
      <c r="I216" s="117">
        <v>1</v>
      </c>
      <c r="J216" s="117">
        <v>1</v>
      </c>
      <c r="K216" s="117">
        <v>1</v>
      </c>
      <c r="L216" s="117">
        <v>1</v>
      </c>
      <c r="M216" s="117">
        <v>1</v>
      </c>
      <c r="N216" s="117">
        <v>1</v>
      </c>
      <c r="O216" s="117">
        <v>1</v>
      </c>
      <c r="P216" s="117"/>
    </row>
    <row r="217" spans="6:45" ht="14.5">
      <c r="F217" s="114"/>
      <c r="G217" s="118" t="s">
        <v>91</v>
      </c>
      <c r="H217" s="114"/>
      <c r="I217" s="117">
        <v>0.5</v>
      </c>
      <c r="J217" s="117">
        <v>0.5</v>
      </c>
      <c r="K217" s="117">
        <v>0.5</v>
      </c>
      <c r="L217" s="117">
        <v>0.5</v>
      </c>
      <c r="M217" s="117">
        <v>0.5</v>
      </c>
      <c r="N217" s="117">
        <v>0.5</v>
      </c>
      <c r="O217" s="117">
        <v>0.5</v>
      </c>
      <c r="P217" s="117"/>
      <c r="Q217" s="114"/>
      <c r="R217" s="114"/>
      <c r="S217" s="114"/>
      <c r="T217" s="114"/>
      <c r="U217" s="114"/>
      <c r="V217" s="114"/>
      <c r="W217" s="114"/>
      <c r="X217" s="114"/>
      <c r="Y217" s="114"/>
      <c r="Z217" s="114"/>
      <c r="AA217" s="114"/>
      <c r="AB217" s="114"/>
      <c r="AC217" s="114"/>
      <c r="AD217" s="114"/>
      <c r="AE217" s="114"/>
      <c r="AF217" s="114"/>
      <c r="AG217" s="114"/>
      <c r="AH217" s="114"/>
      <c r="AI217" s="114"/>
      <c r="AJ217" s="114"/>
      <c r="AK217" s="114"/>
      <c r="AL217" s="114"/>
      <c r="AM217" s="114"/>
      <c r="AN217" s="114"/>
      <c r="AO217" s="114"/>
      <c r="AP217" s="114"/>
      <c r="AQ217" s="114"/>
      <c r="AR217" s="114"/>
      <c r="AS217" s="114"/>
    </row>
    <row r="218" spans="6:45" ht="15" thickBot="1">
      <c r="F218" s="114"/>
      <c r="G218" s="114"/>
      <c r="H218" s="118" t="s">
        <v>92</v>
      </c>
      <c r="I218" s="114"/>
      <c r="J218" s="114"/>
      <c r="K218" s="114"/>
      <c r="L218" s="114"/>
      <c r="M218" s="114"/>
      <c r="N218" s="114"/>
      <c r="O218" s="114"/>
      <c r="P218" s="114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  <c r="AA218" s="116"/>
      <c r="AB218" s="116"/>
      <c r="AC218" s="116"/>
      <c r="AD218" s="116"/>
      <c r="AE218" s="116"/>
      <c r="AF218" s="116"/>
      <c r="AG218" s="116"/>
      <c r="AH218" s="116"/>
      <c r="AI218" s="116"/>
      <c r="AJ218" s="116"/>
      <c r="AK218" s="116"/>
      <c r="AL218" s="116"/>
      <c r="AM218" s="116"/>
      <c r="AN218" s="116"/>
      <c r="AO218" s="116"/>
      <c r="AP218" s="116"/>
      <c r="AQ218" s="116"/>
      <c r="AR218" s="116"/>
      <c r="AS218" s="116"/>
    </row>
    <row r="219" spans="6:45">
      <c r="Q219" s="117"/>
      <c r="R219" s="117"/>
      <c r="S219" s="117"/>
      <c r="T219" s="117"/>
      <c r="U219" s="117"/>
      <c r="V219" s="117"/>
      <c r="W219" s="117"/>
      <c r="X219" s="117"/>
      <c r="Y219" s="117"/>
      <c r="Z219" s="117"/>
      <c r="AA219" s="117"/>
      <c r="AB219" s="117"/>
      <c r="AC219" s="117"/>
      <c r="AD219" s="117"/>
      <c r="AE219" s="117"/>
      <c r="AF219" s="117"/>
      <c r="AG219" s="117"/>
      <c r="AH219" s="117"/>
      <c r="AI219" s="117"/>
      <c r="AJ219" s="117"/>
      <c r="AK219" s="117"/>
      <c r="AL219" s="117"/>
      <c r="AM219" s="117"/>
      <c r="AN219" s="117"/>
      <c r="AO219" s="117"/>
      <c r="AP219" s="117"/>
      <c r="AQ219" s="117"/>
      <c r="AR219" s="117"/>
      <c r="AS219" s="117"/>
    </row>
    <row r="220" spans="6:45" ht="14.5">
      <c r="F220" s="114"/>
      <c r="G220" s="114"/>
      <c r="H220" s="122" t="s">
        <v>384</v>
      </c>
      <c r="I220" s="114"/>
      <c r="J220" s="114"/>
      <c r="K220" s="114"/>
      <c r="L220" s="114"/>
      <c r="M220" s="114"/>
      <c r="N220" s="114"/>
      <c r="O220" s="114"/>
      <c r="P220" s="114"/>
      <c r="Q220" s="117"/>
      <c r="R220" s="117"/>
      <c r="S220" s="117"/>
      <c r="T220" s="117"/>
      <c r="U220" s="117"/>
      <c r="V220" s="117"/>
      <c r="W220" s="117"/>
      <c r="X220" s="117"/>
      <c r="Y220" s="117"/>
      <c r="Z220" s="117"/>
      <c r="AA220" s="117"/>
      <c r="AB220" s="117"/>
      <c r="AC220" s="117"/>
      <c r="AD220" s="117"/>
      <c r="AE220" s="117"/>
      <c r="AF220" s="117"/>
      <c r="AG220" s="117"/>
      <c r="AH220" s="117"/>
      <c r="AI220" s="117"/>
      <c r="AJ220" s="117"/>
      <c r="AK220" s="117"/>
      <c r="AL220" s="117"/>
      <c r="AM220" s="117"/>
      <c r="AN220" s="117"/>
      <c r="AO220" s="117"/>
      <c r="AP220" s="117"/>
      <c r="AQ220" s="117"/>
      <c r="AR220" s="117"/>
      <c r="AS220" s="117"/>
    </row>
    <row r="221" spans="6:45" ht="15" thickBot="1">
      <c r="F221" s="115" t="s">
        <v>1</v>
      </c>
      <c r="G221" s="115" t="s">
        <v>2</v>
      </c>
      <c r="H221" s="115" t="s">
        <v>3</v>
      </c>
      <c r="I221" s="76" t="s">
        <v>141</v>
      </c>
      <c r="J221" s="3" t="s">
        <v>142</v>
      </c>
      <c r="K221" s="3" t="s">
        <v>143</v>
      </c>
      <c r="L221" s="3" t="s">
        <v>144</v>
      </c>
      <c r="M221" s="3" t="s">
        <v>145</v>
      </c>
      <c r="N221" s="3" t="s">
        <v>146</v>
      </c>
      <c r="O221" s="3" t="s">
        <v>147</v>
      </c>
      <c r="P221" s="116"/>
      <c r="Q221" s="114"/>
      <c r="R221" s="114"/>
      <c r="S221" s="114"/>
      <c r="T221" s="114"/>
      <c r="U221" s="114"/>
      <c r="V221" s="114"/>
      <c r="W221" s="114"/>
      <c r="X221" s="114"/>
      <c r="Y221" s="114"/>
      <c r="Z221" s="114"/>
      <c r="AA221" s="114"/>
      <c r="AB221" s="114"/>
      <c r="AC221" s="114"/>
      <c r="AD221" s="114"/>
      <c r="AE221" s="114"/>
      <c r="AF221" s="114"/>
      <c r="AG221" s="114"/>
      <c r="AH221" s="114"/>
      <c r="AI221" s="114"/>
      <c r="AJ221" s="114"/>
      <c r="AK221" s="114"/>
      <c r="AL221" s="114"/>
      <c r="AM221" s="114"/>
      <c r="AN221" s="114"/>
      <c r="AO221" s="114"/>
      <c r="AP221" s="114"/>
      <c r="AQ221" s="114"/>
      <c r="AR221" s="114"/>
      <c r="AS221" s="114"/>
    </row>
    <row r="222" spans="6:45" ht="14.5">
      <c r="F222" s="118" t="s">
        <v>113</v>
      </c>
      <c r="G222" s="118" t="s">
        <v>371</v>
      </c>
      <c r="H222" s="114"/>
      <c r="I222" s="117">
        <v>1</v>
      </c>
      <c r="J222" s="117">
        <v>1</v>
      </c>
      <c r="K222" s="117">
        <v>1</v>
      </c>
      <c r="L222" s="117">
        <v>1</v>
      </c>
      <c r="M222" s="117">
        <v>1</v>
      </c>
      <c r="N222" s="117">
        <v>1</v>
      </c>
      <c r="O222" s="117">
        <v>1</v>
      </c>
      <c r="P222" s="117"/>
    </row>
    <row r="223" spans="6:45" ht="14.5">
      <c r="F223" s="114"/>
      <c r="G223" s="118" t="s">
        <v>91</v>
      </c>
      <c r="H223" s="114"/>
      <c r="I223" s="117">
        <v>0.05</v>
      </c>
      <c r="J223" s="117">
        <v>0.05</v>
      </c>
      <c r="K223" s="117">
        <v>0.05</v>
      </c>
      <c r="L223" s="117">
        <v>0.05</v>
      </c>
      <c r="M223" s="117">
        <v>0.05</v>
      </c>
      <c r="N223" s="117">
        <v>0.05</v>
      </c>
      <c r="O223" s="117">
        <v>0.05</v>
      </c>
      <c r="P223" s="117"/>
      <c r="Q223" s="114"/>
      <c r="R223" s="114"/>
      <c r="S223" s="114"/>
      <c r="T223" s="114"/>
      <c r="U223" s="114"/>
      <c r="V223" s="114"/>
      <c r="W223" s="114"/>
      <c r="X223" s="114"/>
      <c r="Y223" s="114"/>
      <c r="Z223" s="114"/>
      <c r="AA223" s="114"/>
      <c r="AB223" s="114"/>
      <c r="AC223" s="114"/>
      <c r="AD223" s="114"/>
      <c r="AE223" s="114"/>
      <c r="AF223" s="114"/>
      <c r="AG223" s="114"/>
      <c r="AH223" s="114"/>
      <c r="AI223" s="114"/>
      <c r="AJ223" s="114"/>
      <c r="AK223" s="114"/>
      <c r="AL223" s="114"/>
      <c r="AM223" s="114"/>
      <c r="AN223" s="114"/>
      <c r="AO223" s="114"/>
      <c r="AP223" s="114"/>
      <c r="AQ223" s="114"/>
      <c r="AR223" s="114"/>
      <c r="AS223" s="114"/>
    </row>
    <row r="224" spans="6:45" ht="15" thickBot="1">
      <c r="F224" s="114"/>
      <c r="G224" s="114"/>
      <c r="H224" s="118" t="s">
        <v>92</v>
      </c>
      <c r="I224" s="114"/>
      <c r="J224" s="114"/>
      <c r="K224" s="114"/>
      <c r="L224" s="114"/>
      <c r="M224" s="114"/>
      <c r="N224" s="114"/>
      <c r="O224" s="114"/>
      <c r="P224" s="114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  <c r="AA224" s="116"/>
      <c r="AB224" s="116"/>
      <c r="AC224" s="116"/>
      <c r="AD224" s="116"/>
      <c r="AE224" s="116"/>
      <c r="AF224" s="116"/>
      <c r="AG224" s="116"/>
      <c r="AH224" s="116"/>
      <c r="AI224" s="116"/>
      <c r="AJ224" s="116"/>
      <c r="AK224" s="116"/>
      <c r="AL224" s="116"/>
      <c r="AM224" s="116"/>
      <c r="AN224" s="116"/>
      <c r="AO224" s="116"/>
      <c r="AP224" s="116"/>
      <c r="AQ224" s="116"/>
      <c r="AR224" s="116"/>
      <c r="AS224" s="116"/>
    </row>
    <row r="225" spans="1:45">
      <c r="Q225" s="117"/>
      <c r="R225" s="117"/>
      <c r="S225" s="117"/>
      <c r="T225" s="117"/>
      <c r="U225" s="117"/>
      <c r="V225" s="117"/>
      <c r="W225" s="117"/>
      <c r="X225" s="117"/>
      <c r="Y225" s="117"/>
      <c r="Z225" s="117"/>
      <c r="AA225" s="117"/>
      <c r="AB225" s="117"/>
      <c r="AC225" s="117"/>
      <c r="AD225" s="117"/>
      <c r="AE225" s="117"/>
      <c r="AF225" s="117"/>
      <c r="AG225" s="117"/>
      <c r="AH225" s="117"/>
      <c r="AI225" s="117"/>
      <c r="AJ225" s="117"/>
      <c r="AK225" s="117"/>
      <c r="AL225" s="117"/>
      <c r="AM225" s="117"/>
      <c r="AN225" s="117"/>
      <c r="AO225" s="117"/>
      <c r="AP225" s="117"/>
      <c r="AQ225" s="117"/>
      <c r="AR225" s="117"/>
      <c r="AS225" s="117"/>
    </row>
    <row r="226" spans="1:45" ht="14.5">
      <c r="A226" s="114"/>
      <c r="B226" s="114"/>
      <c r="C226" s="114"/>
      <c r="F226" s="114"/>
      <c r="G226" s="114"/>
      <c r="H226" s="122" t="s">
        <v>385</v>
      </c>
      <c r="I226" s="114"/>
      <c r="J226" s="114"/>
      <c r="K226" s="114"/>
      <c r="L226" s="114"/>
      <c r="M226" s="114"/>
      <c r="N226" s="114"/>
      <c r="O226" s="114"/>
      <c r="P226" s="114"/>
      <c r="Q226" s="117"/>
      <c r="R226" s="117"/>
      <c r="S226" s="117"/>
      <c r="T226" s="117"/>
      <c r="U226" s="117"/>
      <c r="V226" s="117"/>
      <c r="W226" s="117"/>
      <c r="X226" s="117"/>
      <c r="Y226" s="117"/>
      <c r="Z226" s="117"/>
      <c r="AA226" s="117"/>
      <c r="AB226" s="117"/>
      <c r="AC226" s="117"/>
      <c r="AD226" s="117"/>
      <c r="AE226" s="117"/>
      <c r="AF226" s="117"/>
      <c r="AG226" s="117"/>
      <c r="AH226" s="117"/>
      <c r="AI226" s="117"/>
      <c r="AJ226" s="117"/>
      <c r="AK226" s="117"/>
      <c r="AL226" s="117"/>
      <c r="AM226" s="117"/>
      <c r="AN226" s="117"/>
      <c r="AO226" s="117"/>
      <c r="AP226" s="117"/>
      <c r="AQ226" s="117"/>
      <c r="AR226" s="117"/>
      <c r="AS226" s="117"/>
    </row>
    <row r="227" spans="1:45" ht="15" thickBot="1">
      <c r="A227" s="114"/>
      <c r="B227" s="114"/>
      <c r="C227" s="114"/>
      <c r="F227" s="115" t="s">
        <v>1</v>
      </c>
      <c r="G227" s="115" t="s">
        <v>2</v>
      </c>
      <c r="H227" s="115" t="s">
        <v>3</v>
      </c>
      <c r="I227" s="76" t="s">
        <v>141</v>
      </c>
      <c r="J227" s="3" t="s">
        <v>142</v>
      </c>
      <c r="K227" s="3" t="s">
        <v>143</v>
      </c>
      <c r="L227" s="3" t="s">
        <v>144</v>
      </c>
      <c r="M227" s="3" t="s">
        <v>145</v>
      </c>
      <c r="N227" s="3" t="s">
        <v>146</v>
      </c>
      <c r="O227" s="3" t="s">
        <v>147</v>
      </c>
      <c r="P227" s="116"/>
      <c r="Q227" s="114"/>
      <c r="R227" s="114"/>
      <c r="S227" s="114"/>
      <c r="T227" s="114"/>
      <c r="U227" s="114"/>
      <c r="V227" s="114"/>
      <c r="W227" s="114"/>
      <c r="X227" s="114"/>
      <c r="Y227" s="114"/>
      <c r="Z227" s="114"/>
      <c r="AA227" s="114"/>
      <c r="AB227" s="114"/>
      <c r="AC227" s="114"/>
      <c r="AD227" s="114"/>
      <c r="AE227" s="114"/>
      <c r="AF227" s="114"/>
      <c r="AG227" s="114"/>
      <c r="AH227" s="114"/>
      <c r="AI227" s="114"/>
      <c r="AJ227" s="114"/>
      <c r="AK227" s="114"/>
      <c r="AL227" s="114"/>
      <c r="AM227" s="114"/>
      <c r="AN227" s="114"/>
      <c r="AO227" s="114"/>
      <c r="AP227" s="114"/>
      <c r="AQ227" s="114"/>
      <c r="AR227" s="114"/>
      <c r="AS227" s="114"/>
    </row>
    <row r="228" spans="1:45" ht="14.5">
      <c r="A228" s="114"/>
      <c r="B228" s="114"/>
      <c r="C228" s="114"/>
      <c r="F228" s="118" t="s">
        <v>113</v>
      </c>
      <c r="G228" s="118" t="s">
        <v>371</v>
      </c>
      <c r="H228" s="114"/>
      <c r="I228" s="117">
        <v>1</v>
      </c>
      <c r="J228" s="117">
        <v>1</v>
      </c>
      <c r="K228" s="117">
        <v>1</v>
      </c>
      <c r="L228" s="117">
        <v>1</v>
      </c>
      <c r="M228" s="117">
        <v>1</v>
      </c>
      <c r="N228" s="117">
        <v>1</v>
      </c>
      <c r="O228" s="117">
        <v>1</v>
      </c>
      <c r="P228" s="117"/>
    </row>
    <row r="229" spans="1:45" ht="14.5">
      <c r="A229" s="114"/>
      <c r="B229" s="114"/>
      <c r="C229" s="114"/>
      <c r="D229" s="114"/>
      <c r="E229" s="114"/>
      <c r="F229" s="114"/>
      <c r="G229" s="118" t="s">
        <v>91</v>
      </c>
      <c r="H229" s="114"/>
      <c r="I229" s="117">
        <v>0.35</v>
      </c>
      <c r="J229" s="117">
        <v>0.35</v>
      </c>
      <c r="K229" s="117">
        <v>0.35</v>
      </c>
      <c r="L229" s="117">
        <v>0.35</v>
      </c>
      <c r="M229" s="117">
        <v>0.35</v>
      </c>
      <c r="N229" s="117">
        <v>0.35</v>
      </c>
      <c r="O229" s="117">
        <v>0.35</v>
      </c>
      <c r="P229" s="117"/>
      <c r="Q229" s="114"/>
      <c r="R229" s="114"/>
      <c r="S229" s="114"/>
      <c r="T229" s="114"/>
      <c r="U229" s="114"/>
      <c r="V229" s="114"/>
      <c r="W229" s="114"/>
      <c r="X229" s="114"/>
      <c r="Y229" s="114"/>
      <c r="Z229" s="114"/>
      <c r="AA229" s="114"/>
      <c r="AB229" s="114"/>
      <c r="AC229" s="114"/>
      <c r="AD229" s="114"/>
      <c r="AE229" s="114"/>
      <c r="AF229" s="114"/>
      <c r="AG229" s="114"/>
      <c r="AH229" s="114"/>
      <c r="AI229" s="114"/>
      <c r="AJ229" s="114"/>
      <c r="AK229" s="114"/>
      <c r="AL229" s="114"/>
      <c r="AM229" s="114"/>
      <c r="AN229" s="114"/>
      <c r="AO229" s="114"/>
      <c r="AP229" s="114"/>
      <c r="AQ229" s="114"/>
      <c r="AR229" s="114"/>
      <c r="AS229" s="114"/>
    </row>
    <row r="230" spans="1:45" ht="15" thickBot="1">
      <c r="A230" s="114"/>
      <c r="B230" s="114"/>
      <c r="C230" s="114"/>
      <c r="D230" s="114"/>
      <c r="E230" s="114"/>
      <c r="F230" s="114"/>
      <c r="G230" s="114"/>
      <c r="H230" s="118" t="s">
        <v>92</v>
      </c>
      <c r="I230" s="114"/>
      <c r="J230" s="114"/>
      <c r="K230" s="114"/>
      <c r="L230" s="114"/>
      <c r="M230" s="114"/>
      <c r="N230" s="114"/>
      <c r="O230" s="114"/>
      <c r="P230" s="114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  <c r="AA230" s="116"/>
      <c r="AB230" s="116"/>
      <c r="AC230" s="116"/>
      <c r="AD230" s="116"/>
      <c r="AE230" s="116"/>
      <c r="AF230" s="116"/>
      <c r="AG230" s="116"/>
      <c r="AH230" s="116"/>
      <c r="AI230" s="116"/>
      <c r="AJ230" s="116"/>
      <c r="AK230" s="116"/>
      <c r="AL230" s="116"/>
      <c r="AM230" s="116"/>
      <c r="AN230" s="116"/>
      <c r="AO230" s="116"/>
      <c r="AP230" s="116"/>
      <c r="AQ230" s="116"/>
      <c r="AR230" s="116"/>
      <c r="AS230" s="116"/>
    </row>
    <row r="231" spans="1:45" ht="14.5">
      <c r="D231" s="114"/>
      <c r="E231" s="114"/>
      <c r="Q231" s="117"/>
      <c r="R231" s="117"/>
      <c r="S231" s="117"/>
      <c r="T231" s="117"/>
      <c r="U231" s="117"/>
      <c r="V231" s="117"/>
      <c r="W231" s="117"/>
      <c r="X231" s="117"/>
      <c r="Y231" s="117"/>
      <c r="Z231" s="117"/>
      <c r="AA231" s="117"/>
      <c r="AB231" s="117"/>
      <c r="AC231" s="117"/>
      <c r="AD231" s="117"/>
      <c r="AE231" s="117"/>
      <c r="AF231" s="117"/>
      <c r="AG231" s="117"/>
      <c r="AH231" s="117"/>
      <c r="AI231" s="117"/>
      <c r="AJ231" s="117"/>
      <c r="AK231" s="117"/>
      <c r="AL231" s="117"/>
      <c r="AM231" s="117"/>
      <c r="AN231" s="117"/>
      <c r="AO231" s="117"/>
      <c r="AP231" s="117"/>
      <c r="AQ231" s="117"/>
      <c r="AR231" s="117"/>
      <c r="AS231" s="117"/>
    </row>
    <row r="232" spans="1:45" ht="14.5">
      <c r="D232" s="114"/>
      <c r="E232" s="114"/>
      <c r="Q232" s="117"/>
      <c r="R232" s="117"/>
      <c r="S232" s="117"/>
      <c r="T232" s="117"/>
      <c r="U232" s="117"/>
      <c r="V232" s="117"/>
      <c r="W232" s="117"/>
      <c r="X232" s="117"/>
      <c r="Y232" s="117"/>
      <c r="Z232" s="117"/>
      <c r="AA232" s="117"/>
      <c r="AB232" s="117"/>
      <c r="AC232" s="117"/>
      <c r="AD232" s="117"/>
      <c r="AE232" s="117"/>
      <c r="AF232" s="117"/>
      <c r="AG232" s="117"/>
      <c r="AH232" s="117"/>
      <c r="AI232" s="117"/>
      <c r="AJ232" s="117"/>
      <c r="AK232" s="117"/>
      <c r="AL232" s="117"/>
      <c r="AM232" s="117"/>
      <c r="AN232" s="117"/>
      <c r="AO232" s="117"/>
      <c r="AP232" s="117"/>
      <c r="AQ232" s="117"/>
      <c r="AR232" s="117"/>
      <c r="AS232" s="117"/>
    </row>
    <row r="233" spans="1:45" ht="14.5">
      <c r="D233" s="114"/>
      <c r="E233" s="114"/>
      <c r="Q233" s="114"/>
      <c r="R233" s="114"/>
      <c r="S233" s="114"/>
      <c r="T233" s="114"/>
      <c r="U233" s="114"/>
      <c r="V233" s="114"/>
      <c r="W233" s="114"/>
      <c r="X233" s="114"/>
      <c r="Y233" s="114"/>
      <c r="Z233" s="114"/>
      <c r="AA233" s="114"/>
      <c r="AB233" s="114"/>
      <c r="AC233" s="114"/>
      <c r="AD233" s="114"/>
      <c r="AE233" s="114"/>
      <c r="AF233" s="114"/>
      <c r="AG233" s="114"/>
      <c r="AH233" s="114"/>
      <c r="AI233" s="114"/>
      <c r="AJ233" s="114"/>
      <c r="AK233" s="114"/>
      <c r="AL233" s="114"/>
      <c r="AM233" s="114"/>
      <c r="AN233" s="114"/>
      <c r="AO233" s="114"/>
      <c r="AP233" s="114"/>
      <c r="AQ233" s="114"/>
      <c r="AR233" s="114"/>
      <c r="AS233" s="114"/>
    </row>
    <row r="234" spans="1:45" ht="14.5">
      <c r="A234" s="114"/>
      <c r="B234" s="114"/>
      <c r="C234" s="114"/>
      <c r="F234" s="114"/>
      <c r="G234" s="114"/>
      <c r="H234" s="122" t="s">
        <v>424</v>
      </c>
      <c r="I234" s="114"/>
      <c r="J234" s="114"/>
      <c r="K234" s="114"/>
      <c r="L234" s="114"/>
      <c r="M234" s="114"/>
      <c r="N234" s="114"/>
      <c r="O234" s="114"/>
      <c r="P234" s="114"/>
    </row>
    <row r="235" spans="1:45" ht="15" thickBot="1">
      <c r="A235" s="114"/>
      <c r="B235" s="114"/>
      <c r="C235" s="114"/>
      <c r="F235" s="115" t="s">
        <v>1</v>
      </c>
      <c r="G235" s="115" t="s">
        <v>2</v>
      </c>
      <c r="H235" s="115" t="s">
        <v>3</v>
      </c>
      <c r="I235" s="76" t="s">
        <v>141</v>
      </c>
      <c r="J235" s="3" t="s">
        <v>142</v>
      </c>
      <c r="K235" s="3" t="s">
        <v>143</v>
      </c>
      <c r="L235" s="3" t="s">
        <v>144</v>
      </c>
      <c r="M235" s="3" t="s">
        <v>145</v>
      </c>
      <c r="N235" s="3" t="s">
        <v>146</v>
      </c>
      <c r="O235" s="3" t="s">
        <v>147</v>
      </c>
      <c r="P235" s="116"/>
    </row>
    <row r="236" spans="1:45" ht="14.5">
      <c r="A236" s="114"/>
      <c r="B236" s="114"/>
      <c r="C236" s="114"/>
      <c r="F236" s="118" t="s">
        <v>114</v>
      </c>
      <c r="G236" s="114"/>
      <c r="H236" s="114"/>
      <c r="I236" s="117">
        <v>120</v>
      </c>
      <c r="J236" s="117">
        <v>120</v>
      </c>
      <c r="K236" s="117">
        <v>120</v>
      </c>
      <c r="L236" s="117">
        <v>120</v>
      </c>
      <c r="M236" s="117">
        <v>120</v>
      </c>
      <c r="N236" s="117">
        <v>120</v>
      </c>
      <c r="O236" s="117">
        <v>120</v>
      </c>
      <c r="P236" s="117"/>
    </row>
    <row r="237" spans="1:45" ht="14.5">
      <c r="D237" s="114"/>
      <c r="E237" s="114"/>
      <c r="Q237" s="114"/>
      <c r="R237" s="114"/>
      <c r="S237" s="114"/>
      <c r="T237" s="114"/>
      <c r="U237" s="114"/>
      <c r="V237" s="114"/>
      <c r="W237" s="114"/>
      <c r="X237" s="114"/>
      <c r="Y237" s="114"/>
      <c r="Z237" s="114"/>
      <c r="AA237" s="114"/>
      <c r="AB237" s="114"/>
      <c r="AC237" s="114"/>
      <c r="AD237" s="114"/>
      <c r="AE237" s="114"/>
      <c r="AF237" s="114"/>
      <c r="AG237" s="114"/>
      <c r="AH237" s="114"/>
      <c r="AI237" s="114"/>
      <c r="AJ237" s="114"/>
      <c r="AK237" s="114"/>
      <c r="AL237" s="114"/>
      <c r="AM237" s="114"/>
      <c r="AN237" s="114"/>
      <c r="AO237" s="114"/>
      <c r="AP237" s="114"/>
      <c r="AQ237" s="114"/>
      <c r="AR237" s="114"/>
      <c r="AS237" s="114"/>
    </row>
    <row r="238" spans="1:45" ht="15" thickBot="1">
      <c r="D238" s="114"/>
      <c r="E238" s="114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  <c r="AA238" s="116"/>
      <c r="AB238" s="116"/>
      <c r="AC238" s="116"/>
      <c r="AD238" s="116"/>
      <c r="AE238" s="116"/>
      <c r="AF238" s="116"/>
      <c r="AG238" s="116"/>
      <c r="AH238" s="116"/>
      <c r="AI238" s="116"/>
      <c r="AJ238" s="116"/>
      <c r="AK238" s="116"/>
      <c r="AL238" s="116"/>
      <c r="AM238" s="116"/>
      <c r="AN238" s="116"/>
      <c r="AO238" s="116"/>
      <c r="AP238" s="116"/>
      <c r="AQ238" s="116"/>
      <c r="AR238" s="116"/>
      <c r="AS238" s="116"/>
    </row>
    <row r="239" spans="1:45" ht="14.5">
      <c r="A239" s="114"/>
      <c r="B239" s="114"/>
      <c r="C239" s="114"/>
      <c r="D239" s="114"/>
      <c r="E239" s="114"/>
      <c r="F239" s="114"/>
      <c r="G239" s="114"/>
      <c r="H239" s="122" t="s">
        <v>378</v>
      </c>
      <c r="I239" s="114"/>
      <c r="J239" s="114"/>
      <c r="K239" s="114"/>
      <c r="L239" s="114"/>
      <c r="M239" s="114"/>
      <c r="N239" s="114"/>
      <c r="O239" s="114"/>
      <c r="P239" s="114"/>
      <c r="Q239" s="117"/>
      <c r="R239" s="117"/>
      <c r="S239" s="117"/>
      <c r="T239" s="117"/>
      <c r="U239" s="117"/>
      <c r="V239" s="117"/>
      <c r="W239" s="117"/>
      <c r="X239" s="117"/>
      <c r="Y239" s="117"/>
      <c r="Z239" s="117"/>
      <c r="AA239" s="117"/>
      <c r="AB239" s="117"/>
      <c r="AC239" s="117"/>
      <c r="AD239" s="117"/>
      <c r="AE239" s="117"/>
      <c r="AF239" s="117"/>
      <c r="AG239" s="117"/>
      <c r="AH239" s="117"/>
      <c r="AI239" s="117"/>
      <c r="AJ239" s="117"/>
      <c r="AK239" s="117"/>
      <c r="AL239" s="117"/>
      <c r="AM239" s="117"/>
      <c r="AN239" s="117"/>
      <c r="AO239" s="117"/>
      <c r="AP239" s="117"/>
      <c r="AQ239" s="117"/>
      <c r="AR239" s="117"/>
      <c r="AS239" s="117"/>
    </row>
    <row r="240" spans="1:45" ht="15" thickBot="1">
      <c r="A240" s="124"/>
      <c r="B240" s="114"/>
      <c r="C240" s="114"/>
      <c r="F240" s="115" t="s">
        <v>1</v>
      </c>
      <c r="G240" s="115" t="s">
        <v>2</v>
      </c>
      <c r="H240" s="115" t="s">
        <v>3</v>
      </c>
      <c r="I240" s="76" t="s">
        <v>141</v>
      </c>
      <c r="J240" s="3" t="s">
        <v>142</v>
      </c>
      <c r="K240" s="3" t="s">
        <v>143</v>
      </c>
      <c r="L240" s="3" t="s">
        <v>144</v>
      </c>
      <c r="M240" s="3" t="s">
        <v>145</v>
      </c>
      <c r="N240" s="3" t="s">
        <v>146</v>
      </c>
      <c r="O240" s="3" t="s">
        <v>147</v>
      </c>
      <c r="P240" s="116"/>
    </row>
    <row r="241" spans="1:45" ht="14.5">
      <c r="A241" s="125"/>
      <c r="B241" s="114"/>
      <c r="C241" s="114"/>
      <c r="F241" s="118" t="s">
        <v>114</v>
      </c>
      <c r="G241" s="114"/>
      <c r="H241" s="114"/>
      <c r="I241" s="117">
        <v>15</v>
      </c>
      <c r="J241" s="117">
        <v>15</v>
      </c>
      <c r="K241" s="117">
        <v>15</v>
      </c>
      <c r="L241" s="117">
        <v>15</v>
      </c>
      <c r="M241" s="117">
        <v>15</v>
      </c>
      <c r="N241" s="117">
        <v>15</v>
      </c>
      <c r="O241" s="117">
        <v>15</v>
      </c>
      <c r="P241" s="117"/>
    </row>
    <row r="242" spans="1:45" ht="14.5">
      <c r="A242" s="126"/>
      <c r="B242" s="114"/>
      <c r="C242" s="114"/>
      <c r="D242" s="114"/>
      <c r="E242" s="114"/>
      <c r="F242" s="114"/>
      <c r="G242" s="114"/>
      <c r="H242" s="114"/>
      <c r="I242" s="114"/>
      <c r="J242" s="114"/>
      <c r="K242" s="114"/>
      <c r="L242" s="114"/>
      <c r="M242" s="114"/>
      <c r="N242" s="114"/>
      <c r="O242" s="114"/>
      <c r="P242" s="114"/>
      <c r="Q242" s="114"/>
      <c r="R242" s="114"/>
      <c r="S242" s="114"/>
      <c r="T242" s="114"/>
      <c r="U242" s="114"/>
      <c r="V242" s="114"/>
      <c r="W242" s="114"/>
      <c r="X242" s="114"/>
      <c r="Y242" s="114"/>
      <c r="Z242" s="114"/>
      <c r="AA242" s="114"/>
      <c r="AB242" s="114"/>
      <c r="AC242" s="114"/>
      <c r="AD242" s="114"/>
      <c r="AE242" s="114"/>
      <c r="AF242" s="114"/>
      <c r="AG242" s="114"/>
      <c r="AH242" s="114"/>
      <c r="AI242" s="114"/>
      <c r="AJ242" s="114"/>
      <c r="AK242" s="114"/>
      <c r="AL242" s="114"/>
      <c r="AM242" s="114"/>
      <c r="AN242" s="114"/>
      <c r="AO242" s="114"/>
      <c r="AP242" s="114"/>
      <c r="AQ242" s="114"/>
      <c r="AR242" s="114"/>
      <c r="AS242" s="114"/>
    </row>
    <row r="243" spans="1:45" ht="15" thickBot="1">
      <c r="A243" s="124"/>
      <c r="B243" s="114"/>
      <c r="C243" s="114"/>
      <c r="D243" s="114"/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  <c r="AA243" s="116"/>
      <c r="AB243" s="116"/>
      <c r="AC243" s="116"/>
      <c r="AD243" s="116"/>
      <c r="AE243" s="116"/>
      <c r="AF243" s="116"/>
      <c r="AG243" s="116"/>
      <c r="AH243" s="116"/>
      <c r="AI243" s="116"/>
      <c r="AJ243" s="116"/>
      <c r="AK243" s="116"/>
      <c r="AL243" s="116"/>
      <c r="AM243" s="116"/>
      <c r="AN243" s="116"/>
      <c r="AO243" s="116"/>
      <c r="AP243" s="116"/>
      <c r="AQ243" s="116"/>
      <c r="AR243" s="116"/>
      <c r="AS243" s="116"/>
    </row>
    <row r="244" spans="1:45" ht="14.5">
      <c r="A244" s="124"/>
      <c r="B244" s="114"/>
      <c r="C244" s="114"/>
      <c r="D244" s="114"/>
      <c r="E244" s="114"/>
      <c r="F244" s="114"/>
      <c r="G244" s="114"/>
      <c r="H244" s="122" t="s">
        <v>373</v>
      </c>
      <c r="I244" s="114"/>
      <c r="J244" s="114"/>
      <c r="K244" s="114"/>
      <c r="L244" s="114"/>
      <c r="M244" s="114"/>
      <c r="N244" s="114"/>
      <c r="O244" s="114"/>
      <c r="P244" s="114"/>
      <c r="Q244" s="117"/>
      <c r="R244" s="117"/>
      <c r="S244" s="117"/>
      <c r="T244" s="117"/>
      <c r="U244" s="117"/>
      <c r="V244" s="117"/>
      <c r="W244" s="117"/>
      <c r="X244" s="117"/>
      <c r="Y244" s="117"/>
      <c r="Z244" s="117"/>
      <c r="AA244" s="117"/>
      <c r="AB244" s="117"/>
      <c r="AC244" s="117"/>
      <c r="AD244" s="117"/>
      <c r="AE244" s="117"/>
      <c r="AF244" s="117"/>
      <c r="AG244" s="117"/>
      <c r="AH244" s="117"/>
      <c r="AI244" s="117"/>
      <c r="AJ244" s="117"/>
      <c r="AK244" s="117"/>
      <c r="AL244" s="117"/>
      <c r="AM244" s="117"/>
      <c r="AN244" s="117"/>
      <c r="AO244" s="117"/>
      <c r="AP244" s="117"/>
      <c r="AQ244" s="117"/>
      <c r="AR244" s="117"/>
      <c r="AS244" s="117"/>
    </row>
    <row r="245" spans="1:45" ht="15" thickBot="1">
      <c r="A245" s="124"/>
      <c r="B245" s="114"/>
      <c r="C245" s="114"/>
      <c r="D245" s="114"/>
      <c r="E245" s="114"/>
      <c r="F245" s="115" t="s">
        <v>1</v>
      </c>
      <c r="G245" s="115" t="s">
        <v>2</v>
      </c>
      <c r="H245" s="115" t="s">
        <v>3</v>
      </c>
      <c r="I245" s="76" t="s">
        <v>141</v>
      </c>
      <c r="J245" s="3" t="s">
        <v>142</v>
      </c>
      <c r="K245" s="3" t="s">
        <v>143</v>
      </c>
      <c r="L245" s="3" t="s">
        <v>144</v>
      </c>
      <c r="M245" s="3" t="s">
        <v>145</v>
      </c>
      <c r="N245" s="3" t="s">
        <v>146</v>
      </c>
      <c r="O245" s="3" t="s">
        <v>147</v>
      </c>
      <c r="P245" s="116"/>
      <c r="Q245" s="114"/>
      <c r="R245" s="114"/>
      <c r="S245" s="114"/>
      <c r="T245" s="114"/>
      <c r="U245" s="114"/>
      <c r="V245" s="114"/>
      <c r="W245" s="114"/>
      <c r="X245" s="114"/>
      <c r="Y245" s="114"/>
      <c r="Z245" s="114"/>
      <c r="AA245" s="114"/>
      <c r="AB245" s="114"/>
      <c r="AC245" s="114"/>
      <c r="AD245" s="114"/>
      <c r="AE245" s="114"/>
      <c r="AF245" s="114"/>
      <c r="AG245" s="114"/>
      <c r="AH245" s="114"/>
      <c r="AI245" s="114"/>
      <c r="AJ245" s="114"/>
      <c r="AK245" s="114"/>
      <c r="AL245" s="114"/>
      <c r="AM245" s="114"/>
      <c r="AN245" s="114"/>
      <c r="AO245" s="114"/>
      <c r="AP245" s="114"/>
      <c r="AQ245" s="114"/>
      <c r="AR245" s="114"/>
      <c r="AS245" s="114"/>
    </row>
    <row r="246" spans="1:45" ht="14.5">
      <c r="A246" s="124"/>
      <c r="B246" s="114"/>
      <c r="C246" s="114"/>
      <c r="D246" s="114"/>
      <c r="E246" s="114"/>
      <c r="F246" s="118" t="s">
        <v>114</v>
      </c>
      <c r="G246" s="114"/>
      <c r="H246" s="114"/>
      <c r="I246" s="117">
        <v>31.536000000000001</v>
      </c>
      <c r="J246" s="117">
        <v>31.536000000000001</v>
      </c>
      <c r="K246" s="117">
        <v>31.536000000000001</v>
      </c>
      <c r="L246" s="117">
        <v>31.536000000000001</v>
      </c>
      <c r="M246" s="117">
        <v>31.536000000000001</v>
      </c>
      <c r="N246" s="117">
        <v>31.536000000000001</v>
      </c>
      <c r="O246" s="117">
        <v>31.536000000000001</v>
      </c>
      <c r="P246" s="117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  <c r="AA246" s="114"/>
      <c r="AB246" s="114"/>
      <c r="AC246" s="114"/>
      <c r="AD246" s="114"/>
      <c r="AE246" s="114"/>
      <c r="AF246" s="114"/>
      <c r="AG246" s="114"/>
      <c r="AH246" s="114"/>
      <c r="AI246" s="114"/>
      <c r="AJ246" s="114"/>
      <c r="AK246" s="114"/>
      <c r="AL246" s="114"/>
      <c r="AM246" s="114"/>
      <c r="AN246" s="114"/>
      <c r="AO246" s="114"/>
      <c r="AP246" s="114"/>
      <c r="AQ246" s="114"/>
      <c r="AR246" s="114"/>
      <c r="AS246" s="114"/>
    </row>
    <row r="247" spans="1:45" ht="14.5">
      <c r="A247" s="124"/>
      <c r="B247" s="114"/>
      <c r="C247" s="114"/>
      <c r="D247" s="114"/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  <c r="AA247" s="114"/>
      <c r="AB247" s="114"/>
      <c r="AC247" s="114"/>
      <c r="AD247" s="114"/>
      <c r="AE247" s="114"/>
      <c r="AF247" s="114"/>
      <c r="AG247" s="114"/>
      <c r="AH247" s="114"/>
      <c r="AI247" s="114"/>
      <c r="AJ247" s="114"/>
      <c r="AK247" s="114"/>
      <c r="AL247" s="114"/>
      <c r="AM247" s="114"/>
      <c r="AN247" s="114"/>
      <c r="AO247" s="114"/>
      <c r="AP247" s="114"/>
      <c r="AQ247" s="114"/>
      <c r="AR247" s="114"/>
      <c r="AS247" s="114"/>
    </row>
    <row r="248" spans="1:45" ht="15" thickBot="1">
      <c r="A248" s="124"/>
      <c r="B248" s="114"/>
      <c r="C248" s="114"/>
      <c r="D248" s="114"/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  <c r="AA248" s="116"/>
      <c r="AB248" s="116"/>
      <c r="AC248" s="116"/>
      <c r="AD248" s="116"/>
      <c r="AE248" s="116"/>
      <c r="AF248" s="116"/>
      <c r="AG248" s="116"/>
      <c r="AH248" s="116"/>
      <c r="AI248" s="116"/>
      <c r="AJ248" s="116"/>
      <c r="AK248" s="116"/>
      <c r="AL248" s="116"/>
      <c r="AM248" s="116"/>
      <c r="AN248" s="116"/>
      <c r="AO248" s="116"/>
      <c r="AP248" s="116"/>
      <c r="AQ248" s="116"/>
      <c r="AR248" s="116"/>
      <c r="AS248" s="116"/>
    </row>
    <row r="249" spans="1:45" ht="14.5">
      <c r="A249" s="124"/>
      <c r="B249" s="114"/>
      <c r="C249" s="114"/>
      <c r="D249" s="114"/>
      <c r="E249" s="114"/>
      <c r="F249" s="114"/>
      <c r="G249" s="114"/>
      <c r="H249" s="122" t="s">
        <v>380</v>
      </c>
      <c r="I249" s="114"/>
      <c r="J249" s="114"/>
      <c r="K249" s="114"/>
      <c r="L249" s="114"/>
      <c r="M249" s="114"/>
      <c r="N249" s="114"/>
      <c r="O249" s="114"/>
      <c r="P249" s="114"/>
      <c r="Q249" s="117"/>
      <c r="R249" s="117"/>
      <c r="S249" s="117"/>
      <c r="T249" s="117"/>
      <c r="U249" s="117"/>
      <c r="V249" s="117"/>
      <c r="W249" s="117"/>
      <c r="X249" s="117"/>
      <c r="Y249" s="117"/>
      <c r="Z249" s="117"/>
      <c r="AA249" s="117"/>
      <c r="AB249" s="117"/>
      <c r="AC249" s="117"/>
      <c r="AD249" s="117"/>
      <c r="AE249" s="117"/>
      <c r="AF249" s="117"/>
      <c r="AG249" s="117"/>
      <c r="AH249" s="117"/>
      <c r="AI249" s="117"/>
      <c r="AJ249" s="117"/>
      <c r="AK249" s="117"/>
      <c r="AL249" s="117"/>
      <c r="AM249" s="117"/>
      <c r="AN249" s="117"/>
      <c r="AO249" s="117"/>
      <c r="AP249" s="117"/>
      <c r="AQ249" s="117"/>
      <c r="AR249" s="117"/>
      <c r="AS249" s="117"/>
    </row>
    <row r="250" spans="1:45" ht="15" thickBot="1">
      <c r="A250" s="114"/>
      <c r="B250" s="114"/>
      <c r="C250" s="114"/>
      <c r="D250" s="114"/>
      <c r="E250" s="114"/>
      <c r="F250" s="115" t="s">
        <v>1</v>
      </c>
      <c r="G250" s="115" t="s">
        <v>2</v>
      </c>
      <c r="H250" s="115" t="s">
        <v>3</v>
      </c>
      <c r="I250" s="76" t="s">
        <v>141</v>
      </c>
      <c r="J250" s="3" t="s">
        <v>142</v>
      </c>
      <c r="K250" s="3" t="s">
        <v>143</v>
      </c>
      <c r="L250" s="3" t="s">
        <v>144</v>
      </c>
      <c r="M250" s="3" t="s">
        <v>145</v>
      </c>
      <c r="N250" s="3" t="s">
        <v>146</v>
      </c>
      <c r="O250" s="3" t="s">
        <v>147</v>
      </c>
      <c r="P250" s="116"/>
      <c r="Q250" s="114"/>
      <c r="R250" s="114"/>
      <c r="S250" s="114"/>
      <c r="T250" s="114"/>
      <c r="U250" s="114"/>
      <c r="V250" s="114"/>
      <c r="W250" s="114"/>
      <c r="X250" s="114"/>
      <c r="Y250" s="114"/>
      <c r="Z250" s="114"/>
      <c r="AA250" s="114"/>
      <c r="AB250" s="114"/>
      <c r="AC250" s="114"/>
      <c r="AD250" s="114"/>
      <c r="AE250" s="114"/>
      <c r="AF250" s="114"/>
      <c r="AG250" s="114"/>
      <c r="AH250" s="114"/>
      <c r="AI250" s="114"/>
      <c r="AJ250" s="114"/>
      <c r="AK250" s="114"/>
      <c r="AL250" s="114"/>
      <c r="AM250" s="114"/>
      <c r="AN250" s="114"/>
      <c r="AO250" s="114"/>
      <c r="AP250" s="114"/>
      <c r="AQ250" s="114"/>
      <c r="AR250" s="114"/>
      <c r="AS250" s="114"/>
    </row>
    <row r="251" spans="1:45" ht="14.5">
      <c r="A251" s="114"/>
      <c r="B251" s="114"/>
      <c r="C251" s="114"/>
      <c r="D251" s="114"/>
      <c r="E251" s="114"/>
      <c r="F251" s="118" t="s">
        <v>114</v>
      </c>
      <c r="G251" s="114"/>
      <c r="H251" s="118" t="s">
        <v>92</v>
      </c>
      <c r="I251" s="117">
        <v>0.98</v>
      </c>
      <c r="J251" s="117">
        <v>0.98</v>
      </c>
      <c r="K251" s="117">
        <v>0.98</v>
      </c>
      <c r="L251" s="117">
        <v>0.98</v>
      </c>
      <c r="M251" s="117">
        <v>0.98</v>
      </c>
      <c r="N251" s="117">
        <v>0.98</v>
      </c>
      <c r="O251" s="117">
        <v>0.98</v>
      </c>
      <c r="P251" s="117"/>
      <c r="Q251" s="114"/>
      <c r="R251" s="114"/>
      <c r="S251" s="114"/>
      <c r="T251" s="114"/>
      <c r="U251" s="114"/>
      <c r="V251" s="114"/>
      <c r="W251" s="114"/>
      <c r="X251" s="114"/>
      <c r="Y251" s="114"/>
      <c r="Z251" s="114"/>
      <c r="AA251" s="114"/>
      <c r="AB251" s="114"/>
      <c r="AC251" s="114"/>
      <c r="AD251" s="114"/>
      <c r="AE251" s="114"/>
      <c r="AF251" s="114"/>
      <c r="AG251" s="114"/>
      <c r="AH251" s="114"/>
      <c r="AI251" s="114"/>
      <c r="AJ251" s="114"/>
      <c r="AK251" s="114"/>
      <c r="AL251" s="114"/>
      <c r="AM251" s="114"/>
      <c r="AN251" s="114"/>
      <c r="AO251" s="114"/>
      <c r="AP251" s="114"/>
      <c r="AQ251" s="114"/>
      <c r="AR251" s="114"/>
      <c r="AS251" s="114"/>
    </row>
    <row r="252" spans="1:45" ht="14.5">
      <c r="D252" s="131" t="s">
        <v>379</v>
      </c>
      <c r="E252" s="114"/>
      <c r="Q252" s="114"/>
      <c r="R252" s="114"/>
      <c r="S252" s="114"/>
      <c r="T252" s="114"/>
      <c r="U252" s="114"/>
      <c r="V252" s="114"/>
      <c r="W252" s="114"/>
      <c r="X252" s="114"/>
      <c r="Y252" s="114"/>
      <c r="Z252" s="114"/>
      <c r="AA252" s="114"/>
      <c r="AB252" s="114"/>
      <c r="AC252" s="114"/>
      <c r="AD252" s="114"/>
      <c r="AE252" s="114"/>
      <c r="AF252" s="114"/>
      <c r="AG252" s="114"/>
      <c r="AH252" s="114"/>
      <c r="AI252" s="114"/>
      <c r="AJ252" s="114"/>
      <c r="AK252" s="114"/>
      <c r="AL252" s="114"/>
      <c r="AM252" s="114"/>
      <c r="AN252" s="114"/>
      <c r="AO252" s="114"/>
      <c r="AP252" s="114"/>
      <c r="AQ252" s="114"/>
      <c r="AR252" s="114"/>
      <c r="AS252" s="114"/>
    </row>
    <row r="253" spans="1:45" ht="15" thickBot="1">
      <c r="D253" s="114"/>
      <c r="E253" s="114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  <c r="AA253" s="116"/>
      <c r="AB253" s="116"/>
      <c r="AC253" s="116"/>
      <c r="AD253" s="116"/>
      <c r="AE253" s="116"/>
      <c r="AF253" s="116"/>
      <c r="AG253" s="116"/>
      <c r="AH253" s="116"/>
      <c r="AI253" s="116"/>
      <c r="AJ253" s="116"/>
      <c r="AK253" s="116"/>
      <c r="AL253" s="116"/>
      <c r="AM253" s="116"/>
      <c r="AN253" s="116"/>
      <c r="AO253" s="116"/>
      <c r="AP253" s="116"/>
      <c r="AQ253" s="116"/>
      <c r="AR253" s="116"/>
      <c r="AS253" s="116"/>
    </row>
    <row r="254" spans="1:45" ht="14.5">
      <c r="A254" s="114"/>
      <c r="B254" s="114"/>
      <c r="C254" s="114"/>
      <c r="D254" s="114"/>
      <c r="E254" s="114"/>
      <c r="F254" s="114"/>
      <c r="G254" s="114"/>
      <c r="H254" s="122" t="s">
        <v>376</v>
      </c>
      <c r="I254" s="114"/>
      <c r="J254" s="114"/>
      <c r="K254" s="114"/>
      <c r="L254" s="114"/>
      <c r="M254" s="114"/>
      <c r="N254" s="114"/>
      <c r="O254" s="114"/>
      <c r="P254" s="114"/>
      <c r="Q254" s="117"/>
      <c r="R254" s="117"/>
      <c r="S254" s="117"/>
      <c r="T254" s="117"/>
      <c r="U254" s="117"/>
      <c r="V254" s="117"/>
      <c r="W254" s="117"/>
      <c r="X254" s="117"/>
      <c r="Y254" s="117"/>
      <c r="Z254" s="117"/>
      <c r="AA254" s="117"/>
      <c r="AB254" s="117"/>
      <c r="AC254" s="117"/>
      <c r="AD254" s="117"/>
      <c r="AE254" s="117"/>
      <c r="AF254" s="117"/>
      <c r="AG254" s="117"/>
      <c r="AH254" s="117"/>
      <c r="AI254" s="117"/>
      <c r="AJ254" s="117"/>
      <c r="AK254" s="117"/>
      <c r="AL254" s="117"/>
      <c r="AM254" s="117"/>
      <c r="AN254" s="117"/>
      <c r="AO254" s="117"/>
      <c r="AP254" s="117"/>
      <c r="AQ254" s="117"/>
      <c r="AR254" s="117"/>
      <c r="AS254" s="117"/>
    </row>
    <row r="255" spans="1:45" ht="15" thickBot="1">
      <c r="A255" s="114"/>
      <c r="B255" s="114"/>
      <c r="C255" s="114"/>
      <c r="F255" s="115" t="s">
        <v>1</v>
      </c>
      <c r="G255" s="115" t="s">
        <v>2</v>
      </c>
      <c r="H255" s="115" t="s">
        <v>3</v>
      </c>
      <c r="I255" s="76" t="s">
        <v>141</v>
      </c>
      <c r="J255" s="3" t="s">
        <v>142</v>
      </c>
      <c r="K255" s="3" t="s">
        <v>143</v>
      </c>
      <c r="L255" s="3" t="s">
        <v>144</v>
      </c>
      <c r="M255" s="3" t="s">
        <v>145</v>
      </c>
      <c r="N255" s="3" t="s">
        <v>146</v>
      </c>
      <c r="O255" s="3" t="s">
        <v>147</v>
      </c>
      <c r="P255" s="116"/>
    </row>
    <row r="256" spans="1:45" ht="14.5">
      <c r="A256" s="114"/>
      <c r="B256" s="114"/>
      <c r="C256" s="114"/>
      <c r="F256" s="118" t="s">
        <v>114</v>
      </c>
      <c r="G256" s="114"/>
      <c r="H256" s="114"/>
      <c r="I256" s="117">
        <v>0.95</v>
      </c>
      <c r="J256" s="117">
        <v>0.95</v>
      </c>
      <c r="K256" s="117">
        <v>0.95</v>
      </c>
      <c r="L256" s="117">
        <v>0.95</v>
      </c>
      <c r="M256" s="117">
        <v>0.95</v>
      </c>
      <c r="N256" s="117">
        <v>0.95</v>
      </c>
      <c r="O256" s="117">
        <v>0.95</v>
      </c>
      <c r="P256" s="117"/>
    </row>
    <row r="257" spans="4:45" ht="14.5">
      <c r="D257" s="114"/>
      <c r="E257" s="114"/>
      <c r="Q257" s="114"/>
      <c r="R257" s="114"/>
      <c r="S257" s="114"/>
      <c r="T257" s="114"/>
      <c r="U257" s="114"/>
      <c r="V257" s="114"/>
      <c r="W257" s="114"/>
      <c r="X257" s="114"/>
      <c r="Y257" s="114"/>
      <c r="Z257" s="114"/>
      <c r="AA257" s="114"/>
      <c r="AB257" s="114"/>
      <c r="AC257" s="114"/>
      <c r="AD257" s="114"/>
      <c r="AE257" s="114"/>
      <c r="AF257" s="114"/>
      <c r="AG257" s="114"/>
      <c r="AH257" s="114"/>
      <c r="AI257" s="114"/>
      <c r="AJ257" s="114"/>
      <c r="AK257" s="114"/>
      <c r="AL257" s="114"/>
      <c r="AM257" s="114"/>
      <c r="AN257" s="114"/>
      <c r="AO257" s="114"/>
      <c r="AP257" s="114"/>
      <c r="AQ257" s="114"/>
      <c r="AR257" s="114"/>
      <c r="AS257" s="114"/>
    </row>
    <row r="258" spans="4:45" ht="15" thickBot="1">
      <c r="D258" s="114"/>
      <c r="E258" s="114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  <c r="AA258" s="116"/>
      <c r="AB258" s="116"/>
      <c r="AC258" s="116"/>
      <c r="AD258" s="116"/>
      <c r="AE258" s="116"/>
      <c r="AF258" s="116"/>
      <c r="AG258" s="116"/>
      <c r="AH258" s="116"/>
      <c r="AI258" s="116"/>
      <c r="AJ258" s="116"/>
      <c r="AK258" s="116"/>
      <c r="AL258" s="116"/>
      <c r="AM258" s="116"/>
      <c r="AN258" s="116"/>
      <c r="AO258" s="116"/>
      <c r="AP258" s="116"/>
      <c r="AQ258" s="116"/>
      <c r="AR258" s="116"/>
      <c r="AS258" s="116"/>
    </row>
    <row r="259" spans="4:45" ht="14.5">
      <c r="D259" s="114"/>
      <c r="E259" s="114"/>
      <c r="F259" s="114"/>
      <c r="G259" s="114"/>
      <c r="H259" s="122" t="s">
        <v>381</v>
      </c>
      <c r="I259" s="114"/>
      <c r="J259" s="114"/>
      <c r="K259" s="114"/>
      <c r="L259" s="114"/>
      <c r="M259" s="114"/>
      <c r="N259" s="114"/>
      <c r="O259" s="114"/>
      <c r="P259" s="114"/>
      <c r="Q259" s="117"/>
      <c r="R259" s="117"/>
      <c r="S259" s="117"/>
      <c r="T259" s="117"/>
      <c r="U259" s="117"/>
      <c r="V259" s="117"/>
      <c r="W259" s="117"/>
      <c r="X259" s="117"/>
      <c r="Y259" s="117"/>
      <c r="Z259" s="117"/>
      <c r="AA259" s="117"/>
      <c r="AB259" s="117"/>
      <c r="AC259" s="117"/>
      <c r="AD259" s="117"/>
      <c r="AE259" s="117"/>
      <c r="AF259" s="117"/>
      <c r="AG259" s="117"/>
      <c r="AH259" s="117"/>
      <c r="AI259" s="117"/>
      <c r="AJ259" s="117"/>
      <c r="AK259" s="117"/>
      <c r="AL259" s="117"/>
      <c r="AM259" s="117"/>
      <c r="AN259" s="117"/>
      <c r="AO259" s="117"/>
      <c r="AP259" s="117"/>
      <c r="AQ259" s="117"/>
      <c r="AR259" s="117"/>
      <c r="AS259" s="117"/>
    </row>
    <row r="260" spans="4:45" ht="15" thickBot="1">
      <c r="F260" s="115" t="s">
        <v>1</v>
      </c>
      <c r="G260" s="115" t="s">
        <v>2</v>
      </c>
      <c r="H260" s="115" t="s">
        <v>3</v>
      </c>
      <c r="I260" s="76" t="s">
        <v>141</v>
      </c>
      <c r="J260" s="3" t="s">
        <v>142</v>
      </c>
      <c r="K260" s="3" t="s">
        <v>143</v>
      </c>
      <c r="L260" s="3" t="s">
        <v>144</v>
      </c>
      <c r="M260" s="3" t="s">
        <v>145</v>
      </c>
      <c r="N260" s="3" t="s">
        <v>146</v>
      </c>
      <c r="O260" s="3" t="s">
        <v>147</v>
      </c>
      <c r="P260" s="116"/>
    </row>
    <row r="261" spans="4:45" ht="14.5">
      <c r="F261" s="118" t="s">
        <v>114</v>
      </c>
      <c r="G261" s="118" t="s">
        <v>374</v>
      </c>
      <c r="H261" s="114"/>
      <c r="I261" s="117">
        <v>4.25</v>
      </c>
      <c r="J261" s="117">
        <v>4.25</v>
      </c>
      <c r="K261" s="117">
        <v>4.25</v>
      </c>
      <c r="L261" s="117">
        <v>4.25</v>
      </c>
      <c r="M261" s="117">
        <v>4.25</v>
      </c>
      <c r="N261" s="117">
        <v>4.25</v>
      </c>
      <c r="O261" s="117">
        <v>4.25</v>
      </c>
      <c r="P261" s="117"/>
    </row>
    <row r="262" spans="4:45" ht="14.5">
      <c r="F262" s="114"/>
      <c r="G262" s="118" t="s">
        <v>91</v>
      </c>
      <c r="H262" s="114"/>
      <c r="I262" s="117">
        <v>1</v>
      </c>
      <c r="J262" s="117">
        <v>1</v>
      </c>
      <c r="K262" s="117">
        <v>1</v>
      </c>
      <c r="L262" s="117">
        <v>1</v>
      </c>
      <c r="M262" s="117">
        <v>1</v>
      </c>
      <c r="N262" s="117">
        <v>1</v>
      </c>
      <c r="O262" s="117">
        <v>1</v>
      </c>
      <c r="P262" s="117"/>
      <c r="Q262" s="114"/>
      <c r="R262" s="114"/>
      <c r="S262" s="114"/>
      <c r="T262" s="114"/>
      <c r="U262" s="114"/>
      <c r="V262" s="114"/>
      <c r="W262" s="114"/>
      <c r="X262" s="114"/>
      <c r="Y262" s="114"/>
      <c r="Z262" s="114"/>
      <c r="AA262" s="114"/>
      <c r="AB262" s="114"/>
      <c r="AC262" s="114"/>
      <c r="AD262" s="114"/>
      <c r="AE262" s="114"/>
      <c r="AF262" s="114"/>
      <c r="AG262" s="114"/>
      <c r="AH262" s="114"/>
      <c r="AI262" s="114"/>
      <c r="AJ262" s="114"/>
      <c r="AK262" s="114"/>
      <c r="AL262" s="114"/>
      <c r="AM262" s="114"/>
      <c r="AN262" s="114"/>
      <c r="AO262" s="114"/>
      <c r="AP262" s="114"/>
      <c r="AQ262" s="114"/>
      <c r="AR262" s="114"/>
      <c r="AS262" s="114"/>
    </row>
    <row r="263" spans="4:45" ht="15" thickBot="1"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  <c r="AA263" s="116"/>
      <c r="AB263" s="116"/>
      <c r="AC263" s="116"/>
      <c r="AD263" s="116"/>
      <c r="AE263" s="116"/>
      <c r="AF263" s="116"/>
      <c r="AG263" s="116"/>
      <c r="AH263" s="116"/>
      <c r="AI263" s="116"/>
      <c r="AJ263" s="116"/>
      <c r="AK263" s="116"/>
      <c r="AL263" s="116"/>
      <c r="AM263" s="116"/>
      <c r="AN263" s="116"/>
      <c r="AO263" s="116"/>
      <c r="AP263" s="116"/>
      <c r="AQ263" s="116"/>
      <c r="AR263" s="116"/>
      <c r="AS263" s="116"/>
    </row>
    <row r="264" spans="4:45">
      <c r="Q264" s="117"/>
      <c r="R264" s="117"/>
      <c r="S264" s="117"/>
      <c r="T264" s="117"/>
      <c r="U264" s="117"/>
      <c r="V264" s="117"/>
      <c r="W264" s="117"/>
      <c r="X264" s="117"/>
      <c r="Y264" s="117"/>
      <c r="Z264" s="117"/>
      <c r="AA264" s="117"/>
      <c r="AB264" s="117"/>
      <c r="AC264" s="117"/>
      <c r="AD264" s="117"/>
      <c r="AE264" s="117"/>
      <c r="AF264" s="117"/>
      <c r="AG264" s="117"/>
      <c r="AH264" s="117"/>
      <c r="AI264" s="117"/>
      <c r="AJ264" s="117"/>
      <c r="AK264" s="117"/>
      <c r="AL264" s="117"/>
      <c r="AM264" s="117"/>
      <c r="AN264" s="117"/>
      <c r="AO264" s="117"/>
      <c r="AP264" s="117"/>
      <c r="AQ264" s="117"/>
      <c r="AR264" s="117"/>
      <c r="AS264" s="117"/>
    </row>
    <row r="265" spans="4:45">
      <c r="Q265" s="117"/>
      <c r="R265" s="117"/>
      <c r="S265" s="117"/>
      <c r="T265" s="117"/>
      <c r="U265" s="117"/>
      <c r="V265" s="117"/>
      <c r="W265" s="117"/>
      <c r="X265" s="117"/>
      <c r="Y265" s="117"/>
      <c r="Z265" s="117"/>
      <c r="AA265" s="117"/>
      <c r="AB265" s="117"/>
      <c r="AC265" s="117"/>
      <c r="AD265" s="117"/>
      <c r="AE265" s="117"/>
      <c r="AF265" s="117"/>
      <c r="AG265" s="117"/>
      <c r="AH265" s="117"/>
      <c r="AI265" s="117"/>
      <c r="AJ265" s="117"/>
      <c r="AK265" s="117"/>
      <c r="AL265" s="117"/>
      <c r="AM265" s="117"/>
      <c r="AN265" s="117"/>
      <c r="AO265" s="117"/>
      <c r="AP265" s="117"/>
      <c r="AQ265" s="117"/>
      <c r="AR265" s="117"/>
      <c r="AS265" s="117"/>
    </row>
    <row r="266" spans="4:45" ht="14.5">
      <c r="F266" s="114"/>
      <c r="G266" s="114"/>
      <c r="H266" s="122" t="s">
        <v>372</v>
      </c>
      <c r="I266" s="114"/>
      <c r="J266" s="114"/>
      <c r="K266" s="114"/>
      <c r="L266" s="114"/>
      <c r="M266" s="114"/>
      <c r="N266" s="114"/>
      <c r="O266" s="114"/>
      <c r="P266" s="114"/>
    </row>
    <row r="267" spans="4:45" ht="15" thickBot="1">
      <c r="F267" s="115" t="s">
        <v>1</v>
      </c>
      <c r="G267" s="115" t="s">
        <v>2</v>
      </c>
      <c r="H267" s="115" t="s">
        <v>3</v>
      </c>
      <c r="I267" s="76" t="s">
        <v>141</v>
      </c>
      <c r="J267" s="3" t="s">
        <v>142</v>
      </c>
      <c r="K267" s="3" t="s">
        <v>143</v>
      </c>
      <c r="L267" s="3" t="s">
        <v>144</v>
      </c>
      <c r="M267" s="3" t="s">
        <v>145</v>
      </c>
      <c r="N267" s="3" t="s">
        <v>146</v>
      </c>
      <c r="O267" s="3" t="s">
        <v>147</v>
      </c>
      <c r="P267" s="116"/>
    </row>
    <row r="268" spans="4:45" ht="14.5">
      <c r="F268" s="118" t="s">
        <v>114</v>
      </c>
      <c r="G268" s="114"/>
      <c r="H268" s="114"/>
      <c r="I268" s="117">
        <v>25</v>
      </c>
      <c r="J268" s="117">
        <v>25</v>
      </c>
      <c r="K268" s="117">
        <v>25</v>
      </c>
      <c r="L268" s="117">
        <v>25</v>
      </c>
      <c r="M268" s="117">
        <v>25</v>
      </c>
      <c r="N268" s="117">
        <v>25</v>
      </c>
      <c r="O268" s="117">
        <v>25</v>
      </c>
      <c r="P268" s="117"/>
    </row>
    <row r="269" spans="4:45" ht="14.5">
      <c r="Q269" s="114"/>
      <c r="R269" s="114"/>
      <c r="S269" s="114"/>
      <c r="T269" s="114"/>
      <c r="U269" s="114"/>
      <c r="V269" s="114"/>
      <c r="W269" s="114"/>
      <c r="X269" s="114"/>
      <c r="Y269" s="114"/>
      <c r="Z269" s="114"/>
      <c r="AA269" s="114"/>
      <c r="AB269" s="114"/>
      <c r="AC269" s="114"/>
      <c r="AD269" s="114"/>
      <c r="AE269" s="114"/>
      <c r="AF269" s="114"/>
      <c r="AG269" s="114"/>
      <c r="AH269" s="114"/>
      <c r="AI269" s="114"/>
      <c r="AJ269" s="114"/>
      <c r="AK269" s="114"/>
      <c r="AL269" s="114"/>
      <c r="AM269" s="114"/>
      <c r="AN269" s="114"/>
      <c r="AO269" s="114"/>
      <c r="AP269" s="114"/>
      <c r="AQ269" s="114"/>
      <c r="AR269" s="114"/>
      <c r="AS269" s="114"/>
    </row>
    <row r="270" spans="4:45" ht="15" thickBot="1"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  <c r="AA270" s="116"/>
      <c r="AB270" s="116"/>
      <c r="AC270" s="116"/>
      <c r="AD270" s="116"/>
      <c r="AE270" s="116"/>
      <c r="AF270" s="116"/>
      <c r="AG270" s="116"/>
      <c r="AH270" s="116"/>
      <c r="AI270" s="116"/>
      <c r="AJ270" s="116"/>
      <c r="AK270" s="116"/>
      <c r="AL270" s="116"/>
      <c r="AM270" s="116"/>
      <c r="AN270" s="116"/>
      <c r="AO270" s="116"/>
      <c r="AP270" s="116"/>
      <c r="AQ270" s="116"/>
      <c r="AR270" s="116"/>
      <c r="AS270" s="116"/>
    </row>
    <row r="271" spans="4:45" ht="14.5">
      <c r="F271" s="114"/>
      <c r="G271" s="114"/>
      <c r="H271" s="122" t="s">
        <v>382</v>
      </c>
      <c r="I271" s="114"/>
      <c r="J271" s="114"/>
      <c r="K271" s="114"/>
      <c r="L271" s="114"/>
      <c r="M271" s="114"/>
      <c r="N271" s="114"/>
      <c r="O271" s="114"/>
      <c r="P271" s="114"/>
      <c r="Q271" s="117"/>
      <c r="R271" s="117"/>
      <c r="S271" s="117"/>
      <c r="T271" s="117"/>
      <c r="U271" s="117"/>
      <c r="V271" s="117"/>
      <c r="W271" s="117"/>
      <c r="X271" s="117"/>
      <c r="Y271" s="117"/>
      <c r="Z271" s="117"/>
      <c r="AA271" s="117"/>
      <c r="AB271" s="117"/>
      <c r="AC271" s="117"/>
      <c r="AD271" s="117"/>
      <c r="AE271" s="117"/>
      <c r="AF271" s="117"/>
      <c r="AG271" s="117"/>
      <c r="AH271" s="117"/>
      <c r="AI271" s="117"/>
      <c r="AJ271" s="117"/>
      <c r="AK271" s="117"/>
      <c r="AL271" s="117"/>
      <c r="AM271" s="117"/>
      <c r="AN271" s="117"/>
      <c r="AO271" s="117"/>
      <c r="AP271" s="117"/>
      <c r="AQ271" s="117"/>
      <c r="AR271" s="117"/>
      <c r="AS271" s="117"/>
    </row>
    <row r="272" spans="4:45" ht="15" thickBot="1">
      <c r="F272" s="115" t="s">
        <v>1</v>
      </c>
      <c r="G272" s="115" t="s">
        <v>2</v>
      </c>
      <c r="H272" s="115" t="s">
        <v>3</v>
      </c>
      <c r="I272" s="76" t="s">
        <v>141</v>
      </c>
      <c r="J272" s="3" t="s">
        <v>142</v>
      </c>
      <c r="K272" s="3" t="s">
        <v>143</v>
      </c>
      <c r="L272" s="3" t="s">
        <v>144</v>
      </c>
      <c r="M272" s="3" t="s">
        <v>145</v>
      </c>
      <c r="N272" s="3" t="s">
        <v>146</v>
      </c>
      <c r="O272" s="3" t="s">
        <v>147</v>
      </c>
      <c r="P272" s="116"/>
    </row>
    <row r="273" spans="6:45" ht="14.5">
      <c r="F273" s="118" t="s">
        <v>114</v>
      </c>
      <c r="G273" s="118" t="s">
        <v>371</v>
      </c>
      <c r="H273" s="114"/>
      <c r="I273" s="117">
        <v>1</v>
      </c>
      <c r="J273" s="117">
        <v>1</v>
      </c>
      <c r="K273" s="117">
        <v>1</v>
      </c>
      <c r="L273" s="117">
        <v>1</v>
      </c>
      <c r="M273" s="117">
        <v>1</v>
      </c>
      <c r="N273" s="117">
        <v>1</v>
      </c>
      <c r="O273" s="117">
        <v>1</v>
      </c>
      <c r="P273" s="117"/>
    </row>
    <row r="274" spans="6:45" ht="14.5">
      <c r="F274" s="114"/>
      <c r="G274" s="118" t="s">
        <v>91</v>
      </c>
      <c r="H274" s="114"/>
      <c r="I274" s="117">
        <v>0.8</v>
      </c>
      <c r="J274" s="117">
        <v>0.8</v>
      </c>
      <c r="K274" s="117">
        <v>0.8</v>
      </c>
      <c r="L274" s="117">
        <v>0.8</v>
      </c>
      <c r="M274" s="117">
        <v>0.8</v>
      </c>
      <c r="N274" s="117">
        <v>0.8</v>
      </c>
      <c r="O274" s="117">
        <v>0.8</v>
      </c>
      <c r="P274" s="117"/>
      <c r="Q274" s="114"/>
      <c r="R274" s="114"/>
      <c r="S274" s="114"/>
      <c r="T274" s="114"/>
      <c r="U274" s="114"/>
      <c r="V274" s="114"/>
      <c r="W274" s="114"/>
      <c r="X274" s="114"/>
      <c r="Y274" s="114"/>
      <c r="Z274" s="114"/>
      <c r="AA274" s="114"/>
      <c r="AB274" s="114"/>
      <c r="AC274" s="114"/>
      <c r="AD274" s="114"/>
      <c r="AE274" s="114"/>
      <c r="AF274" s="114"/>
      <c r="AG274" s="114"/>
      <c r="AH274" s="114"/>
      <c r="AI274" s="114"/>
      <c r="AJ274" s="114"/>
      <c r="AK274" s="114"/>
      <c r="AL274" s="114"/>
      <c r="AM274" s="114"/>
      <c r="AN274" s="114"/>
      <c r="AO274" s="114"/>
      <c r="AP274" s="114"/>
      <c r="AQ274" s="114"/>
      <c r="AR274" s="114"/>
      <c r="AS274" s="114"/>
    </row>
    <row r="275" spans="6:45" ht="15" thickBot="1">
      <c r="F275" s="114"/>
      <c r="G275" s="114"/>
      <c r="H275" s="118" t="s">
        <v>92</v>
      </c>
      <c r="I275" s="114"/>
      <c r="J275" s="114"/>
      <c r="K275" s="114"/>
      <c r="L275" s="114"/>
      <c r="M275" s="114"/>
      <c r="N275" s="114"/>
      <c r="O275" s="114"/>
      <c r="P275" s="114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  <c r="AA275" s="116"/>
      <c r="AB275" s="116"/>
      <c r="AC275" s="116"/>
      <c r="AD275" s="116"/>
      <c r="AE275" s="116"/>
      <c r="AF275" s="116"/>
      <c r="AG275" s="116"/>
      <c r="AH275" s="116"/>
      <c r="AI275" s="116"/>
      <c r="AJ275" s="116"/>
      <c r="AK275" s="116"/>
      <c r="AL275" s="116"/>
      <c r="AM275" s="116"/>
      <c r="AN275" s="116"/>
      <c r="AO275" s="116"/>
      <c r="AP275" s="116"/>
      <c r="AQ275" s="116"/>
      <c r="AR275" s="116"/>
      <c r="AS275" s="116"/>
    </row>
    <row r="276" spans="6:45">
      <c r="Q276" s="117"/>
      <c r="R276" s="117"/>
      <c r="S276" s="117"/>
      <c r="T276" s="117"/>
      <c r="U276" s="117"/>
      <c r="V276" s="117"/>
      <c r="W276" s="117"/>
      <c r="X276" s="117"/>
      <c r="Y276" s="117"/>
      <c r="Z276" s="117"/>
      <c r="AA276" s="117"/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117"/>
      <c r="AL276" s="117"/>
      <c r="AM276" s="117"/>
      <c r="AN276" s="117"/>
      <c r="AO276" s="117"/>
      <c r="AP276" s="117"/>
      <c r="AQ276" s="117"/>
      <c r="AR276" s="117"/>
      <c r="AS276" s="117"/>
    </row>
    <row r="277" spans="6:45" ht="14.5">
      <c r="F277" s="114"/>
      <c r="G277" s="114"/>
      <c r="H277" s="122" t="s">
        <v>383</v>
      </c>
      <c r="I277" s="114"/>
      <c r="J277" s="114"/>
      <c r="K277" s="114"/>
      <c r="L277" s="114"/>
      <c r="M277" s="114"/>
      <c r="N277" s="114"/>
      <c r="O277" s="114"/>
      <c r="P277" s="114"/>
      <c r="Q277" s="117"/>
      <c r="R277" s="117"/>
      <c r="S277" s="117"/>
      <c r="T277" s="117"/>
      <c r="U277" s="117"/>
      <c r="V277" s="117"/>
      <c r="W277" s="117"/>
      <c r="X277" s="117"/>
      <c r="Y277" s="117"/>
      <c r="Z277" s="117"/>
      <c r="AA277" s="117"/>
      <c r="AB277" s="117"/>
      <c r="AC277" s="117"/>
      <c r="AD277" s="117"/>
      <c r="AE277" s="117"/>
      <c r="AF277" s="117"/>
      <c r="AG277" s="117"/>
      <c r="AH277" s="117"/>
      <c r="AI277" s="117"/>
      <c r="AJ277" s="117"/>
      <c r="AK277" s="117"/>
      <c r="AL277" s="117"/>
      <c r="AM277" s="117"/>
      <c r="AN277" s="117"/>
      <c r="AO277" s="117"/>
      <c r="AP277" s="117"/>
      <c r="AQ277" s="117"/>
      <c r="AR277" s="117"/>
      <c r="AS277" s="117"/>
    </row>
    <row r="278" spans="6:45" ht="15" thickBot="1">
      <c r="F278" s="115" t="s">
        <v>1</v>
      </c>
      <c r="G278" s="115" t="s">
        <v>2</v>
      </c>
      <c r="H278" s="115" t="s">
        <v>3</v>
      </c>
      <c r="I278" s="76" t="s">
        <v>141</v>
      </c>
      <c r="J278" s="3" t="s">
        <v>142</v>
      </c>
      <c r="K278" s="3" t="s">
        <v>143</v>
      </c>
      <c r="L278" s="3" t="s">
        <v>144</v>
      </c>
      <c r="M278" s="3" t="s">
        <v>145</v>
      </c>
      <c r="N278" s="3" t="s">
        <v>146</v>
      </c>
      <c r="O278" s="3" t="s">
        <v>147</v>
      </c>
      <c r="P278" s="116"/>
      <c r="Q278" s="114"/>
      <c r="R278" s="114"/>
      <c r="S278" s="114"/>
      <c r="T278" s="114"/>
      <c r="U278" s="114"/>
      <c r="V278" s="114"/>
      <c r="W278" s="114"/>
      <c r="X278" s="114"/>
      <c r="Y278" s="114"/>
      <c r="Z278" s="114"/>
      <c r="AA278" s="114"/>
      <c r="AB278" s="114"/>
      <c r="AC278" s="114"/>
      <c r="AD278" s="114"/>
      <c r="AE278" s="114"/>
      <c r="AF278" s="114"/>
      <c r="AG278" s="114"/>
      <c r="AH278" s="114"/>
      <c r="AI278" s="114"/>
      <c r="AJ278" s="114"/>
      <c r="AK278" s="114"/>
      <c r="AL278" s="114"/>
      <c r="AM278" s="114"/>
      <c r="AN278" s="114"/>
      <c r="AO278" s="114"/>
      <c r="AP278" s="114"/>
      <c r="AQ278" s="114"/>
      <c r="AR278" s="114"/>
      <c r="AS278" s="114"/>
    </row>
    <row r="279" spans="6:45" ht="14.5">
      <c r="F279" s="118" t="s">
        <v>114</v>
      </c>
      <c r="G279" s="118" t="s">
        <v>371</v>
      </c>
      <c r="H279" s="114"/>
      <c r="I279" s="117">
        <v>1</v>
      </c>
      <c r="J279" s="117">
        <v>1</v>
      </c>
      <c r="K279" s="117">
        <v>1</v>
      </c>
      <c r="L279" s="117">
        <v>1</v>
      </c>
      <c r="M279" s="117">
        <v>1</v>
      </c>
      <c r="N279" s="117">
        <v>1</v>
      </c>
      <c r="O279" s="117">
        <v>1</v>
      </c>
      <c r="P279" s="117"/>
    </row>
    <row r="280" spans="6:45" ht="14.5">
      <c r="F280" s="114"/>
      <c r="G280" s="118" t="s">
        <v>91</v>
      </c>
      <c r="H280" s="114"/>
      <c r="I280" s="117">
        <v>0.5</v>
      </c>
      <c r="J280" s="117">
        <v>0.5</v>
      </c>
      <c r="K280" s="117">
        <v>0.5</v>
      </c>
      <c r="L280" s="117">
        <v>0.5</v>
      </c>
      <c r="M280" s="117">
        <v>0.5</v>
      </c>
      <c r="N280" s="117">
        <v>0.5</v>
      </c>
      <c r="O280" s="117">
        <v>0.5</v>
      </c>
      <c r="P280" s="117"/>
      <c r="Q280" s="114"/>
      <c r="R280" s="114"/>
      <c r="S280" s="114"/>
      <c r="T280" s="114"/>
      <c r="U280" s="114"/>
      <c r="V280" s="114"/>
      <c r="W280" s="114"/>
      <c r="X280" s="114"/>
      <c r="Y280" s="114"/>
      <c r="Z280" s="114"/>
      <c r="AA280" s="114"/>
      <c r="AB280" s="114"/>
      <c r="AC280" s="114"/>
      <c r="AD280" s="114"/>
      <c r="AE280" s="114"/>
      <c r="AF280" s="114"/>
      <c r="AG280" s="114"/>
      <c r="AH280" s="114"/>
      <c r="AI280" s="114"/>
      <c r="AJ280" s="114"/>
      <c r="AK280" s="114"/>
      <c r="AL280" s="114"/>
      <c r="AM280" s="114"/>
      <c r="AN280" s="114"/>
      <c r="AO280" s="114"/>
      <c r="AP280" s="114"/>
      <c r="AQ280" s="114"/>
      <c r="AR280" s="114"/>
      <c r="AS280" s="114"/>
    </row>
    <row r="281" spans="6:45" ht="15" thickBot="1">
      <c r="F281" s="114"/>
      <c r="G281" s="114"/>
      <c r="H281" s="118" t="s">
        <v>92</v>
      </c>
      <c r="I281" s="114"/>
      <c r="J281" s="114"/>
      <c r="K281" s="114"/>
      <c r="L281" s="114"/>
      <c r="M281" s="114"/>
      <c r="N281" s="114"/>
      <c r="O281" s="114"/>
      <c r="P281" s="114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  <c r="AA281" s="116"/>
      <c r="AB281" s="116"/>
      <c r="AC281" s="116"/>
      <c r="AD281" s="116"/>
      <c r="AE281" s="116"/>
      <c r="AF281" s="116"/>
      <c r="AG281" s="116"/>
      <c r="AH281" s="116"/>
      <c r="AI281" s="116"/>
      <c r="AJ281" s="116"/>
      <c r="AK281" s="116"/>
      <c r="AL281" s="116"/>
      <c r="AM281" s="116"/>
      <c r="AN281" s="116"/>
      <c r="AO281" s="116"/>
      <c r="AP281" s="116"/>
      <c r="AQ281" s="116"/>
      <c r="AR281" s="116"/>
      <c r="AS281" s="116"/>
    </row>
    <row r="282" spans="6:45">
      <c r="Q282" s="117"/>
      <c r="R282" s="117"/>
      <c r="S282" s="117"/>
      <c r="T282" s="117"/>
      <c r="U282" s="117"/>
      <c r="V282" s="117"/>
      <c r="W282" s="117"/>
      <c r="X282" s="117"/>
      <c r="Y282" s="117"/>
      <c r="Z282" s="117"/>
      <c r="AA282" s="117"/>
      <c r="AB282" s="117"/>
      <c r="AC282" s="117"/>
      <c r="AD282" s="117"/>
      <c r="AE282" s="117"/>
      <c r="AF282" s="117"/>
      <c r="AG282" s="117"/>
      <c r="AH282" s="117"/>
      <c r="AI282" s="117"/>
      <c r="AJ282" s="117"/>
      <c r="AK282" s="117"/>
      <c r="AL282" s="117"/>
      <c r="AM282" s="117"/>
      <c r="AN282" s="117"/>
      <c r="AO282" s="117"/>
      <c r="AP282" s="117"/>
      <c r="AQ282" s="117"/>
      <c r="AR282" s="117"/>
      <c r="AS282" s="117"/>
    </row>
    <row r="283" spans="6:45" ht="14.5">
      <c r="F283" s="114"/>
      <c r="G283" s="114"/>
      <c r="H283" s="122" t="s">
        <v>384</v>
      </c>
      <c r="I283" s="114"/>
      <c r="J283" s="114"/>
      <c r="K283" s="114"/>
      <c r="L283" s="114"/>
      <c r="M283" s="114"/>
      <c r="N283" s="114"/>
      <c r="O283" s="114"/>
      <c r="P283" s="114"/>
      <c r="Q283" s="117"/>
      <c r="R283" s="117"/>
      <c r="S283" s="117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117"/>
      <c r="AL283" s="117"/>
      <c r="AM283" s="117"/>
      <c r="AN283" s="117"/>
      <c r="AO283" s="117"/>
      <c r="AP283" s="117"/>
      <c r="AQ283" s="117"/>
      <c r="AR283" s="117"/>
      <c r="AS283" s="117"/>
    </row>
    <row r="284" spans="6:45" ht="15" thickBot="1">
      <c r="F284" s="115" t="s">
        <v>1</v>
      </c>
      <c r="G284" s="115" t="s">
        <v>2</v>
      </c>
      <c r="H284" s="115" t="s">
        <v>3</v>
      </c>
      <c r="I284" s="76" t="s">
        <v>141</v>
      </c>
      <c r="J284" s="3" t="s">
        <v>142</v>
      </c>
      <c r="K284" s="3" t="s">
        <v>143</v>
      </c>
      <c r="L284" s="3" t="s">
        <v>144</v>
      </c>
      <c r="M284" s="3" t="s">
        <v>145</v>
      </c>
      <c r="N284" s="3" t="s">
        <v>146</v>
      </c>
      <c r="O284" s="3" t="s">
        <v>147</v>
      </c>
      <c r="P284" s="116"/>
      <c r="Q284" s="114"/>
      <c r="R284" s="114"/>
      <c r="S284" s="114"/>
      <c r="T284" s="114"/>
      <c r="U284" s="114"/>
      <c r="V284" s="114"/>
      <c r="W284" s="114"/>
      <c r="X284" s="114"/>
      <c r="Y284" s="114"/>
      <c r="Z284" s="114"/>
      <c r="AA284" s="114"/>
      <c r="AB284" s="114"/>
      <c r="AC284" s="114"/>
      <c r="AD284" s="114"/>
      <c r="AE284" s="114"/>
      <c r="AF284" s="114"/>
      <c r="AG284" s="114"/>
      <c r="AH284" s="114"/>
      <c r="AI284" s="114"/>
      <c r="AJ284" s="114"/>
      <c r="AK284" s="114"/>
      <c r="AL284" s="114"/>
      <c r="AM284" s="114"/>
      <c r="AN284" s="114"/>
      <c r="AO284" s="114"/>
      <c r="AP284" s="114"/>
      <c r="AQ284" s="114"/>
      <c r="AR284" s="114"/>
      <c r="AS284" s="114"/>
    </row>
    <row r="285" spans="6:45" ht="14.5">
      <c r="F285" s="118" t="s">
        <v>114</v>
      </c>
      <c r="G285" s="118" t="s">
        <v>371</v>
      </c>
      <c r="H285" s="114"/>
      <c r="I285" s="117">
        <v>1</v>
      </c>
      <c r="J285" s="117">
        <v>1</v>
      </c>
      <c r="K285" s="117">
        <v>1</v>
      </c>
      <c r="L285" s="117">
        <v>1</v>
      </c>
      <c r="M285" s="117">
        <v>1</v>
      </c>
      <c r="N285" s="117">
        <v>1</v>
      </c>
      <c r="O285" s="117">
        <v>1</v>
      </c>
      <c r="P285" s="117"/>
    </row>
    <row r="286" spans="6:45" ht="14.5">
      <c r="F286" s="114"/>
      <c r="G286" s="118" t="s">
        <v>91</v>
      </c>
      <c r="H286" s="114"/>
      <c r="I286" s="117">
        <v>0.05</v>
      </c>
      <c r="J286" s="117">
        <v>0.05</v>
      </c>
      <c r="K286" s="117">
        <v>0.05</v>
      </c>
      <c r="L286" s="117">
        <v>0.05</v>
      </c>
      <c r="M286" s="117">
        <v>0.05</v>
      </c>
      <c r="N286" s="117">
        <v>0.05</v>
      </c>
      <c r="O286" s="117">
        <v>0.05</v>
      </c>
      <c r="P286" s="117"/>
      <c r="Q286" s="114"/>
      <c r="R286" s="114"/>
      <c r="S286" s="114"/>
      <c r="T286" s="114"/>
      <c r="U286" s="114"/>
      <c r="V286" s="114"/>
      <c r="W286" s="114"/>
      <c r="X286" s="114"/>
      <c r="Y286" s="114"/>
      <c r="Z286" s="114"/>
      <c r="AA286" s="114"/>
      <c r="AB286" s="114"/>
      <c r="AC286" s="114"/>
      <c r="AD286" s="114"/>
      <c r="AE286" s="114"/>
      <c r="AF286" s="114"/>
      <c r="AG286" s="114"/>
      <c r="AH286" s="114"/>
      <c r="AI286" s="114"/>
      <c r="AJ286" s="114"/>
      <c r="AK286" s="114"/>
      <c r="AL286" s="114"/>
      <c r="AM286" s="114"/>
      <c r="AN286" s="114"/>
      <c r="AO286" s="114"/>
      <c r="AP286" s="114"/>
      <c r="AQ286" s="114"/>
      <c r="AR286" s="114"/>
      <c r="AS286" s="114"/>
    </row>
    <row r="287" spans="6:45" ht="15" thickBot="1">
      <c r="F287" s="114"/>
      <c r="G287" s="114"/>
      <c r="H287" s="118" t="s">
        <v>92</v>
      </c>
      <c r="I287" s="114"/>
      <c r="J287" s="114"/>
      <c r="K287" s="114"/>
      <c r="L287" s="114"/>
      <c r="M287" s="114"/>
      <c r="N287" s="114"/>
      <c r="O287" s="114"/>
      <c r="P287" s="114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  <c r="AA287" s="116"/>
      <c r="AB287" s="116"/>
      <c r="AC287" s="116"/>
      <c r="AD287" s="116"/>
      <c r="AE287" s="116"/>
      <c r="AF287" s="116"/>
      <c r="AG287" s="116"/>
      <c r="AH287" s="116"/>
      <c r="AI287" s="116"/>
      <c r="AJ287" s="116"/>
      <c r="AK287" s="116"/>
      <c r="AL287" s="116"/>
      <c r="AM287" s="116"/>
      <c r="AN287" s="116"/>
      <c r="AO287" s="116"/>
      <c r="AP287" s="116"/>
      <c r="AQ287" s="116"/>
      <c r="AR287" s="116"/>
      <c r="AS287" s="116"/>
    </row>
    <row r="288" spans="6:45">
      <c r="Q288" s="117"/>
      <c r="R288" s="117"/>
      <c r="S288" s="117"/>
      <c r="T288" s="117"/>
      <c r="U288" s="117"/>
      <c r="V288" s="117"/>
      <c r="W288" s="117"/>
      <c r="X288" s="117"/>
      <c r="Y288" s="117"/>
      <c r="Z288" s="117"/>
      <c r="AA288" s="117"/>
      <c r="AB288" s="117"/>
      <c r="AC288" s="117"/>
      <c r="AD288" s="117"/>
      <c r="AE288" s="117"/>
      <c r="AF288" s="117"/>
      <c r="AG288" s="117"/>
      <c r="AH288" s="117"/>
      <c r="AI288" s="117"/>
      <c r="AJ288" s="117"/>
      <c r="AK288" s="117"/>
      <c r="AL288" s="117"/>
      <c r="AM288" s="117"/>
      <c r="AN288" s="117"/>
      <c r="AO288" s="117"/>
      <c r="AP288" s="117"/>
      <c r="AQ288" s="117"/>
      <c r="AR288" s="117"/>
      <c r="AS288" s="117"/>
    </row>
    <row r="289" spans="6:45" ht="14.5">
      <c r="F289" s="114"/>
      <c r="G289" s="114"/>
      <c r="H289" s="122" t="s">
        <v>385</v>
      </c>
      <c r="I289" s="114"/>
      <c r="J289" s="114"/>
      <c r="K289" s="114"/>
      <c r="L289" s="114"/>
      <c r="M289" s="114"/>
      <c r="N289" s="114"/>
      <c r="O289" s="114"/>
      <c r="P289" s="114"/>
      <c r="Q289" s="117"/>
      <c r="R289" s="117"/>
      <c r="S289" s="117"/>
      <c r="T289" s="117"/>
      <c r="U289" s="117"/>
      <c r="V289" s="117"/>
      <c r="W289" s="117"/>
      <c r="X289" s="117"/>
      <c r="Y289" s="117"/>
      <c r="Z289" s="117"/>
      <c r="AA289" s="117"/>
      <c r="AB289" s="117"/>
      <c r="AC289" s="117"/>
      <c r="AD289" s="117"/>
      <c r="AE289" s="117"/>
      <c r="AF289" s="117"/>
      <c r="AG289" s="117"/>
      <c r="AH289" s="117"/>
      <c r="AI289" s="117"/>
      <c r="AJ289" s="117"/>
      <c r="AK289" s="117"/>
      <c r="AL289" s="117"/>
      <c r="AM289" s="117"/>
      <c r="AN289" s="117"/>
      <c r="AO289" s="117"/>
      <c r="AP289" s="117"/>
      <c r="AQ289" s="117"/>
      <c r="AR289" s="117"/>
      <c r="AS289" s="117"/>
    </row>
    <row r="290" spans="6:45" ht="15" thickBot="1">
      <c r="F290" s="115" t="s">
        <v>1</v>
      </c>
      <c r="G290" s="115" t="s">
        <v>2</v>
      </c>
      <c r="H290" s="115" t="s">
        <v>3</v>
      </c>
      <c r="I290" s="76" t="s">
        <v>141</v>
      </c>
      <c r="J290" s="3" t="s">
        <v>142</v>
      </c>
      <c r="K290" s="3" t="s">
        <v>143</v>
      </c>
      <c r="L290" s="3" t="s">
        <v>144</v>
      </c>
      <c r="M290" s="3" t="s">
        <v>145</v>
      </c>
      <c r="N290" s="3" t="s">
        <v>146</v>
      </c>
      <c r="O290" s="3" t="s">
        <v>147</v>
      </c>
      <c r="P290" s="116"/>
      <c r="Q290" s="114"/>
      <c r="R290" s="114"/>
      <c r="S290" s="114"/>
      <c r="T290" s="114"/>
      <c r="U290" s="114"/>
      <c r="V290" s="114"/>
      <c r="W290" s="114"/>
      <c r="X290" s="114"/>
      <c r="Y290" s="114"/>
      <c r="Z290" s="114"/>
      <c r="AA290" s="114"/>
      <c r="AB290" s="114"/>
      <c r="AC290" s="114"/>
      <c r="AD290" s="114"/>
      <c r="AE290" s="114"/>
      <c r="AF290" s="114"/>
      <c r="AG290" s="114"/>
      <c r="AH290" s="114"/>
      <c r="AI290" s="114"/>
      <c r="AJ290" s="114"/>
      <c r="AK290" s="114"/>
      <c r="AL290" s="114"/>
      <c r="AM290" s="114"/>
      <c r="AN290" s="114"/>
      <c r="AO290" s="114"/>
      <c r="AP290" s="114"/>
      <c r="AQ290" s="114"/>
      <c r="AR290" s="114"/>
      <c r="AS290" s="114"/>
    </row>
    <row r="291" spans="6:45" ht="14.5">
      <c r="F291" s="118" t="s">
        <v>114</v>
      </c>
      <c r="G291" s="118" t="s">
        <v>371</v>
      </c>
      <c r="H291" s="114"/>
      <c r="I291" s="117">
        <v>1</v>
      </c>
      <c r="J291" s="117">
        <v>1</v>
      </c>
      <c r="K291" s="117">
        <v>1</v>
      </c>
      <c r="L291" s="117">
        <v>1</v>
      </c>
      <c r="M291" s="117">
        <v>1</v>
      </c>
      <c r="N291" s="117">
        <v>1</v>
      </c>
      <c r="O291" s="117">
        <v>1</v>
      </c>
      <c r="P291" s="117"/>
    </row>
    <row r="292" spans="6:45" ht="14.5">
      <c r="F292" s="114"/>
      <c r="G292" s="118" t="s">
        <v>91</v>
      </c>
      <c r="H292" s="114"/>
      <c r="I292" s="117">
        <v>0.35</v>
      </c>
      <c r="J292" s="117">
        <v>0.35</v>
      </c>
      <c r="K292" s="117">
        <v>0.35</v>
      </c>
      <c r="L292" s="117">
        <v>0.35</v>
      </c>
      <c r="M292" s="117">
        <v>0.35</v>
      </c>
      <c r="N292" s="117">
        <v>0.35</v>
      </c>
      <c r="O292" s="117">
        <v>0.35</v>
      </c>
      <c r="P292" s="117"/>
      <c r="Q292" s="114"/>
      <c r="R292" s="114"/>
      <c r="S292" s="114"/>
      <c r="T292" s="114"/>
      <c r="U292" s="114"/>
      <c r="V292" s="114"/>
      <c r="W292" s="114"/>
      <c r="X292" s="114"/>
      <c r="Y292" s="114"/>
      <c r="Z292" s="114"/>
      <c r="AA292" s="114"/>
      <c r="AB292" s="114"/>
      <c r="AC292" s="114"/>
      <c r="AD292" s="114"/>
      <c r="AE292" s="114"/>
      <c r="AF292" s="114"/>
      <c r="AG292" s="114"/>
      <c r="AH292" s="114"/>
      <c r="AI292" s="114"/>
      <c r="AJ292" s="114"/>
      <c r="AK292" s="114"/>
      <c r="AL292" s="114"/>
      <c r="AM292" s="114"/>
      <c r="AN292" s="114"/>
      <c r="AO292" s="114"/>
      <c r="AP292" s="114"/>
      <c r="AQ292" s="114"/>
      <c r="AR292" s="114"/>
      <c r="AS292" s="114"/>
    </row>
    <row r="293" spans="6:45" ht="15" thickBot="1">
      <c r="F293" s="114"/>
      <c r="G293" s="114"/>
      <c r="H293" s="118" t="s">
        <v>92</v>
      </c>
      <c r="I293" s="114"/>
      <c r="J293" s="114"/>
      <c r="K293" s="114"/>
      <c r="L293" s="114"/>
      <c r="M293" s="114"/>
      <c r="N293" s="114"/>
      <c r="O293" s="114"/>
      <c r="P293" s="114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  <c r="AA293" s="116"/>
      <c r="AB293" s="116"/>
      <c r="AC293" s="116"/>
      <c r="AD293" s="116"/>
      <c r="AE293" s="116"/>
      <c r="AF293" s="116"/>
      <c r="AG293" s="116"/>
      <c r="AH293" s="116"/>
      <c r="AI293" s="116"/>
      <c r="AJ293" s="116"/>
      <c r="AK293" s="116"/>
      <c r="AL293" s="116"/>
      <c r="AM293" s="116"/>
      <c r="AN293" s="116"/>
      <c r="AO293" s="116"/>
      <c r="AP293" s="116"/>
      <c r="AQ293" s="116"/>
      <c r="AR293" s="116"/>
      <c r="AS293" s="116"/>
    </row>
    <row r="294" spans="6:45">
      <c r="Q294" s="117"/>
      <c r="R294" s="117"/>
      <c r="S294" s="117"/>
      <c r="T294" s="117"/>
      <c r="U294" s="117"/>
      <c r="V294" s="117"/>
      <c r="W294" s="117"/>
      <c r="X294" s="117"/>
      <c r="Y294" s="117"/>
      <c r="Z294" s="117"/>
      <c r="AA294" s="117"/>
      <c r="AB294" s="117"/>
      <c r="AC294" s="117"/>
      <c r="AD294" s="117"/>
      <c r="AE294" s="117"/>
      <c r="AF294" s="117"/>
      <c r="AG294" s="117"/>
      <c r="AH294" s="117"/>
      <c r="AI294" s="117"/>
      <c r="AJ294" s="117"/>
      <c r="AK294" s="117"/>
      <c r="AL294" s="117"/>
      <c r="AM294" s="117"/>
      <c r="AN294" s="117"/>
      <c r="AO294" s="117"/>
      <c r="AP294" s="117"/>
      <c r="AQ294" s="117"/>
      <c r="AR294" s="117"/>
      <c r="AS294" s="117"/>
    </row>
    <row r="295" spans="6:45">
      <c r="Q295" s="117"/>
      <c r="R295" s="117"/>
      <c r="S295" s="117"/>
      <c r="T295" s="117"/>
      <c r="U295" s="117"/>
      <c r="V295" s="117"/>
      <c r="W295" s="117"/>
      <c r="X295" s="117"/>
      <c r="Y295" s="117"/>
      <c r="Z295" s="117"/>
      <c r="AA295" s="117"/>
      <c r="AB295" s="117"/>
      <c r="AC295" s="117"/>
      <c r="AD295" s="117"/>
      <c r="AE295" s="117"/>
      <c r="AF295" s="117"/>
      <c r="AG295" s="117"/>
      <c r="AH295" s="117"/>
      <c r="AI295" s="117"/>
      <c r="AJ295" s="117"/>
      <c r="AK295" s="117"/>
      <c r="AL295" s="117"/>
      <c r="AM295" s="117"/>
      <c r="AN295" s="117"/>
      <c r="AO295" s="117"/>
      <c r="AP295" s="117"/>
      <c r="AQ295" s="117"/>
      <c r="AR295" s="117"/>
      <c r="AS295" s="117"/>
    </row>
    <row r="296" spans="6:45" ht="14.5">
      <c r="Q296" s="114"/>
      <c r="R296" s="114"/>
      <c r="S296" s="114"/>
      <c r="T296" s="114"/>
      <c r="U296" s="114"/>
      <c r="V296" s="114"/>
      <c r="W296" s="114"/>
      <c r="X296" s="114"/>
      <c r="Y296" s="114"/>
      <c r="Z296" s="114"/>
      <c r="AA296" s="114"/>
      <c r="AB296" s="114"/>
      <c r="AC296" s="114"/>
      <c r="AD296" s="114"/>
      <c r="AE296" s="114"/>
      <c r="AF296" s="114"/>
      <c r="AG296" s="114"/>
      <c r="AH296" s="114"/>
      <c r="AI296" s="114"/>
      <c r="AJ296" s="114"/>
      <c r="AK296" s="114"/>
      <c r="AL296" s="114"/>
      <c r="AM296" s="114"/>
      <c r="AN296" s="114"/>
      <c r="AO296" s="114"/>
      <c r="AP296" s="114"/>
      <c r="AQ296" s="114"/>
      <c r="AR296" s="114"/>
      <c r="AS296" s="114"/>
    </row>
  </sheetData>
  <phoneticPr fontId="129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15277-F2FA-4479-B284-09919ECB3E8F}">
  <dimension ref="B3:G16"/>
  <sheetViews>
    <sheetView workbookViewId="0">
      <selection activeCell="A2" sqref="A2:XFD15"/>
    </sheetView>
  </sheetViews>
  <sheetFormatPr defaultRowHeight="12.5"/>
  <cols>
    <col min="3" max="3" width="17.1796875" bestFit="1" customWidth="1"/>
  </cols>
  <sheetData>
    <row r="3" spans="2:7" ht="14.5">
      <c r="B3" s="132" t="s">
        <v>386</v>
      </c>
      <c r="C3" s="132"/>
      <c r="D3" s="132"/>
      <c r="E3" s="132"/>
      <c r="F3" s="132"/>
      <c r="G3" s="132"/>
    </row>
    <row r="4" spans="2:7" ht="14.5">
      <c r="B4" s="133" t="s">
        <v>387</v>
      </c>
      <c r="C4" s="132"/>
      <c r="D4" s="132"/>
      <c r="E4" s="132"/>
      <c r="F4" s="132"/>
      <c r="G4" s="132"/>
    </row>
    <row r="5" spans="2:7" ht="15" thickBot="1">
      <c r="B5" s="134" t="s">
        <v>0</v>
      </c>
      <c r="C5" s="134" t="s">
        <v>64</v>
      </c>
      <c r="D5" s="134" t="s">
        <v>62</v>
      </c>
      <c r="E5" s="134" t="s">
        <v>58</v>
      </c>
      <c r="F5" s="134"/>
    </row>
    <row r="6" spans="2:7" ht="14.5">
      <c r="B6" s="132" t="s">
        <v>67</v>
      </c>
      <c r="C6" s="132">
        <v>97</v>
      </c>
      <c r="D6" s="132">
        <v>78</v>
      </c>
      <c r="E6" s="132">
        <v>56</v>
      </c>
      <c r="F6" s="132"/>
    </row>
    <row r="7" spans="2:7" ht="14.5">
      <c r="B7" s="132" t="s">
        <v>70</v>
      </c>
      <c r="C7" s="132">
        <v>0</v>
      </c>
      <c r="D7" s="132">
        <v>0</v>
      </c>
      <c r="E7" s="132">
        <v>0</v>
      </c>
      <c r="F7" s="132"/>
    </row>
    <row r="8" spans="2:7" ht="14.5">
      <c r="B8" s="132" t="s">
        <v>72</v>
      </c>
      <c r="C8" s="132">
        <v>0</v>
      </c>
      <c r="D8" s="132">
        <v>0</v>
      </c>
      <c r="E8" s="132">
        <v>0</v>
      </c>
      <c r="F8" s="132"/>
    </row>
    <row r="9" spans="2:7" ht="14.5">
      <c r="B9" s="132" t="s">
        <v>74</v>
      </c>
      <c r="C9" s="132">
        <v>0</v>
      </c>
      <c r="D9" s="132">
        <v>0</v>
      </c>
      <c r="E9" s="132">
        <v>0</v>
      </c>
      <c r="F9" s="132"/>
    </row>
    <row r="10" spans="2:7" ht="14.5">
      <c r="B10" s="132" t="s">
        <v>76</v>
      </c>
      <c r="C10" s="132">
        <v>0</v>
      </c>
      <c r="D10" s="132">
        <v>0</v>
      </c>
      <c r="E10" s="132">
        <v>0</v>
      </c>
      <c r="F10" s="132"/>
    </row>
    <row r="11" spans="2:7" ht="14.5">
      <c r="B11" s="132" t="s">
        <v>78</v>
      </c>
      <c r="C11" s="132">
        <v>0</v>
      </c>
      <c r="D11" s="132">
        <v>0</v>
      </c>
      <c r="E11" s="132">
        <v>0</v>
      </c>
      <c r="F11" s="132"/>
    </row>
    <row r="12" spans="2:7" ht="14.5">
      <c r="B12" s="132" t="s">
        <v>80</v>
      </c>
      <c r="C12" s="132">
        <v>0</v>
      </c>
      <c r="D12" s="132">
        <v>0</v>
      </c>
      <c r="E12" s="132">
        <v>0</v>
      </c>
      <c r="F12" s="132"/>
    </row>
    <row r="13" spans="2:7" ht="14.5">
      <c r="B13" s="132" t="s">
        <v>82</v>
      </c>
      <c r="C13" s="132">
        <v>0</v>
      </c>
      <c r="D13" s="132">
        <v>0</v>
      </c>
      <c r="E13" s="132">
        <v>0</v>
      </c>
      <c r="F13" s="132"/>
    </row>
    <row r="14" spans="2:7" ht="14.5">
      <c r="B14" s="132" t="s">
        <v>84</v>
      </c>
      <c r="C14" s="132">
        <v>0</v>
      </c>
      <c r="D14" s="132">
        <v>0</v>
      </c>
      <c r="E14" s="132">
        <v>0</v>
      </c>
      <c r="F14" s="132"/>
    </row>
    <row r="15" spans="2:7" ht="14.5">
      <c r="B15" s="132" t="s">
        <v>86</v>
      </c>
      <c r="C15" s="132">
        <v>0</v>
      </c>
      <c r="D15" s="132">
        <v>0</v>
      </c>
      <c r="E15" s="132">
        <v>0</v>
      </c>
      <c r="F15" s="132"/>
    </row>
    <row r="16" spans="2:7" ht="14.5">
      <c r="B16" s="132" t="s">
        <v>89</v>
      </c>
      <c r="C16" s="132">
        <v>0</v>
      </c>
      <c r="D16" s="132">
        <v>0</v>
      </c>
      <c r="E16" s="132">
        <v>0</v>
      </c>
      <c r="F16" s="13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06844-A504-46F6-88EC-4BF366404B01}">
  <dimension ref="A1:AG189"/>
  <sheetViews>
    <sheetView topLeftCell="A103" zoomScale="70" zoomScaleNormal="70" workbookViewId="0">
      <selection activeCell="G133" sqref="G133:G149"/>
    </sheetView>
  </sheetViews>
  <sheetFormatPr defaultRowHeight="12.5"/>
  <cols>
    <col min="2" max="2" width="13.81640625" style="3" bestFit="1" customWidth="1"/>
    <col min="3" max="3" width="27.26953125" bestFit="1" customWidth="1"/>
    <col min="4" max="4" width="22.81640625" bestFit="1" customWidth="1"/>
    <col min="5" max="5" width="17.453125" bestFit="1" customWidth="1"/>
    <col min="6" max="6" width="27.54296875" bestFit="1" customWidth="1"/>
    <col min="7" max="7" width="27.26953125" style="3" bestFit="1" customWidth="1"/>
    <col min="8" max="8" width="17" bestFit="1" customWidth="1"/>
    <col min="9" max="9" width="11" bestFit="1" customWidth="1"/>
    <col min="10" max="13" width="12" bestFit="1" customWidth="1"/>
    <col min="18" max="18" width="53.54296875" bestFit="1" customWidth="1"/>
    <col min="19" max="19" width="13" bestFit="1" customWidth="1"/>
  </cols>
  <sheetData>
    <row r="1" spans="2:18" ht="14.5">
      <c r="D1" s="65"/>
      <c r="E1" s="65"/>
      <c r="F1" s="66" t="s">
        <v>219</v>
      </c>
      <c r="G1" s="65"/>
      <c r="H1" s="65"/>
      <c r="I1" s="65"/>
      <c r="J1" s="65"/>
      <c r="K1" s="65"/>
      <c r="L1" s="65"/>
      <c r="M1" s="65"/>
    </row>
    <row r="2" spans="2:18" ht="15" thickBot="1">
      <c r="D2" s="67" t="s">
        <v>1</v>
      </c>
      <c r="E2" s="67" t="s">
        <v>2</v>
      </c>
      <c r="F2" s="67" t="s">
        <v>3</v>
      </c>
      <c r="G2" s="68" t="s">
        <v>141</v>
      </c>
      <c r="H2" s="3" t="s">
        <v>142</v>
      </c>
      <c r="I2" s="3" t="s">
        <v>143</v>
      </c>
      <c r="J2" s="3" t="s">
        <v>144</v>
      </c>
      <c r="K2" s="3" t="s">
        <v>145</v>
      </c>
      <c r="L2" s="3" t="s">
        <v>146</v>
      </c>
      <c r="M2" s="3" t="s">
        <v>147</v>
      </c>
      <c r="O2" s="89" t="s">
        <v>354</v>
      </c>
      <c r="R2" s="87" t="s">
        <v>355</v>
      </c>
    </row>
    <row r="3" spans="2:18">
      <c r="B3" s="205" t="s">
        <v>222</v>
      </c>
      <c r="C3" s="78" t="str">
        <f>attached_heating_EFF!B14</f>
        <v>Heating Oil – Normal Efficiency</v>
      </c>
      <c r="D3" s="3" t="s">
        <v>388</v>
      </c>
      <c r="E3" t="s">
        <v>62</v>
      </c>
      <c r="F3" t="s">
        <v>54</v>
      </c>
      <c r="G3" s="3">
        <f>attached_DetachedHeatingStock!W15*'TechHeat-RES-SD'!O3</f>
        <v>0</v>
      </c>
      <c r="H3">
        <f>attached_DetachedHeatingStock!AU15*'TechHeat-RES-SD'!O3</f>
        <v>0</v>
      </c>
      <c r="I3">
        <f>attached_DetachedHeatingStock!BS15*'TechHeat-RES-SD'!O3</f>
        <v>0</v>
      </c>
      <c r="J3">
        <f>attached_DetachedHeatingStock!CQ15*'TechHeat-RES-SD'!O3</f>
        <v>0</v>
      </c>
      <c r="K3">
        <f>attached_DetachedHeatingStock!DO15*'TechHeat-RES-SD'!O3</f>
        <v>0</v>
      </c>
      <c r="L3">
        <f>attached_DetachedHeatingStock!EM15*'TechHeat-RES-SD'!O3</f>
        <v>0</v>
      </c>
      <c r="M3">
        <f>attached_DetachedHeatingStock!FK15*'TechHeat-RES-SD'!O3</f>
        <v>1.1000000000000001E-3</v>
      </c>
      <c r="O3" s="3">
        <v>1E-3</v>
      </c>
    </row>
    <row r="4" spans="2:18">
      <c r="B4" s="205"/>
      <c r="C4" s="78" t="str">
        <f>attached_heating_EFF!B15</f>
        <v>Heating Oil – Medium Efficiency</v>
      </c>
      <c r="D4" s="3" t="s">
        <v>389</v>
      </c>
      <c r="E4" s="3" t="s">
        <v>62</v>
      </c>
      <c r="F4" s="3" t="s">
        <v>54</v>
      </c>
      <c r="G4" s="3">
        <f>attached_DetachedHeatingStock!W16*'TechHeat-RES-SD'!O4</f>
        <v>0.13700000000000001</v>
      </c>
      <c r="H4" s="3">
        <f>attached_DetachedHeatingStock!AU16*'TechHeat-RES-SD'!O4</f>
        <v>7.2999999999999995E-2</v>
      </c>
      <c r="I4" s="3">
        <f>attached_DetachedHeatingStock!BS16*'TechHeat-RES-SD'!O4</f>
        <v>6.6200000000000009E-2</v>
      </c>
      <c r="J4" s="3">
        <f>attached_DetachedHeatingStock!CQ16*'TechHeat-RES-SD'!O4</f>
        <v>1.6000000000000001E-3</v>
      </c>
      <c r="K4" s="3">
        <f>attached_DetachedHeatingStock!DO16*'TechHeat-RES-SD'!O4</f>
        <v>5.2000000000000006E-3</v>
      </c>
      <c r="L4" s="3">
        <f>attached_DetachedHeatingStock!EM16*'TechHeat-RES-SD'!O4</f>
        <v>2.2000000000000001E-3</v>
      </c>
      <c r="M4" s="3">
        <f>attached_DetachedHeatingStock!FK16*'TechHeat-RES-SD'!O4</f>
        <v>3.4500000000000003E-2</v>
      </c>
      <c r="O4" s="3">
        <v>1E-3</v>
      </c>
    </row>
    <row r="5" spans="2:18">
      <c r="B5" s="205"/>
      <c r="C5" s="78" t="str">
        <f>attached_heating_EFF!B16</f>
        <v>Heating Oil – High Efficiency</v>
      </c>
      <c r="D5" s="3" t="s">
        <v>390</v>
      </c>
      <c r="E5" s="3" t="s">
        <v>62</v>
      </c>
      <c r="F5" s="3" t="s">
        <v>54</v>
      </c>
      <c r="G5" s="3">
        <f>attached_DetachedHeatingStock!W17*'TechHeat-RES-SD'!O5</f>
        <v>0</v>
      </c>
      <c r="H5" s="3">
        <f>attached_DetachedHeatingStock!AU17*'TechHeat-RES-SD'!O5</f>
        <v>0</v>
      </c>
      <c r="I5" s="3">
        <f>attached_DetachedHeatingStock!BS17*'TechHeat-RES-SD'!O5</f>
        <v>0</v>
      </c>
      <c r="J5" s="3">
        <f>attached_DetachedHeatingStock!CQ17*'TechHeat-RES-SD'!O5</f>
        <v>0</v>
      </c>
      <c r="K5" s="3">
        <f>attached_DetachedHeatingStock!DO17*'TechHeat-RES-SD'!O5</f>
        <v>0</v>
      </c>
      <c r="L5" s="3">
        <f>attached_DetachedHeatingStock!EM17*'TechHeat-RES-SD'!O5</f>
        <v>0</v>
      </c>
      <c r="M5" s="3">
        <f>attached_DetachedHeatingStock!FK17*'TechHeat-RES-SD'!O5</f>
        <v>0</v>
      </c>
      <c r="O5" s="3">
        <v>1E-3</v>
      </c>
    </row>
    <row r="6" spans="2:18">
      <c r="B6" s="205"/>
      <c r="C6" s="78" t="str">
        <f>attached_heating_EFF!B17</f>
        <v>Natural Gas – Normal Efficiency</v>
      </c>
      <c r="D6" s="3" t="s">
        <v>391</v>
      </c>
      <c r="E6" s="3" t="s">
        <v>58</v>
      </c>
      <c r="F6" s="3" t="s">
        <v>54</v>
      </c>
      <c r="G6" s="3">
        <f>attached_DetachedHeatingStock!W18*'TechHeat-RES-SD'!O6</f>
        <v>1E-4</v>
      </c>
      <c r="H6" s="3">
        <f>attached_DetachedHeatingStock!AU18*'TechHeat-RES-SD'!O6</f>
        <v>0</v>
      </c>
      <c r="I6" s="3">
        <f>attached_DetachedHeatingStock!BS18*'TechHeat-RES-SD'!O6</f>
        <v>0</v>
      </c>
      <c r="J6" s="3">
        <f>attached_DetachedHeatingStock!CQ18*'TechHeat-RES-SD'!O6</f>
        <v>0</v>
      </c>
      <c r="K6" s="3">
        <f>attached_DetachedHeatingStock!DO18*'TechHeat-RES-SD'!O6</f>
        <v>0</v>
      </c>
      <c r="L6" s="3">
        <f>attached_DetachedHeatingStock!EM18*'TechHeat-RES-SD'!O6</f>
        <v>0</v>
      </c>
      <c r="M6" s="3">
        <f>attached_DetachedHeatingStock!FK18*'TechHeat-RES-SD'!O6</f>
        <v>0</v>
      </c>
      <c r="O6" s="3">
        <v>1E-3</v>
      </c>
    </row>
    <row r="7" spans="2:18">
      <c r="B7" s="205"/>
      <c r="C7" s="78" t="str">
        <f>attached_heating_EFF!B18</f>
        <v>Natural Gas – Medium Efficiency</v>
      </c>
      <c r="D7" s="3" t="s">
        <v>392</v>
      </c>
      <c r="E7" s="3" t="s">
        <v>58</v>
      </c>
      <c r="F7" s="3" t="s">
        <v>54</v>
      </c>
      <c r="G7" s="3">
        <f>attached_DetachedHeatingStock!W19*'TechHeat-RES-SD'!O7</f>
        <v>2.1000000000000003E-3</v>
      </c>
      <c r="H7" s="3">
        <f>attached_DetachedHeatingStock!AU19*'TechHeat-RES-SD'!O7</f>
        <v>6.9000000000000008E-3</v>
      </c>
      <c r="I7" s="3">
        <f>attached_DetachedHeatingStock!BS19*'TechHeat-RES-SD'!O7</f>
        <v>0.38250000000000001</v>
      </c>
      <c r="J7" s="3">
        <f>attached_DetachedHeatingStock!CQ19*'TechHeat-RES-SD'!O7</f>
        <v>3.6499999999999998E-2</v>
      </c>
      <c r="K7" s="3">
        <f>attached_DetachedHeatingStock!DO19*'TechHeat-RES-SD'!O7</f>
        <v>6.4799999999999996E-2</v>
      </c>
      <c r="L7" s="3">
        <f>attached_DetachedHeatingStock!EM19*'TechHeat-RES-SD'!O7</f>
        <v>0.36499999999999999</v>
      </c>
      <c r="M7" s="3">
        <f>attached_DetachedHeatingStock!FK19*'TechHeat-RES-SD'!O7</f>
        <v>0.16259999999999999</v>
      </c>
      <c r="O7" s="3">
        <v>1E-3</v>
      </c>
    </row>
    <row r="8" spans="2:18">
      <c r="B8" s="205"/>
      <c r="C8" s="78" t="str">
        <f>attached_heating_EFF!B19</f>
        <v>Natural Gas – High Efficiency</v>
      </c>
      <c r="D8" s="3" t="s">
        <v>393</v>
      </c>
      <c r="E8" s="3" t="s">
        <v>58</v>
      </c>
      <c r="F8" s="3" t="s">
        <v>54</v>
      </c>
      <c r="G8" s="3">
        <f>attached_DetachedHeatingStock!W20*'TechHeat-RES-SD'!O8</f>
        <v>1.7500000000000002E-2</v>
      </c>
      <c r="H8" s="3">
        <f>attached_DetachedHeatingStock!AU20*'TechHeat-RES-SD'!O8</f>
        <v>7.4099999999999999E-2</v>
      </c>
      <c r="I8" s="3">
        <f>attached_DetachedHeatingStock!BS20*'TechHeat-RES-SD'!O8</f>
        <v>1.6006</v>
      </c>
      <c r="J8" s="3">
        <f>attached_DetachedHeatingStock!CQ20*'TechHeat-RES-SD'!O8</f>
        <v>0.15280000000000002</v>
      </c>
      <c r="K8" s="3">
        <f>attached_DetachedHeatingStock!DO20*'TechHeat-RES-SD'!O8</f>
        <v>0.20760000000000001</v>
      </c>
      <c r="L8" s="3">
        <f>attached_DetachedHeatingStock!EM20*'TechHeat-RES-SD'!O8</f>
        <v>0.51239999999999997</v>
      </c>
      <c r="M8" s="3">
        <f>attached_DetachedHeatingStock!FK20*'TechHeat-RES-SD'!O8</f>
        <v>0.26519999999999999</v>
      </c>
      <c r="O8" s="3">
        <v>1E-3</v>
      </c>
    </row>
    <row r="9" spans="2:18">
      <c r="B9" s="205"/>
      <c r="C9" s="78" t="str">
        <f>attached_heating_EFF!B20</f>
        <v xml:space="preserve">Electric </v>
      </c>
      <c r="D9" s="3" t="s">
        <v>223</v>
      </c>
      <c r="E9" s="3" t="s">
        <v>55</v>
      </c>
      <c r="F9" s="3" t="s">
        <v>54</v>
      </c>
      <c r="G9" s="3">
        <f>attached_DetachedHeatingStock!W21*'TechHeat-RES-SD'!O9</f>
        <v>0.43580000000000002</v>
      </c>
      <c r="H9" s="3">
        <f>attached_DetachedHeatingStock!AU21*'TechHeat-RES-SD'!O9</f>
        <v>0.77249999999999996</v>
      </c>
      <c r="I9" s="3">
        <f>attached_DetachedHeatingStock!BS21*'TechHeat-RES-SD'!O9</f>
        <v>0.43369999999999997</v>
      </c>
      <c r="J9" s="3">
        <f>attached_DetachedHeatingStock!CQ21*'TechHeat-RES-SD'!O9</f>
        <v>0.12930000000000003</v>
      </c>
      <c r="K9" s="3">
        <f>attached_DetachedHeatingStock!DO21*'TechHeat-RES-SD'!O9</f>
        <v>4.0200000000000007E-2</v>
      </c>
      <c r="L9" s="3">
        <f>attached_DetachedHeatingStock!EM21*'TechHeat-RES-SD'!O9</f>
        <v>0.12180000000000001</v>
      </c>
      <c r="M9" s="3">
        <f>attached_DetachedHeatingStock!FK21*'TechHeat-RES-SD'!O9</f>
        <v>0.37310000000000004</v>
      </c>
      <c r="O9" s="3">
        <v>1E-3</v>
      </c>
    </row>
    <row r="10" spans="2:18">
      <c r="B10" s="205"/>
      <c r="C10" s="78" t="str">
        <f>attached_heating_EFF!B21</f>
        <v>Heat Pump</v>
      </c>
      <c r="D10" s="3" t="s">
        <v>105</v>
      </c>
      <c r="E10" s="3" t="s">
        <v>61</v>
      </c>
      <c r="F10" s="3" t="s">
        <v>54</v>
      </c>
      <c r="G10" s="3">
        <f>attached_DetachedHeatingStock!W22*'TechHeat-RES-SD'!O10</f>
        <v>3.2899999999999999E-2</v>
      </c>
      <c r="H10" s="3">
        <f>attached_DetachedHeatingStock!AU22*'TechHeat-RES-SD'!O10</f>
        <v>0.2157</v>
      </c>
      <c r="I10" s="3">
        <f>attached_DetachedHeatingStock!BS22*'TechHeat-RES-SD'!O10</f>
        <v>0.32930000000000004</v>
      </c>
      <c r="J10" s="3">
        <f>attached_DetachedHeatingStock!CQ22*'TechHeat-RES-SD'!O10</f>
        <v>1.4800000000000001E-2</v>
      </c>
      <c r="K10" s="3">
        <f>attached_DetachedHeatingStock!DO22*'TechHeat-RES-SD'!O10</f>
        <v>1.3800000000000002E-2</v>
      </c>
      <c r="L10" s="3">
        <f>attached_DetachedHeatingStock!EM22*'TechHeat-RES-SD'!O10</f>
        <v>3.5500000000000004E-2</v>
      </c>
      <c r="M10" s="3">
        <f>attached_DetachedHeatingStock!FK22*'TechHeat-RES-SD'!O10</f>
        <v>4.7500000000000001E-2</v>
      </c>
      <c r="O10" s="3">
        <v>1E-3</v>
      </c>
    </row>
    <row r="11" spans="2:18">
      <c r="B11" s="205"/>
      <c r="C11" s="78" t="str">
        <f>attached_heating_EFF!B22</f>
        <v>Other1</v>
      </c>
      <c r="D11" s="3" t="s">
        <v>224</v>
      </c>
      <c r="E11" t="s">
        <v>220</v>
      </c>
      <c r="F11" s="3" t="s">
        <v>54</v>
      </c>
      <c r="G11" s="3">
        <f>attached_DetachedHeatingStock!W23*'TechHeat-RES-SD'!O11</f>
        <v>9.4000000000000004E-3</v>
      </c>
      <c r="H11" s="3">
        <f>attached_DetachedHeatingStock!AU23*'TechHeat-RES-SD'!O11</f>
        <v>6.5000000000000006E-3</v>
      </c>
      <c r="I11" s="3">
        <f>attached_DetachedHeatingStock!BS23*'TechHeat-RES-SD'!O11</f>
        <v>9.3799999999999994E-2</v>
      </c>
      <c r="J11" s="3">
        <f>attached_DetachedHeatingStock!CQ23*'TechHeat-RES-SD'!O11</f>
        <v>1.4E-3</v>
      </c>
      <c r="K11" s="3">
        <f>attached_DetachedHeatingStock!DO23*'TechHeat-RES-SD'!O11</f>
        <v>4.0000000000000001E-3</v>
      </c>
      <c r="L11" s="3">
        <f>attached_DetachedHeatingStock!EM23*'TechHeat-RES-SD'!O11</f>
        <v>8.0000000000000002E-3</v>
      </c>
      <c r="M11" s="3">
        <f>attached_DetachedHeatingStock!FK23*'TechHeat-RES-SD'!O11</f>
        <v>8.6999999999999994E-3</v>
      </c>
      <c r="O11" s="3">
        <v>1E-3</v>
      </c>
    </row>
    <row r="12" spans="2:18">
      <c r="B12" s="205"/>
      <c r="C12" s="78" t="str">
        <f>attached_heating_EFF!B23</f>
        <v>Wood</v>
      </c>
      <c r="D12" s="3" t="s">
        <v>225</v>
      </c>
      <c r="E12" t="s">
        <v>221</v>
      </c>
      <c r="F12" s="3" t="s">
        <v>54</v>
      </c>
      <c r="G12" s="3">
        <f>attached_DetachedHeatingStock!W24*'TechHeat-RES-SD'!O12</f>
        <v>0</v>
      </c>
      <c r="H12" s="3">
        <f>attached_DetachedHeatingStock!AU24*'TechHeat-RES-SD'!O12</f>
        <v>0</v>
      </c>
      <c r="I12" s="3">
        <f>attached_DetachedHeatingStock!BS24*'TechHeat-RES-SD'!O12</f>
        <v>0</v>
      </c>
      <c r="J12" s="3">
        <f>attached_DetachedHeatingStock!CQ24*'TechHeat-RES-SD'!O12</f>
        <v>0</v>
      </c>
      <c r="K12" s="3">
        <f>attached_DetachedHeatingStock!DO24*'TechHeat-RES-SD'!O12</f>
        <v>0</v>
      </c>
      <c r="L12" s="3">
        <f>attached_DetachedHeatingStock!EM24*'TechHeat-RES-SD'!O12</f>
        <v>0</v>
      </c>
      <c r="M12" s="3">
        <f>attached_DetachedHeatingStock!FK24*'TechHeat-RES-SD'!O12</f>
        <v>1.1999999999999999E-3</v>
      </c>
      <c r="O12" s="3">
        <v>1E-3</v>
      </c>
    </row>
    <row r="13" spans="2:18" ht="14.5">
      <c r="B13" s="205"/>
      <c r="C13" s="36" t="s">
        <v>165</v>
      </c>
      <c r="D13" s="87" t="s">
        <v>226</v>
      </c>
      <c r="E13" s="87" t="s">
        <v>55</v>
      </c>
      <c r="F13" s="3" t="s">
        <v>54</v>
      </c>
      <c r="G13" s="3">
        <f>attached_DetachedHeatingStock!W26*'TechHeat-RES-SD'!O13</f>
        <v>7.0300000000000001E-2</v>
      </c>
      <c r="H13" s="3">
        <f>attached_DetachedHeatingStock!AU26*'TechHeat-RES-SD'!O13</f>
        <v>0.36630000000000001</v>
      </c>
      <c r="I13" s="3">
        <f>attached_DetachedHeatingStock!BS26*'TechHeat-RES-SD'!O13</f>
        <v>0.12040000000000001</v>
      </c>
      <c r="J13" s="3">
        <f>attached_DetachedHeatingStock!CQ26*'TechHeat-RES-SD'!O13</f>
        <v>1.7100000000000001E-2</v>
      </c>
      <c r="K13" s="3">
        <f>attached_DetachedHeatingStock!DO26*'TechHeat-RES-SD'!O13</f>
        <v>2.3E-3</v>
      </c>
      <c r="L13" s="3">
        <f>attached_DetachedHeatingStock!EM26*'TechHeat-RES-SD'!O13</f>
        <v>1.5E-3</v>
      </c>
      <c r="M13" s="3">
        <f>attached_DetachedHeatingStock!FK26*'TechHeat-RES-SD'!O13</f>
        <v>8.1900000000000001E-2</v>
      </c>
      <c r="O13" s="3">
        <v>1E-3</v>
      </c>
    </row>
    <row r="14" spans="2:18">
      <c r="B14" s="205"/>
      <c r="E14" s="87" t="s">
        <v>221</v>
      </c>
      <c r="F14" s="3"/>
      <c r="H14" s="3"/>
      <c r="I14" s="3"/>
      <c r="J14" s="3"/>
      <c r="K14" s="3"/>
      <c r="L14" s="3"/>
      <c r="M14" s="3"/>
      <c r="O14" s="3">
        <v>1E-3</v>
      </c>
    </row>
    <row r="15" spans="2:18" ht="14.5">
      <c r="B15" s="205"/>
      <c r="C15" s="36" t="s">
        <v>166</v>
      </c>
      <c r="D15" s="87" t="s">
        <v>227</v>
      </c>
      <c r="E15" s="87" t="s">
        <v>62</v>
      </c>
      <c r="F15" s="3" t="s">
        <v>54</v>
      </c>
      <c r="G15" s="3">
        <f>attached_DetachedHeatingStock!W27*'TechHeat-RES-SD'!O15</f>
        <v>6.5400000000000014E-2</v>
      </c>
      <c r="H15" s="3">
        <f>attached_DetachedHeatingStock!AU27*'TechHeat-RES-SD'!O15</f>
        <v>9.3799999999999994E-2</v>
      </c>
      <c r="I15" s="3">
        <f>attached_DetachedHeatingStock!BS27*'TechHeat-RES-SD'!O15</f>
        <v>0.1082</v>
      </c>
      <c r="J15" s="3">
        <f>attached_DetachedHeatingStock!CQ27*'TechHeat-RES-SD'!O15</f>
        <v>2.8E-3</v>
      </c>
      <c r="K15" s="3">
        <f>attached_DetachedHeatingStock!DO27*'TechHeat-RES-SD'!O15</f>
        <v>3.3E-3</v>
      </c>
      <c r="L15" s="3">
        <f>attached_DetachedHeatingStock!EM27*'TechHeat-RES-SD'!O15</f>
        <v>5.0999999999999995E-3</v>
      </c>
      <c r="M15" s="3">
        <f>attached_DetachedHeatingStock!FK27*'TechHeat-RES-SD'!O15</f>
        <v>2.8800000000000003E-2</v>
      </c>
      <c r="O15" s="3">
        <v>1E-3</v>
      </c>
    </row>
    <row r="16" spans="2:18">
      <c r="B16" s="205"/>
      <c r="E16" s="87" t="s">
        <v>221</v>
      </c>
      <c r="F16" s="3"/>
      <c r="H16" s="3"/>
      <c r="I16" s="3"/>
      <c r="J16" s="3"/>
      <c r="K16" s="3"/>
      <c r="L16" s="3"/>
      <c r="M16" s="3"/>
      <c r="O16" s="3">
        <v>1E-3</v>
      </c>
    </row>
    <row r="17" spans="2:33" ht="14.5">
      <c r="B17" s="205"/>
      <c r="C17" s="36" t="s">
        <v>167</v>
      </c>
      <c r="D17" s="87" t="s">
        <v>228</v>
      </c>
      <c r="E17" s="87" t="s">
        <v>55</v>
      </c>
      <c r="F17" s="3" t="s">
        <v>54</v>
      </c>
      <c r="G17" s="3">
        <f>attached_DetachedHeatingStock!W28*'TechHeat-RES-SD'!O17</f>
        <v>0</v>
      </c>
      <c r="H17" s="3">
        <f>attached_DetachedHeatingStock!AU28*'TechHeat-RES-SD'!O17</f>
        <v>1.12E-2</v>
      </c>
      <c r="I17" s="3">
        <f>attached_DetachedHeatingStock!BS28*'TechHeat-RES-SD'!O17</f>
        <v>2.5399999999999999E-2</v>
      </c>
      <c r="J17" s="3">
        <f>attached_DetachedHeatingStock!CQ28*'TechHeat-RES-SD'!O17</f>
        <v>5.0000000000000001E-4</v>
      </c>
      <c r="K17" s="3">
        <f>attached_DetachedHeatingStock!DO28*'TechHeat-RES-SD'!O17</f>
        <v>2.2000000000000001E-3</v>
      </c>
      <c r="L17" s="3">
        <f>attached_DetachedHeatingStock!EM28*'TechHeat-RES-SD'!O17</f>
        <v>4.0999999999999995E-3</v>
      </c>
      <c r="M17" s="3">
        <f>attached_DetachedHeatingStock!FK28*'TechHeat-RES-SD'!O17</f>
        <v>1.9E-2</v>
      </c>
      <c r="O17" s="3">
        <v>1E-3</v>
      </c>
    </row>
    <row r="18" spans="2:33">
      <c r="B18" s="205"/>
      <c r="E18" s="87" t="s">
        <v>58</v>
      </c>
      <c r="F18" s="3"/>
      <c r="H18" s="3"/>
      <c r="I18" s="3"/>
      <c r="J18" s="3"/>
      <c r="K18" s="3"/>
      <c r="L18" s="3"/>
      <c r="M18" s="3"/>
      <c r="O18" s="3">
        <v>1E-3</v>
      </c>
    </row>
    <row r="19" spans="2:33" ht="14.5">
      <c r="B19" s="205"/>
      <c r="C19" s="36" t="s">
        <v>168</v>
      </c>
      <c r="D19" s="87" t="s">
        <v>229</v>
      </c>
      <c r="E19" s="87" t="s">
        <v>55</v>
      </c>
      <c r="F19" s="3" t="s">
        <v>54</v>
      </c>
      <c r="G19" s="3">
        <f>attached_DetachedHeatingStock!W29*'TechHeat-RES-SD'!O19</f>
        <v>5.7000000000000002E-3</v>
      </c>
      <c r="H19" s="3">
        <f>attached_DetachedHeatingStock!AU29*'TechHeat-RES-SD'!O19</f>
        <v>0.11309999999999999</v>
      </c>
      <c r="I19" s="3">
        <f>attached_DetachedHeatingStock!BS29*'TechHeat-RES-SD'!O19</f>
        <v>1.5699999999999999E-2</v>
      </c>
      <c r="J19" s="3">
        <f>attached_DetachedHeatingStock!CQ29*'TechHeat-RES-SD'!O19</f>
        <v>1.6999999999999999E-3</v>
      </c>
      <c r="K19" s="3">
        <f>attached_DetachedHeatingStock!DO29*'TechHeat-RES-SD'!O19</f>
        <v>1.6999999999999999E-3</v>
      </c>
      <c r="L19" s="3">
        <f>attached_DetachedHeatingStock!EM29*'TechHeat-RES-SD'!O19</f>
        <v>1E-4</v>
      </c>
      <c r="M19" s="3">
        <f>attached_DetachedHeatingStock!FK29*'TechHeat-RES-SD'!O19</f>
        <v>0.01</v>
      </c>
      <c r="O19" s="3">
        <v>1E-3</v>
      </c>
    </row>
    <row r="20" spans="2:33" s="3" customFormat="1">
      <c r="B20" s="205"/>
      <c r="E20" s="87" t="s">
        <v>62</v>
      </c>
      <c r="O20" s="3">
        <v>1E-3</v>
      </c>
    </row>
    <row r="21" spans="2:33" s="3" customFormat="1">
      <c r="O21" s="3">
        <v>1E-3</v>
      </c>
    </row>
    <row r="22" spans="2:33" s="3" customFormat="1"/>
    <row r="23" spans="2:33" s="3" customFormat="1"/>
    <row r="25" spans="2:33" ht="14.5">
      <c r="D25" s="63"/>
      <c r="E25" s="63"/>
      <c r="F25" s="60" t="s">
        <v>212</v>
      </c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  <c r="AG25" s="62"/>
    </row>
    <row r="26" spans="2:33" ht="15" thickBot="1">
      <c r="D26" s="61" t="s">
        <v>1</v>
      </c>
      <c r="E26" s="61" t="s">
        <v>2</v>
      </c>
      <c r="F26" s="61" t="s">
        <v>3</v>
      </c>
      <c r="G26" s="3" t="s">
        <v>141</v>
      </c>
      <c r="H26" s="3" t="s">
        <v>142</v>
      </c>
      <c r="I26" s="3" t="s">
        <v>143</v>
      </c>
      <c r="J26" s="3" t="s">
        <v>144</v>
      </c>
      <c r="K26" s="3" t="s">
        <v>145</v>
      </c>
      <c r="L26" s="3" t="s">
        <v>146</v>
      </c>
      <c r="M26" s="3" t="s">
        <v>147</v>
      </c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</row>
    <row r="27" spans="2:33">
      <c r="D27" s="3" t="s">
        <v>388</v>
      </c>
      <c r="E27" s="3" t="s">
        <v>62</v>
      </c>
      <c r="F27" s="3" t="s">
        <v>54</v>
      </c>
      <c r="G27" s="64">
        <f>attached_heating_EFF!W14*0.01</f>
        <v>0.6</v>
      </c>
      <c r="H27" s="64">
        <f>attached_heating_EFF!AU14*0.01</f>
        <v>0.6</v>
      </c>
      <c r="I27" s="64">
        <f>attached_heating_EFF!BS14*0.01</f>
        <v>0.6</v>
      </c>
      <c r="J27" s="64">
        <f>attached_heating_EFF!CQ14/100</f>
        <v>0.6</v>
      </c>
      <c r="K27" s="64">
        <f>attached_heating_EFF!DO14*0.01</f>
        <v>0.6</v>
      </c>
      <c r="L27" s="64">
        <f>attached_heating_EFF!EM14/100</f>
        <v>0.6</v>
      </c>
      <c r="M27" s="64">
        <f>attached_heating_EFF!FK14/100</f>
        <v>0.6</v>
      </c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</row>
    <row r="28" spans="2:33">
      <c r="D28" s="3" t="s">
        <v>389</v>
      </c>
      <c r="E28" s="3" t="s">
        <v>62</v>
      </c>
      <c r="F28" s="3" t="s">
        <v>54</v>
      </c>
      <c r="G28" s="64">
        <f>attached_heating_EFF!W15*0.01</f>
        <v>0.78</v>
      </c>
      <c r="H28" s="64">
        <f>attached_heating_EFF!AU15*0.01</f>
        <v>0.78</v>
      </c>
      <c r="I28" s="64">
        <f>attached_heating_EFF!BS15*0.01</f>
        <v>0.78</v>
      </c>
      <c r="J28" s="64">
        <f>attached_heating_EFF!CQ15/100</f>
        <v>0.78</v>
      </c>
      <c r="K28" s="64">
        <f>attached_heating_EFF!DO15*0.01</f>
        <v>0.78</v>
      </c>
      <c r="L28" s="64">
        <f>attached_heating_EFF!EM15/100</f>
        <v>0.78</v>
      </c>
      <c r="M28" s="64">
        <f>attached_heating_EFF!FK15/100</f>
        <v>0.78</v>
      </c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</row>
    <row r="29" spans="2:33">
      <c r="D29" s="3" t="s">
        <v>390</v>
      </c>
      <c r="E29" s="3" t="s">
        <v>62</v>
      </c>
      <c r="F29" s="3" t="s">
        <v>54</v>
      </c>
      <c r="G29" s="64">
        <f>attached_heating_EFF!W16*0.01</f>
        <v>0.85</v>
      </c>
      <c r="H29" s="64">
        <f>attached_heating_EFF!AU16*0.01</f>
        <v>0.85</v>
      </c>
      <c r="I29" s="64">
        <f>attached_heating_EFF!BS16*0.01</f>
        <v>0.85</v>
      </c>
      <c r="J29" s="64">
        <f>attached_heating_EFF!CQ16/100</f>
        <v>0.85</v>
      </c>
      <c r="K29" s="64">
        <f>attached_heating_EFF!DO16*0.01</f>
        <v>0.85</v>
      </c>
      <c r="L29" s="64">
        <f>attached_heating_EFF!EM16/100</f>
        <v>0.85</v>
      </c>
      <c r="M29" s="64">
        <f>attached_heating_EFF!FK16/100</f>
        <v>0.85</v>
      </c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</row>
    <row r="30" spans="2:33">
      <c r="D30" s="3" t="s">
        <v>391</v>
      </c>
      <c r="E30" s="3" t="s">
        <v>58</v>
      </c>
      <c r="F30" s="3" t="s">
        <v>54</v>
      </c>
      <c r="G30" s="64">
        <f>attached_heating_EFF!W17*0.01</f>
        <v>0.62</v>
      </c>
      <c r="H30" s="64">
        <f>attached_heating_EFF!AU17*0.01</f>
        <v>0.62</v>
      </c>
      <c r="I30" s="64">
        <f>attached_heating_EFF!BS17*0.01</f>
        <v>0.62</v>
      </c>
      <c r="J30" s="64">
        <f>attached_heating_EFF!CQ17/100</f>
        <v>0.62</v>
      </c>
      <c r="K30" s="64">
        <f>attached_heating_EFF!DO17*0.01</f>
        <v>0.62</v>
      </c>
      <c r="L30" s="64">
        <f>attached_heating_EFF!EM17/100</f>
        <v>0.62</v>
      </c>
      <c r="M30" s="64">
        <f>attached_heating_EFF!FK17/100</f>
        <v>0.62</v>
      </c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</row>
    <row r="31" spans="2:33">
      <c r="D31" s="3" t="s">
        <v>392</v>
      </c>
      <c r="E31" s="3" t="s">
        <v>58</v>
      </c>
      <c r="F31" s="3" t="s">
        <v>54</v>
      </c>
      <c r="G31" s="64">
        <f>attached_heating_EFF!W18*0.01</f>
        <v>0.8</v>
      </c>
      <c r="H31" s="64">
        <f>attached_heating_EFF!AU18*0.01</f>
        <v>0.8</v>
      </c>
      <c r="I31" s="64">
        <f>attached_heating_EFF!BS18*0.01</f>
        <v>0.8</v>
      </c>
      <c r="J31" s="64">
        <f>attached_heating_EFF!CQ18/100</f>
        <v>0.8</v>
      </c>
      <c r="K31" s="64">
        <f>attached_heating_EFF!DO18*0.01</f>
        <v>0.8</v>
      </c>
      <c r="L31" s="64">
        <f>attached_heating_EFF!EM18/100</f>
        <v>0.8</v>
      </c>
      <c r="M31" s="64">
        <f>attached_heating_EFF!FK18/100</f>
        <v>0.8</v>
      </c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</row>
    <row r="32" spans="2:33">
      <c r="D32" s="3" t="s">
        <v>393</v>
      </c>
      <c r="E32" s="3" t="s">
        <v>58</v>
      </c>
      <c r="F32" s="3" t="s">
        <v>54</v>
      </c>
      <c r="G32" s="64">
        <f>attached_heating_EFF!W19*0.01</f>
        <v>0.9</v>
      </c>
      <c r="H32" s="64">
        <f>attached_heating_EFF!AU19*0.01</f>
        <v>0.9</v>
      </c>
      <c r="I32" s="64">
        <f>attached_heating_EFF!BS19*0.01</f>
        <v>0.9</v>
      </c>
      <c r="J32" s="64">
        <f>attached_heating_EFF!CQ19/100</f>
        <v>0.9</v>
      </c>
      <c r="K32" s="64">
        <f>attached_heating_EFF!DO19*0.01</f>
        <v>0.9</v>
      </c>
      <c r="L32" s="64">
        <f>attached_heating_EFF!EM19/100</f>
        <v>0.9</v>
      </c>
      <c r="M32" s="64">
        <f>attached_heating_EFF!FK19/100</f>
        <v>0.9</v>
      </c>
    </row>
    <row r="33" spans="1:21">
      <c r="D33" s="3" t="s">
        <v>223</v>
      </c>
      <c r="E33" s="3" t="s">
        <v>55</v>
      </c>
      <c r="F33" s="3" t="s">
        <v>54</v>
      </c>
      <c r="G33" s="64">
        <f>attached_heating_EFF!W20*0.01</f>
        <v>1</v>
      </c>
      <c r="H33" s="64">
        <f>attached_heating_EFF!AU20*0.01</f>
        <v>1</v>
      </c>
      <c r="I33" s="64">
        <f>attached_heating_EFF!BS20*0.01</f>
        <v>1</v>
      </c>
      <c r="J33" s="64">
        <f>attached_heating_EFF!CQ20/100</f>
        <v>1</v>
      </c>
      <c r="K33" s="64">
        <f>attached_heating_EFF!DO20*0.01</f>
        <v>1</v>
      </c>
      <c r="L33" s="64">
        <f>attached_heating_EFF!EM20/100</f>
        <v>1</v>
      </c>
      <c r="M33" s="64">
        <f>attached_heating_EFF!FK20/100</f>
        <v>1</v>
      </c>
    </row>
    <row r="34" spans="1:21">
      <c r="D34" s="3" t="s">
        <v>105</v>
      </c>
      <c r="E34" s="3" t="s">
        <v>61</v>
      </c>
      <c r="F34" s="3" t="s">
        <v>54</v>
      </c>
      <c r="G34" s="64">
        <f>attached_heating_EFF!W21*0.01</f>
        <v>1.9000000000000001</v>
      </c>
      <c r="H34" s="64">
        <f>attached_heating_EFF!AU21*0.01</f>
        <v>1.9000000000000001</v>
      </c>
      <c r="I34" s="64">
        <f>attached_heating_EFF!BS21*0.01</f>
        <v>1.9000000000000001</v>
      </c>
      <c r="J34" s="64">
        <f>attached_heating_EFF!CQ21/100</f>
        <v>1.9</v>
      </c>
      <c r="K34" s="64">
        <f>attached_heating_EFF!DO21*0.01</f>
        <v>1.9000000000000001</v>
      </c>
      <c r="L34" s="64">
        <f>attached_heating_EFF!EM21/100</f>
        <v>1.9</v>
      </c>
      <c r="M34" s="64">
        <f>attached_heating_EFF!FK21/100</f>
        <v>1.9</v>
      </c>
    </row>
    <row r="35" spans="1:21">
      <c r="D35" s="3" t="s">
        <v>224</v>
      </c>
      <c r="E35" s="3" t="s">
        <v>220</v>
      </c>
      <c r="F35" s="3" t="s">
        <v>54</v>
      </c>
      <c r="G35" s="64">
        <f>attached_heating_EFF!W22*0.01</f>
        <v>0.5</v>
      </c>
      <c r="H35" s="64">
        <f>attached_heating_EFF!AU22*0.01</f>
        <v>0.5</v>
      </c>
      <c r="I35" s="64">
        <f>attached_heating_EFF!BS22*0.01</f>
        <v>0.5</v>
      </c>
      <c r="J35" s="64">
        <f>attached_heating_EFF!CQ22/100</f>
        <v>0.5</v>
      </c>
      <c r="K35" s="64">
        <f>attached_heating_EFF!DO22*0.01</f>
        <v>0.5</v>
      </c>
      <c r="L35" s="64">
        <f>attached_heating_EFF!EM22/100</f>
        <v>0.5</v>
      </c>
      <c r="M35" s="64">
        <f>attached_heating_EFF!FK22/100</f>
        <v>0.5</v>
      </c>
    </row>
    <row r="36" spans="1:21">
      <c r="D36" s="3" t="s">
        <v>225</v>
      </c>
      <c r="E36" s="3" t="s">
        <v>221</v>
      </c>
      <c r="F36" s="3" t="s">
        <v>54</v>
      </c>
      <c r="G36" s="64">
        <f>attached_heating_EFF!W23*0.01</f>
        <v>0.5</v>
      </c>
      <c r="H36" s="64">
        <f>attached_heating_EFF!AU23*0.01</f>
        <v>0.5</v>
      </c>
      <c r="I36" s="64">
        <f>attached_heating_EFF!BS23*0.01</f>
        <v>0.5</v>
      </c>
      <c r="J36" s="64">
        <f>attached_heating_EFF!CQ23/100</f>
        <v>0.5</v>
      </c>
      <c r="K36" s="64">
        <f>attached_heating_EFF!DO23*0.01</f>
        <v>0.5</v>
      </c>
      <c r="L36" s="64">
        <f>attached_heating_EFF!EM23/100</f>
        <v>0.5</v>
      </c>
      <c r="M36" s="64">
        <f>attached_heating_EFF!FK23/100</f>
        <v>0.5</v>
      </c>
    </row>
    <row r="37" spans="1:21">
      <c r="D37" s="87" t="s">
        <v>226</v>
      </c>
      <c r="E37" s="87" t="s">
        <v>55</v>
      </c>
      <c r="F37" s="3" t="s">
        <v>54</v>
      </c>
      <c r="G37" s="184">
        <v>0.75</v>
      </c>
      <c r="H37" s="184">
        <v>0.75</v>
      </c>
      <c r="I37" s="184">
        <v>0.75</v>
      </c>
      <c r="J37" s="184">
        <v>0.75</v>
      </c>
      <c r="K37" s="184">
        <v>0.75</v>
      </c>
      <c r="L37" s="184">
        <v>0.75</v>
      </c>
      <c r="M37" s="184">
        <v>0.75</v>
      </c>
      <c r="O37" s="184">
        <v>0.75</v>
      </c>
      <c r="P37" s="184">
        <v>0.75</v>
      </c>
      <c r="Q37" s="184">
        <v>0.75</v>
      </c>
      <c r="R37" s="184">
        <v>0.75</v>
      </c>
      <c r="S37" s="184">
        <v>0.75</v>
      </c>
      <c r="T37" s="184">
        <v>0.75</v>
      </c>
      <c r="U37" s="184">
        <v>0.75</v>
      </c>
    </row>
    <row r="38" spans="1:21">
      <c r="D38" s="3"/>
      <c r="E38" s="87" t="s">
        <v>221</v>
      </c>
      <c r="F38" s="3"/>
      <c r="G38" s="184"/>
      <c r="H38" s="184"/>
      <c r="I38" s="184"/>
      <c r="J38" s="184"/>
      <c r="K38" s="184"/>
      <c r="L38" s="184"/>
      <c r="M38" s="184"/>
      <c r="O38" s="184"/>
      <c r="P38" s="184"/>
      <c r="Q38" s="184"/>
      <c r="R38" s="184"/>
      <c r="S38" s="184"/>
      <c r="T38" s="184"/>
      <c r="U38" s="184"/>
    </row>
    <row r="39" spans="1:21" ht="14.5">
      <c r="A39" s="69"/>
      <c r="B39" s="72"/>
      <c r="C39" s="69"/>
      <c r="D39" s="87" t="s">
        <v>227</v>
      </c>
      <c r="E39" s="87" t="s">
        <v>62</v>
      </c>
      <c r="F39" s="3" t="s">
        <v>54</v>
      </c>
      <c r="G39" s="184">
        <v>0.67500000000000004</v>
      </c>
      <c r="H39" s="184">
        <v>0.67500000000000004</v>
      </c>
      <c r="I39" s="184">
        <v>0.67500000000000004</v>
      </c>
      <c r="J39" s="184">
        <v>0.67500000000000004</v>
      </c>
      <c r="K39" s="184">
        <v>0.67500000000000004</v>
      </c>
      <c r="L39" s="184">
        <v>0.67500000000000004</v>
      </c>
      <c r="M39" s="184">
        <v>0.67500000000000004</v>
      </c>
      <c r="O39" s="184">
        <v>0.67500000000000004</v>
      </c>
      <c r="P39" s="184">
        <v>0.67500000000000004</v>
      </c>
      <c r="Q39" s="184">
        <v>0.67500000000000004</v>
      </c>
      <c r="R39" s="184">
        <v>0.67500000000000004</v>
      </c>
      <c r="S39" s="184">
        <v>0.67500000000000004</v>
      </c>
      <c r="T39" s="184">
        <v>0.67500000000000004</v>
      </c>
      <c r="U39" s="184">
        <v>0.67500000000000004</v>
      </c>
    </row>
    <row r="40" spans="1:21" ht="14.5">
      <c r="A40" s="69"/>
      <c r="B40" s="72"/>
      <c r="C40" s="69"/>
      <c r="D40" s="3"/>
      <c r="E40" s="87" t="s">
        <v>221</v>
      </c>
      <c r="F40" s="3"/>
      <c r="G40" s="184"/>
      <c r="H40" s="184"/>
      <c r="I40" s="184"/>
      <c r="J40" s="184"/>
      <c r="K40" s="184"/>
      <c r="L40" s="184"/>
      <c r="M40" s="184"/>
      <c r="O40" s="184"/>
      <c r="P40" s="184"/>
      <c r="Q40" s="184"/>
      <c r="R40" s="184"/>
      <c r="S40" s="184"/>
      <c r="T40" s="184"/>
      <c r="U40" s="184"/>
    </row>
    <row r="41" spans="1:21" ht="14.5">
      <c r="A41" s="69"/>
      <c r="B41" s="72"/>
      <c r="C41" s="69"/>
      <c r="D41" s="87" t="s">
        <v>228</v>
      </c>
      <c r="E41" s="87" t="s">
        <v>55</v>
      </c>
      <c r="F41" s="3" t="s">
        <v>54</v>
      </c>
      <c r="G41" s="184">
        <v>0.9</v>
      </c>
      <c r="H41" s="184">
        <v>0.9</v>
      </c>
      <c r="I41" s="184">
        <v>0.9</v>
      </c>
      <c r="J41" s="184">
        <v>0.9</v>
      </c>
      <c r="K41" s="184">
        <v>0.9</v>
      </c>
      <c r="L41" s="184">
        <v>0.9</v>
      </c>
      <c r="M41" s="184">
        <v>0.9</v>
      </c>
      <c r="O41" s="184">
        <v>0.9</v>
      </c>
      <c r="P41" s="184">
        <v>0.9</v>
      </c>
      <c r="Q41" s="184">
        <v>0.9</v>
      </c>
      <c r="R41" s="184">
        <v>0.9</v>
      </c>
      <c r="S41" s="184">
        <v>0.9</v>
      </c>
      <c r="T41" s="184">
        <v>0.9</v>
      </c>
      <c r="U41" s="184">
        <v>0.9</v>
      </c>
    </row>
    <row r="42" spans="1:21" ht="14.5">
      <c r="A42" s="71"/>
      <c r="B42" s="83"/>
      <c r="C42" s="69"/>
      <c r="D42" s="3"/>
      <c r="E42" s="87" t="s">
        <v>58</v>
      </c>
      <c r="F42" s="3"/>
      <c r="G42" s="184"/>
      <c r="H42" s="184"/>
      <c r="I42" s="184"/>
      <c r="J42" s="184"/>
      <c r="K42" s="184"/>
      <c r="L42" s="184"/>
      <c r="M42" s="184"/>
      <c r="O42" s="184"/>
      <c r="P42" s="184"/>
      <c r="Q42" s="184"/>
      <c r="R42" s="184"/>
      <c r="S42" s="184"/>
      <c r="T42" s="184"/>
      <c r="U42" s="184"/>
    </row>
    <row r="43" spans="1:21" ht="14.5">
      <c r="A43" s="71"/>
      <c r="B43" s="83"/>
      <c r="C43" s="69"/>
      <c r="D43" s="87" t="s">
        <v>229</v>
      </c>
      <c r="E43" s="87" t="s">
        <v>55</v>
      </c>
      <c r="F43" s="3" t="s">
        <v>54</v>
      </c>
      <c r="G43" s="184">
        <v>0.89</v>
      </c>
      <c r="H43" s="184">
        <v>0.89</v>
      </c>
      <c r="I43" s="184">
        <v>0.89</v>
      </c>
      <c r="J43" s="184">
        <v>0.89</v>
      </c>
      <c r="K43" s="184">
        <v>0.89</v>
      </c>
      <c r="L43" s="184">
        <v>0.89</v>
      </c>
      <c r="M43" s="184">
        <v>0.89</v>
      </c>
      <c r="O43" s="184">
        <v>0.89</v>
      </c>
      <c r="P43" s="184">
        <v>0.89</v>
      </c>
      <c r="Q43" s="184">
        <v>0.89</v>
      </c>
      <c r="R43" s="184">
        <v>0.89</v>
      </c>
      <c r="S43" s="184">
        <v>0.89</v>
      </c>
      <c r="T43" s="184">
        <v>0.89</v>
      </c>
      <c r="U43" s="184">
        <v>0.89</v>
      </c>
    </row>
    <row r="44" spans="1:21" ht="14.5">
      <c r="A44" s="69"/>
      <c r="B44" s="72"/>
      <c r="C44" s="69"/>
      <c r="D44" s="3"/>
      <c r="E44" s="87" t="s">
        <v>62</v>
      </c>
      <c r="F44" s="3"/>
      <c r="G44" s="81"/>
      <c r="H44" s="81"/>
      <c r="I44" s="81"/>
      <c r="J44" s="81"/>
      <c r="K44" s="81"/>
      <c r="L44" s="81"/>
      <c r="M44" s="81"/>
      <c r="R44" s="161" t="s">
        <v>435</v>
      </c>
    </row>
    <row r="45" spans="1:21" ht="14.5">
      <c r="A45" s="69"/>
      <c r="B45" s="72"/>
      <c r="C45" s="69"/>
      <c r="D45" s="69"/>
      <c r="E45" s="69"/>
      <c r="F45" s="69"/>
      <c r="G45" s="70"/>
      <c r="H45" s="70"/>
      <c r="I45" s="70"/>
      <c r="J45" s="70"/>
      <c r="K45" s="70"/>
      <c r="L45" s="70"/>
      <c r="M45" s="70"/>
    </row>
    <row r="46" spans="1:21" ht="14.5">
      <c r="A46" s="69"/>
      <c r="B46" s="72"/>
      <c r="C46" s="69"/>
      <c r="D46" s="69"/>
      <c r="E46" s="69"/>
      <c r="F46" s="69"/>
      <c r="G46" s="70"/>
      <c r="H46" s="70"/>
      <c r="I46" s="70"/>
      <c r="J46" s="70"/>
      <c r="K46" s="70"/>
      <c r="L46" s="70"/>
      <c r="M46" s="70"/>
    </row>
    <row r="47" spans="1:21" ht="14.5">
      <c r="A47" s="69"/>
      <c r="B47" s="72"/>
      <c r="C47" s="69"/>
      <c r="D47" s="69"/>
      <c r="E47" s="69"/>
      <c r="F47" s="69"/>
      <c r="G47" s="70"/>
      <c r="H47" s="70"/>
      <c r="I47" s="70"/>
      <c r="J47" s="70"/>
      <c r="K47" s="70"/>
      <c r="L47" s="70"/>
      <c r="M47" s="70"/>
    </row>
    <row r="50" spans="1:27">
      <c r="O50" s="87" t="s">
        <v>230</v>
      </c>
      <c r="R50" s="87" t="s">
        <v>244</v>
      </c>
    </row>
    <row r="51" spans="1:27" ht="14.5">
      <c r="A51" s="72"/>
      <c r="B51" s="72"/>
      <c r="C51" s="72"/>
      <c r="D51" s="72"/>
      <c r="E51" s="72"/>
      <c r="F51" s="135" t="s">
        <v>246</v>
      </c>
      <c r="G51" s="72"/>
      <c r="H51" s="72"/>
      <c r="I51" s="72"/>
      <c r="J51" s="72"/>
      <c r="K51" s="72"/>
      <c r="L51" s="72"/>
      <c r="R51" s="87" t="s">
        <v>245</v>
      </c>
    </row>
    <row r="52" spans="1:27" s="138" customFormat="1" ht="15" thickBot="1">
      <c r="A52" s="136"/>
      <c r="B52" s="136"/>
      <c r="C52" s="136"/>
      <c r="D52" s="137" t="s">
        <v>1</v>
      </c>
      <c r="E52" s="75" t="s">
        <v>2</v>
      </c>
      <c r="F52" s="75" t="s">
        <v>3</v>
      </c>
      <c r="G52" s="138" t="s">
        <v>141</v>
      </c>
      <c r="H52" s="138" t="s">
        <v>142</v>
      </c>
      <c r="I52" s="138" t="s">
        <v>143</v>
      </c>
      <c r="J52" s="138" t="s">
        <v>144</v>
      </c>
      <c r="K52" s="138" t="s">
        <v>145</v>
      </c>
      <c r="L52" s="138" t="s">
        <v>146</v>
      </c>
      <c r="M52" s="138" t="s">
        <v>147</v>
      </c>
      <c r="R52" s="137" t="s">
        <v>1</v>
      </c>
      <c r="S52" s="137" t="s">
        <v>4</v>
      </c>
      <c r="T52" s="137" t="s">
        <v>0</v>
      </c>
      <c r="U52" s="138" t="s">
        <v>141</v>
      </c>
      <c r="V52" s="138" t="s">
        <v>142</v>
      </c>
      <c r="W52" s="138" t="s">
        <v>143</v>
      </c>
      <c r="X52" s="138" t="s">
        <v>144</v>
      </c>
      <c r="Y52" s="138" t="s">
        <v>145</v>
      </c>
      <c r="Z52" s="138" t="s">
        <v>146</v>
      </c>
      <c r="AA52" s="138" t="s">
        <v>147</v>
      </c>
    </row>
    <row r="53" spans="1:27" ht="14.5">
      <c r="A53" s="72"/>
      <c r="B53" s="72"/>
      <c r="C53" s="72"/>
      <c r="D53" s="3" t="s">
        <v>388</v>
      </c>
      <c r="E53" s="3" t="s">
        <v>62</v>
      </c>
      <c r="F53" s="3" t="s">
        <v>54</v>
      </c>
      <c r="G53" s="79">
        <f>attached_space_heating_byenergy!W17/SUM(G3:G5)/31.54</f>
        <v>5.2392211951918313</v>
      </c>
      <c r="H53" s="79">
        <f>attached_space_heating_byenergy!AU17/SUM(H3:H5)/31.54</f>
        <v>5.1051211334161453</v>
      </c>
      <c r="I53" s="79">
        <f>attached_space_heating_byenergy!BS17/SUM(I3:I5)/31.54</f>
        <v>3.56992654989492</v>
      </c>
      <c r="J53" s="79">
        <f>attached_space_heating_byenergy!CQ17/SUM(J3:J5)/31.54</f>
        <v>2.777881261889664</v>
      </c>
      <c r="K53" s="79">
        <f>attached_space_heating_byenergy!DO17/SUM(K3:K5)/31.54</f>
        <v>0.82087459148334219</v>
      </c>
      <c r="L53" s="79">
        <f>attached_space_heating_byenergy!EM17/SUM(L3:L5)/31.54</f>
        <v>0.17987260044964545</v>
      </c>
      <c r="M53" s="79">
        <f>attached_space_heating_byenergy!FK17/SUM(M3:M5)/31.54</f>
        <v>0.46749178856169804</v>
      </c>
      <c r="R53" s="3" t="s">
        <v>388</v>
      </c>
      <c r="S53" s="3" t="s">
        <v>62</v>
      </c>
      <c r="T53" s="3" t="s">
        <v>54</v>
      </c>
      <c r="U53" s="79">
        <f>attached_space_heating_byendtyp!W21/100</f>
        <v>0.81952273000000009</v>
      </c>
      <c r="V53" s="79">
        <f>attached_space_heating_byendtyp!AU21/100</f>
        <v>0.61594824999999997</v>
      </c>
      <c r="W53" s="79">
        <f>attached_space_heating_byendtyp!BS21/100</f>
        <v>0.7245365800000001</v>
      </c>
      <c r="X53" s="79">
        <f>attached_space_heating_byendtyp!CQ21/100</f>
        <v>0.79283603999999996</v>
      </c>
      <c r="Y53" s="79">
        <f>attached_space_heating_byendtyp!DO21/100</f>
        <v>0.82447925</v>
      </c>
      <c r="Z53" s="79">
        <f>attached_space_heating_byendtyp!EM21/100</f>
        <v>0.77052593999999996</v>
      </c>
      <c r="AA53" s="79">
        <f>attached_space_heating_byendtyp!FK21/100</f>
        <v>0.71898079999999998</v>
      </c>
    </row>
    <row r="54" spans="1:27" ht="14.5">
      <c r="A54" s="83"/>
      <c r="B54" s="83"/>
      <c r="C54" s="72"/>
      <c r="D54" s="3" t="s">
        <v>389</v>
      </c>
      <c r="E54" s="3" t="s">
        <v>62</v>
      </c>
      <c r="F54" s="3" t="s">
        <v>54</v>
      </c>
      <c r="G54" s="79">
        <f>G53</f>
        <v>5.2392211951918313</v>
      </c>
      <c r="H54" s="79">
        <f t="shared" ref="H54:M54" si="0">H53</f>
        <v>5.1051211334161453</v>
      </c>
      <c r="I54" s="79">
        <f t="shared" si="0"/>
        <v>3.56992654989492</v>
      </c>
      <c r="J54" s="79">
        <f t="shared" si="0"/>
        <v>2.777881261889664</v>
      </c>
      <c r="K54" s="79">
        <f t="shared" si="0"/>
        <v>0.82087459148334219</v>
      </c>
      <c r="L54" s="79">
        <f t="shared" si="0"/>
        <v>0.17987260044964545</v>
      </c>
      <c r="M54" s="79">
        <f t="shared" si="0"/>
        <v>0.46749178856169804</v>
      </c>
      <c r="R54" s="3" t="s">
        <v>389</v>
      </c>
      <c r="S54" s="3" t="s">
        <v>62</v>
      </c>
      <c r="T54" s="3" t="s">
        <v>54</v>
      </c>
      <c r="U54" s="79">
        <f>U53</f>
        <v>0.81952273000000009</v>
      </c>
      <c r="V54" s="79">
        <f t="shared" ref="V54" si="1">V53</f>
        <v>0.61594824999999997</v>
      </c>
      <c r="W54" s="79">
        <f t="shared" ref="W54" si="2">W53</f>
        <v>0.7245365800000001</v>
      </c>
      <c r="X54" s="79">
        <f t="shared" ref="X54" si="3">X53</f>
        <v>0.79283603999999996</v>
      </c>
      <c r="Y54" s="79">
        <f t="shared" ref="Y54" si="4">Y53</f>
        <v>0.82447925</v>
      </c>
      <c r="Z54" s="79">
        <f t="shared" ref="Z54" si="5">Z53</f>
        <v>0.77052593999999996</v>
      </c>
      <c r="AA54" s="79">
        <f t="shared" ref="AA54" si="6">AA53</f>
        <v>0.71898079999999998</v>
      </c>
    </row>
    <row r="55" spans="1:27" ht="14.5">
      <c r="A55" s="83"/>
      <c r="B55" s="83"/>
      <c r="C55" s="72"/>
      <c r="D55" s="3" t="s">
        <v>390</v>
      </c>
      <c r="E55" s="3" t="s">
        <v>62</v>
      </c>
      <c r="F55" s="3" t="s">
        <v>54</v>
      </c>
      <c r="G55" s="79">
        <f>G53</f>
        <v>5.2392211951918313</v>
      </c>
      <c r="H55" s="79">
        <f t="shared" ref="H55:M55" si="7">H53</f>
        <v>5.1051211334161453</v>
      </c>
      <c r="I55" s="79">
        <f t="shared" ref="I55:J55" si="8">I53</f>
        <v>3.56992654989492</v>
      </c>
      <c r="J55" s="79">
        <f t="shared" si="8"/>
        <v>2.777881261889664</v>
      </c>
      <c r="K55" s="79">
        <f t="shared" si="7"/>
        <v>0.82087459148334219</v>
      </c>
      <c r="L55" s="79">
        <f t="shared" si="7"/>
        <v>0.17987260044964545</v>
      </c>
      <c r="M55" s="79">
        <f t="shared" si="7"/>
        <v>0.46749178856169804</v>
      </c>
      <c r="R55" s="3" t="s">
        <v>390</v>
      </c>
      <c r="S55" s="3" t="s">
        <v>62</v>
      </c>
      <c r="T55" s="3" t="s">
        <v>54</v>
      </c>
      <c r="U55" s="79">
        <f>U53</f>
        <v>0.81952273000000009</v>
      </c>
      <c r="V55" s="79">
        <f t="shared" ref="V55:AA55" si="9">V53</f>
        <v>0.61594824999999997</v>
      </c>
      <c r="W55" s="79">
        <f t="shared" si="9"/>
        <v>0.7245365800000001</v>
      </c>
      <c r="X55" s="79">
        <f t="shared" si="9"/>
        <v>0.79283603999999996</v>
      </c>
      <c r="Y55" s="79">
        <f t="shared" si="9"/>
        <v>0.82447925</v>
      </c>
      <c r="Z55" s="79">
        <f t="shared" si="9"/>
        <v>0.77052593999999996</v>
      </c>
      <c r="AA55" s="79">
        <f t="shared" si="9"/>
        <v>0.71898079999999998</v>
      </c>
    </row>
    <row r="56" spans="1:27" ht="14.5">
      <c r="A56" s="72"/>
      <c r="B56" s="72"/>
      <c r="C56" s="72"/>
      <c r="D56" s="3" t="s">
        <v>391</v>
      </c>
      <c r="E56" s="3" t="s">
        <v>58</v>
      </c>
      <c r="F56" s="3" t="s">
        <v>54</v>
      </c>
      <c r="G56" s="79">
        <f>attached_space_heating_byenergy!W16/SUM(G6:G8)/31.54</f>
        <v>1.143714049357998</v>
      </c>
      <c r="H56" s="79">
        <f>attached_space_heating_byenergy!AU16/SUM(H6:H8)/31.54</f>
        <v>7.9234618787038986</v>
      </c>
      <c r="I56" s="79">
        <f>attached_space_heating_byenergy!BS16/SUM(I6:I8)/31.54</f>
        <v>3.6628599490680398</v>
      </c>
      <c r="J56" s="79">
        <f>attached_space_heating_byenergy!CQ16/SUM(J6:J8)/31.54</f>
        <v>2.7976654302588617</v>
      </c>
      <c r="K56" s="79">
        <f>attached_space_heating_byenergy!DO16/SUM(K6:K8)/31.54</f>
        <v>3.2317709279035927</v>
      </c>
      <c r="L56" s="79">
        <f>attached_space_heating_byenergy!EM16/SUM(L6:L8)/31.54</f>
        <v>4.5091593323734633</v>
      </c>
      <c r="M56" s="79">
        <f>attached_space_heating_byenergy!FK16/SUM(M6:M8)/31.54</f>
        <v>3.5080596987492307</v>
      </c>
      <c r="R56" s="3" t="s">
        <v>391</v>
      </c>
      <c r="S56" s="3" t="s">
        <v>58</v>
      </c>
      <c r="T56" s="3" t="s">
        <v>54</v>
      </c>
      <c r="U56" s="79">
        <f t="shared" ref="U56:AA70" si="10">U54</f>
        <v>0.81952273000000009</v>
      </c>
      <c r="V56" s="79">
        <f t="shared" si="10"/>
        <v>0.61594824999999997</v>
      </c>
      <c r="W56" s="79">
        <f t="shared" si="10"/>
        <v>0.7245365800000001</v>
      </c>
      <c r="X56" s="79">
        <f t="shared" si="10"/>
        <v>0.79283603999999996</v>
      </c>
      <c r="Y56" s="79">
        <f t="shared" si="10"/>
        <v>0.82447925</v>
      </c>
      <c r="Z56" s="79">
        <f t="shared" si="10"/>
        <v>0.77052593999999996</v>
      </c>
      <c r="AA56" s="79">
        <f t="shared" si="10"/>
        <v>0.71898079999999998</v>
      </c>
    </row>
    <row r="57" spans="1:27" ht="14.5">
      <c r="A57" s="72"/>
      <c r="B57" s="72"/>
      <c r="C57" s="72"/>
      <c r="D57" s="3" t="s">
        <v>392</v>
      </c>
      <c r="E57" s="3" t="s">
        <v>58</v>
      </c>
      <c r="F57" s="3" t="s">
        <v>54</v>
      </c>
      <c r="G57" s="79">
        <f>G56</f>
        <v>1.143714049357998</v>
      </c>
      <c r="H57" s="79">
        <f t="shared" ref="H57:M58" si="11">H56</f>
        <v>7.9234618787038986</v>
      </c>
      <c r="I57" s="79">
        <f t="shared" si="11"/>
        <v>3.6628599490680398</v>
      </c>
      <c r="J57" s="79">
        <f t="shared" si="11"/>
        <v>2.7976654302588617</v>
      </c>
      <c r="K57" s="79">
        <f t="shared" si="11"/>
        <v>3.2317709279035927</v>
      </c>
      <c r="L57" s="79">
        <f t="shared" si="11"/>
        <v>4.5091593323734633</v>
      </c>
      <c r="M57" s="79">
        <f t="shared" si="11"/>
        <v>3.5080596987492307</v>
      </c>
      <c r="R57" s="3" t="s">
        <v>392</v>
      </c>
      <c r="S57" s="3" t="s">
        <v>58</v>
      </c>
      <c r="T57" s="3" t="s">
        <v>54</v>
      </c>
      <c r="U57" s="79">
        <f t="shared" si="10"/>
        <v>0.81952273000000009</v>
      </c>
      <c r="V57" s="79">
        <f t="shared" si="10"/>
        <v>0.61594824999999997</v>
      </c>
      <c r="W57" s="79">
        <f t="shared" si="10"/>
        <v>0.7245365800000001</v>
      </c>
      <c r="X57" s="79">
        <f t="shared" si="10"/>
        <v>0.79283603999999996</v>
      </c>
      <c r="Y57" s="79">
        <f t="shared" si="10"/>
        <v>0.82447925</v>
      </c>
      <c r="Z57" s="79">
        <f t="shared" si="10"/>
        <v>0.77052593999999996</v>
      </c>
      <c r="AA57" s="79">
        <f t="shared" si="10"/>
        <v>0.71898079999999998</v>
      </c>
    </row>
    <row r="58" spans="1:27" ht="14.5">
      <c r="A58" s="72"/>
      <c r="B58" s="72"/>
      <c r="C58" s="72"/>
      <c r="D58" s="3" t="s">
        <v>393</v>
      </c>
      <c r="E58" s="3" t="s">
        <v>58</v>
      </c>
      <c r="F58" s="3" t="s">
        <v>54</v>
      </c>
      <c r="G58" s="79">
        <f>G57</f>
        <v>1.143714049357998</v>
      </c>
      <c r="H58" s="79">
        <f t="shared" si="11"/>
        <v>7.9234618787038986</v>
      </c>
      <c r="I58" s="79">
        <f t="shared" si="11"/>
        <v>3.6628599490680398</v>
      </c>
      <c r="J58" s="79">
        <f t="shared" si="11"/>
        <v>2.7976654302588617</v>
      </c>
      <c r="K58" s="79">
        <f t="shared" si="11"/>
        <v>3.2317709279035927</v>
      </c>
      <c r="L58" s="79">
        <f t="shared" si="11"/>
        <v>4.5091593323734633</v>
      </c>
      <c r="M58" s="79">
        <f t="shared" si="11"/>
        <v>3.5080596987492307</v>
      </c>
      <c r="R58" s="3" t="s">
        <v>393</v>
      </c>
      <c r="S58" s="3" t="s">
        <v>58</v>
      </c>
      <c r="T58" s="3" t="s">
        <v>54</v>
      </c>
      <c r="U58" s="79">
        <f t="shared" si="10"/>
        <v>0.81952273000000009</v>
      </c>
      <c r="V58" s="79">
        <f t="shared" si="10"/>
        <v>0.61594824999999997</v>
      </c>
      <c r="W58" s="79">
        <f t="shared" si="10"/>
        <v>0.7245365800000001</v>
      </c>
      <c r="X58" s="79">
        <f t="shared" si="10"/>
        <v>0.79283603999999996</v>
      </c>
      <c r="Y58" s="79">
        <f t="shared" si="10"/>
        <v>0.82447925</v>
      </c>
      <c r="Z58" s="79">
        <f t="shared" si="10"/>
        <v>0.77052593999999996</v>
      </c>
      <c r="AA58" s="79">
        <f t="shared" si="10"/>
        <v>0.71898079999999998</v>
      </c>
    </row>
    <row r="59" spans="1:27" ht="14.5">
      <c r="A59" s="72"/>
      <c r="B59" s="72"/>
      <c r="C59" s="72"/>
      <c r="D59" s="3" t="s">
        <v>223</v>
      </c>
      <c r="E59" s="3" t="s">
        <v>55</v>
      </c>
      <c r="F59" s="3" t="s">
        <v>54</v>
      </c>
      <c r="G59" s="79">
        <f>attached_space_heating_byenergy!W15/'TechHeat-RES-SD'!G9/31.54</f>
        <v>2.0528875241067168</v>
      </c>
      <c r="H59" s="79">
        <f>attached_space_heating_byenergy!AU15/'TechHeat-RES-SD'!H9/31.54</f>
        <v>5.4041570882405461</v>
      </c>
      <c r="I59" s="79">
        <f>attached_space_heating_byenergy!BS15/'TechHeat-RES-SD'!I9/31.54</f>
        <v>3.8367891185386429</v>
      </c>
      <c r="J59" s="79">
        <f>attached_space_heating_byenergy!CQ15/'TechHeat-RES-SD'!J9/31.54</f>
        <v>3.1983481612369609</v>
      </c>
      <c r="K59" s="79">
        <f>attached_space_heating_byenergy!DO15/'TechHeat-RES-SD'!K9/31.54</f>
        <v>3.0730187048271635</v>
      </c>
      <c r="L59" s="79">
        <f>attached_space_heating_byenergy!EM15/'TechHeat-RES-SD'!L9/31.54</f>
        <v>3.4638840557979913</v>
      </c>
      <c r="M59" s="79">
        <f>attached_space_heating_byenergy!FK15/'TechHeat-RES-SD'!M9/31.54</f>
        <v>2.4793397517619176</v>
      </c>
      <c r="R59" s="3" t="s">
        <v>223</v>
      </c>
      <c r="S59" s="3" t="s">
        <v>55</v>
      </c>
      <c r="T59" s="3" t="s">
        <v>54</v>
      </c>
      <c r="U59" s="79">
        <f t="shared" si="10"/>
        <v>0.81952273000000009</v>
      </c>
      <c r="V59" s="79">
        <f t="shared" si="10"/>
        <v>0.61594824999999997</v>
      </c>
      <c r="W59" s="79">
        <f t="shared" si="10"/>
        <v>0.7245365800000001</v>
      </c>
      <c r="X59" s="79">
        <f t="shared" si="10"/>
        <v>0.79283603999999996</v>
      </c>
      <c r="Y59" s="79">
        <f t="shared" si="10"/>
        <v>0.82447925</v>
      </c>
      <c r="Z59" s="79">
        <f t="shared" si="10"/>
        <v>0.77052593999999996</v>
      </c>
      <c r="AA59" s="79">
        <f t="shared" si="10"/>
        <v>0.71898079999999998</v>
      </c>
    </row>
    <row r="60" spans="1:27" ht="14.5">
      <c r="A60" s="72"/>
      <c r="B60" s="72"/>
      <c r="C60" s="72"/>
      <c r="D60" s="3" t="s">
        <v>105</v>
      </c>
      <c r="E60" s="3" t="s">
        <v>61</v>
      </c>
      <c r="F60" s="3" t="s">
        <v>54</v>
      </c>
      <c r="G60" s="79"/>
      <c r="H60" s="79"/>
      <c r="I60" s="79"/>
      <c r="J60" s="79"/>
      <c r="K60" s="79"/>
      <c r="L60" s="79"/>
      <c r="M60" s="79"/>
      <c r="R60" s="3" t="s">
        <v>105</v>
      </c>
      <c r="S60" s="3" t="s">
        <v>61</v>
      </c>
      <c r="T60" s="3" t="s">
        <v>54</v>
      </c>
      <c r="U60" s="79">
        <f t="shared" si="10"/>
        <v>0.81952273000000009</v>
      </c>
      <c r="V60" s="79">
        <f t="shared" si="10"/>
        <v>0.61594824999999997</v>
      </c>
      <c r="W60" s="79">
        <f t="shared" si="10"/>
        <v>0.7245365800000001</v>
      </c>
      <c r="X60" s="79">
        <f t="shared" si="10"/>
        <v>0.79283603999999996</v>
      </c>
      <c r="Y60" s="79">
        <f t="shared" si="10"/>
        <v>0.82447925</v>
      </c>
      <c r="Z60" s="79">
        <f t="shared" si="10"/>
        <v>0.77052593999999996</v>
      </c>
      <c r="AA60" s="79">
        <f t="shared" si="10"/>
        <v>0.71898079999999998</v>
      </c>
    </row>
    <row r="61" spans="1:27" ht="14.5">
      <c r="A61" s="72"/>
      <c r="B61" s="72"/>
      <c r="C61" s="72"/>
      <c r="D61" s="3" t="s">
        <v>224</v>
      </c>
      <c r="E61" s="3" t="s">
        <v>220</v>
      </c>
      <c r="F61" s="3" t="s">
        <v>54</v>
      </c>
      <c r="G61" s="79">
        <f>attached_space_heating_byenergy!W18/'TechHeat-RES-SD'!G11/31.54</f>
        <v>2.0143789041946061</v>
      </c>
      <c r="H61" s="79">
        <f>attached_space_heating_byenergy!AU18/'TechHeat-RES-SD'!H11/31.54</f>
        <v>6.3604848543973462</v>
      </c>
      <c r="I61" s="79">
        <f>attached_space_heating_byenergy!BS18/'TechHeat-RES-SD'!I11/31.54</f>
        <v>2.6811528461506224</v>
      </c>
      <c r="J61" s="79">
        <f>attached_space_heating_byenergy!CQ18/'TechHeat-RES-SD'!J11/31.54</f>
        <v>7.8731316242413261</v>
      </c>
      <c r="K61" s="79">
        <f>attached_space_heating_byenergy!DO18/'TechHeat-RES-SD'!K11/31.54</f>
        <v>1.537428662016487</v>
      </c>
      <c r="L61" s="79">
        <f>attached_space_heating_byenergy!EM18/'TechHeat-RES-SD'!L11/31.54</f>
        <v>6.4425967025998734</v>
      </c>
      <c r="M61" s="79">
        <f>attached_space_heating_byenergy!FK18/'TechHeat-RES-SD'!M11/31.54</f>
        <v>3.5625514763227142</v>
      </c>
      <c r="R61" s="3" t="s">
        <v>224</v>
      </c>
      <c r="S61" s="3" t="s">
        <v>220</v>
      </c>
      <c r="T61" s="3" t="s">
        <v>54</v>
      </c>
      <c r="U61" s="79">
        <f t="shared" si="10"/>
        <v>0.81952273000000009</v>
      </c>
      <c r="V61" s="79">
        <f t="shared" ref="V61:AA61" si="12">V59</f>
        <v>0.61594824999999997</v>
      </c>
      <c r="W61" s="79">
        <f t="shared" si="12"/>
        <v>0.7245365800000001</v>
      </c>
      <c r="X61" s="79">
        <f t="shared" si="12"/>
        <v>0.79283603999999996</v>
      </c>
      <c r="Y61" s="79">
        <f t="shared" si="12"/>
        <v>0.82447925</v>
      </c>
      <c r="Z61" s="79">
        <f t="shared" si="12"/>
        <v>0.77052593999999996</v>
      </c>
      <c r="AA61" s="79">
        <f t="shared" si="12"/>
        <v>0.71898079999999998</v>
      </c>
    </row>
    <row r="62" spans="1:27" ht="14.5">
      <c r="D62" s="3" t="s">
        <v>225</v>
      </c>
      <c r="E62" s="3" t="s">
        <v>221</v>
      </c>
      <c r="F62" s="3" t="s">
        <v>54</v>
      </c>
      <c r="G62" s="3">
        <f>attached_space_heating_byenergy!W19/'TechHeat-RES-SD'!G36/31.54</f>
        <v>0.81969797083069118</v>
      </c>
      <c r="H62" s="3">
        <f>attached_space_heating_byenergy!AU19/'TechHeat-RES-SD'!H36/31.54</f>
        <v>2.3571428027901078</v>
      </c>
      <c r="I62" s="3">
        <f>attached_space_heating_byenergy!BS19/'TechHeat-RES-SD'!I36/31.54</f>
        <v>1.1199732403297402</v>
      </c>
      <c r="J62" s="3">
        <f>attached_space_heating_byenergy!CQ19/'TechHeat-RES-SD'!J36/31.54</f>
        <v>0.13175269499048828</v>
      </c>
      <c r="K62" s="3">
        <f>attached_space_heating_byenergy!DO19/'TechHeat-RES-SD'!K36/31.54</f>
        <v>4.9364109067850354E-2</v>
      </c>
      <c r="L62" s="3">
        <f>attached_space_heating_byenergy!EM19/'TechHeat-RES-SD'!L36/31.54</f>
        <v>0.13315250475586557</v>
      </c>
      <c r="M62" s="3">
        <f>attached_space_heating_byenergy!FK19/'TechHeat-RES-SD'!M36/31.54</f>
        <v>0.37280126823081805</v>
      </c>
      <c r="R62" s="3" t="s">
        <v>225</v>
      </c>
      <c r="S62" s="3" t="s">
        <v>221</v>
      </c>
      <c r="T62" s="3" t="s">
        <v>54</v>
      </c>
      <c r="U62" s="79">
        <f t="shared" si="10"/>
        <v>0.81952273000000009</v>
      </c>
      <c r="V62" s="79">
        <f t="shared" ref="V62:AA62" si="13">V60</f>
        <v>0.61594824999999997</v>
      </c>
      <c r="W62" s="79">
        <f t="shared" si="13"/>
        <v>0.7245365800000001</v>
      </c>
      <c r="X62" s="79">
        <f t="shared" si="13"/>
        <v>0.79283603999999996</v>
      </c>
      <c r="Y62" s="79">
        <f t="shared" si="13"/>
        <v>0.82447925</v>
      </c>
      <c r="Z62" s="79">
        <f t="shared" si="13"/>
        <v>0.77052593999999996</v>
      </c>
      <c r="AA62" s="79">
        <f t="shared" si="13"/>
        <v>0.71898079999999998</v>
      </c>
    </row>
    <row r="63" spans="1:27" ht="14.5">
      <c r="D63" s="87" t="s">
        <v>226</v>
      </c>
      <c r="E63" s="87" t="s">
        <v>55</v>
      </c>
      <c r="F63" s="3" t="s">
        <v>54</v>
      </c>
      <c r="G63" s="90">
        <v>0</v>
      </c>
      <c r="H63" s="90">
        <v>0</v>
      </c>
      <c r="I63" s="90">
        <v>0</v>
      </c>
      <c r="J63" s="90">
        <v>0</v>
      </c>
      <c r="K63" s="90">
        <v>0</v>
      </c>
      <c r="L63" s="90">
        <v>0</v>
      </c>
      <c r="M63" s="90">
        <v>0</v>
      </c>
      <c r="R63" s="87" t="s">
        <v>226</v>
      </c>
      <c r="S63" s="87" t="s">
        <v>55</v>
      </c>
      <c r="T63" s="3" t="s">
        <v>54</v>
      </c>
      <c r="U63" s="79">
        <f t="shared" si="10"/>
        <v>0.81952273000000009</v>
      </c>
      <c r="V63" s="79">
        <f t="shared" ref="V63:AA63" si="14">V61</f>
        <v>0.61594824999999997</v>
      </c>
      <c r="W63" s="79">
        <f t="shared" si="14"/>
        <v>0.7245365800000001</v>
      </c>
      <c r="X63" s="79">
        <f t="shared" si="14"/>
        <v>0.79283603999999996</v>
      </c>
      <c r="Y63" s="79">
        <f t="shared" si="14"/>
        <v>0.82447925</v>
      </c>
      <c r="Z63" s="79">
        <f t="shared" si="14"/>
        <v>0.77052593999999996</v>
      </c>
      <c r="AA63" s="79">
        <f t="shared" si="14"/>
        <v>0.71898079999999998</v>
      </c>
    </row>
    <row r="64" spans="1:27" ht="14.5">
      <c r="D64" s="3"/>
      <c r="E64" s="87" t="s">
        <v>221</v>
      </c>
      <c r="F64" s="3"/>
      <c r="G64" s="90">
        <v>0</v>
      </c>
      <c r="H64" s="90">
        <v>0</v>
      </c>
      <c r="I64" s="90">
        <v>0</v>
      </c>
      <c r="J64" s="90">
        <v>0</v>
      </c>
      <c r="K64" s="90">
        <v>0</v>
      </c>
      <c r="L64" s="90">
        <v>0</v>
      </c>
      <c r="M64" s="90">
        <v>0</v>
      </c>
      <c r="R64" s="3"/>
      <c r="S64" s="87" t="s">
        <v>221</v>
      </c>
      <c r="T64" s="3" t="s">
        <v>54</v>
      </c>
      <c r="U64" s="79">
        <f t="shared" si="10"/>
        <v>0.81952273000000009</v>
      </c>
      <c r="V64" s="79">
        <f t="shared" ref="V64:AA64" si="15">V62</f>
        <v>0.61594824999999997</v>
      </c>
      <c r="W64" s="79">
        <f t="shared" si="15"/>
        <v>0.7245365800000001</v>
      </c>
      <c r="X64" s="79">
        <f t="shared" si="15"/>
        <v>0.79283603999999996</v>
      </c>
      <c r="Y64" s="79">
        <f t="shared" si="15"/>
        <v>0.82447925</v>
      </c>
      <c r="Z64" s="79">
        <f t="shared" si="15"/>
        <v>0.77052593999999996</v>
      </c>
      <c r="AA64" s="79">
        <f t="shared" si="15"/>
        <v>0.71898079999999998</v>
      </c>
    </row>
    <row r="65" spans="4:27" ht="14.5">
      <c r="D65" s="87" t="s">
        <v>227</v>
      </c>
      <c r="E65" s="87" t="s">
        <v>62</v>
      </c>
      <c r="F65" s="3" t="s">
        <v>54</v>
      </c>
      <c r="G65" s="90">
        <v>0</v>
      </c>
      <c r="H65" s="90">
        <v>0</v>
      </c>
      <c r="I65" s="90">
        <v>0</v>
      </c>
      <c r="J65" s="90">
        <v>0</v>
      </c>
      <c r="K65" s="90">
        <v>0</v>
      </c>
      <c r="L65" s="90">
        <v>0</v>
      </c>
      <c r="M65" s="90">
        <v>0</v>
      </c>
      <c r="R65" s="87" t="s">
        <v>227</v>
      </c>
      <c r="S65" s="87" t="s">
        <v>62</v>
      </c>
      <c r="T65" s="3" t="s">
        <v>54</v>
      </c>
      <c r="U65" s="79">
        <f t="shared" si="10"/>
        <v>0.81952273000000009</v>
      </c>
      <c r="V65" s="79">
        <f t="shared" si="10"/>
        <v>0.61594824999999997</v>
      </c>
      <c r="W65" s="79">
        <f t="shared" si="10"/>
        <v>0.7245365800000001</v>
      </c>
      <c r="X65" s="79">
        <f t="shared" si="10"/>
        <v>0.79283603999999996</v>
      </c>
      <c r="Y65" s="79">
        <f t="shared" si="10"/>
        <v>0.82447925</v>
      </c>
      <c r="Z65" s="79">
        <f t="shared" si="10"/>
        <v>0.77052593999999996</v>
      </c>
      <c r="AA65" s="79">
        <f t="shared" si="10"/>
        <v>0.71898079999999998</v>
      </c>
    </row>
    <row r="66" spans="4:27" ht="14.5">
      <c r="D66" s="3"/>
      <c r="E66" s="87" t="s">
        <v>221</v>
      </c>
      <c r="F66" s="3"/>
      <c r="G66" s="90">
        <v>0</v>
      </c>
      <c r="H66" s="90">
        <v>0</v>
      </c>
      <c r="I66" s="90">
        <v>0</v>
      </c>
      <c r="J66" s="90">
        <v>0</v>
      </c>
      <c r="K66" s="90">
        <v>0</v>
      </c>
      <c r="L66" s="90">
        <v>0</v>
      </c>
      <c r="M66" s="90">
        <v>0</v>
      </c>
      <c r="R66" s="3"/>
      <c r="S66" s="87" t="s">
        <v>221</v>
      </c>
      <c r="T66" s="3" t="s">
        <v>54</v>
      </c>
      <c r="U66" s="79">
        <f t="shared" si="10"/>
        <v>0.81952273000000009</v>
      </c>
      <c r="V66" s="79">
        <f t="shared" ref="V66:AA66" si="16">V64</f>
        <v>0.61594824999999997</v>
      </c>
      <c r="W66" s="79">
        <f t="shared" si="16"/>
        <v>0.7245365800000001</v>
      </c>
      <c r="X66" s="79">
        <f t="shared" si="16"/>
        <v>0.79283603999999996</v>
      </c>
      <c r="Y66" s="79">
        <f t="shared" si="16"/>
        <v>0.82447925</v>
      </c>
      <c r="Z66" s="79">
        <f t="shared" si="16"/>
        <v>0.77052593999999996</v>
      </c>
      <c r="AA66" s="79">
        <f t="shared" si="16"/>
        <v>0.71898079999999998</v>
      </c>
    </row>
    <row r="67" spans="4:27" ht="14.5">
      <c r="D67" s="87" t="s">
        <v>228</v>
      </c>
      <c r="E67" s="87" t="s">
        <v>55</v>
      </c>
      <c r="F67" s="3" t="s">
        <v>54</v>
      </c>
      <c r="G67" s="90">
        <v>0</v>
      </c>
      <c r="H67" s="90">
        <v>0</v>
      </c>
      <c r="I67" s="90">
        <v>0</v>
      </c>
      <c r="J67" s="90">
        <v>0</v>
      </c>
      <c r="K67" s="90">
        <v>0</v>
      </c>
      <c r="L67" s="90">
        <v>0</v>
      </c>
      <c r="M67" s="90">
        <v>0</v>
      </c>
      <c r="R67" s="87" t="s">
        <v>228</v>
      </c>
      <c r="S67" s="87" t="s">
        <v>55</v>
      </c>
      <c r="T67" s="3" t="s">
        <v>54</v>
      </c>
      <c r="U67" s="79">
        <f t="shared" si="10"/>
        <v>0.81952273000000009</v>
      </c>
      <c r="V67" s="79">
        <f t="shared" ref="V67:AA67" si="17">V65</f>
        <v>0.61594824999999997</v>
      </c>
      <c r="W67" s="79">
        <f t="shared" si="17"/>
        <v>0.7245365800000001</v>
      </c>
      <c r="X67" s="79">
        <f t="shared" si="17"/>
        <v>0.79283603999999996</v>
      </c>
      <c r="Y67" s="79">
        <f t="shared" si="17"/>
        <v>0.82447925</v>
      </c>
      <c r="Z67" s="79">
        <f t="shared" si="17"/>
        <v>0.77052593999999996</v>
      </c>
      <c r="AA67" s="79">
        <f t="shared" si="17"/>
        <v>0.71898079999999998</v>
      </c>
    </row>
    <row r="68" spans="4:27" ht="14.5">
      <c r="D68" s="3"/>
      <c r="E68" s="87" t="s">
        <v>58</v>
      </c>
      <c r="F68" s="3"/>
      <c r="G68" s="90">
        <v>0</v>
      </c>
      <c r="H68" s="90">
        <v>0</v>
      </c>
      <c r="I68" s="90">
        <v>0</v>
      </c>
      <c r="J68" s="90">
        <v>0</v>
      </c>
      <c r="K68" s="90">
        <v>0</v>
      </c>
      <c r="L68" s="90">
        <v>0</v>
      </c>
      <c r="M68" s="90">
        <v>0</v>
      </c>
      <c r="R68" s="3"/>
      <c r="S68" s="87" t="s">
        <v>58</v>
      </c>
      <c r="T68" s="3" t="s">
        <v>54</v>
      </c>
      <c r="U68" s="79">
        <f t="shared" si="10"/>
        <v>0.81952273000000009</v>
      </c>
      <c r="V68" s="79">
        <f t="shared" ref="V68:AA68" si="18">V66</f>
        <v>0.61594824999999997</v>
      </c>
      <c r="W68" s="79">
        <f t="shared" si="18"/>
        <v>0.7245365800000001</v>
      </c>
      <c r="X68" s="79">
        <f t="shared" si="18"/>
        <v>0.79283603999999996</v>
      </c>
      <c r="Y68" s="79">
        <f t="shared" si="18"/>
        <v>0.82447925</v>
      </c>
      <c r="Z68" s="79">
        <f t="shared" si="18"/>
        <v>0.77052593999999996</v>
      </c>
      <c r="AA68" s="79">
        <f t="shared" si="18"/>
        <v>0.71898079999999998</v>
      </c>
    </row>
    <row r="69" spans="4:27" ht="14.5">
      <c r="D69" s="87" t="s">
        <v>229</v>
      </c>
      <c r="E69" s="87" t="s">
        <v>55</v>
      </c>
      <c r="F69" s="3" t="s">
        <v>54</v>
      </c>
      <c r="G69" s="90">
        <v>0</v>
      </c>
      <c r="H69" s="90">
        <v>0</v>
      </c>
      <c r="I69" s="90">
        <v>0</v>
      </c>
      <c r="J69" s="90">
        <v>0</v>
      </c>
      <c r="K69" s="90">
        <v>0</v>
      </c>
      <c r="L69" s="90">
        <v>0</v>
      </c>
      <c r="M69" s="90">
        <v>0</v>
      </c>
      <c r="R69" s="87" t="s">
        <v>229</v>
      </c>
      <c r="S69" s="87" t="s">
        <v>55</v>
      </c>
      <c r="T69" s="3" t="s">
        <v>54</v>
      </c>
      <c r="U69" s="79">
        <f t="shared" si="10"/>
        <v>0.81952273000000009</v>
      </c>
      <c r="V69" s="79">
        <f t="shared" ref="V69:AA69" si="19">V67</f>
        <v>0.61594824999999997</v>
      </c>
      <c r="W69" s="79">
        <f t="shared" si="19"/>
        <v>0.7245365800000001</v>
      </c>
      <c r="X69" s="79">
        <f t="shared" si="19"/>
        <v>0.79283603999999996</v>
      </c>
      <c r="Y69" s="79">
        <f t="shared" si="19"/>
        <v>0.82447925</v>
      </c>
      <c r="Z69" s="79">
        <f t="shared" si="19"/>
        <v>0.77052593999999996</v>
      </c>
      <c r="AA69" s="79">
        <f t="shared" si="19"/>
        <v>0.71898079999999998</v>
      </c>
    </row>
    <row r="70" spans="4:27" ht="14.5">
      <c r="D70" s="3"/>
      <c r="E70" s="87" t="s">
        <v>62</v>
      </c>
      <c r="F70" s="3"/>
      <c r="G70" s="90">
        <v>0</v>
      </c>
      <c r="H70" s="90">
        <v>0</v>
      </c>
      <c r="I70" s="90">
        <v>0</v>
      </c>
      <c r="J70" s="90">
        <v>0</v>
      </c>
      <c r="K70" s="90">
        <v>0</v>
      </c>
      <c r="L70" s="90">
        <v>0</v>
      </c>
      <c r="M70" s="90">
        <v>0</v>
      </c>
      <c r="R70" s="3"/>
      <c r="S70" s="87" t="s">
        <v>62</v>
      </c>
      <c r="T70" s="3" t="s">
        <v>54</v>
      </c>
      <c r="U70" s="79">
        <f t="shared" si="10"/>
        <v>0.81952273000000009</v>
      </c>
      <c r="V70" s="79">
        <f t="shared" si="10"/>
        <v>0.61594824999999997</v>
      </c>
      <c r="W70" s="79">
        <f t="shared" si="10"/>
        <v>0.7245365800000001</v>
      </c>
      <c r="X70" s="79">
        <f t="shared" si="10"/>
        <v>0.79283603999999996</v>
      </c>
      <c r="Y70" s="79">
        <f t="shared" si="10"/>
        <v>0.82447925</v>
      </c>
      <c r="Z70" s="79">
        <f t="shared" si="10"/>
        <v>0.77052593999999996</v>
      </c>
      <c r="AA70" s="79">
        <f t="shared" si="10"/>
        <v>0.71898079999999998</v>
      </c>
    </row>
    <row r="74" spans="4:27" ht="14.5">
      <c r="F74" s="74" t="s">
        <v>376</v>
      </c>
    </row>
    <row r="75" spans="4:27" ht="15" thickBot="1">
      <c r="D75" s="75" t="s">
        <v>1</v>
      </c>
      <c r="E75" s="75" t="s">
        <v>2</v>
      </c>
      <c r="F75" s="75" t="s">
        <v>3</v>
      </c>
      <c r="G75" s="3" t="s">
        <v>141</v>
      </c>
      <c r="H75" s="3" t="s">
        <v>142</v>
      </c>
      <c r="I75" s="3" t="s">
        <v>143</v>
      </c>
      <c r="J75" s="3" t="s">
        <v>144</v>
      </c>
      <c r="K75" s="3" t="s">
        <v>145</v>
      </c>
      <c r="L75" s="3" t="s">
        <v>146</v>
      </c>
      <c r="M75" s="3" t="s">
        <v>147</v>
      </c>
    </row>
    <row r="76" spans="4:27" ht="14.5">
      <c r="D76" s="3" t="s">
        <v>388</v>
      </c>
      <c r="E76" s="3" t="s">
        <v>62</v>
      </c>
      <c r="F76" s="3" t="s">
        <v>54</v>
      </c>
      <c r="G76" s="79">
        <f>G53*U53</f>
        <v>4.293660856957473</v>
      </c>
      <c r="H76" s="79">
        <f t="shared" ref="H76:M85" si="20">H53*V53</f>
        <v>3.1444904281656911</v>
      </c>
      <c r="I76" s="79">
        <f t="shared" si="20"/>
        <v>2.5865423733120649</v>
      </c>
      <c r="J76" s="79">
        <f t="shared" si="20"/>
        <v>2.2024043792668042</v>
      </c>
      <c r="K76" s="79">
        <f t="shared" si="20"/>
        <v>0.6767940675302424</v>
      </c>
      <c r="L76" s="79">
        <f t="shared" si="20"/>
        <v>0.13859650454170747</v>
      </c>
      <c r="M76" s="79">
        <f t="shared" si="20"/>
        <v>0.33611762013352048</v>
      </c>
      <c r="N76" s="90"/>
    </row>
    <row r="77" spans="4:27" ht="14.5">
      <c r="D77" s="3" t="s">
        <v>389</v>
      </c>
      <c r="E77" s="3" t="s">
        <v>62</v>
      </c>
      <c r="F77" s="3" t="s">
        <v>54</v>
      </c>
      <c r="G77" s="79">
        <f t="shared" ref="G77:G85" si="21">G54*U54</f>
        <v>4.293660856957473</v>
      </c>
      <c r="H77" s="79">
        <f t="shared" si="20"/>
        <v>3.1444904281656911</v>
      </c>
      <c r="I77" s="79">
        <f t="shared" si="20"/>
        <v>2.5865423733120649</v>
      </c>
      <c r="J77" s="79">
        <f t="shared" si="20"/>
        <v>2.2024043792668042</v>
      </c>
      <c r="K77" s="79">
        <f t="shared" si="20"/>
        <v>0.6767940675302424</v>
      </c>
      <c r="L77" s="79">
        <f t="shared" si="20"/>
        <v>0.13859650454170747</v>
      </c>
      <c r="M77" s="79">
        <f t="shared" si="20"/>
        <v>0.33611762013352048</v>
      </c>
      <c r="N77" s="90"/>
    </row>
    <row r="78" spans="4:27" ht="14.5">
      <c r="D78" s="3" t="s">
        <v>390</v>
      </c>
      <c r="E78" s="3" t="s">
        <v>62</v>
      </c>
      <c r="F78" s="3" t="s">
        <v>54</v>
      </c>
      <c r="G78" s="79">
        <f t="shared" si="21"/>
        <v>4.293660856957473</v>
      </c>
      <c r="H78" s="79">
        <f t="shared" si="20"/>
        <v>3.1444904281656911</v>
      </c>
      <c r="I78" s="79">
        <f t="shared" si="20"/>
        <v>2.5865423733120649</v>
      </c>
      <c r="J78" s="79">
        <f t="shared" si="20"/>
        <v>2.2024043792668042</v>
      </c>
      <c r="K78" s="79">
        <f t="shared" si="20"/>
        <v>0.6767940675302424</v>
      </c>
      <c r="L78" s="79">
        <f t="shared" si="20"/>
        <v>0.13859650454170747</v>
      </c>
      <c r="M78" s="79">
        <f t="shared" si="20"/>
        <v>0.33611762013352048</v>
      </c>
      <c r="N78" s="90"/>
    </row>
    <row r="79" spans="4:27" ht="14.5">
      <c r="D79" s="3" t="s">
        <v>391</v>
      </c>
      <c r="E79" s="3" t="s">
        <v>58</v>
      </c>
      <c r="F79" s="3" t="s">
        <v>54</v>
      </c>
      <c r="G79" s="79">
        <f t="shared" si="21"/>
        <v>0.93729966006922139</v>
      </c>
      <c r="H79" s="79">
        <f t="shared" si="20"/>
        <v>4.8804424781293783</v>
      </c>
      <c r="I79" s="79">
        <f t="shared" si="20"/>
        <v>2.6538760205167322</v>
      </c>
      <c r="J79" s="79">
        <f t="shared" si="20"/>
        <v>2.2180899809713321</v>
      </c>
      <c r="K79" s="79">
        <f t="shared" si="20"/>
        <v>2.6645280708097583</v>
      </c>
      <c r="L79" s="79">
        <f t="shared" si="20"/>
        <v>3.4744242331868351</v>
      </c>
      <c r="M79" s="79">
        <f t="shared" si="20"/>
        <v>2.5222275686544808</v>
      </c>
      <c r="N79" s="90"/>
    </row>
    <row r="80" spans="4:27" ht="14.5">
      <c r="D80" s="3" t="s">
        <v>392</v>
      </c>
      <c r="E80" s="3" t="s">
        <v>58</v>
      </c>
      <c r="F80" s="3" t="s">
        <v>54</v>
      </c>
      <c r="G80" s="79">
        <f t="shared" si="21"/>
        <v>0.93729966006922139</v>
      </c>
      <c r="H80" s="79">
        <f t="shared" si="20"/>
        <v>4.8804424781293783</v>
      </c>
      <c r="I80" s="79">
        <f t="shared" si="20"/>
        <v>2.6538760205167322</v>
      </c>
      <c r="J80" s="79">
        <f t="shared" si="20"/>
        <v>2.2180899809713321</v>
      </c>
      <c r="K80" s="79">
        <f t="shared" si="20"/>
        <v>2.6645280708097583</v>
      </c>
      <c r="L80" s="79">
        <f t="shared" si="20"/>
        <v>3.4744242331868351</v>
      </c>
      <c r="M80" s="79">
        <f t="shared" si="20"/>
        <v>2.5222275686544808</v>
      </c>
      <c r="N80" s="90"/>
    </row>
    <row r="81" spans="4:14" ht="14.5">
      <c r="D81" s="3" t="s">
        <v>393</v>
      </c>
      <c r="E81" s="3" t="s">
        <v>58</v>
      </c>
      <c r="F81" s="3" t="s">
        <v>54</v>
      </c>
      <c r="G81" s="79">
        <f t="shared" si="21"/>
        <v>0.93729966006922139</v>
      </c>
      <c r="H81" s="79">
        <f t="shared" si="20"/>
        <v>4.8804424781293783</v>
      </c>
      <c r="I81" s="79">
        <f t="shared" si="20"/>
        <v>2.6538760205167322</v>
      </c>
      <c r="J81" s="79">
        <f t="shared" si="20"/>
        <v>2.2180899809713321</v>
      </c>
      <c r="K81" s="79">
        <f t="shared" si="20"/>
        <v>2.6645280708097583</v>
      </c>
      <c r="L81" s="79">
        <f t="shared" si="20"/>
        <v>3.4744242331868351</v>
      </c>
      <c r="M81" s="79">
        <f t="shared" si="20"/>
        <v>2.5222275686544808</v>
      </c>
      <c r="N81" s="90"/>
    </row>
    <row r="82" spans="4:14" ht="14.5">
      <c r="D82" s="3" t="s">
        <v>223</v>
      </c>
      <c r="E82" s="3" t="s">
        <v>55</v>
      </c>
      <c r="F82" s="3" t="s">
        <v>54</v>
      </c>
      <c r="G82" s="79">
        <f t="shared" si="21"/>
        <v>1.6823879881388775</v>
      </c>
      <c r="H82" s="79">
        <f t="shared" si="20"/>
        <v>3.3286811012268598</v>
      </c>
      <c r="I82" s="79">
        <f t="shared" si="20"/>
        <v>2.7798940661272034</v>
      </c>
      <c r="J82" s="79">
        <f t="shared" si="20"/>
        <v>2.5357656906963935</v>
      </c>
      <c r="K82" s="79">
        <f t="shared" si="20"/>
        <v>2.5336401569918712</v>
      </c>
      <c r="L82" s="79">
        <f t="shared" si="20"/>
        <v>2.6690125181447595</v>
      </c>
      <c r="M82" s="79">
        <f t="shared" si="20"/>
        <v>1.7825976781935848</v>
      </c>
      <c r="N82" s="90"/>
    </row>
    <row r="83" spans="4:14" ht="14.5">
      <c r="D83" s="3" t="s">
        <v>105</v>
      </c>
      <c r="E83" s="3" t="s">
        <v>61</v>
      </c>
      <c r="F83" s="3" t="s">
        <v>54</v>
      </c>
      <c r="G83" s="79">
        <f t="shared" si="21"/>
        <v>0</v>
      </c>
      <c r="H83" s="79">
        <f t="shared" si="20"/>
        <v>0</v>
      </c>
      <c r="I83" s="79">
        <f t="shared" si="20"/>
        <v>0</v>
      </c>
      <c r="J83" s="79">
        <f t="shared" si="20"/>
        <v>0</v>
      </c>
      <c r="K83" s="79">
        <f t="shared" si="20"/>
        <v>0</v>
      </c>
      <c r="L83" s="79">
        <f t="shared" si="20"/>
        <v>0</v>
      </c>
      <c r="M83" s="79">
        <f t="shared" si="20"/>
        <v>0</v>
      </c>
      <c r="N83" s="90"/>
    </row>
    <row r="84" spans="4:14" ht="14.5">
      <c r="D84" s="3" t="s">
        <v>224</v>
      </c>
      <c r="E84" s="3" t="s">
        <v>220</v>
      </c>
      <c r="F84" s="3" t="s">
        <v>54</v>
      </c>
      <c r="G84" s="79">
        <f t="shared" si="21"/>
        <v>1.6508292988199722</v>
      </c>
      <c r="H84" s="79">
        <f t="shared" si="20"/>
        <v>3.91772951521755</v>
      </c>
      <c r="I84" s="79">
        <f t="shared" si="20"/>
        <v>1.9425933136072384</v>
      </c>
      <c r="J84" s="79">
        <f t="shared" si="20"/>
        <v>6.2421024993622609</v>
      </c>
      <c r="K84" s="79">
        <f t="shared" si="20"/>
        <v>1.2675780301878568</v>
      </c>
      <c r="L84" s="79">
        <f t="shared" si="20"/>
        <v>4.9641878803116679</v>
      </c>
      <c r="M84" s="79">
        <f t="shared" si="20"/>
        <v>2.561406110487686</v>
      </c>
      <c r="N84" s="90"/>
    </row>
    <row r="85" spans="4:14" ht="14.5">
      <c r="D85" s="3" t="s">
        <v>225</v>
      </c>
      <c r="E85" s="3" t="s">
        <v>221</v>
      </c>
      <c r="F85" s="3" t="s">
        <v>54</v>
      </c>
      <c r="G85" s="79">
        <f t="shared" si="21"/>
        <v>0.6717611188306285</v>
      </c>
      <c r="H85" s="79">
        <f t="shared" si="20"/>
        <v>1.451877984378662</v>
      </c>
      <c r="I85" s="79">
        <f t="shared" si="20"/>
        <v>0.81146158124002821</v>
      </c>
      <c r="J85" s="79">
        <f t="shared" si="20"/>
        <v>0.10445828495558655</v>
      </c>
      <c r="K85" s="79">
        <f t="shared" si="20"/>
        <v>4.0699683621179455E-2</v>
      </c>
      <c r="L85" s="79">
        <f t="shared" si="20"/>
        <v>0.10259745889036778</v>
      </c>
      <c r="M85" s="79">
        <f t="shared" si="20"/>
        <v>0.26803695407360811</v>
      </c>
      <c r="N85" s="90"/>
    </row>
    <row r="86" spans="4:14" ht="14.5">
      <c r="D86" s="87" t="s">
        <v>226</v>
      </c>
      <c r="E86" s="87" t="s">
        <v>55</v>
      </c>
      <c r="F86" s="3" t="s">
        <v>54</v>
      </c>
      <c r="G86" s="196">
        <f>IF(G63*U63=0,0.1,G63*U63)</f>
        <v>0.1</v>
      </c>
      <c r="H86" s="196">
        <f>IF(H63*V63=0,0.1,H63*V63)</f>
        <v>0.1</v>
      </c>
      <c r="I86" s="196">
        <f>IF(I63*W63=0,0.1,I63*W63)</f>
        <v>0.1</v>
      </c>
      <c r="J86" s="196">
        <f t="shared" ref="J86:M86" si="22">IF(J63*X63=0,0.1,J63*X63)</f>
        <v>0.1</v>
      </c>
      <c r="K86" s="196">
        <f t="shared" si="22"/>
        <v>0.1</v>
      </c>
      <c r="L86" s="196">
        <f t="shared" si="22"/>
        <v>0.1</v>
      </c>
      <c r="M86" s="196">
        <f t="shared" si="22"/>
        <v>0.1</v>
      </c>
      <c r="N86" s="90"/>
    </row>
    <row r="87" spans="4:14" ht="14.5">
      <c r="D87" s="3"/>
      <c r="E87" s="87" t="s">
        <v>221</v>
      </c>
      <c r="F87" s="3"/>
      <c r="G87" s="196"/>
      <c r="H87" s="196"/>
      <c r="I87" s="196"/>
      <c r="J87" s="196"/>
      <c r="K87" s="196"/>
      <c r="L87" s="196"/>
      <c r="M87" s="196"/>
      <c r="N87" s="90"/>
    </row>
    <row r="88" spans="4:14" ht="14.5">
      <c r="D88" s="87" t="s">
        <v>227</v>
      </c>
      <c r="E88" s="87" t="s">
        <v>62</v>
      </c>
      <c r="F88" s="3" t="s">
        <v>54</v>
      </c>
      <c r="G88" s="196">
        <f t="shared" ref="G88:I88" si="23">IF(G65*U65=0,0.1,G65*U65)</f>
        <v>0.1</v>
      </c>
      <c r="H88" s="196">
        <f t="shared" si="23"/>
        <v>0.1</v>
      </c>
      <c r="I88" s="196">
        <f t="shared" si="23"/>
        <v>0.1</v>
      </c>
      <c r="J88" s="196">
        <f t="shared" ref="J88:J92" si="24">IF(J65*X65=0,0.1,J65*X65)</f>
        <v>0.1</v>
      </c>
      <c r="K88" s="196">
        <f t="shared" ref="K88:K92" si="25">IF(K65*Y65=0,0.1,K65*Y65)</f>
        <v>0.1</v>
      </c>
      <c r="L88" s="196">
        <f t="shared" ref="L88:L92" si="26">IF(L65*Z65=0,0.1,L65*Z65)</f>
        <v>0.1</v>
      </c>
      <c r="M88" s="196">
        <f t="shared" ref="M88:M92" si="27">IF(M65*AA65=0,0.1,M65*AA65)</f>
        <v>0.1</v>
      </c>
      <c r="N88" s="90"/>
    </row>
    <row r="89" spans="4:14" ht="14.5">
      <c r="D89" s="3"/>
      <c r="E89" s="87" t="s">
        <v>221</v>
      </c>
      <c r="F89" s="3"/>
      <c r="G89" s="196"/>
      <c r="H89" s="196"/>
      <c r="I89" s="196"/>
      <c r="J89" s="196"/>
      <c r="K89" s="196"/>
      <c r="L89" s="196"/>
      <c r="M89" s="196"/>
      <c r="N89" s="90"/>
    </row>
    <row r="90" spans="4:14" ht="14.5">
      <c r="D90" s="87" t="s">
        <v>228</v>
      </c>
      <c r="E90" s="87" t="s">
        <v>55</v>
      </c>
      <c r="F90" s="3" t="s">
        <v>54</v>
      </c>
      <c r="G90" s="196">
        <f t="shared" ref="G90:I90" si="28">IF(G67*U67=0,0.1,G67*U67)</f>
        <v>0.1</v>
      </c>
      <c r="H90" s="196">
        <f t="shared" si="28"/>
        <v>0.1</v>
      </c>
      <c r="I90" s="196">
        <f t="shared" si="28"/>
        <v>0.1</v>
      </c>
      <c r="J90" s="196">
        <f t="shared" si="24"/>
        <v>0.1</v>
      </c>
      <c r="K90" s="196">
        <f t="shared" si="25"/>
        <v>0.1</v>
      </c>
      <c r="L90" s="196">
        <f t="shared" si="26"/>
        <v>0.1</v>
      </c>
      <c r="M90" s="196">
        <f t="shared" si="27"/>
        <v>0.1</v>
      </c>
      <c r="N90" s="90"/>
    </row>
    <row r="91" spans="4:14" ht="14.5">
      <c r="D91" s="3"/>
      <c r="E91" s="87" t="s">
        <v>58</v>
      </c>
      <c r="F91" s="3"/>
      <c r="G91" s="196"/>
      <c r="H91" s="196"/>
      <c r="I91" s="196"/>
      <c r="J91" s="196"/>
      <c r="K91" s="196"/>
      <c r="L91" s="196"/>
      <c r="M91" s="196"/>
      <c r="N91" s="90"/>
    </row>
    <row r="92" spans="4:14" ht="14.5">
      <c r="D92" s="87" t="s">
        <v>229</v>
      </c>
      <c r="E92" s="87" t="s">
        <v>55</v>
      </c>
      <c r="F92" s="3" t="s">
        <v>54</v>
      </c>
      <c r="G92" s="196">
        <f t="shared" ref="G92:I92" si="29">IF(G69*U69=0,0.1,G69*U69)</f>
        <v>0.1</v>
      </c>
      <c r="H92" s="196">
        <f t="shared" si="29"/>
        <v>0.1</v>
      </c>
      <c r="I92" s="196">
        <f t="shared" si="29"/>
        <v>0.1</v>
      </c>
      <c r="J92" s="196">
        <f t="shared" si="24"/>
        <v>0.1</v>
      </c>
      <c r="K92" s="196">
        <f t="shared" si="25"/>
        <v>0.1</v>
      </c>
      <c r="L92" s="196">
        <f t="shared" si="26"/>
        <v>0.1</v>
      </c>
      <c r="M92" s="196">
        <f t="shared" si="27"/>
        <v>0.1</v>
      </c>
      <c r="N92" s="90"/>
    </row>
    <row r="93" spans="4:14" ht="14.5">
      <c r="D93" s="3"/>
      <c r="E93" s="87" t="s">
        <v>62</v>
      </c>
      <c r="F93" s="3"/>
      <c r="G93" s="79"/>
      <c r="H93" s="79"/>
      <c r="I93" s="79"/>
      <c r="J93" s="79"/>
      <c r="K93" s="79"/>
      <c r="L93" s="79"/>
      <c r="M93" s="79"/>
    </row>
    <row r="106" spans="4:6" ht="14.5">
      <c r="D106" s="155"/>
      <c r="E106" s="155"/>
      <c r="F106" s="156" t="s">
        <v>429</v>
      </c>
    </row>
    <row r="107" spans="4:6" ht="15" thickBot="1">
      <c r="D107" s="157" t="s">
        <v>1</v>
      </c>
      <c r="E107" s="157" t="s">
        <v>2</v>
      </c>
      <c r="F107" s="157" t="s">
        <v>3</v>
      </c>
    </row>
    <row r="108" spans="4:6">
      <c r="D108" s="158" t="s">
        <v>388</v>
      </c>
      <c r="E108" s="158" t="s">
        <v>62</v>
      </c>
      <c r="F108" s="158" t="s">
        <v>54</v>
      </c>
    </row>
    <row r="109" spans="4:6">
      <c r="D109" s="158" t="s">
        <v>389</v>
      </c>
      <c r="E109" s="158" t="s">
        <v>62</v>
      </c>
      <c r="F109" s="158" t="s">
        <v>54</v>
      </c>
    </row>
    <row r="110" spans="4:6">
      <c r="D110" s="158" t="s">
        <v>390</v>
      </c>
      <c r="E110" s="158" t="s">
        <v>62</v>
      </c>
      <c r="F110" s="158" t="s">
        <v>54</v>
      </c>
    </row>
    <row r="111" spans="4:6">
      <c r="D111" s="158" t="s">
        <v>391</v>
      </c>
      <c r="E111" s="158" t="s">
        <v>58</v>
      </c>
      <c r="F111" s="158" t="s">
        <v>54</v>
      </c>
    </row>
    <row r="112" spans="4:6">
      <c r="D112" s="158" t="s">
        <v>392</v>
      </c>
      <c r="E112" s="158" t="s">
        <v>58</v>
      </c>
      <c r="F112" s="158" t="s">
        <v>54</v>
      </c>
    </row>
    <row r="113" spans="4:6">
      <c r="D113" s="158" t="s">
        <v>393</v>
      </c>
      <c r="E113" s="158" t="s">
        <v>58</v>
      </c>
      <c r="F113" s="158" t="s">
        <v>54</v>
      </c>
    </row>
    <row r="114" spans="4:6">
      <c r="D114" s="158" t="s">
        <v>223</v>
      </c>
      <c r="E114" s="158" t="s">
        <v>55</v>
      </c>
      <c r="F114" s="158" t="s">
        <v>54</v>
      </c>
    </row>
    <row r="115" spans="4:6">
      <c r="D115" s="158" t="s">
        <v>105</v>
      </c>
      <c r="E115" s="158" t="s">
        <v>61</v>
      </c>
      <c r="F115" s="158" t="s">
        <v>54</v>
      </c>
    </row>
    <row r="116" spans="4:6">
      <c r="D116" s="158" t="s">
        <v>224</v>
      </c>
      <c r="E116" s="158" t="s">
        <v>220</v>
      </c>
      <c r="F116" s="158" t="s">
        <v>54</v>
      </c>
    </row>
    <row r="117" spans="4:6">
      <c r="D117" s="158" t="s">
        <v>225</v>
      </c>
      <c r="E117" s="158" t="s">
        <v>221</v>
      </c>
      <c r="F117" s="158" t="s">
        <v>54</v>
      </c>
    </row>
    <row r="118" spans="4:6">
      <c r="D118" s="159" t="s">
        <v>226</v>
      </c>
      <c r="E118" s="159" t="s">
        <v>55</v>
      </c>
      <c r="F118" s="158" t="s">
        <v>54</v>
      </c>
    </row>
    <row r="119" spans="4:6">
      <c r="D119" s="158"/>
      <c r="E119" s="159" t="s">
        <v>221</v>
      </c>
      <c r="F119" s="158" t="s">
        <v>54</v>
      </c>
    </row>
    <row r="120" spans="4:6">
      <c r="D120" s="159" t="s">
        <v>227</v>
      </c>
      <c r="E120" s="159" t="s">
        <v>62</v>
      </c>
      <c r="F120" s="158" t="s">
        <v>54</v>
      </c>
    </row>
    <row r="121" spans="4:6">
      <c r="D121" s="158"/>
      <c r="E121" s="159" t="s">
        <v>221</v>
      </c>
      <c r="F121" s="158" t="s">
        <v>54</v>
      </c>
    </row>
    <row r="122" spans="4:6">
      <c r="D122" s="159" t="s">
        <v>228</v>
      </c>
      <c r="E122" s="159" t="s">
        <v>55</v>
      </c>
      <c r="F122" s="158" t="s">
        <v>54</v>
      </c>
    </row>
    <row r="123" spans="4:6">
      <c r="D123" s="158"/>
      <c r="E123" s="159" t="s">
        <v>58</v>
      </c>
      <c r="F123" s="158" t="s">
        <v>54</v>
      </c>
    </row>
    <row r="124" spans="4:6">
      <c r="D124" s="159" t="s">
        <v>229</v>
      </c>
      <c r="E124" s="159" t="s">
        <v>55</v>
      </c>
      <c r="F124" s="158" t="s">
        <v>54</v>
      </c>
    </row>
    <row r="125" spans="4:6">
      <c r="D125" s="158"/>
      <c r="E125" s="159" t="s">
        <v>62</v>
      </c>
      <c r="F125" s="158" t="s">
        <v>54</v>
      </c>
    </row>
    <row r="131" spans="3:13" ht="14.5">
      <c r="D131" s="3"/>
      <c r="E131" s="3"/>
      <c r="F131" s="74" t="s">
        <v>436</v>
      </c>
      <c r="H131" s="3"/>
      <c r="I131" s="3"/>
      <c r="J131" s="3"/>
      <c r="K131" s="3"/>
      <c r="L131" s="3"/>
      <c r="M131" s="3"/>
    </row>
    <row r="132" spans="3:13" ht="15" thickBot="1">
      <c r="D132" s="75" t="s">
        <v>1</v>
      </c>
      <c r="E132" s="75" t="s">
        <v>2</v>
      </c>
      <c r="F132" s="75" t="s">
        <v>3</v>
      </c>
      <c r="G132" s="3" t="s">
        <v>141</v>
      </c>
      <c r="H132" s="3" t="s">
        <v>142</v>
      </c>
      <c r="I132" s="3" t="s">
        <v>143</v>
      </c>
      <c r="J132" s="3" t="s">
        <v>144</v>
      </c>
      <c r="K132" s="3" t="s">
        <v>145</v>
      </c>
      <c r="L132" s="3" t="s">
        <v>146</v>
      </c>
      <c r="M132" s="3" t="s">
        <v>147</v>
      </c>
    </row>
    <row r="133" spans="3:13" ht="14.5">
      <c r="D133" s="3" t="s">
        <v>388</v>
      </c>
      <c r="E133" s="3" t="s">
        <v>62</v>
      </c>
      <c r="F133" s="3" t="s">
        <v>54</v>
      </c>
      <c r="G133" s="79">
        <v>31.54</v>
      </c>
      <c r="H133" s="79">
        <v>31.54</v>
      </c>
      <c r="I133" s="79">
        <v>31.54</v>
      </c>
      <c r="J133" s="79">
        <v>31.54</v>
      </c>
      <c r="K133" s="79">
        <v>31.54</v>
      </c>
      <c r="L133" s="79">
        <v>31.54</v>
      </c>
      <c r="M133" s="79">
        <v>31.54</v>
      </c>
    </row>
    <row r="134" spans="3:13" ht="14.5">
      <c r="D134" s="3" t="s">
        <v>389</v>
      </c>
      <c r="E134" s="3" t="s">
        <v>62</v>
      </c>
      <c r="F134" s="3" t="s">
        <v>54</v>
      </c>
      <c r="G134" s="79">
        <v>31.54</v>
      </c>
      <c r="H134" s="79">
        <v>31.54</v>
      </c>
      <c r="I134" s="79">
        <v>31.54</v>
      </c>
      <c r="J134" s="79">
        <v>31.54</v>
      </c>
      <c r="K134" s="79">
        <v>31.54</v>
      </c>
      <c r="L134" s="79">
        <v>31.54</v>
      </c>
      <c r="M134" s="79">
        <v>31.54</v>
      </c>
    </row>
    <row r="135" spans="3:13" ht="14.5">
      <c r="C135" s="153"/>
      <c r="D135" s="3" t="s">
        <v>390</v>
      </c>
      <c r="E135" s="3" t="s">
        <v>62</v>
      </c>
      <c r="F135" s="3" t="s">
        <v>54</v>
      </c>
      <c r="G135" s="79">
        <v>31.54</v>
      </c>
      <c r="H135" s="79">
        <v>31.54</v>
      </c>
      <c r="I135" s="79">
        <v>31.54</v>
      </c>
      <c r="J135" s="79">
        <v>31.54</v>
      </c>
      <c r="K135" s="79">
        <v>31.54</v>
      </c>
      <c r="L135" s="79">
        <v>31.54</v>
      </c>
      <c r="M135" s="79">
        <v>31.54</v>
      </c>
    </row>
    <row r="136" spans="3:13" ht="14.5">
      <c r="C136" s="153"/>
      <c r="D136" s="3" t="s">
        <v>391</v>
      </c>
      <c r="E136" s="3" t="s">
        <v>58</v>
      </c>
      <c r="F136" s="3" t="s">
        <v>54</v>
      </c>
      <c r="G136" s="79">
        <v>31.54</v>
      </c>
      <c r="H136" s="79">
        <v>31.54</v>
      </c>
      <c r="I136" s="79">
        <v>31.54</v>
      </c>
      <c r="J136" s="79">
        <v>31.54</v>
      </c>
      <c r="K136" s="79">
        <v>31.54</v>
      </c>
      <c r="L136" s="79">
        <v>31.54</v>
      </c>
      <c r="M136" s="79">
        <v>31.54</v>
      </c>
    </row>
    <row r="137" spans="3:13" ht="14.5">
      <c r="C137" s="153"/>
      <c r="D137" s="3" t="s">
        <v>392</v>
      </c>
      <c r="E137" s="3" t="s">
        <v>58</v>
      </c>
      <c r="F137" s="3" t="s">
        <v>54</v>
      </c>
      <c r="G137" s="79">
        <v>31.54</v>
      </c>
      <c r="H137" s="79">
        <v>31.54</v>
      </c>
      <c r="I137" s="79">
        <v>31.54</v>
      </c>
      <c r="J137" s="79">
        <v>31.54</v>
      </c>
      <c r="K137" s="79">
        <v>31.54</v>
      </c>
      <c r="L137" s="79">
        <v>31.54</v>
      </c>
      <c r="M137" s="79">
        <v>31.54</v>
      </c>
    </row>
    <row r="138" spans="3:13" ht="14.5">
      <c r="C138" s="153"/>
      <c r="D138" s="3" t="s">
        <v>393</v>
      </c>
      <c r="E138" s="3" t="s">
        <v>58</v>
      </c>
      <c r="F138" s="3" t="s">
        <v>54</v>
      </c>
      <c r="G138" s="79">
        <v>31.54</v>
      </c>
      <c r="H138" s="79">
        <v>31.54</v>
      </c>
      <c r="I138" s="79">
        <v>31.54</v>
      </c>
      <c r="J138" s="79">
        <v>31.54</v>
      </c>
      <c r="K138" s="79">
        <v>31.54</v>
      </c>
      <c r="L138" s="79">
        <v>31.54</v>
      </c>
      <c r="M138" s="79">
        <v>31.54</v>
      </c>
    </row>
    <row r="139" spans="3:13" ht="14.5">
      <c r="C139" s="153"/>
      <c r="D139" s="3" t="s">
        <v>223</v>
      </c>
      <c r="E139" s="3" t="s">
        <v>55</v>
      </c>
      <c r="F139" s="3" t="s">
        <v>54</v>
      </c>
      <c r="G139" s="79">
        <v>31.54</v>
      </c>
      <c r="H139" s="79">
        <v>31.54</v>
      </c>
      <c r="I139" s="79">
        <v>31.54</v>
      </c>
      <c r="J139" s="79">
        <v>31.54</v>
      </c>
      <c r="K139" s="79">
        <v>31.54</v>
      </c>
      <c r="L139" s="79">
        <v>31.54</v>
      </c>
      <c r="M139" s="79">
        <v>31.54</v>
      </c>
    </row>
    <row r="140" spans="3:13" ht="14.5">
      <c r="C140" s="153"/>
      <c r="D140" s="3" t="s">
        <v>105</v>
      </c>
      <c r="E140" s="3" t="s">
        <v>61</v>
      </c>
      <c r="F140" s="3" t="s">
        <v>54</v>
      </c>
      <c r="G140" s="79">
        <v>31.54</v>
      </c>
      <c r="H140" s="79">
        <v>31.54</v>
      </c>
      <c r="I140" s="79">
        <v>31.54</v>
      </c>
      <c r="J140" s="79">
        <v>31.54</v>
      </c>
      <c r="K140" s="79">
        <v>31.54</v>
      </c>
      <c r="L140" s="79">
        <v>31.54</v>
      </c>
      <c r="M140" s="79">
        <v>31.54</v>
      </c>
    </row>
    <row r="141" spans="3:13" ht="14.5">
      <c r="C141" s="153"/>
      <c r="D141" s="3" t="s">
        <v>224</v>
      </c>
      <c r="E141" s="3" t="s">
        <v>220</v>
      </c>
      <c r="F141" s="3" t="s">
        <v>54</v>
      </c>
      <c r="G141" s="79">
        <v>31.54</v>
      </c>
      <c r="H141" s="79">
        <v>31.54</v>
      </c>
      <c r="I141" s="79">
        <v>31.54</v>
      </c>
      <c r="J141" s="79">
        <v>31.54</v>
      </c>
      <c r="K141" s="79">
        <v>31.54</v>
      </c>
      <c r="L141" s="79">
        <v>31.54</v>
      </c>
      <c r="M141" s="79">
        <v>31.54</v>
      </c>
    </row>
    <row r="142" spans="3:13" ht="14.5">
      <c r="C142" s="153"/>
      <c r="D142" s="3" t="s">
        <v>225</v>
      </c>
      <c r="E142" s="3" t="s">
        <v>221</v>
      </c>
      <c r="F142" s="3" t="s">
        <v>54</v>
      </c>
      <c r="G142" s="79">
        <v>31.54</v>
      </c>
      <c r="H142" s="79">
        <v>31.54</v>
      </c>
      <c r="I142" s="79">
        <v>31.54</v>
      </c>
      <c r="J142" s="79">
        <v>31.54</v>
      </c>
      <c r="K142" s="79">
        <v>31.54</v>
      </c>
      <c r="L142" s="79">
        <v>31.54</v>
      </c>
      <c r="M142" s="79">
        <v>31.54</v>
      </c>
    </row>
    <row r="143" spans="3:13" ht="14.5">
      <c r="C143" s="153"/>
      <c r="D143" s="153" t="s">
        <v>226</v>
      </c>
      <c r="E143" s="153" t="s">
        <v>55</v>
      </c>
      <c r="F143" s="3" t="s">
        <v>54</v>
      </c>
      <c r="G143" s="79">
        <v>31.54</v>
      </c>
      <c r="H143" s="79">
        <v>31.54</v>
      </c>
      <c r="I143" s="79">
        <v>31.54</v>
      </c>
      <c r="J143" s="79">
        <v>31.54</v>
      </c>
      <c r="K143" s="79">
        <v>31.54</v>
      </c>
      <c r="L143" s="79">
        <v>31.54</v>
      </c>
      <c r="M143" s="79">
        <v>31.54</v>
      </c>
    </row>
    <row r="144" spans="3:13" ht="14.5">
      <c r="C144" s="153"/>
      <c r="D144" s="3"/>
      <c r="E144" s="153" t="s">
        <v>221</v>
      </c>
      <c r="F144" s="3"/>
      <c r="G144" s="79"/>
      <c r="H144" s="79"/>
      <c r="I144" s="79"/>
      <c r="J144" s="79"/>
      <c r="K144" s="79"/>
      <c r="L144" s="79"/>
      <c r="M144" s="79"/>
    </row>
    <row r="145" spans="3:13" ht="14.5">
      <c r="C145" s="153"/>
      <c r="D145" s="153" t="s">
        <v>227</v>
      </c>
      <c r="E145" s="153" t="s">
        <v>62</v>
      </c>
      <c r="F145" s="3" t="s">
        <v>54</v>
      </c>
      <c r="G145" s="79">
        <v>31.54</v>
      </c>
      <c r="H145" s="79">
        <v>31.54</v>
      </c>
      <c r="I145" s="79">
        <v>31.54</v>
      </c>
      <c r="J145" s="79">
        <v>31.54</v>
      </c>
      <c r="K145" s="79">
        <v>31.54</v>
      </c>
      <c r="L145" s="79">
        <v>31.54</v>
      </c>
      <c r="M145" s="79">
        <v>31.54</v>
      </c>
    </row>
    <row r="146" spans="3:13" ht="14.5">
      <c r="C146" s="153"/>
      <c r="D146" s="3"/>
      <c r="E146" s="153" t="s">
        <v>221</v>
      </c>
      <c r="F146" s="3"/>
      <c r="G146" s="79"/>
      <c r="H146" s="79"/>
      <c r="I146" s="79"/>
      <c r="J146" s="79"/>
      <c r="K146" s="79"/>
      <c r="L146" s="79"/>
      <c r="M146" s="79"/>
    </row>
    <row r="147" spans="3:13" ht="14.5">
      <c r="C147" s="153"/>
      <c r="D147" s="153" t="s">
        <v>228</v>
      </c>
      <c r="E147" s="153" t="s">
        <v>55</v>
      </c>
      <c r="F147" s="3" t="s">
        <v>54</v>
      </c>
      <c r="G147" s="79">
        <v>31.54</v>
      </c>
      <c r="H147" s="79">
        <v>31.54</v>
      </c>
      <c r="I147" s="79">
        <v>31.54</v>
      </c>
      <c r="J147" s="79">
        <v>31.54</v>
      </c>
      <c r="K147" s="79">
        <v>31.54</v>
      </c>
      <c r="L147" s="79">
        <v>31.54</v>
      </c>
      <c r="M147" s="79">
        <v>31.54</v>
      </c>
    </row>
    <row r="148" spans="3:13" ht="14.5">
      <c r="C148" s="153"/>
      <c r="D148" s="3"/>
      <c r="E148" s="153" t="s">
        <v>58</v>
      </c>
      <c r="F148" s="3"/>
      <c r="G148" s="79"/>
      <c r="H148" s="79"/>
      <c r="I148" s="79"/>
      <c r="J148" s="79"/>
      <c r="K148" s="79"/>
      <c r="L148" s="79"/>
      <c r="M148" s="79"/>
    </row>
    <row r="149" spans="3:13" ht="14.5">
      <c r="D149" s="153" t="s">
        <v>229</v>
      </c>
      <c r="E149" s="153" t="s">
        <v>55</v>
      </c>
      <c r="F149" s="3" t="s">
        <v>54</v>
      </c>
      <c r="G149" s="79">
        <v>31.54</v>
      </c>
      <c r="H149" s="79">
        <v>31.54</v>
      </c>
      <c r="I149" s="79">
        <v>31.54</v>
      </c>
      <c r="J149" s="79">
        <v>31.54</v>
      </c>
      <c r="K149" s="79">
        <v>31.54</v>
      </c>
      <c r="L149" s="79">
        <v>31.54</v>
      </c>
      <c r="M149" s="79">
        <v>31.54</v>
      </c>
    </row>
    <row r="150" spans="3:13" ht="14.5">
      <c r="D150" s="3"/>
      <c r="E150" s="153" t="s">
        <v>62</v>
      </c>
      <c r="F150" s="3"/>
      <c r="G150" s="79"/>
      <c r="H150" s="79"/>
      <c r="I150" s="79"/>
      <c r="J150" s="79"/>
      <c r="K150" s="79"/>
      <c r="L150" s="79"/>
      <c r="M150" s="79"/>
    </row>
    <row r="155" spans="3:13" ht="14.5">
      <c r="F155" s="74" t="s">
        <v>430</v>
      </c>
    </row>
    <row r="156" spans="3:13" ht="15" thickBot="1">
      <c r="D156" s="75" t="s">
        <v>1</v>
      </c>
      <c r="E156" s="75" t="s">
        <v>2</v>
      </c>
      <c r="F156" s="75" t="s">
        <v>3</v>
      </c>
      <c r="G156" s="3" t="s">
        <v>141</v>
      </c>
      <c r="H156" s="3" t="s">
        <v>142</v>
      </c>
      <c r="I156" s="3" t="s">
        <v>143</v>
      </c>
      <c r="J156" s="3" t="s">
        <v>144</v>
      </c>
      <c r="K156" s="3" t="s">
        <v>145</v>
      </c>
      <c r="L156" s="3" t="s">
        <v>146</v>
      </c>
      <c r="M156" s="3" t="s">
        <v>147</v>
      </c>
    </row>
    <row r="157" spans="3:13" ht="14.5">
      <c r="D157" s="153" t="s">
        <v>226</v>
      </c>
      <c r="E157" s="153" t="s">
        <v>55</v>
      </c>
      <c r="F157" s="3" t="s">
        <v>54</v>
      </c>
      <c r="G157" s="163">
        <v>0.5</v>
      </c>
      <c r="H157" s="163">
        <v>0.5</v>
      </c>
      <c r="I157" s="163">
        <v>0.5</v>
      </c>
      <c r="J157" s="163">
        <v>0.5</v>
      </c>
      <c r="K157" s="163">
        <v>0.5</v>
      </c>
      <c r="L157" s="163">
        <v>0.5</v>
      </c>
      <c r="M157" s="163">
        <v>0.5</v>
      </c>
    </row>
    <row r="158" spans="3:13" ht="14.5">
      <c r="D158" s="3"/>
      <c r="E158" s="153" t="s">
        <v>221</v>
      </c>
      <c r="F158" s="3"/>
      <c r="G158" s="163">
        <v>0.5</v>
      </c>
      <c r="H158" s="163">
        <v>0.5</v>
      </c>
      <c r="I158" s="163">
        <v>0.5</v>
      </c>
      <c r="J158" s="163">
        <v>0.5</v>
      </c>
      <c r="K158" s="163">
        <v>0.5</v>
      </c>
      <c r="L158" s="163">
        <v>0.5</v>
      </c>
      <c r="M158" s="163">
        <v>0.5</v>
      </c>
    </row>
    <row r="159" spans="3:13" ht="14.5">
      <c r="D159" s="153" t="s">
        <v>227</v>
      </c>
      <c r="E159" s="153" t="s">
        <v>62</v>
      </c>
      <c r="F159" s="3" t="s">
        <v>54</v>
      </c>
      <c r="G159" s="163">
        <v>0.5</v>
      </c>
      <c r="H159" s="163">
        <v>0.5</v>
      </c>
      <c r="I159" s="163">
        <v>0.5</v>
      </c>
      <c r="J159" s="163">
        <v>0.5</v>
      </c>
      <c r="K159" s="163">
        <v>0.5</v>
      </c>
      <c r="L159" s="163">
        <v>0.5</v>
      </c>
      <c r="M159" s="163">
        <v>0.5</v>
      </c>
    </row>
    <row r="160" spans="3:13" ht="14.5">
      <c r="D160" s="3"/>
      <c r="E160" s="153" t="s">
        <v>221</v>
      </c>
      <c r="F160" s="3"/>
      <c r="G160" s="163">
        <v>0.5</v>
      </c>
      <c r="H160" s="163">
        <v>0.5</v>
      </c>
      <c r="I160" s="163">
        <v>0.5</v>
      </c>
      <c r="J160" s="163">
        <v>0.5</v>
      </c>
      <c r="K160" s="163">
        <v>0.5</v>
      </c>
      <c r="L160" s="163">
        <v>0.5</v>
      </c>
      <c r="M160" s="163">
        <v>0.5</v>
      </c>
    </row>
    <row r="161" spans="4:13" ht="14.5">
      <c r="D161" s="153" t="s">
        <v>228</v>
      </c>
      <c r="E161" s="153" t="s">
        <v>55</v>
      </c>
      <c r="F161" s="3" t="s">
        <v>54</v>
      </c>
      <c r="G161" s="163">
        <v>0.5</v>
      </c>
      <c r="H161" s="163">
        <v>0.5</v>
      </c>
      <c r="I161" s="163">
        <v>0.5</v>
      </c>
      <c r="J161" s="163">
        <v>0.5</v>
      </c>
      <c r="K161" s="163">
        <v>0.5</v>
      </c>
      <c r="L161" s="163">
        <v>0.5</v>
      </c>
      <c r="M161" s="163">
        <v>0.5</v>
      </c>
    </row>
    <row r="162" spans="4:13" ht="14.5">
      <c r="D162" s="3"/>
      <c r="E162" s="153" t="s">
        <v>58</v>
      </c>
      <c r="F162" s="3"/>
      <c r="G162" s="163">
        <v>0.5</v>
      </c>
      <c r="H162" s="163">
        <v>0.5</v>
      </c>
      <c r="I162" s="163">
        <v>0.5</v>
      </c>
      <c r="J162" s="163">
        <v>0.5</v>
      </c>
      <c r="K162" s="163">
        <v>0.5</v>
      </c>
      <c r="L162" s="163">
        <v>0.5</v>
      </c>
      <c r="M162" s="163">
        <v>0.5</v>
      </c>
    </row>
    <row r="163" spans="4:13" ht="14.5">
      <c r="D163" s="153" t="s">
        <v>229</v>
      </c>
      <c r="E163" s="153" t="s">
        <v>55</v>
      </c>
      <c r="F163" s="3" t="s">
        <v>54</v>
      </c>
      <c r="G163" s="163">
        <v>0.5</v>
      </c>
      <c r="H163" s="163">
        <v>0.5</v>
      </c>
      <c r="I163" s="163">
        <v>0.5</v>
      </c>
      <c r="J163" s="163">
        <v>0.5</v>
      </c>
      <c r="K163" s="163">
        <v>0.5</v>
      </c>
      <c r="L163" s="163">
        <v>0.5</v>
      </c>
      <c r="M163" s="163">
        <v>0.5</v>
      </c>
    </row>
    <row r="164" spans="4:13" ht="14.5">
      <c r="D164" s="3"/>
      <c r="E164" s="153" t="s">
        <v>62</v>
      </c>
      <c r="F164" s="3"/>
      <c r="G164" s="163">
        <v>0.5</v>
      </c>
      <c r="H164" s="163">
        <v>0.5</v>
      </c>
      <c r="I164" s="163">
        <v>0.5</v>
      </c>
      <c r="J164" s="163">
        <v>0.5</v>
      </c>
      <c r="K164" s="163">
        <v>0.5</v>
      </c>
      <c r="L164" s="163">
        <v>0.5</v>
      </c>
      <c r="M164" s="163">
        <v>0.5</v>
      </c>
    </row>
    <row r="170" spans="4:13" ht="14.5">
      <c r="D170" s="3"/>
      <c r="E170" s="3"/>
      <c r="F170" s="74" t="s">
        <v>428</v>
      </c>
      <c r="H170" s="3"/>
      <c r="I170" s="3"/>
      <c r="J170" s="3"/>
      <c r="K170" s="3"/>
      <c r="L170" s="3"/>
      <c r="M170" s="3"/>
    </row>
    <row r="171" spans="4:13" ht="15" thickBot="1">
      <c r="D171" s="75" t="s">
        <v>1</v>
      </c>
      <c r="E171" s="75" t="s">
        <v>2</v>
      </c>
      <c r="F171" s="75" t="s">
        <v>3</v>
      </c>
      <c r="G171" s="3" t="s">
        <v>141</v>
      </c>
      <c r="H171" s="3" t="s">
        <v>142</v>
      </c>
      <c r="I171" s="3" t="s">
        <v>143</v>
      </c>
      <c r="J171" s="3" t="s">
        <v>144</v>
      </c>
      <c r="K171" s="3" t="s">
        <v>145</v>
      </c>
      <c r="L171" s="3" t="s">
        <v>146</v>
      </c>
      <c r="M171" s="3" t="s">
        <v>147</v>
      </c>
    </row>
    <row r="172" spans="4:13" ht="14.5">
      <c r="D172" s="3" t="s">
        <v>388</v>
      </c>
      <c r="E172" s="3" t="s">
        <v>62</v>
      </c>
      <c r="F172" s="3" t="s">
        <v>54</v>
      </c>
      <c r="G172" s="154">
        <v>15</v>
      </c>
      <c r="H172" s="154">
        <v>15</v>
      </c>
      <c r="I172" s="154">
        <v>15</v>
      </c>
      <c r="J172" s="154">
        <v>15</v>
      </c>
      <c r="K172" s="154">
        <v>15</v>
      </c>
      <c r="L172" s="154">
        <v>15</v>
      </c>
      <c r="M172" s="154">
        <v>15</v>
      </c>
    </row>
    <row r="173" spans="4:13" ht="14.5">
      <c r="D173" s="3" t="s">
        <v>389</v>
      </c>
      <c r="E173" s="3" t="s">
        <v>62</v>
      </c>
      <c r="F173" s="3" t="s">
        <v>54</v>
      </c>
      <c r="G173" s="154">
        <v>15</v>
      </c>
      <c r="H173" s="154">
        <v>15</v>
      </c>
      <c r="I173" s="154">
        <v>15</v>
      </c>
      <c r="J173" s="154">
        <v>15</v>
      </c>
      <c r="K173" s="154">
        <v>15</v>
      </c>
      <c r="L173" s="154">
        <v>15</v>
      </c>
      <c r="M173" s="154">
        <v>15</v>
      </c>
    </row>
    <row r="174" spans="4:13" ht="14.5">
      <c r="D174" s="3" t="s">
        <v>390</v>
      </c>
      <c r="E174" s="3" t="s">
        <v>62</v>
      </c>
      <c r="F174" s="3" t="s">
        <v>54</v>
      </c>
      <c r="G174" s="154">
        <v>15</v>
      </c>
      <c r="H174" s="154">
        <v>15</v>
      </c>
      <c r="I174" s="154">
        <v>15</v>
      </c>
      <c r="J174" s="154">
        <v>15</v>
      </c>
      <c r="K174" s="154">
        <v>15</v>
      </c>
      <c r="L174" s="154">
        <v>15</v>
      </c>
      <c r="M174" s="154">
        <v>15</v>
      </c>
    </row>
    <row r="175" spans="4:13" ht="14.5">
      <c r="D175" s="3" t="s">
        <v>391</v>
      </c>
      <c r="E175" s="3" t="s">
        <v>58</v>
      </c>
      <c r="F175" s="3" t="s">
        <v>54</v>
      </c>
      <c r="G175" s="154">
        <v>15</v>
      </c>
      <c r="H175" s="154">
        <v>15</v>
      </c>
      <c r="I175" s="154">
        <v>15</v>
      </c>
      <c r="J175" s="154">
        <v>15</v>
      </c>
      <c r="K175" s="154">
        <v>15</v>
      </c>
      <c r="L175" s="154">
        <v>15</v>
      </c>
      <c r="M175" s="154">
        <v>15</v>
      </c>
    </row>
    <row r="176" spans="4:13" ht="14.5">
      <c r="D176" s="3" t="s">
        <v>392</v>
      </c>
      <c r="E176" s="3" t="s">
        <v>58</v>
      </c>
      <c r="F176" s="3" t="s">
        <v>54</v>
      </c>
      <c r="G176" s="154">
        <v>15</v>
      </c>
      <c r="H176" s="154">
        <v>15</v>
      </c>
      <c r="I176" s="154">
        <v>15</v>
      </c>
      <c r="J176" s="154">
        <v>15</v>
      </c>
      <c r="K176" s="154">
        <v>15</v>
      </c>
      <c r="L176" s="154">
        <v>15</v>
      </c>
      <c r="M176" s="154">
        <v>15</v>
      </c>
    </row>
    <row r="177" spans="4:13" ht="14.5">
      <c r="D177" s="3" t="s">
        <v>393</v>
      </c>
      <c r="E177" s="3" t="s">
        <v>58</v>
      </c>
      <c r="F177" s="3" t="s">
        <v>54</v>
      </c>
      <c r="G177" s="154">
        <v>15</v>
      </c>
      <c r="H177" s="154">
        <v>15</v>
      </c>
      <c r="I177" s="154">
        <v>15</v>
      </c>
      <c r="J177" s="154">
        <v>15</v>
      </c>
      <c r="K177" s="154">
        <v>15</v>
      </c>
      <c r="L177" s="154">
        <v>15</v>
      </c>
      <c r="M177" s="154">
        <v>15</v>
      </c>
    </row>
    <row r="178" spans="4:13" ht="14.5">
      <c r="D178" s="3" t="s">
        <v>223</v>
      </c>
      <c r="E178" s="3" t="s">
        <v>55</v>
      </c>
      <c r="F178" s="3" t="s">
        <v>54</v>
      </c>
      <c r="G178" s="154">
        <v>15</v>
      </c>
      <c r="H178" s="154">
        <v>15</v>
      </c>
      <c r="I178" s="154">
        <v>15</v>
      </c>
      <c r="J178" s="154">
        <v>15</v>
      </c>
      <c r="K178" s="154">
        <v>15</v>
      </c>
      <c r="L178" s="154">
        <v>15</v>
      </c>
      <c r="M178" s="154">
        <v>15</v>
      </c>
    </row>
    <row r="179" spans="4:13" ht="14.5">
      <c r="D179" s="3" t="s">
        <v>105</v>
      </c>
      <c r="E179" s="3" t="s">
        <v>61</v>
      </c>
      <c r="F179" s="3" t="s">
        <v>54</v>
      </c>
      <c r="G179" s="154">
        <v>15</v>
      </c>
      <c r="H179" s="154">
        <v>15</v>
      </c>
      <c r="I179" s="154">
        <v>15</v>
      </c>
      <c r="J179" s="154">
        <v>15</v>
      </c>
      <c r="K179" s="154">
        <v>15</v>
      </c>
      <c r="L179" s="154">
        <v>15</v>
      </c>
      <c r="M179" s="154">
        <v>15</v>
      </c>
    </row>
    <row r="180" spans="4:13" ht="14.5">
      <c r="D180" s="3" t="s">
        <v>224</v>
      </c>
      <c r="E180" s="3" t="s">
        <v>220</v>
      </c>
      <c r="F180" s="3" t="s">
        <v>54</v>
      </c>
      <c r="G180" s="154">
        <v>15</v>
      </c>
      <c r="H180" s="154">
        <v>15</v>
      </c>
      <c r="I180" s="154">
        <v>15</v>
      </c>
      <c r="J180" s="154">
        <v>15</v>
      </c>
      <c r="K180" s="154">
        <v>15</v>
      </c>
      <c r="L180" s="154">
        <v>15</v>
      </c>
      <c r="M180" s="154">
        <v>15</v>
      </c>
    </row>
    <row r="181" spans="4:13" ht="14.5">
      <c r="D181" s="3" t="s">
        <v>225</v>
      </c>
      <c r="E181" s="3" t="s">
        <v>221</v>
      </c>
      <c r="F181" s="3" t="s">
        <v>54</v>
      </c>
      <c r="G181" s="154">
        <v>15</v>
      </c>
      <c r="H181" s="154">
        <v>15</v>
      </c>
      <c r="I181" s="154">
        <v>15</v>
      </c>
      <c r="J181" s="154">
        <v>15</v>
      </c>
      <c r="K181" s="154">
        <v>15</v>
      </c>
      <c r="L181" s="154">
        <v>15</v>
      </c>
      <c r="M181" s="154">
        <v>15</v>
      </c>
    </row>
    <row r="182" spans="4:13" ht="14.5">
      <c r="D182" s="153" t="s">
        <v>226</v>
      </c>
      <c r="E182" s="153" t="s">
        <v>55</v>
      </c>
      <c r="F182" s="3" t="s">
        <v>54</v>
      </c>
      <c r="G182" s="154">
        <v>15</v>
      </c>
      <c r="H182" s="154">
        <v>15</v>
      </c>
      <c r="I182" s="154">
        <v>15</v>
      </c>
      <c r="J182" s="154">
        <v>15</v>
      </c>
      <c r="K182" s="154">
        <v>15</v>
      </c>
      <c r="L182" s="154">
        <v>15</v>
      </c>
      <c r="M182" s="154">
        <v>15</v>
      </c>
    </row>
    <row r="183" spans="4:13" ht="14.5">
      <c r="D183" s="3"/>
      <c r="E183" s="153" t="s">
        <v>221</v>
      </c>
      <c r="F183" s="3"/>
      <c r="G183" s="154">
        <v>15</v>
      </c>
      <c r="H183" s="154">
        <v>15</v>
      </c>
      <c r="I183" s="154">
        <v>15</v>
      </c>
      <c r="J183" s="154">
        <v>15</v>
      </c>
      <c r="K183" s="154">
        <v>15</v>
      </c>
      <c r="L183" s="154">
        <v>15</v>
      </c>
      <c r="M183" s="154">
        <v>15</v>
      </c>
    </row>
    <row r="184" spans="4:13" ht="14.5">
      <c r="D184" s="153" t="s">
        <v>227</v>
      </c>
      <c r="E184" s="153" t="s">
        <v>62</v>
      </c>
      <c r="F184" s="3" t="s">
        <v>54</v>
      </c>
      <c r="G184" s="154">
        <v>15</v>
      </c>
      <c r="H184" s="154">
        <v>15</v>
      </c>
      <c r="I184" s="154">
        <v>15</v>
      </c>
      <c r="J184" s="154">
        <v>15</v>
      </c>
      <c r="K184" s="154">
        <v>15</v>
      </c>
      <c r="L184" s="154">
        <v>15</v>
      </c>
      <c r="M184" s="154">
        <v>15</v>
      </c>
    </row>
    <row r="185" spans="4:13" ht="14.5">
      <c r="D185" s="3"/>
      <c r="E185" s="153" t="s">
        <v>221</v>
      </c>
      <c r="F185" s="3"/>
      <c r="G185" s="154">
        <v>15</v>
      </c>
      <c r="H185" s="154">
        <v>15</v>
      </c>
      <c r="I185" s="154">
        <v>15</v>
      </c>
      <c r="J185" s="154">
        <v>15</v>
      </c>
      <c r="K185" s="154">
        <v>15</v>
      </c>
      <c r="L185" s="154">
        <v>15</v>
      </c>
      <c r="M185" s="154">
        <v>15</v>
      </c>
    </row>
    <row r="186" spans="4:13" ht="14.5">
      <c r="D186" s="153" t="s">
        <v>228</v>
      </c>
      <c r="E186" s="153" t="s">
        <v>55</v>
      </c>
      <c r="F186" s="3" t="s">
        <v>54</v>
      </c>
      <c r="G186" s="154">
        <v>15</v>
      </c>
      <c r="H186" s="154">
        <v>15</v>
      </c>
      <c r="I186" s="154">
        <v>15</v>
      </c>
      <c r="J186" s="154">
        <v>15</v>
      </c>
      <c r="K186" s="154">
        <v>15</v>
      </c>
      <c r="L186" s="154">
        <v>15</v>
      </c>
      <c r="M186" s="154">
        <v>15</v>
      </c>
    </row>
    <row r="187" spans="4:13" ht="14.5">
      <c r="D187" s="3"/>
      <c r="E187" s="153" t="s">
        <v>58</v>
      </c>
      <c r="F187" s="3"/>
      <c r="G187" s="154">
        <v>15</v>
      </c>
      <c r="H187" s="154">
        <v>15</v>
      </c>
      <c r="I187" s="154">
        <v>15</v>
      </c>
      <c r="J187" s="154">
        <v>15</v>
      </c>
      <c r="K187" s="154">
        <v>15</v>
      </c>
      <c r="L187" s="154">
        <v>15</v>
      </c>
      <c r="M187" s="154">
        <v>15</v>
      </c>
    </row>
    <row r="188" spans="4:13" ht="14.5">
      <c r="D188" s="153" t="s">
        <v>229</v>
      </c>
      <c r="E188" s="153" t="s">
        <v>55</v>
      </c>
      <c r="F188" s="3" t="s">
        <v>54</v>
      </c>
      <c r="G188" s="154">
        <v>15</v>
      </c>
      <c r="H188" s="154">
        <v>15</v>
      </c>
      <c r="I188" s="154">
        <v>15</v>
      </c>
      <c r="J188" s="154">
        <v>15</v>
      </c>
      <c r="K188" s="154">
        <v>15</v>
      </c>
      <c r="L188" s="154">
        <v>15</v>
      </c>
      <c r="M188" s="154">
        <v>15</v>
      </c>
    </row>
    <row r="189" spans="4:13" ht="14.5">
      <c r="D189" s="3"/>
      <c r="E189" s="153" t="s">
        <v>62</v>
      </c>
      <c r="F189" s="3"/>
      <c r="G189" s="154">
        <v>15</v>
      </c>
      <c r="H189" s="154">
        <v>15</v>
      </c>
      <c r="I189" s="154">
        <v>15</v>
      </c>
      <c r="J189" s="154">
        <v>15</v>
      </c>
      <c r="K189" s="154">
        <v>15</v>
      </c>
      <c r="L189" s="154">
        <v>15</v>
      </c>
      <c r="M189" s="154">
        <v>15</v>
      </c>
    </row>
  </sheetData>
  <mergeCells count="1">
    <mergeCell ref="B3:B20"/>
  </mergeCells>
  <phoneticPr fontId="1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19E20-6077-4199-8922-9616289777EE}">
  <dimension ref="A1:FK162"/>
  <sheetViews>
    <sheetView topLeftCell="A7" zoomScale="48" workbookViewId="0">
      <selection activeCell="W14" sqref="W14"/>
    </sheetView>
  </sheetViews>
  <sheetFormatPr defaultRowHeight="12.5"/>
  <cols>
    <col min="2" max="2" width="38.81640625" bestFit="1" customWidth="1"/>
    <col min="4" max="22" width="0" hidden="1" customWidth="1"/>
    <col min="26" max="26" width="38.1796875" bestFit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206"/>
      <c r="B1" s="206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06"/>
      <c r="Z1" s="206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06"/>
      <c r="AX1" s="206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06"/>
      <c r="BV1" s="206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06"/>
      <c r="CT1" s="206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06"/>
      <c r="DR1" s="206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06"/>
      <c r="EP1" s="206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4.5">
      <c r="A2" s="206"/>
      <c r="B2" s="206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06"/>
      <c r="Z2" s="206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06"/>
      <c r="AX2" s="206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06"/>
      <c r="BV2" s="206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06"/>
      <c r="CT2" s="206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06"/>
      <c r="DR2" s="206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06"/>
      <c r="EP2" s="206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4.5">
      <c r="A3" s="206"/>
      <c r="B3" s="20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06"/>
      <c r="Z3" s="206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06"/>
      <c r="AX3" s="206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06"/>
      <c r="BV3" s="206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06"/>
      <c r="CT3" s="206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06"/>
      <c r="DR3" s="206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06"/>
      <c r="EP3" s="206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4.5">
      <c r="A4" s="206"/>
      <c r="B4" s="20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06"/>
      <c r="Z4" s="206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06"/>
      <c r="AX4" s="206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06"/>
      <c r="BV4" s="206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06"/>
      <c r="CT4" s="206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06"/>
      <c r="DR4" s="206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06"/>
      <c r="EP4" s="206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07" t="s">
        <v>6</v>
      </c>
      <c r="B5" s="207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07" t="s">
        <v>6</v>
      </c>
      <c r="Z5" s="207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07" t="s">
        <v>6</v>
      </c>
      <c r="AX5" s="207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07" t="s">
        <v>6</v>
      </c>
      <c r="BV5" s="207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07" t="s">
        <v>6</v>
      </c>
      <c r="CT5" s="207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07" t="s">
        <v>6</v>
      </c>
      <c r="DR5" s="207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07" t="s">
        <v>6</v>
      </c>
      <c r="EP5" s="207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06"/>
      <c r="B6" s="206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07"/>
      <c r="Z6" s="207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07"/>
      <c r="AX6" s="207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07"/>
      <c r="BV6" s="207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07"/>
      <c r="CT6" s="207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07"/>
      <c r="DR6" s="207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06"/>
      <c r="EP6" s="206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7.5">
      <c r="A7" s="209" t="s">
        <v>115</v>
      </c>
      <c r="B7" s="209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09" t="s">
        <v>133</v>
      </c>
      <c r="Z7" s="209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09" t="s">
        <v>136</v>
      </c>
      <c r="AX7" s="209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09" t="s">
        <v>137</v>
      </c>
      <c r="BV7" s="209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09" t="s">
        <v>138</v>
      </c>
      <c r="CT7" s="209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09" t="s">
        <v>139</v>
      </c>
      <c r="DR7" s="209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09" t="s">
        <v>140</v>
      </c>
      <c r="EP7" s="209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5">
      <c r="A8" s="209" t="s">
        <v>152</v>
      </c>
      <c r="B8" s="209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09" t="s">
        <v>152</v>
      </c>
      <c r="Z8" s="209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09" t="s">
        <v>152</v>
      </c>
      <c r="AX8" s="209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09" t="s">
        <v>152</v>
      </c>
      <c r="BV8" s="209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09" t="s">
        <v>152</v>
      </c>
      <c r="CT8" s="209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09" t="s">
        <v>152</v>
      </c>
      <c r="DR8" s="209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09" t="s">
        <v>152</v>
      </c>
      <c r="EP8" s="209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9" s="206"/>
      <c r="B9" s="206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06"/>
      <c r="Z9" s="206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06"/>
      <c r="AX9" s="206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06"/>
      <c r="BV9" s="206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06"/>
      <c r="CT9" s="206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06"/>
      <c r="DR9" s="206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06"/>
      <c r="EP9" s="206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4.5">
      <c r="A10" s="206"/>
      <c r="B10" s="206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06"/>
      <c r="Z10" s="206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06"/>
      <c r="AX10" s="206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06"/>
      <c r="BV10" s="206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06"/>
      <c r="CT10" s="206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06"/>
      <c r="DR10" s="206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06"/>
      <c r="EP10" s="206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" thickBot="1">
      <c r="A11" s="206"/>
      <c r="B11" s="206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06"/>
      <c r="Z11" s="206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06"/>
      <c r="AX11" s="206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06"/>
      <c r="BV11" s="206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06"/>
      <c r="CT11" s="206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06"/>
      <c r="DR11" s="206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06"/>
      <c r="EP11" s="206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4.5">
      <c r="A12" s="206"/>
      <c r="B12" s="20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06"/>
      <c r="Z12" s="206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206"/>
      <c r="AX12" s="206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206"/>
      <c r="BV12" s="206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206"/>
      <c r="CT12" s="206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206"/>
      <c r="DR12" s="206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206"/>
      <c r="EP12" s="206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17">
      <c r="A13" s="7"/>
      <c r="B13" s="14" t="s">
        <v>153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4" t="s">
        <v>153</v>
      </c>
      <c r="AA13" s="49">
        <v>1442.3</v>
      </c>
      <c r="AB13" s="49">
        <v>1457</v>
      </c>
      <c r="AC13" s="49">
        <v>1479.3</v>
      </c>
      <c r="AD13" s="49">
        <v>1503.2</v>
      </c>
      <c r="AE13" s="49">
        <v>1530</v>
      </c>
      <c r="AF13" s="49">
        <v>1551.2</v>
      </c>
      <c r="AG13" s="49">
        <v>1571.4</v>
      </c>
      <c r="AH13" s="49">
        <v>1591.6</v>
      </c>
      <c r="AI13" s="49">
        <v>1609.2</v>
      </c>
      <c r="AJ13" s="49">
        <v>1624.2</v>
      </c>
      <c r="AK13" s="49">
        <v>1641.1</v>
      </c>
      <c r="AL13" s="49">
        <v>1654.9</v>
      </c>
      <c r="AM13" s="49">
        <v>1669</v>
      </c>
      <c r="AN13" s="49">
        <v>1680.5</v>
      </c>
      <c r="AO13" s="49">
        <v>1690</v>
      </c>
      <c r="AP13" s="49">
        <v>1697.8</v>
      </c>
      <c r="AQ13" s="49">
        <v>1705.3</v>
      </c>
      <c r="AR13" s="49">
        <v>1712.9</v>
      </c>
      <c r="AS13" s="49">
        <v>1720</v>
      </c>
      <c r="AT13" s="49">
        <v>1726.4</v>
      </c>
      <c r="AU13" s="49">
        <v>1733.1</v>
      </c>
      <c r="AW13" s="7"/>
      <c r="AX13" s="14" t="s">
        <v>153</v>
      </c>
      <c r="AY13" s="49">
        <v>2526.9</v>
      </c>
      <c r="AZ13" s="49">
        <v>2566.5</v>
      </c>
      <c r="BA13" s="49">
        <v>2611.3000000000002</v>
      </c>
      <c r="BB13" s="49">
        <v>2655.4</v>
      </c>
      <c r="BC13" s="49">
        <v>2701</v>
      </c>
      <c r="BD13" s="49">
        <v>2741.5</v>
      </c>
      <c r="BE13" s="49">
        <v>2778.5</v>
      </c>
      <c r="BF13" s="49">
        <v>2812.1</v>
      </c>
      <c r="BG13" s="49">
        <v>2843.7</v>
      </c>
      <c r="BH13" s="49">
        <v>2865.7</v>
      </c>
      <c r="BI13" s="49">
        <v>2890.4</v>
      </c>
      <c r="BJ13" s="49">
        <v>2912.3</v>
      </c>
      <c r="BK13" s="49">
        <v>2935.7</v>
      </c>
      <c r="BL13" s="49">
        <v>2955.9</v>
      </c>
      <c r="BM13" s="49">
        <v>2975.8</v>
      </c>
      <c r="BN13" s="49">
        <v>2993.1</v>
      </c>
      <c r="BO13" s="49">
        <v>3021.3</v>
      </c>
      <c r="BP13" s="49">
        <v>3046.7</v>
      </c>
      <c r="BQ13" s="49">
        <v>3090.8</v>
      </c>
      <c r="BR13" s="49">
        <v>3139.1</v>
      </c>
      <c r="BS13" s="49">
        <v>3175.9</v>
      </c>
      <c r="BU13" s="7"/>
      <c r="BV13" s="14" t="s">
        <v>153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312.60000000000002</v>
      </c>
      <c r="CB13" s="7">
        <v>316</v>
      </c>
      <c r="CC13" s="7">
        <v>319.2</v>
      </c>
      <c r="CD13" s="7">
        <v>322.39999999999998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4" t="s">
        <v>153</v>
      </c>
      <c r="CU13" s="7">
        <v>294.5</v>
      </c>
      <c r="CV13" s="7">
        <v>295.89999999999998</v>
      </c>
      <c r="CW13" s="7">
        <v>297.39999999999998</v>
      </c>
      <c r="CX13" s="7">
        <v>299.2</v>
      </c>
      <c r="CY13" s="7">
        <v>300.89999999999998</v>
      </c>
      <c r="CZ13" s="7">
        <v>302.8</v>
      </c>
      <c r="DA13" s="7">
        <v>304.60000000000002</v>
      </c>
      <c r="DB13" s="7">
        <v>307.7</v>
      </c>
      <c r="DC13" s="7">
        <v>311.7</v>
      </c>
      <c r="DD13" s="7">
        <v>314.60000000000002</v>
      </c>
      <c r="DE13" s="7">
        <v>318</v>
      </c>
      <c r="DF13" s="7">
        <v>321.60000000000002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4" t="s">
        <v>153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49">
        <v>1005.1</v>
      </c>
      <c r="EI13" s="49">
        <v>1015.9</v>
      </c>
      <c r="EJ13" s="49">
        <v>1026.4000000000001</v>
      </c>
      <c r="EK13" s="49">
        <v>1037.5999999999999</v>
      </c>
      <c r="EL13" s="49">
        <v>1046.8</v>
      </c>
      <c r="EM13" s="49">
        <v>1055.8</v>
      </c>
      <c r="EO13" s="7"/>
      <c r="EP13" s="14" t="s">
        <v>153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49">
        <v>1005</v>
      </c>
      <c r="FH13" s="49">
        <v>1011.9</v>
      </c>
      <c r="FI13" s="49">
        <v>1019.5</v>
      </c>
      <c r="FJ13" s="49">
        <v>1027</v>
      </c>
      <c r="FK13" s="49">
        <v>1033.5999999999999</v>
      </c>
    </row>
    <row r="14" spans="1:167" ht="169.5">
      <c r="A14" s="37"/>
      <c r="B14" s="48" t="s">
        <v>154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154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154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154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154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154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154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4.5">
      <c r="A15" s="37"/>
      <c r="B15" s="36" t="s">
        <v>155</v>
      </c>
      <c r="C15" s="37">
        <v>99.5</v>
      </c>
      <c r="D15" s="37">
        <v>87.1</v>
      </c>
      <c r="E15" s="37">
        <v>73.900000000000006</v>
      </c>
      <c r="F15" s="37">
        <v>62</v>
      </c>
      <c r="G15" s="37">
        <v>51.6</v>
      </c>
      <c r="H15" s="37">
        <v>41.1</v>
      </c>
      <c r="I15" s="37">
        <v>32.1</v>
      </c>
      <c r="J15" s="37">
        <v>23.5</v>
      </c>
      <c r="K15" s="37">
        <v>15.5</v>
      </c>
      <c r="L15" s="37">
        <v>6.2</v>
      </c>
      <c r="M15" s="37">
        <v>0.9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7">
        <v>0</v>
      </c>
      <c r="Y15" s="37"/>
      <c r="Z15" s="36" t="s">
        <v>155</v>
      </c>
      <c r="AA15" s="37">
        <v>0</v>
      </c>
      <c r="AB15" s="37">
        <v>0</v>
      </c>
      <c r="AC15" s="37">
        <v>0</v>
      </c>
      <c r="AD15" s="37">
        <v>0</v>
      </c>
      <c r="AE15" s="37">
        <v>0</v>
      </c>
      <c r="AF15" s="37">
        <v>0</v>
      </c>
      <c r="AG15" s="37">
        <v>0</v>
      </c>
      <c r="AH15" s="37">
        <v>0</v>
      </c>
      <c r="AI15" s="37">
        <v>0</v>
      </c>
      <c r="AJ15" s="37">
        <v>0</v>
      </c>
      <c r="AK15" s="37">
        <v>0</v>
      </c>
      <c r="AL15" s="37">
        <v>0</v>
      </c>
      <c r="AM15" s="37">
        <v>0</v>
      </c>
      <c r="AN15" s="37">
        <v>0</v>
      </c>
      <c r="AO15" s="37">
        <v>0</v>
      </c>
      <c r="AP15" s="37">
        <v>0</v>
      </c>
      <c r="AQ15" s="37">
        <v>0</v>
      </c>
      <c r="AR15" s="37">
        <v>0</v>
      </c>
      <c r="AS15" s="37">
        <v>0</v>
      </c>
      <c r="AT15" s="37">
        <v>0</v>
      </c>
      <c r="AU15" s="37">
        <v>0</v>
      </c>
      <c r="AW15" s="37"/>
      <c r="AX15" s="36" t="s">
        <v>155</v>
      </c>
      <c r="AY15" s="37">
        <v>59.1</v>
      </c>
      <c r="AZ15" s="37">
        <v>41.9</v>
      </c>
      <c r="BA15" s="37">
        <v>22.1</v>
      </c>
      <c r="BB15" s="37">
        <v>7.8</v>
      </c>
      <c r="BC15" s="37">
        <v>0</v>
      </c>
      <c r="BD15" s="37">
        <v>0</v>
      </c>
      <c r="BE15" s="37">
        <v>0</v>
      </c>
      <c r="BF15" s="37">
        <v>0</v>
      </c>
      <c r="BG15" s="37">
        <v>0</v>
      </c>
      <c r="BH15" s="37">
        <v>0</v>
      </c>
      <c r="BI15" s="37">
        <v>0</v>
      </c>
      <c r="BJ15" s="37">
        <v>0</v>
      </c>
      <c r="BK15" s="37">
        <v>0</v>
      </c>
      <c r="BL15" s="37">
        <v>0</v>
      </c>
      <c r="BM15" s="37">
        <v>0</v>
      </c>
      <c r="BN15" s="37">
        <v>0</v>
      </c>
      <c r="BO15" s="37">
        <v>0</v>
      </c>
      <c r="BP15" s="37">
        <v>0</v>
      </c>
      <c r="BQ15" s="37">
        <v>0</v>
      </c>
      <c r="BR15" s="37">
        <v>0</v>
      </c>
      <c r="BS15" s="37">
        <v>0</v>
      </c>
      <c r="BU15" s="37"/>
      <c r="BV15" s="36" t="s">
        <v>155</v>
      </c>
      <c r="BW15" s="37">
        <v>1.4</v>
      </c>
      <c r="BX15" s="37">
        <v>0.8</v>
      </c>
      <c r="BY15" s="37">
        <v>0.4</v>
      </c>
      <c r="BZ15" s="37">
        <v>0.2</v>
      </c>
      <c r="CA15" s="37">
        <v>0</v>
      </c>
      <c r="CB15" s="37">
        <v>0</v>
      </c>
      <c r="CC15" s="37">
        <v>0</v>
      </c>
      <c r="CD15" s="37">
        <v>0</v>
      </c>
      <c r="CE15" s="37">
        <v>0</v>
      </c>
      <c r="CF15" s="37">
        <v>0</v>
      </c>
      <c r="CG15" s="37">
        <v>0</v>
      </c>
      <c r="CH15" s="37">
        <v>0</v>
      </c>
      <c r="CI15" s="37">
        <v>0</v>
      </c>
      <c r="CJ15" s="37">
        <v>0</v>
      </c>
      <c r="CK15" s="37">
        <v>0</v>
      </c>
      <c r="CL15" s="37">
        <v>0</v>
      </c>
      <c r="CM15" s="37">
        <v>0</v>
      </c>
      <c r="CN15" s="37">
        <v>0</v>
      </c>
      <c r="CO15" s="37">
        <v>0</v>
      </c>
      <c r="CP15" s="37">
        <v>0</v>
      </c>
      <c r="CQ15" s="37">
        <v>0</v>
      </c>
      <c r="CS15" s="37"/>
      <c r="CT15" s="36" t="s">
        <v>155</v>
      </c>
      <c r="CU15" s="37">
        <v>4.0999999999999996</v>
      </c>
      <c r="CV15" s="37">
        <v>2.5</v>
      </c>
      <c r="CW15" s="37">
        <v>0.8</v>
      </c>
      <c r="CX15" s="37">
        <v>0</v>
      </c>
      <c r="CY15" s="37">
        <v>0</v>
      </c>
      <c r="CZ15" s="37">
        <v>0</v>
      </c>
      <c r="DA15" s="37">
        <v>0</v>
      </c>
      <c r="DB15" s="37">
        <v>0</v>
      </c>
      <c r="DC15" s="37">
        <v>0</v>
      </c>
      <c r="DD15" s="37">
        <v>0</v>
      </c>
      <c r="DE15" s="37">
        <v>0</v>
      </c>
      <c r="DF15" s="37">
        <v>0</v>
      </c>
      <c r="DG15" s="37">
        <v>0</v>
      </c>
      <c r="DH15" s="37">
        <v>0</v>
      </c>
      <c r="DI15" s="37">
        <v>0</v>
      </c>
      <c r="DJ15" s="37">
        <v>0</v>
      </c>
      <c r="DK15" s="37">
        <v>0</v>
      </c>
      <c r="DL15" s="37">
        <v>0</v>
      </c>
      <c r="DM15" s="37">
        <v>0</v>
      </c>
      <c r="DN15" s="37">
        <v>0</v>
      </c>
      <c r="DO15" s="37">
        <v>0</v>
      </c>
      <c r="DQ15" s="37"/>
      <c r="DR15" s="36" t="s">
        <v>155</v>
      </c>
      <c r="DS15" s="37">
        <v>3.6</v>
      </c>
      <c r="DT15" s="37">
        <v>3.1</v>
      </c>
      <c r="DU15" s="37">
        <v>2.6</v>
      </c>
      <c r="DV15" s="37">
        <v>2.2000000000000002</v>
      </c>
      <c r="DW15" s="37">
        <v>1.7</v>
      </c>
      <c r="DX15" s="37">
        <v>1.3</v>
      </c>
      <c r="DY15" s="37">
        <v>0.9</v>
      </c>
      <c r="DZ15" s="37">
        <v>0.5</v>
      </c>
      <c r="EA15" s="37">
        <v>0</v>
      </c>
      <c r="EB15" s="37">
        <v>0</v>
      </c>
      <c r="EC15" s="37">
        <v>0</v>
      </c>
      <c r="ED15" s="37">
        <v>0</v>
      </c>
      <c r="EE15" s="37">
        <v>0</v>
      </c>
      <c r="EF15" s="37">
        <v>0</v>
      </c>
      <c r="EG15" s="37">
        <v>0</v>
      </c>
      <c r="EH15" s="37">
        <v>0</v>
      </c>
      <c r="EI15" s="37">
        <v>0</v>
      </c>
      <c r="EJ15" s="37">
        <v>0</v>
      </c>
      <c r="EK15" s="37">
        <v>0</v>
      </c>
      <c r="EL15" s="37">
        <v>0</v>
      </c>
      <c r="EM15" s="37">
        <v>0</v>
      </c>
      <c r="EO15" s="37"/>
      <c r="EP15" s="36" t="s">
        <v>155</v>
      </c>
      <c r="EQ15" s="37">
        <v>21.6</v>
      </c>
      <c r="ER15" s="37">
        <v>16.2</v>
      </c>
      <c r="ES15" s="37">
        <v>10.9</v>
      </c>
      <c r="ET15" s="37">
        <v>5.4</v>
      </c>
      <c r="EU15" s="37">
        <v>4.9000000000000004</v>
      </c>
      <c r="EV15" s="37">
        <v>4.4000000000000004</v>
      </c>
      <c r="EW15" s="37">
        <v>4.0999999999999996</v>
      </c>
      <c r="EX15" s="37">
        <v>3.6</v>
      </c>
      <c r="EY15" s="37">
        <v>3.5</v>
      </c>
      <c r="EZ15" s="37">
        <v>3.1</v>
      </c>
      <c r="FA15" s="37">
        <v>2.8</v>
      </c>
      <c r="FB15" s="37">
        <v>2.1</v>
      </c>
      <c r="FC15" s="37">
        <v>2.2999999999999998</v>
      </c>
      <c r="FD15" s="37">
        <v>1.7</v>
      </c>
      <c r="FE15" s="37">
        <v>1.7</v>
      </c>
      <c r="FF15" s="37">
        <v>1.6</v>
      </c>
      <c r="FG15" s="37">
        <v>1.4</v>
      </c>
      <c r="FH15" s="37">
        <v>1</v>
      </c>
      <c r="FI15" s="37">
        <v>1.1000000000000001</v>
      </c>
      <c r="FJ15" s="37">
        <v>0.6</v>
      </c>
      <c r="FK15" s="37">
        <v>1.1000000000000001</v>
      </c>
    </row>
    <row r="16" spans="1:167" ht="14.5">
      <c r="A16" s="37"/>
      <c r="B16" s="36" t="s">
        <v>156</v>
      </c>
      <c r="C16" s="37">
        <v>136.5</v>
      </c>
      <c r="D16" s="37">
        <v>149.9</v>
      </c>
      <c r="E16" s="37">
        <v>164.4</v>
      </c>
      <c r="F16" s="37">
        <v>175.5</v>
      </c>
      <c r="G16" s="37">
        <v>183.9</v>
      </c>
      <c r="H16" s="37">
        <v>191.3</v>
      </c>
      <c r="I16" s="37">
        <v>196.1</v>
      </c>
      <c r="J16" s="37">
        <v>199.5</v>
      </c>
      <c r="K16" s="37">
        <v>200.7</v>
      </c>
      <c r="L16" s="37">
        <v>201.1</v>
      </c>
      <c r="M16" s="37">
        <v>199.3</v>
      </c>
      <c r="N16" s="37">
        <v>195.5</v>
      </c>
      <c r="O16" s="37">
        <v>190.8</v>
      </c>
      <c r="P16" s="37">
        <v>185.5</v>
      </c>
      <c r="Q16" s="37">
        <v>179.5</v>
      </c>
      <c r="R16" s="37">
        <v>172.1</v>
      </c>
      <c r="S16" s="37">
        <v>163.4</v>
      </c>
      <c r="T16" s="37">
        <v>153.9</v>
      </c>
      <c r="U16" s="37">
        <v>147.9</v>
      </c>
      <c r="V16" s="37">
        <v>143</v>
      </c>
      <c r="W16" s="37">
        <v>137</v>
      </c>
      <c r="Y16" s="37"/>
      <c r="Z16" s="36" t="s">
        <v>156</v>
      </c>
      <c r="AA16" s="37">
        <v>136.9</v>
      </c>
      <c r="AB16" s="37">
        <v>139</v>
      </c>
      <c r="AC16" s="37">
        <v>145.6</v>
      </c>
      <c r="AD16" s="37">
        <v>144.80000000000001</v>
      </c>
      <c r="AE16" s="37">
        <v>144.30000000000001</v>
      </c>
      <c r="AF16" s="37">
        <v>142.80000000000001</v>
      </c>
      <c r="AG16" s="37">
        <v>141</v>
      </c>
      <c r="AH16" s="37">
        <v>139.19999999999999</v>
      </c>
      <c r="AI16" s="37">
        <v>137.9</v>
      </c>
      <c r="AJ16" s="37">
        <v>136.6</v>
      </c>
      <c r="AK16" s="37">
        <v>135.1</v>
      </c>
      <c r="AL16" s="37">
        <v>133.1</v>
      </c>
      <c r="AM16" s="37">
        <v>130.9</v>
      </c>
      <c r="AN16" s="37">
        <v>128.1</v>
      </c>
      <c r="AO16" s="37">
        <v>124.3</v>
      </c>
      <c r="AP16" s="37">
        <v>119.3</v>
      </c>
      <c r="AQ16" s="37">
        <v>112.7</v>
      </c>
      <c r="AR16" s="37">
        <v>104.6</v>
      </c>
      <c r="AS16" s="37">
        <v>95.1</v>
      </c>
      <c r="AT16" s="37">
        <v>84.4</v>
      </c>
      <c r="AU16" s="37">
        <v>73</v>
      </c>
      <c r="AW16" s="37"/>
      <c r="AX16" s="36" t="s">
        <v>156</v>
      </c>
      <c r="AY16" s="37">
        <v>113.6</v>
      </c>
      <c r="AZ16" s="37">
        <v>122.4</v>
      </c>
      <c r="BA16" s="37">
        <v>123.9</v>
      </c>
      <c r="BB16" s="37">
        <v>126.8</v>
      </c>
      <c r="BC16" s="37">
        <v>131.9</v>
      </c>
      <c r="BD16" s="37">
        <v>134.19999999999999</v>
      </c>
      <c r="BE16" s="37">
        <v>133.4</v>
      </c>
      <c r="BF16" s="37">
        <v>132.6</v>
      </c>
      <c r="BG16" s="37">
        <v>131.80000000000001</v>
      </c>
      <c r="BH16" s="37">
        <v>130.80000000000001</v>
      </c>
      <c r="BI16" s="37">
        <v>129.19999999999999</v>
      </c>
      <c r="BJ16" s="37">
        <v>127</v>
      </c>
      <c r="BK16" s="37">
        <v>124.2</v>
      </c>
      <c r="BL16" s="37">
        <v>120.3</v>
      </c>
      <c r="BM16" s="37">
        <v>114.1</v>
      </c>
      <c r="BN16" s="37">
        <v>107.2</v>
      </c>
      <c r="BO16" s="37">
        <v>99.9</v>
      </c>
      <c r="BP16" s="37">
        <v>92</v>
      </c>
      <c r="BQ16" s="37">
        <v>83.8</v>
      </c>
      <c r="BR16" s="37">
        <v>75.2</v>
      </c>
      <c r="BS16" s="37">
        <v>66.2</v>
      </c>
      <c r="BU16" s="37"/>
      <c r="BV16" s="36" t="s">
        <v>156</v>
      </c>
      <c r="BW16" s="37">
        <v>4.3</v>
      </c>
      <c r="BX16" s="37">
        <v>4.3</v>
      </c>
      <c r="BY16" s="37">
        <v>4.3</v>
      </c>
      <c r="BZ16" s="37">
        <v>4.3</v>
      </c>
      <c r="CA16" s="37">
        <v>4.3</v>
      </c>
      <c r="CB16" s="37">
        <v>4.3</v>
      </c>
      <c r="CC16" s="37">
        <v>4.3</v>
      </c>
      <c r="CD16" s="37">
        <v>4.3</v>
      </c>
      <c r="CE16" s="37">
        <v>4.3</v>
      </c>
      <c r="CF16" s="37">
        <v>4.3</v>
      </c>
      <c r="CG16" s="37">
        <v>4.3</v>
      </c>
      <c r="CH16" s="37">
        <v>4.3</v>
      </c>
      <c r="CI16" s="37">
        <v>4.2</v>
      </c>
      <c r="CJ16" s="37">
        <v>4.2</v>
      </c>
      <c r="CK16" s="37">
        <v>4</v>
      </c>
      <c r="CL16" s="37">
        <v>3.8</v>
      </c>
      <c r="CM16" s="37">
        <v>3.5</v>
      </c>
      <c r="CN16" s="37">
        <v>3.1</v>
      </c>
      <c r="CO16" s="37">
        <v>2.6</v>
      </c>
      <c r="CP16" s="37">
        <v>2.1</v>
      </c>
      <c r="CQ16" s="37">
        <v>1.6</v>
      </c>
      <c r="CS16" s="37"/>
      <c r="CT16" s="36" t="s">
        <v>156</v>
      </c>
      <c r="CU16" s="37">
        <v>6</v>
      </c>
      <c r="CV16" s="37">
        <v>7.4</v>
      </c>
      <c r="CW16" s="37">
        <v>7.5</v>
      </c>
      <c r="CX16" s="37">
        <v>7.6</v>
      </c>
      <c r="CY16" s="37">
        <v>7.6</v>
      </c>
      <c r="CZ16" s="37">
        <v>7.6</v>
      </c>
      <c r="DA16" s="37">
        <v>7.5</v>
      </c>
      <c r="DB16" s="37">
        <v>7.5</v>
      </c>
      <c r="DC16" s="37">
        <v>7.5</v>
      </c>
      <c r="DD16" s="37">
        <v>7.5</v>
      </c>
      <c r="DE16" s="37">
        <v>7.4</v>
      </c>
      <c r="DF16" s="37">
        <v>7.4</v>
      </c>
      <c r="DG16" s="37">
        <v>7.4</v>
      </c>
      <c r="DH16" s="37">
        <v>7.4</v>
      </c>
      <c r="DI16" s="37">
        <v>7.4</v>
      </c>
      <c r="DJ16" s="37">
        <v>7.3</v>
      </c>
      <c r="DK16" s="37">
        <v>7.1</v>
      </c>
      <c r="DL16" s="37">
        <v>6.8</v>
      </c>
      <c r="DM16" s="37">
        <v>6.4</v>
      </c>
      <c r="DN16" s="37">
        <v>5.9</v>
      </c>
      <c r="DO16" s="37">
        <v>5.2</v>
      </c>
      <c r="DQ16" s="37"/>
      <c r="DR16" s="36" t="s">
        <v>156</v>
      </c>
      <c r="DS16" s="37">
        <v>1.3</v>
      </c>
      <c r="DT16" s="37">
        <v>1.7</v>
      </c>
      <c r="DU16" s="37">
        <v>2.1</v>
      </c>
      <c r="DV16" s="37">
        <v>2.6</v>
      </c>
      <c r="DW16" s="37">
        <v>2.9</v>
      </c>
      <c r="DX16" s="37">
        <v>3.1</v>
      </c>
      <c r="DY16" s="37">
        <v>3.2</v>
      </c>
      <c r="DZ16" s="37">
        <v>3.3</v>
      </c>
      <c r="EA16" s="37">
        <v>3.3</v>
      </c>
      <c r="EB16" s="37">
        <v>3.2</v>
      </c>
      <c r="EC16" s="37">
        <v>3.2</v>
      </c>
      <c r="ED16" s="37">
        <v>3.1</v>
      </c>
      <c r="EE16" s="37">
        <v>3</v>
      </c>
      <c r="EF16" s="37">
        <v>2.9</v>
      </c>
      <c r="EG16" s="37">
        <v>2.8</v>
      </c>
      <c r="EH16" s="37">
        <v>2.7</v>
      </c>
      <c r="EI16" s="37">
        <v>2.5</v>
      </c>
      <c r="EJ16" s="37">
        <v>2.4</v>
      </c>
      <c r="EK16" s="37">
        <v>2.2999999999999998</v>
      </c>
      <c r="EL16" s="37">
        <v>2.2000000000000002</v>
      </c>
      <c r="EM16" s="37">
        <v>2.2000000000000002</v>
      </c>
      <c r="EO16" s="37"/>
      <c r="EP16" s="36" t="s">
        <v>156</v>
      </c>
      <c r="EQ16" s="37">
        <v>19.7</v>
      </c>
      <c r="ER16" s="37">
        <v>24.4</v>
      </c>
      <c r="ES16" s="37">
        <v>27.3</v>
      </c>
      <c r="ET16" s="37">
        <v>29.2</v>
      </c>
      <c r="EU16" s="37">
        <v>31.9</v>
      </c>
      <c r="EV16" s="37">
        <v>34.200000000000003</v>
      </c>
      <c r="EW16" s="37">
        <v>36.6</v>
      </c>
      <c r="EX16" s="37">
        <v>37.5</v>
      </c>
      <c r="EY16" s="37">
        <v>37.5</v>
      </c>
      <c r="EZ16" s="37">
        <v>37.700000000000003</v>
      </c>
      <c r="FA16" s="37">
        <v>37.9</v>
      </c>
      <c r="FB16" s="37">
        <v>39.5</v>
      </c>
      <c r="FC16" s="37">
        <v>39.5</v>
      </c>
      <c r="FD16" s="37">
        <v>40.1</v>
      </c>
      <c r="FE16" s="37">
        <v>39.6</v>
      </c>
      <c r="FF16" s="37">
        <v>39</v>
      </c>
      <c r="FG16" s="37">
        <v>38.4</v>
      </c>
      <c r="FH16" s="37">
        <v>37.700000000000003</v>
      </c>
      <c r="FI16" s="37">
        <v>36.6</v>
      </c>
      <c r="FJ16" s="37">
        <v>36</v>
      </c>
      <c r="FK16" s="37">
        <v>34.5</v>
      </c>
    </row>
    <row r="17" spans="1:167" ht="14.5">
      <c r="A17" s="37"/>
      <c r="B17" s="36" t="s">
        <v>157</v>
      </c>
      <c r="C17" s="37">
        <v>0</v>
      </c>
      <c r="D17" s="37">
        <v>0</v>
      </c>
      <c r="E17" s="37">
        <v>0</v>
      </c>
      <c r="F17" s="37">
        <v>0</v>
      </c>
      <c r="G17" s="37">
        <v>0</v>
      </c>
      <c r="H17" s="37">
        <v>0</v>
      </c>
      <c r="I17" s="37">
        <v>0</v>
      </c>
      <c r="J17" s="37">
        <v>0</v>
      </c>
      <c r="K17" s="37">
        <v>0</v>
      </c>
      <c r="L17" s="37">
        <v>0</v>
      </c>
      <c r="M17" s="37">
        <v>0</v>
      </c>
      <c r="N17" s="37">
        <v>0</v>
      </c>
      <c r="O17" s="37">
        <v>0</v>
      </c>
      <c r="P17" s="37">
        <v>0</v>
      </c>
      <c r="Q17" s="37">
        <v>0</v>
      </c>
      <c r="R17" s="37">
        <v>0</v>
      </c>
      <c r="S17" s="37">
        <v>0</v>
      </c>
      <c r="T17" s="37">
        <v>0</v>
      </c>
      <c r="U17" s="37">
        <v>0</v>
      </c>
      <c r="V17" s="37">
        <v>0</v>
      </c>
      <c r="W17" s="37">
        <v>0</v>
      </c>
      <c r="Y17" s="37"/>
      <c r="Z17" s="36" t="s">
        <v>157</v>
      </c>
      <c r="AA17" s="37">
        <v>0</v>
      </c>
      <c r="AB17" s="37">
        <v>0</v>
      </c>
      <c r="AC17" s="37">
        <v>0</v>
      </c>
      <c r="AD17" s="37">
        <v>0</v>
      </c>
      <c r="AE17" s="37">
        <v>0</v>
      </c>
      <c r="AF17" s="37">
        <v>0</v>
      </c>
      <c r="AG17" s="37">
        <v>0</v>
      </c>
      <c r="AH17" s="37">
        <v>0</v>
      </c>
      <c r="AI17" s="37">
        <v>0</v>
      </c>
      <c r="AJ17" s="37">
        <v>0</v>
      </c>
      <c r="AK17" s="37">
        <v>0</v>
      </c>
      <c r="AL17" s="37">
        <v>0</v>
      </c>
      <c r="AM17" s="37">
        <v>0</v>
      </c>
      <c r="AN17" s="37">
        <v>0</v>
      </c>
      <c r="AO17" s="37">
        <v>0</v>
      </c>
      <c r="AP17" s="37">
        <v>0</v>
      </c>
      <c r="AQ17" s="37">
        <v>0</v>
      </c>
      <c r="AR17" s="37">
        <v>0</v>
      </c>
      <c r="AS17" s="37">
        <v>0</v>
      </c>
      <c r="AT17" s="37">
        <v>0</v>
      </c>
      <c r="AU17" s="37">
        <v>0</v>
      </c>
      <c r="AW17" s="37"/>
      <c r="AX17" s="36" t="s">
        <v>157</v>
      </c>
      <c r="AY17" s="37">
        <v>0</v>
      </c>
      <c r="AZ17" s="37">
        <v>0</v>
      </c>
      <c r="BA17" s="37">
        <v>0</v>
      </c>
      <c r="BB17" s="37">
        <v>0</v>
      </c>
      <c r="BC17" s="37">
        <v>0</v>
      </c>
      <c r="BD17" s="37">
        <v>0</v>
      </c>
      <c r="BE17" s="37">
        <v>0</v>
      </c>
      <c r="BF17" s="37">
        <v>0</v>
      </c>
      <c r="BG17" s="37">
        <v>0</v>
      </c>
      <c r="BH17" s="37">
        <v>0</v>
      </c>
      <c r="BI17" s="37">
        <v>0</v>
      </c>
      <c r="BJ17" s="37">
        <v>0</v>
      </c>
      <c r="BK17" s="37">
        <v>0</v>
      </c>
      <c r="BL17" s="37">
        <v>0</v>
      </c>
      <c r="BM17" s="37">
        <v>0</v>
      </c>
      <c r="BN17" s="37">
        <v>0</v>
      </c>
      <c r="BO17" s="37">
        <v>0</v>
      </c>
      <c r="BP17" s="37">
        <v>0</v>
      </c>
      <c r="BQ17" s="37">
        <v>0</v>
      </c>
      <c r="BR17" s="37">
        <v>0</v>
      </c>
      <c r="BS17" s="37">
        <v>0</v>
      </c>
      <c r="BU17" s="37"/>
      <c r="BV17" s="36" t="s">
        <v>157</v>
      </c>
      <c r="BW17" s="37">
        <v>0</v>
      </c>
      <c r="BX17" s="37">
        <v>0</v>
      </c>
      <c r="BY17" s="37">
        <v>0</v>
      </c>
      <c r="BZ17" s="37">
        <v>0</v>
      </c>
      <c r="CA17" s="37">
        <v>0</v>
      </c>
      <c r="CB17" s="37">
        <v>0</v>
      </c>
      <c r="CC17" s="37">
        <v>0</v>
      </c>
      <c r="CD17" s="37">
        <v>0</v>
      </c>
      <c r="CE17" s="37">
        <v>0</v>
      </c>
      <c r="CF17" s="37">
        <v>0</v>
      </c>
      <c r="CG17" s="37">
        <v>0</v>
      </c>
      <c r="CH17" s="37">
        <v>0</v>
      </c>
      <c r="CI17" s="37">
        <v>0</v>
      </c>
      <c r="CJ17" s="37">
        <v>0</v>
      </c>
      <c r="CK17" s="37">
        <v>0</v>
      </c>
      <c r="CL17" s="37">
        <v>0</v>
      </c>
      <c r="CM17" s="37">
        <v>0</v>
      </c>
      <c r="CN17" s="37">
        <v>0</v>
      </c>
      <c r="CO17" s="37">
        <v>0</v>
      </c>
      <c r="CP17" s="37">
        <v>0</v>
      </c>
      <c r="CQ17" s="37">
        <v>0</v>
      </c>
      <c r="CS17" s="37"/>
      <c r="CT17" s="36" t="s">
        <v>157</v>
      </c>
      <c r="CU17" s="37">
        <v>0</v>
      </c>
      <c r="CV17" s="37">
        <v>0</v>
      </c>
      <c r="CW17" s="37">
        <v>0</v>
      </c>
      <c r="CX17" s="37">
        <v>0</v>
      </c>
      <c r="CY17" s="37">
        <v>0</v>
      </c>
      <c r="CZ17" s="37">
        <v>0</v>
      </c>
      <c r="DA17" s="37">
        <v>0</v>
      </c>
      <c r="DB17" s="37">
        <v>0</v>
      </c>
      <c r="DC17" s="37">
        <v>0</v>
      </c>
      <c r="DD17" s="37">
        <v>0</v>
      </c>
      <c r="DE17" s="37">
        <v>0</v>
      </c>
      <c r="DF17" s="37">
        <v>0</v>
      </c>
      <c r="DG17" s="37">
        <v>0</v>
      </c>
      <c r="DH17" s="37">
        <v>0</v>
      </c>
      <c r="DI17" s="37">
        <v>0</v>
      </c>
      <c r="DJ17" s="37">
        <v>0</v>
      </c>
      <c r="DK17" s="37">
        <v>0</v>
      </c>
      <c r="DL17" s="37">
        <v>0</v>
      </c>
      <c r="DM17" s="37">
        <v>0</v>
      </c>
      <c r="DN17" s="37">
        <v>0</v>
      </c>
      <c r="DO17" s="37">
        <v>0</v>
      </c>
      <c r="DQ17" s="37"/>
      <c r="DR17" s="36" t="s">
        <v>157</v>
      </c>
      <c r="DS17" s="37">
        <v>0</v>
      </c>
      <c r="DT17" s="37">
        <v>0</v>
      </c>
      <c r="DU17" s="37">
        <v>0</v>
      </c>
      <c r="DV17" s="37">
        <v>0</v>
      </c>
      <c r="DW17" s="37">
        <v>0</v>
      </c>
      <c r="DX17" s="37">
        <v>0</v>
      </c>
      <c r="DY17" s="37">
        <v>0</v>
      </c>
      <c r="DZ17" s="37">
        <v>0</v>
      </c>
      <c r="EA17" s="37">
        <v>0</v>
      </c>
      <c r="EB17" s="37">
        <v>0</v>
      </c>
      <c r="EC17" s="37">
        <v>0</v>
      </c>
      <c r="ED17" s="37">
        <v>0</v>
      </c>
      <c r="EE17" s="37">
        <v>0</v>
      </c>
      <c r="EF17" s="37">
        <v>0</v>
      </c>
      <c r="EG17" s="37">
        <v>0</v>
      </c>
      <c r="EH17" s="37">
        <v>0</v>
      </c>
      <c r="EI17" s="37">
        <v>0</v>
      </c>
      <c r="EJ17" s="37">
        <v>0</v>
      </c>
      <c r="EK17" s="37">
        <v>0</v>
      </c>
      <c r="EL17" s="37">
        <v>0</v>
      </c>
      <c r="EM17" s="37">
        <v>0</v>
      </c>
      <c r="EO17" s="37"/>
      <c r="EP17" s="36" t="s">
        <v>157</v>
      </c>
      <c r="EQ17" s="37">
        <v>0</v>
      </c>
      <c r="ER17" s="37">
        <v>0</v>
      </c>
      <c r="ES17" s="37">
        <v>0</v>
      </c>
      <c r="ET17" s="37">
        <v>0</v>
      </c>
      <c r="EU17" s="37">
        <v>0</v>
      </c>
      <c r="EV17" s="37">
        <v>0</v>
      </c>
      <c r="EW17" s="37">
        <v>0</v>
      </c>
      <c r="EX17" s="37">
        <v>0</v>
      </c>
      <c r="EY17" s="37">
        <v>0</v>
      </c>
      <c r="EZ17" s="37">
        <v>0</v>
      </c>
      <c r="FA17" s="37">
        <v>0</v>
      </c>
      <c r="FB17" s="37">
        <v>0</v>
      </c>
      <c r="FC17" s="37">
        <v>0</v>
      </c>
      <c r="FD17" s="37">
        <v>0</v>
      </c>
      <c r="FE17" s="37">
        <v>0</v>
      </c>
      <c r="FF17" s="37">
        <v>0</v>
      </c>
      <c r="FG17" s="37">
        <v>0</v>
      </c>
      <c r="FH17" s="37">
        <v>0</v>
      </c>
      <c r="FI17" s="37">
        <v>0</v>
      </c>
      <c r="FJ17" s="37">
        <v>0</v>
      </c>
      <c r="FK17" s="37">
        <v>0</v>
      </c>
    </row>
    <row r="18" spans="1:167" ht="14.5">
      <c r="A18" s="37"/>
      <c r="B18" s="36" t="s">
        <v>158</v>
      </c>
      <c r="C18" s="37">
        <v>1.5</v>
      </c>
      <c r="D18" s="37">
        <v>1.5</v>
      </c>
      <c r="E18" s="37">
        <v>1.5</v>
      </c>
      <c r="F18" s="37">
        <v>1.5</v>
      </c>
      <c r="G18" s="37">
        <v>1.4</v>
      </c>
      <c r="H18" s="37">
        <v>1.3</v>
      </c>
      <c r="I18" s="37">
        <v>1.2</v>
      </c>
      <c r="J18" s="37">
        <v>1.1000000000000001</v>
      </c>
      <c r="K18" s="37">
        <v>1</v>
      </c>
      <c r="L18" s="37">
        <v>0.9</v>
      </c>
      <c r="M18" s="37">
        <v>0.7</v>
      </c>
      <c r="N18" s="37">
        <v>0.6</v>
      </c>
      <c r="O18" s="37">
        <v>0.5</v>
      </c>
      <c r="P18" s="37">
        <v>0.4</v>
      </c>
      <c r="Q18" s="37">
        <v>0.3</v>
      </c>
      <c r="R18" s="37">
        <v>0.2</v>
      </c>
      <c r="S18" s="37">
        <v>0.1</v>
      </c>
      <c r="T18" s="37">
        <v>0.1</v>
      </c>
      <c r="U18" s="37">
        <v>0.2</v>
      </c>
      <c r="V18" s="37">
        <v>0.1</v>
      </c>
      <c r="W18" s="37">
        <v>0.1</v>
      </c>
      <c r="Y18" s="37"/>
      <c r="Z18" s="36" t="s">
        <v>158</v>
      </c>
      <c r="AA18" s="37">
        <v>51.7</v>
      </c>
      <c r="AB18" s="37">
        <v>50.2</v>
      </c>
      <c r="AC18" s="37">
        <v>45.7</v>
      </c>
      <c r="AD18" s="37">
        <v>41</v>
      </c>
      <c r="AE18" s="37">
        <v>35.200000000000003</v>
      </c>
      <c r="AF18" s="37">
        <v>29</v>
      </c>
      <c r="AG18" s="37">
        <v>22.4</v>
      </c>
      <c r="AH18" s="37">
        <v>15.9</v>
      </c>
      <c r="AI18" s="37">
        <v>9.9</v>
      </c>
      <c r="AJ18" s="37">
        <v>4.3</v>
      </c>
      <c r="AK18" s="37">
        <v>0</v>
      </c>
      <c r="AL18" s="37">
        <v>0</v>
      </c>
      <c r="AM18" s="37">
        <v>0</v>
      </c>
      <c r="AN18" s="37">
        <v>0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36" t="s">
        <v>158</v>
      </c>
      <c r="AY18" s="37">
        <v>735.9</v>
      </c>
      <c r="AZ18" s="37">
        <v>690</v>
      </c>
      <c r="BA18" s="37">
        <v>640</v>
      </c>
      <c r="BB18" s="37">
        <v>585.6</v>
      </c>
      <c r="BC18" s="37">
        <v>524.4</v>
      </c>
      <c r="BD18" s="37">
        <v>459.7</v>
      </c>
      <c r="BE18" s="37">
        <v>393.3</v>
      </c>
      <c r="BF18" s="37">
        <v>327.5</v>
      </c>
      <c r="BG18" s="37">
        <v>264.39999999999998</v>
      </c>
      <c r="BH18" s="37">
        <v>202.4</v>
      </c>
      <c r="BI18" s="37">
        <v>146</v>
      </c>
      <c r="BJ18" s="37">
        <v>92.6</v>
      </c>
      <c r="BK18" s="37">
        <v>43.2</v>
      </c>
      <c r="BL18" s="37">
        <v>0</v>
      </c>
      <c r="BM18" s="37">
        <v>0</v>
      </c>
      <c r="BN18" s="37">
        <v>0</v>
      </c>
      <c r="BO18" s="37">
        <v>0</v>
      </c>
      <c r="BP18" s="37">
        <v>0</v>
      </c>
      <c r="BQ18" s="37">
        <v>0</v>
      </c>
      <c r="BR18" s="37">
        <v>0</v>
      </c>
      <c r="BS18" s="37">
        <v>0</v>
      </c>
      <c r="BU18" s="37"/>
      <c r="BV18" s="36" t="s">
        <v>158</v>
      </c>
      <c r="BW18" s="37">
        <v>83.8</v>
      </c>
      <c r="BX18" s="37">
        <v>77.599999999999994</v>
      </c>
      <c r="BY18" s="37">
        <v>71.099999999999994</v>
      </c>
      <c r="BZ18" s="37">
        <v>64.599999999999994</v>
      </c>
      <c r="CA18" s="37">
        <v>57.8</v>
      </c>
      <c r="CB18" s="37">
        <v>51.1</v>
      </c>
      <c r="CC18" s="37">
        <v>44.4</v>
      </c>
      <c r="CD18" s="37">
        <v>37.799999999999997</v>
      </c>
      <c r="CE18" s="37">
        <v>31.5</v>
      </c>
      <c r="CF18" s="37">
        <v>25.8</v>
      </c>
      <c r="CG18" s="37">
        <v>20.399999999999999</v>
      </c>
      <c r="CH18" s="37">
        <v>15</v>
      </c>
      <c r="CI18" s="37">
        <v>9.9</v>
      </c>
      <c r="CJ18" s="37">
        <v>5.4</v>
      </c>
      <c r="CK18" s="37">
        <v>1.2</v>
      </c>
      <c r="CL18" s="37">
        <v>0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36" t="s">
        <v>158</v>
      </c>
      <c r="CU18" s="37">
        <v>139.1</v>
      </c>
      <c r="CV18" s="37">
        <v>129.6</v>
      </c>
      <c r="CW18" s="37">
        <v>120</v>
      </c>
      <c r="CX18" s="37">
        <v>109.7</v>
      </c>
      <c r="CY18" s="37">
        <v>98.5</v>
      </c>
      <c r="CZ18" s="37">
        <v>87.1</v>
      </c>
      <c r="DA18" s="37">
        <v>76.2</v>
      </c>
      <c r="DB18" s="37">
        <v>65.3</v>
      </c>
      <c r="DC18" s="37">
        <v>55</v>
      </c>
      <c r="DD18" s="37">
        <v>45.5</v>
      </c>
      <c r="DE18" s="37">
        <v>36.5</v>
      </c>
      <c r="DF18" s="37">
        <v>28</v>
      </c>
      <c r="DG18" s="37">
        <v>20.2</v>
      </c>
      <c r="DH18" s="37">
        <v>13.1</v>
      </c>
      <c r="DI18" s="37">
        <v>7.2</v>
      </c>
      <c r="DJ18" s="37">
        <v>1.9</v>
      </c>
      <c r="DK18" s="37">
        <v>0</v>
      </c>
      <c r="DL18" s="37">
        <v>0</v>
      </c>
      <c r="DM18" s="37">
        <v>0</v>
      </c>
      <c r="DN18" s="37">
        <v>0</v>
      </c>
      <c r="DO18" s="37">
        <v>0</v>
      </c>
      <c r="DQ18" s="37"/>
      <c r="DR18" s="36" t="s">
        <v>158</v>
      </c>
      <c r="DS18" s="37">
        <v>328.2</v>
      </c>
      <c r="DT18" s="37">
        <v>304.5</v>
      </c>
      <c r="DU18" s="37">
        <v>278.89999999999998</v>
      </c>
      <c r="DV18" s="37">
        <v>254.8</v>
      </c>
      <c r="DW18" s="37">
        <v>221.8</v>
      </c>
      <c r="DX18" s="37">
        <v>191.9</v>
      </c>
      <c r="DY18" s="37">
        <v>163</v>
      </c>
      <c r="DZ18" s="37">
        <v>136</v>
      </c>
      <c r="EA18" s="37">
        <v>112.1</v>
      </c>
      <c r="EB18" s="37">
        <v>88.8</v>
      </c>
      <c r="EC18" s="37">
        <v>70.400000000000006</v>
      </c>
      <c r="ED18" s="37">
        <v>51.7</v>
      </c>
      <c r="EE18" s="37">
        <v>33.9</v>
      </c>
      <c r="EF18" s="37">
        <v>18.100000000000001</v>
      </c>
      <c r="EG18" s="37">
        <v>4.5</v>
      </c>
      <c r="EH18" s="37">
        <v>0</v>
      </c>
      <c r="EI18" s="37">
        <v>0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158</v>
      </c>
      <c r="EQ18" s="37">
        <v>213.4</v>
      </c>
      <c r="ER18" s="37">
        <v>196.5</v>
      </c>
      <c r="ES18" s="37">
        <v>178.5</v>
      </c>
      <c r="ET18" s="37">
        <v>160.19999999999999</v>
      </c>
      <c r="EU18" s="37">
        <v>139.4</v>
      </c>
      <c r="EV18" s="37">
        <v>119.3</v>
      </c>
      <c r="EW18" s="37">
        <v>99.1</v>
      </c>
      <c r="EX18" s="37">
        <v>81.099999999999994</v>
      </c>
      <c r="EY18" s="37">
        <v>64.400000000000006</v>
      </c>
      <c r="EZ18" s="37">
        <v>46.7</v>
      </c>
      <c r="FA18" s="37">
        <v>33.4</v>
      </c>
      <c r="FB18" s="37">
        <v>21</v>
      </c>
      <c r="FC18" s="37">
        <v>9</v>
      </c>
      <c r="FD18" s="37">
        <v>0.3</v>
      </c>
      <c r="FE18" s="37">
        <v>0.2</v>
      </c>
      <c r="FF18" s="37">
        <v>0.2</v>
      </c>
      <c r="FG18" s="37">
        <v>0.1</v>
      </c>
      <c r="FH18" s="37">
        <v>0.1</v>
      </c>
      <c r="FI18" s="37">
        <v>0</v>
      </c>
      <c r="FJ18" s="37">
        <v>0</v>
      </c>
      <c r="FK18" s="37">
        <v>0</v>
      </c>
    </row>
    <row r="19" spans="1:167" ht="14.5">
      <c r="A19" s="37"/>
      <c r="B19" s="36" t="s">
        <v>159</v>
      </c>
      <c r="C19" s="37">
        <v>3.5</v>
      </c>
      <c r="D19" s="37">
        <v>3.5</v>
      </c>
      <c r="E19" s="37">
        <v>3.6</v>
      </c>
      <c r="F19" s="37">
        <v>3.7</v>
      </c>
      <c r="G19" s="37">
        <v>3.7</v>
      </c>
      <c r="H19" s="37">
        <v>3.7</v>
      </c>
      <c r="I19" s="37">
        <v>3.7</v>
      </c>
      <c r="J19" s="37">
        <v>3.7</v>
      </c>
      <c r="K19" s="37">
        <v>3.7</v>
      </c>
      <c r="L19" s="37">
        <v>3.7</v>
      </c>
      <c r="M19" s="37">
        <v>3.6</v>
      </c>
      <c r="N19" s="37">
        <v>3.6</v>
      </c>
      <c r="O19" s="37">
        <v>3.5</v>
      </c>
      <c r="P19" s="37">
        <v>3.4</v>
      </c>
      <c r="Q19" s="37">
        <v>3.3</v>
      </c>
      <c r="R19" s="37">
        <v>3.3</v>
      </c>
      <c r="S19" s="37">
        <v>3.1</v>
      </c>
      <c r="T19" s="37">
        <v>3</v>
      </c>
      <c r="U19" s="37">
        <v>2.8</v>
      </c>
      <c r="V19" s="37">
        <v>2.5</v>
      </c>
      <c r="W19" s="37">
        <v>2.1</v>
      </c>
      <c r="Y19" s="37"/>
      <c r="Z19" s="36" t="s">
        <v>159</v>
      </c>
      <c r="AA19" s="37">
        <v>8</v>
      </c>
      <c r="AB19" s="37">
        <v>8.1999999999999993</v>
      </c>
      <c r="AC19" s="37">
        <v>8.5</v>
      </c>
      <c r="AD19" s="37">
        <v>9.3000000000000007</v>
      </c>
      <c r="AE19" s="37">
        <v>10.6</v>
      </c>
      <c r="AF19" s="37">
        <v>11.4</v>
      </c>
      <c r="AG19" s="37">
        <v>12.1</v>
      </c>
      <c r="AH19" s="37">
        <v>12.4</v>
      </c>
      <c r="AI19" s="37">
        <v>12.5</v>
      </c>
      <c r="AJ19" s="37">
        <v>12.4</v>
      </c>
      <c r="AK19" s="37">
        <v>12</v>
      </c>
      <c r="AL19" s="37">
        <v>11.4</v>
      </c>
      <c r="AM19" s="37">
        <v>10.8</v>
      </c>
      <c r="AN19" s="37">
        <v>10.3</v>
      </c>
      <c r="AO19" s="37">
        <v>9.6999999999999993</v>
      </c>
      <c r="AP19" s="37">
        <v>9.1</v>
      </c>
      <c r="AQ19" s="37">
        <v>8.6</v>
      </c>
      <c r="AR19" s="37">
        <v>8</v>
      </c>
      <c r="AS19" s="37">
        <v>7.6</v>
      </c>
      <c r="AT19" s="37">
        <v>7.2</v>
      </c>
      <c r="AU19" s="37">
        <v>6.9</v>
      </c>
      <c r="AW19" s="37"/>
      <c r="AX19" s="36" t="s">
        <v>159</v>
      </c>
      <c r="AY19" s="37">
        <v>484.2</v>
      </c>
      <c r="AZ19" s="37">
        <v>518.70000000000005</v>
      </c>
      <c r="BA19" s="37">
        <v>556.20000000000005</v>
      </c>
      <c r="BB19" s="37">
        <v>588.9</v>
      </c>
      <c r="BC19" s="37">
        <v>617.6</v>
      </c>
      <c r="BD19" s="37">
        <v>640.20000000000005</v>
      </c>
      <c r="BE19" s="37">
        <v>658.6</v>
      </c>
      <c r="BF19" s="37">
        <v>674.9</v>
      </c>
      <c r="BG19" s="37">
        <v>681.9</v>
      </c>
      <c r="BH19" s="37">
        <v>683.5</v>
      </c>
      <c r="BI19" s="37">
        <v>675.6</v>
      </c>
      <c r="BJ19" s="37">
        <v>665.9</v>
      </c>
      <c r="BK19" s="37">
        <v>653.5</v>
      </c>
      <c r="BL19" s="37">
        <v>636.4</v>
      </c>
      <c r="BM19" s="37">
        <v>606.79999999999995</v>
      </c>
      <c r="BN19" s="37">
        <v>573.4</v>
      </c>
      <c r="BO19" s="37">
        <v>537.29999999999995</v>
      </c>
      <c r="BP19" s="37">
        <v>498.4</v>
      </c>
      <c r="BQ19" s="37">
        <v>459.3</v>
      </c>
      <c r="BR19" s="37">
        <v>420.5</v>
      </c>
      <c r="BS19" s="37">
        <v>382.5</v>
      </c>
      <c r="BU19" s="37"/>
      <c r="BV19" s="36" t="s">
        <v>159</v>
      </c>
      <c r="BW19" s="37">
        <v>49.3</v>
      </c>
      <c r="BX19" s="37">
        <v>52.8</v>
      </c>
      <c r="BY19" s="37">
        <v>55.7</v>
      </c>
      <c r="BZ19" s="37">
        <v>58.4</v>
      </c>
      <c r="CA19" s="37">
        <v>60.6</v>
      </c>
      <c r="CB19" s="37">
        <v>62.4</v>
      </c>
      <c r="CC19" s="37">
        <v>64.099999999999994</v>
      </c>
      <c r="CD19" s="37">
        <v>66.099999999999994</v>
      </c>
      <c r="CE19" s="37">
        <v>66.599999999999994</v>
      </c>
      <c r="CF19" s="37">
        <v>66.900000000000006</v>
      </c>
      <c r="CG19" s="37">
        <v>66.2</v>
      </c>
      <c r="CH19" s="37">
        <v>65.400000000000006</v>
      </c>
      <c r="CI19" s="37">
        <v>64.099999999999994</v>
      </c>
      <c r="CJ19" s="37">
        <v>62.4</v>
      </c>
      <c r="CK19" s="37">
        <v>60.2</v>
      </c>
      <c r="CL19" s="37">
        <v>57</v>
      </c>
      <c r="CM19" s="37">
        <v>53.2</v>
      </c>
      <c r="CN19" s="37">
        <v>49</v>
      </c>
      <c r="CO19" s="37">
        <v>44.8</v>
      </c>
      <c r="CP19" s="37">
        <v>40.6</v>
      </c>
      <c r="CQ19" s="37">
        <v>36.5</v>
      </c>
      <c r="CS19" s="37"/>
      <c r="CT19" s="36" t="s">
        <v>159</v>
      </c>
      <c r="CU19" s="37">
        <v>63.9</v>
      </c>
      <c r="CV19" s="37">
        <v>69.5</v>
      </c>
      <c r="CW19" s="37">
        <v>75.599999999999994</v>
      </c>
      <c r="CX19" s="37">
        <v>81.3</v>
      </c>
      <c r="CY19" s="37">
        <v>86.6</v>
      </c>
      <c r="CZ19" s="37">
        <v>91.7</v>
      </c>
      <c r="DA19" s="37">
        <v>96.2</v>
      </c>
      <c r="DB19" s="37">
        <v>99.2</v>
      </c>
      <c r="DC19" s="37">
        <v>101.4</v>
      </c>
      <c r="DD19" s="37">
        <v>101.8</v>
      </c>
      <c r="DE19" s="37">
        <v>100.9</v>
      </c>
      <c r="DF19" s="37">
        <v>99.7</v>
      </c>
      <c r="DG19" s="37">
        <v>98.3</v>
      </c>
      <c r="DH19" s="37">
        <v>96.3</v>
      </c>
      <c r="DI19" s="37">
        <v>93.7</v>
      </c>
      <c r="DJ19" s="37">
        <v>90.5</v>
      </c>
      <c r="DK19" s="37">
        <v>86</v>
      </c>
      <c r="DL19" s="37">
        <v>80.8</v>
      </c>
      <c r="DM19" s="37">
        <v>75.599999999999994</v>
      </c>
      <c r="DN19" s="37">
        <v>70.099999999999994</v>
      </c>
      <c r="DO19" s="37">
        <v>64.8</v>
      </c>
      <c r="DQ19" s="37"/>
      <c r="DR19" s="36" t="s">
        <v>159</v>
      </c>
      <c r="DS19" s="37">
        <v>320.5</v>
      </c>
      <c r="DT19" s="37">
        <v>348.5</v>
      </c>
      <c r="DU19" s="37">
        <v>380.1</v>
      </c>
      <c r="DV19" s="37">
        <v>408.5</v>
      </c>
      <c r="DW19" s="37">
        <v>440.6</v>
      </c>
      <c r="DX19" s="37">
        <v>470.7</v>
      </c>
      <c r="DY19" s="37">
        <v>498.9</v>
      </c>
      <c r="DZ19" s="37">
        <v>523.6</v>
      </c>
      <c r="EA19" s="37">
        <v>535.4</v>
      </c>
      <c r="EB19" s="37">
        <v>542.20000000000005</v>
      </c>
      <c r="EC19" s="37">
        <v>538</v>
      </c>
      <c r="ED19" s="37">
        <v>532.4</v>
      </c>
      <c r="EE19" s="37">
        <v>525.29999999999995</v>
      </c>
      <c r="EF19" s="37">
        <v>516.20000000000005</v>
      </c>
      <c r="EG19" s="37">
        <v>504.6</v>
      </c>
      <c r="EH19" s="37">
        <v>486.8</v>
      </c>
      <c r="EI19" s="37">
        <v>464.8</v>
      </c>
      <c r="EJ19" s="37">
        <v>441.2</v>
      </c>
      <c r="EK19" s="37">
        <v>416.8</v>
      </c>
      <c r="EL19" s="37">
        <v>391</v>
      </c>
      <c r="EM19" s="37">
        <v>365</v>
      </c>
      <c r="EO19" s="37"/>
      <c r="EP19" s="36" t="s">
        <v>159</v>
      </c>
      <c r="EQ19" s="37">
        <v>162</v>
      </c>
      <c r="ER19" s="37">
        <v>173</v>
      </c>
      <c r="ES19" s="37">
        <v>187.2</v>
      </c>
      <c r="ET19" s="37">
        <v>202.2</v>
      </c>
      <c r="EU19" s="37">
        <v>215.3</v>
      </c>
      <c r="EV19" s="37">
        <v>227</v>
      </c>
      <c r="EW19" s="37">
        <v>237.9</v>
      </c>
      <c r="EX19" s="37">
        <v>247.2</v>
      </c>
      <c r="EY19" s="37">
        <v>252.3</v>
      </c>
      <c r="EZ19" s="37">
        <v>256.60000000000002</v>
      </c>
      <c r="FA19" s="37">
        <v>255.2</v>
      </c>
      <c r="FB19" s="37">
        <v>253.1</v>
      </c>
      <c r="FC19" s="37">
        <v>250</v>
      </c>
      <c r="FD19" s="37">
        <v>245.2</v>
      </c>
      <c r="FE19" s="37">
        <v>236.7</v>
      </c>
      <c r="FF19" s="37">
        <v>226.5</v>
      </c>
      <c r="FG19" s="37">
        <v>215.4</v>
      </c>
      <c r="FH19" s="37">
        <v>202.8</v>
      </c>
      <c r="FI19" s="37">
        <v>189.8</v>
      </c>
      <c r="FJ19" s="37">
        <v>176.2</v>
      </c>
      <c r="FK19" s="37">
        <v>162.6</v>
      </c>
    </row>
    <row r="20" spans="1:167" ht="14.5">
      <c r="A20" s="37"/>
      <c r="B20" s="36" t="s">
        <v>160</v>
      </c>
      <c r="C20" s="37">
        <v>4</v>
      </c>
      <c r="D20" s="37">
        <v>4.0999999999999996</v>
      </c>
      <c r="E20" s="37">
        <v>4.3</v>
      </c>
      <c r="F20" s="37">
        <v>4.5999999999999996</v>
      </c>
      <c r="G20" s="37">
        <v>4.8</v>
      </c>
      <c r="H20" s="37">
        <v>5.2</v>
      </c>
      <c r="I20" s="37">
        <v>6.1</v>
      </c>
      <c r="J20" s="37">
        <v>7.3</v>
      </c>
      <c r="K20" s="37">
        <v>7.8</v>
      </c>
      <c r="L20" s="37">
        <v>8.1</v>
      </c>
      <c r="M20" s="37">
        <v>8.3000000000000007</v>
      </c>
      <c r="N20" s="37">
        <v>8.9</v>
      </c>
      <c r="O20" s="37">
        <v>9.1</v>
      </c>
      <c r="P20" s="37">
        <v>9.3000000000000007</v>
      </c>
      <c r="Q20" s="37">
        <v>9.4</v>
      </c>
      <c r="R20" s="37">
        <v>10.5</v>
      </c>
      <c r="S20" s="37">
        <v>12.7</v>
      </c>
      <c r="T20" s="37">
        <v>14.3</v>
      </c>
      <c r="U20" s="37">
        <v>15.2</v>
      </c>
      <c r="V20" s="37">
        <v>16.3</v>
      </c>
      <c r="W20" s="37">
        <v>17.5</v>
      </c>
      <c r="Y20" s="37"/>
      <c r="Z20" s="36" t="s">
        <v>160</v>
      </c>
      <c r="AA20" s="37">
        <v>10.7</v>
      </c>
      <c r="AB20" s="37">
        <v>11</v>
      </c>
      <c r="AC20" s="37">
        <v>11.7</v>
      </c>
      <c r="AD20" s="37">
        <v>13.9</v>
      </c>
      <c r="AE20" s="37">
        <v>18.399999999999999</v>
      </c>
      <c r="AF20" s="37">
        <v>22.3</v>
      </c>
      <c r="AG20" s="37">
        <v>27.1</v>
      </c>
      <c r="AH20" s="37">
        <v>34.5</v>
      </c>
      <c r="AI20" s="37">
        <v>39.5</v>
      </c>
      <c r="AJ20" s="37">
        <v>44.7</v>
      </c>
      <c r="AK20" s="37">
        <v>50.4</v>
      </c>
      <c r="AL20" s="37">
        <v>55.1</v>
      </c>
      <c r="AM20" s="37">
        <v>59.1</v>
      </c>
      <c r="AN20" s="37">
        <v>62.3</v>
      </c>
      <c r="AO20" s="37">
        <v>65.099999999999994</v>
      </c>
      <c r="AP20" s="37">
        <v>66.7</v>
      </c>
      <c r="AQ20" s="37">
        <v>69.099999999999994</v>
      </c>
      <c r="AR20" s="37">
        <v>70.5</v>
      </c>
      <c r="AS20" s="37">
        <v>72</v>
      </c>
      <c r="AT20" s="37">
        <v>73.099999999999994</v>
      </c>
      <c r="AU20" s="37">
        <v>74.099999999999994</v>
      </c>
      <c r="AW20" s="37"/>
      <c r="AX20" s="36" t="s">
        <v>160</v>
      </c>
      <c r="AY20" s="37">
        <v>392.8</v>
      </c>
      <c r="AZ20" s="37">
        <v>440.5</v>
      </c>
      <c r="BA20" s="37">
        <v>500.2</v>
      </c>
      <c r="BB20" s="37">
        <v>560.5</v>
      </c>
      <c r="BC20" s="37">
        <v>625.79999999999995</v>
      </c>
      <c r="BD20" s="37">
        <v>689.7</v>
      </c>
      <c r="BE20" s="37">
        <v>759.6</v>
      </c>
      <c r="BF20" s="37">
        <v>825</v>
      </c>
      <c r="BG20" s="37">
        <v>892.3</v>
      </c>
      <c r="BH20" s="37">
        <v>954.3</v>
      </c>
      <c r="BI20" s="33">
        <v>1022.6</v>
      </c>
      <c r="BJ20" s="33">
        <v>1087.5</v>
      </c>
      <c r="BK20" s="33">
        <v>1151.8</v>
      </c>
      <c r="BL20" s="33">
        <v>1213.3</v>
      </c>
      <c r="BM20" s="33">
        <v>1257.5999999999999</v>
      </c>
      <c r="BN20" s="33">
        <v>1302.0999999999999</v>
      </c>
      <c r="BO20" s="33">
        <v>1353.7</v>
      </c>
      <c r="BP20" s="33">
        <v>1404.4</v>
      </c>
      <c r="BQ20" s="33">
        <v>1471.8</v>
      </c>
      <c r="BR20" s="33">
        <v>1540.6</v>
      </c>
      <c r="BS20" s="33">
        <v>1600.6</v>
      </c>
      <c r="BU20" s="37"/>
      <c r="BV20" s="36" t="s">
        <v>160</v>
      </c>
      <c r="BW20" s="37">
        <v>40.5</v>
      </c>
      <c r="BX20" s="37">
        <v>45.6</v>
      </c>
      <c r="BY20" s="37">
        <v>50.5</v>
      </c>
      <c r="BZ20" s="37">
        <v>56</v>
      </c>
      <c r="CA20" s="37">
        <v>61.4</v>
      </c>
      <c r="CB20" s="37">
        <v>66.8</v>
      </c>
      <c r="CC20" s="37">
        <v>73.599999999999994</v>
      </c>
      <c r="CD20" s="37">
        <v>78.5</v>
      </c>
      <c r="CE20" s="37">
        <v>84.1</v>
      </c>
      <c r="CF20" s="37">
        <v>90.4</v>
      </c>
      <c r="CG20" s="37">
        <v>97.2</v>
      </c>
      <c r="CH20" s="37">
        <v>103.9</v>
      </c>
      <c r="CI20" s="37">
        <v>110.3</v>
      </c>
      <c r="CJ20" s="37">
        <v>116.7</v>
      </c>
      <c r="CK20" s="37">
        <v>122.9</v>
      </c>
      <c r="CL20" s="37">
        <v>128</v>
      </c>
      <c r="CM20" s="37">
        <v>132.6</v>
      </c>
      <c r="CN20" s="37">
        <v>137.4</v>
      </c>
      <c r="CO20" s="37">
        <v>142.9</v>
      </c>
      <c r="CP20" s="37">
        <v>148</v>
      </c>
      <c r="CQ20" s="37">
        <v>152.80000000000001</v>
      </c>
      <c r="CS20" s="37"/>
      <c r="CT20" s="36" t="s">
        <v>160</v>
      </c>
      <c r="CU20" s="37">
        <v>49.1</v>
      </c>
      <c r="CV20" s="37">
        <v>54.5</v>
      </c>
      <c r="CW20" s="37">
        <v>60.9</v>
      </c>
      <c r="CX20" s="37">
        <v>67.7</v>
      </c>
      <c r="CY20" s="37">
        <v>74.900000000000006</v>
      </c>
      <c r="CZ20" s="37">
        <v>82.7</v>
      </c>
      <c r="DA20" s="37">
        <v>90.3</v>
      </c>
      <c r="DB20" s="37">
        <v>100.4</v>
      </c>
      <c r="DC20" s="37">
        <v>111.3</v>
      </c>
      <c r="DD20" s="37">
        <v>122</v>
      </c>
      <c r="DE20" s="37">
        <v>133.6</v>
      </c>
      <c r="DF20" s="37">
        <v>144.9</v>
      </c>
      <c r="DG20" s="37">
        <v>155.5</v>
      </c>
      <c r="DH20" s="37">
        <v>165.7</v>
      </c>
      <c r="DI20" s="37">
        <v>175</v>
      </c>
      <c r="DJ20" s="37">
        <v>183</v>
      </c>
      <c r="DK20" s="37">
        <v>188.2</v>
      </c>
      <c r="DL20" s="37">
        <v>192.5</v>
      </c>
      <c r="DM20" s="37">
        <v>197.9</v>
      </c>
      <c r="DN20" s="37">
        <v>202.9</v>
      </c>
      <c r="DO20" s="37">
        <v>207.6</v>
      </c>
      <c r="DQ20" s="37"/>
      <c r="DR20" s="36" t="s">
        <v>160</v>
      </c>
      <c r="DS20" s="37">
        <v>37.5</v>
      </c>
      <c r="DT20" s="37">
        <v>46.8</v>
      </c>
      <c r="DU20" s="37">
        <v>58.8</v>
      </c>
      <c r="DV20" s="37">
        <v>71</v>
      </c>
      <c r="DW20" s="37">
        <v>86.7</v>
      </c>
      <c r="DX20" s="37">
        <v>103.5</v>
      </c>
      <c r="DY20" s="37">
        <v>121.5</v>
      </c>
      <c r="DZ20" s="37">
        <v>143.19999999999999</v>
      </c>
      <c r="EA20" s="37">
        <v>169</v>
      </c>
      <c r="EB20" s="37">
        <v>189.9</v>
      </c>
      <c r="EC20" s="37">
        <v>222.1</v>
      </c>
      <c r="ED20" s="37">
        <v>252.8</v>
      </c>
      <c r="EE20" s="37">
        <v>283.5</v>
      </c>
      <c r="EF20" s="37">
        <v>315.5</v>
      </c>
      <c r="EG20" s="37">
        <v>347.4</v>
      </c>
      <c r="EH20" s="37">
        <v>376.6</v>
      </c>
      <c r="EI20" s="37">
        <v>400.7</v>
      </c>
      <c r="EJ20" s="37">
        <v>424.9</v>
      </c>
      <c r="EK20" s="37">
        <v>454.7</v>
      </c>
      <c r="EL20" s="37">
        <v>483.7</v>
      </c>
      <c r="EM20" s="37">
        <v>512.4</v>
      </c>
      <c r="EO20" s="37"/>
      <c r="EP20" s="36" t="s">
        <v>160</v>
      </c>
      <c r="EQ20" s="37">
        <v>90.7</v>
      </c>
      <c r="ER20" s="37">
        <v>97.6</v>
      </c>
      <c r="ES20" s="37">
        <v>107.1</v>
      </c>
      <c r="ET20" s="37">
        <v>117.8</v>
      </c>
      <c r="EU20" s="37">
        <v>127.9</v>
      </c>
      <c r="EV20" s="37">
        <v>137.69999999999999</v>
      </c>
      <c r="EW20" s="37">
        <v>147.1</v>
      </c>
      <c r="EX20" s="37">
        <v>155.5</v>
      </c>
      <c r="EY20" s="37">
        <v>166.5</v>
      </c>
      <c r="EZ20" s="37">
        <v>174.3</v>
      </c>
      <c r="FA20" s="37">
        <v>182.4</v>
      </c>
      <c r="FB20" s="37">
        <v>189.2</v>
      </c>
      <c r="FC20" s="37">
        <v>195.8</v>
      </c>
      <c r="FD20" s="37">
        <v>202.3</v>
      </c>
      <c r="FE20" s="37">
        <v>207.8</v>
      </c>
      <c r="FF20" s="37">
        <v>214.5</v>
      </c>
      <c r="FG20" s="37">
        <v>220.7</v>
      </c>
      <c r="FH20" s="37">
        <v>228.4</v>
      </c>
      <c r="FI20" s="37">
        <v>240.8</v>
      </c>
      <c r="FJ20" s="37">
        <v>253.4</v>
      </c>
      <c r="FK20" s="37">
        <v>265.2</v>
      </c>
    </row>
    <row r="21" spans="1:167" ht="14.5">
      <c r="A21" s="37"/>
      <c r="B21" s="36" t="s">
        <v>161</v>
      </c>
      <c r="C21" s="37">
        <v>238.5</v>
      </c>
      <c r="D21" s="37">
        <v>242.5</v>
      </c>
      <c r="E21" s="37">
        <v>245.7</v>
      </c>
      <c r="F21" s="37">
        <v>252.1</v>
      </c>
      <c r="G21" s="37">
        <v>259.7</v>
      </c>
      <c r="H21" s="37">
        <v>268.2</v>
      </c>
      <c r="I21" s="37">
        <v>278.10000000000002</v>
      </c>
      <c r="J21" s="37">
        <v>288.2</v>
      </c>
      <c r="K21" s="37">
        <v>301</v>
      </c>
      <c r="L21" s="37">
        <v>316.8</v>
      </c>
      <c r="M21" s="37">
        <v>332.3</v>
      </c>
      <c r="N21" s="37">
        <v>345.7</v>
      </c>
      <c r="O21" s="37">
        <v>358.6</v>
      </c>
      <c r="P21" s="37">
        <v>371.7</v>
      </c>
      <c r="Q21" s="37">
        <v>383.6</v>
      </c>
      <c r="R21" s="37">
        <v>393.8</v>
      </c>
      <c r="S21" s="37">
        <v>403.9</v>
      </c>
      <c r="T21" s="37">
        <v>414.8</v>
      </c>
      <c r="U21" s="37">
        <v>422.2</v>
      </c>
      <c r="V21" s="37">
        <v>428.8</v>
      </c>
      <c r="W21" s="37">
        <v>435.8</v>
      </c>
      <c r="Y21" s="37"/>
      <c r="Z21" s="36" t="s">
        <v>176</v>
      </c>
      <c r="AA21" s="37">
        <v>616.5</v>
      </c>
      <c r="AB21" s="37">
        <v>622.4</v>
      </c>
      <c r="AC21" s="37">
        <v>634.4</v>
      </c>
      <c r="AD21" s="37">
        <v>651.4</v>
      </c>
      <c r="AE21" s="37">
        <v>667.7</v>
      </c>
      <c r="AF21" s="37">
        <v>683.1</v>
      </c>
      <c r="AG21" s="37">
        <v>703.3</v>
      </c>
      <c r="AH21" s="37">
        <v>719.9</v>
      </c>
      <c r="AI21" s="37">
        <v>732</v>
      </c>
      <c r="AJ21" s="37">
        <v>740.7</v>
      </c>
      <c r="AK21" s="37">
        <v>749.7</v>
      </c>
      <c r="AL21" s="37">
        <v>754.2</v>
      </c>
      <c r="AM21" s="37">
        <v>759.1</v>
      </c>
      <c r="AN21" s="37">
        <v>762.2</v>
      </c>
      <c r="AO21" s="37">
        <v>764.3</v>
      </c>
      <c r="AP21" s="37">
        <v>765.8</v>
      </c>
      <c r="AQ21" s="37">
        <v>767.3</v>
      </c>
      <c r="AR21" s="37">
        <v>769.7</v>
      </c>
      <c r="AS21" s="37">
        <v>770.4</v>
      </c>
      <c r="AT21" s="37">
        <v>771.3</v>
      </c>
      <c r="AU21" s="37">
        <v>772.5</v>
      </c>
      <c r="AW21" s="37"/>
      <c r="AX21" s="36" t="s">
        <v>176</v>
      </c>
      <c r="AY21" s="37">
        <v>338.1</v>
      </c>
      <c r="AZ21" s="37">
        <v>336.6</v>
      </c>
      <c r="BA21" s="37">
        <v>338</v>
      </c>
      <c r="BB21" s="37">
        <v>339.8</v>
      </c>
      <c r="BC21" s="37">
        <v>341.3</v>
      </c>
      <c r="BD21" s="37">
        <v>343.7</v>
      </c>
      <c r="BE21" s="37">
        <v>347.4</v>
      </c>
      <c r="BF21" s="37">
        <v>352</v>
      </c>
      <c r="BG21" s="37">
        <v>358.9</v>
      </c>
      <c r="BH21" s="37">
        <v>365.8</v>
      </c>
      <c r="BI21" s="37">
        <v>374</v>
      </c>
      <c r="BJ21" s="37">
        <v>381.9</v>
      </c>
      <c r="BK21" s="37">
        <v>389.9</v>
      </c>
      <c r="BL21" s="37">
        <v>397.4</v>
      </c>
      <c r="BM21" s="37">
        <v>399.8</v>
      </c>
      <c r="BN21" s="37">
        <v>402.8</v>
      </c>
      <c r="BO21" s="37">
        <v>408.5</v>
      </c>
      <c r="BP21" s="37">
        <v>414.6</v>
      </c>
      <c r="BQ21" s="37">
        <v>420.7</v>
      </c>
      <c r="BR21" s="37">
        <v>428.1</v>
      </c>
      <c r="BS21" s="37">
        <v>433.7</v>
      </c>
      <c r="BU21" s="37"/>
      <c r="BV21" s="36" t="s">
        <v>176</v>
      </c>
      <c r="BW21" s="37">
        <v>89.7</v>
      </c>
      <c r="BX21" s="37">
        <v>89.9</v>
      </c>
      <c r="BY21" s="37">
        <v>91.4</v>
      </c>
      <c r="BZ21" s="37">
        <v>91.6</v>
      </c>
      <c r="CA21" s="37">
        <v>94.1</v>
      </c>
      <c r="CB21" s="37">
        <v>96.9</v>
      </c>
      <c r="CC21" s="37">
        <v>98.4</v>
      </c>
      <c r="CD21" s="37">
        <v>101.5</v>
      </c>
      <c r="CE21" s="37">
        <v>104.9</v>
      </c>
      <c r="CF21" s="37">
        <v>107.2</v>
      </c>
      <c r="CG21" s="37">
        <v>110.1</v>
      </c>
      <c r="CH21" s="37">
        <v>112.9</v>
      </c>
      <c r="CI21" s="37">
        <v>115.4</v>
      </c>
      <c r="CJ21" s="37">
        <v>118.2</v>
      </c>
      <c r="CK21" s="37">
        <v>120.7</v>
      </c>
      <c r="CL21" s="37">
        <v>122.3</v>
      </c>
      <c r="CM21" s="37">
        <v>123.6</v>
      </c>
      <c r="CN21" s="37">
        <v>125.4</v>
      </c>
      <c r="CO21" s="37">
        <v>126.7</v>
      </c>
      <c r="CP21" s="37">
        <v>127.9</v>
      </c>
      <c r="CQ21" s="37">
        <v>129.30000000000001</v>
      </c>
      <c r="CS21" s="37"/>
      <c r="CT21" s="36" t="s">
        <v>176</v>
      </c>
      <c r="CU21" s="37">
        <v>8</v>
      </c>
      <c r="CV21" s="37">
        <v>7.6</v>
      </c>
      <c r="CW21" s="37">
        <v>7.3</v>
      </c>
      <c r="CX21" s="37">
        <v>7</v>
      </c>
      <c r="CY21" s="37">
        <v>6.9</v>
      </c>
      <c r="CZ21" s="37">
        <v>7</v>
      </c>
      <c r="DA21" s="37">
        <v>7.4</v>
      </c>
      <c r="DB21" s="37">
        <v>8.1</v>
      </c>
      <c r="DC21" s="37">
        <v>9.1999999999999993</v>
      </c>
      <c r="DD21" s="37">
        <v>10.6</v>
      </c>
      <c r="DE21" s="37">
        <v>12.5</v>
      </c>
      <c r="DF21" s="37">
        <v>14.6</v>
      </c>
      <c r="DG21" s="37">
        <v>17.100000000000001</v>
      </c>
      <c r="DH21" s="37">
        <v>19.899999999999999</v>
      </c>
      <c r="DI21" s="37">
        <v>23</v>
      </c>
      <c r="DJ21" s="37">
        <v>26.5</v>
      </c>
      <c r="DK21" s="37">
        <v>30.2</v>
      </c>
      <c r="DL21" s="37">
        <v>34.200000000000003</v>
      </c>
      <c r="DM21" s="37">
        <v>36.1</v>
      </c>
      <c r="DN21" s="37">
        <v>38</v>
      </c>
      <c r="DO21" s="37">
        <v>40.200000000000003</v>
      </c>
      <c r="DQ21" s="37"/>
      <c r="DR21" s="36" t="s">
        <v>176</v>
      </c>
      <c r="DS21" s="37">
        <v>11.4</v>
      </c>
      <c r="DT21" s="37">
        <v>13.1</v>
      </c>
      <c r="DU21" s="37">
        <v>13.8</v>
      </c>
      <c r="DV21" s="37">
        <v>17.100000000000001</v>
      </c>
      <c r="DW21" s="37">
        <v>20.9</v>
      </c>
      <c r="DX21" s="37">
        <v>25.1</v>
      </c>
      <c r="DY21" s="37">
        <v>30.1</v>
      </c>
      <c r="DZ21" s="37">
        <v>35.700000000000003</v>
      </c>
      <c r="EA21" s="37">
        <v>41</v>
      </c>
      <c r="EB21" s="37">
        <v>48</v>
      </c>
      <c r="EC21" s="37">
        <v>53.5</v>
      </c>
      <c r="ED21" s="37">
        <v>59.4</v>
      </c>
      <c r="EE21" s="37">
        <v>65.900000000000006</v>
      </c>
      <c r="EF21" s="37">
        <v>73.2</v>
      </c>
      <c r="EG21" s="37">
        <v>81.2</v>
      </c>
      <c r="EH21" s="37">
        <v>89.5</v>
      </c>
      <c r="EI21" s="37">
        <v>97.8</v>
      </c>
      <c r="EJ21" s="37">
        <v>106.8</v>
      </c>
      <c r="EK21" s="37">
        <v>111.6</v>
      </c>
      <c r="EL21" s="37">
        <v>116.5</v>
      </c>
      <c r="EM21" s="37">
        <v>121.8</v>
      </c>
      <c r="EO21" s="37"/>
      <c r="EP21" s="36" t="s">
        <v>161</v>
      </c>
      <c r="EQ21" s="37">
        <v>235.7</v>
      </c>
      <c r="ER21" s="37">
        <v>236.4</v>
      </c>
      <c r="ES21" s="37">
        <v>235.5</v>
      </c>
      <c r="ET21" s="37">
        <v>235.7</v>
      </c>
      <c r="EU21" s="37">
        <v>237.2</v>
      </c>
      <c r="EV21" s="37">
        <v>240.8</v>
      </c>
      <c r="EW21" s="37">
        <v>247</v>
      </c>
      <c r="EX21" s="37">
        <v>254.7</v>
      </c>
      <c r="EY21" s="37">
        <v>261.60000000000002</v>
      </c>
      <c r="EZ21" s="37">
        <v>271.3</v>
      </c>
      <c r="FA21" s="37">
        <v>282.89999999999998</v>
      </c>
      <c r="FB21" s="37">
        <v>294.2</v>
      </c>
      <c r="FC21" s="37">
        <v>305.5</v>
      </c>
      <c r="FD21" s="37">
        <v>316.8</v>
      </c>
      <c r="FE21" s="37">
        <v>325</v>
      </c>
      <c r="FF21" s="37">
        <v>333.4</v>
      </c>
      <c r="FG21" s="37">
        <v>343.3</v>
      </c>
      <c r="FH21" s="37">
        <v>354.1</v>
      </c>
      <c r="FI21" s="37">
        <v>360.4</v>
      </c>
      <c r="FJ21" s="37">
        <v>366.9</v>
      </c>
      <c r="FK21" s="37">
        <v>373.1</v>
      </c>
    </row>
    <row r="22" spans="1:167" ht="14.5">
      <c r="A22" s="37"/>
      <c r="B22" s="36" t="s">
        <v>162</v>
      </c>
      <c r="C22" s="37">
        <v>17</v>
      </c>
      <c r="D22" s="37">
        <v>17.899999999999999</v>
      </c>
      <c r="E22" s="37">
        <v>18.899999999999999</v>
      </c>
      <c r="F22" s="37">
        <v>19.899999999999999</v>
      </c>
      <c r="G22" s="37">
        <v>20.9</v>
      </c>
      <c r="H22" s="37">
        <v>21.9</v>
      </c>
      <c r="I22" s="37">
        <v>22.8</v>
      </c>
      <c r="J22" s="37">
        <v>23.7</v>
      </c>
      <c r="K22" s="37">
        <v>24.6</v>
      </c>
      <c r="L22" s="37">
        <v>25.5</v>
      </c>
      <c r="M22" s="37">
        <v>26.3</v>
      </c>
      <c r="N22" s="37">
        <v>26.9</v>
      </c>
      <c r="O22" s="37">
        <v>27.5</v>
      </c>
      <c r="P22" s="37">
        <v>28.1</v>
      </c>
      <c r="Q22" s="37">
        <v>28.7</v>
      </c>
      <c r="R22" s="37">
        <v>29.2</v>
      </c>
      <c r="S22" s="37">
        <v>29.8</v>
      </c>
      <c r="T22" s="37">
        <v>30.4</v>
      </c>
      <c r="U22" s="37">
        <v>31.2</v>
      </c>
      <c r="V22" s="37">
        <v>32</v>
      </c>
      <c r="W22" s="37">
        <v>32.9</v>
      </c>
      <c r="Y22" s="37"/>
      <c r="Z22" s="36" t="s">
        <v>162</v>
      </c>
      <c r="AA22" s="37">
        <v>120.5</v>
      </c>
      <c r="AB22" s="37">
        <v>125.2</v>
      </c>
      <c r="AC22" s="37">
        <v>130.19999999999999</v>
      </c>
      <c r="AD22" s="37">
        <v>135.5</v>
      </c>
      <c r="AE22" s="37">
        <v>141</v>
      </c>
      <c r="AF22" s="37">
        <v>146.1</v>
      </c>
      <c r="AG22" s="37">
        <v>150.80000000000001</v>
      </c>
      <c r="AH22" s="37">
        <v>155.4</v>
      </c>
      <c r="AI22" s="37">
        <v>160.30000000000001</v>
      </c>
      <c r="AJ22" s="37">
        <v>165</v>
      </c>
      <c r="AK22" s="37">
        <v>169.5</v>
      </c>
      <c r="AL22" s="37">
        <v>173.4</v>
      </c>
      <c r="AM22" s="37">
        <v>177.5</v>
      </c>
      <c r="AN22" s="37">
        <v>181.6</v>
      </c>
      <c r="AO22" s="37">
        <v>185.6</v>
      </c>
      <c r="AP22" s="37">
        <v>189.8</v>
      </c>
      <c r="AQ22" s="37">
        <v>194.1</v>
      </c>
      <c r="AR22" s="37">
        <v>198.9</v>
      </c>
      <c r="AS22" s="37">
        <v>204.3</v>
      </c>
      <c r="AT22" s="37">
        <v>209.9</v>
      </c>
      <c r="AU22" s="37">
        <v>215.7</v>
      </c>
      <c r="AW22" s="37"/>
      <c r="AX22" s="36" t="s">
        <v>162</v>
      </c>
      <c r="AY22" s="37">
        <v>160.6</v>
      </c>
      <c r="AZ22" s="37">
        <v>169.6</v>
      </c>
      <c r="BA22" s="37">
        <v>179.6</v>
      </c>
      <c r="BB22" s="37">
        <v>189.7</v>
      </c>
      <c r="BC22" s="37">
        <v>199.3</v>
      </c>
      <c r="BD22" s="37">
        <v>208.7</v>
      </c>
      <c r="BE22" s="37">
        <v>217</v>
      </c>
      <c r="BF22" s="37">
        <v>225.8</v>
      </c>
      <c r="BG22" s="37">
        <v>234.4</v>
      </c>
      <c r="BH22" s="37">
        <v>242.6</v>
      </c>
      <c r="BI22" s="37">
        <v>250.2</v>
      </c>
      <c r="BJ22" s="37">
        <v>257.7</v>
      </c>
      <c r="BK22" s="37">
        <v>265.89999999999998</v>
      </c>
      <c r="BL22" s="37">
        <v>273.5</v>
      </c>
      <c r="BM22" s="37">
        <v>278.10000000000002</v>
      </c>
      <c r="BN22" s="37">
        <v>282.8</v>
      </c>
      <c r="BO22" s="37">
        <v>289.8</v>
      </c>
      <c r="BP22" s="37">
        <v>296.89999999999998</v>
      </c>
      <c r="BQ22" s="37">
        <v>307.60000000000002</v>
      </c>
      <c r="BR22" s="37">
        <v>319</v>
      </c>
      <c r="BS22" s="37">
        <v>329.3</v>
      </c>
      <c r="BU22" s="37"/>
      <c r="BV22" s="36" t="s">
        <v>162</v>
      </c>
      <c r="BW22" s="37">
        <v>7</v>
      </c>
      <c r="BX22" s="37">
        <v>7.3</v>
      </c>
      <c r="BY22" s="37">
        <v>7.7</v>
      </c>
      <c r="BZ22" s="37">
        <v>8.1</v>
      </c>
      <c r="CA22" s="37">
        <v>8.5</v>
      </c>
      <c r="CB22" s="37">
        <v>8.9</v>
      </c>
      <c r="CC22" s="37">
        <v>9.3000000000000007</v>
      </c>
      <c r="CD22" s="37">
        <v>9.6999999999999993</v>
      </c>
      <c r="CE22" s="37">
        <v>10.1</v>
      </c>
      <c r="CF22" s="37">
        <v>10.5</v>
      </c>
      <c r="CG22" s="37">
        <v>10.9</v>
      </c>
      <c r="CH22" s="37">
        <v>11.3</v>
      </c>
      <c r="CI22" s="37">
        <v>11.7</v>
      </c>
      <c r="CJ22" s="37">
        <v>12.1</v>
      </c>
      <c r="CK22" s="37">
        <v>12.6</v>
      </c>
      <c r="CL22" s="37">
        <v>12.9</v>
      </c>
      <c r="CM22" s="37">
        <v>13.2</v>
      </c>
      <c r="CN22" s="37">
        <v>13.6</v>
      </c>
      <c r="CO22" s="37">
        <v>14</v>
      </c>
      <c r="CP22" s="37">
        <v>14.3</v>
      </c>
      <c r="CQ22" s="37">
        <v>14.8</v>
      </c>
      <c r="CS22" s="37"/>
      <c r="CT22" s="36" t="s">
        <v>162</v>
      </c>
      <c r="CU22" s="37">
        <v>6.7</v>
      </c>
      <c r="CV22" s="37">
        <v>7</v>
      </c>
      <c r="CW22" s="37">
        <v>7.3</v>
      </c>
      <c r="CX22" s="37">
        <v>7.6</v>
      </c>
      <c r="CY22" s="37">
        <v>8</v>
      </c>
      <c r="CZ22" s="37">
        <v>8.3000000000000007</v>
      </c>
      <c r="DA22" s="37">
        <v>8.6</v>
      </c>
      <c r="DB22" s="37">
        <v>8.9</v>
      </c>
      <c r="DC22" s="37">
        <v>9.4</v>
      </c>
      <c r="DD22" s="37">
        <v>9.6999999999999993</v>
      </c>
      <c r="DE22" s="37">
        <v>10.1</v>
      </c>
      <c r="DF22" s="37">
        <v>10.5</v>
      </c>
      <c r="DG22" s="37">
        <v>10.9</v>
      </c>
      <c r="DH22" s="37">
        <v>11.3</v>
      </c>
      <c r="DI22" s="37">
        <v>11.8</v>
      </c>
      <c r="DJ22" s="37">
        <v>12.2</v>
      </c>
      <c r="DK22" s="37">
        <v>12.5</v>
      </c>
      <c r="DL22" s="37">
        <v>12.8</v>
      </c>
      <c r="DM22" s="37">
        <v>13.2</v>
      </c>
      <c r="DN22" s="37">
        <v>13.5</v>
      </c>
      <c r="DO22" s="37">
        <v>13.8</v>
      </c>
      <c r="DQ22" s="37"/>
      <c r="DR22" s="36" t="s">
        <v>162</v>
      </c>
      <c r="DS22" s="37">
        <v>13.5</v>
      </c>
      <c r="DT22" s="37">
        <v>14.5</v>
      </c>
      <c r="DU22" s="37">
        <v>15.5</v>
      </c>
      <c r="DV22" s="37">
        <v>16.5</v>
      </c>
      <c r="DW22" s="37">
        <v>17.600000000000001</v>
      </c>
      <c r="DX22" s="37">
        <v>18.8</v>
      </c>
      <c r="DY22" s="37">
        <v>20</v>
      </c>
      <c r="DZ22" s="37">
        <v>21.4</v>
      </c>
      <c r="EA22" s="37">
        <v>22.6</v>
      </c>
      <c r="EB22" s="37">
        <v>23.7</v>
      </c>
      <c r="EC22" s="37">
        <v>24.8</v>
      </c>
      <c r="ED22" s="37">
        <v>25.9</v>
      </c>
      <c r="EE22" s="37">
        <v>27</v>
      </c>
      <c r="EF22" s="37">
        <v>28.3</v>
      </c>
      <c r="EG22" s="37">
        <v>29.6</v>
      </c>
      <c r="EH22" s="37">
        <v>30.6</v>
      </c>
      <c r="EI22" s="37">
        <v>31.5</v>
      </c>
      <c r="EJ22" s="37">
        <v>32.5</v>
      </c>
      <c r="EK22" s="37">
        <v>33.5</v>
      </c>
      <c r="EL22" s="37">
        <v>34.5</v>
      </c>
      <c r="EM22" s="37">
        <v>35.5</v>
      </c>
      <c r="EO22" s="37"/>
      <c r="EP22" s="36" t="s">
        <v>162</v>
      </c>
      <c r="EQ22" s="37">
        <v>24.7</v>
      </c>
      <c r="ER22" s="37">
        <v>26</v>
      </c>
      <c r="ES22" s="37">
        <v>27.3</v>
      </c>
      <c r="ET22" s="37">
        <v>28.5</v>
      </c>
      <c r="EU22" s="37">
        <v>29.7</v>
      </c>
      <c r="EV22" s="37">
        <v>30.8</v>
      </c>
      <c r="EW22" s="37">
        <v>32.200000000000003</v>
      </c>
      <c r="EX22" s="37">
        <v>33.5</v>
      </c>
      <c r="EY22" s="37">
        <v>34.6</v>
      </c>
      <c r="EZ22" s="37">
        <v>35.700000000000003</v>
      </c>
      <c r="FA22" s="37">
        <v>36.9</v>
      </c>
      <c r="FB22" s="37">
        <v>38.1</v>
      </c>
      <c r="FC22" s="37">
        <v>39.200000000000003</v>
      </c>
      <c r="FD22" s="37">
        <v>40.299999999999997</v>
      </c>
      <c r="FE22" s="37">
        <v>41</v>
      </c>
      <c r="FF22" s="37">
        <v>41.8</v>
      </c>
      <c r="FG22" s="37">
        <v>42.7</v>
      </c>
      <c r="FH22" s="37">
        <v>43.7</v>
      </c>
      <c r="FI22" s="37">
        <v>45</v>
      </c>
      <c r="FJ22" s="37">
        <v>46.2</v>
      </c>
      <c r="FK22" s="37">
        <v>47.5</v>
      </c>
    </row>
    <row r="23" spans="1:167" ht="15.5">
      <c r="A23" s="37"/>
      <c r="B23" s="36" t="s">
        <v>163</v>
      </c>
      <c r="C23" s="37">
        <v>7.1</v>
      </c>
      <c r="D23" s="37">
        <v>7.1</v>
      </c>
      <c r="E23" s="37">
        <v>7.1</v>
      </c>
      <c r="F23" s="37">
        <v>7.8</v>
      </c>
      <c r="G23" s="37">
        <v>8.6</v>
      </c>
      <c r="H23" s="37">
        <v>9.3000000000000007</v>
      </c>
      <c r="I23" s="37">
        <v>10</v>
      </c>
      <c r="J23" s="37">
        <v>10.7</v>
      </c>
      <c r="K23" s="37">
        <v>11.3</v>
      </c>
      <c r="L23" s="37">
        <v>12</v>
      </c>
      <c r="M23" s="37">
        <v>11.8</v>
      </c>
      <c r="N23" s="37">
        <v>11.5</v>
      </c>
      <c r="O23" s="37">
        <v>11.3</v>
      </c>
      <c r="P23" s="37">
        <v>11</v>
      </c>
      <c r="Q23" s="37">
        <v>10.7</v>
      </c>
      <c r="R23" s="37">
        <v>10.3</v>
      </c>
      <c r="S23" s="37">
        <v>10</v>
      </c>
      <c r="T23" s="37">
        <v>9.6999999999999993</v>
      </c>
      <c r="U23" s="37">
        <v>9.6</v>
      </c>
      <c r="V23" s="37">
        <v>9.5</v>
      </c>
      <c r="W23" s="37">
        <v>9.4</v>
      </c>
      <c r="Y23" s="37"/>
      <c r="Z23" s="36" t="s">
        <v>163</v>
      </c>
      <c r="AA23" s="37">
        <v>1.9</v>
      </c>
      <c r="AB23" s="37">
        <v>1.9</v>
      </c>
      <c r="AC23" s="37">
        <v>1.9</v>
      </c>
      <c r="AD23" s="37">
        <v>1.9</v>
      </c>
      <c r="AE23" s="37">
        <v>1.9</v>
      </c>
      <c r="AF23" s="37">
        <v>1.9</v>
      </c>
      <c r="AG23" s="37">
        <v>2</v>
      </c>
      <c r="AH23" s="37">
        <v>2.1</v>
      </c>
      <c r="AI23" s="37">
        <v>2.2999999999999998</v>
      </c>
      <c r="AJ23" s="37">
        <v>2.5</v>
      </c>
      <c r="AK23" s="37">
        <v>2.8</v>
      </c>
      <c r="AL23" s="37">
        <v>3.1</v>
      </c>
      <c r="AM23" s="37">
        <v>3.4</v>
      </c>
      <c r="AN23" s="37">
        <v>3.7</v>
      </c>
      <c r="AO23" s="37">
        <v>4.0999999999999996</v>
      </c>
      <c r="AP23" s="37">
        <v>4.5999999999999996</v>
      </c>
      <c r="AQ23" s="37">
        <v>5</v>
      </c>
      <c r="AR23" s="37">
        <v>5.6</v>
      </c>
      <c r="AS23" s="37">
        <v>5.9</v>
      </c>
      <c r="AT23" s="37">
        <v>6.1</v>
      </c>
      <c r="AU23" s="37">
        <v>6.5</v>
      </c>
      <c r="AW23" s="37"/>
      <c r="AX23" s="36" t="s">
        <v>163</v>
      </c>
      <c r="AY23" s="37">
        <v>31.8</v>
      </c>
      <c r="AZ23" s="37">
        <v>31.7</v>
      </c>
      <c r="BA23" s="37">
        <v>31.8</v>
      </c>
      <c r="BB23" s="37">
        <v>31.9</v>
      </c>
      <c r="BC23" s="37">
        <v>32.4</v>
      </c>
      <c r="BD23" s="37">
        <v>33.200000000000003</v>
      </c>
      <c r="BE23" s="37">
        <v>34.5</v>
      </c>
      <c r="BF23" s="37">
        <v>36.4</v>
      </c>
      <c r="BG23" s="37">
        <v>38.9</v>
      </c>
      <c r="BH23" s="37">
        <v>41.9</v>
      </c>
      <c r="BI23" s="37">
        <v>45.7</v>
      </c>
      <c r="BJ23" s="37">
        <v>49.8</v>
      </c>
      <c r="BK23" s="37">
        <v>54.3</v>
      </c>
      <c r="BL23" s="37">
        <v>59.1</v>
      </c>
      <c r="BM23" s="37">
        <v>63.6</v>
      </c>
      <c r="BN23" s="37">
        <v>68.599999999999994</v>
      </c>
      <c r="BO23" s="37">
        <v>74.5</v>
      </c>
      <c r="BP23" s="37">
        <v>80.900000000000006</v>
      </c>
      <c r="BQ23" s="37">
        <v>84.9</v>
      </c>
      <c r="BR23" s="37">
        <v>89.4</v>
      </c>
      <c r="BS23" s="37">
        <v>93.8</v>
      </c>
      <c r="BU23" s="37"/>
      <c r="BV23" s="36" t="s">
        <v>163</v>
      </c>
      <c r="BW23" s="37">
        <v>2.9</v>
      </c>
      <c r="BX23" s="37">
        <v>2.9</v>
      </c>
      <c r="BY23" s="37">
        <v>2.9</v>
      </c>
      <c r="BZ23" s="37">
        <v>2.9</v>
      </c>
      <c r="CA23" s="37">
        <v>2.9</v>
      </c>
      <c r="CB23" s="37">
        <v>2.8</v>
      </c>
      <c r="CC23" s="37">
        <v>2.8</v>
      </c>
      <c r="CD23" s="37">
        <v>2.7</v>
      </c>
      <c r="CE23" s="37">
        <v>2.6</v>
      </c>
      <c r="CF23" s="37">
        <v>2.5</v>
      </c>
      <c r="CG23" s="37">
        <v>2.2999999999999998</v>
      </c>
      <c r="CH23" s="37">
        <v>2.2000000000000002</v>
      </c>
      <c r="CI23" s="37">
        <v>2.1</v>
      </c>
      <c r="CJ23" s="37">
        <v>2</v>
      </c>
      <c r="CK23" s="37">
        <v>1.9</v>
      </c>
      <c r="CL23" s="37">
        <v>1.7</v>
      </c>
      <c r="CM23" s="37">
        <v>1.6</v>
      </c>
      <c r="CN23" s="37">
        <v>1.5</v>
      </c>
      <c r="CO23" s="37">
        <v>1.5</v>
      </c>
      <c r="CP23" s="37">
        <v>1.4</v>
      </c>
      <c r="CQ23" s="37">
        <v>1.4</v>
      </c>
      <c r="CS23" s="37"/>
      <c r="CT23" s="36" t="s">
        <v>163</v>
      </c>
      <c r="CU23" s="37">
        <v>5</v>
      </c>
      <c r="CV23" s="37">
        <v>5</v>
      </c>
      <c r="CW23" s="37">
        <v>5.0999999999999996</v>
      </c>
      <c r="CX23" s="37">
        <v>5.0999999999999996</v>
      </c>
      <c r="CY23" s="37">
        <v>5.0999999999999996</v>
      </c>
      <c r="CZ23" s="37">
        <v>5.0999999999999996</v>
      </c>
      <c r="DA23" s="37">
        <v>5.0999999999999996</v>
      </c>
      <c r="DB23" s="37">
        <v>5</v>
      </c>
      <c r="DC23" s="37">
        <v>5</v>
      </c>
      <c r="DD23" s="37">
        <v>4.9000000000000004</v>
      </c>
      <c r="DE23" s="37">
        <v>4.8</v>
      </c>
      <c r="DF23" s="37">
        <v>4.8</v>
      </c>
      <c r="DG23" s="37">
        <v>4.7</v>
      </c>
      <c r="DH23" s="37">
        <v>4.5999999999999996</v>
      </c>
      <c r="DI23" s="37">
        <v>4.5</v>
      </c>
      <c r="DJ23" s="37">
        <v>4.4000000000000004</v>
      </c>
      <c r="DK23" s="37">
        <v>4.3</v>
      </c>
      <c r="DL23" s="37">
        <v>4.2</v>
      </c>
      <c r="DM23" s="37">
        <v>4.0999999999999996</v>
      </c>
      <c r="DN23" s="37">
        <v>4</v>
      </c>
      <c r="DO23" s="37">
        <v>4</v>
      </c>
      <c r="DQ23" s="37"/>
      <c r="DR23" s="36" t="s">
        <v>163</v>
      </c>
      <c r="DS23" s="37">
        <v>10.6</v>
      </c>
      <c r="DT23" s="37">
        <v>10.6</v>
      </c>
      <c r="DU23" s="37">
        <v>10.7</v>
      </c>
      <c r="DV23" s="37">
        <v>10.7</v>
      </c>
      <c r="DW23" s="37">
        <v>10.8</v>
      </c>
      <c r="DX23" s="37">
        <v>10.8</v>
      </c>
      <c r="DY23" s="37">
        <v>10.8</v>
      </c>
      <c r="DZ23" s="37">
        <v>10.8</v>
      </c>
      <c r="EA23" s="37">
        <v>10.7</v>
      </c>
      <c r="EB23" s="37">
        <v>10.5</v>
      </c>
      <c r="EC23" s="37">
        <v>10.199999999999999</v>
      </c>
      <c r="ED23" s="37">
        <v>10</v>
      </c>
      <c r="EE23" s="37">
        <v>9.6999999999999993</v>
      </c>
      <c r="EF23" s="37">
        <v>9.5</v>
      </c>
      <c r="EG23" s="37">
        <v>9.3000000000000007</v>
      </c>
      <c r="EH23" s="37">
        <v>9</v>
      </c>
      <c r="EI23" s="37">
        <v>8.6999999999999993</v>
      </c>
      <c r="EJ23" s="37">
        <v>8.4</v>
      </c>
      <c r="EK23" s="37">
        <v>8.1999999999999993</v>
      </c>
      <c r="EL23" s="37">
        <v>8.1</v>
      </c>
      <c r="EM23" s="37">
        <v>8</v>
      </c>
      <c r="EO23" s="37"/>
      <c r="EP23" s="36" t="s">
        <v>163</v>
      </c>
      <c r="EQ23" s="37">
        <v>16.3</v>
      </c>
      <c r="ER23" s="37">
        <v>16.7</v>
      </c>
      <c r="ES23" s="37">
        <v>17.100000000000001</v>
      </c>
      <c r="ET23" s="37">
        <v>17.100000000000001</v>
      </c>
      <c r="EU23" s="37">
        <v>16.899999999999999</v>
      </c>
      <c r="EV23" s="37">
        <v>16.5</v>
      </c>
      <c r="EW23" s="37">
        <v>16.100000000000001</v>
      </c>
      <c r="EX23" s="37">
        <v>15.6</v>
      </c>
      <c r="EY23" s="37">
        <v>15</v>
      </c>
      <c r="EZ23" s="37">
        <v>14.3</v>
      </c>
      <c r="FA23" s="37">
        <v>13.5</v>
      </c>
      <c r="FB23" s="37">
        <v>13</v>
      </c>
      <c r="FC23" s="37">
        <v>12.3</v>
      </c>
      <c r="FD23" s="37">
        <v>11.7</v>
      </c>
      <c r="FE23" s="37">
        <v>11</v>
      </c>
      <c r="FF23" s="37">
        <v>10.3</v>
      </c>
      <c r="FG23" s="37">
        <v>9.8000000000000007</v>
      </c>
      <c r="FH23" s="37">
        <v>9.1999999999999993</v>
      </c>
      <c r="FI23" s="37">
        <v>9</v>
      </c>
      <c r="FJ23" s="37">
        <v>8.8000000000000007</v>
      </c>
      <c r="FK23" s="37">
        <v>8.6999999999999993</v>
      </c>
    </row>
    <row r="24" spans="1:167" ht="14.5">
      <c r="A24" s="37"/>
      <c r="B24" s="36" t="s">
        <v>15</v>
      </c>
      <c r="C24" s="37">
        <v>19.100000000000001</v>
      </c>
      <c r="D24" s="37">
        <v>18</v>
      </c>
      <c r="E24" s="37">
        <v>17.899999999999999</v>
      </c>
      <c r="F24" s="37">
        <v>18.100000000000001</v>
      </c>
      <c r="G24" s="37">
        <v>17.8</v>
      </c>
      <c r="H24" s="37">
        <v>17.5</v>
      </c>
      <c r="I24" s="37">
        <v>15.9</v>
      </c>
      <c r="J24" s="37">
        <v>14.7</v>
      </c>
      <c r="K24" s="37">
        <v>13.4</v>
      </c>
      <c r="L24" s="37">
        <v>11</v>
      </c>
      <c r="M24" s="37">
        <v>8.6999999999999993</v>
      </c>
      <c r="N24" s="37">
        <v>6.3</v>
      </c>
      <c r="O24" s="37">
        <v>3.8</v>
      </c>
      <c r="P24" s="37">
        <v>1.3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7">
        <v>0</v>
      </c>
      <c r="Y24" s="37"/>
      <c r="Z24" s="36" t="s">
        <v>15</v>
      </c>
      <c r="AA24" s="37">
        <v>21.8</v>
      </c>
      <c r="AB24" s="37">
        <v>18.399999999999999</v>
      </c>
      <c r="AC24" s="37">
        <v>16.100000000000001</v>
      </c>
      <c r="AD24" s="37">
        <v>14.9</v>
      </c>
      <c r="AE24" s="37">
        <v>15.1</v>
      </c>
      <c r="AF24" s="37">
        <v>14.2</v>
      </c>
      <c r="AG24" s="37">
        <v>8.4</v>
      </c>
      <c r="AH24" s="37">
        <v>4.7</v>
      </c>
      <c r="AI24" s="37">
        <v>1.9</v>
      </c>
      <c r="AJ24" s="37">
        <v>0</v>
      </c>
      <c r="AK24" s="37">
        <v>0</v>
      </c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>
        <v>0</v>
      </c>
      <c r="AR24" s="37">
        <v>0</v>
      </c>
      <c r="AS24" s="37">
        <v>0</v>
      </c>
      <c r="AT24" s="37">
        <v>0</v>
      </c>
      <c r="AU24" s="37">
        <v>0</v>
      </c>
      <c r="AW24" s="37"/>
      <c r="AX24" s="36" t="s">
        <v>15</v>
      </c>
      <c r="AY24" s="37">
        <v>0</v>
      </c>
      <c r="AZ24" s="37">
        <v>0</v>
      </c>
      <c r="BA24" s="37">
        <v>0</v>
      </c>
      <c r="BB24" s="37">
        <v>0</v>
      </c>
      <c r="BC24" s="37">
        <v>0</v>
      </c>
      <c r="BD24" s="37">
        <v>0</v>
      </c>
      <c r="BE24" s="37">
        <v>0</v>
      </c>
      <c r="BF24" s="37">
        <v>0</v>
      </c>
      <c r="BG24" s="37">
        <v>0</v>
      </c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7">
        <v>0</v>
      </c>
      <c r="BP24" s="37">
        <v>0</v>
      </c>
      <c r="BQ24" s="37">
        <v>0</v>
      </c>
      <c r="BR24" s="37">
        <v>0</v>
      </c>
      <c r="BS24" s="37">
        <v>0</v>
      </c>
      <c r="BU24" s="37"/>
      <c r="BV24" s="36" t="s">
        <v>15</v>
      </c>
      <c r="BW24" s="37">
        <v>5.7</v>
      </c>
      <c r="BX24" s="37">
        <v>5.4</v>
      </c>
      <c r="BY24" s="37">
        <v>4.8</v>
      </c>
      <c r="BZ24" s="37">
        <v>5</v>
      </c>
      <c r="CA24" s="37">
        <v>4.5999999999999996</v>
      </c>
      <c r="CB24" s="37">
        <v>4</v>
      </c>
      <c r="CC24" s="37">
        <v>3.3</v>
      </c>
      <c r="CD24" s="37">
        <v>2.6</v>
      </c>
      <c r="CE24" s="37">
        <v>2</v>
      </c>
      <c r="CF24" s="37">
        <v>1.3</v>
      </c>
      <c r="CG24" s="37">
        <v>0.5</v>
      </c>
      <c r="CH24" s="37">
        <v>0</v>
      </c>
      <c r="CI24" s="37">
        <v>0</v>
      </c>
      <c r="CJ24" s="37">
        <v>0</v>
      </c>
      <c r="CK24" s="37">
        <v>0</v>
      </c>
      <c r="CL24" s="37">
        <v>0</v>
      </c>
      <c r="CM24" s="37">
        <v>0</v>
      </c>
      <c r="CN24" s="37">
        <v>0</v>
      </c>
      <c r="CO24" s="37">
        <v>0</v>
      </c>
      <c r="CP24" s="37">
        <v>0</v>
      </c>
      <c r="CQ24" s="37">
        <v>0</v>
      </c>
      <c r="CS24" s="37"/>
      <c r="CT24" s="36" t="s">
        <v>15</v>
      </c>
      <c r="CU24" s="37">
        <v>4.0999999999999996</v>
      </c>
      <c r="CV24" s="37">
        <v>4.0999999999999996</v>
      </c>
      <c r="CW24" s="37">
        <v>4.2</v>
      </c>
      <c r="CX24" s="37">
        <v>4.4000000000000004</v>
      </c>
      <c r="CY24" s="37">
        <v>4.5</v>
      </c>
      <c r="CZ24" s="37">
        <v>4.5</v>
      </c>
      <c r="DA24" s="37">
        <v>4.4000000000000004</v>
      </c>
      <c r="DB24" s="37">
        <v>4.2</v>
      </c>
      <c r="DC24" s="37">
        <v>3.9</v>
      </c>
      <c r="DD24" s="37">
        <v>3.6</v>
      </c>
      <c r="DE24" s="37">
        <v>3</v>
      </c>
      <c r="DF24" s="37">
        <v>2.5</v>
      </c>
      <c r="DG24" s="37">
        <v>2.1</v>
      </c>
      <c r="DH24" s="37">
        <v>1.6</v>
      </c>
      <c r="DI24" s="37">
        <v>1.3</v>
      </c>
      <c r="DJ24" s="37">
        <v>0.9</v>
      </c>
      <c r="DK24" s="37">
        <v>0.6</v>
      </c>
      <c r="DL24" s="37">
        <v>0.3</v>
      </c>
      <c r="DM24" s="37">
        <v>0.2</v>
      </c>
      <c r="DN24" s="37">
        <v>0.1</v>
      </c>
      <c r="DO24" s="37">
        <v>0</v>
      </c>
      <c r="DQ24" s="37"/>
      <c r="DR24" s="36" t="s">
        <v>15</v>
      </c>
      <c r="DS24" s="37">
        <v>0.5</v>
      </c>
      <c r="DT24" s="37">
        <v>0.5</v>
      </c>
      <c r="DU24" s="37">
        <v>0.4</v>
      </c>
      <c r="DV24" s="37">
        <v>0.3</v>
      </c>
      <c r="DW24" s="37">
        <v>0.3</v>
      </c>
      <c r="DX24" s="37">
        <v>0.2</v>
      </c>
      <c r="DY24" s="37">
        <v>0.1</v>
      </c>
      <c r="DZ24" s="37">
        <v>0</v>
      </c>
      <c r="EA24" s="37">
        <v>0</v>
      </c>
      <c r="EB24" s="37">
        <v>0</v>
      </c>
      <c r="EC24" s="37">
        <v>0</v>
      </c>
      <c r="ED24" s="37">
        <v>0</v>
      </c>
      <c r="EE24" s="37">
        <v>0</v>
      </c>
      <c r="EF24" s="37">
        <v>0</v>
      </c>
      <c r="EG24" s="37">
        <v>0</v>
      </c>
      <c r="EH24" s="37">
        <v>0</v>
      </c>
      <c r="EI24" s="37">
        <v>0</v>
      </c>
      <c r="EJ24" s="37">
        <v>0</v>
      </c>
      <c r="EK24" s="37">
        <v>0</v>
      </c>
      <c r="EL24" s="37">
        <v>0</v>
      </c>
      <c r="EM24" s="37">
        <v>0</v>
      </c>
      <c r="EO24" s="37"/>
      <c r="EP24" s="36" t="s">
        <v>15</v>
      </c>
      <c r="EQ24" s="37">
        <v>0.9</v>
      </c>
      <c r="ER24" s="37">
        <v>0.9</v>
      </c>
      <c r="ES24" s="37">
        <v>0.9</v>
      </c>
      <c r="ET24" s="37">
        <v>1</v>
      </c>
      <c r="EU24" s="37">
        <v>1.1000000000000001</v>
      </c>
      <c r="EV24" s="37">
        <v>1</v>
      </c>
      <c r="EW24" s="37">
        <v>1</v>
      </c>
      <c r="EX24" s="37">
        <v>1</v>
      </c>
      <c r="EY24" s="37">
        <v>1</v>
      </c>
      <c r="EZ24" s="37">
        <v>1</v>
      </c>
      <c r="FA24" s="37">
        <v>1</v>
      </c>
      <c r="FB24" s="37">
        <v>1.1000000000000001</v>
      </c>
      <c r="FC24" s="37">
        <v>1.1000000000000001</v>
      </c>
      <c r="FD24" s="37">
        <v>1.1000000000000001</v>
      </c>
      <c r="FE24" s="37">
        <v>1.2</v>
      </c>
      <c r="FF24" s="37">
        <v>1.2</v>
      </c>
      <c r="FG24" s="37">
        <v>1.2</v>
      </c>
      <c r="FH24" s="37">
        <v>1.2</v>
      </c>
      <c r="FI24" s="37">
        <v>1.2</v>
      </c>
      <c r="FJ24" s="37">
        <v>1.2</v>
      </c>
      <c r="FK24" s="37">
        <v>1.2</v>
      </c>
    </row>
    <row r="25" spans="1:167" ht="14.5">
      <c r="A25" s="37"/>
      <c r="B25" s="19" t="s">
        <v>164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9" t="s">
        <v>164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9" t="s">
        <v>164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9" t="s">
        <v>164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9" t="s">
        <v>164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9" t="s">
        <v>164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9" t="s">
        <v>164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4.5">
      <c r="A26" s="37"/>
      <c r="B26" s="36" t="s">
        <v>165</v>
      </c>
      <c r="C26" s="37">
        <v>69.2</v>
      </c>
      <c r="D26" s="37">
        <v>69.7</v>
      </c>
      <c r="E26" s="37">
        <v>70.099999999999994</v>
      </c>
      <c r="F26" s="37">
        <v>70.5</v>
      </c>
      <c r="G26" s="37">
        <v>71</v>
      </c>
      <c r="H26" s="37">
        <v>71.099999999999994</v>
      </c>
      <c r="I26" s="37">
        <v>71.2</v>
      </c>
      <c r="J26" s="37">
        <v>71.2</v>
      </c>
      <c r="K26" s="37">
        <v>71.3</v>
      </c>
      <c r="L26" s="37">
        <v>71.400000000000006</v>
      </c>
      <c r="M26" s="37">
        <v>71.3</v>
      </c>
      <c r="N26" s="37">
        <v>70.8</v>
      </c>
      <c r="O26" s="37">
        <v>70.5</v>
      </c>
      <c r="P26" s="37">
        <v>70.3</v>
      </c>
      <c r="Q26" s="37">
        <v>70</v>
      </c>
      <c r="R26" s="37">
        <v>69.7</v>
      </c>
      <c r="S26" s="37">
        <v>69.400000000000006</v>
      </c>
      <c r="T26" s="37">
        <v>69.3</v>
      </c>
      <c r="U26" s="37">
        <v>69.599999999999994</v>
      </c>
      <c r="V26" s="37">
        <v>69.900000000000006</v>
      </c>
      <c r="W26" s="37">
        <v>70.3</v>
      </c>
      <c r="Y26" s="37"/>
      <c r="Z26" s="36" t="s">
        <v>165</v>
      </c>
      <c r="AA26" s="37">
        <v>313.10000000000002</v>
      </c>
      <c r="AB26" s="37">
        <v>316.2</v>
      </c>
      <c r="AC26" s="37">
        <v>318.10000000000002</v>
      </c>
      <c r="AD26" s="37">
        <v>320.5</v>
      </c>
      <c r="AE26" s="37">
        <v>322.8</v>
      </c>
      <c r="AF26" s="37">
        <v>324.89999999999998</v>
      </c>
      <c r="AG26" s="37">
        <v>326.39999999999998</v>
      </c>
      <c r="AH26" s="37">
        <v>327.7</v>
      </c>
      <c r="AI26" s="37">
        <v>330.2</v>
      </c>
      <c r="AJ26" s="37">
        <v>332.5</v>
      </c>
      <c r="AK26" s="37">
        <v>334.1</v>
      </c>
      <c r="AL26" s="37">
        <v>335.2</v>
      </c>
      <c r="AM26" s="37">
        <v>336.7</v>
      </c>
      <c r="AN26" s="37">
        <v>338.5</v>
      </c>
      <c r="AO26" s="37">
        <v>340.7</v>
      </c>
      <c r="AP26" s="37">
        <v>343.4</v>
      </c>
      <c r="AQ26" s="37">
        <v>346.5</v>
      </c>
      <c r="AR26" s="37">
        <v>350.3</v>
      </c>
      <c r="AS26" s="37">
        <v>355.3</v>
      </c>
      <c r="AT26" s="37">
        <v>360.7</v>
      </c>
      <c r="AU26" s="37">
        <v>366.3</v>
      </c>
      <c r="AW26" s="37"/>
      <c r="AX26" s="36" t="s">
        <v>165</v>
      </c>
      <c r="AY26" s="37">
        <v>97.2</v>
      </c>
      <c r="AZ26" s="37">
        <v>99</v>
      </c>
      <c r="BA26" s="37">
        <v>100.9</v>
      </c>
      <c r="BB26" s="37">
        <v>102.9</v>
      </c>
      <c r="BC26" s="37">
        <v>104.4</v>
      </c>
      <c r="BD26" s="37">
        <v>105.9</v>
      </c>
      <c r="BE26" s="37">
        <v>106.9</v>
      </c>
      <c r="BF26" s="37">
        <v>108.1</v>
      </c>
      <c r="BG26" s="37">
        <v>109.4</v>
      </c>
      <c r="BH26" s="37">
        <v>110.8</v>
      </c>
      <c r="BI26" s="37">
        <v>111.8</v>
      </c>
      <c r="BJ26" s="37">
        <v>112.9</v>
      </c>
      <c r="BK26" s="37">
        <v>114.1</v>
      </c>
      <c r="BL26" s="37">
        <v>115.2</v>
      </c>
      <c r="BM26" s="37">
        <v>115</v>
      </c>
      <c r="BN26" s="37">
        <v>115.1</v>
      </c>
      <c r="BO26" s="37">
        <v>115.5</v>
      </c>
      <c r="BP26" s="37">
        <v>116.3</v>
      </c>
      <c r="BQ26" s="37">
        <v>117.5</v>
      </c>
      <c r="BR26" s="37">
        <v>119</v>
      </c>
      <c r="BS26" s="37">
        <v>120.4</v>
      </c>
      <c r="BU26" s="37"/>
      <c r="BV26" s="36" t="s">
        <v>165</v>
      </c>
      <c r="BW26" s="37">
        <v>13.9</v>
      </c>
      <c r="BX26" s="37">
        <v>14.1</v>
      </c>
      <c r="BY26" s="37">
        <v>14.3</v>
      </c>
      <c r="BZ26" s="37">
        <v>14.5</v>
      </c>
      <c r="CA26" s="37">
        <v>14.7</v>
      </c>
      <c r="CB26" s="37">
        <v>14.9</v>
      </c>
      <c r="CC26" s="37">
        <v>15</v>
      </c>
      <c r="CD26" s="37">
        <v>15.2</v>
      </c>
      <c r="CE26" s="37">
        <v>15.4</v>
      </c>
      <c r="CF26" s="37">
        <v>15.6</v>
      </c>
      <c r="CG26" s="37">
        <v>15.7</v>
      </c>
      <c r="CH26" s="37">
        <v>15.9</v>
      </c>
      <c r="CI26" s="37">
        <v>16</v>
      </c>
      <c r="CJ26" s="37">
        <v>16.2</v>
      </c>
      <c r="CK26" s="37">
        <v>16.399999999999999</v>
      </c>
      <c r="CL26" s="37">
        <v>16.5</v>
      </c>
      <c r="CM26" s="37">
        <v>16.5</v>
      </c>
      <c r="CN26" s="37">
        <v>16.600000000000001</v>
      </c>
      <c r="CO26" s="37">
        <v>16.8</v>
      </c>
      <c r="CP26" s="37">
        <v>16.899999999999999</v>
      </c>
      <c r="CQ26" s="37">
        <v>17.100000000000001</v>
      </c>
      <c r="CS26" s="37"/>
      <c r="CT26" s="36" t="s">
        <v>165</v>
      </c>
      <c r="CU26" s="37">
        <v>2.5</v>
      </c>
      <c r="CV26" s="37">
        <v>2.5</v>
      </c>
      <c r="CW26" s="37">
        <v>2.5</v>
      </c>
      <c r="CX26" s="37">
        <v>2.5</v>
      </c>
      <c r="CY26" s="37">
        <v>2.4</v>
      </c>
      <c r="CZ26" s="37">
        <v>2.4</v>
      </c>
      <c r="DA26" s="37">
        <v>2.4</v>
      </c>
      <c r="DB26" s="37">
        <v>2.4</v>
      </c>
      <c r="DC26" s="37">
        <v>2.4</v>
      </c>
      <c r="DD26" s="37">
        <v>2.4</v>
      </c>
      <c r="DE26" s="37">
        <v>2.4</v>
      </c>
      <c r="DF26" s="37">
        <v>2.4</v>
      </c>
      <c r="DG26" s="37">
        <v>2.4</v>
      </c>
      <c r="DH26" s="37">
        <v>2.4</v>
      </c>
      <c r="DI26" s="37">
        <v>2.2999999999999998</v>
      </c>
      <c r="DJ26" s="37">
        <v>2.2999999999999998</v>
      </c>
      <c r="DK26" s="37">
        <v>2.2999999999999998</v>
      </c>
      <c r="DL26" s="37">
        <v>2.2999999999999998</v>
      </c>
      <c r="DM26" s="37">
        <v>2.2999999999999998</v>
      </c>
      <c r="DN26" s="37">
        <v>2.2999999999999998</v>
      </c>
      <c r="DO26" s="37">
        <v>2.2999999999999998</v>
      </c>
      <c r="DQ26" s="37"/>
      <c r="DR26" s="36" t="s">
        <v>165</v>
      </c>
      <c r="DS26" s="37">
        <v>0.9</v>
      </c>
      <c r="DT26" s="37">
        <v>1</v>
      </c>
      <c r="DU26" s="37">
        <v>1</v>
      </c>
      <c r="DV26" s="37">
        <v>1</v>
      </c>
      <c r="DW26" s="37">
        <v>1.1000000000000001</v>
      </c>
      <c r="DX26" s="37">
        <v>1.1000000000000001</v>
      </c>
      <c r="DY26" s="37">
        <v>1.1000000000000001</v>
      </c>
      <c r="DZ26" s="37">
        <v>1.2</v>
      </c>
      <c r="EA26" s="37">
        <v>1.2</v>
      </c>
      <c r="EB26" s="37">
        <v>1.2</v>
      </c>
      <c r="EC26" s="37">
        <v>1.3</v>
      </c>
      <c r="ED26" s="37">
        <v>1.3</v>
      </c>
      <c r="EE26" s="37">
        <v>1.3</v>
      </c>
      <c r="EF26" s="37">
        <v>1.4</v>
      </c>
      <c r="EG26" s="37">
        <v>1.4</v>
      </c>
      <c r="EH26" s="37">
        <v>1.4</v>
      </c>
      <c r="EI26" s="37">
        <v>1.4</v>
      </c>
      <c r="EJ26" s="37">
        <v>1.5</v>
      </c>
      <c r="EK26" s="37">
        <v>1.5</v>
      </c>
      <c r="EL26" s="37">
        <v>1.5</v>
      </c>
      <c r="EM26" s="37">
        <v>1.5</v>
      </c>
      <c r="EO26" s="37"/>
      <c r="EP26" s="36" t="s">
        <v>165</v>
      </c>
      <c r="EQ26" s="37">
        <v>60.4</v>
      </c>
      <c r="ER26" s="37">
        <v>62.1</v>
      </c>
      <c r="ES26" s="37">
        <v>63.6</v>
      </c>
      <c r="ET26" s="37">
        <v>65.099999999999994</v>
      </c>
      <c r="EU26" s="37">
        <v>66.3</v>
      </c>
      <c r="EV26" s="37">
        <v>67.3</v>
      </c>
      <c r="EW26" s="37">
        <v>68.5</v>
      </c>
      <c r="EX26" s="37">
        <v>69.7</v>
      </c>
      <c r="EY26" s="37">
        <v>70.599999999999994</v>
      </c>
      <c r="EZ26" s="37">
        <v>71.7</v>
      </c>
      <c r="FA26" s="37">
        <v>72.900000000000006</v>
      </c>
      <c r="FB26" s="37">
        <v>74.099999999999994</v>
      </c>
      <c r="FC26" s="37">
        <v>75.2</v>
      </c>
      <c r="FD26" s="37">
        <v>76.2</v>
      </c>
      <c r="FE26" s="37">
        <v>76.599999999999994</v>
      </c>
      <c r="FF26" s="37">
        <v>77</v>
      </c>
      <c r="FG26" s="37">
        <v>77.8</v>
      </c>
      <c r="FH26" s="37">
        <v>78.599999999999994</v>
      </c>
      <c r="FI26" s="37">
        <v>79.7</v>
      </c>
      <c r="FJ26" s="37">
        <v>80.8</v>
      </c>
      <c r="FK26" s="37">
        <v>81.900000000000006</v>
      </c>
    </row>
    <row r="27" spans="1:167" ht="14.5">
      <c r="A27" s="37"/>
      <c r="B27" s="36" t="s">
        <v>166</v>
      </c>
      <c r="C27" s="37">
        <v>62.5</v>
      </c>
      <c r="D27" s="37">
        <v>63.1</v>
      </c>
      <c r="E27" s="37">
        <v>63.7</v>
      </c>
      <c r="F27" s="37">
        <v>64.3</v>
      </c>
      <c r="G27" s="37">
        <v>64.900000000000006</v>
      </c>
      <c r="H27" s="37">
        <v>65.3</v>
      </c>
      <c r="I27" s="37">
        <v>65.599999999999994</v>
      </c>
      <c r="J27" s="37">
        <v>66</v>
      </c>
      <c r="K27" s="37">
        <v>66.400000000000006</v>
      </c>
      <c r="L27" s="37">
        <v>66.7</v>
      </c>
      <c r="M27" s="37">
        <v>66.8</v>
      </c>
      <c r="N27" s="37">
        <v>66.400000000000006</v>
      </c>
      <c r="O27" s="37">
        <v>66</v>
      </c>
      <c r="P27" s="37">
        <v>65.7</v>
      </c>
      <c r="Q27" s="37">
        <v>65.3</v>
      </c>
      <c r="R27" s="37">
        <v>65</v>
      </c>
      <c r="S27" s="37">
        <v>64.7</v>
      </c>
      <c r="T27" s="37">
        <v>64.599999999999994</v>
      </c>
      <c r="U27" s="37">
        <v>64.900000000000006</v>
      </c>
      <c r="V27" s="37">
        <v>65</v>
      </c>
      <c r="W27" s="37">
        <v>65.400000000000006</v>
      </c>
      <c r="Y27" s="37"/>
      <c r="Z27" s="36" t="s">
        <v>166</v>
      </c>
      <c r="AA27" s="37">
        <v>80.2</v>
      </c>
      <c r="AB27" s="37">
        <v>81</v>
      </c>
      <c r="AC27" s="37">
        <v>81.5</v>
      </c>
      <c r="AD27" s="37">
        <v>82.1</v>
      </c>
      <c r="AE27" s="37">
        <v>82.7</v>
      </c>
      <c r="AF27" s="37">
        <v>83.2</v>
      </c>
      <c r="AG27" s="37">
        <v>83.6</v>
      </c>
      <c r="AH27" s="37">
        <v>83.9</v>
      </c>
      <c r="AI27" s="37">
        <v>84.6</v>
      </c>
      <c r="AJ27" s="37">
        <v>85.2</v>
      </c>
      <c r="AK27" s="37">
        <v>85.6</v>
      </c>
      <c r="AL27" s="37">
        <v>85.9</v>
      </c>
      <c r="AM27" s="37">
        <v>86.2</v>
      </c>
      <c r="AN27" s="37">
        <v>86.7</v>
      </c>
      <c r="AO27" s="37">
        <v>87.3</v>
      </c>
      <c r="AP27" s="37">
        <v>88</v>
      </c>
      <c r="AQ27" s="37">
        <v>88.8</v>
      </c>
      <c r="AR27" s="37">
        <v>89.7</v>
      </c>
      <c r="AS27" s="37">
        <v>91</v>
      </c>
      <c r="AT27" s="37">
        <v>92.4</v>
      </c>
      <c r="AU27" s="37">
        <v>93.8</v>
      </c>
      <c r="AW27" s="37"/>
      <c r="AX27" s="36" t="s">
        <v>166</v>
      </c>
      <c r="AY27" s="37">
        <v>87</v>
      </c>
      <c r="AZ27" s="37">
        <v>88.6</v>
      </c>
      <c r="BA27" s="37">
        <v>90.3</v>
      </c>
      <c r="BB27" s="37">
        <v>92.1</v>
      </c>
      <c r="BC27" s="37">
        <v>93.5</v>
      </c>
      <c r="BD27" s="37">
        <v>94.8</v>
      </c>
      <c r="BE27" s="37">
        <v>95.8</v>
      </c>
      <c r="BF27" s="37">
        <v>96.9</v>
      </c>
      <c r="BG27" s="37">
        <v>98.1</v>
      </c>
      <c r="BH27" s="37">
        <v>99.3</v>
      </c>
      <c r="BI27" s="37">
        <v>100.3</v>
      </c>
      <c r="BJ27" s="37">
        <v>101.3</v>
      </c>
      <c r="BK27" s="37">
        <v>102.4</v>
      </c>
      <c r="BL27" s="37">
        <v>103.4</v>
      </c>
      <c r="BM27" s="37">
        <v>103.3</v>
      </c>
      <c r="BN27" s="37">
        <v>103.3</v>
      </c>
      <c r="BO27" s="37">
        <v>103.8</v>
      </c>
      <c r="BP27" s="37">
        <v>104.5</v>
      </c>
      <c r="BQ27" s="37">
        <v>105.6</v>
      </c>
      <c r="BR27" s="37">
        <v>106.9</v>
      </c>
      <c r="BS27" s="37">
        <v>108.2</v>
      </c>
      <c r="BU27" s="37"/>
      <c r="BV27" s="36" t="s">
        <v>166</v>
      </c>
      <c r="BW27" s="37">
        <v>2.2000000000000002</v>
      </c>
      <c r="BX27" s="37">
        <v>2.2999999999999998</v>
      </c>
      <c r="BY27" s="37">
        <v>2.2999999999999998</v>
      </c>
      <c r="BZ27" s="37">
        <v>2.2999999999999998</v>
      </c>
      <c r="CA27" s="37">
        <v>2.4</v>
      </c>
      <c r="CB27" s="37">
        <v>2.4</v>
      </c>
      <c r="CC27" s="37">
        <v>2.4</v>
      </c>
      <c r="CD27" s="37">
        <v>2.5</v>
      </c>
      <c r="CE27" s="37">
        <v>2.5</v>
      </c>
      <c r="CF27" s="37">
        <v>2.5</v>
      </c>
      <c r="CG27" s="37">
        <v>2.6</v>
      </c>
      <c r="CH27" s="37">
        <v>2.6</v>
      </c>
      <c r="CI27" s="37">
        <v>2.6</v>
      </c>
      <c r="CJ27" s="37">
        <v>2.7</v>
      </c>
      <c r="CK27" s="37">
        <v>2.7</v>
      </c>
      <c r="CL27" s="37">
        <v>2.7</v>
      </c>
      <c r="CM27" s="37">
        <v>2.7</v>
      </c>
      <c r="CN27" s="37">
        <v>2.8</v>
      </c>
      <c r="CO27" s="37">
        <v>2.8</v>
      </c>
      <c r="CP27" s="37">
        <v>2.8</v>
      </c>
      <c r="CQ27" s="37">
        <v>2.8</v>
      </c>
      <c r="CS27" s="37"/>
      <c r="CT27" s="36" t="s">
        <v>166</v>
      </c>
      <c r="CU27" s="37">
        <v>3.6</v>
      </c>
      <c r="CV27" s="37">
        <v>3.6</v>
      </c>
      <c r="CW27" s="37">
        <v>3.6</v>
      </c>
      <c r="CX27" s="37">
        <v>3.6</v>
      </c>
      <c r="CY27" s="37">
        <v>3.6</v>
      </c>
      <c r="CZ27" s="37">
        <v>3.6</v>
      </c>
      <c r="DA27" s="37">
        <v>3.5</v>
      </c>
      <c r="DB27" s="37">
        <v>3.5</v>
      </c>
      <c r="DC27" s="37">
        <v>3.5</v>
      </c>
      <c r="DD27" s="37">
        <v>3.5</v>
      </c>
      <c r="DE27" s="37">
        <v>3.5</v>
      </c>
      <c r="DF27" s="37">
        <v>3.5</v>
      </c>
      <c r="DG27" s="37">
        <v>3.4</v>
      </c>
      <c r="DH27" s="37">
        <v>3.4</v>
      </c>
      <c r="DI27" s="37">
        <v>3.4</v>
      </c>
      <c r="DJ27" s="37">
        <v>3.4</v>
      </c>
      <c r="DK27" s="37">
        <v>3.4</v>
      </c>
      <c r="DL27" s="37">
        <v>3.3</v>
      </c>
      <c r="DM27" s="37">
        <v>3.3</v>
      </c>
      <c r="DN27" s="37">
        <v>3.3</v>
      </c>
      <c r="DO27" s="37">
        <v>3.3</v>
      </c>
      <c r="DQ27" s="37"/>
      <c r="DR27" s="36" t="s">
        <v>166</v>
      </c>
      <c r="DS27" s="37">
        <v>3.1</v>
      </c>
      <c r="DT27" s="37">
        <v>3.3</v>
      </c>
      <c r="DU27" s="37">
        <v>3.4</v>
      </c>
      <c r="DV27" s="37">
        <v>3.5</v>
      </c>
      <c r="DW27" s="37">
        <v>3.6</v>
      </c>
      <c r="DX27" s="37">
        <v>3.7</v>
      </c>
      <c r="DY27" s="37">
        <v>3.8</v>
      </c>
      <c r="DZ27" s="37">
        <v>3.9</v>
      </c>
      <c r="EA27" s="37">
        <v>4</v>
      </c>
      <c r="EB27" s="37">
        <v>4.0999999999999996</v>
      </c>
      <c r="EC27" s="37">
        <v>4.2</v>
      </c>
      <c r="ED27" s="37">
        <v>4.3</v>
      </c>
      <c r="EE27" s="37">
        <v>4.4000000000000004</v>
      </c>
      <c r="EF27" s="37">
        <v>4.5</v>
      </c>
      <c r="EG27" s="37">
        <v>4.5999999999999996</v>
      </c>
      <c r="EH27" s="37">
        <v>4.7</v>
      </c>
      <c r="EI27" s="37">
        <v>4.8</v>
      </c>
      <c r="EJ27" s="37">
        <v>4.9000000000000004</v>
      </c>
      <c r="EK27" s="37">
        <v>4.9000000000000004</v>
      </c>
      <c r="EL27" s="37">
        <v>5</v>
      </c>
      <c r="EM27" s="37">
        <v>5.0999999999999996</v>
      </c>
      <c r="EO27" s="37"/>
      <c r="EP27" s="36" t="s">
        <v>166</v>
      </c>
      <c r="EQ27" s="37">
        <v>21.1</v>
      </c>
      <c r="ER27" s="37">
        <v>21.7</v>
      </c>
      <c r="ES27" s="37">
        <v>22.3</v>
      </c>
      <c r="ET27" s="37">
        <v>22.8</v>
      </c>
      <c r="EU27" s="37">
        <v>23.2</v>
      </c>
      <c r="EV27" s="37">
        <v>23.6</v>
      </c>
      <c r="EW27" s="37">
        <v>24</v>
      </c>
      <c r="EX27" s="37">
        <v>24.4</v>
      </c>
      <c r="EY27" s="37">
        <v>24.8</v>
      </c>
      <c r="EZ27" s="37">
        <v>25.2</v>
      </c>
      <c r="FA27" s="37">
        <v>25.6</v>
      </c>
      <c r="FB27" s="37">
        <v>26</v>
      </c>
      <c r="FC27" s="37">
        <v>26.4</v>
      </c>
      <c r="FD27" s="37">
        <v>26.8</v>
      </c>
      <c r="FE27" s="37">
        <v>26.9</v>
      </c>
      <c r="FF27" s="37">
        <v>27.1</v>
      </c>
      <c r="FG27" s="37">
        <v>27.3</v>
      </c>
      <c r="FH27" s="37">
        <v>27.6</v>
      </c>
      <c r="FI27" s="37">
        <v>28</v>
      </c>
      <c r="FJ27" s="37">
        <v>28.4</v>
      </c>
      <c r="FK27" s="37">
        <v>28.8</v>
      </c>
    </row>
    <row r="28" spans="1:167" ht="14.5">
      <c r="A28" s="37"/>
      <c r="B28" s="36" t="s">
        <v>167</v>
      </c>
      <c r="C28" s="37">
        <v>0</v>
      </c>
      <c r="D28" s="37">
        <v>0</v>
      </c>
      <c r="E28" s="37"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Y28" s="37"/>
      <c r="Z28" s="36" t="s">
        <v>167</v>
      </c>
      <c r="AA28" s="37">
        <v>6.5</v>
      </c>
      <c r="AB28" s="37">
        <v>6.8</v>
      </c>
      <c r="AC28" s="37">
        <v>7.1</v>
      </c>
      <c r="AD28" s="37">
        <v>7.3</v>
      </c>
      <c r="AE28" s="37">
        <v>7.5</v>
      </c>
      <c r="AF28" s="37">
        <v>7.8</v>
      </c>
      <c r="AG28" s="37">
        <v>8</v>
      </c>
      <c r="AH28" s="37">
        <v>8.1999999999999993</v>
      </c>
      <c r="AI28" s="37">
        <v>8.4</v>
      </c>
      <c r="AJ28" s="37">
        <v>8.6</v>
      </c>
      <c r="AK28" s="37">
        <v>8.8000000000000007</v>
      </c>
      <c r="AL28" s="37">
        <v>9</v>
      </c>
      <c r="AM28" s="37">
        <v>9.1999999999999993</v>
      </c>
      <c r="AN28" s="37">
        <v>9.4</v>
      </c>
      <c r="AO28" s="37">
        <v>9.6</v>
      </c>
      <c r="AP28" s="37">
        <v>9.8000000000000007</v>
      </c>
      <c r="AQ28" s="37">
        <v>10.1</v>
      </c>
      <c r="AR28" s="37">
        <v>10.3</v>
      </c>
      <c r="AS28" s="37">
        <v>10.6</v>
      </c>
      <c r="AT28" s="37">
        <v>10.9</v>
      </c>
      <c r="AU28" s="37">
        <v>11.2</v>
      </c>
      <c r="AW28" s="37"/>
      <c r="AX28" s="36" t="s">
        <v>167</v>
      </c>
      <c r="AY28" s="37">
        <v>16.399999999999999</v>
      </c>
      <c r="AZ28" s="37">
        <v>17</v>
      </c>
      <c r="BA28" s="37">
        <v>17.600000000000001</v>
      </c>
      <c r="BB28" s="37">
        <v>18.2</v>
      </c>
      <c r="BC28" s="37">
        <v>18.7</v>
      </c>
      <c r="BD28" s="37">
        <v>19.3</v>
      </c>
      <c r="BE28" s="37">
        <v>19.7</v>
      </c>
      <c r="BF28" s="37">
        <v>20.2</v>
      </c>
      <c r="BG28" s="37">
        <v>20.7</v>
      </c>
      <c r="BH28" s="37">
        <v>21.2</v>
      </c>
      <c r="BI28" s="37">
        <v>21.6</v>
      </c>
      <c r="BJ28" s="37">
        <v>22</v>
      </c>
      <c r="BK28" s="37">
        <v>22.5</v>
      </c>
      <c r="BL28" s="37">
        <v>23</v>
      </c>
      <c r="BM28" s="37">
        <v>23.1</v>
      </c>
      <c r="BN28" s="37">
        <v>23.3</v>
      </c>
      <c r="BO28" s="37">
        <v>23.6</v>
      </c>
      <c r="BP28" s="37">
        <v>24</v>
      </c>
      <c r="BQ28" s="37">
        <v>24.4</v>
      </c>
      <c r="BR28" s="37">
        <v>24.9</v>
      </c>
      <c r="BS28" s="37">
        <v>25.4</v>
      </c>
      <c r="BU28" s="37"/>
      <c r="BV28" s="36" t="s">
        <v>167</v>
      </c>
      <c r="BW28" s="37">
        <v>0.3</v>
      </c>
      <c r="BX28" s="37">
        <v>0.3</v>
      </c>
      <c r="BY28" s="37">
        <v>0.3</v>
      </c>
      <c r="BZ28" s="37">
        <v>0.4</v>
      </c>
      <c r="CA28" s="37">
        <v>0.4</v>
      </c>
      <c r="CB28" s="37">
        <v>0.4</v>
      </c>
      <c r="CC28" s="37">
        <v>0.4</v>
      </c>
      <c r="CD28" s="37">
        <v>0.4</v>
      </c>
      <c r="CE28" s="37">
        <v>0.4</v>
      </c>
      <c r="CF28" s="37">
        <v>0.4</v>
      </c>
      <c r="CG28" s="37">
        <v>0.4</v>
      </c>
      <c r="CH28" s="37">
        <v>0.4</v>
      </c>
      <c r="CI28" s="37">
        <v>0.4</v>
      </c>
      <c r="CJ28" s="37">
        <v>0.4</v>
      </c>
      <c r="CK28" s="37">
        <v>0.5</v>
      </c>
      <c r="CL28" s="37">
        <v>0.5</v>
      </c>
      <c r="CM28" s="37">
        <v>0.5</v>
      </c>
      <c r="CN28" s="37">
        <v>0.5</v>
      </c>
      <c r="CO28" s="37">
        <v>0.5</v>
      </c>
      <c r="CP28" s="37">
        <v>0.5</v>
      </c>
      <c r="CQ28" s="37">
        <v>0.5</v>
      </c>
      <c r="CS28" s="37"/>
      <c r="CT28" s="36" t="s">
        <v>167</v>
      </c>
      <c r="CU28" s="37">
        <v>1.4</v>
      </c>
      <c r="CV28" s="37">
        <v>1.4</v>
      </c>
      <c r="CW28" s="37">
        <v>1.5</v>
      </c>
      <c r="CX28" s="37">
        <v>1.5</v>
      </c>
      <c r="CY28" s="37">
        <v>1.5</v>
      </c>
      <c r="CZ28" s="37">
        <v>1.6</v>
      </c>
      <c r="DA28" s="37">
        <v>1.6</v>
      </c>
      <c r="DB28" s="37">
        <v>1.7</v>
      </c>
      <c r="DC28" s="37">
        <v>1.7</v>
      </c>
      <c r="DD28" s="37">
        <v>1.8</v>
      </c>
      <c r="DE28" s="37">
        <v>1.8</v>
      </c>
      <c r="DF28" s="37">
        <v>1.8</v>
      </c>
      <c r="DG28" s="37">
        <v>1.9</v>
      </c>
      <c r="DH28" s="37">
        <v>1.9</v>
      </c>
      <c r="DI28" s="37">
        <v>2</v>
      </c>
      <c r="DJ28" s="37">
        <v>2</v>
      </c>
      <c r="DK28" s="37">
        <v>2.1</v>
      </c>
      <c r="DL28" s="37">
        <v>2.1</v>
      </c>
      <c r="DM28" s="37">
        <v>2.1</v>
      </c>
      <c r="DN28" s="37">
        <v>2.2000000000000002</v>
      </c>
      <c r="DO28" s="37">
        <v>2.2000000000000002</v>
      </c>
      <c r="DQ28" s="37"/>
      <c r="DR28" s="36" t="s">
        <v>167</v>
      </c>
      <c r="DS28" s="37">
        <v>2.1</v>
      </c>
      <c r="DT28" s="37">
        <v>2.2000000000000002</v>
      </c>
      <c r="DU28" s="37">
        <v>2.4</v>
      </c>
      <c r="DV28" s="37">
        <v>2.5</v>
      </c>
      <c r="DW28" s="37">
        <v>2.6</v>
      </c>
      <c r="DX28" s="37">
        <v>2.7</v>
      </c>
      <c r="DY28" s="37">
        <v>2.8</v>
      </c>
      <c r="DZ28" s="37">
        <v>2.9</v>
      </c>
      <c r="EA28" s="37">
        <v>3</v>
      </c>
      <c r="EB28" s="37">
        <v>3.1</v>
      </c>
      <c r="EC28" s="37">
        <v>3.2</v>
      </c>
      <c r="ED28" s="37">
        <v>3.3</v>
      </c>
      <c r="EE28" s="37">
        <v>3.4</v>
      </c>
      <c r="EF28" s="37">
        <v>3.5</v>
      </c>
      <c r="EG28" s="37">
        <v>3.6</v>
      </c>
      <c r="EH28" s="37">
        <v>3.7</v>
      </c>
      <c r="EI28" s="37">
        <v>3.8</v>
      </c>
      <c r="EJ28" s="37">
        <v>3.9</v>
      </c>
      <c r="EK28" s="37">
        <v>4</v>
      </c>
      <c r="EL28" s="37">
        <v>4</v>
      </c>
      <c r="EM28" s="37">
        <v>4.0999999999999996</v>
      </c>
      <c r="EO28" s="37"/>
      <c r="EP28" s="36" t="s">
        <v>167</v>
      </c>
      <c r="EQ28" s="37">
        <v>12.4</v>
      </c>
      <c r="ER28" s="37">
        <v>12.9</v>
      </c>
      <c r="ES28" s="37">
        <v>13.3</v>
      </c>
      <c r="ET28" s="37">
        <v>13.8</v>
      </c>
      <c r="EU28" s="37">
        <v>14.1</v>
      </c>
      <c r="EV28" s="37">
        <v>14.4</v>
      </c>
      <c r="EW28" s="37">
        <v>14.8</v>
      </c>
      <c r="EX28" s="37">
        <v>15.2</v>
      </c>
      <c r="EY28" s="37">
        <v>15.5</v>
      </c>
      <c r="EZ28" s="37">
        <v>15.8</v>
      </c>
      <c r="FA28" s="37">
        <v>16.2</v>
      </c>
      <c r="FB28" s="37">
        <v>16.5</v>
      </c>
      <c r="FC28" s="37">
        <v>16.899999999999999</v>
      </c>
      <c r="FD28" s="37">
        <v>17.2</v>
      </c>
      <c r="FE28" s="37">
        <v>17.399999999999999</v>
      </c>
      <c r="FF28" s="37">
        <v>17.5</v>
      </c>
      <c r="FG28" s="37">
        <v>17.8</v>
      </c>
      <c r="FH28" s="37">
        <v>18</v>
      </c>
      <c r="FI28" s="37">
        <v>18.399999999999999</v>
      </c>
      <c r="FJ28" s="37">
        <v>18.7</v>
      </c>
      <c r="FK28" s="37">
        <v>19</v>
      </c>
    </row>
    <row r="29" spans="1:167" ht="14.5">
      <c r="A29" s="37"/>
      <c r="B29" s="36" t="s">
        <v>168</v>
      </c>
      <c r="C29" s="37">
        <v>3.6</v>
      </c>
      <c r="D29" s="37">
        <v>3.7</v>
      </c>
      <c r="E29" s="37">
        <v>3.9</v>
      </c>
      <c r="F29" s="37">
        <v>4</v>
      </c>
      <c r="G29" s="37">
        <v>4.0999999999999996</v>
      </c>
      <c r="H29" s="37">
        <v>4.3</v>
      </c>
      <c r="I29" s="37">
        <v>4.4000000000000004</v>
      </c>
      <c r="J29" s="37">
        <v>4.5</v>
      </c>
      <c r="K29" s="37">
        <v>4.5999999999999996</v>
      </c>
      <c r="L29" s="37">
        <v>4.7</v>
      </c>
      <c r="M29" s="37">
        <v>4.8</v>
      </c>
      <c r="N29" s="37">
        <v>4.9000000000000004</v>
      </c>
      <c r="O29" s="37">
        <v>4.9000000000000004</v>
      </c>
      <c r="P29" s="37">
        <v>5</v>
      </c>
      <c r="Q29" s="37">
        <v>5.0999999999999996</v>
      </c>
      <c r="R29" s="37">
        <v>5.2</v>
      </c>
      <c r="S29" s="37">
        <v>5.2</v>
      </c>
      <c r="T29" s="37">
        <v>5.3</v>
      </c>
      <c r="U29" s="37">
        <v>5.5</v>
      </c>
      <c r="V29" s="37">
        <v>5.6</v>
      </c>
      <c r="W29" s="37">
        <v>5.7</v>
      </c>
      <c r="Y29" s="37"/>
      <c r="Z29" s="36" t="s">
        <v>168</v>
      </c>
      <c r="AA29" s="37">
        <v>74.400000000000006</v>
      </c>
      <c r="AB29" s="37">
        <v>76.599999999999994</v>
      </c>
      <c r="AC29" s="37">
        <v>78.599999999999994</v>
      </c>
      <c r="AD29" s="37">
        <v>80.599999999999994</v>
      </c>
      <c r="AE29" s="37">
        <v>82.6</v>
      </c>
      <c r="AF29" s="37">
        <v>84.5</v>
      </c>
      <c r="AG29" s="37">
        <v>86.2</v>
      </c>
      <c r="AH29" s="37">
        <v>87.8</v>
      </c>
      <c r="AI29" s="37">
        <v>89.7</v>
      </c>
      <c r="AJ29" s="37">
        <v>91.6</v>
      </c>
      <c r="AK29" s="37">
        <v>93.2</v>
      </c>
      <c r="AL29" s="37">
        <v>94.6</v>
      </c>
      <c r="AM29" s="37">
        <v>96.2</v>
      </c>
      <c r="AN29" s="37">
        <v>97.8</v>
      </c>
      <c r="AO29" s="37">
        <v>99.5</v>
      </c>
      <c r="AP29" s="37">
        <v>101.3</v>
      </c>
      <c r="AQ29" s="37">
        <v>103.2</v>
      </c>
      <c r="AR29" s="37">
        <v>105.4</v>
      </c>
      <c r="AS29" s="37">
        <v>107.9</v>
      </c>
      <c r="AT29" s="37">
        <v>110.5</v>
      </c>
      <c r="AU29" s="37">
        <v>113.1</v>
      </c>
      <c r="AW29" s="37"/>
      <c r="AX29" s="36" t="s">
        <v>168</v>
      </c>
      <c r="AY29" s="37">
        <v>10.3</v>
      </c>
      <c r="AZ29" s="37">
        <v>10.6</v>
      </c>
      <c r="BA29" s="37">
        <v>11</v>
      </c>
      <c r="BB29" s="37">
        <v>11.4</v>
      </c>
      <c r="BC29" s="37">
        <v>11.7</v>
      </c>
      <c r="BD29" s="37">
        <v>12</v>
      </c>
      <c r="BE29" s="37">
        <v>12.3</v>
      </c>
      <c r="BF29" s="37">
        <v>12.6</v>
      </c>
      <c r="BG29" s="37">
        <v>12.9</v>
      </c>
      <c r="BH29" s="37">
        <v>13.2</v>
      </c>
      <c r="BI29" s="37">
        <v>13.4</v>
      </c>
      <c r="BJ29" s="37">
        <v>13.7</v>
      </c>
      <c r="BK29" s="37">
        <v>14</v>
      </c>
      <c r="BL29" s="37">
        <v>14.2</v>
      </c>
      <c r="BM29" s="37">
        <v>14.3</v>
      </c>
      <c r="BN29" s="37">
        <v>14.5</v>
      </c>
      <c r="BO29" s="37">
        <v>14.6</v>
      </c>
      <c r="BP29" s="37">
        <v>14.9</v>
      </c>
      <c r="BQ29" s="37">
        <v>15.1</v>
      </c>
      <c r="BR29" s="37">
        <v>15.4</v>
      </c>
      <c r="BS29" s="37">
        <v>15.7</v>
      </c>
      <c r="BU29" s="37"/>
      <c r="BV29" s="36" t="s">
        <v>168</v>
      </c>
      <c r="BW29" s="37">
        <v>1</v>
      </c>
      <c r="BX29" s="37">
        <v>1</v>
      </c>
      <c r="BY29" s="37">
        <v>1.1000000000000001</v>
      </c>
      <c r="BZ29" s="37">
        <v>1.1000000000000001</v>
      </c>
      <c r="CA29" s="37">
        <v>1.1000000000000001</v>
      </c>
      <c r="CB29" s="37">
        <v>1.2</v>
      </c>
      <c r="CC29" s="37">
        <v>1.2</v>
      </c>
      <c r="CD29" s="37">
        <v>1.3</v>
      </c>
      <c r="CE29" s="37">
        <v>1.3</v>
      </c>
      <c r="CF29" s="37">
        <v>1.3</v>
      </c>
      <c r="CG29" s="37">
        <v>1.4</v>
      </c>
      <c r="CH29" s="37">
        <v>1.4</v>
      </c>
      <c r="CI29" s="37">
        <v>1.4</v>
      </c>
      <c r="CJ29" s="37">
        <v>1.5</v>
      </c>
      <c r="CK29" s="37">
        <v>1.5</v>
      </c>
      <c r="CL29" s="37">
        <v>1.5</v>
      </c>
      <c r="CM29" s="37">
        <v>1.5</v>
      </c>
      <c r="CN29" s="37">
        <v>1.6</v>
      </c>
      <c r="CO29" s="37">
        <v>1.6</v>
      </c>
      <c r="CP29" s="37">
        <v>1.6</v>
      </c>
      <c r="CQ29" s="37">
        <v>1.7</v>
      </c>
      <c r="CS29" s="37"/>
      <c r="CT29" s="36" t="s">
        <v>168</v>
      </c>
      <c r="CU29" s="37">
        <v>1.1000000000000001</v>
      </c>
      <c r="CV29" s="37">
        <v>1.1000000000000001</v>
      </c>
      <c r="CW29" s="37">
        <v>1.2</v>
      </c>
      <c r="CX29" s="37">
        <v>1.2</v>
      </c>
      <c r="CY29" s="37">
        <v>1.2</v>
      </c>
      <c r="CZ29" s="37">
        <v>1.3</v>
      </c>
      <c r="DA29" s="37">
        <v>1.3</v>
      </c>
      <c r="DB29" s="37">
        <v>1.3</v>
      </c>
      <c r="DC29" s="37">
        <v>1.4</v>
      </c>
      <c r="DD29" s="37">
        <v>1.4</v>
      </c>
      <c r="DE29" s="37">
        <v>1.4</v>
      </c>
      <c r="DF29" s="37">
        <v>1.5</v>
      </c>
      <c r="DG29" s="37">
        <v>1.5</v>
      </c>
      <c r="DH29" s="37">
        <v>1.5</v>
      </c>
      <c r="DI29" s="37">
        <v>1.6</v>
      </c>
      <c r="DJ29" s="37">
        <v>1.6</v>
      </c>
      <c r="DK29" s="37">
        <v>1.6</v>
      </c>
      <c r="DL29" s="37">
        <v>1.6</v>
      </c>
      <c r="DM29" s="37">
        <v>1.7</v>
      </c>
      <c r="DN29" s="37">
        <v>1.7</v>
      </c>
      <c r="DO29" s="37">
        <v>1.7</v>
      </c>
      <c r="DQ29" s="37"/>
      <c r="DR29" s="36" t="s">
        <v>168</v>
      </c>
      <c r="DS29" s="37">
        <v>0.1</v>
      </c>
      <c r="DT29" s="37">
        <v>0.1</v>
      </c>
      <c r="DU29" s="37">
        <v>0.1</v>
      </c>
      <c r="DV29" s="37">
        <v>0.1</v>
      </c>
      <c r="DW29" s="37">
        <v>0.1</v>
      </c>
      <c r="DX29" s="37">
        <v>0.1</v>
      </c>
      <c r="DY29" s="37">
        <v>0.1</v>
      </c>
      <c r="DZ29" s="37">
        <v>0.1</v>
      </c>
      <c r="EA29" s="37">
        <v>0.1</v>
      </c>
      <c r="EB29" s="37">
        <v>0.1</v>
      </c>
      <c r="EC29" s="37">
        <v>0.1</v>
      </c>
      <c r="ED29" s="37">
        <v>0.1</v>
      </c>
      <c r="EE29" s="37">
        <v>0.1</v>
      </c>
      <c r="EF29" s="37">
        <v>0.1</v>
      </c>
      <c r="EG29" s="37">
        <v>0.1</v>
      </c>
      <c r="EH29" s="37">
        <v>0.1</v>
      </c>
      <c r="EI29" s="37">
        <v>0.1</v>
      </c>
      <c r="EJ29" s="37">
        <v>0.1</v>
      </c>
      <c r="EK29" s="37">
        <v>0.1</v>
      </c>
      <c r="EL29" s="37">
        <v>0.1</v>
      </c>
      <c r="EM29" s="37">
        <v>0.1</v>
      </c>
      <c r="EO29" s="37"/>
      <c r="EP29" s="36" t="s">
        <v>168</v>
      </c>
      <c r="EQ29" s="37">
        <v>6</v>
      </c>
      <c r="ER29" s="37">
        <v>6.2</v>
      </c>
      <c r="ES29" s="37">
        <v>6.5</v>
      </c>
      <c r="ET29" s="37">
        <v>6.8</v>
      </c>
      <c r="EU29" s="37">
        <v>7</v>
      </c>
      <c r="EV29" s="37">
        <v>7.2</v>
      </c>
      <c r="EW29" s="37">
        <v>7.4</v>
      </c>
      <c r="EX29" s="37">
        <v>7.6</v>
      </c>
      <c r="EY29" s="37">
        <v>7.8</v>
      </c>
      <c r="EZ29" s="37">
        <v>8</v>
      </c>
      <c r="FA29" s="37">
        <v>8.1999999999999993</v>
      </c>
      <c r="FB29" s="37">
        <v>8.4</v>
      </c>
      <c r="FC29" s="37">
        <v>8.6999999999999993</v>
      </c>
      <c r="FD29" s="37">
        <v>8.9</v>
      </c>
      <c r="FE29" s="37">
        <v>9</v>
      </c>
      <c r="FF29" s="37">
        <v>9.1</v>
      </c>
      <c r="FG29" s="37">
        <v>9.1999999999999993</v>
      </c>
      <c r="FH29" s="37">
        <v>9.4</v>
      </c>
      <c r="FI29" s="37">
        <v>9.6</v>
      </c>
      <c r="FJ29" s="37">
        <v>9.8000000000000007</v>
      </c>
      <c r="FK29" s="37">
        <v>10</v>
      </c>
    </row>
    <row r="30" spans="1:167" ht="14.5">
      <c r="A30" s="206"/>
      <c r="B30" s="206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206"/>
      <c r="Z30" s="206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206"/>
      <c r="AX30" s="206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206"/>
      <c r="BV30" s="206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206"/>
      <c r="CT30" s="206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206"/>
      <c r="DR30" s="206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206"/>
      <c r="EP30" s="206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4.5">
      <c r="A31" s="37"/>
      <c r="B31" s="19" t="s">
        <v>16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9" t="s">
        <v>16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9" t="s">
        <v>16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9" t="s">
        <v>16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9" t="s">
        <v>16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9" t="s">
        <v>16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9" t="s">
        <v>16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4.5">
      <c r="A32" s="37"/>
      <c r="B32" s="36" t="s">
        <v>155</v>
      </c>
      <c r="C32" s="37">
        <v>15</v>
      </c>
      <c r="D32" s="37">
        <v>13</v>
      </c>
      <c r="E32" s="37">
        <v>11</v>
      </c>
      <c r="F32" s="37">
        <v>9.1</v>
      </c>
      <c r="G32" s="37">
        <v>7.5</v>
      </c>
      <c r="H32" s="37">
        <v>5.9</v>
      </c>
      <c r="I32" s="37">
        <v>4.5</v>
      </c>
      <c r="J32" s="37">
        <v>3.3</v>
      </c>
      <c r="K32" s="37">
        <v>2.2000000000000002</v>
      </c>
      <c r="L32" s="37">
        <v>0.8</v>
      </c>
      <c r="M32" s="37">
        <v>0.1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7">
        <v>0</v>
      </c>
      <c r="Y32" s="37"/>
      <c r="Z32" s="36" t="s">
        <v>155</v>
      </c>
      <c r="AA32" s="37">
        <v>0</v>
      </c>
      <c r="AB32" s="37">
        <v>0</v>
      </c>
      <c r="AC32" s="37">
        <v>0</v>
      </c>
      <c r="AD32" s="37">
        <v>0</v>
      </c>
      <c r="AE32" s="37">
        <v>0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0</v>
      </c>
      <c r="AT32" s="37">
        <v>0</v>
      </c>
      <c r="AU32" s="37">
        <v>0</v>
      </c>
      <c r="AW32" s="37"/>
      <c r="AX32" s="36" t="s">
        <v>155</v>
      </c>
      <c r="AY32" s="37">
        <v>2.2999999999999998</v>
      </c>
      <c r="AZ32" s="37">
        <v>1.6</v>
      </c>
      <c r="BA32" s="37">
        <v>0.8</v>
      </c>
      <c r="BB32" s="37">
        <v>0.3</v>
      </c>
      <c r="BC32" s="37">
        <v>0</v>
      </c>
      <c r="BD32" s="37">
        <v>0</v>
      </c>
      <c r="BE32" s="37">
        <v>0</v>
      </c>
      <c r="BF32" s="37">
        <v>0</v>
      </c>
      <c r="BG32" s="37">
        <v>0</v>
      </c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7">
        <v>0</v>
      </c>
      <c r="BP32" s="37">
        <v>0</v>
      </c>
      <c r="BQ32" s="37">
        <v>0</v>
      </c>
      <c r="BR32" s="37">
        <v>0</v>
      </c>
      <c r="BS32" s="37">
        <v>0</v>
      </c>
      <c r="BU32" s="37"/>
      <c r="BV32" s="36" t="s">
        <v>155</v>
      </c>
      <c r="BW32" s="37">
        <v>0.5</v>
      </c>
      <c r="BX32" s="37">
        <v>0.3</v>
      </c>
      <c r="BY32" s="37">
        <v>0.1</v>
      </c>
      <c r="BZ32" s="37">
        <v>0</v>
      </c>
      <c r="CA32" s="37">
        <v>0</v>
      </c>
      <c r="CB32" s="37">
        <v>0</v>
      </c>
      <c r="CC32" s="37">
        <v>0</v>
      </c>
      <c r="CD32" s="37">
        <v>0</v>
      </c>
      <c r="CE32" s="37">
        <v>0</v>
      </c>
      <c r="CF32" s="37">
        <v>0</v>
      </c>
      <c r="CG32" s="37">
        <v>0</v>
      </c>
      <c r="CH32" s="37">
        <v>0</v>
      </c>
      <c r="CI32" s="37">
        <v>0</v>
      </c>
      <c r="CJ32" s="37">
        <v>0</v>
      </c>
      <c r="CK32" s="37">
        <v>0</v>
      </c>
      <c r="CL32" s="37">
        <v>0</v>
      </c>
      <c r="CM32" s="37">
        <v>0</v>
      </c>
      <c r="CN32" s="37">
        <v>0</v>
      </c>
      <c r="CO32" s="37">
        <v>0</v>
      </c>
      <c r="CP32" s="37">
        <v>0</v>
      </c>
      <c r="CQ32" s="37">
        <v>0</v>
      </c>
      <c r="CS32" s="37"/>
      <c r="CT32" s="36" t="s">
        <v>155</v>
      </c>
      <c r="CU32" s="37">
        <v>1.4</v>
      </c>
      <c r="CV32" s="37">
        <v>0.8</v>
      </c>
      <c r="CW32" s="37">
        <v>0.3</v>
      </c>
      <c r="CX32" s="37">
        <v>0</v>
      </c>
      <c r="CY32" s="37">
        <v>0</v>
      </c>
      <c r="CZ32" s="37">
        <v>0</v>
      </c>
      <c r="DA32" s="37">
        <v>0</v>
      </c>
      <c r="DB32" s="37">
        <v>0</v>
      </c>
      <c r="DC32" s="37">
        <v>0</v>
      </c>
      <c r="DD32" s="37">
        <v>0</v>
      </c>
      <c r="DE32" s="37">
        <v>0</v>
      </c>
      <c r="DF32" s="37">
        <v>0</v>
      </c>
      <c r="DG32" s="37">
        <v>0</v>
      </c>
      <c r="DH32" s="37">
        <v>0</v>
      </c>
      <c r="DI32" s="37">
        <v>0</v>
      </c>
      <c r="DJ32" s="37">
        <v>0</v>
      </c>
      <c r="DK32" s="37">
        <v>0</v>
      </c>
      <c r="DL32" s="37">
        <v>0</v>
      </c>
      <c r="DM32" s="37">
        <v>0</v>
      </c>
      <c r="DN32" s="37">
        <v>0</v>
      </c>
      <c r="DO32" s="37">
        <v>0</v>
      </c>
      <c r="DQ32" s="37"/>
      <c r="DR32" s="36" t="s">
        <v>155</v>
      </c>
      <c r="DS32" s="37">
        <v>0.5</v>
      </c>
      <c r="DT32" s="37">
        <v>0.4</v>
      </c>
      <c r="DU32" s="37">
        <v>0.3</v>
      </c>
      <c r="DV32" s="37">
        <v>0.3</v>
      </c>
      <c r="DW32" s="37">
        <v>0.2</v>
      </c>
      <c r="DX32" s="37">
        <v>0.2</v>
      </c>
      <c r="DY32" s="37">
        <v>0.1</v>
      </c>
      <c r="DZ32" s="37">
        <v>0.1</v>
      </c>
      <c r="EA32" s="37">
        <v>0</v>
      </c>
      <c r="EB32" s="37">
        <v>0</v>
      </c>
      <c r="EC32" s="37">
        <v>0</v>
      </c>
      <c r="ED32" s="37">
        <v>0</v>
      </c>
      <c r="EE32" s="37">
        <v>0</v>
      </c>
      <c r="EF32" s="37">
        <v>0</v>
      </c>
      <c r="EG32" s="37">
        <v>0</v>
      </c>
      <c r="EH32" s="37">
        <v>0</v>
      </c>
      <c r="EI32" s="37">
        <v>0</v>
      </c>
      <c r="EJ32" s="37">
        <v>0</v>
      </c>
      <c r="EK32" s="37">
        <v>0</v>
      </c>
      <c r="EL32" s="37">
        <v>0</v>
      </c>
      <c r="EM32" s="37">
        <v>0</v>
      </c>
      <c r="EO32" s="37"/>
      <c r="EP32" s="36" t="s">
        <v>155</v>
      </c>
      <c r="EQ32" s="37">
        <v>2.4</v>
      </c>
      <c r="ER32" s="37">
        <v>1.8</v>
      </c>
      <c r="ES32" s="37">
        <v>1.2</v>
      </c>
      <c r="ET32" s="37">
        <v>0.6</v>
      </c>
      <c r="EU32" s="37">
        <v>0.5</v>
      </c>
      <c r="EV32" s="37">
        <v>0.5</v>
      </c>
      <c r="EW32" s="37">
        <v>0.4</v>
      </c>
      <c r="EX32" s="37">
        <v>0.4</v>
      </c>
      <c r="EY32" s="37">
        <v>0.4</v>
      </c>
      <c r="EZ32" s="37">
        <v>0.3</v>
      </c>
      <c r="FA32" s="37">
        <v>0.3</v>
      </c>
      <c r="FB32" s="37">
        <v>0.2</v>
      </c>
      <c r="FC32" s="37">
        <v>0.2</v>
      </c>
      <c r="FD32" s="37">
        <v>0.2</v>
      </c>
      <c r="FE32" s="37">
        <v>0.2</v>
      </c>
      <c r="FF32" s="37">
        <v>0.2</v>
      </c>
      <c r="FG32" s="37">
        <v>0.1</v>
      </c>
      <c r="FH32" s="37">
        <v>0.1</v>
      </c>
      <c r="FI32" s="37">
        <v>0.1</v>
      </c>
      <c r="FJ32" s="37">
        <v>0.1</v>
      </c>
      <c r="FK32" s="37">
        <v>0.1</v>
      </c>
    </row>
    <row r="33" spans="1:167" ht="14.5">
      <c r="A33" s="37"/>
      <c r="B33" s="36" t="s">
        <v>156</v>
      </c>
      <c r="C33" s="37">
        <v>20.6</v>
      </c>
      <c r="D33" s="37">
        <v>22.4</v>
      </c>
      <c r="E33" s="37">
        <v>24.4</v>
      </c>
      <c r="F33" s="37">
        <v>25.7</v>
      </c>
      <c r="G33" s="37">
        <v>26.6</v>
      </c>
      <c r="H33" s="37">
        <v>27.3</v>
      </c>
      <c r="I33" s="37">
        <v>27.7</v>
      </c>
      <c r="J33" s="37">
        <v>27.9</v>
      </c>
      <c r="K33" s="37">
        <v>27.8</v>
      </c>
      <c r="L33" s="37">
        <v>27.6</v>
      </c>
      <c r="M33" s="37">
        <v>27.1</v>
      </c>
      <c r="N33" s="37">
        <v>26.4</v>
      </c>
      <c r="O33" s="37">
        <v>25.6</v>
      </c>
      <c r="P33" s="37">
        <v>24.7</v>
      </c>
      <c r="Q33" s="37">
        <v>23.8</v>
      </c>
      <c r="R33" s="37">
        <v>22.7</v>
      </c>
      <c r="S33" s="37">
        <v>21.4</v>
      </c>
      <c r="T33" s="37">
        <v>20.100000000000001</v>
      </c>
      <c r="U33" s="37">
        <v>19.2</v>
      </c>
      <c r="V33" s="37">
        <v>18.5</v>
      </c>
      <c r="W33" s="37">
        <v>17.7</v>
      </c>
      <c r="Y33" s="37"/>
      <c r="Z33" s="36" t="s">
        <v>156</v>
      </c>
      <c r="AA33" s="37">
        <v>9.5</v>
      </c>
      <c r="AB33" s="37">
        <v>9.5</v>
      </c>
      <c r="AC33" s="37">
        <v>9.8000000000000007</v>
      </c>
      <c r="AD33" s="37">
        <v>9.6</v>
      </c>
      <c r="AE33" s="37">
        <v>9.4</v>
      </c>
      <c r="AF33" s="37">
        <v>9.1999999999999993</v>
      </c>
      <c r="AG33" s="37">
        <v>9</v>
      </c>
      <c r="AH33" s="37">
        <v>8.6999999999999993</v>
      </c>
      <c r="AI33" s="37">
        <v>8.6</v>
      </c>
      <c r="AJ33" s="37">
        <v>8.4</v>
      </c>
      <c r="AK33" s="37">
        <v>8.1999999999999993</v>
      </c>
      <c r="AL33" s="37">
        <v>8</v>
      </c>
      <c r="AM33" s="37">
        <v>7.8</v>
      </c>
      <c r="AN33" s="37">
        <v>7.6</v>
      </c>
      <c r="AO33" s="37">
        <v>7.4</v>
      </c>
      <c r="AP33" s="37">
        <v>7</v>
      </c>
      <c r="AQ33" s="37">
        <v>6.6</v>
      </c>
      <c r="AR33" s="37">
        <v>6.1</v>
      </c>
      <c r="AS33" s="37">
        <v>5.5</v>
      </c>
      <c r="AT33" s="37">
        <v>4.9000000000000004</v>
      </c>
      <c r="AU33" s="37">
        <v>4.2</v>
      </c>
      <c r="AW33" s="37"/>
      <c r="AX33" s="36" t="s">
        <v>156</v>
      </c>
      <c r="AY33" s="37">
        <v>4.5</v>
      </c>
      <c r="AZ33" s="37">
        <v>4.8</v>
      </c>
      <c r="BA33" s="37">
        <v>4.7</v>
      </c>
      <c r="BB33" s="37">
        <v>4.8</v>
      </c>
      <c r="BC33" s="37">
        <v>4.9000000000000004</v>
      </c>
      <c r="BD33" s="37">
        <v>4.9000000000000004</v>
      </c>
      <c r="BE33" s="37">
        <v>4.8</v>
      </c>
      <c r="BF33" s="37">
        <v>4.7</v>
      </c>
      <c r="BG33" s="37">
        <v>4.5999999999999996</v>
      </c>
      <c r="BH33" s="37">
        <v>4.5999999999999996</v>
      </c>
      <c r="BI33" s="37">
        <v>4.5</v>
      </c>
      <c r="BJ33" s="37">
        <v>4.4000000000000004</v>
      </c>
      <c r="BK33" s="37">
        <v>4.2</v>
      </c>
      <c r="BL33" s="37">
        <v>4.0999999999999996</v>
      </c>
      <c r="BM33" s="37">
        <v>3.8</v>
      </c>
      <c r="BN33" s="37">
        <v>3.6</v>
      </c>
      <c r="BO33" s="37">
        <v>3.3</v>
      </c>
      <c r="BP33" s="37">
        <v>3</v>
      </c>
      <c r="BQ33" s="37">
        <v>2.7</v>
      </c>
      <c r="BR33" s="37">
        <v>2.4</v>
      </c>
      <c r="BS33" s="37">
        <v>2.1</v>
      </c>
      <c r="BU33" s="37"/>
      <c r="BV33" s="36" t="s">
        <v>156</v>
      </c>
      <c r="BW33" s="37">
        <v>1.4</v>
      </c>
      <c r="BX33" s="37">
        <v>1.4</v>
      </c>
      <c r="BY33" s="37">
        <v>1.4</v>
      </c>
      <c r="BZ33" s="37">
        <v>1.4</v>
      </c>
      <c r="CA33" s="37">
        <v>1.4</v>
      </c>
      <c r="CB33" s="37">
        <v>1.4</v>
      </c>
      <c r="CC33" s="37">
        <v>1.4</v>
      </c>
      <c r="CD33" s="37">
        <v>1.3</v>
      </c>
      <c r="CE33" s="37">
        <v>1.3</v>
      </c>
      <c r="CF33" s="37">
        <v>1.3</v>
      </c>
      <c r="CG33" s="37">
        <v>1.3</v>
      </c>
      <c r="CH33" s="37">
        <v>1.3</v>
      </c>
      <c r="CI33" s="37">
        <v>1.3</v>
      </c>
      <c r="CJ33" s="37">
        <v>1.2</v>
      </c>
      <c r="CK33" s="37">
        <v>1.2</v>
      </c>
      <c r="CL33" s="37">
        <v>1.1000000000000001</v>
      </c>
      <c r="CM33" s="37">
        <v>1</v>
      </c>
      <c r="CN33" s="37">
        <v>0.9</v>
      </c>
      <c r="CO33" s="37">
        <v>0.7</v>
      </c>
      <c r="CP33" s="37">
        <v>0.6</v>
      </c>
      <c r="CQ33" s="37">
        <v>0.5</v>
      </c>
      <c r="CS33" s="37"/>
      <c r="CT33" s="36" t="s">
        <v>156</v>
      </c>
      <c r="CU33" s="37">
        <v>2</v>
      </c>
      <c r="CV33" s="37">
        <v>2.5</v>
      </c>
      <c r="CW33" s="37">
        <v>2.5</v>
      </c>
      <c r="CX33" s="37">
        <v>2.5</v>
      </c>
      <c r="CY33" s="37">
        <v>2.5</v>
      </c>
      <c r="CZ33" s="37">
        <v>2.5</v>
      </c>
      <c r="DA33" s="37">
        <v>2.5</v>
      </c>
      <c r="DB33" s="37">
        <v>2.4</v>
      </c>
      <c r="DC33" s="37">
        <v>2.4</v>
      </c>
      <c r="DD33" s="37">
        <v>2.4</v>
      </c>
      <c r="DE33" s="37">
        <v>2.2999999999999998</v>
      </c>
      <c r="DF33" s="37">
        <v>2.2999999999999998</v>
      </c>
      <c r="DG33" s="37">
        <v>2.2999999999999998</v>
      </c>
      <c r="DH33" s="37">
        <v>2.2000000000000002</v>
      </c>
      <c r="DI33" s="37">
        <v>2.2000000000000002</v>
      </c>
      <c r="DJ33" s="37">
        <v>2.2000000000000002</v>
      </c>
      <c r="DK33" s="37">
        <v>2.1</v>
      </c>
      <c r="DL33" s="37">
        <v>2</v>
      </c>
      <c r="DM33" s="37">
        <v>1.9</v>
      </c>
      <c r="DN33" s="37">
        <v>1.7</v>
      </c>
      <c r="DO33" s="37">
        <v>1.5</v>
      </c>
      <c r="DQ33" s="37"/>
      <c r="DR33" s="36" t="s">
        <v>156</v>
      </c>
      <c r="DS33" s="37">
        <v>0.2</v>
      </c>
      <c r="DT33" s="37">
        <v>0.2</v>
      </c>
      <c r="DU33" s="37">
        <v>0.3</v>
      </c>
      <c r="DV33" s="37">
        <v>0.3</v>
      </c>
      <c r="DW33" s="37">
        <v>0.4</v>
      </c>
      <c r="DX33" s="37">
        <v>0.4</v>
      </c>
      <c r="DY33" s="37">
        <v>0.4</v>
      </c>
      <c r="DZ33" s="37">
        <v>0.4</v>
      </c>
      <c r="EA33" s="37">
        <v>0.4</v>
      </c>
      <c r="EB33" s="37">
        <v>0.4</v>
      </c>
      <c r="EC33" s="37">
        <v>0.3</v>
      </c>
      <c r="ED33" s="37">
        <v>0.3</v>
      </c>
      <c r="EE33" s="37">
        <v>0.3</v>
      </c>
      <c r="EF33" s="37">
        <v>0.3</v>
      </c>
      <c r="EG33" s="37">
        <v>0.3</v>
      </c>
      <c r="EH33" s="37">
        <v>0.3</v>
      </c>
      <c r="EI33" s="37">
        <v>0.2</v>
      </c>
      <c r="EJ33" s="37">
        <v>0.2</v>
      </c>
      <c r="EK33" s="37">
        <v>0.2</v>
      </c>
      <c r="EL33" s="37">
        <v>0.2</v>
      </c>
      <c r="EM33" s="37">
        <v>0.2</v>
      </c>
      <c r="EO33" s="37"/>
      <c r="EP33" s="36" t="s">
        <v>156</v>
      </c>
      <c r="EQ33" s="37">
        <v>2.2000000000000002</v>
      </c>
      <c r="ER33" s="37">
        <v>2.7</v>
      </c>
      <c r="ES33" s="37">
        <v>3</v>
      </c>
      <c r="ET33" s="37">
        <v>3.2</v>
      </c>
      <c r="EU33" s="37">
        <v>3.5</v>
      </c>
      <c r="EV33" s="37">
        <v>3.7</v>
      </c>
      <c r="EW33" s="37">
        <v>3.9</v>
      </c>
      <c r="EX33" s="37">
        <v>4</v>
      </c>
      <c r="EY33" s="37">
        <v>3.9</v>
      </c>
      <c r="EZ33" s="37">
        <v>3.9</v>
      </c>
      <c r="FA33" s="37">
        <v>3.9</v>
      </c>
      <c r="FB33" s="37">
        <v>4.0999999999999996</v>
      </c>
      <c r="FC33" s="37">
        <v>4</v>
      </c>
      <c r="FD33" s="37">
        <v>4.0999999999999996</v>
      </c>
      <c r="FE33" s="37">
        <v>4</v>
      </c>
      <c r="FF33" s="37">
        <v>3.9</v>
      </c>
      <c r="FG33" s="37">
        <v>3.8</v>
      </c>
      <c r="FH33" s="37">
        <v>3.7</v>
      </c>
      <c r="FI33" s="37">
        <v>3.6</v>
      </c>
      <c r="FJ33" s="37">
        <v>3.5</v>
      </c>
      <c r="FK33" s="37">
        <v>3.3</v>
      </c>
    </row>
    <row r="34" spans="1:167" ht="14.5">
      <c r="A34" s="37"/>
      <c r="B34" s="36" t="s">
        <v>157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7">
        <v>0</v>
      </c>
      <c r="Y34" s="37"/>
      <c r="Z34" s="36" t="s">
        <v>157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7">
        <v>0</v>
      </c>
      <c r="AU34" s="37">
        <v>0</v>
      </c>
      <c r="AW34" s="37"/>
      <c r="AX34" s="36" t="s">
        <v>157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0</v>
      </c>
      <c r="BF34" s="37">
        <v>0</v>
      </c>
      <c r="BG34" s="37">
        <v>0</v>
      </c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7">
        <v>0</v>
      </c>
      <c r="BP34" s="37">
        <v>0</v>
      </c>
      <c r="BQ34" s="37">
        <v>0</v>
      </c>
      <c r="BR34" s="37">
        <v>0</v>
      </c>
      <c r="BS34" s="37">
        <v>0</v>
      </c>
      <c r="BU34" s="37"/>
      <c r="BV34" s="36" t="s">
        <v>157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0</v>
      </c>
      <c r="CD34" s="37">
        <v>0</v>
      </c>
      <c r="CE34" s="37">
        <v>0</v>
      </c>
      <c r="CF34" s="37">
        <v>0</v>
      </c>
      <c r="CG34" s="37">
        <v>0</v>
      </c>
      <c r="CH34" s="37">
        <v>0</v>
      </c>
      <c r="CI34" s="37">
        <v>0</v>
      </c>
      <c r="CJ34" s="37">
        <v>0</v>
      </c>
      <c r="CK34" s="37">
        <v>0</v>
      </c>
      <c r="CL34" s="37">
        <v>0</v>
      </c>
      <c r="CM34" s="37">
        <v>0</v>
      </c>
      <c r="CN34" s="37">
        <v>0</v>
      </c>
      <c r="CO34" s="37">
        <v>0</v>
      </c>
      <c r="CP34" s="37">
        <v>0</v>
      </c>
      <c r="CQ34" s="37">
        <v>0</v>
      </c>
      <c r="CS34" s="37"/>
      <c r="CT34" s="36" t="s">
        <v>157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0</v>
      </c>
      <c r="DB34" s="37">
        <v>0</v>
      </c>
      <c r="DC34" s="37">
        <v>0</v>
      </c>
      <c r="DD34" s="37">
        <v>0</v>
      </c>
      <c r="DE34" s="37">
        <v>0</v>
      </c>
      <c r="DF34" s="37">
        <v>0</v>
      </c>
      <c r="DG34" s="37">
        <v>0</v>
      </c>
      <c r="DH34" s="37">
        <v>0</v>
      </c>
      <c r="DI34" s="37">
        <v>0</v>
      </c>
      <c r="DJ34" s="37">
        <v>0</v>
      </c>
      <c r="DK34" s="37">
        <v>0</v>
      </c>
      <c r="DL34" s="37">
        <v>0</v>
      </c>
      <c r="DM34" s="37">
        <v>0</v>
      </c>
      <c r="DN34" s="37">
        <v>0</v>
      </c>
      <c r="DO34" s="37">
        <v>0</v>
      </c>
      <c r="DQ34" s="37"/>
      <c r="DR34" s="36" t="s">
        <v>157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0</v>
      </c>
      <c r="DZ34" s="37">
        <v>0</v>
      </c>
      <c r="EA34" s="37">
        <v>0</v>
      </c>
      <c r="EB34" s="37">
        <v>0</v>
      </c>
      <c r="EC34" s="37">
        <v>0</v>
      </c>
      <c r="ED34" s="37">
        <v>0</v>
      </c>
      <c r="EE34" s="37">
        <v>0</v>
      </c>
      <c r="EF34" s="37">
        <v>0</v>
      </c>
      <c r="EG34" s="37">
        <v>0</v>
      </c>
      <c r="EH34" s="37">
        <v>0</v>
      </c>
      <c r="EI34" s="37">
        <v>0</v>
      </c>
      <c r="EJ34" s="37">
        <v>0</v>
      </c>
      <c r="EK34" s="37">
        <v>0</v>
      </c>
      <c r="EL34" s="37">
        <v>0</v>
      </c>
      <c r="EM34" s="37">
        <v>0</v>
      </c>
      <c r="EO34" s="37"/>
      <c r="EP34" s="36" t="s">
        <v>157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0</v>
      </c>
      <c r="EX34" s="37">
        <v>0</v>
      </c>
      <c r="EY34" s="37">
        <v>0</v>
      </c>
      <c r="EZ34" s="37">
        <v>0</v>
      </c>
      <c r="FA34" s="37">
        <v>0</v>
      </c>
      <c r="FB34" s="37">
        <v>0</v>
      </c>
      <c r="FC34" s="37">
        <v>0</v>
      </c>
      <c r="FD34" s="37">
        <v>0</v>
      </c>
      <c r="FE34" s="37">
        <v>0</v>
      </c>
      <c r="FF34" s="37">
        <v>0</v>
      </c>
      <c r="FG34" s="37">
        <v>0</v>
      </c>
      <c r="FH34" s="37">
        <v>0</v>
      </c>
      <c r="FI34" s="37">
        <v>0</v>
      </c>
      <c r="FJ34" s="37">
        <v>0</v>
      </c>
      <c r="FK34" s="37">
        <v>0</v>
      </c>
    </row>
    <row r="35" spans="1:167" ht="14.5">
      <c r="A35" s="37"/>
      <c r="B35" s="36" t="s">
        <v>158</v>
      </c>
      <c r="C35" s="37">
        <v>0.2</v>
      </c>
      <c r="D35" s="37">
        <v>0.2</v>
      </c>
      <c r="E35" s="37">
        <v>0.2</v>
      </c>
      <c r="F35" s="37">
        <v>0.2</v>
      </c>
      <c r="G35" s="37">
        <v>0.2</v>
      </c>
      <c r="H35" s="37">
        <v>0.2</v>
      </c>
      <c r="I35" s="37">
        <v>0.2</v>
      </c>
      <c r="J35" s="37">
        <v>0.2</v>
      </c>
      <c r="K35" s="37">
        <v>0.1</v>
      </c>
      <c r="L35" s="37">
        <v>0.1</v>
      </c>
      <c r="M35" s="37">
        <v>0.1</v>
      </c>
      <c r="N35" s="37">
        <v>0.1</v>
      </c>
      <c r="O35" s="37">
        <v>0.1</v>
      </c>
      <c r="P35" s="37">
        <v>0</v>
      </c>
      <c r="Q35" s="37">
        <v>0</v>
      </c>
      <c r="R35" s="37">
        <v>0</v>
      </c>
      <c r="S35" s="37">
        <v>0</v>
      </c>
      <c r="T35" s="37">
        <v>0</v>
      </c>
      <c r="U35" s="37">
        <v>0</v>
      </c>
      <c r="V35" s="37">
        <v>0</v>
      </c>
      <c r="W35" s="37">
        <v>0</v>
      </c>
      <c r="Y35" s="37"/>
      <c r="Z35" s="36" t="s">
        <v>158</v>
      </c>
      <c r="AA35" s="37">
        <v>3.6</v>
      </c>
      <c r="AB35" s="37">
        <v>3.4</v>
      </c>
      <c r="AC35" s="37">
        <v>3.1</v>
      </c>
      <c r="AD35" s="37">
        <v>2.7</v>
      </c>
      <c r="AE35" s="37">
        <v>2.2999999999999998</v>
      </c>
      <c r="AF35" s="37">
        <v>1.9</v>
      </c>
      <c r="AG35" s="37">
        <v>1.4</v>
      </c>
      <c r="AH35" s="37">
        <v>1</v>
      </c>
      <c r="AI35" s="37">
        <v>0.6</v>
      </c>
      <c r="AJ35" s="37">
        <v>0.3</v>
      </c>
      <c r="AK35" s="37">
        <v>0</v>
      </c>
      <c r="AL35" s="37">
        <v>0</v>
      </c>
      <c r="AM35" s="37">
        <v>0</v>
      </c>
      <c r="AN35" s="37">
        <v>0</v>
      </c>
      <c r="AO35" s="37">
        <v>0</v>
      </c>
      <c r="AP35" s="37">
        <v>0</v>
      </c>
      <c r="AQ35" s="37">
        <v>0</v>
      </c>
      <c r="AR35" s="37">
        <v>0</v>
      </c>
      <c r="AS35" s="37">
        <v>0</v>
      </c>
      <c r="AT35" s="37">
        <v>0</v>
      </c>
      <c r="AU35" s="37">
        <v>0</v>
      </c>
      <c r="AW35" s="37"/>
      <c r="AX35" s="36" t="s">
        <v>158</v>
      </c>
      <c r="AY35" s="37">
        <v>29.1</v>
      </c>
      <c r="AZ35" s="37">
        <v>26.9</v>
      </c>
      <c r="BA35" s="37">
        <v>24.5</v>
      </c>
      <c r="BB35" s="37">
        <v>22.1</v>
      </c>
      <c r="BC35" s="37">
        <v>19.399999999999999</v>
      </c>
      <c r="BD35" s="37">
        <v>16.8</v>
      </c>
      <c r="BE35" s="37">
        <v>14.2</v>
      </c>
      <c r="BF35" s="37">
        <v>11.6</v>
      </c>
      <c r="BG35" s="37">
        <v>9.3000000000000007</v>
      </c>
      <c r="BH35" s="37">
        <v>7.1</v>
      </c>
      <c r="BI35" s="37">
        <v>5.0999999999999996</v>
      </c>
      <c r="BJ35" s="37">
        <v>3.2</v>
      </c>
      <c r="BK35" s="37">
        <v>1.5</v>
      </c>
      <c r="BL35" s="37">
        <v>0</v>
      </c>
      <c r="BM35" s="37">
        <v>0</v>
      </c>
      <c r="BN35" s="37">
        <v>0</v>
      </c>
      <c r="BO35" s="37">
        <v>0</v>
      </c>
      <c r="BP35" s="37">
        <v>0</v>
      </c>
      <c r="BQ35" s="37">
        <v>0</v>
      </c>
      <c r="BR35" s="37">
        <v>0</v>
      </c>
      <c r="BS35" s="37">
        <v>0</v>
      </c>
      <c r="BU35" s="37"/>
      <c r="BV35" s="36" t="s">
        <v>158</v>
      </c>
      <c r="BW35" s="37">
        <v>27.8</v>
      </c>
      <c r="BX35" s="37">
        <v>25.5</v>
      </c>
      <c r="BY35" s="37">
        <v>23.2</v>
      </c>
      <c r="BZ35" s="37">
        <v>20.9</v>
      </c>
      <c r="CA35" s="37">
        <v>18.5</v>
      </c>
      <c r="CB35" s="37">
        <v>16.2</v>
      </c>
      <c r="CC35" s="37">
        <v>13.9</v>
      </c>
      <c r="CD35" s="37">
        <v>11.7</v>
      </c>
      <c r="CE35" s="37">
        <v>9.6999999999999993</v>
      </c>
      <c r="CF35" s="37">
        <v>7.8</v>
      </c>
      <c r="CG35" s="37">
        <v>6.2</v>
      </c>
      <c r="CH35" s="37">
        <v>4.5</v>
      </c>
      <c r="CI35" s="37">
        <v>2.9</v>
      </c>
      <c r="CJ35" s="37">
        <v>1.6</v>
      </c>
      <c r="CK35" s="37">
        <v>0.4</v>
      </c>
      <c r="CL35" s="37">
        <v>0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158</v>
      </c>
      <c r="CU35" s="37">
        <v>47.2</v>
      </c>
      <c r="CV35" s="37">
        <v>43.8</v>
      </c>
      <c r="CW35" s="37">
        <v>40.4</v>
      </c>
      <c r="CX35" s="37">
        <v>36.700000000000003</v>
      </c>
      <c r="CY35" s="37">
        <v>32.799999999999997</v>
      </c>
      <c r="CZ35" s="37">
        <v>28.8</v>
      </c>
      <c r="DA35" s="37">
        <v>25</v>
      </c>
      <c r="DB35" s="37">
        <v>21.2</v>
      </c>
      <c r="DC35" s="37">
        <v>17.600000000000001</v>
      </c>
      <c r="DD35" s="37">
        <v>14.5</v>
      </c>
      <c r="DE35" s="37">
        <v>11.5</v>
      </c>
      <c r="DF35" s="37">
        <v>8.6999999999999993</v>
      </c>
      <c r="DG35" s="37">
        <v>6.2</v>
      </c>
      <c r="DH35" s="37">
        <v>4</v>
      </c>
      <c r="DI35" s="37">
        <v>2.1</v>
      </c>
      <c r="DJ35" s="37">
        <v>0.6</v>
      </c>
      <c r="DK35" s="37">
        <v>0</v>
      </c>
      <c r="DL35" s="37">
        <v>0</v>
      </c>
      <c r="DM35" s="37">
        <v>0</v>
      </c>
      <c r="DN35" s="37">
        <v>0</v>
      </c>
      <c r="DO35" s="37">
        <v>0</v>
      </c>
      <c r="DQ35" s="37"/>
      <c r="DR35" s="36" t="s">
        <v>158</v>
      </c>
      <c r="DS35" s="37">
        <v>44.8</v>
      </c>
      <c r="DT35" s="37">
        <v>40.6</v>
      </c>
      <c r="DU35" s="37">
        <v>36.200000000000003</v>
      </c>
      <c r="DV35" s="37">
        <v>32.200000000000003</v>
      </c>
      <c r="DW35" s="37">
        <v>27.4</v>
      </c>
      <c r="DX35" s="37">
        <v>23</v>
      </c>
      <c r="DY35" s="37">
        <v>19</v>
      </c>
      <c r="DZ35" s="37">
        <v>15.4</v>
      </c>
      <c r="EA35" s="37">
        <v>12.4</v>
      </c>
      <c r="EB35" s="37">
        <v>9.6999999999999993</v>
      </c>
      <c r="EC35" s="37">
        <v>7.6</v>
      </c>
      <c r="ED35" s="37">
        <v>5.5</v>
      </c>
      <c r="EE35" s="37">
        <v>3.5</v>
      </c>
      <c r="EF35" s="37">
        <v>1.9</v>
      </c>
      <c r="EG35" s="37">
        <v>0.5</v>
      </c>
      <c r="EH35" s="37">
        <v>0</v>
      </c>
      <c r="EI35" s="37">
        <v>0</v>
      </c>
      <c r="EJ35" s="37">
        <v>0</v>
      </c>
      <c r="EK35" s="37">
        <v>0</v>
      </c>
      <c r="EL35" s="37">
        <v>0</v>
      </c>
      <c r="EM35" s="37">
        <v>0</v>
      </c>
      <c r="EO35" s="37"/>
      <c r="EP35" s="36" t="s">
        <v>158</v>
      </c>
      <c r="EQ35" s="37">
        <v>24.1</v>
      </c>
      <c r="ER35" s="37">
        <v>22.1</v>
      </c>
      <c r="ES35" s="37">
        <v>19.899999999999999</v>
      </c>
      <c r="ET35" s="37">
        <v>17.7</v>
      </c>
      <c r="EU35" s="37">
        <v>15.2</v>
      </c>
      <c r="EV35" s="37">
        <v>12.9</v>
      </c>
      <c r="EW35" s="37">
        <v>10.6</v>
      </c>
      <c r="EX35" s="37">
        <v>8.6</v>
      </c>
      <c r="EY35" s="37">
        <v>6.7</v>
      </c>
      <c r="EZ35" s="37">
        <v>4.9000000000000004</v>
      </c>
      <c r="FA35" s="37">
        <v>3.4</v>
      </c>
      <c r="FB35" s="37">
        <v>2.1</v>
      </c>
      <c r="FC35" s="37">
        <v>0.9</v>
      </c>
      <c r="FD35" s="37">
        <v>0</v>
      </c>
      <c r="FE35" s="37">
        <v>0</v>
      </c>
      <c r="FF35" s="37">
        <v>0</v>
      </c>
      <c r="FG35" s="37">
        <v>0</v>
      </c>
      <c r="FH35" s="37">
        <v>0</v>
      </c>
      <c r="FI35" s="37">
        <v>0</v>
      </c>
      <c r="FJ35" s="37">
        <v>0</v>
      </c>
      <c r="FK35" s="37">
        <v>0</v>
      </c>
    </row>
    <row r="36" spans="1:167" ht="14.5">
      <c r="A36" s="37"/>
      <c r="B36" s="36" t="s">
        <v>159</v>
      </c>
      <c r="C36" s="37">
        <v>0.5</v>
      </c>
      <c r="D36" s="37">
        <v>0.5</v>
      </c>
      <c r="E36" s="37">
        <v>0.5</v>
      </c>
      <c r="F36" s="37">
        <v>0.5</v>
      </c>
      <c r="G36" s="37">
        <v>0.5</v>
      </c>
      <c r="H36" s="37">
        <v>0.5</v>
      </c>
      <c r="I36" s="37">
        <v>0.5</v>
      </c>
      <c r="J36" s="37">
        <v>0.5</v>
      </c>
      <c r="K36" s="37">
        <v>0.5</v>
      </c>
      <c r="L36" s="37">
        <v>0.5</v>
      </c>
      <c r="M36" s="37">
        <v>0.5</v>
      </c>
      <c r="N36" s="37">
        <v>0.5</v>
      </c>
      <c r="O36" s="37">
        <v>0.5</v>
      </c>
      <c r="P36" s="37">
        <v>0.5</v>
      </c>
      <c r="Q36" s="37">
        <v>0.4</v>
      </c>
      <c r="R36" s="37">
        <v>0.4</v>
      </c>
      <c r="S36" s="37">
        <v>0.4</v>
      </c>
      <c r="T36" s="37">
        <v>0.4</v>
      </c>
      <c r="U36" s="37">
        <v>0.4</v>
      </c>
      <c r="V36" s="37">
        <v>0.3</v>
      </c>
      <c r="W36" s="37">
        <v>0.3</v>
      </c>
      <c r="Y36" s="37"/>
      <c r="Z36" s="36" t="s">
        <v>159</v>
      </c>
      <c r="AA36" s="37">
        <v>0.6</v>
      </c>
      <c r="AB36" s="37">
        <v>0.6</v>
      </c>
      <c r="AC36" s="37">
        <v>0.6</v>
      </c>
      <c r="AD36" s="37">
        <v>0.6</v>
      </c>
      <c r="AE36" s="37">
        <v>0.7</v>
      </c>
      <c r="AF36" s="37">
        <v>0.7</v>
      </c>
      <c r="AG36" s="37">
        <v>0.8</v>
      </c>
      <c r="AH36" s="37">
        <v>0.8</v>
      </c>
      <c r="AI36" s="37">
        <v>0.8</v>
      </c>
      <c r="AJ36" s="37">
        <v>0.8</v>
      </c>
      <c r="AK36" s="37">
        <v>0.7</v>
      </c>
      <c r="AL36" s="37">
        <v>0.7</v>
      </c>
      <c r="AM36" s="37">
        <v>0.6</v>
      </c>
      <c r="AN36" s="37">
        <v>0.6</v>
      </c>
      <c r="AO36" s="37">
        <v>0.6</v>
      </c>
      <c r="AP36" s="37">
        <v>0.5</v>
      </c>
      <c r="AQ36" s="37">
        <v>0.5</v>
      </c>
      <c r="AR36" s="37">
        <v>0.5</v>
      </c>
      <c r="AS36" s="37">
        <v>0.4</v>
      </c>
      <c r="AT36" s="37">
        <v>0.4</v>
      </c>
      <c r="AU36" s="37">
        <v>0.4</v>
      </c>
      <c r="AW36" s="37"/>
      <c r="AX36" s="36" t="s">
        <v>159</v>
      </c>
      <c r="AY36" s="37">
        <v>19.2</v>
      </c>
      <c r="AZ36" s="37">
        <v>20.2</v>
      </c>
      <c r="BA36" s="37">
        <v>21.3</v>
      </c>
      <c r="BB36" s="37">
        <v>22.2</v>
      </c>
      <c r="BC36" s="37">
        <v>22.9</v>
      </c>
      <c r="BD36" s="37">
        <v>23.4</v>
      </c>
      <c r="BE36" s="37">
        <v>23.7</v>
      </c>
      <c r="BF36" s="37">
        <v>24</v>
      </c>
      <c r="BG36" s="37">
        <v>24</v>
      </c>
      <c r="BH36" s="37">
        <v>23.9</v>
      </c>
      <c r="BI36" s="37">
        <v>23.4</v>
      </c>
      <c r="BJ36" s="37">
        <v>22.9</v>
      </c>
      <c r="BK36" s="37">
        <v>22.3</v>
      </c>
      <c r="BL36" s="37">
        <v>21.5</v>
      </c>
      <c r="BM36" s="37">
        <v>20.399999999999999</v>
      </c>
      <c r="BN36" s="37">
        <v>19.2</v>
      </c>
      <c r="BO36" s="37">
        <v>17.8</v>
      </c>
      <c r="BP36" s="37">
        <v>16.399999999999999</v>
      </c>
      <c r="BQ36" s="37">
        <v>14.9</v>
      </c>
      <c r="BR36" s="37">
        <v>13.4</v>
      </c>
      <c r="BS36" s="37">
        <v>12</v>
      </c>
      <c r="BU36" s="37"/>
      <c r="BV36" s="36" t="s">
        <v>159</v>
      </c>
      <c r="BW36" s="37">
        <v>16.3</v>
      </c>
      <c r="BX36" s="37">
        <v>17.399999999999999</v>
      </c>
      <c r="BY36" s="37">
        <v>18.2</v>
      </c>
      <c r="BZ36" s="37">
        <v>18.899999999999999</v>
      </c>
      <c r="CA36" s="37">
        <v>19.399999999999999</v>
      </c>
      <c r="CB36" s="37">
        <v>19.7</v>
      </c>
      <c r="CC36" s="37">
        <v>20.100000000000001</v>
      </c>
      <c r="CD36" s="37">
        <v>20.5</v>
      </c>
      <c r="CE36" s="37">
        <v>20.399999999999999</v>
      </c>
      <c r="CF36" s="37">
        <v>20.3</v>
      </c>
      <c r="CG36" s="37">
        <v>19.899999999999999</v>
      </c>
      <c r="CH36" s="37">
        <v>19.5</v>
      </c>
      <c r="CI36" s="37">
        <v>19</v>
      </c>
      <c r="CJ36" s="37">
        <v>18.3</v>
      </c>
      <c r="CK36" s="37">
        <v>17.5</v>
      </c>
      <c r="CL36" s="37">
        <v>16.399999999999999</v>
      </c>
      <c r="CM36" s="37">
        <v>15.2</v>
      </c>
      <c r="CN36" s="37">
        <v>14</v>
      </c>
      <c r="CO36" s="37">
        <v>12.7</v>
      </c>
      <c r="CP36" s="37">
        <v>11.4</v>
      </c>
      <c r="CQ36" s="37">
        <v>10.199999999999999</v>
      </c>
      <c r="CS36" s="37"/>
      <c r="CT36" s="36" t="s">
        <v>159</v>
      </c>
      <c r="CU36" s="37">
        <v>21.7</v>
      </c>
      <c r="CV36" s="37">
        <v>23.5</v>
      </c>
      <c r="CW36" s="37">
        <v>25.4</v>
      </c>
      <c r="CX36" s="37">
        <v>27.2</v>
      </c>
      <c r="CY36" s="37">
        <v>28.8</v>
      </c>
      <c r="CZ36" s="37">
        <v>30.3</v>
      </c>
      <c r="DA36" s="37">
        <v>31.6</v>
      </c>
      <c r="DB36" s="37">
        <v>32.200000000000003</v>
      </c>
      <c r="DC36" s="37">
        <v>32.5</v>
      </c>
      <c r="DD36" s="37">
        <v>32.299999999999997</v>
      </c>
      <c r="DE36" s="37">
        <v>31.7</v>
      </c>
      <c r="DF36" s="37">
        <v>31</v>
      </c>
      <c r="DG36" s="37">
        <v>30.2</v>
      </c>
      <c r="DH36" s="37">
        <v>29.3</v>
      </c>
      <c r="DI36" s="37">
        <v>28.1</v>
      </c>
      <c r="DJ36" s="37">
        <v>26.9</v>
      </c>
      <c r="DK36" s="37">
        <v>25.4</v>
      </c>
      <c r="DL36" s="37">
        <v>23.7</v>
      </c>
      <c r="DM36" s="37">
        <v>22</v>
      </c>
      <c r="DN36" s="37">
        <v>20.399999999999999</v>
      </c>
      <c r="DO36" s="37">
        <v>18.8</v>
      </c>
      <c r="DQ36" s="37"/>
      <c r="DR36" s="36" t="s">
        <v>159</v>
      </c>
      <c r="DS36" s="37">
        <v>43.7</v>
      </c>
      <c r="DT36" s="37">
        <v>46.5</v>
      </c>
      <c r="DU36" s="37">
        <v>49.4</v>
      </c>
      <c r="DV36" s="37">
        <v>51.7</v>
      </c>
      <c r="DW36" s="37">
        <v>54.4</v>
      </c>
      <c r="DX36" s="37">
        <v>56.5</v>
      </c>
      <c r="DY36" s="37">
        <v>58.3</v>
      </c>
      <c r="DZ36" s="37">
        <v>59.3</v>
      </c>
      <c r="EA36" s="37">
        <v>59.3</v>
      </c>
      <c r="EB36" s="37">
        <v>59.3</v>
      </c>
      <c r="EC36" s="37">
        <v>57.8</v>
      </c>
      <c r="ED36" s="37">
        <v>56.4</v>
      </c>
      <c r="EE36" s="37">
        <v>54.9</v>
      </c>
      <c r="EF36" s="37">
        <v>53</v>
      </c>
      <c r="EG36" s="37">
        <v>51</v>
      </c>
      <c r="EH36" s="37">
        <v>48.4</v>
      </c>
      <c r="EI36" s="37">
        <v>45.7</v>
      </c>
      <c r="EJ36" s="37">
        <v>43</v>
      </c>
      <c r="EK36" s="37">
        <v>40.200000000000003</v>
      </c>
      <c r="EL36" s="37">
        <v>37.4</v>
      </c>
      <c r="EM36" s="37">
        <v>34.6</v>
      </c>
      <c r="EO36" s="37"/>
      <c r="EP36" s="36" t="s">
        <v>159</v>
      </c>
      <c r="EQ36" s="37">
        <v>18.3</v>
      </c>
      <c r="ER36" s="37">
        <v>19.399999999999999</v>
      </c>
      <c r="ES36" s="37">
        <v>20.9</v>
      </c>
      <c r="ET36" s="37">
        <v>22.3</v>
      </c>
      <c r="EU36" s="37">
        <v>23.5</v>
      </c>
      <c r="EV36" s="37">
        <v>24.6</v>
      </c>
      <c r="EW36" s="37">
        <v>25.4</v>
      </c>
      <c r="EX36" s="37">
        <v>26.1</v>
      </c>
      <c r="EY36" s="37">
        <v>26.4</v>
      </c>
      <c r="EZ36" s="37">
        <v>26.7</v>
      </c>
      <c r="FA36" s="37">
        <v>26.3</v>
      </c>
      <c r="FB36" s="37">
        <v>25.9</v>
      </c>
      <c r="FC36" s="37">
        <v>25.5</v>
      </c>
      <c r="FD36" s="37">
        <v>24.8</v>
      </c>
      <c r="FE36" s="37">
        <v>23.8</v>
      </c>
      <c r="FF36" s="37">
        <v>22.7</v>
      </c>
      <c r="FG36" s="37">
        <v>21.4</v>
      </c>
      <c r="FH36" s="37">
        <v>20</v>
      </c>
      <c r="FI36" s="37">
        <v>18.600000000000001</v>
      </c>
      <c r="FJ36" s="37">
        <v>17.2</v>
      </c>
      <c r="FK36" s="37">
        <v>15.7</v>
      </c>
    </row>
    <row r="37" spans="1:167" ht="14.5">
      <c r="A37" s="37"/>
      <c r="B37" s="36" t="s">
        <v>160</v>
      </c>
      <c r="C37" s="37">
        <v>0.6</v>
      </c>
      <c r="D37" s="37">
        <v>0.6</v>
      </c>
      <c r="E37" s="37">
        <v>0.6</v>
      </c>
      <c r="F37" s="37">
        <v>0.7</v>
      </c>
      <c r="G37" s="37">
        <v>0.7</v>
      </c>
      <c r="H37" s="37">
        <v>0.7</v>
      </c>
      <c r="I37" s="37">
        <v>0.9</v>
      </c>
      <c r="J37" s="37">
        <v>1</v>
      </c>
      <c r="K37" s="37">
        <v>1.1000000000000001</v>
      </c>
      <c r="L37" s="37">
        <v>1.1000000000000001</v>
      </c>
      <c r="M37" s="37">
        <v>1.1000000000000001</v>
      </c>
      <c r="N37" s="37">
        <v>1.2</v>
      </c>
      <c r="O37" s="37">
        <v>1.2</v>
      </c>
      <c r="P37" s="37">
        <v>1.2</v>
      </c>
      <c r="Q37" s="37">
        <v>1.2</v>
      </c>
      <c r="R37" s="37">
        <v>1.4</v>
      </c>
      <c r="S37" s="37">
        <v>1.7</v>
      </c>
      <c r="T37" s="37">
        <v>1.9</v>
      </c>
      <c r="U37" s="37">
        <v>2</v>
      </c>
      <c r="V37" s="37">
        <v>2.1</v>
      </c>
      <c r="W37" s="37">
        <v>2.2999999999999998</v>
      </c>
      <c r="Y37" s="37"/>
      <c r="Z37" s="36" t="s">
        <v>160</v>
      </c>
      <c r="AA37" s="37">
        <v>0.7</v>
      </c>
      <c r="AB37" s="37">
        <v>0.8</v>
      </c>
      <c r="AC37" s="37">
        <v>0.8</v>
      </c>
      <c r="AD37" s="37">
        <v>0.9</v>
      </c>
      <c r="AE37" s="37">
        <v>1.2</v>
      </c>
      <c r="AF37" s="37">
        <v>1.4</v>
      </c>
      <c r="AG37" s="37">
        <v>1.7</v>
      </c>
      <c r="AH37" s="37">
        <v>2.2000000000000002</v>
      </c>
      <c r="AI37" s="37">
        <v>2.5</v>
      </c>
      <c r="AJ37" s="37">
        <v>2.8</v>
      </c>
      <c r="AK37" s="37">
        <v>3.1</v>
      </c>
      <c r="AL37" s="37">
        <v>3.3</v>
      </c>
      <c r="AM37" s="37">
        <v>3.5</v>
      </c>
      <c r="AN37" s="37">
        <v>3.7</v>
      </c>
      <c r="AO37" s="37">
        <v>3.8</v>
      </c>
      <c r="AP37" s="37">
        <v>3.9</v>
      </c>
      <c r="AQ37" s="37">
        <v>4.0999999999999996</v>
      </c>
      <c r="AR37" s="37">
        <v>4.0999999999999996</v>
      </c>
      <c r="AS37" s="37">
        <v>4.2</v>
      </c>
      <c r="AT37" s="37">
        <v>4.2</v>
      </c>
      <c r="AU37" s="37">
        <v>4.3</v>
      </c>
      <c r="AW37" s="37"/>
      <c r="AX37" s="36" t="s">
        <v>160</v>
      </c>
      <c r="AY37" s="37">
        <v>15.5</v>
      </c>
      <c r="AZ37" s="37">
        <v>17.2</v>
      </c>
      <c r="BA37" s="37">
        <v>19.2</v>
      </c>
      <c r="BB37" s="37">
        <v>21.1</v>
      </c>
      <c r="BC37" s="37">
        <v>23.2</v>
      </c>
      <c r="BD37" s="37">
        <v>25.2</v>
      </c>
      <c r="BE37" s="37">
        <v>27.3</v>
      </c>
      <c r="BF37" s="37">
        <v>29.3</v>
      </c>
      <c r="BG37" s="37">
        <v>31.4</v>
      </c>
      <c r="BH37" s="37">
        <v>33.299999999999997</v>
      </c>
      <c r="BI37" s="37">
        <v>35.4</v>
      </c>
      <c r="BJ37" s="37">
        <v>37.299999999999997</v>
      </c>
      <c r="BK37" s="37">
        <v>39.200000000000003</v>
      </c>
      <c r="BL37" s="37">
        <v>41</v>
      </c>
      <c r="BM37" s="37">
        <v>42.3</v>
      </c>
      <c r="BN37" s="37">
        <v>43.5</v>
      </c>
      <c r="BO37" s="37">
        <v>44.8</v>
      </c>
      <c r="BP37" s="37">
        <v>46.1</v>
      </c>
      <c r="BQ37" s="37">
        <v>47.6</v>
      </c>
      <c r="BR37" s="37">
        <v>49.1</v>
      </c>
      <c r="BS37" s="37">
        <v>50.4</v>
      </c>
      <c r="BU37" s="37"/>
      <c r="BV37" s="36" t="s">
        <v>160</v>
      </c>
      <c r="BW37" s="37">
        <v>13.4</v>
      </c>
      <c r="BX37" s="37">
        <v>15</v>
      </c>
      <c r="BY37" s="37">
        <v>16.399999999999999</v>
      </c>
      <c r="BZ37" s="37">
        <v>18.100000000000001</v>
      </c>
      <c r="CA37" s="37">
        <v>19.600000000000001</v>
      </c>
      <c r="CB37" s="37">
        <v>21.1</v>
      </c>
      <c r="CC37" s="37">
        <v>23</v>
      </c>
      <c r="CD37" s="37">
        <v>24.3</v>
      </c>
      <c r="CE37" s="37">
        <v>25.8</v>
      </c>
      <c r="CF37" s="37">
        <v>27.5</v>
      </c>
      <c r="CG37" s="37">
        <v>29.3</v>
      </c>
      <c r="CH37" s="37">
        <v>31</v>
      </c>
      <c r="CI37" s="37">
        <v>32.6</v>
      </c>
      <c r="CJ37" s="37">
        <v>34.1</v>
      </c>
      <c r="CK37" s="37">
        <v>35.700000000000003</v>
      </c>
      <c r="CL37" s="37">
        <v>36.9</v>
      </c>
      <c r="CM37" s="37">
        <v>38</v>
      </c>
      <c r="CN37" s="37">
        <v>39.1</v>
      </c>
      <c r="CO37" s="37">
        <v>40.4</v>
      </c>
      <c r="CP37" s="37">
        <v>41.5</v>
      </c>
      <c r="CQ37" s="37">
        <v>42.6</v>
      </c>
      <c r="CS37" s="37"/>
      <c r="CT37" s="36" t="s">
        <v>160</v>
      </c>
      <c r="CU37" s="37">
        <v>16.7</v>
      </c>
      <c r="CV37" s="37">
        <v>18.399999999999999</v>
      </c>
      <c r="CW37" s="37">
        <v>20.5</v>
      </c>
      <c r="CX37" s="37">
        <v>22.6</v>
      </c>
      <c r="CY37" s="37">
        <v>24.9</v>
      </c>
      <c r="CZ37" s="37">
        <v>27.3</v>
      </c>
      <c r="DA37" s="37">
        <v>29.7</v>
      </c>
      <c r="DB37" s="37">
        <v>32.6</v>
      </c>
      <c r="DC37" s="37">
        <v>35.700000000000003</v>
      </c>
      <c r="DD37" s="37">
        <v>38.799999999999997</v>
      </c>
      <c r="DE37" s="37">
        <v>42</v>
      </c>
      <c r="DF37" s="37">
        <v>45</v>
      </c>
      <c r="DG37" s="37">
        <v>47.8</v>
      </c>
      <c r="DH37" s="37">
        <v>50.3</v>
      </c>
      <c r="DI37" s="37">
        <v>52.5</v>
      </c>
      <c r="DJ37" s="37">
        <v>54.4</v>
      </c>
      <c r="DK37" s="37">
        <v>55.6</v>
      </c>
      <c r="DL37" s="37">
        <v>56.4</v>
      </c>
      <c r="DM37" s="37">
        <v>57.7</v>
      </c>
      <c r="DN37" s="37">
        <v>59</v>
      </c>
      <c r="DO37" s="37">
        <v>60.2</v>
      </c>
      <c r="DQ37" s="37"/>
      <c r="DR37" s="36" t="s">
        <v>160</v>
      </c>
      <c r="DS37" s="37">
        <v>5.0999999999999996</v>
      </c>
      <c r="DT37" s="37">
        <v>6.2</v>
      </c>
      <c r="DU37" s="37">
        <v>7.6</v>
      </c>
      <c r="DV37" s="37">
        <v>9</v>
      </c>
      <c r="DW37" s="37">
        <v>10.7</v>
      </c>
      <c r="DX37" s="37">
        <v>12.4</v>
      </c>
      <c r="DY37" s="37">
        <v>14.2</v>
      </c>
      <c r="DZ37" s="37">
        <v>16.2</v>
      </c>
      <c r="EA37" s="37">
        <v>18.7</v>
      </c>
      <c r="EB37" s="37">
        <v>20.8</v>
      </c>
      <c r="EC37" s="37">
        <v>23.9</v>
      </c>
      <c r="ED37" s="37">
        <v>26.8</v>
      </c>
      <c r="EE37" s="37">
        <v>29.6</v>
      </c>
      <c r="EF37" s="37">
        <v>32.4</v>
      </c>
      <c r="EG37" s="37">
        <v>35.1</v>
      </c>
      <c r="EH37" s="37">
        <v>37.5</v>
      </c>
      <c r="EI37" s="37">
        <v>39.4</v>
      </c>
      <c r="EJ37" s="37">
        <v>41.4</v>
      </c>
      <c r="EK37" s="37">
        <v>43.8</v>
      </c>
      <c r="EL37" s="37">
        <v>46.2</v>
      </c>
      <c r="EM37" s="37">
        <v>48.5</v>
      </c>
      <c r="EO37" s="37"/>
      <c r="EP37" s="36" t="s">
        <v>160</v>
      </c>
      <c r="EQ37" s="37">
        <v>10.3</v>
      </c>
      <c r="ER37" s="37">
        <v>11</v>
      </c>
      <c r="ES37" s="37">
        <v>11.9</v>
      </c>
      <c r="ET37" s="37">
        <v>13</v>
      </c>
      <c r="EU37" s="37">
        <v>14</v>
      </c>
      <c r="EV37" s="37">
        <v>14.9</v>
      </c>
      <c r="EW37" s="37">
        <v>15.7</v>
      </c>
      <c r="EX37" s="37">
        <v>16.399999999999999</v>
      </c>
      <c r="EY37" s="37">
        <v>17.399999999999999</v>
      </c>
      <c r="EZ37" s="37">
        <v>18.100000000000001</v>
      </c>
      <c r="FA37" s="37">
        <v>18.8</v>
      </c>
      <c r="FB37" s="37">
        <v>19.399999999999999</v>
      </c>
      <c r="FC37" s="37">
        <v>19.899999999999999</v>
      </c>
      <c r="FD37" s="37">
        <v>20.5</v>
      </c>
      <c r="FE37" s="37">
        <v>20.9</v>
      </c>
      <c r="FF37" s="37">
        <v>21.5</v>
      </c>
      <c r="FG37" s="37">
        <v>22</v>
      </c>
      <c r="FH37" s="37">
        <v>22.6</v>
      </c>
      <c r="FI37" s="37">
        <v>23.6</v>
      </c>
      <c r="FJ37" s="37">
        <v>24.7</v>
      </c>
      <c r="FK37" s="37">
        <v>25.7</v>
      </c>
    </row>
    <row r="38" spans="1:167" ht="14.5">
      <c r="A38" s="37"/>
      <c r="B38" s="36" t="s">
        <v>161</v>
      </c>
      <c r="C38" s="37">
        <v>36</v>
      </c>
      <c r="D38" s="37">
        <v>36.299999999999997</v>
      </c>
      <c r="E38" s="37">
        <v>36.4</v>
      </c>
      <c r="F38" s="37">
        <v>36.9</v>
      </c>
      <c r="G38" s="37">
        <v>37.5</v>
      </c>
      <c r="H38" s="37">
        <v>38.299999999999997</v>
      </c>
      <c r="I38" s="37">
        <v>39.299999999999997</v>
      </c>
      <c r="J38" s="37">
        <v>40.4</v>
      </c>
      <c r="K38" s="37">
        <v>41.7</v>
      </c>
      <c r="L38" s="37">
        <v>43.5</v>
      </c>
      <c r="M38" s="37">
        <v>45.2</v>
      </c>
      <c r="N38" s="37">
        <v>46.6</v>
      </c>
      <c r="O38" s="37">
        <v>48</v>
      </c>
      <c r="P38" s="37">
        <v>49.4</v>
      </c>
      <c r="Q38" s="37">
        <v>50.7</v>
      </c>
      <c r="R38" s="37">
        <v>51.9</v>
      </c>
      <c r="S38" s="37">
        <v>53</v>
      </c>
      <c r="T38" s="37">
        <v>54.2</v>
      </c>
      <c r="U38" s="37">
        <v>54.9</v>
      </c>
      <c r="V38" s="37">
        <v>55.5</v>
      </c>
      <c r="W38" s="37">
        <v>56.1</v>
      </c>
      <c r="Y38" s="37"/>
      <c r="Z38" s="36" t="s">
        <v>176</v>
      </c>
      <c r="AA38" s="37">
        <v>42.7</v>
      </c>
      <c r="AB38" s="37">
        <v>42.7</v>
      </c>
      <c r="AC38" s="37">
        <v>42.9</v>
      </c>
      <c r="AD38" s="37">
        <v>43.3</v>
      </c>
      <c r="AE38" s="37">
        <v>43.6</v>
      </c>
      <c r="AF38" s="37">
        <v>44</v>
      </c>
      <c r="AG38" s="37">
        <v>44.8</v>
      </c>
      <c r="AH38" s="37">
        <v>45.2</v>
      </c>
      <c r="AI38" s="37">
        <v>45.5</v>
      </c>
      <c r="AJ38" s="37">
        <v>45.6</v>
      </c>
      <c r="AK38" s="37">
        <v>45.7</v>
      </c>
      <c r="AL38" s="37">
        <v>45.6</v>
      </c>
      <c r="AM38" s="37">
        <v>45.5</v>
      </c>
      <c r="AN38" s="37">
        <v>45.4</v>
      </c>
      <c r="AO38" s="37">
        <v>45.2</v>
      </c>
      <c r="AP38" s="37">
        <v>45.1</v>
      </c>
      <c r="AQ38" s="37">
        <v>45</v>
      </c>
      <c r="AR38" s="37">
        <v>44.9</v>
      </c>
      <c r="AS38" s="37">
        <v>44.8</v>
      </c>
      <c r="AT38" s="37">
        <v>44.7</v>
      </c>
      <c r="AU38" s="37">
        <v>44.6</v>
      </c>
      <c r="AW38" s="37"/>
      <c r="AX38" s="36" t="s">
        <v>176</v>
      </c>
      <c r="AY38" s="37">
        <v>13.4</v>
      </c>
      <c r="AZ38" s="37">
        <v>13.1</v>
      </c>
      <c r="BA38" s="37">
        <v>12.9</v>
      </c>
      <c r="BB38" s="37">
        <v>12.8</v>
      </c>
      <c r="BC38" s="37">
        <v>12.6</v>
      </c>
      <c r="BD38" s="37">
        <v>12.5</v>
      </c>
      <c r="BE38" s="37">
        <v>12.5</v>
      </c>
      <c r="BF38" s="37">
        <v>12.5</v>
      </c>
      <c r="BG38" s="37">
        <v>12.6</v>
      </c>
      <c r="BH38" s="37">
        <v>12.8</v>
      </c>
      <c r="BI38" s="37">
        <v>12.9</v>
      </c>
      <c r="BJ38" s="37">
        <v>13.1</v>
      </c>
      <c r="BK38" s="37">
        <v>13.3</v>
      </c>
      <c r="BL38" s="37">
        <v>13.4</v>
      </c>
      <c r="BM38" s="37">
        <v>13.4</v>
      </c>
      <c r="BN38" s="37">
        <v>13.5</v>
      </c>
      <c r="BO38" s="37">
        <v>13.5</v>
      </c>
      <c r="BP38" s="37">
        <v>13.6</v>
      </c>
      <c r="BQ38" s="37">
        <v>13.6</v>
      </c>
      <c r="BR38" s="37">
        <v>13.6</v>
      </c>
      <c r="BS38" s="37">
        <v>13.7</v>
      </c>
      <c r="BU38" s="37"/>
      <c r="BV38" s="36" t="s">
        <v>176</v>
      </c>
      <c r="BW38" s="37">
        <v>29.7</v>
      </c>
      <c r="BX38" s="37">
        <v>29.5</v>
      </c>
      <c r="BY38" s="37">
        <v>29.8</v>
      </c>
      <c r="BZ38" s="37">
        <v>29.6</v>
      </c>
      <c r="CA38" s="37">
        <v>30.1</v>
      </c>
      <c r="CB38" s="37">
        <v>30.7</v>
      </c>
      <c r="CC38" s="37">
        <v>30.8</v>
      </c>
      <c r="CD38" s="37">
        <v>31.5</v>
      </c>
      <c r="CE38" s="37">
        <v>32.200000000000003</v>
      </c>
      <c r="CF38" s="37">
        <v>32.6</v>
      </c>
      <c r="CG38" s="37">
        <v>33.200000000000003</v>
      </c>
      <c r="CH38" s="37">
        <v>33.700000000000003</v>
      </c>
      <c r="CI38" s="37">
        <v>34.1</v>
      </c>
      <c r="CJ38" s="37">
        <v>34.6</v>
      </c>
      <c r="CK38" s="37">
        <v>35</v>
      </c>
      <c r="CL38" s="37">
        <v>35.299999999999997</v>
      </c>
      <c r="CM38" s="37">
        <v>35.4</v>
      </c>
      <c r="CN38" s="37">
        <v>35.700000000000003</v>
      </c>
      <c r="CO38" s="37">
        <v>35.799999999999997</v>
      </c>
      <c r="CP38" s="37">
        <v>35.9</v>
      </c>
      <c r="CQ38" s="37">
        <v>36.1</v>
      </c>
      <c r="CS38" s="37"/>
      <c r="CT38" s="36" t="s">
        <v>176</v>
      </c>
      <c r="CU38" s="37">
        <v>2.7</v>
      </c>
      <c r="CV38" s="37">
        <v>2.6</v>
      </c>
      <c r="CW38" s="37">
        <v>2.5</v>
      </c>
      <c r="CX38" s="37">
        <v>2.2999999999999998</v>
      </c>
      <c r="CY38" s="37">
        <v>2.2999999999999998</v>
      </c>
      <c r="CZ38" s="37">
        <v>2.2999999999999998</v>
      </c>
      <c r="DA38" s="37">
        <v>2.4</v>
      </c>
      <c r="DB38" s="37">
        <v>2.6</v>
      </c>
      <c r="DC38" s="37">
        <v>3</v>
      </c>
      <c r="DD38" s="37">
        <v>3.4</v>
      </c>
      <c r="DE38" s="37">
        <v>3.9</v>
      </c>
      <c r="DF38" s="37">
        <v>4.5999999999999996</v>
      </c>
      <c r="DG38" s="37">
        <v>5.2</v>
      </c>
      <c r="DH38" s="37">
        <v>6</v>
      </c>
      <c r="DI38" s="37">
        <v>6.9</v>
      </c>
      <c r="DJ38" s="37">
        <v>7.9</v>
      </c>
      <c r="DK38" s="37">
        <v>8.9</v>
      </c>
      <c r="DL38" s="37">
        <v>10</v>
      </c>
      <c r="DM38" s="37">
        <v>10.5</v>
      </c>
      <c r="DN38" s="37">
        <v>11.1</v>
      </c>
      <c r="DO38" s="37">
        <v>11.6</v>
      </c>
      <c r="DQ38" s="37"/>
      <c r="DR38" s="36" t="s">
        <v>176</v>
      </c>
      <c r="DS38" s="37">
        <v>1.6</v>
      </c>
      <c r="DT38" s="37">
        <v>1.8</v>
      </c>
      <c r="DU38" s="37">
        <v>1.8</v>
      </c>
      <c r="DV38" s="37">
        <v>2.2000000000000002</v>
      </c>
      <c r="DW38" s="37">
        <v>2.6</v>
      </c>
      <c r="DX38" s="37">
        <v>3</v>
      </c>
      <c r="DY38" s="37">
        <v>3.5</v>
      </c>
      <c r="DZ38" s="37">
        <v>4</v>
      </c>
      <c r="EA38" s="37">
        <v>4.5</v>
      </c>
      <c r="EB38" s="37">
        <v>5.2</v>
      </c>
      <c r="EC38" s="37">
        <v>5.7</v>
      </c>
      <c r="ED38" s="37">
        <v>6.3</v>
      </c>
      <c r="EE38" s="37">
        <v>6.9</v>
      </c>
      <c r="EF38" s="37">
        <v>7.5</v>
      </c>
      <c r="EG38" s="37">
        <v>8.1999999999999993</v>
      </c>
      <c r="EH38" s="37">
        <v>8.9</v>
      </c>
      <c r="EI38" s="37">
        <v>9.6</v>
      </c>
      <c r="EJ38" s="37">
        <v>10.4</v>
      </c>
      <c r="EK38" s="37">
        <v>10.8</v>
      </c>
      <c r="EL38" s="37">
        <v>11.1</v>
      </c>
      <c r="EM38" s="37">
        <v>11.5</v>
      </c>
      <c r="EO38" s="37"/>
      <c r="EP38" s="36" t="s">
        <v>161</v>
      </c>
      <c r="EQ38" s="37">
        <v>26.6</v>
      </c>
      <c r="ER38" s="37">
        <v>26.5</v>
      </c>
      <c r="ES38" s="37">
        <v>26.2</v>
      </c>
      <c r="ET38" s="37">
        <v>26</v>
      </c>
      <c r="EU38" s="37">
        <v>25.9</v>
      </c>
      <c r="EV38" s="37">
        <v>26.1</v>
      </c>
      <c r="EW38" s="37">
        <v>26.4</v>
      </c>
      <c r="EX38" s="37">
        <v>26.9</v>
      </c>
      <c r="EY38" s="37">
        <v>27.4</v>
      </c>
      <c r="EZ38" s="37">
        <v>28.2</v>
      </c>
      <c r="FA38" s="37">
        <v>29.2</v>
      </c>
      <c r="FB38" s="37">
        <v>30.1</v>
      </c>
      <c r="FC38" s="37">
        <v>31.1</v>
      </c>
      <c r="FD38" s="37">
        <v>32</v>
      </c>
      <c r="FE38" s="37">
        <v>32.700000000000003</v>
      </c>
      <c r="FF38" s="37">
        <v>33.4</v>
      </c>
      <c r="FG38" s="37">
        <v>34.200000000000003</v>
      </c>
      <c r="FH38" s="37">
        <v>35</v>
      </c>
      <c r="FI38" s="37">
        <v>35.4</v>
      </c>
      <c r="FJ38" s="37">
        <v>35.700000000000003</v>
      </c>
      <c r="FK38" s="37">
        <v>36.1</v>
      </c>
    </row>
    <row r="39" spans="1:167" ht="14.5">
      <c r="A39" s="37"/>
      <c r="B39" s="36" t="s">
        <v>162</v>
      </c>
      <c r="C39" s="37">
        <v>2.6</v>
      </c>
      <c r="D39" s="37">
        <v>2.7</v>
      </c>
      <c r="E39" s="37">
        <v>2.8</v>
      </c>
      <c r="F39" s="37">
        <v>2.9</v>
      </c>
      <c r="G39" s="37">
        <v>3</v>
      </c>
      <c r="H39" s="37">
        <v>3.1</v>
      </c>
      <c r="I39" s="37">
        <v>3.2</v>
      </c>
      <c r="J39" s="37">
        <v>3.3</v>
      </c>
      <c r="K39" s="37">
        <v>3.4</v>
      </c>
      <c r="L39" s="37">
        <v>3.5</v>
      </c>
      <c r="M39" s="37">
        <v>3.6</v>
      </c>
      <c r="N39" s="37">
        <v>3.6</v>
      </c>
      <c r="O39" s="37">
        <v>3.7</v>
      </c>
      <c r="P39" s="37">
        <v>3.7</v>
      </c>
      <c r="Q39" s="37">
        <v>3.8</v>
      </c>
      <c r="R39" s="37">
        <v>3.9</v>
      </c>
      <c r="S39" s="37">
        <v>3.9</v>
      </c>
      <c r="T39" s="37">
        <v>4</v>
      </c>
      <c r="U39" s="37">
        <v>4.0999999999999996</v>
      </c>
      <c r="V39" s="37">
        <v>4.0999999999999996</v>
      </c>
      <c r="W39" s="37">
        <v>4.2</v>
      </c>
      <c r="Y39" s="37"/>
      <c r="Z39" s="36" t="s">
        <v>162</v>
      </c>
      <c r="AA39" s="37">
        <v>8.4</v>
      </c>
      <c r="AB39" s="37">
        <v>8.6</v>
      </c>
      <c r="AC39" s="37">
        <v>8.8000000000000007</v>
      </c>
      <c r="AD39" s="37">
        <v>9</v>
      </c>
      <c r="AE39" s="37">
        <v>9.1999999999999993</v>
      </c>
      <c r="AF39" s="37">
        <v>9.4</v>
      </c>
      <c r="AG39" s="37">
        <v>9.6</v>
      </c>
      <c r="AH39" s="37">
        <v>9.8000000000000007</v>
      </c>
      <c r="AI39" s="37">
        <v>10</v>
      </c>
      <c r="AJ39" s="37">
        <v>10.199999999999999</v>
      </c>
      <c r="AK39" s="37">
        <v>10.3</v>
      </c>
      <c r="AL39" s="37">
        <v>10.5</v>
      </c>
      <c r="AM39" s="37">
        <v>10.6</v>
      </c>
      <c r="AN39" s="37">
        <v>10.8</v>
      </c>
      <c r="AO39" s="37">
        <v>11</v>
      </c>
      <c r="AP39" s="37">
        <v>11.2</v>
      </c>
      <c r="AQ39" s="37">
        <v>11.4</v>
      </c>
      <c r="AR39" s="37">
        <v>11.6</v>
      </c>
      <c r="AS39" s="37">
        <v>11.9</v>
      </c>
      <c r="AT39" s="37">
        <v>12.2</v>
      </c>
      <c r="AU39" s="37">
        <v>12.4</v>
      </c>
      <c r="AW39" s="37"/>
      <c r="AX39" s="36" t="s">
        <v>162</v>
      </c>
      <c r="AY39" s="37">
        <v>6.4</v>
      </c>
      <c r="AZ39" s="37">
        <v>6.6</v>
      </c>
      <c r="BA39" s="37">
        <v>6.9</v>
      </c>
      <c r="BB39" s="37">
        <v>7.1</v>
      </c>
      <c r="BC39" s="37">
        <v>7.4</v>
      </c>
      <c r="BD39" s="37">
        <v>7.6</v>
      </c>
      <c r="BE39" s="37">
        <v>7.8</v>
      </c>
      <c r="BF39" s="37">
        <v>8</v>
      </c>
      <c r="BG39" s="37">
        <v>8.1999999999999993</v>
      </c>
      <c r="BH39" s="37">
        <v>8.5</v>
      </c>
      <c r="BI39" s="37">
        <v>8.6999999999999993</v>
      </c>
      <c r="BJ39" s="37">
        <v>8.9</v>
      </c>
      <c r="BK39" s="37">
        <v>9.1</v>
      </c>
      <c r="BL39" s="37">
        <v>9.3000000000000007</v>
      </c>
      <c r="BM39" s="37">
        <v>9.3000000000000007</v>
      </c>
      <c r="BN39" s="37">
        <v>9.4</v>
      </c>
      <c r="BO39" s="37">
        <v>9.6</v>
      </c>
      <c r="BP39" s="37">
        <v>9.6999999999999993</v>
      </c>
      <c r="BQ39" s="37">
        <v>10</v>
      </c>
      <c r="BR39" s="37">
        <v>10.199999999999999</v>
      </c>
      <c r="BS39" s="37">
        <v>10.4</v>
      </c>
      <c r="BU39" s="37"/>
      <c r="BV39" s="36" t="s">
        <v>162</v>
      </c>
      <c r="BW39" s="37">
        <v>2.2999999999999998</v>
      </c>
      <c r="BX39" s="37">
        <v>2.4</v>
      </c>
      <c r="BY39" s="37">
        <v>2.5</v>
      </c>
      <c r="BZ39" s="37">
        <v>2.6</v>
      </c>
      <c r="CA39" s="37">
        <v>2.7</v>
      </c>
      <c r="CB39" s="37">
        <v>2.8</v>
      </c>
      <c r="CC39" s="37">
        <v>2.9</v>
      </c>
      <c r="CD39" s="37">
        <v>3</v>
      </c>
      <c r="CE39" s="37">
        <v>3.1</v>
      </c>
      <c r="CF39" s="37">
        <v>3.2</v>
      </c>
      <c r="CG39" s="37">
        <v>3.3</v>
      </c>
      <c r="CH39" s="37">
        <v>3.4</v>
      </c>
      <c r="CI39" s="37">
        <v>3.5</v>
      </c>
      <c r="CJ39" s="37">
        <v>3.6</v>
      </c>
      <c r="CK39" s="37">
        <v>3.6</v>
      </c>
      <c r="CL39" s="37">
        <v>3.7</v>
      </c>
      <c r="CM39" s="37">
        <v>3.8</v>
      </c>
      <c r="CN39" s="37">
        <v>3.9</v>
      </c>
      <c r="CO39" s="37">
        <v>3.9</v>
      </c>
      <c r="CP39" s="37">
        <v>4</v>
      </c>
      <c r="CQ39" s="37">
        <v>4.0999999999999996</v>
      </c>
      <c r="CS39" s="37"/>
      <c r="CT39" s="36" t="s">
        <v>162</v>
      </c>
      <c r="CU39" s="37">
        <v>2.2999999999999998</v>
      </c>
      <c r="CV39" s="37">
        <v>2.4</v>
      </c>
      <c r="CW39" s="37">
        <v>2.5</v>
      </c>
      <c r="CX39" s="37">
        <v>2.6</v>
      </c>
      <c r="CY39" s="37">
        <v>2.6</v>
      </c>
      <c r="CZ39" s="37">
        <v>2.7</v>
      </c>
      <c r="DA39" s="37">
        <v>2.8</v>
      </c>
      <c r="DB39" s="37">
        <v>2.9</v>
      </c>
      <c r="DC39" s="37">
        <v>3</v>
      </c>
      <c r="DD39" s="37">
        <v>3.1</v>
      </c>
      <c r="DE39" s="37">
        <v>3.2</v>
      </c>
      <c r="DF39" s="37">
        <v>3.3</v>
      </c>
      <c r="DG39" s="37">
        <v>3.4</v>
      </c>
      <c r="DH39" s="37">
        <v>3.4</v>
      </c>
      <c r="DI39" s="37">
        <v>3.5</v>
      </c>
      <c r="DJ39" s="37">
        <v>3.6</v>
      </c>
      <c r="DK39" s="37">
        <v>3.7</v>
      </c>
      <c r="DL39" s="37">
        <v>3.8</v>
      </c>
      <c r="DM39" s="37">
        <v>3.8</v>
      </c>
      <c r="DN39" s="37">
        <v>3.9</v>
      </c>
      <c r="DO39" s="37">
        <v>4</v>
      </c>
      <c r="DQ39" s="37"/>
      <c r="DR39" s="36" t="s">
        <v>162</v>
      </c>
      <c r="DS39" s="37">
        <v>1.8</v>
      </c>
      <c r="DT39" s="37">
        <v>1.9</v>
      </c>
      <c r="DU39" s="37">
        <v>2</v>
      </c>
      <c r="DV39" s="37">
        <v>2.1</v>
      </c>
      <c r="DW39" s="37">
        <v>2.2000000000000002</v>
      </c>
      <c r="DX39" s="37">
        <v>2.2999999999999998</v>
      </c>
      <c r="DY39" s="37">
        <v>2.2999999999999998</v>
      </c>
      <c r="DZ39" s="37">
        <v>2.4</v>
      </c>
      <c r="EA39" s="37">
        <v>2.5</v>
      </c>
      <c r="EB39" s="37">
        <v>2.6</v>
      </c>
      <c r="EC39" s="37">
        <v>2.7</v>
      </c>
      <c r="ED39" s="37">
        <v>2.7</v>
      </c>
      <c r="EE39" s="37">
        <v>2.8</v>
      </c>
      <c r="EF39" s="37">
        <v>2.9</v>
      </c>
      <c r="EG39" s="37">
        <v>3</v>
      </c>
      <c r="EH39" s="37">
        <v>3</v>
      </c>
      <c r="EI39" s="37">
        <v>3.1</v>
      </c>
      <c r="EJ39" s="37">
        <v>3.2</v>
      </c>
      <c r="EK39" s="37">
        <v>3.2</v>
      </c>
      <c r="EL39" s="37">
        <v>3.3</v>
      </c>
      <c r="EM39" s="37">
        <v>3.4</v>
      </c>
      <c r="EO39" s="37"/>
      <c r="EP39" s="36" t="s">
        <v>162</v>
      </c>
      <c r="EQ39" s="37">
        <v>2.8</v>
      </c>
      <c r="ER39" s="37">
        <v>2.9</v>
      </c>
      <c r="ES39" s="37">
        <v>3</v>
      </c>
      <c r="ET39" s="37">
        <v>3.1</v>
      </c>
      <c r="EU39" s="37">
        <v>3.2</v>
      </c>
      <c r="EV39" s="37">
        <v>3.3</v>
      </c>
      <c r="EW39" s="37">
        <v>3.4</v>
      </c>
      <c r="EX39" s="37">
        <v>3.5</v>
      </c>
      <c r="EY39" s="37">
        <v>3.6</v>
      </c>
      <c r="EZ39" s="37">
        <v>3.7</v>
      </c>
      <c r="FA39" s="37">
        <v>3.8</v>
      </c>
      <c r="FB39" s="37">
        <v>3.9</v>
      </c>
      <c r="FC39" s="37">
        <v>4</v>
      </c>
      <c r="FD39" s="37">
        <v>4.0999999999999996</v>
      </c>
      <c r="FE39" s="37">
        <v>4.0999999999999996</v>
      </c>
      <c r="FF39" s="37">
        <v>4.2</v>
      </c>
      <c r="FG39" s="37">
        <v>4.3</v>
      </c>
      <c r="FH39" s="37">
        <v>4.3</v>
      </c>
      <c r="FI39" s="37">
        <v>4.4000000000000004</v>
      </c>
      <c r="FJ39" s="37">
        <v>4.5</v>
      </c>
      <c r="FK39" s="37">
        <v>4.5999999999999996</v>
      </c>
    </row>
    <row r="40" spans="1:167" ht="15.5">
      <c r="A40" s="37"/>
      <c r="B40" s="36" t="s">
        <v>163</v>
      </c>
      <c r="C40" s="37">
        <v>1.1000000000000001</v>
      </c>
      <c r="D40" s="37">
        <v>1.1000000000000001</v>
      </c>
      <c r="E40" s="37">
        <v>1</v>
      </c>
      <c r="F40" s="37">
        <v>1.1000000000000001</v>
      </c>
      <c r="G40" s="37">
        <v>1.2</v>
      </c>
      <c r="H40" s="37">
        <v>1.3</v>
      </c>
      <c r="I40" s="37">
        <v>1.4</v>
      </c>
      <c r="J40" s="37">
        <v>1.5</v>
      </c>
      <c r="K40" s="37">
        <v>1.6</v>
      </c>
      <c r="L40" s="37">
        <v>1.6</v>
      </c>
      <c r="M40" s="37">
        <v>1.6</v>
      </c>
      <c r="N40" s="37">
        <v>1.6</v>
      </c>
      <c r="O40" s="37">
        <v>1.5</v>
      </c>
      <c r="P40" s="37">
        <v>1.5</v>
      </c>
      <c r="Q40" s="37">
        <v>1.4</v>
      </c>
      <c r="R40" s="37">
        <v>1.4</v>
      </c>
      <c r="S40" s="37">
        <v>1.3</v>
      </c>
      <c r="T40" s="37">
        <v>1.3</v>
      </c>
      <c r="U40" s="37">
        <v>1.3</v>
      </c>
      <c r="V40" s="37">
        <v>1.2</v>
      </c>
      <c r="W40" s="37">
        <v>1.2</v>
      </c>
      <c r="Y40" s="37"/>
      <c r="Z40" s="36" t="s">
        <v>163</v>
      </c>
      <c r="AA40" s="37">
        <v>0.1</v>
      </c>
      <c r="AB40" s="37">
        <v>0.1</v>
      </c>
      <c r="AC40" s="37">
        <v>0.1</v>
      </c>
      <c r="AD40" s="37">
        <v>0.1</v>
      </c>
      <c r="AE40" s="37">
        <v>0.1</v>
      </c>
      <c r="AF40" s="37">
        <v>0.1</v>
      </c>
      <c r="AG40" s="37">
        <v>0.1</v>
      </c>
      <c r="AH40" s="37">
        <v>0.1</v>
      </c>
      <c r="AI40" s="37">
        <v>0.1</v>
      </c>
      <c r="AJ40" s="37">
        <v>0.2</v>
      </c>
      <c r="AK40" s="37">
        <v>0.2</v>
      </c>
      <c r="AL40" s="37">
        <v>0.2</v>
      </c>
      <c r="AM40" s="37">
        <v>0.2</v>
      </c>
      <c r="AN40" s="37">
        <v>0.2</v>
      </c>
      <c r="AO40" s="37">
        <v>0.2</v>
      </c>
      <c r="AP40" s="37">
        <v>0.3</v>
      </c>
      <c r="AQ40" s="37">
        <v>0.3</v>
      </c>
      <c r="AR40" s="37">
        <v>0.3</v>
      </c>
      <c r="AS40" s="37">
        <v>0.3</v>
      </c>
      <c r="AT40" s="37">
        <v>0.4</v>
      </c>
      <c r="AU40" s="37">
        <v>0.4</v>
      </c>
      <c r="AW40" s="37"/>
      <c r="AX40" s="36" t="s">
        <v>163</v>
      </c>
      <c r="AY40" s="37">
        <v>1.3</v>
      </c>
      <c r="AZ40" s="37">
        <v>1.2</v>
      </c>
      <c r="BA40" s="37">
        <v>1.2</v>
      </c>
      <c r="BB40" s="37">
        <v>1.2</v>
      </c>
      <c r="BC40" s="37">
        <v>1.2</v>
      </c>
      <c r="BD40" s="37">
        <v>1.2</v>
      </c>
      <c r="BE40" s="37">
        <v>1.2</v>
      </c>
      <c r="BF40" s="37">
        <v>1.3</v>
      </c>
      <c r="BG40" s="37">
        <v>1.4</v>
      </c>
      <c r="BH40" s="37">
        <v>1.5</v>
      </c>
      <c r="BI40" s="37">
        <v>1.6</v>
      </c>
      <c r="BJ40" s="37">
        <v>1.7</v>
      </c>
      <c r="BK40" s="37">
        <v>1.8</v>
      </c>
      <c r="BL40" s="37">
        <v>2</v>
      </c>
      <c r="BM40" s="37">
        <v>2.1</v>
      </c>
      <c r="BN40" s="37">
        <v>2.2999999999999998</v>
      </c>
      <c r="BO40" s="37">
        <v>2.5</v>
      </c>
      <c r="BP40" s="37">
        <v>2.7</v>
      </c>
      <c r="BQ40" s="37">
        <v>2.7</v>
      </c>
      <c r="BR40" s="37">
        <v>2.8</v>
      </c>
      <c r="BS40" s="37">
        <v>3</v>
      </c>
      <c r="BU40" s="37"/>
      <c r="BV40" s="36" t="s">
        <v>163</v>
      </c>
      <c r="BW40" s="37">
        <v>1</v>
      </c>
      <c r="BX40" s="37">
        <v>1</v>
      </c>
      <c r="BY40" s="37">
        <v>1</v>
      </c>
      <c r="BZ40" s="37">
        <v>0.9</v>
      </c>
      <c r="CA40" s="37">
        <v>0.9</v>
      </c>
      <c r="CB40" s="37">
        <v>0.9</v>
      </c>
      <c r="CC40" s="37">
        <v>0.9</v>
      </c>
      <c r="CD40" s="37">
        <v>0.8</v>
      </c>
      <c r="CE40" s="37">
        <v>0.8</v>
      </c>
      <c r="CF40" s="37">
        <v>0.7</v>
      </c>
      <c r="CG40" s="37">
        <v>0.7</v>
      </c>
      <c r="CH40" s="37">
        <v>0.7</v>
      </c>
      <c r="CI40" s="37">
        <v>0.6</v>
      </c>
      <c r="CJ40" s="37">
        <v>0.6</v>
      </c>
      <c r="CK40" s="37">
        <v>0.5</v>
      </c>
      <c r="CL40" s="37">
        <v>0.5</v>
      </c>
      <c r="CM40" s="37">
        <v>0.5</v>
      </c>
      <c r="CN40" s="37">
        <v>0.4</v>
      </c>
      <c r="CO40" s="37">
        <v>0.4</v>
      </c>
      <c r="CP40" s="37">
        <v>0.4</v>
      </c>
      <c r="CQ40" s="37">
        <v>0.4</v>
      </c>
      <c r="CS40" s="37"/>
      <c r="CT40" s="36" t="s">
        <v>163</v>
      </c>
      <c r="CU40" s="37">
        <v>1.7</v>
      </c>
      <c r="CV40" s="37">
        <v>1.7</v>
      </c>
      <c r="CW40" s="37">
        <v>1.7</v>
      </c>
      <c r="CX40" s="37">
        <v>1.7</v>
      </c>
      <c r="CY40" s="37">
        <v>1.7</v>
      </c>
      <c r="CZ40" s="37">
        <v>1.7</v>
      </c>
      <c r="DA40" s="37">
        <v>1.7</v>
      </c>
      <c r="DB40" s="37">
        <v>1.6</v>
      </c>
      <c r="DC40" s="37">
        <v>1.6</v>
      </c>
      <c r="DD40" s="37">
        <v>1.6</v>
      </c>
      <c r="DE40" s="37">
        <v>1.5</v>
      </c>
      <c r="DF40" s="37">
        <v>1.5</v>
      </c>
      <c r="DG40" s="37">
        <v>1.4</v>
      </c>
      <c r="DH40" s="37">
        <v>1.4</v>
      </c>
      <c r="DI40" s="37">
        <v>1.4</v>
      </c>
      <c r="DJ40" s="37">
        <v>1.3</v>
      </c>
      <c r="DK40" s="37">
        <v>1.3</v>
      </c>
      <c r="DL40" s="37">
        <v>1.2</v>
      </c>
      <c r="DM40" s="37">
        <v>1.2</v>
      </c>
      <c r="DN40" s="37">
        <v>1.2</v>
      </c>
      <c r="DO40" s="37">
        <v>1.1000000000000001</v>
      </c>
      <c r="DQ40" s="37"/>
      <c r="DR40" s="36" t="s">
        <v>163</v>
      </c>
      <c r="DS40" s="37">
        <v>1.4</v>
      </c>
      <c r="DT40" s="37">
        <v>1.4</v>
      </c>
      <c r="DU40" s="37">
        <v>1.4</v>
      </c>
      <c r="DV40" s="37">
        <v>1.4</v>
      </c>
      <c r="DW40" s="37">
        <v>1.3</v>
      </c>
      <c r="DX40" s="37">
        <v>1.3</v>
      </c>
      <c r="DY40" s="37">
        <v>1.3</v>
      </c>
      <c r="DZ40" s="37">
        <v>1.2</v>
      </c>
      <c r="EA40" s="37">
        <v>1.2</v>
      </c>
      <c r="EB40" s="37">
        <v>1.1000000000000001</v>
      </c>
      <c r="EC40" s="37">
        <v>1.1000000000000001</v>
      </c>
      <c r="ED40" s="37">
        <v>1.1000000000000001</v>
      </c>
      <c r="EE40" s="37">
        <v>1</v>
      </c>
      <c r="EF40" s="37">
        <v>1</v>
      </c>
      <c r="EG40" s="37">
        <v>0.9</v>
      </c>
      <c r="EH40" s="37">
        <v>0.9</v>
      </c>
      <c r="EI40" s="37">
        <v>0.9</v>
      </c>
      <c r="EJ40" s="37">
        <v>0.8</v>
      </c>
      <c r="EK40" s="37">
        <v>0.8</v>
      </c>
      <c r="EL40" s="37">
        <v>0.8</v>
      </c>
      <c r="EM40" s="37">
        <v>0.8</v>
      </c>
      <c r="EO40" s="37"/>
      <c r="EP40" s="36" t="s">
        <v>163</v>
      </c>
      <c r="EQ40" s="37">
        <v>1.8</v>
      </c>
      <c r="ER40" s="37">
        <v>1.9</v>
      </c>
      <c r="ES40" s="37">
        <v>1.9</v>
      </c>
      <c r="ET40" s="37">
        <v>1.9</v>
      </c>
      <c r="EU40" s="37">
        <v>1.8</v>
      </c>
      <c r="EV40" s="37">
        <v>1.8</v>
      </c>
      <c r="EW40" s="37">
        <v>1.7</v>
      </c>
      <c r="EX40" s="37">
        <v>1.7</v>
      </c>
      <c r="EY40" s="37">
        <v>1.6</v>
      </c>
      <c r="EZ40" s="37">
        <v>1.5</v>
      </c>
      <c r="FA40" s="37">
        <v>1.4</v>
      </c>
      <c r="FB40" s="37">
        <v>1.3</v>
      </c>
      <c r="FC40" s="37">
        <v>1.3</v>
      </c>
      <c r="FD40" s="37">
        <v>1.2</v>
      </c>
      <c r="FE40" s="37">
        <v>1.1000000000000001</v>
      </c>
      <c r="FF40" s="37">
        <v>1</v>
      </c>
      <c r="FG40" s="37">
        <v>1</v>
      </c>
      <c r="FH40" s="37">
        <v>0.9</v>
      </c>
      <c r="FI40" s="37">
        <v>0.9</v>
      </c>
      <c r="FJ40" s="37">
        <v>0.9</v>
      </c>
      <c r="FK40" s="37">
        <v>0.8</v>
      </c>
    </row>
    <row r="41" spans="1:167" ht="14.5">
      <c r="A41" s="37"/>
      <c r="B41" s="36" t="s">
        <v>15</v>
      </c>
      <c r="C41" s="37">
        <v>2.9</v>
      </c>
      <c r="D41" s="37">
        <v>2.7</v>
      </c>
      <c r="E41" s="37">
        <v>2.7</v>
      </c>
      <c r="F41" s="37">
        <v>2.6</v>
      </c>
      <c r="G41" s="37">
        <v>2.6</v>
      </c>
      <c r="H41" s="37">
        <v>2.5</v>
      </c>
      <c r="I41" s="37">
        <v>2.2999999999999998</v>
      </c>
      <c r="J41" s="37">
        <v>2.1</v>
      </c>
      <c r="K41" s="37">
        <v>1.9</v>
      </c>
      <c r="L41" s="37">
        <v>1.5</v>
      </c>
      <c r="M41" s="37">
        <v>1.2</v>
      </c>
      <c r="N41" s="37">
        <v>0.8</v>
      </c>
      <c r="O41" s="37">
        <v>0.5</v>
      </c>
      <c r="P41" s="37">
        <v>0.2</v>
      </c>
      <c r="Q41" s="37">
        <v>0</v>
      </c>
      <c r="R41" s="37">
        <v>0</v>
      </c>
      <c r="S41" s="37">
        <v>0</v>
      </c>
      <c r="T41" s="37">
        <v>0</v>
      </c>
      <c r="U41" s="37">
        <v>0</v>
      </c>
      <c r="V41" s="37">
        <v>0</v>
      </c>
      <c r="W41" s="37">
        <v>0</v>
      </c>
      <c r="Y41" s="37"/>
      <c r="Z41" s="36" t="s">
        <v>15</v>
      </c>
      <c r="AA41" s="37">
        <v>1.5</v>
      </c>
      <c r="AB41" s="37">
        <v>1.3</v>
      </c>
      <c r="AC41" s="37">
        <v>1.1000000000000001</v>
      </c>
      <c r="AD41" s="37">
        <v>1</v>
      </c>
      <c r="AE41" s="37">
        <v>1</v>
      </c>
      <c r="AF41" s="37">
        <v>0.9</v>
      </c>
      <c r="AG41" s="37">
        <v>0.5</v>
      </c>
      <c r="AH41" s="37">
        <v>0.3</v>
      </c>
      <c r="AI41" s="37">
        <v>0.1</v>
      </c>
      <c r="AJ41" s="37">
        <v>0</v>
      </c>
      <c r="AK41" s="37">
        <v>0</v>
      </c>
      <c r="AL41" s="37">
        <v>0</v>
      </c>
      <c r="AM41" s="37">
        <v>0</v>
      </c>
      <c r="AN41" s="37">
        <v>0</v>
      </c>
      <c r="AO41" s="37">
        <v>0</v>
      </c>
      <c r="AP41" s="37">
        <v>0</v>
      </c>
      <c r="AQ41" s="37">
        <v>0</v>
      </c>
      <c r="AR41" s="37">
        <v>0</v>
      </c>
      <c r="AS41" s="37">
        <v>0</v>
      </c>
      <c r="AT41" s="37">
        <v>0</v>
      </c>
      <c r="AU41" s="37">
        <v>0</v>
      </c>
      <c r="AW41" s="37"/>
      <c r="AX41" s="36" t="s">
        <v>15</v>
      </c>
      <c r="AY41" s="37">
        <v>0</v>
      </c>
      <c r="AZ41" s="37">
        <v>0</v>
      </c>
      <c r="BA41" s="37">
        <v>0</v>
      </c>
      <c r="BB41" s="37">
        <v>0</v>
      </c>
      <c r="BC41" s="37">
        <v>0</v>
      </c>
      <c r="BD41" s="37">
        <v>0</v>
      </c>
      <c r="BE41" s="37">
        <v>0</v>
      </c>
      <c r="BF41" s="37">
        <v>0</v>
      </c>
      <c r="BG41" s="37">
        <v>0</v>
      </c>
      <c r="BH41" s="37">
        <v>0</v>
      </c>
      <c r="BI41" s="37">
        <v>0</v>
      </c>
      <c r="BJ41" s="37">
        <v>0</v>
      </c>
      <c r="BK41" s="37">
        <v>0</v>
      </c>
      <c r="BL41" s="37">
        <v>0</v>
      </c>
      <c r="BM41" s="37">
        <v>0</v>
      </c>
      <c r="BN41" s="37">
        <v>0</v>
      </c>
      <c r="BO41" s="37">
        <v>0</v>
      </c>
      <c r="BP41" s="37">
        <v>0</v>
      </c>
      <c r="BQ41" s="37">
        <v>0</v>
      </c>
      <c r="BR41" s="37">
        <v>0</v>
      </c>
      <c r="BS41" s="37">
        <v>0</v>
      </c>
      <c r="BU41" s="37"/>
      <c r="BV41" s="36" t="s">
        <v>15</v>
      </c>
      <c r="BW41" s="37">
        <v>1.9</v>
      </c>
      <c r="BX41" s="37">
        <v>1.8</v>
      </c>
      <c r="BY41" s="37">
        <v>1.6</v>
      </c>
      <c r="BZ41" s="37">
        <v>1.6</v>
      </c>
      <c r="CA41" s="37">
        <v>1.5</v>
      </c>
      <c r="CB41" s="37">
        <v>1.3</v>
      </c>
      <c r="CC41" s="37">
        <v>1</v>
      </c>
      <c r="CD41" s="37">
        <v>0.8</v>
      </c>
      <c r="CE41" s="37">
        <v>0.6</v>
      </c>
      <c r="CF41" s="37">
        <v>0.4</v>
      </c>
      <c r="CG41" s="37">
        <v>0.1</v>
      </c>
      <c r="CH41" s="37">
        <v>0</v>
      </c>
      <c r="CI41" s="37">
        <v>0</v>
      </c>
      <c r="CJ41" s="37">
        <v>0</v>
      </c>
      <c r="CK41" s="37">
        <v>0</v>
      </c>
      <c r="CL41" s="37">
        <v>0</v>
      </c>
      <c r="CM41" s="37">
        <v>0</v>
      </c>
      <c r="CN41" s="37">
        <v>0</v>
      </c>
      <c r="CO41" s="37">
        <v>0</v>
      </c>
      <c r="CP41" s="37">
        <v>0</v>
      </c>
      <c r="CQ41" s="37">
        <v>0</v>
      </c>
      <c r="CS41" s="37"/>
      <c r="CT41" s="36" t="s">
        <v>15</v>
      </c>
      <c r="CU41" s="37">
        <v>1.4</v>
      </c>
      <c r="CV41" s="37">
        <v>1.4</v>
      </c>
      <c r="CW41" s="37">
        <v>1.4</v>
      </c>
      <c r="CX41" s="37">
        <v>1.5</v>
      </c>
      <c r="CY41" s="37">
        <v>1.5</v>
      </c>
      <c r="CZ41" s="37">
        <v>1.5</v>
      </c>
      <c r="DA41" s="37">
        <v>1.4</v>
      </c>
      <c r="DB41" s="37">
        <v>1.4</v>
      </c>
      <c r="DC41" s="37">
        <v>1.3</v>
      </c>
      <c r="DD41" s="37">
        <v>1.1000000000000001</v>
      </c>
      <c r="DE41" s="37">
        <v>1</v>
      </c>
      <c r="DF41" s="37">
        <v>0.8</v>
      </c>
      <c r="DG41" s="37">
        <v>0.6</v>
      </c>
      <c r="DH41" s="37">
        <v>0.5</v>
      </c>
      <c r="DI41" s="37">
        <v>0.4</v>
      </c>
      <c r="DJ41" s="37">
        <v>0.3</v>
      </c>
      <c r="DK41" s="37">
        <v>0.2</v>
      </c>
      <c r="DL41" s="37">
        <v>0.1</v>
      </c>
      <c r="DM41" s="37">
        <v>0.1</v>
      </c>
      <c r="DN41" s="37">
        <v>0</v>
      </c>
      <c r="DO41" s="37">
        <v>0</v>
      </c>
      <c r="DQ41" s="37"/>
      <c r="DR41" s="36" t="s">
        <v>15</v>
      </c>
      <c r="DS41" s="37">
        <v>0.1</v>
      </c>
      <c r="DT41" s="37">
        <v>0.1</v>
      </c>
      <c r="DU41" s="37">
        <v>0.1</v>
      </c>
      <c r="DV41" s="37">
        <v>0</v>
      </c>
      <c r="DW41" s="37">
        <v>0</v>
      </c>
      <c r="DX41" s="37">
        <v>0</v>
      </c>
      <c r="DY41" s="37">
        <v>0</v>
      </c>
      <c r="DZ41" s="37">
        <v>0</v>
      </c>
      <c r="EA41" s="37">
        <v>0</v>
      </c>
      <c r="EB41" s="37">
        <v>0</v>
      </c>
      <c r="EC41" s="37">
        <v>0</v>
      </c>
      <c r="ED41" s="37">
        <v>0</v>
      </c>
      <c r="EE41" s="37">
        <v>0</v>
      </c>
      <c r="EF41" s="37">
        <v>0</v>
      </c>
      <c r="EG41" s="37">
        <v>0</v>
      </c>
      <c r="EH41" s="37">
        <v>0</v>
      </c>
      <c r="EI41" s="37">
        <v>0</v>
      </c>
      <c r="EJ41" s="37">
        <v>0</v>
      </c>
      <c r="EK41" s="37">
        <v>0</v>
      </c>
      <c r="EL41" s="37">
        <v>0</v>
      </c>
      <c r="EM41" s="37">
        <v>0</v>
      </c>
      <c r="EO41" s="37"/>
      <c r="EP41" s="36" t="s">
        <v>15</v>
      </c>
      <c r="EQ41" s="37">
        <v>0.1</v>
      </c>
      <c r="ER41" s="37">
        <v>0.1</v>
      </c>
      <c r="ES41" s="37">
        <v>0.1</v>
      </c>
      <c r="ET41" s="37">
        <v>0.1</v>
      </c>
      <c r="EU41" s="37">
        <v>0.1</v>
      </c>
      <c r="EV41" s="37">
        <v>0.1</v>
      </c>
      <c r="EW41" s="37">
        <v>0.1</v>
      </c>
      <c r="EX41" s="37">
        <v>0.1</v>
      </c>
      <c r="EY41" s="37">
        <v>0.1</v>
      </c>
      <c r="EZ41" s="37">
        <v>0.1</v>
      </c>
      <c r="FA41" s="37">
        <v>0.1</v>
      </c>
      <c r="FB41" s="37">
        <v>0.1</v>
      </c>
      <c r="FC41" s="37">
        <v>0.1</v>
      </c>
      <c r="FD41" s="37">
        <v>0.1</v>
      </c>
      <c r="FE41" s="37">
        <v>0.1</v>
      </c>
      <c r="FF41" s="37">
        <v>0.1</v>
      </c>
      <c r="FG41" s="37">
        <v>0.1</v>
      </c>
      <c r="FH41" s="37">
        <v>0.1</v>
      </c>
      <c r="FI41" s="37">
        <v>0.1</v>
      </c>
      <c r="FJ41" s="37">
        <v>0.1</v>
      </c>
      <c r="FK41" s="37">
        <v>0.1</v>
      </c>
    </row>
    <row r="42" spans="1:167" ht="14.5">
      <c r="A42" s="37"/>
      <c r="B42" s="19" t="s">
        <v>164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37"/>
      <c r="Z42" s="19" t="s">
        <v>164</v>
      </c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37"/>
      <c r="AX42" s="19" t="s">
        <v>164</v>
      </c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37"/>
      <c r="BV42" s="19" t="s">
        <v>164</v>
      </c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37"/>
      <c r="CT42" s="19" t="s">
        <v>164</v>
      </c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37"/>
      <c r="DR42" s="19" t="s">
        <v>164</v>
      </c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37"/>
      <c r="EP42" s="19" t="s">
        <v>164</v>
      </c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4.5">
      <c r="A43" s="37"/>
      <c r="B43" s="36" t="s">
        <v>165</v>
      </c>
      <c r="C43" s="37">
        <v>10.4</v>
      </c>
      <c r="D43" s="37">
        <v>10.4</v>
      </c>
      <c r="E43" s="37">
        <v>10.4</v>
      </c>
      <c r="F43" s="37">
        <v>10.3</v>
      </c>
      <c r="G43" s="37">
        <v>10.3</v>
      </c>
      <c r="H43" s="37">
        <v>10.199999999999999</v>
      </c>
      <c r="I43" s="37">
        <v>10.1</v>
      </c>
      <c r="J43" s="37">
        <v>10</v>
      </c>
      <c r="K43" s="37">
        <v>9.9</v>
      </c>
      <c r="L43" s="37">
        <v>9.8000000000000007</v>
      </c>
      <c r="M43" s="37">
        <v>9.6999999999999993</v>
      </c>
      <c r="N43" s="37">
        <v>9.6</v>
      </c>
      <c r="O43" s="37">
        <v>9.4</v>
      </c>
      <c r="P43" s="37">
        <v>9.3000000000000007</v>
      </c>
      <c r="Q43" s="37">
        <v>9.3000000000000007</v>
      </c>
      <c r="R43" s="37">
        <v>9.1999999999999993</v>
      </c>
      <c r="S43" s="37">
        <v>9.1</v>
      </c>
      <c r="T43" s="37">
        <v>9.1</v>
      </c>
      <c r="U43" s="37">
        <v>9.1</v>
      </c>
      <c r="V43" s="37">
        <v>9</v>
      </c>
      <c r="W43" s="37">
        <v>9.1</v>
      </c>
      <c r="Y43" s="37"/>
      <c r="Z43" s="36" t="s">
        <v>165</v>
      </c>
      <c r="AA43" s="37">
        <v>21.7</v>
      </c>
      <c r="AB43" s="37">
        <v>21.7</v>
      </c>
      <c r="AC43" s="37">
        <v>21.5</v>
      </c>
      <c r="AD43" s="37">
        <v>21.3</v>
      </c>
      <c r="AE43" s="37">
        <v>21.1</v>
      </c>
      <c r="AF43" s="37">
        <v>20.9</v>
      </c>
      <c r="AG43" s="37">
        <v>20.8</v>
      </c>
      <c r="AH43" s="37">
        <v>20.6</v>
      </c>
      <c r="AI43" s="37">
        <v>20.5</v>
      </c>
      <c r="AJ43" s="37">
        <v>20.5</v>
      </c>
      <c r="AK43" s="37">
        <v>20.399999999999999</v>
      </c>
      <c r="AL43" s="37">
        <v>20.3</v>
      </c>
      <c r="AM43" s="37">
        <v>20.2</v>
      </c>
      <c r="AN43" s="37">
        <v>20.100000000000001</v>
      </c>
      <c r="AO43" s="37">
        <v>20.2</v>
      </c>
      <c r="AP43" s="37">
        <v>20.2</v>
      </c>
      <c r="AQ43" s="37">
        <v>20.3</v>
      </c>
      <c r="AR43" s="37">
        <v>20.5</v>
      </c>
      <c r="AS43" s="37">
        <v>20.7</v>
      </c>
      <c r="AT43" s="37">
        <v>20.9</v>
      </c>
      <c r="AU43" s="37">
        <v>21.1</v>
      </c>
      <c r="AW43" s="37"/>
      <c r="AX43" s="36" t="s">
        <v>165</v>
      </c>
      <c r="AY43" s="37">
        <v>3.8</v>
      </c>
      <c r="AZ43" s="37">
        <v>3.9</v>
      </c>
      <c r="BA43" s="37">
        <v>3.9</v>
      </c>
      <c r="BB43" s="37">
        <v>3.9</v>
      </c>
      <c r="BC43" s="37">
        <v>3.9</v>
      </c>
      <c r="BD43" s="37">
        <v>3.9</v>
      </c>
      <c r="BE43" s="37">
        <v>3.8</v>
      </c>
      <c r="BF43" s="37">
        <v>3.8</v>
      </c>
      <c r="BG43" s="37">
        <v>3.8</v>
      </c>
      <c r="BH43" s="37">
        <v>3.9</v>
      </c>
      <c r="BI43" s="37">
        <v>3.9</v>
      </c>
      <c r="BJ43" s="37">
        <v>3.9</v>
      </c>
      <c r="BK43" s="37">
        <v>3.9</v>
      </c>
      <c r="BL43" s="37">
        <v>3.9</v>
      </c>
      <c r="BM43" s="37">
        <v>3.9</v>
      </c>
      <c r="BN43" s="37">
        <v>3.8</v>
      </c>
      <c r="BO43" s="37">
        <v>3.8</v>
      </c>
      <c r="BP43" s="37">
        <v>3.8</v>
      </c>
      <c r="BQ43" s="37">
        <v>3.8</v>
      </c>
      <c r="BR43" s="37">
        <v>3.8</v>
      </c>
      <c r="BS43" s="37">
        <v>3.8</v>
      </c>
      <c r="BU43" s="37"/>
      <c r="BV43" s="36" t="s">
        <v>165</v>
      </c>
      <c r="BW43" s="37">
        <v>4.5999999999999996</v>
      </c>
      <c r="BX43" s="37">
        <v>4.5999999999999996</v>
      </c>
      <c r="BY43" s="37">
        <v>4.7</v>
      </c>
      <c r="BZ43" s="37">
        <v>4.7</v>
      </c>
      <c r="CA43" s="37">
        <v>4.7</v>
      </c>
      <c r="CB43" s="37">
        <v>4.7</v>
      </c>
      <c r="CC43" s="37">
        <v>4.7</v>
      </c>
      <c r="CD43" s="37">
        <v>4.7</v>
      </c>
      <c r="CE43" s="37">
        <v>4.7</v>
      </c>
      <c r="CF43" s="37">
        <v>4.7</v>
      </c>
      <c r="CG43" s="37">
        <v>4.7</v>
      </c>
      <c r="CH43" s="37">
        <v>4.7</v>
      </c>
      <c r="CI43" s="37">
        <v>4.7</v>
      </c>
      <c r="CJ43" s="37">
        <v>4.7</v>
      </c>
      <c r="CK43" s="37">
        <v>4.8</v>
      </c>
      <c r="CL43" s="37">
        <v>4.7</v>
      </c>
      <c r="CM43" s="37">
        <v>4.7</v>
      </c>
      <c r="CN43" s="37">
        <v>4.7</v>
      </c>
      <c r="CO43" s="37">
        <v>4.7</v>
      </c>
      <c r="CP43" s="37">
        <v>4.7</v>
      </c>
      <c r="CQ43" s="37">
        <v>4.8</v>
      </c>
      <c r="CS43" s="37"/>
      <c r="CT43" s="36" t="s">
        <v>165</v>
      </c>
      <c r="CU43" s="37">
        <v>0.8</v>
      </c>
      <c r="CV43" s="37">
        <v>0.8</v>
      </c>
      <c r="CW43" s="37">
        <v>0.8</v>
      </c>
      <c r="CX43" s="37">
        <v>0.8</v>
      </c>
      <c r="CY43" s="37">
        <v>0.8</v>
      </c>
      <c r="CZ43" s="37">
        <v>0.8</v>
      </c>
      <c r="DA43" s="37">
        <v>0.8</v>
      </c>
      <c r="DB43" s="37">
        <v>0.8</v>
      </c>
      <c r="DC43" s="37">
        <v>0.8</v>
      </c>
      <c r="DD43" s="37">
        <v>0.8</v>
      </c>
      <c r="DE43" s="37">
        <v>0.7</v>
      </c>
      <c r="DF43" s="37">
        <v>0.7</v>
      </c>
      <c r="DG43" s="37">
        <v>0.7</v>
      </c>
      <c r="DH43" s="37">
        <v>0.7</v>
      </c>
      <c r="DI43" s="37">
        <v>0.7</v>
      </c>
      <c r="DJ43" s="37">
        <v>0.7</v>
      </c>
      <c r="DK43" s="37">
        <v>0.7</v>
      </c>
      <c r="DL43" s="37">
        <v>0.7</v>
      </c>
      <c r="DM43" s="37">
        <v>0.7</v>
      </c>
      <c r="DN43" s="37">
        <v>0.7</v>
      </c>
      <c r="DO43" s="37">
        <v>0.7</v>
      </c>
      <c r="DQ43" s="37"/>
      <c r="DR43" s="36" t="s">
        <v>165</v>
      </c>
      <c r="DS43" s="37">
        <v>0.1</v>
      </c>
      <c r="DT43" s="37">
        <v>0.1</v>
      </c>
      <c r="DU43" s="37">
        <v>0.1</v>
      </c>
      <c r="DV43" s="37">
        <v>0.1</v>
      </c>
      <c r="DW43" s="37">
        <v>0.1</v>
      </c>
      <c r="DX43" s="37">
        <v>0.1</v>
      </c>
      <c r="DY43" s="37">
        <v>0.1</v>
      </c>
      <c r="DZ43" s="37">
        <v>0.1</v>
      </c>
      <c r="EA43" s="37">
        <v>0.1</v>
      </c>
      <c r="EB43" s="37">
        <v>0.1</v>
      </c>
      <c r="EC43" s="37">
        <v>0.1</v>
      </c>
      <c r="ED43" s="37">
        <v>0.1</v>
      </c>
      <c r="EE43" s="37">
        <v>0.1</v>
      </c>
      <c r="EF43" s="37">
        <v>0.1</v>
      </c>
      <c r="EG43" s="37">
        <v>0.1</v>
      </c>
      <c r="EH43" s="37">
        <v>0.1</v>
      </c>
      <c r="EI43" s="37">
        <v>0.1</v>
      </c>
      <c r="EJ43" s="37">
        <v>0.1</v>
      </c>
      <c r="EK43" s="37">
        <v>0.1</v>
      </c>
      <c r="EL43" s="37">
        <v>0.1</v>
      </c>
      <c r="EM43" s="37">
        <v>0.1</v>
      </c>
      <c r="EO43" s="37"/>
      <c r="EP43" s="36" t="s">
        <v>165</v>
      </c>
      <c r="EQ43" s="37">
        <v>6.8</v>
      </c>
      <c r="ER43" s="37">
        <v>7</v>
      </c>
      <c r="ES43" s="37">
        <v>7.1</v>
      </c>
      <c r="ET43" s="37">
        <v>7.2</v>
      </c>
      <c r="EU43" s="37">
        <v>7.2</v>
      </c>
      <c r="EV43" s="37">
        <v>7.3</v>
      </c>
      <c r="EW43" s="37">
        <v>7.3</v>
      </c>
      <c r="EX43" s="37">
        <v>7.4</v>
      </c>
      <c r="EY43" s="37">
        <v>7.4</v>
      </c>
      <c r="EZ43" s="37">
        <v>7.5</v>
      </c>
      <c r="FA43" s="37">
        <v>7.5</v>
      </c>
      <c r="FB43" s="37">
        <v>7.6</v>
      </c>
      <c r="FC43" s="37">
        <v>7.7</v>
      </c>
      <c r="FD43" s="37">
        <v>7.7</v>
      </c>
      <c r="FE43" s="37">
        <v>7.7</v>
      </c>
      <c r="FF43" s="37">
        <v>7.7</v>
      </c>
      <c r="FG43" s="37">
        <v>7.7</v>
      </c>
      <c r="FH43" s="37">
        <v>7.8</v>
      </c>
      <c r="FI43" s="37">
        <v>7.8</v>
      </c>
      <c r="FJ43" s="37">
        <v>7.9</v>
      </c>
      <c r="FK43" s="37">
        <v>7.9</v>
      </c>
    </row>
    <row r="44" spans="1:167" ht="14.5">
      <c r="A44" s="37"/>
      <c r="B44" s="36" t="s">
        <v>166</v>
      </c>
      <c r="C44" s="37">
        <v>9.4</v>
      </c>
      <c r="D44" s="37">
        <v>9.4</v>
      </c>
      <c r="E44" s="37">
        <v>9.4</v>
      </c>
      <c r="F44" s="37">
        <v>9.4</v>
      </c>
      <c r="G44" s="37">
        <v>9.4</v>
      </c>
      <c r="H44" s="37">
        <v>9.3000000000000007</v>
      </c>
      <c r="I44" s="37">
        <v>9.3000000000000007</v>
      </c>
      <c r="J44" s="37">
        <v>9.1999999999999993</v>
      </c>
      <c r="K44" s="37">
        <v>9.1999999999999993</v>
      </c>
      <c r="L44" s="37">
        <v>9.1999999999999993</v>
      </c>
      <c r="M44" s="37">
        <v>9.1</v>
      </c>
      <c r="N44" s="37">
        <v>9</v>
      </c>
      <c r="O44" s="37">
        <v>8.8000000000000007</v>
      </c>
      <c r="P44" s="37">
        <v>8.6999999999999993</v>
      </c>
      <c r="Q44" s="37">
        <v>8.6</v>
      </c>
      <c r="R44" s="37">
        <v>8.6</v>
      </c>
      <c r="S44" s="37">
        <v>8.5</v>
      </c>
      <c r="T44" s="37">
        <v>8.4</v>
      </c>
      <c r="U44" s="37">
        <v>8.4</v>
      </c>
      <c r="V44" s="37">
        <v>8.4</v>
      </c>
      <c r="W44" s="37">
        <v>8.4</v>
      </c>
      <c r="Y44" s="37"/>
      <c r="Z44" s="36" t="s">
        <v>166</v>
      </c>
      <c r="AA44" s="37">
        <v>5.6</v>
      </c>
      <c r="AB44" s="37">
        <v>5.6</v>
      </c>
      <c r="AC44" s="37">
        <v>5.5</v>
      </c>
      <c r="AD44" s="37">
        <v>5.5</v>
      </c>
      <c r="AE44" s="37">
        <v>5.4</v>
      </c>
      <c r="AF44" s="37">
        <v>5.4</v>
      </c>
      <c r="AG44" s="37">
        <v>5.3</v>
      </c>
      <c r="AH44" s="37">
        <v>5.3</v>
      </c>
      <c r="AI44" s="37">
        <v>5.3</v>
      </c>
      <c r="AJ44" s="37">
        <v>5.2</v>
      </c>
      <c r="AK44" s="37">
        <v>5.2</v>
      </c>
      <c r="AL44" s="37">
        <v>5.2</v>
      </c>
      <c r="AM44" s="37">
        <v>5.2</v>
      </c>
      <c r="AN44" s="37">
        <v>5.2</v>
      </c>
      <c r="AO44" s="37">
        <v>5.2</v>
      </c>
      <c r="AP44" s="37">
        <v>5.2</v>
      </c>
      <c r="AQ44" s="37">
        <v>5.2</v>
      </c>
      <c r="AR44" s="37">
        <v>5.2</v>
      </c>
      <c r="AS44" s="37">
        <v>5.3</v>
      </c>
      <c r="AT44" s="37">
        <v>5.4</v>
      </c>
      <c r="AU44" s="37">
        <v>5.4</v>
      </c>
      <c r="AW44" s="37"/>
      <c r="AX44" s="36" t="s">
        <v>166</v>
      </c>
      <c r="AY44" s="37">
        <v>3.4</v>
      </c>
      <c r="AZ44" s="37">
        <v>3.5</v>
      </c>
      <c r="BA44" s="37">
        <v>3.5</v>
      </c>
      <c r="BB44" s="37">
        <v>3.5</v>
      </c>
      <c r="BC44" s="37">
        <v>3.5</v>
      </c>
      <c r="BD44" s="37">
        <v>3.5</v>
      </c>
      <c r="BE44" s="37">
        <v>3.4</v>
      </c>
      <c r="BF44" s="37">
        <v>3.4</v>
      </c>
      <c r="BG44" s="37">
        <v>3.5</v>
      </c>
      <c r="BH44" s="37">
        <v>3.5</v>
      </c>
      <c r="BI44" s="37">
        <v>3.5</v>
      </c>
      <c r="BJ44" s="37">
        <v>3.5</v>
      </c>
      <c r="BK44" s="37">
        <v>3.5</v>
      </c>
      <c r="BL44" s="37">
        <v>3.5</v>
      </c>
      <c r="BM44" s="37">
        <v>3.5</v>
      </c>
      <c r="BN44" s="37">
        <v>3.5</v>
      </c>
      <c r="BO44" s="37">
        <v>3.4</v>
      </c>
      <c r="BP44" s="37">
        <v>3.4</v>
      </c>
      <c r="BQ44" s="37">
        <v>3.4</v>
      </c>
      <c r="BR44" s="37">
        <v>3.4</v>
      </c>
      <c r="BS44" s="37">
        <v>3.4</v>
      </c>
      <c r="BU44" s="37"/>
      <c r="BV44" s="36" t="s">
        <v>166</v>
      </c>
      <c r="BW44" s="37">
        <v>0.7</v>
      </c>
      <c r="BX44" s="37">
        <v>0.7</v>
      </c>
      <c r="BY44" s="37">
        <v>0.7</v>
      </c>
      <c r="BZ44" s="37">
        <v>0.8</v>
      </c>
      <c r="CA44" s="37">
        <v>0.8</v>
      </c>
      <c r="CB44" s="37">
        <v>0.8</v>
      </c>
      <c r="CC44" s="37">
        <v>0.8</v>
      </c>
      <c r="CD44" s="37">
        <v>0.8</v>
      </c>
      <c r="CE44" s="37">
        <v>0.8</v>
      </c>
      <c r="CF44" s="37">
        <v>0.8</v>
      </c>
      <c r="CG44" s="37">
        <v>0.8</v>
      </c>
      <c r="CH44" s="37">
        <v>0.8</v>
      </c>
      <c r="CI44" s="37">
        <v>0.8</v>
      </c>
      <c r="CJ44" s="37">
        <v>0.8</v>
      </c>
      <c r="CK44" s="37">
        <v>0.8</v>
      </c>
      <c r="CL44" s="37">
        <v>0.8</v>
      </c>
      <c r="CM44" s="37">
        <v>0.8</v>
      </c>
      <c r="CN44" s="37">
        <v>0.8</v>
      </c>
      <c r="CO44" s="37">
        <v>0.8</v>
      </c>
      <c r="CP44" s="37">
        <v>0.8</v>
      </c>
      <c r="CQ44" s="37">
        <v>0.8</v>
      </c>
      <c r="CS44" s="37"/>
      <c r="CT44" s="36" t="s">
        <v>166</v>
      </c>
      <c r="CU44" s="37">
        <v>1.2</v>
      </c>
      <c r="CV44" s="37">
        <v>1.2</v>
      </c>
      <c r="CW44" s="37">
        <v>1.2</v>
      </c>
      <c r="CX44" s="37">
        <v>1.2</v>
      </c>
      <c r="CY44" s="37">
        <v>1.2</v>
      </c>
      <c r="CZ44" s="37">
        <v>1.2</v>
      </c>
      <c r="DA44" s="37">
        <v>1.2</v>
      </c>
      <c r="DB44" s="37">
        <v>1.1000000000000001</v>
      </c>
      <c r="DC44" s="37">
        <v>1.1000000000000001</v>
      </c>
      <c r="DD44" s="37">
        <v>1.1000000000000001</v>
      </c>
      <c r="DE44" s="37">
        <v>1.1000000000000001</v>
      </c>
      <c r="DF44" s="37">
        <v>1.1000000000000001</v>
      </c>
      <c r="DG44" s="37">
        <v>1.1000000000000001</v>
      </c>
      <c r="DH44" s="37">
        <v>1</v>
      </c>
      <c r="DI44" s="37">
        <v>1</v>
      </c>
      <c r="DJ44" s="37">
        <v>1</v>
      </c>
      <c r="DK44" s="37">
        <v>1</v>
      </c>
      <c r="DL44" s="37">
        <v>1</v>
      </c>
      <c r="DM44" s="37">
        <v>1</v>
      </c>
      <c r="DN44" s="37">
        <v>1</v>
      </c>
      <c r="DO44" s="37">
        <v>1</v>
      </c>
      <c r="DQ44" s="37"/>
      <c r="DR44" s="36" t="s">
        <v>166</v>
      </c>
      <c r="DS44" s="37">
        <v>0.4</v>
      </c>
      <c r="DT44" s="37">
        <v>0.4</v>
      </c>
      <c r="DU44" s="37">
        <v>0.4</v>
      </c>
      <c r="DV44" s="37">
        <v>0.4</v>
      </c>
      <c r="DW44" s="37">
        <v>0.4</v>
      </c>
      <c r="DX44" s="37">
        <v>0.4</v>
      </c>
      <c r="DY44" s="37">
        <v>0.4</v>
      </c>
      <c r="DZ44" s="37">
        <v>0.4</v>
      </c>
      <c r="EA44" s="37">
        <v>0.4</v>
      </c>
      <c r="EB44" s="37">
        <v>0.4</v>
      </c>
      <c r="EC44" s="37">
        <v>0.5</v>
      </c>
      <c r="ED44" s="37">
        <v>0.5</v>
      </c>
      <c r="EE44" s="37">
        <v>0.5</v>
      </c>
      <c r="EF44" s="37">
        <v>0.5</v>
      </c>
      <c r="EG44" s="37">
        <v>0.5</v>
      </c>
      <c r="EH44" s="37">
        <v>0.5</v>
      </c>
      <c r="EI44" s="37">
        <v>0.5</v>
      </c>
      <c r="EJ44" s="37">
        <v>0.5</v>
      </c>
      <c r="EK44" s="37">
        <v>0.5</v>
      </c>
      <c r="EL44" s="37">
        <v>0.5</v>
      </c>
      <c r="EM44" s="37">
        <v>0.5</v>
      </c>
      <c r="EO44" s="37"/>
      <c r="EP44" s="36" t="s">
        <v>166</v>
      </c>
      <c r="EQ44" s="37">
        <v>2.4</v>
      </c>
      <c r="ER44" s="37">
        <v>2.4</v>
      </c>
      <c r="ES44" s="37">
        <v>2.5</v>
      </c>
      <c r="ET44" s="37">
        <v>2.5</v>
      </c>
      <c r="EU44" s="37">
        <v>2.5</v>
      </c>
      <c r="EV44" s="37">
        <v>2.6</v>
      </c>
      <c r="EW44" s="37">
        <v>2.6</v>
      </c>
      <c r="EX44" s="37">
        <v>2.6</v>
      </c>
      <c r="EY44" s="37">
        <v>2.6</v>
      </c>
      <c r="EZ44" s="37">
        <v>2.6</v>
      </c>
      <c r="FA44" s="37">
        <v>2.6</v>
      </c>
      <c r="FB44" s="37">
        <v>2.7</v>
      </c>
      <c r="FC44" s="37">
        <v>2.7</v>
      </c>
      <c r="FD44" s="37">
        <v>2.7</v>
      </c>
      <c r="FE44" s="37">
        <v>2.7</v>
      </c>
      <c r="FF44" s="37">
        <v>2.7</v>
      </c>
      <c r="FG44" s="37">
        <v>2.7</v>
      </c>
      <c r="FH44" s="37">
        <v>2.7</v>
      </c>
      <c r="FI44" s="37">
        <v>2.7</v>
      </c>
      <c r="FJ44" s="37">
        <v>2.8</v>
      </c>
      <c r="FK44" s="37">
        <v>2.8</v>
      </c>
    </row>
    <row r="45" spans="1:167" ht="14.5">
      <c r="A45" s="37"/>
      <c r="B45" s="36" t="s">
        <v>167</v>
      </c>
      <c r="C45" s="37">
        <v>0</v>
      </c>
      <c r="D45" s="37">
        <v>0</v>
      </c>
      <c r="E45" s="37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Y45" s="37"/>
      <c r="Z45" s="36" t="s">
        <v>167</v>
      </c>
      <c r="AA45" s="37">
        <v>0.5</v>
      </c>
      <c r="AB45" s="37">
        <v>0.5</v>
      </c>
      <c r="AC45" s="37">
        <v>0.5</v>
      </c>
      <c r="AD45" s="37">
        <v>0.5</v>
      </c>
      <c r="AE45" s="37">
        <v>0.5</v>
      </c>
      <c r="AF45" s="37">
        <v>0.5</v>
      </c>
      <c r="AG45" s="37">
        <v>0.5</v>
      </c>
      <c r="AH45" s="37">
        <v>0.5</v>
      </c>
      <c r="AI45" s="37">
        <v>0.5</v>
      </c>
      <c r="AJ45" s="37">
        <v>0.5</v>
      </c>
      <c r="AK45" s="37">
        <v>0.5</v>
      </c>
      <c r="AL45" s="37">
        <v>0.5</v>
      </c>
      <c r="AM45" s="37">
        <v>0.6</v>
      </c>
      <c r="AN45" s="37">
        <v>0.6</v>
      </c>
      <c r="AO45" s="37">
        <v>0.6</v>
      </c>
      <c r="AP45" s="37">
        <v>0.6</v>
      </c>
      <c r="AQ45" s="37">
        <v>0.6</v>
      </c>
      <c r="AR45" s="37">
        <v>0.6</v>
      </c>
      <c r="AS45" s="37">
        <v>0.6</v>
      </c>
      <c r="AT45" s="37">
        <v>0.6</v>
      </c>
      <c r="AU45" s="37">
        <v>0.6</v>
      </c>
      <c r="AW45" s="37"/>
      <c r="AX45" s="36" t="s">
        <v>167</v>
      </c>
      <c r="AY45" s="37">
        <v>0.6</v>
      </c>
      <c r="AZ45" s="37">
        <v>0.7</v>
      </c>
      <c r="BA45" s="37">
        <v>0.7</v>
      </c>
      <c r="BB45" s="37">
        <v>0.7</v>
      </c>
      <c r="BC45" s="37">
        <v>0.7</v>
      </c>
      <c r="BD45" s="37">
        <v>0.7</v>
      </c>
      <c r="BE45" s="37">
        <v>0.7</v>
      </c>
      <c r="BF45" s="37">
        <v>0.7</v>
      </c>
      <c r="BG45" s="37">
        <v>0.7</v>
      </c>
      <c r="BH45" s="37">
        <v>0.7</v>
      </c>
      <c r="BI45" s="37">
        <v>0.7</v>
      </c>
      <c r="BJ45" s="37">
        <v>0.8</v>
      </c>
      <c r="BK45" s="37">
        <v>0.8</v>
      </c>
      <c r="BL45" s="37">
        <v>0.8</v>
      </c>
      <c r="BM45" s="37">
        <v>0.8</v>
      </c>
      <c r="BN45" s="37">
        <v>0.8</v>
      </c>
      <c r="BO45" s="37">
        <v>0.8</v>
      </c>
      <c r="BP45" s="37">
        <v>0.8</v>
      </c>
      <c r="BQ45" s="37">
        <v>0.8</v>
      </c>
      <c r="BR45" s="37">
        <v>0.8</v>
      </c>
      <c r="BS45" s="37">
        <v>0.8</v>
      </c>
      <c r="BU45" s="37"/>
      <c r="BV45" s="36" t="s">
        <v>167</v>
      </c>
      <c r="BW45" s="37">
        <v>0.1</v>
      </c>
      <c r="BX45" s="37">
        <v>0.1</v>
      </c>
      <c r="BY45" s="37">
        <v>0.1</v>
      </c>
      <c r="BZ45" s="37">
        <v>0.1</v>
      </c>
      <c r="CA45" s="37">
        <v>0.1</v>
      </c>
      <c r="CB45" s="37">
        <v>0.1</v>
      </c>
      <c r="CC45" s="37">
        <v>0.1</v>
      </c>
      <c r="CD45" s="37">
        <v>0.1</v>
      </c>
      <c r="CE45" s="37">
        <v>0.1</v>
      </c>
      <c r="CF45" s="37">
        <v>0.1</v>
      </c>
      <c r="CG45" s="37">
        <v>0.1</v>
      </c>
      <c r="CH45" s="37">
        <v>0.1</v>
      </c>
      <c r="CI45" s="37">
        <v>0.1</v>
      </c>
      <c r="CJ45" s="37">
        <v>0.1</v>
      </c>
      <c r="CK45" s="37">
        <v>0.1</v>
      </c>
      <c r="CL45" s="37">
        <v>0.1</v>
      </c>
      <c r="CM45" s="37">
        <v>0.1</v>
      </c>
      <c r="CN45" s="37">
        <v>0.1</v>
      </c>
      <c r="CO45" s="37">
        <v>0.1</v>
      </c>
      <c r="CP45" s="37">
        <v>0.1</v>
      </c>
      <c r="CQ45" s="37">
        <v>0.1</v>
      </c>
      <c r="CS45" s="37"/>
      <c r="CT45" s="36" t="s">
        <v>167</v>
      </c>
      <c r="CU45" s="37">
        <v>0.5</v>
      </c>
      <c r="CV45" s="37">
        <v>0.5</v>
      </c>
      <c r="CW45" s="37">
        <v>0.5</v>
      </c>
      <c r="CX45" s="37">
        <v>0.5</v>
      </c>
      <c r="CY45" s="37">
        <v>0.5</v>
      </c>
      <c r="CZ45" s="37">
        <v>0.5</v>
      </c>
      <c r="DA45" s="37">
        <v>0.5</v>
      </c>
      <c r="DB45" s="37">
        <v>0.5</v>
      </c>
      <c r="DC45" s="37">
        <v>0.6</v>
      </c>
      <c r="DD45" s="37">
        <v>0.6</v>
      </c>
      <c r="DE45" s="37">
        <v>0.6</v>
      </c>
      <c r="DF45" s="37">
        <v>0.6</v>
      </c>
      <c r="DG45" s="37">
        <v>0.6</v>
      </c>
      <c r="DH45" s="37">
        <v>0.6</v>
      </c>
      <c r="DI45" s="37">
        <v>0.6</v>
      </c>
      <c r="DJ45" s="37">
        <v>0.6</v>
      </c>
      <c r="DK45" s="37">
        <v>0.6</v>
      </c>
      <c r="DL45" s="37">
        <v>0.6</v>
      </c>
      <c r="DM45" s="37">
        <v>0.6</v>
      </c>
      <c r="DN45" s="37">
        <v>0.6</v>
      </c>
      <c r="DO45" s="37">
        <v>0.6</v>
      </c>
      <c r="DQ45" s="37"/>
      <c r="DR45" s="36" t="s">
        <v>167</v>
      </c>
      <c r="DS45" s="37">
        <v>0.3</v>
      </c>
      <c r="DT45" s="37">
        <v>0.3</v>
      </c>
      <c r="DU45" s="37">
        <v>0.3</v>
      </c>
      <c r="DV45" s="37">
        <v>0.3</v>
      </c>
      <c r="DW45" s="37">
        <v>0.3</v>
      </c>
      <c r="DX45" s="37">
        <v>0.3</v>
      </c>
      <c r="DY45" s="37">
        <v>0.3</v>
      </c>
      <c r="DZ45" s="37">
        <v>0.3</v>
      </c>
      <c r="EA45" s="37">
        <v>0.3</v>
      </c>
      <c r="EB45" s="37">
        <v>0.3</v>
      </c>
      <c r="EC45" s="37">
        <v>0.3</v>
      </c>
      <c r="ED45" s="37">
        <v>0.4</v>
      </c>
      <c r="EE45" s="37">
        <v>0.4</v>
      </c>
      <c r="EF45" s="37">
        <v>0.4</v>
      </c>
      <c r="EG45" s="37">
        <v>0.4</v>
      </c>
      <c r="EH45" s="37">
        <v>0.4</v>
      </c>
      <c r="EI45" s="37">
        <v>0.4</v>
      </c>
      <c r="EJ45" s="37">
        <v>0.4</v>
      </c>
      <c r="EK45" s="37">
        <v>0.4</v>
      </c>
      <c r="EL45" s="37">
        <v>0.4</v>
      </c>
      <c r="EM45" s="37">
        <v>0.4</v>
      </c>
      <c r="EO45" s="37"/>
      <c r="EP45" s="36" t="s">
        <v>167</v>
      </c>
      <c r="EQ45" s="37">
        <v>1.4</v>
      </c>
      <c r="ER45" s="37">
        <v>1.4</v>
      </c>
      <c r="ES45" s="37">
        <v>1.5</v>
      </c>
      <c r="ET45" s="37">
        <v>1.5</v>
      </c>
      <c r="EU45" s="37">
        <v>1.5</v>
      </c>
      <c r="EV45" s="37">
        <v>1.6</v>
      </c>
      <c r="EW45" s="37">
        <v>1.6</v>
      </c>
      <c r="EX45" s="37">
        <v>1.6</v>
      </c>
      <c r="EY45" s="37">
        <v>1.6</v>
      </c>
      <c r="EZ45" s="37">
        <v>1.6</v>
      </c>
      <c r="FA45" s="37">
        <v>1.7</v>
      </c>
      <c r="FB45" s="37">
        <v>1.7</v>
      </c>
      <c r="FC45" s="37">
        <v>1.7</v>
      </c>
      <c r="FD45" s="37">
        <v>1.7</v>
      </c>
      <c r="FE45" s="37">
        <v>1.7</v>
      </c>
      <c r="FF45" s="37">
        <v>1.8</v>
      </c>
      <c r="FG45" s="37">
        <v>1.8</v>
      </c>
      <c r="FH45" s="37">
        <v>1.8</v>
      </c>
      <c r="FI45" s="37">
        <v>1.8</v>
      </c>
      <c r="FJ45" s="37">
        <v>1.8</v>
      </c>
      <c r="FK45" s="37">
        <v>1.8</v>
      </c>
    </row>
    <row r="46" spans="1:167" ht="14.5">
      <c r="A46" s="37"/>
      <c r="B46" s="36" t="s">
        <v>168</v>
      </c>
      <c r="C46" s="37">
        <v>0.5</v>
      </c>
      <c r="D46" s="37">
        <v>0.6</v>
      </c>
      <c r="E46" s="37">
        <v>0.6</v>
      </c>
      <c r="F46" s="37">
        <v>0.6</v>
      </c>
      <c r="G46" s="37">
        <v>0.6</v>
      </c>
      <c r="H46" s="37">
        <v>0.6</v>
      </c>
      <c r="I46" s="37">
        <v>0.6</v>
      </c>
      <c r="J46" s="37">
        <v>0.6</v>
      </c>
      <c r="K46" s="37">
        <v>0.6</v>
      </c>
      <c r="L46" s="37">
        <v>0.6</v>
      </c>
      <c r="M46" s="37">
        <v>0.7</v>
      </c>
      <c r="N46" s="37">
        <v>0.7</v>
      </c>
      <c r="O46" s="37">
        <v>0.7</v>
      </c>
      <c r="P46" s="37">
        <v>0.7</v>
      </c>
      <c r="Q46" s="37">
        <v>0.7</v>
      </c>
      <c r="R46" s="37">
        <v>0.7</v>
      </c>
      <c r="S46" s="37">
        <v>0.7</v>
      </c>
      <c r="T46" s="37">
        <v>0.7</v>
      </c>
      <c r="U46" s="37">
        <v>0.7</v>
      </c>
      <c r="V46" s="37">
        <v>0.7</v>
      </c>
      <c r="W46" s="37">
        <v>0.7</v>
      </c>
      <c r="Y46" s="37"/>
      <c r="Z46" s="36" t="s">
        <v>168</v>
      </c>
      <c r="AA46" s="37">
        <v>5.2</v>
      </c>
      <c r="AB46" s="37">
        <v>5.3</v>
      </c>
      <c r="AC46" s="37">
        <v>5.3</v>
      </c>
      <c r="AD46" s="37">
        <v>5.4</v>
      </c>
      <c r="AE46" s="37">
        <v>5.4</v>
      </c>
      <c r="AF46" s="37">
        <v>5.4</v>
      </c>
      <c r="AG46" s="37">
        <v>5.5</v>
      </c>
      <c r="AH46" s="37">
        <v>5.5</v>
      </c>
      <c r="AI46" s="37">
        <v>5.6</v>
      </c>
      <c r="AJ46" s="37">
        <v>5.6</v>
      </c>
      <c r="AK46" s="37">
        <v>5.7</v>
      </c>
      <c r="AL46" s="37">
        <v>5.7</v>
      </c>
      <c r="AM46" s="37">
        <v>5.8</v>
      </c>
      <c r="AN46" s="37">
        <v>5.8</v>
      </c>
      <c r="AO46" s="37">
        <v>5.9</v>
      </c>
      <c r="AP46" s="37">
        <v>6</v>
      </c>
      <c r="AQ46" s="37">
        <v>6.1</v>
      </c>
      <c r="AR46" s="37">
        <v>6.2</v>
      </c>
      <c r="AS46" s="37">
        <v>6.3</v>
      </c>
      <c r="AT46" s="37">
        <v>6.4</v>
      </c>
      <c r="AU46" s="37">
        <v>6.5</v>
      </c>
      <c r="AW46" s="37"/>
      <c r="AX46" s="36" t="s">
        <v>168</v>
      </c>
      <c r="AY46" s="37">
        <v>0.4</v>
      </c>
      <c r="AZ46" s="37">
        <v>0.4</v>
      </c>
      <c r="BA46" s="37">
        <v>0.4</v>
      </c>
      <c r="BB46" s="37">
        <v>0.4</v>
      </c>
      <c r="BC46" s="37">
        <v>0.4</v>
      </c>
      <c r="BD46" s="37">
        <v>0.4</v>
      </c>
      <c r="BE46" s="37">
        <v>0.4</v>
      </c>
      <c r="BF46" s="37">
        <v>0.4</v>
      </c>
      <c r="BG46" s="37">
        <v>0.5</v>
      </c>
      <c r="BH46" s="37">
        <v>0.5</v>
      </c>
      <c r="BI46" s="37">
        <v>0.5</v>
      </c>
      <c r="BJ46" s="37">
        <v>0.5</v>
      </c>
      <c r="BK46" s="37">
        <v>0.5</v>
      </c>
      <c r="BL46" s="37">
        <v>0.5</v>
      </c>
      <c r="BM46" s="37">
        <v>0.5</v>
      </c>
      <c r="BN46" s="37">
        <v>0.5</v>
      </c>
      <c r="BO46" s="37">
        <v>0.5</v>
      </c>
      <c r="BP46" s="37">
        <v>0.5</v>
      </c>
      <c r="BQ46" s="37">
        <v>0.5</v>
      </c>
      <c r="BR46" s="37">
        <v>0.5</v>
      </c>
      <c r="BS46" s="37">
        <v>0.5</v>
      </c>
      <c r="BU46" s="37"/>
      <c r="BV46" s="36" t="s">
        <v>168</v>
      </c>
      <c r="BW46" s="37">
        <v>0.3</v>
      </c>
      <c r="BX46" s="37">
        <v>0.3</v>
      </c>
      <c r="BY46" s="37">
        <v>0.4</v>
      </c>
      <c r="BZ46" s="37">
        <v>0.4</v>
      </c>
      <c r="CA46" s="37">
        <v>0.4</v>
      </c>
      <c r="CB46" s="37">
        <v>0.4</v>
      </c>
      <c r="CC46" s="37">
        <v>0.4</v>
      </c>
      <c r="CD46" s="37">
        <v>0.4</v>
      </c>
      <c r="CE46" s="37">
        <v>0.4</v>
      </c>
      <c r="CF46" s="37">
        <v>0.4</v>
      </c>
      <c r="CG46" s="37">
        <v>0.4</v>
      </c>
      <c r="CH46" s="37">
        <v>0.4</v>
      </c>
      <c r="CI46" s="37">
        <v>0.4</v>
      </c>
      <c r="CJ46" s="37">
        <v>0.4</v>
      </c>
      <c r="CK46" s="37">
        <v>0.4</v>
      </c>
      <c r="CL46" s="37">
        <v>0.4</v>
      </c>
      <c r="CM46" s="37">
        <v>0.4</v>
      </c>
      <c r="CN46" s="37">
        <v>0.4</v>
      </c>
      <c r="CO46" s="37">
        <v>0.5</v>
      </c>
      <c r="CP46" s="37">
        <v>0.5</v>
      </c>
      <c r="CQ46" s="37">
        <v>0.5</v>
      </c>
      <c r="CS46" s="37"/>
      <c r="CT46" s="36" t="s">
        <v>168</v>
      </c>
      <c r="CU46" s="37">
        <v>0.4</v>
      </c>
      <c r="CV46" s="37">
        <v>0.4</v>
      </c>
      <c r="CW46" s="37">
        <v>0.4</v>
      </c>
      <c r="CX46" s="37">
        <v>0.4</v>
      </c>
      <c r="CY46" s="37">
        <v>0.4</v>
      </c>
      <c r="CZ46" s="37">
        <v>0.4</v>
      </c>
      <c r="DA46" s="37">
        <v>0.4</v>
      </c>
      <c r="DB46" s="37">
        <v>0.4</v>
      </c>
      <c r="DC46" s="37">
        <v>0.4</v>
      </c>
      <c r="DD46" s="37">
        <v>0.4</v>
      </c>
      <c r="DE46" s="37">
        <v>0.4</v>
      </c>
      <c r="DF46" s="37">
        <v>0.5</v>
      </c>
      <c r="DG46" s="37">
        <v>0.5</v>
      </c>
      <c r="DH46" s="37">
        <v>0.5</v>
      </c>
      <c r="DI46" s="37">
        <v>0.5</v>
      </c>
      <c r="DJ46" s="37">
        <v>0.5</v>
      </c>
      <c r="DK46" s="37">
        <v>0.5</v>
      </c>
      <c r="DL46" s="37">
        <v>0.5</v>
      </c>
      <c r="DM46" s="37">
        <v>0.5</v>
      </c>
      <c r="DN46" s="37">
        <v>0.5</v>
      </c>
      <c r="DO46" s="37">
        <v>0.5</v>
      </c>
      <c r="DQ46" s="37"/>
      <c r="DR46" s="36" t="s">
        <v>168</v>
      </c>
      <c r="DS46" s="37">
        <v>0</v>
      </c>
      <c r="DT46" s="37">
        <v>0</v>
      </c>
      <c r="DU46" s="37">
        <v>0</v>
      </c>
      <c r="DV46" s="37">
        <v>0</v>
      </c>
      <c r="DW46" s="37">
        <v>0</v>
      </c>
      <c r="DX46" s="37">
        <v>0</v>
      </c>
      <c r="DY46" s="37">
        <v>0</v>
      </c>
      <c r="DZ46" s="37">
        <v>0</v>
      </c>
      <c r="EA46" s="37">
        <v>0</v>
      </c>
      <c r="EB46" s="37">
        <v>0</v>
      </c>
      <c r="EC46" s="37">
        <v>0</v>
      </c>
      <c r="ED46" s="37">
        <v>0</v>
      </c>
      <c r="EE46" s="37">
        <v>0</v>
      </c>
      <c r="EF46" s="37">
        <v>0</v>
      </c>
      <c r="EG46" s="37">
        <v>0</v>
      </c>
      <c r="EH46" s="37">
        <v>0</v>
      </c>
      <c r="EI46" s="37">
        <v>0</v>
      </c>
      <c r="EJ46" s="37">
        <v>0</v>
      </c>
      <c r="EK46" s="37">
        <v>0</v>
      </c>
      <c r="EL46" s="37">
        <v>0</v>
      </c>
      <c r="EM46" s="37">
        <v>0</v>
      </c>
      <c r="EO46" s="37"/>
      <c r="EP46" s="36" t="s">
        <v>168</v>
      </c>
      <c r="EQ46" s="37">
        <v>0.7</v>
      </c>
      <c r="ER46" s="37">
        <v>0.7</v>
      </c>
      <c r="ES46" s="37">
        <v>0.7</v>
      </c>
      <c r="ET46" s="37">
        <v>0.7</v>
      </c>
      <c r="EU46" s="37">
        <v>0.8</v>
      </c>
      <c r="EV46" s="37">
        <v>0.8</v>
      </c>
      <c r="EW46" s="37">
        <v>0.8</v>
      </c>
      <c r="EX46" s="37">
        <v>0.8</v>
      </c>
      <c r="EY46" s="37">
        <v>0.8</v>
      </c>
      <c r="EZ46" s="37">
        <v>0.8</v>
      </c>
      <c r="FA46" s="37">
        <v>0.8</v>
      </c>
      <c r="FB46" s="37">
        <v>0.9</v>
      </c>
      <c r="FC46" s="37">
        <v>0.9</v>
      </c>
      <c r="FD46" s="37">
        <v>0.9</v>
      </c>
      <c r="FE46" s="37">
        <v>0.9</v>
      </c>
      <c r="FF46" s="37">
        <v>0.9</v>
      </c>
      <c r="FG46" s="37">
        <v>0.9</v>
      </c>
      <c r="FH46" s="37">
        <v>0.9</v>
      </c>
      <c r="FI46" s="37">
        <v>0.9</v>
      </c>
      <c r="FJ46" s="37">
        <v>1</v>
      </c>
      <c r="FK46" s="37">
        <v>1</v>
      </c>
    </row>
    <row r="47" spans="1:167" ht="14.5">
      <c r="A47" s="206"/>
      <c r="B47" s="206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206"/>
      <c r="Z47" s="206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206"/>
      <c r="AX47" s="206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206"/>
      <c r="BV47" s="206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206"/>
      <c r="CT47" s="206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206"/>
      <c r="DR47" s="206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206"/>
      <c r="EP47" s="206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4.5">
      <c r="A48" s="208" t="s">
        <v>169</v>
      </c>
      <c r="B48" s="208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208" t="s">
        <v>169</v>
      </c>
      <c r="Z48" s="208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208" t="s">
        <v>169</v>
      </c>
      <c r="AX48" s="208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208" t="s">
        <v>169</v>
      </c>
      <c r="BV48" s="208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208" t="s">
        <v>169</v>
      </c>
      <c r="CT48" s="208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208" t="s">
        <v>169</v>
      </c>
      <c r="DR48" s="208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208" t="s">
        <v>169</v>
      </c>
      <c r="EP48" s="208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4.5">
      <c r="A49" s="206"/>
      <c r="B49" s="20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206"/>
      <c r="Z49" s="206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206"/>
      <c r="AX49" s="206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206"/>
      <c r="BV49" s="206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206"/>
      <c r="CT49" s="206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206"/>
      <c r="DR49" s="206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206"/>
      <c r="EP49" s="206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4.5">
      <c r="A50" s="206"/>
      <c r="B50" s="206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206"/>
      <c r="Z50" s="206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206"/>
      <c r="AX50" s="206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206"/>
      <c r="BV50" s="206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206"/>
      <c r="CT50" s="206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206"/>
      <c r="DR50" s="206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206"/>
      <c r="EP50" s="206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4.5">
      <c r="A51" s="206"/>
      <c r="B51" s="206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206"/>
      <c r="Z51" s="206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206"/>
      <c r="AX51" s="206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206"/>
      <c r="BV51" s="206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206"/>
      <c r="CT51" s="206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206"/>
      <c r="DR51" s="206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206"/>
      <c r="EP51" s="206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4.5">
      <c r="A52" s="206"/>
      <c r="B52" s="206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206"/>
      <c r="Z52" s="206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206"/>
      <c r="AX52" s="206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206"/>
      <c r="BV52" s="206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206"/>
      <c r="CT52" s="206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206"/>
      <c r="DR52" s="206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206"/>
      <c r="EP52" s="206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4.5">
      <c r="A53" s="206"/>
      <c r="B53" s="206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206"/>
      <c r="Z53" s="206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206"/>
      <c r="AX53" s="206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206"/>
      <c r="BV53" s="206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206"/>
      <c r="CT53" s="206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206"/>
      <c r="DR53" s="206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206"/>
      <c r="EP53" s="206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4.5">
      <c r="A54" s="206"/>
      <c r="B54" s="206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206"/>
      <c r="Z54" s="206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206"/>
      <c r="AX54" s="206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206"/>
      <c r="BV54" s="206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206"/>
      <c r="CT54" s="206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206"/>
      <c r="DR54" s="206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206"/>
      <c r="EP54" s="206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4.5">
      <c r="A55" s="206"/>
      <c r="B55" s="206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206"/>
      <c r="Z55" s="206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206"/>
      <c r="AX55" s="206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206"/>
      <c r="BV55" s="206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206"/>
      <c r="CT55" s="206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206"/>
      <c r="DR55" s="206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206"/>
      <c r="EP55" s="206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4.5">
      <c r="A56" s="206"/>
      <c r="B56" s="206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206"/>
      <c r="Z56" s="206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206"/>
      <c r="AX56" s="206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206"/>
      <c r="BV56" s="206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206"/>
      <c r="CT56" s="206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206"/>
      <c r="DR56" s="206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206"/>
      <c r="EP56" s="206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4.5">
      <c r="A57" s="206"/>
      <c r="B57" s="206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206"/>
      <c r="Z57" s="206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206"/>
      <c r="AX57" s="206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206"/>
      <c r="BV57" s="206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206"/>
      <c r="CT57" s="206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206"/>
      <c r="DR57" s="206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206"/>
      <c r="EP57" s="206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4.5">
      <c r="A58" s="206"/>
      <c r="B58" s="206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206"/>
      <c r="Z58" s="206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206"/>
      <c r="AX58" s="206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206"/>
      <c r="BV58" s="206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206"/>
      <c r="CT58" s="206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206"/>
      <c r="DR58" s="206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206"/>
      <c r="EP58" s="206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4.5">
      <c r="A59" s="206"/>
      <c r="B59" s="206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206"/>
      <c r="Z59" s="206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206"/>
      <c r="AX59" s="206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206"/>
      <c r="BV59" s="206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206"/>
      <c r="CT59" s="206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206"/>
      <c r="DR59" s="206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206"/>
      <c r="EP59" s="206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4.5">
      <c r="A60" s="206"/>
      <c r="B60" s="206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206"/>
      <c r="Z60" s="206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206"/>
      <c r="AX60" s="206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206"/>
      <c r="BV60" s="206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206"/>
      <c r="CT60" s="206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206"/>
      <c r="DR60" s="206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206"/>
      <c r="EP60" s="206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4.5">
      <c r="A61" s="206"/>
      <c r="B61" s="206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206"/>
      <c r="Z61" s="206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206"/>
      <c r="AX61" s="206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206"/>
      <c r="BV61" s="206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206"/>
      <c r="CT61" s="206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206"/>
      <c r="DR61" s="206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206"/>
      <c r="EP61" s="206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4.5">
      <c r="A62" s="206"/>
      <c r="B62" s="206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206"/>
      <c r="Z62" s="206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206"/>
      <c r="AX62" s="206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206"/>
      <c r="BV62" s="206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206"/>
      <c r="CT62" s="206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206"/>
      <c r="DR62" s="206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206"/>
      <c r="EP62" s="206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4.5">
      <c r="A63" s="206"/>
      <c r="B63" s="206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206"/>
      <c r="Z63" s="206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206"/>
      <c r="AX63" s="206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206"/>
      <c r="BV63" s="206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206"/>
      <c r="CT63" s="206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206"/>
      <c r="DR63" s="206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206"/>
      <c r="EP63" s="206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4.5">
      <c r="A64" s="206"/>
      <c r="B64" s="206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206"/>
      <c r="Z64" s="206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206"/>
      <c r="AX64" s="206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206"/>
      <c r="BV64" s="206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206"/>
      <c r="CT64" s="206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206"/>
      <c r="DR64" s="206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206"/>
      <c r="EP64" s="206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4.5">
      <c r="A65" s="206"/>
      <c r="B65" s="206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206"/>
      <c r="Z65" s="206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206"/>
      <c r="AX65" s="206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206"/>
      <c r="BV65" s="206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206"/>
      <c r="CT65" s="206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206"/>
      <c r="DR65" s="206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206"/>
      <c r="EP65" s="206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4.5">
      <c r="A66" s="206"/>
      <c r="B66" s="206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206"/>
      <c r="Z66" s="206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206"/>
      <c r="AX66" s="206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206"/>
      <c r="BV66" s="206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206"/>
      <c r="CT66" s="206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206"/>
      <c r="DR66" s="206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206"/>
      <c r="EP66" s="206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4.5">
      <c r="A67" s="206"/>
      <c r="B67" s="206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206"/>
      <c r="Z67" s="206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206"/>
      <c r="AX67" s="206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206"/>
      <c r="BV67" s="206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206"/>
      <c r="CT67" s="206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206"/>
      <c r="DR67" s="206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206"/>
      <c r="EP67" s="206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4.5">
      <c r="A68" s="206"/>
      <c r="B68" s="206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206"/>
      <c r="Z68" s="206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206"/>
      <c r="AX68" s="206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206"/>
      <c r="BV68" s="206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206"/>
      <c r="CT68" s="206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206"/>
      <c r="DR68" s="206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206"/>
      <c r="EP68" s="206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4.5">
      <c r="A69" s="206"/>
      <c r="B69" s="206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206"/>
      <c r="Z69" s="206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206"/>
      <c r="AX69" s="206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206"/>
      <c r="BV69" s="206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206"/>
      <c r="CT69" s="206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206"/>
      <c r="DR69" s="206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206"/>
      <c r="EP69" s="206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4.5">
      <c r="A70" s="206"/>
      <c r="B70" s="206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206"/>
      <c r="Z70" s="206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206"/>
      <c r="AX70" s="206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206"/>
      <c r="BV70" s="206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206"/>
      <c r="CT70" s="206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206"/>
      <c r="DR70" s="206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206"/>
      <c r="EP70" s="206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4.5">
      <c r="A71" s="206"/>
      <c r="B71" s="206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206"/>
      <c r="Z71" s="206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206"/>
      <c r="AX71" s="206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206"/>
      <c r="BV71" s="206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206"/>
      <c r="CT71" s="206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206"/>
      <c r="DR71" s="206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206"/>
      <c r="EP71" s="206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4.5">
      <c r="A72" s="206"/>
      <c r="B72" s="206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206"/>
      <c r="Z72" s="206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206"/>
      <c r="AX72" s="206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206"/>
      <c r="BV72" s="206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206"/>
      <c r="CT72" s="206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206"/>
      <c r="DR72" s="206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206"/>
      <c r="EP72" s="206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4.5">
      <c r="A73" s="206"/>
      <c r="B73" s="206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206"/>
      <c r="Z73" s="206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206"/>
      <c r="AX73" s="206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206"/>
      <c r="BV73" s="206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206"/>
      <c r="CT73" s="206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206"/>
      <c r="DR73" s="206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206"/>
      <c r="EP73" s="206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4.5">
      <c r="A74" s="206"/>
      <c r="B74" s="206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206"/>
      <c r="Z74" s="206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206"/>
      <c r="AX74" s="206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206"/>
      <c r="BV74" s="206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206"/>
      <c r="CT74" s="206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206"/>
      <c r="DR74" s="206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206"/>
      <c r="EP74" s="206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4.5">
      <c r="A75" s="206"/>
      <c r="B75" s="206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206"/>
      <c r="EP75" s="206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4.5">
      <c r="A76" s="206"/>
      <c r="B76" s="206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206"/>
      <c r="EP76" s="206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4.5">
      <c r="A77" s="206"/>
      <c r="B77" s="206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206"/>
      <c r="EP77" s="206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4.5">
      <c r="A78" s="206"/>
      <c r="B78" s="206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206"/>
      <c r="EP78" s="206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4.5">
      <c r="A79" s="206"/>
      <c r="B79" s="206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206"/>
      <c r="EP79" s="206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4.5">
      <c r="A80" s="206"/>
      <c r="B80" s="206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206"/>
      <c r="EP80" s="206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4.5">
      <c r="A81" s="206"/>
      <c r="B81" s="206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206"/>
      <c r="EP81" s="206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4.5">
      <c r="A82" s="206"/>
      <c r="B82" s="206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206"/>
      <c r="EP82" s="206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4.5">
      <c r="A83" s="206"/>
      <c r="B83" s="206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206"/>
      <c r="EP83" s="206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4.5">
      <c r="A84" s="206"/>
      <c r="B84" s="206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206"/>
      <c r="EP84" s="206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4.5">
      <c r="A85" s="206"/>
      <c r="B85" s="206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206"/>
      <c r="EP85" s="206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4.5">
      <c r="A86" s="206"/>
      <c r="B86" s="206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206"/>
      <c r="EP86" s="206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4.5">
      <c r="A87" s="206"/>
      <c r="B87" s="206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206"/>
      <c r="EP87" s="206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4.5">
      <c r="A88" s="206"/>
      <c r="B88" s="206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206"/>
      <c r="EP88" s="206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4.5">
      <c r="A89" s="206"/>
      <c r="B89" s="206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206"/>
      <c r="EP89" s="206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4.5">
      <c r="A90" s="206"/>
      <c r="B90" s="206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206"/>
      <c r="EP90" s="206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4.5">
      <c r="A91" s="206"/>
      <c r="B91" s="206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206"/>
      <c r="EP91" s="206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4.5">
      <c r="A92" s="206"/>
      <c r="B92" s="206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206"/>
      <c r="EP92" s="206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4.5">
      <c r="A93" s="206"/>
      <c r="B93" s="206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206"/>
      <c r="EP93" s="206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4.5">
      <c r="A94" s="206"/>
      <c r="B94" s="206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206"/>
      <c r="EP94" s="206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4.5">
      <c r="A95" s="206"/>
      <c r="B95" s="206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206"/>
      <c r="EP95" s="206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4.5">
      <c r="A96" s="206"/>
      <c r="B96" s="206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206"/>
      <c r="EP96" s="206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4.5">
      <c r="A97" s="206"/>
      <c r="B97" s="206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206"/>
      <c r="EP97" s="206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4.5">
      <c r="A98" s="206"/>
      <c r="B98" s="206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206"/>
      <c r="EP98" s="206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4.5">
      <c r="A99" s="206"/>
      <c r="B99" s="206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206"/>
      <c r="EP99" s="206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4.5">
      <c r="A100" s="206"/>
      <c r="B100" s="206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206"/>
      <c r="EP100" s="206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4.5">
      <c r="A101" s="206"/>
      <c r="B101" s="206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206"/>
      <c r="EP101" s="206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4.5">
      <c r="A102" s="206"/>
      <c r="B102" s="206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206"/>
      <c r="EP102" s="206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4.5">
      <c r="A103" s="206"/>
      <c r="B103" s="206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206"/>
      <c r="EP103" s="206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4.5">
      <c r="A104" s="206"/>
      <c r="B104" s="206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206"/>
      <c r="EP104" s="206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4.5">
      <c r="A105" s="206"/>
      <c r="B105" s="206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</row>
    <row r="106" spans="1:167" ht="14.5">
      <c r="A106" s="206"/>
      <c r="B106" s="206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</row>
    <row r="107" spans="1:167" ht="14.5">
      <c r="A107" s="206"/>
      <c r="B107" s="206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</row>
    <row r="108" spans="1:167" ht="14.5">
      <c r="A108" s="206"/>
      <c r="B108" s="206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</row>
    <row r="109" spans="1:167" ht="14.5">
      <c r="A109" s="206"/>
      <c r="B109" s="206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</row>
    <row r="110" spans="1:167" ht="14.5">
      <c r="A110" s="206"/>
      <c r="B110" s="206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</row>
    <row r="111" spans="1:167" ht="14.5">
      <c r="A111" s="206"/>
      <c r="B111" s="206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4.5">
      <c r="A112" s="206"/>
      <c r="B112" s="206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4.5">
      <c r="A113" s="206"/>
      <c r="B113" s="206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4.5">
      <c r="A114" s="206"/>
      <c r="B114" s="206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4.5">
      <c r="A115" s="206"/>
      <c r="B115" s="206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4.5">
      <c r="A116" s="206"/>
      <c r="B116" s="206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4.5">
      <c r="A117" s="206"/>
      <c r="B117" s="206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4.5">
      <c r="A118" s="206"/>
      <c r="B118" s="206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4.5">
      <c r="A119" s="206"/>
      <c r="B119" s="206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4.5">
      <c r="A120" s="206"/>
      <c r="B120" s="206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4.5">
      <c r="A121" s="206"/>
      <c r="B121" s="206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4.5">
      <c r="A122" s="206"/>
      <c r="B122" s="206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4.5">
      <c r="A123" s="206"/>
      <c r="B123" s="206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4.5">
      <c r="A124" s="206"/>
      <c r="B124" s="206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4.5">
      <c r="A125" s="206"/>
      <c r="B125" s="206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4.5">
      <c r="A126" s="206"/>
      <c r="B126" s="206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4.5">
      <c r="A127" s="206"/>
      <c r="B127" s="206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4.5">
      <c r="A128" s="206"/>
      <c r="B128" s="206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4.5">
      <c r="A129" s="206"/>
      <c r="B129" s="206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4.5">
      <c r="A130" s="206"/>
      <c r="B130" s="206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4.5">
      <c r="A131" s="206"/>
      <c r="B131" s="206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4.5">
      <c r="A132" s="206"/>
      <c r="B132" s="206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4.5">
      <c r="A133" s="206"/>
      <c r="B133" s="206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4.5">
      <c r="A134" s="206"/>
      <c r="B134" s="206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4.5">
      <c r="A135" s="206"/>
      <c r="B135" s="206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4.5">
      <c r="A136" s="206"/>
      <c r="B136" s="206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4.5">
      <c r="A137" s="206"/>
      <c r="B137" s="206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4.5">
      <c r="A138" s="206"/>
      <c r="B138" s="206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4.5">
      <c r="A139" s="206"/>
      <c r="B139" s="206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4.5">
      <c r="A140" s="206"/>
      <c r="B140" s="206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4.5">
      <c r="A141" s="206"/>
      <c r="B141" s="206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4.5">
      <c r="A142" s="206"/>
      <c r="B142" s="206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4.5">
      <c r="A143" s="206"/>
      <c r="B143" s="206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4.5">
      <c r="A144" s="206"/>
      <c r="B144" s="206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4.5">
      <c r="A145" s="206"/>
      <c r="B145" s="206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4.5">
      <c r="A146" s="206"/>
      <c r="B146" s="206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4.5">
      <c r="A147" s="206"/>
      <c r="B147" s="206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4.5">
      <c r="A148" s="206"/>
      <c r="B148" s="206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4.5">
      <c r="A149" s="206"/>
      <c r="B149" s="206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4.5">
      <c r="A150" s="206"/>
      <c r="B150" s="206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4.5">
      <c r="A151" s="206"/>
      <c r="B151" s="206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4.5">
      <c r="A152" s="206"/>
      <c r="B152" s="206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4.5">
      <c r="A153" s="206"/>
      <c r="B153" s="206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4.5">
      <c r="A154" s="206"/>
      <c r="B154" s="206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4.5">
      <c r="A155" s="206"/>
      <c r="B155" s="206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4.5">
      <c r="A156" s="206"/>
      <c r="B156" s="206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4.5">
      <c r="A157" s="206"/>
      <c r="B157" s="206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4.5">
      <c r="A158" s="206"/>
      <c r="B158" s="206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4.5">
      <c r="A159" s="206"/>
      <c r="B159" s="206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4.5">
      <c r="A160" s="206"/>
      <c r="B160" s="206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4.5">
      <c r="A161" s="206"/>
      <c r="B161" s="206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4.5">
      <c r="A162" s="206"/>
      <c r="B162" s="206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</sheetData>
  <mergeCells count="405">
    <mergeCell ref="EO100:EP100"/>
    <mergeCell ref="EO101:EP101"/>
    <mergeCell ref="EO102:EP102"/>
    <mergeCell ref="EO103:EP103"/>
    <mergeCell ref="EO104:EP104"/>
    <mergeCell ref="EO94:EP94"/>
    <mergeCell ref="EO95:EP95"/>
    <mergeCell ref="EO96:EP96"/>
    <mergeCell ref="EO97:EP97"/>
    <mergeCell ref="EO98:EP98"/>
    <mergeCell ref="EO99:EP99"/>
    <mergeCell ref="EO88:EP88"/>
    <mergeCell ref="EO89:EP89"/>
    <mergeCell ref="EO90:EP90"/>
    <mergeCell ref="EO91:EP91"/>
    <mergeCell ref="EO92:EP92"/>
    <mergeCell ref="EO93:EP93"/>
    <mergeCell ref="EO82:EP82"/>
    <mergeCell ref="EO83:EP83"/>
    <mergeCell ref="EO84:EP84"/>
    <mergeCell ref="EO85:EP85"/>
    <mergeCell ref="EO86:EP86"/>
    <mergeCell ref="EO87:EP87"/>
    <mergeCell ref="EO76:EP76"/>
    <mergeCell ref="EO77:EP77"/>
    <mergeCell ref="EO78:EP78"/>
    <mergeCell ref="EO79:EP79"/>
    <mergeCell ref="EO80:EP80"/>
    <mergeCell ref="EO81:EP81"/>
    <mergeCell ref="EO70:EP70"/>
    <mergeCell ref="EO71:EP71"/>
    <mergeCell ref="EO72:EP72"/>
    <mergeCell ref="EO73:EP73"/>
    <mergeCell ref="EO74:EP74"/>
    <mergeCell ref="EO75:EP75"/>
    <mergeCell ref="EO64:EP64"/>
    <mergeCell ref="EO65:EP65"/>
    <mergeCell ref="EO66:EP66"/>
    <mergeCell ref="EO67:EP67"/>
    <mergeCell ref="EO68:EP68"/>
    <mergeCell ref="EO69:EP69"/>
    <mergeCell ref="EO58:EP58"/>
    <mergeCell ref="EO59:EP59"/>
    <mergeCell ref="EO60:EP60"/>
    <mergeCell ref="EO61:EP61"/>
    <mergeCell ref="EO62:EP62"/>
    <mergeCell ref="EO63:EP63"/>
    <mergeCell ref="EO56:EP56"/>
    <mergeCell ref="EO57:EP57"/>
    <mergeCell ref="EO47:EP47"/>
    <mergeCell ref="EO49:EP49"/>
    <mergeCell ref="EO50:EP50"/>
    <mergeCell ref="EO51:EP51"/>
    <mergeCell ref="EO53:EP53"/>
    <mergeCell ref="EO54:EP54"/>
    <mergeCell ref="EO55:EP55"/>
    <mergeCell ref="EO12:EP12"/>
    <mergeCell ref="EO30:EP30"/>
    <mergeCell ref="EO48:EP48"/>
    <mergeCell ref="EO52:EP52"/>
    <mergeCell ref="EO6:EP6"/>
    <mergeCell ref="EO7:EP7"/>
    <mergeCell ref="EO8:EP8"/>
    <mergeCell ref="EO9:EP9"/>
    <mergeCell ref="EO10:EP10"/>
    <mergeCell ref="EO11:EP11"/>
    <mergeCell ref="DQ70:DR70"/>
    <mergeCell ref="DQ71:DR71"/>
    <mergeCell ref="DQ72:DR72"/>
    <mergeCell ref="DQ73:DR73"/>
    <mergeCell ref="DQ74:DR74"/>
    <mergeCell ref="EO1:EP1"/>
    <mergeCell ref="EO2:EP2"/>
    <mergeCell ref="EO3:EP3"/>
    <mergeCell ref="EO4:EP4"/>
    <mergeCell ref="EO5:EP5"/>
    <mergeCell ref="DQ64:DR64"/>
    <mergeCell ref="DQ65:DR65"/>
    <mergeCell ref="DQ66:DR66"/>
    <mergeCell ref="DQ67:DR67"/>
    <mergeCell ref="DQ68:DR68"/>
    <mergeCell ref="DQ69:DR69"/>
    <mergeCell ref="DQ58:DR58"/>
    <mergeCell ref="DQ59:DR59"/>
    <mergeCell ref="DQ60:DR60"/>
    <mergeCell ref="DQ61:DR61"/>
    <mergeCell ref="DQ62:DR62"/>
    <mergeCell ref="DQ63:DR63"/>
    <mergeCell ref="DQ52:DR52"/>
    <mergeCell ref="DQ53:DR53"/>
    <mergeCell ref="DQ54:DR54"/>
    <mergeCell ref="DQ55:DR55"/>
    <mergeCell ref="DQ56:DR56"/>
    <mergeCell ref="DQ57:DR57"/>
    <mergeCell ref="DQ30:DR30"/>
    <mergeCell ref="DQ47:DR47"/>
    <mergeCell ref="DQ48:DR48"/>
    <mergeCell ref="DQ49:DR49"/>
    <mergeCell ref="DQ50:DR50"/>
    <mergeCell ref="DQ51:DR51"/>
    <mergeCell ref="DQ7:DR7"/>
    <mergeCell ref="DQ8:DR8"/>
    <mergeCell ref="DQ9:DR9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CS69:CT69"/>
    <mergeCell ref="CS70:CT70"/>
    <mergeCell ref="CS71:CT71"/>
    <mergeCell ref="CS72:CT72"/>
    <mergeCell ref="CS73:CT73"/>
    <mergeCell ref="CS74:CT74"/>
    <mergeCell ref="CS63:CT63"/>
    <mergeCell ref="CS64:CT64"/>
    <mergeCell ref="CS65:CT65"/>
    <mergeCell ref="CS66:CT66"/>
    <mergeCell ref="CS67:CT67"/>
    <mergeCell ref="CS68:CT68"/>
    <mergeCell ref="CS57:CT57"/>
    <mergeCell ref="CS58:CT58"/>
    <mergeCell ref="CS59:CT59"/>
    <mergeCell ref="CS60:CT60"/>
    <mergeCell ref="CS61:CT61"/>
    <mergeCell ref="CS62:CT62"/>
    <mergeCell ref="CS51:CT51"/>
    <mergeCell ref="CS52:CT52"/>
    <mergeCell ref="CS53:CT53"/>
    <mergeCell ref="CS54:CT54"/>
    <mergeCell ref="CS55:CT55"/>
    <mergeCell ref="CS56:CT56"/>
    <mergeCell ref="CS12:CT12"/>
    <mergeCell ref="CS30:CT30"/>
    <mergeCell ref="CS47:CT47"/>
    <mergeCell ref="CS48:CT48"/>
    <mergeCell ref="CS49:CT49"/>
    <mergeCell ref="CS50:CT50"/>
    <mergeCell ref="CS6:CT6"/>
    <mergeCell ref="CS7:CT7"/>
    <mergeCell ref="CS8:CT8"/>
    <mergeCell ref="CS9:CT9"/>
    <mergeCell ref="CS10:CT10"/>
    <mergeCell ref="CS11:CT11"/>
    <mergeCell ref="BU70:BV70"/>
    <mergeCell ref="BU71:BV71"/>
    <mergeCell ref="BU72:BV72"/>
    <mergeCell ref="BU73:BV73"/>
    <mergeCell ref="BU74:BV74"/>
    <mergeCell ref="CS1:CT1"/>
    <mergeCell ref="CS2:CT2"/>
    <mergeCell ref="CS3:CT3"/>
    <mergeCell ref="CS4:CT4"/>
    <mergeCell ref="CS5:CT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2:BV52"/>
    <mergeCell ref="BU53:BV53"/>
    <mergeCell ref="BU54:BV54"/>
    <mergeCell ref="BU55:BV55"/>
    <mergeCell ref="BU56:BV56"/>
    <mergeCell ref="BU57:BV57"/>
    <mergeCell ref="BU30:BV30"/>
    <mergeCell ref="BU47:BV47"/>
    <mergeCell ref="BU48:BV48"/>
    <mergeCell ref="BU49:BV49"/>
    <mergeCell ref="BU50:BV50"/>
    <mergeCell ref="BU51:BV51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AW1:AX1"/>
    <mergeCell ref="AW2:AX2"/>
    <mergeCell ref="AW3:AX3"/>
    <mergeCell ref="AW4:AX4"/>
    <mergeCell ref="AW5:AX5"/>
    <mergeCell ref="AW6:AX6"/>
    <mergeCell ref="AW56:AX56"/>
    <mergeCell ref="AW57:AX57"/>
    <mergeCell ref="AW58:AX58"/>
    <mergeCell ref="AW30:AX30"/>
    <mergeCell ref="AW47:AX47"/>
    <mergeCell ref="AW48:AX48"/>
    <mergeCell ref="AW49:AX49"/>
    <mergeCell ref="AW50:AX50"/>
    <mergeCell ref="AW51:AX51"/>
    <mergeCell ref="AW71:AX71"/>
    <mergeCell ref="AW72:AX72"/>
    <mergeCell ref="AW73:AX73"/>
    <mergeCell ref="AW74:AX74"/>
    <mergeCell ref="AW65:AX65"/>
    <mergeCell ref="AW66:AX66"/>
    <mergeCell ref="AW67:AX67"/>
    <mergeCell ref="AW68:AX68"/>
    <mergeCell ref="AW69:AX69"/>
    <mergeCell ref="AW70:AX70"/>
    <mergeCell ref="AW63:AX63"/>
    <mergeCell ref="AW64:AX64"/>
    <mergeCell ref="AW52:AX52"/>
    <mergeCell ref="AW53:AX53"/>
    <mergeCell ref="AW54:AX54"/>
    <mergeCell ref="AW55:AX55"/>
    <mergeCell ref="AW7:AX7"/>
    <mergeCell ref="AW8:AX8"/>
    <mergeCell ref="AW9:AX9"/>
    <mergeCell ref="AW10:AX10"/>
    <mergeCell ref="AW11:AX11"/>
    <mergeCell ref="AW12:AX12"/>
    <mergeCell ref="AW62:AX62"/>
    <mergeCell ref="AW59:AX59"/>
    <mergeCell ref="AW60:AX60"/>
    <mergeCell ref="AW61:AX61"/>
    <mergeCell ref="Y71:Z71"/>
    <mergeCell ref="Y72:Z72"/>
    <mergeCell ref="Y73:Z73"/>
    <mergeCell ref="Y74:Z74"/>
    <mergeCell ref="Y65:Z65"/>
    <mergeCell ref="Y66:Z66"/>
    <mergeCell ref="Y67:Z67"/>
    <mergeCell ref="Y68:Z68"/>
    <mergeCell ref="Y69:Z69"/>
    <mergeCell ref="Y70:Z70"/>
    <mergeCell ref="Y59:Z59"/>
    <mergeCell ref="Y60:Z60"/>
    <mergeCell ref="Y61:Z61"/>
    <mergeCell ref="Y62:Z62"/>
    <mergeCell ref="Y63:Z63"/>
    <mergeCell ref="Y64:Z64"/>
    <mergeCell ref="Y53:Z53"/>
    <mergeCell ref="Y54:Z54"/>
    <mergeCell ref="Y55:Z55"/>
    <mergeCell ref="Y56:Z56"/>
    <mergeCell ref="Y57:Z57"/>
    <mergeCell ref="Y58:Z58"/>
    <mergeCell ref="Y47:Z47"/>
    <mergeCell ref="Y48:Z48"/>
    <mergeCell ref="Y49:Z49"/>
    <mergeCell ref="Y50:Z50"/>
    <mergeCell ref="Y51:Z51"/>
    <mergeCell ref="Y52:Z52"/>
    <mergeCell ref="Y8:Z8"/>
    <mergeCell ref="Y9:Z9"/>
    <mergeCell ref="Y10:Z10"/>
    <mergeCell ref="Y11:Z11"/>
    <mergeCell ref="Y12:Z12"/>
    <mergeCell ref="Y30:Z30"/>
    <mergeCell ref="A160:B160"/>
    <mergeCell ref="A161:B161"/>
    <mergeCell ref="A162:B162"/>
    <mergeCell ref="Y1:Z1"/>
    <mergeCell ref="Y2:Z2"/>
    <mergeCell ref="Y3:Z3"/>
    <mergeCell ref="Y4:Z4"/>
    <mergeCell ref="Y5:Z5"/>
    <mergeCell ref="Y6:Z6"/>
    <mergeCell ref="Y7:Z7"/>
    <mergeCell ref="A154:B154"/>
    <mergeCell ref="A155:B155"/>
    <mergeCell ref="A156:B156"/>
    <mergeCell ref="A157:B157"/>
    <mergeCell ref="A158:B158"/>
    <mergeCell ref="A159:B159"/>
    <mergeCell ref="A148:B148"/>
    <mergeCell ref="A149:B149"/>
    <mergeCell ref="A150:B150"/>
    <mergeCell ref="A151:B151"/>
    <mergeCell ref="A152:B152"/>
    <mergeCell ref="A153:B153"/>
    <mergeCell ref="A142:B142"/>
    <mergeCell ref="A143:B143"/>
    <mergeCell ref="A144:B144"/>
    <mergeCell ref="A145:B145"/>
    <mergeCell ref="A146:B146"/>
    <mergeCell ref="A147:B147"/>
    <mergeCell ref="A136:B136"/>
    <mergeCell ref="A137:B137"/>
    <mergeCell ref="A138:B138"/>
    <mergeCell ref="A139:B139"/>
    <mergeCell ref="A140:B140"/>
    <mergeCell ref="A141:B141"/>
    <mergeCell ref="A130:B130"/>
    <mergeCell ref="A131:B131"/>
    <mergeCell ref="A132:B132"/>
    <mergeCell ref="A133:B133"/>
    <mergeCell ref="A134:B134"/>
    <mergeCell ref="A135:B135"/>
    <mergeCell ref="A124:B124"/>
    <mergeCell ref="A125:B125"/>
    <mergeCell ref="A126:B126"/>
    <mergeCell ref="A127:B127"/>
    <mergeCell ref="A128:B128"/>
    <mergeCell ref="A129:B129"/>
    <mergeCell ref="A118:B118"/>
    <mergeCell ref="A119:B119"/>
    <mergeCell ref="A120:B120"/>
    <mergeCell ref="A121:B121"/>
    <mergeCell ref="A122:B122"/>
    <mergeCell ref="A123:B123"/>
    <mergeCell ref="A112:B112"/>
    <mergeCell ref="A113:B113"/>
    <mergeCell ref="A114:B114"/>
    <mergeCell ref="A115:B115"/>
    <mergeCell ref="A116:B116"/>
    <mergeCell ref="A117:B117"/>
    <mergeCell ref="A106:B106"/>
    <mergeCell ref="A107:B107"/>
    <mergeCell ref="A108:B108"/>
    <mergeCell ref="A109:B109"/>
    <mergeCell ref="A110:B110"/>
    <mergeCell ref="A111:B111"/>
    <mergeCell ref="A100:B100"/>
    <mergeCell ref="A101:B101"/>
    <mergeCell ref="A102:B102"/>
    <mergeCell ref="A103:B103"/>
    <mergeCell ref="A104:B104"/>
    <mergeCell ref="A105:B105"/>
    <mergeCell ref="A94:B94"/>
    <mergeCell ref="A95:B95"/>
    <mergeCell ref="A96:B96"/>
    <mergeCell ref="A97:B97"/>
    <mergeCell ref="A98:B98"/>
    <mergeCell ref="A99:B99"/>
    <mergeCell ref="A88:B88"/>
    <mergeCell ref="A89:B89"/>
    <mergeCell ref="A90:B90"/>
    <mergeCell ref="A91:B91"/>
    <mergeCell ref="A92:B92"/>
    <mergeCell ref="A93:B93"/>
    <mergeCell ref="A82:B82"/>
    <mergeCell ref="A83:B83"/>
    <mergeCell ref="A84:B84"/>
    <mergeCell ref="A85:B85"/>
    <mergeCell ref="A86:B86"/>
    <mergeCell ref="A87:B87"/>
    <mergeCell ref="A76:B76"/>
    <mergeCell ref="A77:B77"/>
    <mergeCell ref="A78:B78"/>
    <mergeCell ref="A79:B79"/>
    <mergeCell ref="A80:B80"/>
    <mergeCell ref="A81:B81"/>
    <mergeCell ref="A70:B70"/>
    <mergeCell ref="A71:B71"/>
    <mergeCell ref="A72:B72"/>
    <mergeCell ref="A73:B73"/>
    <mergeCell ref="A74:B74"/>
    <mergeCell ref="A75:B75"/>
    <mergeCell ref="A64:B64"/>
    <mergeCell ref="A65:B65"/>
    <mergeCell ref="A66:B66"/>
    <mergeCell ref="A67:B67"/>
    <mergeCell ref="A68:B68"/>
    <mergeCell ref="A69:B69"/>
    <mergeCell ref="A58:B58"/>
    <mergeCell ref="A59:B59"/>
    <mergeCell ref="A60:B60"/>
    <mergeCell ref="A61:B61"/>
    <mergeCell ref="A62:B62"/>
    <mergeCell ref="A63:B63"/>
    <mergeCell ref="A52:B52"/>
    <mergeCell ref="A53:B53"/>
    <mergeCell ref="A54:B54"/>
    <mergeCell ref="A55:B55"/>
    <mergeCell ref="A56:B56"/>
    <mergeCell ref="A57:B57"/>
    <mergeCell ref="A49:B49"/>
    <mergeCell ref="A50:B50"/>
    <mergeCell ref="A51:B51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30:B30"/>
    <mergeCell ref="A47:B47"/>
    <mergeCell ref="A48:B4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BBF9B-1F1E-418D-9374-E34AC7FBAFD6}">
  <dimension ref="A1:FK57"/>
  <sheetViews>
    <sheetView topLeftCell="A11" zoomScale="63" workbookViewId="0">
      <selection activeCell="AW49" sqref="AW49:AX49"/>
    </sheetView>
  </sheetViews>
  <sheetFormatPr defaultRowHeight="12.5"/>
  <cols>
    <col min="2" max="2" width="38" bestFit="1" customWidth="1"/>
    <col min="4" max="22" width="0" hidden="1" customWidth="1"/>
    <col min="28" max="46" width="0" hidden="1" customWidth="1"/>
    <col min="52" max="70" width="0" hidden="1" customWidth="1"/>
    <col min="74" max="74" width="38" bestFit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206"/>
      <c r="B1" s="206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06"/>
      <c r="Z1" s="206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06"/>
      <c r="AX1" s="206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06"/>
      <c r="BV1" s="206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06"/>
      <c r="CT1" s="206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06"/>
      <c r="DR1" s="206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06"/>
      <c r="EP1" s="206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4.5">
      <c r="A2" s="206"/>
      <c r="B2" s="206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06"/>
      <c r="Z2" s="206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06"/>
      <c r="AX2" s="206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06"/>
      <c r="BV2" s="206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06"/>
      <c r="CT2" s="206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06"/>
      <c r="DR2" s="206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06"/>
      <c r="EP2" s="206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4.5">
      <c r="A3" s="206"/>
      <c r="B3" s="20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06"/>
      <c r="Z3" s="206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06"/>
      <c r="AX3" s="206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06"/>
      <c r="BV3" s="206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06"/>
      <c r="CT3" s="206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06"/>
      <c r="DR3" s="206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06"/>
      <c r="EP3" s="206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4.5">
      <c r="A4" s="206"/>
      <c r="B4" s="20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06"/>
      <c r="Z4" s="206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06"/>
      <c r="AX4" s="206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06"/>
      <c r="BV4" s="206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06"/>
      <c r="CT4" s="206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06"/>
      <c r="DR4" s="206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06"/>
      <c r="EP4" s="206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07" t="s">
        <v>6</v>
      </c>
      <c r="B5" s="207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07" t="s">
        <v>6</v>
      </c>
      <c r="Z5" s="207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07" t="s">
        <v>6</v>
      </c>
      <c r="AX5" s="207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07" t="s">
        <v>6</v>
      </c>
      <c r="BV5" s="207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07" t="s">
        <v>6</v>
      </c>
      <c r="CT5" s="207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07" t="s">
        <v>6</v>
      </c>
      <c r="DR5" s="207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07" t="s">
        <v>6</v>
      </c>
      <c r="EP5" s="207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06"/>
      <c r="B6" s="206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07"/>
      <c r="Z6" s="207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07"/>
      <c r="AX6" s="207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07"/>
      <c r="BV6" s="207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07"/>
      <c r="CT6" s="207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07"/>
      <c r="DR6" s="207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06"/>
      <c r="EP6" s="206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7.5">
      <c r="A7" s="209" t="s">
        <v>115</v>
      </c>
      <c r="B7" s="209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09" t="s">
        <v>133</v>
      </c>
      <c r="Z7" s="209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09" t="s">
        <v>136</v>
      </c>
      <c r="AX7" s="209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09" t="s">
        <v>137</v>
      </c>
      <c r="BV7" s="209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09" t="s">
        <v>138</v>
      </c>
      <c r="CT7" s="209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09" t="s">
        <v>139</v>
      </c>
      <c r="DR7" s="209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09" t="s">
        <v>140</v>
      </c>
      <c r="EP7" s="209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5">
      <c r="A8" s="209" t="s">
        <v>213</v>
      </c>
      <c r="B8" s="209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09" t="s">
        <v>213</v>
      </c>
      <c r="Z8" s="209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09" t="s">
        <v>213</v>
      </c>
      <c r="AX8" s="209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09" t="s">
        <v>213</v>
      </c>
      <c r="BV8" s="209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09" t="s">
        <v>213</v>
      </c>
      <c r="CT8" s="209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09" t="s">
        <v>213</v>
      </c>
      <c r="DR8" s="209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09" t="s">
        <v>213</v>
      </c>
      <c r="EP8" s="209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9" s="206"/>
      <c r="B9" s="206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06"/>
      <c r="Z9" s="206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06"/>
      <c r="AX9" s="206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06"/>
      <c r="BV9" s="206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06"/>
      <c r="CT9" s="206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06"/>
      <c r="DR9" s="206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06"/>
      <c r="EP9" s="206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4.5">
      <c r="A10" s="206"/>
      <c r="B10" s="206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06"/>
      <c r="Z10" s="206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06"/>
      <c r="AX10" s="206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06"/>
      <c r="BV10" s="206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06"/>
      <c r="CT10" s="206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06"/>
      <c r="DR10" s="206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06"/>
      <c r="EP10" s="206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" thickBot="1">
      <c r="A11" s="206"/>
      <c r="B11" s="206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06"/>
      <c r="Z11" s="206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06"/>
      <c r="AX11" s="206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06"/>
      <c r="BV11" s="206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06"/>
      <c r="CT11" s="206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06"/>
      <c r="DR11" s="206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06"/>
      <c r="EP11" s="206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4.5">
      <c r="A12" s="206"/>
      <c r="B12" s="20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06"/>
      <c r="Z12" s="206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206"/>
      <c r="AX12" s="206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206"/>
      <c r="BV12" s="206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206"/>
      <c r="CT12" s="206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206"/>
      <c r="DR12" s="206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206"/>
      <c r="EP12" s="206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91.5">
      <c r="A13" s="37"/>
      <c r="B13" s="14" t="s">
        <v>214</v>
      </c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Y13" s="37"/>
      <c r="Z13" s="14" t="s">
        <v>214</v>
      </c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W13" s="37"/>
      <c r="AX13" s="14" t="s">
        <v>214</v>
      </c>
      <c r="AY13" s="37"/>
      <c r="AZ13" s="37"/>
      <c r="BA13" s="37"/>
      <c r="BB13" s="37"/>
      <c r="BC13" s="37"/>
      <c r="BD13" s="37"/>
      <c r="BE13" s="37"/>
      <c r="BF13" s="37"/>
      <c r="BG13" s="37"/>
      <c r="BH13" s="37"/>
      <c r="BI13" s="37"/>
      <c r="BJ13" s="37"/>
      <c r="BK13" s="37"/>
      <c r="BL13" s="37"/>
      <c r="BM13" s="37"/>
      <c r="BN13" s="37"/>
      <c r="BO13" s="37"/>
      <c r="BP13" s="37"/>
      <c r="BQ13" s="37"/>
      <c r="BR13" s="37"/>
      <c r="BS13" s="37"/>
      <c r="BU13" s="37"/>
      <c r="BV13" s="14" t="s">
        <v>214</v>
      </c>
      <c r="BW13" s="37"/>
      <c r="BX13" s="37"/>
      <c r="BY13" s="37"/>
      <c r="BZ13" s="37"/>
      <c r="CA13" s="37"/>
      <c r="CB13" s="37"/>
      <c r="CC13" s="37"/>
      <c r="CD13" s="37"/>
      <c r="CE13" s="37"/>
      <c r="CF13" s="37"/>
      <c r="CG13" s="37"/>
      <c r="CH13" s="37"/>
      <c r="CI13" s="37"/>
      <c r="CJ13" s="37"/>
      <c r="CK13" s="37"/>
      <c r="CL13" s="37"/>
      <c r="CM13" s="37"/>
      <c r="CN13" s="37"/>
      <c r="CO13" s="37"/>
      <c r="CP13" s="37"/>
      <c r="CQ13" s="37"/>
      <c r="CS13" s="37"/>
      <c r="CT13" s="14" t="s">
        <v>214</v>
      </c>
      <c r="CU13" s="37"/>
      <c r="CV13" s="37"/>
      <c r="CW13" s="37"/>
      <c r="CX13" s="37"/>
      <c r="CY13" s="37"/>
      <c r="CZ13" s="37"/>
      <c r="DA13" s="37"/>
      <c r="DB13" s="37"/>
      <c r="DC13" s="37"/>
      <c r="DD13" s="37"/>
      <c r="DE13" s="37"/>
      <c r="DF13" s="37"/>
      <c r="DG13" s="37"/>
      <c r="DH13" s="37"/>
      <c r="DI13" s="37"/>
      <c r="DJ13" s="37"/>
      <c r="DK13" s="37"/>
      <c r="DL13" s="37"/>
      <c r="DM13" s="37"/>
      <c r="DN13" s="37"/>
      <c r="DO13" s="37"/>
      <c r="DQ13" s="37"/>
      <c r="DR13" s="14" t="s">
        <v>214</v>
      </c>
      <c r="DS13" s="37"/>
      <c r="DT13" s="37"/>
      <c r="DU13" s="37"/>
      <c r="DV13" s="37"/>
      <c r="DW13" s="37"/>
      <c r="DX13" s="37"/>
      <c r="DY13" s="37"/>
      <c r="DZ13" s="37"/>
      <c r="EA13" s="37"/>
      <c r="EB13" s="37"/>
      <c r="EC13" s="37"/>
      <c r="ED13" s="37"/>
      <c r="EE13" s="37"/>
      <c r="EF13" s="37"/>
      <c r="EG13" s="37"/>
      <c r="EH13" s="37"/>
      <c r="EI13" s="37"/>
      <c r="EJ13" s="37"/>
      <c r="EK13" s="37"/>
      <c r="EL13" s="37"/>
      <c r="EM13" s="37"/>
      <c r="EO13" s="37"/>
      <c r="EP13" s="14" t="s">
        <v>214</v>
      </c>
      <c r="EQ13" s="37"/>
      <c r="ER13" s="37"/>
      <c r="ES13" s="37"/>
      <c r="ET13" s="37"/>
      <c r="EU13" s="37"/>
      <c r="EV13" s="37"/>
      <c r="EW13" s="37"/>
      <c r="EX13" s="37"/>
      <c r="EY13" s="37"/>
      <c r="EZ13" s="37"/>
      <c r="FA13" s="37"/>
      <c r="FB13" s="37"/>
      <c r="FC13" s="37"/>
      <c r="FD13" s="37"/>
      <c r="FE13" s="37"/>
      <c r="FF13" s="37"/>
      <c r="FG13" s="37"/>
      <c r="FH13" s="37"/>
      <c r="FI13" s="37"/>
      <c r="FJ13" s="37"/>
      <c r="FK13" s="37"/>
    </row>
    <row r="14" spans="1:167" ht="14.5">
      <c r="A14" s="37"/>
      <c r="B14" s="36" t="s">
        <v>155</v>
      </c>
      <c r="C14" s="37">
        <v>60</v>
      </c>
      <c r="D14" s="37">
        <v>60</v>
      </c>
      <c r="E14" s="37">
        <v>60</v>
      </c>
      <c r="F14" s="37">
        <v>60</v>
      </c>
      <c r="G14" s="37">
        <v>60</v>
      </c>
      <c r="H14" s="37">
        <v>60</v>
      </c>
      <c r="I14" s="37">
        <v>60</v>
      </c>
      <c r="J14" s="37">
        <v>60</v>
      </c>
      <c r="K14" s="37">
        <v>60</v>
      </c>
      <c r="L14" s="37">
        <v>60</v>
      </c>
      <c r="M14" s="37">
        <v>60</v>
      </c>
      <c r="N14" s="37">
        <v>60</v>
      </c>
      <c r="O14" s="37">
        <v>60</v>
      </c>
      <c r="P14" s="37">
        <v>60</v>
      </c>
      <c r="Q14" s="37">
        <v>60</v>
      </c>
      <c r="R14" s="37">
        <v>60</v>
      </c>
      <c r="S14" s="37">
        <v>60</v>
      </c>
      <c r="T14" s="37">
        <v>60</v>
      </c>
      <c r="U14" s="37">
        <v>60</v>
      </c>
      <c r="V14" s="37">
        <v>60</v>
      </c>
      <c r="W14" s="37">
        <v>60</v>
      </c>
      <c r="Y14" s="37"/>
      <c r="Z14" s="36" t="s">
        <v>155</v>
      </c>
      <c r="AA14" s="37">
        <v>60</v>
      </c>
      <c r="AB14" s="37">
        <v>60</v>
      </c>
      <c r="AC14" s="37">
        <v>60</v>
      </c>
      <c r="AD14" s="37">
        <v>60</v>
      </c>
      <c r="AE14" s="37">
        <v>60</v>
      </c>
      <c r="AF14" s="37">
        <v>60</v>
      </c>
      <c r="AG14" s="37">
        <v>60</v>
      </c>
      <c r="AH14" s="37">
        <v>60</v>
      </c>
      <c r="AI14" s="37">
        <v>60</v>
      </c>
      <c r="AJ14" s="37">
        <v>60</v>
      </c>
      <c r="AK14" s="37">
        <v>60</v>
      </c>
      <c r="AL14" s="37">
        <v>60</v>
      </c>
      <c r="AM14" s="37">
        <v>60</v>
      </c>
      <c r="AN14" s="37">
        <v>60</v>
      </c>
      <c r="AO14" s="37">
        <v>60</v>
      </c>
      <c r="AP14" s="37">
        <v>60</v>
      </c>
      <c r="AQ14" s="37">
        <v>60</v>
      </c>
      <c r="AR14" s="37">
        <v>60</v>
      </c>
      <c r="AS14" s="37">
        <v>60</v>
      </c>
      <c r="AT14" s="37">
        <v>60</v>
      </c>
      <c r="AU14" s="37">
        <v>60</v>
      </c>
      <c r="AW14" s="37"/>
      <c r="AX14" s="36" t="s">
        <v>155</v>
      </c>
      <c r="AY14" s="37">
        <v>60</v>
      </c>
      <c r="AZ14" s="37">
        <v>60</v>
      </c>
      <c r="BA14" s="37">
        <v>60</v>
      </c>
      <c r="BB14" s="37">
        <v>60</v>
      </c>
      <c r="BC14" s="37">
        <v>60</v>
      </c>
      <c r="BD14" s="37">
        <v>60</v>
      </c>
      <c r="BE14" s="37">
        <v>60</v>
      </c>
      <c r="BF14" s="37">
        <v>60</v>
      </c>
      <c r="BG14" s="37">
        <v>60</v>
      </c>
      <c r="BH14" s="37">
        <v>60</v>
      </c>
      <c r="BI14" s="37">
        <v>60</v>
      </c>
      <c r="BJ14" s="37">
        <v>60</v>
      </c>
      <c r="BK14" s="37">
        <v>60</v>
      </c>
      <c r="BL14" s="37">
        <v>60</v>
      </c>
      <c r="BM14" s="37">
        <v>60</v>
      </c>
      <c r="BN14" s="37">
        <v>60</v>
      </c>
      <c r="BO14" s="37">
        <v>60</v>
      </c>
      <c r="BP14" s="37">
        <v>60</v>
      </c>
      <c r="BQ14" s="37">
        <v>60</v>
      </c>
      <c r="BR14" s="37">
        <v>60</v>
      </c>
      <c r="BS14" s="37">
        <v>60</v>
      </c>
      <c r="BU14" s="37"/>
      <c r="BV14" s="36" t="s">
        <v>155</v>
      </c>
      <c r="BW14" s="37">
        <v>60</v>
      </c>
      <c r="BX14" s="37">
        <v>60</v>
      </c>
      <c r="BY14" s="37">
        <v>60</v>
      </c>
      <c r="BZ14" s="37">
        <v>60</v>
      </c>
      <c r="CA14" s="37">
        <v>60</v>
      </c>
      <c r="CB14" s="37">
        <v>60</v>
      </c>
      <c r="CC14" s="37">
        <v>60</v>
      </c>
      <c r="CD14" s="37">
        <v>60</v>
      </c>
      <c r="CE14" s="37">
        <v>60</v>
      </c>
      <c r="CF14" s="37">
        <v>60</v>
      </c>
      <c r="CG14" s="37">
        <v>60</v>
      </c>
      <c r="CH14" s="37">
        <v>60</v>
      </c>
      <c r="CI14" s="37">
        <v>60</v>
      </c>
      <c r="CJ14" s="37">
        <v>60</v>
      </c>
      <c r="CK14" s="37">
        <v>60</v>
      </c>
      <c r="CL14" s="37">
        <v>60</v>
      </c>
      <c r="CM14" s="37">
        <v>60</v>
      </c>
      <c r="CN14" s="37">
        <v>60</v>
      </c>
      <c r="CO14" s="37">
        <v>60</v>
      </c>
      <c r="CP14" s="37">
        <v>60</v>
      </c>
      <c r="CQ14" s="37">
        <v>60</v>
      </c>
      <c r="CS14" s="37"/>
      <c r="CT14" s="36" t="s">
        <v>155</v>
      </c>
      <c r="CU14" s="37">
        <v>60</v>
      </c>
      <c r="CV14" s="37">
        <v>60</v>
      </c>
      <c r="CW14" s="37">
        <v>60</v>
      </c>
      <c r="CX14" s="37">
        <v>60</v>
      </c>
      <c r="CY14" s="37">
        <v>60</v>
      </c>
      <c r="CZ14" s="37">
        <v>60</v>
      </c>
      <c r="DA14" s="37">
        <v>60</v>
      </c>
      <c r="DB14" s="37">
        <v>60</v>
      </c>
      <c r="DC14" s="37">
        <v>60</v>
      </c>
      <c r="DD14" s="37">
        <v>60</v>
      </c>
      <c r="DE14" s="37">
        <v>60</v>
      </c>
      <c r="DF14" s="37">
        <v>60</v>
      </c>
      <c r="DG14" s="37">
        <v>60</v>
      </c>
      <c r="DH14" s="37">
        <v>60</v>
      </c>
      <c r="DI14" s="37">
        <v>60</v>
      </c>
      <c r="DJ14" s="37">
        <v>60</v>
      </c>
      <c r="DK14" s="37">
        <v>60</v>
      </c>
      <c r="DL14" s="37">
        <v>60</v>
      </c>
      <c r="DM14" s="37">
        <v>60</v>
      </c>
      <c r="DN14" s="37">
        <v>60</v>
      </c>
      <c r="DO14" s="37">
        <v>60</v>
      </c>
      <c r="DQ14" s="37"/>
      <c r="DR14" s="36" t="s">
        <v>155</v>
      </c>
      <c r="DS14" s="37">
        <v>60</v>
      </c>
      <c r="DT14" s="37">
        <v>60</v>
      </c>
      <c r="DU14" s="37">
        <v>60</v>
      </c>
      <c r="DV14" s="37">
        <v>60</v>
      </c>
      <c r="DW14" s="37">
        <v>60</v>
      </c>
      <c r="DX14" s="37">
        <v>60</v>
      </c>
      <c r="DY14" s="37">
        <v>60</v>
      </c>
      <c r="DZ14" s="37">
        <v>60</v>
      </c>
      <c r="EA14" s="37">
        <v>60</v>
      </c>
      <c r="EB14" s="37">
        <v>60</v>
      </c>
      <c r="EC14" s="37">
        <v>60</v>
      </c>
      <c r="ED14" s="37">
        <v>60</v>
      </c>
      <c r="EE14" s="37">
        <v>60</v>
      </c>
      <c r="EF14" s="37">
        <v>60</v>
      </c>
      <c r="EG14" s="37">
        <v>60</v>
      </c>
      <c r="EH14" s="37">
        <v>60</v>
      </c>
      <c r="EI14" s="37">
        <v>60</v>
      </c>
      <c r="EJ14" s="37">
        <v>60</v>
      </c>
      <c r="EK14" s="37">
        <v>60</v>
      </c>
      <c r="EL14" s="37">
        <v>60</v>
      </c>
      <c r="EM14" s="37">
        <v>60</v>
      </c>
      <c r="EO14" s="37"/>
      <c r="EP14" s="36" t="s">
        <v>155</v>
      </c>
      <c r="EQ14" s="37">
        <v>60</v>
      </c>
      <c r="ER14" s="37">
        <v>60</v>
      </c>
      <c r="ES14" s="37">
        <v>60</v>
      </c>
      <c r="ET14" s="37">
        <v>60</v>
      </c>
      <c r="EU14" s="37">
        <v>60</v>
      </c>
      <c r="EV14" s="37">
        <v>60</v>
      </c>
      <c r="EW14" s="37">
        <v>60</v>
      </c>
      <c r="EX14" s="37">
        <v>60</v>
      </c>
      <c r="EY14" s="37">
        <v>60</v>
      </c>
      <c r="EZ14" s="37">
        <v>60</v>
      </c>
      <c r="FA14" s="37">
        <v>60</v>
      </c>
      <c r="FB14" s="37">
        <v>60</v>
      </c>
      <c r="FC14" s="37">
        <v>60</v>
      </c>
      <c r="FD14" s="37">
        <v>60</v>
      </c>
      <c r="FE14" s="37">
        <v>60</v>
      </c>
      <c r="FF14" s="37">
        <v>60</v>
      </c>
      <c r="FG14" s="37">
        <v>60</v>
      </c>
      <c r="FH14" s="37">
        <v>60</v>
      </c>
      <c r="FI14" s="37">
        <v>60</v>
      </c>
      <c r="FJ14" s="37">
        <v>60</v>
      </c>
      <c r="FK14" s="37">
        <v>60</v>
      </c>
    </row>
    <row r="15" spans="1:167" ht="14.5">
      <c r="A15" s="37"/>
      <c r="B15" s="36" t="s">
        <v>156</v>
      </c>
      <c r="C15" s="37">
        <v>78</v>
      </c>
      <c r="D15" s="37">
        <v>78</v>
      </c>
      <c r="E15" s="37">
        <v>78</v>
      </c>
      <c r="F15" s="37">
        <v>78</v>
      </c>
      <c r="G15" s="37">
        <v>78</v>
      </c>
      <c r="H15" s="37">
        <v>78</v>
      </c>
      <c r="I15" s="37">
        <v>78</v>
      </c>
      <c r="J15" s="37">
        <v>78</v>
      </c>
      <c r="K15" s="37">
        <v>78</v>
      </c>
      <c r="L15" s="37">
        <v>78</v>
      </c>
      <c r="M15" s="37">
        <v>78</v>
      </c>
      <c r="N15" s="37">
        <v>78</v>
      </c>
      <c r="O15" s="37">
        <v>78</v>
      </c>
      <c r="P15" s="37">
        <v>78</v>
      </c>
      <c r="Q15" s="37">
        <v>78</v>
      </c>
      <c r="R15" s="37">
        <v>78</v>
      </c>
      <c r="S15" s="37">
        <v>78</v>
      </c>
      <c r="T15" s="37">
        <v>78</v>
      </c>
      <c r="U15" s="37">
        <v>78</v>
      </c>
      <c r="V15" s="37">
        <v>78</v>
      </c>
      <c r="W15" s="37">
        <v>78</v>
      </c>
      <c r="Y15" s="37"/>
      <c r="Z15" s="36" t="s">
        <v>156</v>
      </c>
      <c r="AA15" s="37">
        <v>78</v>
      </c>
      <c r="AB15" s="37">
        <v>78</v>
      </c>
      <c r="AC15" s="37">
        <v>78</v>
      </c>
      <c r="AD15" s="37">
        <v>78</v>
      </c>
      <c r="AE15" s="37">
        <v>78</v>
      </c>
      <c r="AF15" s="37">
        <v>78</v>
      </c>
      <c r="AG15" s="37">
        <v>78</v>
      </c>
      <c r="AH15" s="37">
        <v>78</v>
      </c>
      <c r="AI15" s="37">
        <v>78</v>
      </c>
      <c r="AJ15" s="37">
        <v>78</v>
      </c>
      <c r="AK15" s="37">
        <v>78</v>
      </c>
      <c r="AL15" s="37">
        <v>78</v>
      </c>
      <c r="AM15" s="37">
        <v>78</v>
      </c>
      <c r="AN15" s="37">
        <v>78</v>
      </c>
      <c r="AO15" s="37">
        <v>78</v>
      </c>
      <c r="AP15" s="37">
        <v>78</v>
      </c>
      <c r="AQ15" s="37">
        <v>78</v>
      </c>
      <c r="AR15" s="37">
        <v>78</v>
      </c>
      <c r="AS15" s="37">
        <v>78</v>
      </c>
      <c r="AT15" s="37">
        <v>78</v>
      </c>
      <c r="AU15" s="37">
        <v>78</v>
      </c>
      <c r="AW15" s="37"/>
      <c r="AX15" s="36" t="s">
        <v>156</v>
      </c>
      <c r="AY15" s="37">
        <v>78</v>
      </c>
      <c r="AZ15" s="37">
        <v>78</v>
      </c>
      <c r="BA15" s="37">
        <v>78</v>
      </c>
      <c r="BB15" s="37">
        <v>78</v>
      </c>
      <c r="BC15" s="37">
        <v>78</v>
      </c>
      <c r="BD15" s="37">
        <v>78</v>
      </c>
      <c r="BE15" s="37">
        <v>78</v>
      </c>
      <c r="BF15" s="37">
        <v>78</v>
      </c>
      <c r="BG15" s="37">
        <v>78</v>
      </c>
      <c r="BH15" s="37">
        <v>78</v>
      </c>
      <c r="BI15" s="37">
        <v>78</v>
      </c>
      <c r="BJ15" s="37">
        <v>78</v>
      </c>
      <c r="BK15" s="37">
        <v>78</v>
      </c>
      <c r="BL15" s="37">
        <v>78</v>
      </c>
      <c r="BM15" s="37">
        <v>78</v>
      </c>
      <c r="BN15" s="37">
        <v>78</v>
      </c>
      <c r="BO15" s="37">
        <v>78</v>
      </c>
      <c r="BP15" s="37">
        <v>78</v>
      </c>
      <c r="BQ15" s="37">
        <v>78</v>
      </c>
      <c r="BR15" s="37">
        <v>78</v>
      </c>
      <c r="BS15" s="37">
        <v>78</v>
      </c>
      <c r="BU15" s="37"/>
      <c r="BV15" s="36" t="s">
        <v>156</v>
      </c>
      <c r="BW15" s="37">
        <v>78</v>
      </c>
      <c r="BX15" s="37">
        <v>78</v>
      </c>
      <c r="BY15" s="37">
        <v>78</v>
      </c>
      <c r="BZ15" s="37">
        <v>78</v>
      </c>
      <c r="CA15" s="37">
        <v>78</v>
      </c>
      <c r="CB15" s="37">
        <v>78</v>
      </c>
      <c r="CC15" s="37">
        <v>78</v>
      </c>
      <c r="CD15" s="37">
        <v>78</v>
      </c>
      <c r="CE15" s="37">
        <v>78</v>
      </c>
      <c r="CF15" s="37">
        <v>78</v>
      </c>
      <c r="CG15" s="37">
        <v>78</v>
      </c>
      <c r="CH15" s="37">
        <v>78</v>
      </c>
      <c r="CI15" s="37">
        <v>78</v>
      </c>
      <c r="CJ15" s="37">
        <v>78</v>
      </c>
      <c r="CK15" s="37">
        <v>78</v>
      </c>
      <c r="CL15" s="37">
        <v>78</v>
      </c>
      <c r="CM15" s="37">
        <v>78</v>
      </c>
      <c r="CN15" s="37">
        <v>78</v>
      </c>
      <c r="CO15" s="37">
        <v>78</v>
      </c>
      <c r="CP15" s="37">
        <v>78</v>
      </c>
      <c r="CQ15" s="37">
        <v>78</v>
      </c>
      <c r="CS15" s="37"/>
      <c r="CT15" s="36" t="s">
        <v>156</v>
      </c>
      <c r="CU15" s="37">
        <v>78</v>
      </c>
      <c r="CV15" s="37">
        <v>78</v>
      </c>
      <c r="CW15" s="37">
        <v>78</v>
      </c>
      <c r="CX15" s="37">
        <v>78</v>
      </c>
      <c r="CY15" s="37">
        <v>78</v>
      </c>
      <c r="CZ15" s="37">
        <v>78</v>
      </c>
      <c r="DA15" s="37">
        <v>78</v>
      </c>
      <c r="DB15" s="37">
        <v>78</v>
      </c>
      <c r="DC15" s="37">
        <v>78</v>
      </c>
      <c r="DD15" s="37">
        <v>78</v>
      </c>
      <c r="DE15" s="37">
        <v>78</v>
      </c>
      <c r="DF15" s="37">
        <v>78</v>
      </c>
      <c r="DG15" s="37">
        <v>78</v>
      </c>
      <c r="DH15" s="37">
        <v>78</v>
      </c>
      <c r="DI15" s="37">
        <v>78</v>
      </c>
      <c r="DJ15" s="37">
        <v>78</v>
      </c>
      <c r="DK15" s="37">
        <v>78</v>
      </c>
      <c r="DL15" s="37">
        <v>78</v>
      </c>
      <c r="DM15" s="37">
        <v>78</v>
      </c>
      <c r="DN15" s="37">
        <v>78</v>
      </c>
      <c r="DO15" s="37">
        <v>78</v>
      </c>
      <c r="DQ15" s="37"/>
      <c r="DR15" s="36" t="s">
        <v>156</v>
      </c>
      <c r="DS15" s="37">
        <v>78</v>
      </c>
      <c r="DT15" s="37">
        <v>78</v>
      </c>
      <c r="DU15" s="37">
        <v>78</v>
      </c>
      <c r="DV15" s="37">
        <v>78</v>
      </c>
      <c r="DW15" s="37">
        <v>78</v>
      </c>
      <c r="DX15" s="37">
        <v>78</v>
      </c>
      <c r="DY15" s="37">
        <v>78</v>
      </c>
      <c r="DZ15" s="37">
        <v>78</v>
      </c>
      <c r="EA15" s="37">
        <v>78</v>
      </c>
      <c r="EB15" s="37">
        <v>78</v>
      </c>
      <c r="EC15" s="37">
        <v>78</v>
      </c>
      <c r="ED15" s="37">
        <v>78</v>
      </c>
      <c r="EE15" s="37">
        <v>78</v>
      </c>
      <c r="EF15" s="37">
        <v>78</v>
      </c>
      <c r="EG15" s="37">
        <v>78</v>
      </c>
      <c r="EH15" s="37">
        <v>78</v>
      </c>
      <c r="EI15" s="37">
        <v>78</v>
      </c>
      <c r="EJ15" s="37">
        <v>78</v>
      </c>
      <c r="EK15" s="37">
        <v>78</v>
      </c>
      <c r="EL15" s="37">
        <v>78</v>
      </c>
      <c r="EM15" s="37">
        <v>78</v>
      </c>
      <c r="EO15" s="37"/>
      <c r="EP15" s="36" t="s">
        <v>156</v>
      </c>
      <c r="EQ15" s="37">
        <v>78</v>
      </c>
      <c r="ER15" s="37">
        <v>78</v>
      </c>
      <c r="ES15" s="37">
        <v>78</v>
      </c>
      <c r="ET15" s="37">
        <v>78</v>
      </c>
      <c r="EU15" s="37">
        <v>78</v>
      </c>
      <c r="EV15" s="37">
        <v>78</v>
      </c>
      <c r="EW15" s="37">
        <v>78</v>
      </c>
      <c r="EX15" s="37">
        <v>78</v>
      </c>
      <c r="EY15" s="37">
        <v>78</v>
      </c>
      <c r="EZ15" s="37">
        <v>78</v>
      </c>
      <c r="FA15" s="37">
        <v>78</v>
      </c>
      <c r="FB15" s="37">
        <v>78</v>
      </c>
      <c r="FC15" s="37">
        <v>78</v>
      </c>
      <c r="FD15" s="37">
        <v>78</v>
      </c>
      <c r="FE15" s="37">
        <v>78</v>
      </c>
      <c r="FF15" s="37">
        <v>78</v>
      </c>
      <c r="FG15" s="37">
        <v>78</v>
      </c>
      <c r="FH15" s="37">
        <v>78</v>
      </c>
      <c r="FI15" s="37">
        <v>78</v>
      </c>
      <c r="FJ15" s="37">
        <v>78</v>
      </c>
      <c r="FK15" s="37">
        <v>78</v>
      </c>
    </row>
    <row r="16" spans="1:167" ht="14.5">
      <c r="A16" s="37"/>
      <c r="B16" s="36" t="s">
        <v>157</v>
      </c>
      <c r="C16" s="37">
        <v>85</v>
      </c>
      <c r="D16" s="37">
        <v>85</v>
      </c>
      <c r="E16" s="37">
        <v>85</v>
      </c>
      <c r="F16" s="37">
        <v>85</v>
      </c>
      <c r="G16" s="37">
        <v>85</v>
      </c>
      <c r="H16" s="37">
        <v>85</v>
      </c>
      <c r="I16" s="37">
        <v>85</v>
      </c>
      <c r="J16" s="37">
        <v>85</v>
      </c>
      <c r="K16" s="37">
        <v>85</v>
      </c>
      <c r="L16" s="37">
        <v>85</v>
      </c>
      <c r="M16" s="37">
        <v>85</v>
      </c>
      <c r="N16" s="37">
        <v>85</v>
      </c>
      <c r="O16" s="37">
        <v>85</v>
      </c>
      <c r="P16" s="37">
        <v>85</v>
      </c>
      <c r="Q16" s="37">
        <v>85</v>
      </c>
      <c r="R16" s="37">
        <v>85</v>
      </c>
      <c r="S16" s="37">
        <v>85</v>
      </c>
      <c r="T16" s="37">
        <v>85</v>
      </c>
      <c r="U16" s="37">
        <v>85</v>
      </c>
      <c r="V16" s="37">
        <v>85</v>
      </c>
      <c r="W16" s="37">
        <v>85</v>
      </c>
      <c r="Y16" s="37"/>
      <c r="Z16" s="36" t="s">
        <v>157</v>
      </c>
      <c r="AA16" s="37">
        <v>85</v>
      </c>
      <c r="AB16" s="37">
        <v>85</v>
      </c>
      <c r="AC16" s="37">
        <v>85</v>
      </c>
      <c r="AD16" s="37">
        <v>85</v>
      </c>
      <c r="AE16" s="37">
        <v>85</v>
      </c>
      <c r="AF16" s="37">
        <v>85</v>
      </c>
      <c r="AG16" s="37">
        <v>85</v>
      </c>
      <c r="AH16" s="37">
        <v>85</v>
      </c>
      <c r="AI16" s="37">
        <v>85</v>
      </c>
      <c r="AJ16" s="37">
        <v>85</v>
      </c>
      <c r="AK16" s="37">
        <v>85</v>
      </c>
      <c r="AL16" s="37">
        <v>85</v>
      </c>
      <c r="AM16" s="37">
        <v>85</v>
      </c>
      <c r="AN16" s="37">
        <v>85</v>
      </c>
      <c r="AO16" s="37">
        <v>85</v>
      </c>
      <c r="AP16" s="37">
        <v>85</v>
      </c>
      <c r="AQ16" s="37">
        <v>85</v>
      </c>
      <c r="AR16" s="37">
        <v>85</v>
      </c>
      <c r="AS16" s="37">
        <v>85</v>
      </c>
      <c r="AT16" s="37">
        <v>85</v>
      </c>
      <c r="AU16" s="37">
        <v>85</v>
      </c>
      <c r="AW16" s="37"/>
      <c r="AX16" s="36" t="s">
        <v>157</v>
      </c>
      <c r="AY16" s="37">
        <v>85</v>
      </c>
      <c r="AZ16" s="37">
        <v>85</v>
      </c>
      <c r="BA16" s="37">
        <v>85</v>
      </c>
      <c r="BB16" s="37">
        <v>85</v>
      </c>
      <c r="BC16" s="37">
        <v>85</v>
      </c>
      <c r="BD16" s="37">
        <v>85</v>
      </c>
      <c r="BE16" s="37">
        <v>85</v>
      </c>
      <c r="BF16" s="37">
        <v>85</v>
      </c>
      <c r="BG16" s="37">
        <v>85</v>
      </c>
      <c r="BH16" s="37">
        <v>85</v>
      </c>
      <c r="BI16" s="37">
        <v>85</v>
      </c>
      <c r="BJ16" s="37">
        <v>85</v>
      </c>
      <c r="BK16" s="37">
        <v>85</v>
      </c>
      <c r="BL16" s="37">
        <v>85</v>
      </c>
      <c r="BM16" s="37">
        <v>85</v>
      </c>
      <c r="BN16" s="37">
        <v>85</v>
      </c>
      <c r="BO16" s="37">
        <v>85</v>
      </c>
      <c r="BP16" s="37">
        <v>85</v>
      </c>
      <c r="BQ16" s="37">
        <v>85</v>
      </c>
      <c r="BR16" s="37">
        <v>85</v>
      </c>
      <c r="BS16" s="37">
        <v>85</v>
      </c>
      <c r="BU16" s="37"/>
      <c r="BV16" s="36" t="s">
        <v>157</v>
      </c>
      <c r="BW16" s="37">
        <v>85</v>
      </c>
      <c r="BX16" s="37">
        <v>85</v>
      </c>
      <c r="BY16" s="37">
        <v>85</v>
      </c>
      <c r="BZ16" s="37">
        <v>85</v>
      </c>
      <c r="CA16" s="37">
        <v>85</v>
      </c>
      <c r="CB16" s="37">
        <v>85</v>
      </c>
      <c r="CC16" s="37">
        <v>85</v>
      </c>
      <c r="CD16" s="37">
        <v>85</v>
      </c>
      <c r="CE16" s="37">
        <v>85</v>
      </c>
      <c r="CF16" s="37">
        <v>85</v>
      </c>
      <c r="CG16" s="37">
        <v>85</v>
      </c>
      <c r="CH16" s="37">
        <v>85</v>
      </c>
      <c r="CI16" s="37">
        <v>85</v>
      </c>
      <c r="CJ16" s="37">
        <v>85</v>
      </c>
      <c r="CK16" s="37">
        <v>85</v>
      </c>
      <c r="CL16" s="37">
        <v>85</v>
      </c>
      <c r="CM16" s="37">
        <v>85</v>
      </c>
      <c r="CN16" s="37">
        <v>85</v>
      </c>
      <c r="CO16" s="37">
        <v>85</v>
      </c>
      <c r="CP16" s="37">
        <v>85</v>
      </c>
      <c r="CQ16" s="37">
        <v>85</v>
      </c>
      <c r="CS16" s="37"/>
      <c r="CT16" s="36" t="s">
        <v>157</v>
      </c>
      <c r="CU16" s="37">
        <v>85</v>
      </c>
      <c r="CV16" s="37">
        <v>85</v>
      </c>
      <c r="CW16" s="37">
        <v>85</v>
      </c>
      <c r="CX16" s="37">
        <v>85</v>
      </c>
      <c r="CY16" s="37">
        <v>85</v>
      </c>
      <c r="CZ16" s="37">
        <v>85</v>
      </c>
      <c r="DA16" s="37">
        <v>85</v>
      </c>
      <c r="DB16" s="37">
        <v>85</v>
      </c>
      <c r="DC16" s="37">
        <v>85</v>
      </c>
      <c r="DD16" s="37">
        <v>85</v>
      </c>
      <c r="DE16" s="37">
        <v>85</v>
      </c>
      <c r="DF16" s="37">
        <v>85</v>
      </c>
      <c r="DG16" s="37">
        <v>85</v>
      </c>
      <c r="DH16" s="37">
        <v>85</v>
      </c>
      <c r="DI16" s="37">
        <v>85</v>
      </c>
      <c r="DJ16" s="37">
        <v>85</v>
      </c>
      <c r="DK16" s="37">
        <v>85</v>
      </c>
      <c r="DL16" s="37">
        <v>85</v>
      </c>
      <c r="DM16" s="37">
        <v>85</v>
      </c>
      <c r="DN16" s="37">
        <v>85</v>
      </c>
      <c r="DO16" s="37">
        <v>85</v>
      </c>
      <c r="DQ16" s="37"/>
      <c r="DR16" s="36" t="s">
        <v>157</v>
      </c>
      <c r="DS16" s="37">
        <v>85</v>
      </c>
      <c r="DT16" s="37">
        <v>85</v>
      </c>
      <c r="DU16" s="37">
        <v>85</v>
      </c>
      <c r="DV16" s="37">
        <v>85</v>
      </c>
      <c r="DW16" s="37">
        <v>85</v>
      </c>
      <c r="DX16" s="37">
        <v>85</v>
      </c>
      <c r="DY16" s="37">
        <v>85</v>
      </c>
      <c r="DZ16" s="37">
        <v>85</v>
      </c>
      <c r="EA16" s="37">
        <v>85</v>
      </c>
      <c r="EB16" s="37">
        <v>85</v>
      </c>
      <c r="EC16" s="37">
        <v>85</v>
      </c>
      <c r="ED16" s="37">
        <v>85</v>
      </c>
      <c r="EE16" s="37">
        <v>85</v>
      </c>
      <c r="EF16" s="37">
        <v>85</v>
      </c>
      <c r="EG16" s="37">
        <v>85</v>
      </c>
      <c r="EH16" s="37">
        <v>85</v>
      </c>
      <c r="EI16" s="37">
        <v>85</v>
      </c>
      <c r="EJ16" s="37">
        <v>85</v>
      </c>
      <c r="EK16" s="37">
        <v>85</v>
      </c>
      <c r="EL16" s="37">
        <v>85</v>
      </c>
      <c r="EM16" s="37">
        <v>85</v>
      </c>
      <c r="EO16" s="37"/>
      <c r="EP16" s="36" t="s">
        <v>157</v>
      </c>
      <c r="EQ16" s="37">
        <v>85</v>
      </c>
      <c r="ER16" s="37">
        <v>85</v>
      </c>
      <c r="ES16" s="37">
        <v>85</v>
      </c>
      <c r="ET16" s="37">
        <v>85</v>
      </c>
      <c r="EU16" s="37">
        <v>85</v>
      </c>
      <c r="EV16" s="37">
        <v>85</v>
      </c>
      <c r="EW16" s="37">
        <v>85</v>
      </c>
      <c r="EX16" s="37">
        <v>85</v>
      </c>
      <c r="EY16" s="37">
        <v>85</v>
      </c>
      <c r="EZ16" s="37">
        <v>85</v>
      </c>
      <c r="FA16" s="37">
        <v>85</v>
      </c>
      <c r="FB16" s="37">
        <v>85</v>
      </c>
      <c r="FC16" s="37">
        <v>85</v>
      </c>
      <c r="FD16" s="37">
        <v>85</v>
      </c>
      <c r="FE16" s="37">
        <v>85</v>
      </c>
      <c r="FF16" s="37">
        <v>85</v>
      </c>
      <c r="FG16" s="37">
        <v>85</v>
      </c>
      <c r="FH16" s="37">
        <v>85</v>
      </c>
      <c r="FI16" s="37">
        <v>85</v>
      </c>
      <c r="FJ16" s="37">
        <v>85</v>
      </c>
      <c r="FK16" s="37">
        <v>85</v>
      </c>
    </row>
    <row r="17" spans="1:167" ht="14.5">
      <c r="A17" s="37"/>
      <c r="B17" s="36" t="s">
        <v>158</v>
      </c>
      <c r="C17" s="37">
        <v>62</v>
      </c>
      <c r="D17" s="37">
        <v>62</v>
      </c>
      <c r="E17" s="37">
        <v>62</v>
      </c>
      <c r="F17" s="37">
        <v>62</v>
      </c>
      <c r="G17" s="37">
        <v>62</v>
      </c>
      <c r="H17" s="37">
        <v>62</v>
      </c>
      <c r="I17" s="37">
        <v>62</v>
      </c>
      <c r="J17" s="37">
        <v>62</v>
      </c>
      <c r="K17" s="37">
        <v>62</v>
      </c>
      <c r="L17" s="37">
        <v>62</v>
      </c>
      <c r="M17" s="37">
        <v>62</v>
      </c>
      <c r="N17" s="37">
        <v>62</v>
      </c>
      <c r="O17" s="37">
        <v>62</v>
      </c>
      <c r="P17" s="37">
        <v>62</v>
      </c>
      <c r="Q17" s="37">
        <v>62</v>
      </c>
      <c r="R17" s="37">
        <v>62</v>
      </c>
      <c r="S17" s="37">
        <v>62</v>
      </c>
      <c r="T17" s="37">
        <v>62</v>
      </c>
      <c r="U17" s="37">
        <v>62</v>
      </c>
      <c r="V17" s="37">
        <v>62</v>
      </c>
      <c r="W17" s="37">
        <v>62</v>
      </c>
      <c r="Y17" s="37"/>
      <c r="Z17" s="36" t="s">
        <v>158</v>
      </c>
      <c r="AA17" s="37">
        <v>62</v>
      </c>
      <c r="AB17" s="37">
        <v>62</v>
      </c>
      <c r="AC17" s="37">
        <v>62</v>
      </c>
      <c r="AD17" s="37">
        <v>62</v>
      </c>
      <c r="AE17" s="37">
        <v>62</v>
      </c>
      <c r="AF17" s="37">
        <v>62</v>
      </c>
      <c r="AG17" s="37">
        <v>62</v>
      </c>
      <c r="AH17" s="37">
        <v>62</v>
      </c>
      <c r="AI17" s="37">
        <v>62</v>
      </c>
      <c r="AJ17" s="37">
        <v>62</v>
      </c>
      <c r="AK17" s="37">
        <v>62</v>
      </c>
      <c r="AL17" s="37">
        <v>62</v>
      </c>
      <c r="AM17" s="37">
        <v>62</v>
      </c>
      <c r="AN17" s="37">
        <v>62</v>
      </c>
      <c r="AO17" s="37">
        <v>62</v>
      </c>
      <c r="AP17" s="37">
        <v>62</v>
      </c>
      <c r="AQ17" s="37">
        <v>62</v>
      </c>
      <c r="AR17" s="37">
        <v>62</v>
      </c>
      <c r="AS17" s="37">
        <v>62</v>
      </c>
      <c r="AT17" s="37">
        <v>62</v>
      </c>
      <c r="AU17" s="37">
        <v>62</v>
      </c>
      <c r="AW17" s="37"/>
      <c r="AX17" s="36" t="s">
        <v>158</v>
      </c>
      <c r="AY17" s="37">
        <v>62</v>
      </c>
      <c r="AZ17" s="37">
        <v>62</v>
      </c>
      <c r="BA17" s="37">
        <v>62</v>
      </c>
      <c r="BB17" s="37">
        <v>62</v>
      </c>
      <c r="BC17" s="37">
        <v>62</v>
      </c>
      <c r="BD17" s="37">
        <v>62</v>
      </c>
      <c r="BE17" s="37">
        <v>62</v>
      </c>
      <c r="BF17" s="37">
        <v>62</v>
      </c>
      <c r="BG17" s="37">
        <v>62</v>
      </c>
      <c r="BH17" s="37">
        <v>62</v>
      </c>
      <c r="BI17" s="37">
        <v>62</v>
      </c>
      <c r="BJ17" s="37">
        <v>62</v>
      </c>
      <c r="BK17" s="37">
        <v>62</v>
      </c>
      <c r="BL17" s="37">
        <v>62</v>
      </c>
      <c r="BM17" s="37">
        <v>62</v>
      </c>
      <c r="BN17" s="37">
        <v>62</v>
      </c>
      <c r="BO17" s="37">
        <v>62</v>
      </c>
      <c r="BP17" s="37">
        <v>62</v>
      </c>
      <c r="BQ17" s="37">
        <v>62</v>
      </c>
      <c r="BR17" s="37">
        <v>62</v>
      </c>
      <c r="BS17" s="37">
        <v>62</v>
      </c>
      <c r="BU17" s="37"/>
      <c r="BV17" s="36" t="s">
        <v>158</v>
      </c>
      <c r="BW17" s="37">
        <v>62</v>
      </c>
      <c r="BX17" s="37">
        <v>62</v>
      </c>
      <c r="BY17" s="37">
        <v>62</v>
      </c>
      <c r="BZ17" s="37">
        <v>62</v>
      </c>
      <c r="CA17" s="37">
        <v>62</v>
      </c>
      <c r="CB17" s="37">
        <v>62</v>
      </c>
      <c r="CC17" s="37">
        <v>62</v>
      </c>
      <c r="CD17" s="37">
        <v>62</v>
      </c>
      <c r="CE17" s="37">
        <v>62</v>
      </c>
      <c r="CF17" s="37">
        <v>62</v>
      </c>
      <c r="CG17" s="37">
        <v>62</v>
      </c>
      <c r="CH17" s="37">
        <v>62</v>
      </c>
      <c r="CI17" s="37">
        <v>62</v>
      </c>
      <c r="CJ17" s="37">
        <v>62</v>
      </c>
      <c r="CK17" s="37">
        <v>62</v>
      </c>
      <c r="CL17" s="37">
        <v>62</v>
      </c>
      <c r="CM17" s="37">
        <v>62</v>
      </c>
      <c r="CN17" s="37">
        <v>62</v>
      </c>
      <c r="CO17" s="37">
        <v>62</v>
      </c>
      <c r="CP17" s="37">
        <v>62</v>
      </c>
      <c r="CQ17" s="37">
        <v>62</v>
      </c>
      <c r="CS17" s="37"/>
      <c r="CT17" s="36" t="s">
        <v>158</v>
      </c>
      <c r="CU17" s="37">
        <v>62</v>
      </c>
      <c r="CV17" s="37">
        <v>62</v>
      </c>
      <c r="CW17" s="37">
        <v>62</v>
      </c>
      <c r="CX17" s="37">
        <v>62</v>
      </c>
      <c r="CY17" s="37">
        <v>62</v>
      </c>
      <c r="CZ17" s="37">
        <v>62</v>
      </c>
      <c r="DA17" s="37">
        <v>62</v>
      </c>
      <c r="DB17" s="37">
        <v>62</v>
      </c>
      <c r="DC17" s="37">
        <v>62</v>
      </c>
      <c r="DD17" s="37">
        <v>62</v>
      </c>
      <c r="DE17" s="37">
        <v>62</v>
      </c>
      <c r="DF17" s="37">
        <v>62</v>
      </c>
      <c r="DG17" s="37">
        <v>62</v>
      </c>
      <c r="DH17" s="37">
        <v>62</v>
      </c>
      <c r="DI17" s="37">
        <v>62</v>
      </c>
      <c r="DJ17" s="37">
        <v>62</v>
      </c>
      <c r="DK17" s="37">
        <v>62</v>
      </c>
      <c r="DL17" s="37">
        <v>62</v>
      </c>
      <c r="DM17" s="37">
        <v>62</v>
      </c>
      <c r="DN17" s="37">
        <v>62</v>
      </c>
      <c r="DO17" s="37">
        <v>62</v>
      </c>
      <c r="DQ17" s="37"/>
      <c r="DR17" s="36" t="s">
        <v>158</v>
      </c>
      <c r="DS17" s="37">
        <v>62</v>
      </c>
      <c r="DT17" s="37">
        <v>62</v>
      </c>
      <c r="DU17" s="37">
        <v>62</v>
      </c>
      <c r="DV17" s="37">
        <v>62</v>
      </c>
      <c r="DW17" s="37">
        <v>62</v>
      </c>
      <c r="DX17" s="37">
        <v>62</v>
      </c>
      <c r="DY17" s="37">
        <v>62</v>
      </c>
      <c r="DZ17" s="37">
        <v>62</v>
      </c>
      <c r="EA17" s="37">
        <v>62</v>
      </c>
      <c r="EB17" s="37">
        <v>62</v>
      </c>
      <c r="EC17" s="37">
        <v>62</v>
      </c>
      <c r="ED17" s="37">
        <v>62</v>
      </c>
      <c r="EE17" s="37">
        <v>62</v>
      </c>
      <c r="EF17" s="37">
        <v>62</v>
      </c>
      <c r="EG17" s="37">
        <v>62</v>
      </c>
      <c r="EH17" s="37">
        <v>62</v>
      </c>
      <c r="EI17" s="37">
        <v>62</v>
      </c>
      <c r="EJ17" s="37">
        <v>62</v>
      </c>
      <c r="EK17" s="37">
        <v>62</v>
      </c>
      <c r="EL17" s="37">
        <v>62</v>
      </c>
      <c r="EM17" s="37">
        <v>62</v>
      </c>
      <c r="EO17" s="37"/>
      <c r="EP17" s="36" t="s">
        <v>158</v>
      </c>
      <c r="EQ17" s="37">
        <v>62</v>
      </c>
      <c r="ER17" s="37">
        <v>62</v>
      </c>
      <c r="ES17" s="37">
        <v>62</v>
      </c>
      <c r="ET17" s="37">
        <v>62</v>
      </c>
      <c r="EU17" s="37">
        <v>62</v>
      </c>
      <c r="EV17" s="37">
        <v>62</v>
      </c>
      <c r="EW17" s="37">
        <v>62</v>
      </c>
      <c r="EX17" s="37">
        <v>62</v>
      </c>
      <c r="EY17" s="37">
        <v>62</v>
      </c>
      <c r="EZ17" s="37">
        <v>62</v>
      </c>
      <c r="FA17" s="37">
        <v>62</v>
      </c>
      <c r="FB17" s="37">
        <v>62</v>
      </c>
      <c r="FC17" s="37">
        <v>62</v>
      </c>
      <c r="FD17" s="37">
        <v>62</v>
      </c>
      <c r="FE17" s="37">
        <v>62</v>
      </c>
      <c r="FF17" s="37">
        <v>62</v>
      </c>
      <c r="FG17" s="37">
        <v>62</v>
      </c>
      <c r="FH17" s="37">
        <v>62</v>
      </c>
      <c r="FI17" s="37">
        <v>62</v>
      </c>
      <c r="FJ17" s="37">
        <v>62</v>
      </c>
      <c r="FK17" s="37">
        <v>62</v>
      </c>
    </row>
    <row r="18" spans="1:167" ht="14.5">
      <c r="A18" s="37"/>
      <c r="B18" s="36" t="s">
        <v>159</v>
      </c>
      <c r="C18" s="37">
        <v>79</v>
      </c>
      <c r="D18" s="37">
        <v>80</v>
      </c>
      <c r="E18" s="37">
        <v>80</v>
      </c>
      <c r="F18" s="37">
        <v>80</v>
      </c>
      <c r="G18" s="37">
        <v>80</v>
      </c>
      <c r="H18" s="37">
        <v>80</v>
      </c>
      <c r="I18" s="37">
        <v>80</v>
      </c>
      <c r="J18" s="37">
        <v>80</v>
      </c>
      <c r="K18" s="37">
        <v>80</v>
      </c>
      <c r="L18" s="37">
        <v>80</v>
      </c>
      <c r="M18" s="37">
        <v>80</v>
      </c>
      <c r="N18" s="37">
        <v>80</v>
      </c>
      <c r="O18" s="37">
        <v>80</v>
      </c>
      <c r="P18" s="37">
        <v>80</v>
      </c>
      <c r="Q18" s="37">
        <v>80</v>
      </c>
      <c r="R18" s="37">
        <v>80</v>
      </c>
      <c r="S18" s="37">
        <v>80</v>
      </c>
      <c r="T18" s="37">
        <v>80</v>
      </c>
      <c r="U18" s="37">
        <v>80</v>
      </c>
      <c r="V18" s="37">
        <v>80</v>
      </c>
      <c r="W18" s="37">
        <v>80</v>
      </c>
      <c r="Y18" s="37"/>
      <c r="Z18" s="36" t="s">
        <v>159</v>
      </c>
      <c r="AA18" s="37">
        <v>79</v>
      </c>
      <c r="AB18" s="37">
        <v>80</v>
      </c>
      <c r="AC18" s="37">
        <v>80</v>
      </c>
      <c r="AD18" s="37">
        <v>80</v>
      </c>
      <c r="AE18" s="37">
        <v>80</v>
      </c>
      <c r="AF18" s="37">
        <v>80</v>
      </c>
      <c r="AG18" s="37">
        <v>80</v>
      </c>
      <c r="AH18" s="37">
        <v>80</v>
      </c>
      <c r="AI18" s="37">
        <v>80</v>
      </c>
      <c r="AJ18" s="37">
        <v>80</v>
      </c>
      <c r="AK18" s="37">
        <v>80</v>
      </c>
      <c r="AL18" s="37">
        <v>80</v>
      </c>
      <c r="AM18" s="37">
        <v>80</v>
      </c>
      <c r="AN18" s="37">
        <v>80</v>
      </c>
      <c r="AO18" s="37">
        <v>80</v>
      </c>
      <c r="AP18" s="37">
        <v>80</v>
      </c>
      <c r="AQ18" s="37">
        <v>80</v>
      </c>
      <c r="AR18" s="37">
        <v>80</v>
      </c>
      <c r="AS18" s="37">
        <v>80</v>
      </c>
      <c r="AT18" s="37">
        <v>80</v>
      </c>
      <c r="AU18" s="37">
        <v>80</v>
      </c>
      <c r="AW18" s="37"/>
      <c r="AX18" s="36" t="s">
        <v>159</v>
      </c>
      <c r="AY18" s="37">
        <v>79</v>
      </c>
      <c r="AZ18" s="37">
        <v>80</v>
      </c>
      <c r="BA18" s="37">
        <v>80</v>
      </c>
      <c r="BB18" s="37">
        <v>80</v>
      </c>
      <c r="BC18" s="37">
        <v>80</v>
      </c>
      <c r="BD18" s="37">
        <v>80</v>
      </c>
      <c r="BE18" s="37">
        <v>80</v>
      </c>
      <c r="BF18" s="37">
        <v>80</v>
      </c>
      <c r="BG18" s="37">
        <v>80</v>
      </c>
      <c r="BH18" s="37">
        <v>80</v>
      </c>
      <c r="BI18" s="37">
        <v>80</v>
      </c>
      <c r="BJ18" s="37">
        <v>80</v>
      </c>
      <c r="BK18" s="37">
        <v>80</v>
      </c>
      <c r="BL18" s="37">
        <v>80</v>
      </c>
      <c r="BM18" s="37">
        <v>80</v>
      </c>
      <c r="BN18" s="37">
        <v>80</v>
      </c>
      <c r="BO18" s="37">
        <v>80</v>
      </c>
      <c r="BP18" s="37">
        <v>80</v>
      </c>
      <c r="BQ18" s="37">
        <v>80</v>
      </c>
      <c r="BR18" s="37">
        <v>80</v>
      </c>
      <c r="BS18" s="37">
        <v>80</v>
      </c>
      <c r="BU18" s="37"/>
      <c r="BV18" s="36" t="s">
        <v>159</v>
      </c>
      <c r="BW18" s="37">
        <v>79</v>
      </c>
      <c r="BX18" s="37">
        <v>80</v>
      </c>
      <c r="BY18" s="37">
        <v>80</v>
      </c>
      <c r="BZ18" s="37">
        <v>80</v>
      </c>
      <c r="CA18" s="37">
        <v>80</v>
      </c>
      <c r="CB18" s="37">
        <v>80</v>
      </c>
      <c r="CC18" s="37">
        <v>80</v>
      </c>
      <c r="CD18" s="37">
        <v>80</v>
      </c>
      <c r="CE18" s="37">
        <v>80</v>
      </c>
      <c r="CF18" s="37">
        <v>80</v>
      </c>
      <c r="CG18" s="37">
        <v>80</v>
      </c>
      <c r="CH18" s="37">
        <v>80</v>
      </c>
      <c r="CI18" s="37">
        <v>80</v>
      </c>
      <c r="CJ18" s="37">
        <v>80</v>
      </c>
      <c r="CK18" s="37">
        <v>80</v>
      </c>
      <c r="CL18" s="37">
        <v>80</v>
      </c>
      <c r="CM18" s="37">
        <v>80</v>
      </c>
      <c r="CN18" s="37">
        <v>80</v>
      </c>
      <c r="CO18" s="37">
        <v>80</v>
      </c>
      <c r="CP18" s="37">
        <v>80</v>
      </c>
      <c r="CQ18" s="37">
        <v>80</v>
      </c>
      <c r="CS18" s="37"/>
      <c r="CT18" s="36" t="s">
        <v>159</v>
      </c>
      <c r="CU18" s="37">
        <v>79</v>
      </c>
      <c r="CV18" s="37">
        <v>80</v>
      </c>
      <c r="CW18" s="37">
        <v>80</v>
      </c>
      <c r="CX18" s="37">
        <v>80</v>
      </c>
      <c r="CY18" s="37">
        <v>80</v>
      </c>
      <c r="CZ18" s="37">
        <v>80</v>
      </c>
      <c r="DA18" s="37">
        <v>80</v>
      </c>
      <c r="DB18" s="37">
        <v>80</v>
      </c>
      <c r="DC18" s="37">
        <v>80</v>
      </c>
      <c r="DD18" s="37">
        <v>80</v>
      </c>
      <c r="DE18" s="37">
        <v>80</v>
      </c>
      <c r="DF18" s="37">
        <v>80</v>
      </c>
      <c r="DG18" s="37">
        <v>80</v>
      </c>
      <c r="DH18" s="37">
        <v>80</v>
      </c>
      <c r="DI18" s="37">
        <v>80</v>
      </c>
      <c r="DJ18" s="37">
        <v>80</v>
      </c>
      <c r="DK18" s="37">
        <v>80</v>
      </c>
      <c r="DL18" s="37">
        <v>80</v>
      </c>
      <c r="DM18" s="37">
        <v>80</v>
      </c>
      <c r="DN18" s="37">
        <v>80</v>
      </c>
      <c r="DO18" s="37">
        <v>80</v>
      </c>
      <c r="DQ18" s="37"/>
      <c r="DR18" s="36" t="s">
        <v>159</v>
      </c>
      <c r="DS18" s="37">
        <v>79</v>
      </c>
      <c r="DT18" s="37">
        <v>80</v>
      </c>
      <c r="DU18" s="37">
        <v>80</v>
      </c>
      <c r="DV18" s="37">
        <v>80</v>
      </c>
      <c r="DW18" s="37">
        <v>80</v>
      </c>
      <c r="DX18" s="37">
        <v>80</v>
      </c>
      <c r="DY18" s="37">
        <v>80</v>
      </c>
      <c r="DZ18" s="37">
        <v>80</v>
      </c>
      <c r="EA18" s="37">
        <v>80</v>
      </c>
      <c r="EB18" s="37">
        <v>80</v>
      </c>
      <c r="EC18" s="37">
        <v>80</v>
      </c>
      <c r="ED18" s="37">
        <v>80</v>
      </c>
      <c r="EE18" s="37">
        <v>80</v>
      </c>
      <c r="EF18" s="37">
        <v>80</v>
      </c>
      <c r="EG18" s="37">
        <v>80</v>
      </c>
      <c r="EH18" s="37">
        <v>80</v>
      </c>
      <c r="EI18" s="37">
        <v>80</v>
      </c>
      <c r="EJ18" s="37">
        <v>80</v>
      </c>
      <c r="EK18" s="37">
        <v>80</v>
      </c>
      <c r="EL18" s="37">
        <v>80</v>
      </c>
      <c r="EM18" s="37">
        <v>80</v>
      </c>
      <c r="EO18" s="37"/>
      <c r="EP18" s="36" t="s">
        <v>159</v>
      </c>
      <c r="EQ18" s="37">
        <v>79</v>
      </c>
      <c r="ER18" s="37">
        <v>80</v>
      </c>
      <c r="ES18" s="37">
        <v>80</v>
      </c>
      <c r="ET18" s="37">
        <v>80</v>
      </c>
      <c r="EU18" s="37">
        <v>80</v>
      </c>
      <c r="EV18" s="37">
        <v>80</v>
      </c>
      <c r="EW18" s="37">
        <v>80</v>
      </c>
      <c r="EX18" s="37">
        <v>80</v>
      </c>
      <c r="EY18" s="37">
        <v>80</v>
      </c>
      <c r="EZ18" s="37">
        <v>80</v>
      </c>
      <c r="FA18" s="37">
        <v>80</v>
      </c>
      <c r="FB18" s="37">
        <v>80</v>
      </c>
      <c r="FC18" s="37">
        <v>80</v>
      </c>
      <c r="FD18" s="37">
        <v>80</v>
      </c>
      <c r="FE18" s="37">
        <v>80</v>
      </c>
      <c r="FF18" s="37">
        <v>80</v>
      </c>
      <c r="FG18" s="37">
        <v>80</v>
      </c>
      <c r="FH18" s="37">
        <v>80</v>
      </c>
      <c r="FI18" s="37">
        <v>80</v>
      </c>
      <c r="FJ18" s="37">
        <v>80</v>
      </c>
      <c r="FK18" s="37">
        <v>80</v>
      </c>
    </row>
    <row r="19" spans="1:167" ht="14.5">
      <c r="A19" s="37"/>
      <c r="B19" s="36" t="s">
        <v>160</v>
      </c>
      <c r="C19" s="37">
        <v>90</v>
      </c>
      <c r="D19" s="37">
        <v>90</v>
      </c>
      <c r="E19" s="37">
        <v>90</v>
      </c>
      <c r="F19" s="37">
        <v>90</v>
      </c>
      <c r="G19" s="37">
        <v>90</v>
      </c>
      <c r="H19" s="37">
        <v>90</v>
      </c>
      <c r="I19" s="37">
        <v>90</v>
      </c>
      <c r="J19" s="37">
        <v>90</v>
      </c>
      <c r="K19" s="37">
        <v>90</v>
      </c>
      <c r="L19" s="37">
        <v>90</v>
      </c>
      <c r="M19" s="37">
        <v>90</v>
      </c>
      <c r="N19" s="37">
        <v>90</v>
      </c>
      <c r="O19" s="37">
        <v>90</v>
      </c>
      <c r="P19" s="37">
        <v>90</v>
      </c>
      <c r="Q19" s="37">
        <v>90</v>
      </c>
      <c r="R19" s="37">
        <v>90</v>
      </c>
      <c r="S19" s="37">
        <v>90</v>
      </c>
      <c r="T19" s="37">
        <v>90</v>
      </c>
      <c r="U19" s="37">
        <v>90</v>
      </c>
      <c r="V19" s="37">
        <v>90</v>
      </c>
      <c r="W19" s="37">
        <v>90</v>
      </c>
      <c r="Y19" s="37"/>
      <c r="Z19" s="36" t="s">
        <v>160</v>
      </c>
      <c r="AA19" s="37">
        <v>90</v>
      </c>
      <c r="AB19" s="37">
        <v>90</v>
      </c>
      <c r="AC19" s="37">
        <v>90</v>
      </c>
      <c r="AD19" s="37">
        <v>90</v>
      </c>
      <c r="AE19" s="37">
        <v>90</v>
      </c>
      <c r="AF19" s="37">
        <v>90</v>
      </c>
      <c r="AG19" s="37">
        <v>90</v>
      </c>
      <c r="AH19" s="37">
        <v>90</v>
      </c>
      <c r="AI19" s="37">
        <v>90</v>
      </c>
      <c r="AJ19" s="37">
        <v>90</v>
      </c>
      <c r="AK19" s="37">
        <v>90</v>
      </c>
      <c r="AL19" s="37">
        <v>90</v>
      </c>
      <c r="AM19" s="37">
        <v>90</v>
      </c>
      <c r="AN19" s="37">
        <v>90</v>
      </c>
      <c r="AO19" s="37">
        <v>90</v>
      </c>
      <c r="AP19" s="37">
        <v>90</v>
      </c>
      <c r="AQ19" s="37">
        <v>90</v>
      </c>
      <c r="AR19" s="37">
        <v>90</v>
      </c>
      <c r="AS19" s="37">
        <v>90</v>
      </c>
      <c r="AT19" s="37">
        <v>90</v>
      </c>
      <c r="AU19" s="37">
        <v>90</v>
      </c>
      <c r="AW19" s="37"/>
      <c r="AX19" s="36" t="s">
        <v>160</v>
      </c>
      <c r="AY19" s="37">
        <v>90</v>
      </c>
      <c r="AZ19" s="37">
        <v>90</v>
      </c>
      <c r="BA19" s="37">
        <v>90</v>
      </c>
      <c r="BB19" s="37">
        <v>90</v>
      </c>
      <c r="BC19" s="37">
        <v>90</v>
      </c>
      <c r="BD19" s="37">
        <v>90</v>
      </c>
      <c r="BE19" s="37">
        <v>90</v>
      </c>
      <c r="BF19" s="37">
        <v>90</v>
      </c>
      <c r="BG19" s="37">
        <v>90</v>
      </c>
      <c r="BH19" s="37">
        <v>90</v>
      </c>
      <c r="BI19" s="37">
        <v>90</v>
      </c>
      <c r="BJ19" s="37">
        <v>90</v>
      </c>
      <c r="BK19" s="37">
        <v>90</v>
      </c>
      <c r="BL19" s="37">
        <v>90</v>
      </c>
      <c r="BM19" s="37">
        <v>90</v>
      </c>
      <c r="BN19" s="37">
        <v>90</v>
      </c>
      <c r="BO19" s="37">
        <v>90</v>
      </c>
      <c r="BP19" s="37">
        <v>90</v>
      </c>
      <c r="BQ19" s="37">
        <v>90</v>
      </c>
      <c r="BR19" s="37">
        <v>90</v>
      </c>
      <c r="BS19" s="37">
        <v>90</v>
      </c>
      <c r="BU19" s="37"/>
      <c r="BV19" s="36" t="s">
        <v>160</v>
      </c>
      <c r="BW19" s="37">
        <v>90</v>
      </c>
      <c r="BX19" s="37">
        <v>90</v>
      </c>
      <c r="BY19" s="37">
        <v>90</v>
      </c>
      <c r="BZ19" s="37">
        <v>90</v>
      </c>
      <c r="CA19" s="37">
        <v>90</v>
      </c>
      <c r="CB19" s="37">
        <v>90</v>
      </c>
      <c r="CC19" s="37">
        <v>90</v>
      </c>
      <c r="CD19" s="37">
        <v>90</v>
      </c>
      <c r="CE19" s="37">
        <v>90</v>
      </c>
      <c r="CF19" s="37">
        <v>90</v>
      </c>
      <c r="CG19" s="37">
        <v>90</v>
      </c>
      <c r="CH19" s="37">
        <v>90</v>
      </c>
      <c r="CI19" s="37">
        <v>90</v>
      </c>
      <c r="CJ19" s="37">
        <v>90</v>
      </c>
      <c r="CK19" s="37">
        <v>90</v>
      </c>
      <c r="CL19" s="37">
        <v>90</v>
      </c>
      <c r="CM19" s="37">
        <v>90</v>
      </c>
      <c r="CN19" s="37">
        <v>90</v>
      </c>
      <c r="CO19" s="37">
        <v>90</v>
      </c>
      <c r="CP19" s="37">
        <v>90</v>
      </c>
      <c r="CQ19" s="37">
        <v>90</v>
      </c>
      <c r="CS19" s="37"/>
      <c r="CT19" s="36" t="s">
        <v>160</v>
      </c>
      <c r="CU19" s="37">
        <v>90</v>
      </c>
      <c r="CV19" s="37">
        <v>90</v>
      </c>
      <c r="CW19" s="37">
        <v>90</v>
      </c>
      <c r="CX19" s="37">
        <v>90</v>
      </c>
      <c r="CY19" s="37">
        <v>90</v>
      </c>
      <c r="CZ19" s="37">
        <v>90</v>
      </c>
      <c r="DA19" s="37">
        <v>90</v>
      </c>
      <c r="DB19" s="37">
        <v>90</v>
      </c>
      <c r="DC19" s="37">
        <v>90</v>
      </c>
      <c r="DD19" s="37">
        <v>90</v>
      </c>
      <c r="DE19" s="37">
        <v>90</v>
      </c>
      <c r="DF19" s="37">
        <v>90</v>
      </c>
      <c r="DG19" s="37">
        <v>90</v>
      </c>
      <c r="DH19" s="37">
        <v>90</v>
      </c>
      <c r="DI19" s="37">
        <v>90</v>
      </c>
      <c r="DJ19" s="37">
        <v>90</v>
      </c>
      <c r="DK19" s="37">
        <v>90</v>
      </c>
      <c r="DL19" s="37">
        <v>90</v>
      </c>
      <c r="DM19" s="37">
        <v>90</v>
      </c>
      <c r="DN19" s="37">
        <v>90</v>
      </c>
      <c r="DO19" s="37">
        <v>90</v>
      </c>
      <c r="DQ19" s="37"/>
      <c r="DR19" s="36" t="s">
        <v>160</v>
      </c>
      <c r="DS19" s="37">
        <v>90</v>
      </c>
      <c r="DT19" s="37">
        <v>90</v>
      </c>
      <c r="DU19" s="37">
        <v>90</v>
      </c>
      <c r="DV19" s="37">
        <v>90</v>
      </c>
      <c r="DW19" s="37">
        <v>90</v>
      </c>
      <c r="DX19" s="37">
        <v>90</v>
      </c>
      <c r="DY19" s="37">
        <v>90</v>
      </c>
      <c r="DZ19" s="37">
        <v>90</v>
      </c>
      <c r="EA19" s="37">
        <v>90</v>
      </c>
      <c r="EB19" s="37">
        <v>90</v>
      </c>
      <c r="EC19" s="37">
        <v>90</v>
      </c>
      <c r="ED19" s="37">
        <v>90</v>
      </c>
      <c r="EE19" s="37">
        <v>90</v>
      </c>
      <c r="EF19" s="37">
        <v>90</v>
      </c>
      <c r="EG19" s="37">
        <v>90</v>
      </c>
      <c r="EH19" s="37">
        <v>90</v>
      </c>
      <c r="EI19" s="37">
        <v>90</v>
      </c>
      <c r="EJ19" s="37">
        <v>90</v>
      </c>
      <c r="EK19" s="37">
        <v>90</v>
      </c>
      <c r="EL19" s="37">
        <v>90</v>
      </c>
      <c r="EM19" s="37">
        <v>90</v>
      </c>
      <c r="EO19" s="37"/>
      <c r="EP19" s="36" t="s">
        <v>160</v>
      </c>
      <c r="EQ19" s="37">
        <v>90</v>
      </c>
      <c r="ER19" s="37">
        <v>90</v>
      </c>
      <c r="ES19" s="37">
        <v>90</v>
      </c>
      <c r="ET19" s="37">
        <v>90</v>
      </c>
      <c r="EU19" s="37">
        <v>90</v>
      </c>
      <c r="EV19" s="37">
        <v>90</v>
      </c>
      <c r="EW19" s="37">
        <v>90</v>
      </c>
      <c r="EX19" s="37">
        <v>90</v>
      </c>
      <c r="EY19" s="37">
        <v>90</v>
      </c>
      <c r="EZ19" s="37">
        <v>90</v>
      </c>
      <c r="FA19" s="37">
        <v>90</v>
      </c>
      <c r="FB19" s="37">
        <v>90</v>
      </c>
      <c r="FC19" s="37">
        <v>90</v>
      </c>
      <c r="FD19" s="37">
        <v>90</v>
      </c>
      <c r="FE19" s="37">
        <v>90</v>
      </c>
      <c r="FF19" s="37">
        <v>90</v>
      </c>
      <c r="FG19" s="37">
        <v>90</v>
      </c>
      <c r="FH19" s="37">
        <v>90</v>
      </c>
      <c r="FI19" s="37">
        <v>90</v>
      </c>
      <c r="FJ19" s="37">
        <v>90</v>
      </c>
      <c r="FK19" s="37">
        <v>90</v>
      </c>
    </row>
    <row r="20" spans="1:167" ht="14.5">
      <c r="A20" s="37"/>
      <c r="B20" s="36" t="s">
        <v>161</v>
      </c>
      <c r="C20" s="37">
        <v>100</v>
      </c>
      <c r="D20" s="37">
        <v>100</v>
      </c>
      <c r="E20" s="37">
        <v>100</v>
      </c>
      <c r="F20" s="37">
        <v>100</v>
      </c>
      <c r="G20" s="37">
        <v>100</v>
      </c>
      <c r="H20" s="37">
        <v>100</v>
      </c>
      <c r="I20" s="37">
        <v>100</v>
      </c>
      <c r="J20" s="37">
        <v>100</v>
      </c>
      <c r="K20" s="37">
        <v>100</v>
      </c>
      <c r="L20" s="37">
        <v>100</v>
      </c>
      <c r="M20" s="37">
        <v>100</v>
      </c>
      <c r="N20" s="37">
        <v>100</v>
      </c>
      <c r="O20" s="37">
        <v>100</v>
      </c>
      <c r="P20" s="37">
        <v>100</v>
      </c>
      <c r="Q20" s="37">
        <v>100</v>
      </c>
      <c r="R20" s="37">
        <v>100</v>
      </c>
      <c r="S20" s="37">
        <v>100</v>
      </c>
      <c r="T20" s="37">
        <v>100</v>
      </c>
      <c r="U20" s="37">
        <v>100</v>
      </c>
      <c r="V20" s="37">
        <v>100</v>
      </c>
      <c r="W20" s="37">
        <v>100</v>
      </c>
      <c r="Y20" s="37"/>
      <c r="Z20" s="36" t="s">
        <v>176</v>
      </c>
      <c r="AA20" s="37">
        <v>100</v>
      </c>
      <c r="AB20" s="37">
        <v>100</v>
      </c>
      <c r="AC20" s="37">
        <v>100</v>
      </c>
      <c r="AD20" s="37">
        <v>100</v>
      </c>
      <c r="AE20" s="37">
        <v>100</v>
      </c>
      <c r="AF20" s="37">
        <v>100</v>
      </c>
      <c r="AG20" s="37">
        <v>100</v>
      </c>
      <c r="AH20" s="37">
        <v>100</v>
      </c>
      <c r="AI20" s="37">
        <v>100</v>
      </c>
      <c r="AJ20" s="37">
        <v>100</v>
      </c>
      <c r="AK20" s="37">
        <v>100</v>
      </c>
      <c r="AL20" s="37">
        <v>100</v>
      </c>
      <c r="AM20" s="37">
        <v>100</v>
      </c>
      <c r="AN20" s="37">
        <v>100</v>
      </c>
      <c r="AO20" s="37">
        <v>100</v>
      </c>
      <c r="AP20" s="37">
        <v>100</v>
      </c>
      <c r="AQ20" s="37">
        <v>100</v>
      </c>
      <c r="AR20" s="37">
        <v>100</v>
      </c>
      <c r="AS20" s="37">
        <v>100</v>
      </c>
      <c r="AT20" s="37">
        <v>100</v>
      </c>
      <c r="AU20" s="37">
        <v>100</v>
      </c>
      <c r="AW20" s="37"/>
      <c r="AX20" s="36" t="s">
        <v>176</v>
      </c>
      <c r="AY20" s="37">
        <v>100</v>
      </c>
      <c r="AZ20" s="37">
        <v>100</v>
      </c>
      <c r="BA20" s="37">
        <v>100</v>
      </c>
      <c r="BB20" s="37">
        <v>100</v>
      </c>
      <c r="BC20" s="37">
        <v>100</v>
      </c>
      <c r="BD20" s="37">
        <v>100</v>
      </c>
      <c r="BE20" s="37">
        <v>100</v>
      </c>
      <c r="BF20" s="37">
        <v>100</v>
      </c>
      <c r="BG20" s="37">
        <v>100</v>
      </c>
      <c r="BH20" s="37">
        <v>100</v>
      </c>
      <c r="BI20" s="37">
        <v>100</v>
      </c>
      <c r="BJ20" s="37">
        <v>100</v>
      </c>
      <c r="BK20" s="37">
        <v>100</v>
      </c>
      <c r="BL20" s="37">
        <v>100</v>
      </c>
      <c r="BM20" s="37">
        <v>100</v>
      </c>
      <c r="BN20" s="37">
        <v>100</v>
      </c>
      <c r="BO20" s="37">
        <v>100</v>
      </c>
      <c r="BP20" s="37">
        <v>100</v>
      </c>
      <c r="BQ20" s="37">
        <v>100</v>
      </c>
      <c r="BR20" s="37">
        <v>100</v>
      </c>
      <c r="BS20" s="37">
        <v>100</v>
      </c>
      <c r="BU20" s="37"/>
      <c r="BV20" s="36" t="s">
        <v>176</v>
      </c>
      <c r="BW20" s="37">
        <v>100</v>
      </c>
      <c r="BX20" s="37">
        <v>100</v>
      </c>
      <c r="BY20" s="37">
        <v>100</v>
      </c>
      <c r="BZ20" s="37">
        <v>100</v>
      </c>
      <c r="CA20" s="37">
        <v>100</v>
      </c>
      <c r="CB20" s="37">
        <v>100</v>
      </c>
      <c r="CC20" s="37">
        <v>100</v>
      </c>
      <c r="CD20" s="37">
        <v>100</v>
      </c>
      <c r="CE20" s="37">
        <v>100</v>
      </c>
      <c r="CF20" s="37">
        <v>100</v>
      </c>
      <c r="CG20" s="37">
        <v>100</v>
      </c>
      <c r="CH20" s="37">
        <v>100</v>
      </c>
      <c r="CI20" s="37">
        <v>100</v>
      </c>
      <c r="CJ20" s="37">
        <v>100</v>
      </c>
      <c r="CK20" s="37">
        <v>100</v>
      </c>
      <c r="CL20" s="37">
        <v>100</v>
      </c>
      <c r="CM20" s="37">
        <v>100</v>
      </c>
      <c r="CN20" s="37">
        <v>100</v>
      </c>
      <c r="CO20" s="37">
        <v>100</v>
      </c>
      <c r="CP20" s="37">
        <v>100</v>
      </c>
      <c r="CQ20" s="37">
        <v>100</v>
      </c>
      <c r="CS20" s="37"/>
      <c r="CT20" s="36" t="s">
        <v>176</v>
      </c>
      <c r="CU20" s="37">
        <v>100</v>
      </c>
      <c r="CV20" s="37">
        <v>100</v>
      </c>
      <c r="CW20" s="37">
        <v>100</v>
      </c>
      <c r="CX20" s="37">
        <v>100</v>
      </c>
      <c r="CY20" s="37">
        <v>100</v>
      </c>
      <c r="CZ20" s="37">
        <v>100</v>
      </c>
      <c r="DA20" s="37">
        <v>100</v>
      </c>
      <c r="DB20" s="37">
        <v>100</v>
      </c>
      <c r="DC20" s="37">
        <v>100</v>
      </c>
      <c r="DD20" s="37">
        <v>100</v>
      </c>
      <c r="DE20" s="37">
        <v>100</v>
      </c>
      <c r="DF20" s="37">
        <v>100</v>
      </c>
      <c r="DG20" s="37">
        <v>100</v>
      </c>
      <c r="DH20" s="37">
        <v>100</v>
      </c>
      <c r="DI20" s="37">
        <v>100</v>
      </c>
      <c r="DJ20" s="37">
        <v>100</v>
      </c>
      <c r="DK20" s="37">
        <v>100</v>
      </c>
      <c r="DL20" s="37">
        <v>100</v>
      </c>
      <c r="DM20" s="37">
        <v>100</v>
      </c>
      <c r="DN20" s="37">
        <v>100</v>
      </c>
      <c r="DO20" s="37">
        <v>100</v>
      </c>
      <c r="DQ20" s="37"/>
      <c r="DR20" s="36" t="s">
        <v>176</v>
      </c>
      <c r="DS20" s="37">
        <v>100</v>
      </c>
      <c r="DT20" s="37">
        <v>100</v>
      </c>
      <c r="DU20" s="37">
        <v>100</v>
      </c>
      <c r="DV20" s="37">
        <v>100</v>
      </c>
      <c r="DW20" s="37">
        <v>100</v>
      </c>
      <c r="DX20" s="37">
        <v>100</v>
      </c>
      <c r="DY20" s="37">
        <v>100</v>
      </c>
      <c r="DZ20" s="37">
        <v>100</v>
      </c>
      <c r="EA20" s="37">
        <v>100</v>
      </c>
      <c r="EB20" s="37">
        <v>100</v>
      </c>
      <c r="EC20" s="37">
        <v>100</v>
      </c>
      <c r="ED20" s="37">
        <v>100</v>
      </c>
      <c r="EE20" s="37">
        <v>100</v>
      </c>
      <c r="EF20" s="37">
        <v>100</v>
      </c>
      <c r="EG20" s="37">
        <v>100</v>
      </c>
      <c r="EH20" s="37">
        <v>100</v>
      </c>
      <c r="EI20" s="37">
        <v>100</v>
      </c>
      <c r="EJ20" s="37">
        <v>100</v>
      </c>
      <c r="EK20" s="37">
        <v>100</v>
      </c>
      <c r="EL20" s="37">
        <v>100</v>
      </c>
      <c r="EM20" s="37">
        <v>100</v>
      </c>
      <c r="EO20" s="37"/>
      <c r="EP20" s="36" t="s">
        <v>161</v>
      </c>
      <c r="EQ20" s="37">
        <v>100</v>
      </c>
      <c r="ER20" s="37">
        <v>100</v>
      </c>
      <c r="ES20" s="37">
        <v>100</v>
      </c>
      <c r="ET20" s="37">
        <v>100</v>
      </c>
      <c r="EU20" s="37">
        <v>100</v>
      </c>
      <c r="EV20" s="37">
        <v>100</v>
      </c>
      <c r="EW20" s="37">
        <v>100</v>
      </c>
      <c r="EX20" s="37">
        <v>100</v>
      </c>
      <c r="EY20" s="37">
        <v>100</v>
      </c>
      <c r="EZ20" s="37">
        <v>100</v>
      </c>
      <c r="FA20" s="37">
        <v>100</v>
      </c>
      <c r="FB20" s="37">
        <v>100</v>
      </c>
      <c r="FC20" s="37">
        <v>100</v>
      </c>
      <c r="FD20" s="37">
        <v>100</v>
      </c>
      <c r="FE20" s="37">
        <v>100</v>
      </c>
      <c r="FF20" s="37">
        <v>100</v>
      </c>
      <c r="FG20" s="37">
        <v>100</v>
      </c>
      <c r="FH20" s="37">
        <v>100</v>
      </c>
      <c r="FI20" s="37">
        <v>100</v>
      </c>
      <c r="FJ20" s="37">
        <v>100</v>
      </c>
      <c r="FK20" s="37">
        <v>100</v>
      </c>
    </row>
    <row r="21" spans="1:167" ht="14.5">
      <c r="A21" s="37"/>
      <c r="B21" s="36" t="s">
        <v>162</v>
      </c>
      <c r="C21" s="37">
        <v>190</v>
      </c>
      <c r="D21" s="37">
        <v>190</v>
      </c>
      <c r="E21" s="37">
        <v>190</v>
      </c>
      <c r="F21" s="37">
        <v>190</v>
      </c>
      <c r="G21" s="37">
        <v>190</v>
      </c>
      <c r="H21" s="37">
        <v>190</v>
      </c>
      <c r="I21" s="37">
        <v>190</v>
      </c>
      <c r="J21" s="37">
        <v>190</v>
      </c>
      <c r="K21" s="37">
        <v>190</v>
      </c>
      <c r="L21" s="37">
        <v>190</v>
      </c>
      <c r="M21" s="37">
        <v>190</v>
      </c>
      <c r="N21" s="37">
        <v>190</v>
      </c>
      <c r="O21" s="37">
        <v>190</v>
      </c>
      <c r="P21" s="37">
        <v>190</v>
      </c>
      <c r="Q21" s="37">
        <v>190</v>
      </c>
      <c r="R21" s="37">
        <v>190</v>
      </c>
      <c r="S21" s="37">
        <v>190</v>
      </c>
      <c r="T21" s="37">
        <v>190</v>
      </c>
      <c r="U21" s="37">
        <v>190</v>
      </c>
      <c r="V21" s="37">
        <v>190</v>
      </c>
      <c r="W21" s="37">
        <v>190</v>
      </c>
      <c r="Y21" s="37"/>
      <c r="Z21" s="36" t="s">
        <v>162</v>
      </c>
      <c r="AA21" s="37">
        <v>190</v>
      </c>
      <c r="AB21" s="37">
        <v>190</v>
      </c>
      <c r="AC21" s="37">
        <v>190</v>
      </c>
      <c r="AD21" s="37">
        <v>190</v>
      </c>
      <c r="AE21" s="37">
        <v>190</v>
      </c>
      <c r="AF21" s="37">
        <v>190</v>
      </c>
      <c r="AG21" s="37">
        <v>190</v>
      </c>
      <c r="AH21" s="37">
        <v>190</v>
      </c>
      <c r="AI21" s="37">
        <v>190</v>
      </c>
      <c r="AJ21" s="37">
        <v>190</v>
      </c>
      <c r="AK21" s="37">
        <v>190</v>
      </c>
      <c r="AL21" s="37">
        <v>190</v>
      </c>
      <c r="AM21" s="37">
        <v>190</v>
      </c>
      <c r="AN21" s="37">
        <v>190</v>
      </c>
      <c r="AO21" s="37">
        <v>190</v>
      </c>
      <c r="AP21" s="37">
        <v>190</v>
      </c>
      <c r="AQ21" s="37">
        <v>190</v>
      </c>
      <c r="AR21" s="37">
        <v>190</v>
      </c>
      <c r="AS21" s="37">
        <v>190</v>
      </c>
      <c r="AT21" s="37">
        <v>190</v>
      </c>
      <c r="AU21" s="37">
        <v>190</v>
      </c>
      <c r="AW21" s="37"/>
      <c r="AX21" s="36" t="s">
        <v>162</v>
      </c>
      <c r="AY21" s="37">
        <v>190</v>
      </c>
      <c r="AZ21" s="37">
        <v>190</v>
      </c>
      <c r="BA21" s="37">
        <v>190</v>
      </c>
      <c r="BB21" s="37">
        <v>190</v>
      </c>
      <c r="BC21" s="37">
        <v>190</v>
      </c>
      <c r="BD21" s="37">
        <v>190</v>
      </c>
      <c r="BE21" s="37">
        <v>190</v>
      </c>
      <c r="BF21" s="37">
        <v>190</v>
      </c>
      <c r="BG21" s="37">
        <v>190</v>
      </c>
      <c r="BH21" s="37">
        <v>190</v>
      </c>
      <c r="BI21" s="37">
        <v>190</v>
      </c>
      <c r="BJ21" s="37">
        <v>190</v>
      </c>
      <c r="BK21" s="37">
        <v>190</v>
      </c>
      <c r="BL21" s="37">
        <v>190</v>
      </c>
      <c r="BM21" s="37">
        <v>190</v>
      </c>
      <c r="BN21" s="37">
        <v>190</v>
      </c>
      <c r="BO21" s="37">
        <v>190</v>
      </c>
      <c r="BP21" s="37">
        <v>190</v>
      </c>
      <c r="BQ21" s="37">
        <v>190</v>
      </c>
      <c r="BR21" s="37">
        <v>190</v>
      </c>
      <c r="BS21" s="37">
        <v>190</v>
      </c>
      <c r="BU21" s="37"/>
      <c r="BV21" s="36" t="s">
        <v>162</v>
      </c>
      <c r="BW21" s="37">
        <v>190</v>
      </c>
      <c r="BX21" s="37">
        <v>190</v>
      </c>
      <c r="BY21" s="37">
        <v>190</v>
      </c>
      <c r="BZ21" s="37">
        <v>190</v>
      </c>
      <c r="CA21" s="37">
        <v>190</v>
      </c>
      <c r="CB21" s="37">
        <v>190</v>
      </c>
      <c r="CC21" s="37">
        <v>190</v>
      </c>
      <c r="CD21" s="37">
        <v>190</v>
      </c>
      <c r="CE21" s="37">
        <v>190</v>
      </c>
      <c r="CF21" s="37">
        <v>190</v>
      </c>
      <c r="CG21" s="37">
        <v>190</v>
      </c>
      <c r="CH21" s="37">
        <v>190</v>
      </c>
      <c r="CI21" s="37">
        <v>190</v>
      </c>
      <c r="CJ21" s="37">
        <v>190</v>
      </c>
      <c r="CK21" s="37">
        <v>190</v>
      </c>
      <c r="CL21" s="37">
        <v>190</v>
      </c>
      <c r="CM21" s="37">
        <v>190</v>
      </c>
      <c r="CN21" s="37">
        <v>190</v>
      </c>
      <c r="CO21" s="37">
        <v>190</v>
      </c>
      <c r="CP21" s="37">
        <v>190</v>
      </c>
      <c r="CQ21" s="37">
        <v>190</v>
      </c>
      <c r="CS21" s="37"/>
      <c r="CT21" s="36" t="s">
        <v>162</v>
      </c>
      <c r="CU21" s="37">
        <v>190</v>
      </c>
      <c r="CV21" s="37">
        <v>190</v>
      </c>
      <c r="CW21" s="37">
        <v>190</v>
      </c>
      <c r="CX21" s="37">
        <v>190</v>
      </c>
      <c r="CY21" s="37">
        <v>190</v>
      </c>
      <c r="CZ21" s="37">
        <v>190</v>
      </c>
      <c r="DA21" s="37">
        <v>190</v>
      </c>
      <c r="DB21" s="37">
        <v>190</v>
      </c>
      <c r="DC21" s="37">
        <v>190</v>
      </c>
      <c r="DD21" s="37">
        <v>190</v>
      </c>
      <c r="DE21" s="37">
        <v>190</v>
      </c>
      <c r="DF21" s="37">
        <v>190</v>
      </c>
      <c r="DG21" s="37">
        <v>190</v>
      </c>
      <c r="DH21" s="37">
        <v>190</v>
      </c>
      <c r="DI21" s="37">
        <v>190</v>
      </c>
      <c r="DJ21" s="37">
        <v>190</v>
      </c>
      <c r="DK21" s="37">
        <v>190</v>
      </c>
      <c r="DL21" s="37">
        <v>190</v>
      </c>
      <c r="DM21" s="37">
        <v>190</v>
      </c>
      <c r="DN21" s="37">
        <v>190</v>
      </c>
      <c r="DO21" s="37">
        <v>190</v>
      </c>
      <c r="DQ21" s="37"/>
      <c r="DR21" s="36" t="s">
        <v>162</v>
      </c>
      <c r="DS21" s="37">
        <v>190</v>
      </c>
      <c r="DT21" s="37">
        <v>190</v>
      </c>
      <c r="DU21" s="37">
        <v>190</v>
      </c>
      <c r="DV21" s="37">
        <v>190</v>
      </c>
      <c r="DW21" s="37">
        <v>190</v>
      </c>
      <c r="DX21" s="37">
        <v>190</v>
      </c>
      <c r="DY21" s="37">
        <v>190</v>
      </c>
      <c r="DZ21" s="37">
        <v>190</v>
      </c>
      <c r="EA21" s="37">
        <v>190</v>
      </c>
      <c r="EB21" s="37">
        <v>190</v>
      </c>
      <c r="EC21" s="37">
        <v>190</v>
      </c>
      <c r="ED21" s="37">
        <v>190</v>
      </c>
      <c r="EE21" s="37">
        <v>190</v>
      </c>
      <c r="EF21" s="37">
        <v>190</v>
      </c>
      <c r="EG21" s="37">
        <v>190</v>
      </c>
      <c r="EH21" s="37">
        <v>190</v>
      </c>
      <c r="EI21" s="37">
        <v>190</v>
      </c>
      <c r="EJ21" s="37">
        <v>190</v>
      </c>
      <c r="EK21" s="37">
        <v>190</v>
      </c>
      <c r="EL21" s="37">
        <v>190</v>
      </c>
      <c r="EM21" s="37">
        <v>190</v>
      </c>
      <c r="EO21" s="37"/>
      <c r="EP21" s="36" t="s">
        <v>162</v>
      </c>
      <c r="EQ21" s="37">
        <v>190</v>
      </c>
      <c r="ER21" s="37">
        <v>190</v>
      </c>
      <c r="ES21" s="37">
        <v>190</v>
      </c>
      <c r="ET21" s="37">
        <v>190</v>
      </c>
      <c r="EU21" s="37">
        <v>190</v>
      </c>
      <c r="EV21" s="37">
        <v>190</v>
      </c>
      <c r="EW21" s="37">
        <v>190</v>
      </c>
      <c r="EX21" s="37">
        <v>190</v>
      </c>
      <c r="EY21" s="37">
        <v>190</v>
      </c>
      <c r="EZ21" s="37">
        <v>190</v>
      </c>
      <c r="FA21" s="37">
        <v>190</v>
      </c>
      <c r="FB21" s="37">
        <v>190</v>
      </c>
      <c r="FC21" s="37">
        <v>190</v>
      </c>
      <c r="FD21" s="37">
        <v>190</v>
      </c>
      <c r="FE21" s="37">
        <v>190</v>
      </c>
      <c r="FF21" s="37">
        <v>190</v>
      </c>
      <c r="FG21" s="37">
        <v>190</v>
      </c>
      <c r="FH21" s="37">
        <v>190</v>
      </c>
      <c r="FI21" s="37">
        <v>190</v>
      </c>
      <c r="FJ21" s="37">
        <v>190</v>
      </c>
      <c r="FK21" s="37">
        <v>190</v>
      </c>
    </row>
    <row r="22" spans="1:167" ht="15.5">
      <c r="A22" s="37"/>
      <c r="B22" s="36" t="s">
        <v>163</v>
      </c>
      <c r="C22" s="37">
        <v>50</v>
      </c>
      <c r="D22" s="37">
        <v>50</v>
      </c>
      <c r="E22" s="37">
        <v>50</v>
      </c>
      <c r="F22" s="37">
        <v>50</v>
      </c>
      <c r="G22" s="37">
        <v>50</v>
      </c>
      <c r="H22" s="37">
        <v>50</v>
      </c>
      <c r="I22" s="37">
        <v>50</v>
      </c>
      <c r="J22" s="37">
        <v>50</v>
      </c>
      <c r="K22" s="37">
        <v>50</v>
      </c>
      <c r="L22" s="37">
        <v>50</v>
      </c>
      <c r="M22" s="37">
        <v>50</v>
      </c>
      <c r="N22" s="37">
        <v>50</v>
      </c>
      <c r="O22" s="37">
        <v>50</v>
      </c>
      <c r="P22" s="37">
        <v>50</v>
      </c>
      <c r="Q22" s="37">
        <v>50</v>
      </c>
      <c r="R22" s="37">
        <v>50</v>
      </c>
      <c r="S22" s="37">
        <v>50</v>
      </c>
      <c r="T22" s="37">
        <v>50</v>
      </c>
      <c r="U22" s="37">
        <v>50</v>
      </c>
      <c r="V22" s="37">
        <v>50</v>
      </c>
      <c r="W22" s="37">
        <v>50</v>
      </c>
      <c r="Y22" s="37"/>
      <c r="Z22" s="36" t="s">
        <v>163</v>
      </c>
      <c r="AA22" s="37">
        <v>50</v>
      </c>
      <c r="AB22" s="37">
        <v>50</v>
      </c>
      <c r="AC22" s="37">
        <v>50</v>
      </c>
      <c r="AD22" s="37">
        <v>50</v>
      </c>
      <c r="AE22" s="37">
        <v>50</v>
      </c>
      <c r="AF22" s="37">
        <v>50</v>
      </c>
      <c r="AG22" s="37">
        <v>50</v>
      </c>
      <c r="AH22" s="37">
        <v>50</v>
      </c>
      <c r="AI22" s="37">
        <v>50</v>
      </c>
      <c r="AJ22" s="37">
        <v>50</v>
      </c>
      <c r="AK22" s="37">
        <v>50</v>
      </c>
      <c r="AL22" s="37">
        <v>50</v>
      </c>
      <c r="AM22" s="37">
        <v>50</v>
      </c>
      <c r="AN22" s="37">
        <v>50</v>
      </c>
      <c r="AO22" s="37">
        <v>50</v>
      </c>
      <c r="AP22" s="37">
        <v>50</v>
      </c>
      <c r="AQ22" s="37">
        <v>50</v>
      </c>
      <c r="AR22" s="37">
        <v>50</v>
      </c>
      <c r="AS22" s="37">
        <v>50</v>
      </c>
      <c r="AT22" s="37">
        <v>50</v>
      </c>
      <c r="AU22" s="37">
        <v>50</v>
      </c>
      <c r="AW22" s="37"/>
      <c r="AX22" s="36" t="s">
        <v>163</v>
      </c>
      <c r="AY22" s="37">
        <v>50</v>
      </c>
      <c r="AZ22" s="37">
        <v>50</v>
      </c>
      <c r="BA22" s="37">
        <v>50</v>
      </c>
      <c r="BB22" s="37">
        <v>50</v>
      </c>
      <c r="BC22" s="37">
        <v>50</v>
      </c>
      <c r="BD22" s="37">
        <v>50</v>
      </c>
      <c r="BE22" s="37">
        <v>50</v>
      </c>
      <c r="BF22" s="37">
        <v>50</v>
      </c>
      <c r="BG22" s="37">
        <v>50</v>
      </c>
      <c r="BH22" s="37">
        <v>50</v>
      </c>
      <c r="BI22" s="37">
        <v>50</v>
      </c>
      <c r="BJ22" s="37">
        <v>50</v>
      </c>
      <c r="BK22" s="37">
        <v>50</v>
      </c>
      <c r="BL22" s="37">
        <v>50</v>
      </c>
      <c r="BM22" s="37">
        <v>50</v>
      </c>
      <c r="BN22" s="37">
        <v>50</v>
      </c>
      <c r="BO22" s="37">
        <v>50</v>
      </c>
      <c r="BP22" s="37">
        <v>50</v>
      </c>
      <c r="BQ22" s="37">
        <v>50</v>
      </c>
      <c r="BR22" s="37">
        <v>50</v>
      </c>
      <c r="BS22" s="37">
        <v>50</v>
      </c>
      <c r="BU22" s="37"/>
      <c r="BV22" s="36" t="s">
        <v>163</v>
      </c>
      <c r="BW22" s="37">
        <v>50</v>
      </c>
      <c r="BX22" s="37">
        <v>50</v>
      </c>
      <c r="BY22" s="37">
        <v>50</v>
      </c>
      <c r="BZ22" s="37">
        <v>50</v>
      </c>
      <c r="CA22" s="37">
        <v>50</v>
      </c>
      <c r="CB22" s="37">
        <v>50</v>
      </c>
      <c r="CC22" s="37">
        <v>50</v>
      </c>
      <c r="CD22" s="37">
        <v>50</v>
      </c>
      <c r="CE22" s="37">
        <v>50</v>
      </c>
      <c r="CF22" s="37">
        <v>50</v>
      </c>
      <c r="CG22" s="37">
        <v>50</v>
      </c>
      <c r="CH22" s="37">
        <v>50</v>
      </c>
      <c r="CI22" s="37">
        <v>50</v>
      </c>
      <c r="CJ22" s="37">
        <v>50</v>
      </c>
      <c r="CK22" s="37">
        <v>50</v>
      </c>
      <c r="CL22" s="37">
        <v>50</v>
      </c>
      <c r="CM22" s="37">
        <v>50</v>
      </c>
      <c r="CN22" s="37">
        <v>50</v>
      </c>
      <c r="CO22" s="37">
        <v>50</v>
      </c>
      <c r="CP22" s="37">
        <v>50</v>
      </c>
      <c r="CQ22" s="37">
        <v>50</v>
      </c>
      <c r="CS22" s="37"/>
      <c r="CT22" s="36" t="s">
        <v>163</v>
      </c>
      <c r="CU22" s="37">
        <v>50</v>
      </c>
      <c r="CV22" s="37">
        <v>50</v>
      </c>
      <c r="CW22" s="37">
        <v>50</v>
      </c>
      <c r="CX22" s="37">
        <v>50</v>
      </c>
      <c r="CY22" s="37">
        <v>50</v>
      </c>
      <c r="CZ22" s="37">
        <v>50</v>
      </c>
      <c r="DA22" s="37">
        <v>50</v>
      </c>
      <c r="DB22" s="37">
        <v>50</v>
      </c>
      <c r="DC22" s="37">
        <v>50</v>
      </c>
      <c r="DD22" s="37">
        <v>50</v>
      </c>
      <c r="DE22" s="37">
        <v>50</v>
      </c>
      <c r="DF22" s="37">
        <v>50</v>
      </c>
      <c r="DG22" s="37">
        <v>50</v>
      </c>
      <c r="DH22" s="37">
        <v>50</v>
      </c>
      <c r="DI22" s="37">
        <v>50</v>
      </c>
      <c r="DJ22" s="37">
        <v>50</v>
      </c>
      <c r="DK22" s="37">
        <v>50</v>
      </c>
      <c r="DL22" s="37">
        <v>50</v>
      </c>
      <c r="DM22" s="37">
        <v>50</v>
      </c>
      <c r="DN22" s="37">
        <v>50</v>
      </c>
      <c r="DO22" s="37">
        <v>50</v>
      </c>
      <c r="DQ22" s="37"/>
      <c r="DR22" s="36" t="s">
        <v>163</v>
      </c>
      <c r="DS22" s="37">
        <v>50</v>
      </c>
      <c r="DT22" s="37">
        <v>50</v>
      </c>
      <c r="DU22" s="37">
        <v>50</v>
      </c>
      <c r="DV22" s="37">
        <v>50</v>
      </c>
      <c r="DW22" s="37">
        <v>50</v>
      </c>
      <c r="DX22" s="37">
        <v>50</v>
      </c>
      <c r="DY22" s="37">
        <v>50</v>
      </c>
      <c r="DZ22" s="37">
        <v>50</v>
      </c>
      <c r="EA22" s="37">
        <v>50</v>
      </c>
      <c r="EB22" s="37">
        <v>50</v>
      </c>
      <c r="EC22" s="37">
        <v>50</v>
      </c>
      <c r="ED22" s="37">
        <v>50</v>
      </c>
      <c r="EE22" s="37">
        <v>50</v>
      </c>
      <c r="EF22" s="37">
        <v>50</v>
      </c>
      <c r="EG22" s="37">
        <v>50</v>
      </c>
      <c r="EH22" s="37">
        <v>50</v>
      </c>
      <c r="EI22" s="37">
        <v>50</v>
      </c>
      <c r="EJ22" s="37">
        <v>50</v>
      </c>
      <c r="EK22" s="37">
        <v>50</v>
      </c>
      <c r="EL22" s="37">
        <v>50</v>
      </c>
      <c r="EM22" s="37">
        <v>50</v>
      </c>
      <c r="EO22" s="37"/>
      <c r="EP22" s="36" t="s">
        <v>163</v>
      </c>
      <c r="EQ22" s="37">
        <v>50</v>
      </c>
      <c r="ER22" s="37">
        <v>50</v>
      </c>
      <c r="ES22" s="37">
        <v>50</v>
      </c>
      <c r="ET22" s="37">
        <v>50</v>
      </c>
      <c r="EU22" s="37">
        <v>50</v>
      </c>
      <c r="EV22" s="37">
        <v>50</v>
      </c>
      <c r="EW22" s="37">
        <v>50</v>
      </c>
      <c r="EX22" s="37">
        <v>50</v>
      </c>
      <c r="EY22" s="37">
        <v>50</v>
      </c>
      <c r="EZ22" s="37">
        <v>50</v>
      </c>
      <c r="FA22" s="37">
        <v>50</v>
      </c>
      <c r="FB22" s="37">
        <v>50</v>
      </c>
      <c r="FC22" s="37">
        <v>50</v>
      </c>
      <c r="FD22" s="37">
        <v>50</v>
      </c>
      <c r="FE22" s="37">
        <v>50</v>
      </c>
      <c r="FF22" s="37">
        <v>50</v>
      </c>
      <c r="FG22" s="37">
        <v>50</v>
      </c>
      <c r="FH22" s="37">
        <v>50</v>
      </c>
      <c r="FI22" s="37">
        <v>50</v>
      </c>
      <c r="FJ22" s="37">
        <v>50</v>
      </c>
      <c r="FK22" s="37">
        <v>50</v>
      </c>
    </row>
    <row r="23" spans="1:167" ht="14.5">
      <c r="A23" s="37"/>
      <c r="B23" s="36" t="s">
        <v>15</v>
      </c>
      <c r="C23" s="37">
        <v>50</v>
      </c>
      <c r="D23" s="37">
        <v>50</v>
      </c>
      <c r="E23" s="37">
        <v>50</v>
      </c>
      <c r="F23" s="37">
        <v>50</v>
      </c>
      <c r="G23" s="37">
        <v>50</v>
      </c>
      <c r="H23" s="37">
        <v>50</v>
      </c>
      <c r="I23" s="37">
        <v>50</v>
      </c>
      <c r="J23" s="37">
        <v>50</v>
      </c>
      <c r="K23" s="37">
        <v>50</v>
      </c>
      <c r="L23" s="37">
        <v>50</v>
      </c>
      <c r="M23" s="37">
        <v>50</v>
      </c>
      <c r="N23" s="37">
        <v>50</v>
      </c>
      <c r="O23" s="37">
        <v>50</v>
      </c>
      <c r="P23" s="37">
        <v>50</v>
      </c>
      <c r="Q23" s="37">
        <v>50</v>
      </c>
      <c r="R23" s="37">
        <v>50</v>
      </c>
      <c r="S23" s="37">
        <v>50</v>
      </c>
      <c r="T23" s="37">
        <v>50</v>
      </c>
      <c r="U23" s="37">
        <v>50</v>
      </c>
      <c r="V23" s="37">
        <v>50</v>
      </c>
      <c r="W23" s="37">
        <v>50</v>
      </c>
      <c r="Y23" s="37"/>
      <c r="Z23" s="36" t="s">
        <v>15</v>
      </c>
      <c r="AA23" s="37">
        <v>50</v>
      </c>
      <c r="AB23" s="37">
        <v>50</v>
      </c>
      <c r="AC23" s="37">
        <v>50</v>
      </c>
      <c r="AD23" s="37">
        <v>50</v>
      </c>
      <c r="AE23" s="37">
        <v>50</v>
      </c>
      <c r="AF23" s="37">
        <v>50</v>
      </c>
      <c r="AG23" s="37">
        <v>50</v>
      </c>
      <c r="AH23" s="37">
        <v>50</v>
      </c>
      <c r="AI23" s="37">
        <v>50</v>
      </c>
      <c r="AJ23" s="37">
        <v>50</v>
      </c>
      <c r="AK23" s="37">
        <v>50</v>
      </c>
      <c r="AL23" s="37">
        <v>50</v>
      </c>
      <c r="AM23" s="37">
        <v>50</v>
      </c>
      <c r="AN23" s="37">
        <v>50</v>
      </c>
      <c r="AO23" s="37">
        <v>50</v>
      </c>
      <c r="AP23" s="37">
        <v>50</v>
      </c>
      <c r="AQ23" s="37">
        <v>50</v>
      </c>
      <c r="AR23" s="37">
        <v>50</v>
      </c>
      <c r="AS23" s="37">
        <v>50</v>
      </c>
      <c r="AT23" s="37">
        <v>50</v>
      </c>
      <c r="AU23" s="37">
        <v>50</v>
      </c>
      <c r="AW23" s="37"/>
      <c r="AX23" s="36" t="s">
        <v>15</v>
      </c>
      <c r="AY23" s="37">
        <v>50</v>
      </c>
      <c r="AZ23" s="37">
        <v>50</v>
      </c>
      <c r="BA23" s="37">
        <v>50</v>
      </c>
      <c r="BB23" s="37">
        <v>50</v>
      </c>
      <c r="BC23" s="37">
        <v>50</v>
      </c>
      <c r="BD23" s="37">
        <v>50</v>
      </c>
      <c r="BE23" s="37">
        <v>50</v>
      </c>
      <c r="BF23" s="37">
        <v>50</v>
      </c>
      <c r="BG23" s="37">
        <v>50</v>
      </c>
      <c r="BH23" s="37">
        <v>50</v>
      </c>
      <c r="BI23" s="37">
        <v>50</v>
      </c>
      <c r="BJ23" s="37">
        <v>50</v>
      </c>
      <c r="BK23" s="37">
        <v>50</v>
      </c>
      <c r="BL23" s="37">
        <v>50</v>
      </c>
      <c r="BM23" s="37">
        <v>50</v>
      </c>
      <c r="BN23" s="37">
        <v>50</v>
      </c>
      <c r="BO23" s="37">
        <v>50</v>
      </c>
      <c r="BP23" s="37">
        <v>50</v>
      </c>
      <c r="BQ23" s="37">
        <v>50</v>
      </c>
      <c r="BR23" s="37">
        <v>50</v>
      </c>
      <c r="BS23" s="37">
        <v>50</v>
      </c>
      <c r="BU23" s="37"/>
      <c r="BV23" s="36" t="s">
        <v>15</v>
      </c>
      <c r="BW23" s="37">
        <v>50</v>
      </c>
      <c r="BX23" s="37">
        <v>50</v>
      </c>
      <c r="BY23" s="37">
        <v>50</v>
      </c>
      <c r="BZ23" s="37">
        <v>50</v>
      </c>
      <c r="CA23" s="37">
        <v>50</v>
      </c>
      <c r="CB23" s="37">
        <v>50</v>
      </c>
      <c r="CC23" s="37">
        <v>50</v>
      </c>
      <c r="CD23" s="37">
        <v>50</v>
      </c>
      <c r="CE23" s="37">
        <v>50</v>
      </c>
      <c r="CF23" s="37">
        <v>50</v>
      </c>
      <c r="CG23" s="37">
        <v>50</v>
      </c>
      <c r="CH23" s="37">
        <v>50</v>
      </c>
      <c r="CI23" s="37">
        <v>50</v>
      </c>
      <c r="CJ23" s="37">
        <v>50</v>
      </c>
      <c r="CK23" s="37">
        <v>50</v>
      </c>
      <c r="CL23" s="37">
        <v>50</v>
      </c>
      <c r="CM23" s="37">
        <v>50</v>
      </c>
      <c r="CN23" s="37">
        <v>50</v>
      </c>
      <c r="CO23" s="37">
        <v>50</v>
      </c>
      <c r="CP23" s="37">
        <v>50</v>
      </c>
      <c r="CQ23" s="37">
        <v>50</v>
      </c>
      <c r="CS23" s="37"/>
      <c r="CT23" s="36" t="s">
        <v>15</v>
      </c>
      <c r="CU23" s="37">
        <v>50</v>
      </c>
      <c r="CV23" s="37">
        <v>50</v>
      </c>
      <c r="CW23" s="37">
        <v>50</v>
      </c>
      <c r="CX23" s="37">
        <v>50</v>
      </c>
      <c r="CY23" s="37">
        <v>50</v>
      </c>
      <c r="CZ23" s="37">
        <v>50</v>
      </c>
      <c r="DA23" s="37">
        <v>50</v>
      </c>
      <c r="DB23" s="37">
        <v>50</v>
      </c>
      <c r="DC23" s="37">
        <v>50</v>
      </c>
      <c r="DD23" s="37">
        <v>50</v>
      </c>
      <c r="DE23" s="37">
        <v>50</v>
      </c>
      <c r="DF23" s="37">
        <v>50</v>
      </c>
      <c r="DG23" s="37">
        <v>50</v>
      </c>
      <c r="DH23" s="37">
        <v>50</v>
      </c>
      <c r="DI23" s="37">
        <v>50</v>
      </c>
      <c r="DJ23" s="37">
        <v>50</v>
      </c>
      <c r="DK23" s="37">
        <v>50</v>
      </c>
      <c r="DL23" s="37">
        <v>50</v>
      </c>
      <c r="DM23" s="37">
        <v>50</v>
      </c>
      <c r="DN23" s="37">
        <v>50</v>
      </c>
      <c r="DO23" s="37">
        <v>50</v>
      </c>
      <c r="DQ23" s="37"/>
      <c r="DR23" s="36" t="s">
        <v>15</v>
      </c>
      <c r="DS23" s="37">
        <v>50</v>
      </c>
      <c r="DT23" s="37">
        <v>50</v>
      </c>
      <c r="DU23" s="37">
        <v>50</v>
      </c>
      <c r="DV23" s="37">
        <v>50</v>
      </c>
      <c r="DW23" s="37">
        <v>50</v>
      </c>
      <c r="DX23" s="37">
        <v>50</v>
      </c>
      <c r="DY23" s="37">
        <v>50</v>
      </c>
      <c r="DZ23" s="37">
        <v>50</v>
      </c>
      <c r="EA23" s="37">
        <v>50</v>
      </c>
      <c r="EB23" s="37">
        <v>50</v>
      </c>
      <c r="EC23" s="37">
        <v>50</v>
      </c>
      <c r="ED23" s="37">
        <v>50</v>
      </c>
      <c r="EE23" s="37">
        <v>50</v>
      </c>
      <c r="EF23" s="37">
        <v>50</v>
      </c>
      <c r="EG23" s="37">
        <v>50</v>
      </c>
      <c r="EH23" s="37">
        <v>50</v>
      </c>
      <c r="EI23" s="37">
        <v>50</v>
      </c>
      <c r="EJ23" s="37">
        <v>50</v>
      </c>
      <c r="EK23" s="37">
        <v>50</v>
      </c>
      <c r="EL23" s="37">
        <v>50</v>
      </c>
      <c r="EM23" s="37">
        <v>50</v>
      </c>
      <c r="EO23" s="37"/>
      <c r="EP23" s="36" t="s">
        <v>15</v>
      </c>
      <c r="EQ23" s="37">
        <v>50</v>
      </c>
      <c r="ER23" s="37">
        <v>50</v>
      </c>
      <c r="ES23" s="37">
        <v>50</v>
      </c>
      <c r="ET23" s="37">
        <v>50</v>
      </c>
      <c r="EU23" s="37">
        <v>50</v>
      </c>
      <c r="EV23" s="37">
        <v>50</v>
      </c>
      <c r="EW23" s="37">
        <v>50</v>
      </c>
      <c r="EX23" s="37">
        <v>50</v>
      </c>
      <c r="EY23" s="37">
        <v>50</v>
      </c>
      <c r="EZ23" s="37">
        <v>50</v>
      </c>
      <c r="FA23" s="37">
        <v>50</v>
      </c>
      <c r="FB23" s="37">
        <v>50</v>
      </c>
      <c r="FC23" s="37">
        <v>50</v>
      </c>
      <c r="FD23" s="37">
        <v>50</v>
      </c>
      <c r="FE23" s="37">
        <v>50</v>
      </c>
      <c r="FF23" s="37">
        <v>50</v>
      </c>
      <c r="FG23" s="37">
        <v>50</v>
      </c>
      <c r="FH23" s="37">
        <v>50</v>
      </c>
      <c r="FI23" s="37">
        <v>50</v>
      </c>
      <c r="FJ23" s="37">
        <v>50</v>
      </c>
      <c r="FK23" s="37">
        <v>50</v>
      </c>
    </row>
    <row r="24" spans="1:167" ht="14.5">
      <c r="A24" s="206"/>
      <c r="B24" s="206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Y24" s="206"/>
      <c r="Z24" s="206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  <c r="AW24" s="206"/>
      <c r="AX24" s="206"/>
      <c r="AY24" s="37"/>
      <c r="AZ24" s="37"/>
      <c r="BA24" s="37"/>
      <c r="BB24" s="37"/>
      <c r="BC24" s="37"/>
      <c r="BD24" s="37"/>
      <c r="BE24" s="37"/>
      <c r="BF24" s="37"/>
      <c r="BG24" s="37"/>
      <c r="BH24" s="37"/>
      <c r="BI24" s="37"/>
      <c r="BJ24" s="37"/>
      <c r="BK24" s="37"/>
      <c r="BL24" s="37"/>
      <c r="BM24" s="37"/>
      <c r="BN24" s="37"/>
      <c r="BO24" s="37"/>
      <c r="BP24" s="37"/>
      <c r="BQ24" s="37"/>
      <c r="BR24" s="37"/>
      <c r="BS24" s="37"/>
      <c r="BU24" s="206"/>
      <c r="BV24" s="206"/>
      <c r="BW24" s="37"/>
      <c r="BX24" s="37"/>
      <c r="BY24" s="37"/>
      <c r="BZ24" s="37"/>
      <c r="CA24" s="37"/>
      <c r="CB24" s="37"/>
      <c r="CC24" s="37"/>
      <c r="CD24" s="37"/>
      <c r="CE24" s="37"/>
      <c r="CF24" s="37"/>
      <c r="CG24" s="37"/>
      <c r="CH24" s="37"/>
      <c r="CI24" s="37"/>
      <c r="CJ24" s="37"/>
      <c r="CK24" s="37"/>
      <c r="CL24" s="37"/>
      <c r="CM24" s="37"/>
      <c r="CN24" s="37"/>
      <c r="CO24" s="37"/>
      <c r="CP24" s="37"/>
      <c r="CQ24" s="37"/>
      <c r="CS24" s="206"/>
      <c r="CT24" s="206"/>
      <c r="CU24" s="37"/>
      <c r="CV24" s="37"/>
      <c r="CW24" s="37"/>
      <c r="CX24" s="37"/>
      <c r="CY24" s="37"/>
      <c r="CZ24" s="37"/>
      <c r="DA24" s="37"/>
      <c r="DB24" s="37"/>
      <c r="DC24" s="37"/>
      <c r="DD24" s="37"/>
      <c r="DE24" s="37"/>
      <c r="DF24" s="37"/>
      <c r="DG24" s="37"/>
      <c r="DH24" s="37"/>
      <c r="DI24" s="37"/>
      <c r="DJ24" s="37"/>
      <c r="DK24" s="37"/>
      <c r="DL24" s="37"/>
      <c r="DM24" s="37"/>
      <c r="DN24" s="37"/>
      <c r="DO24" s="37"/>
      <c r="DQ24" s="206"/>
      <c r="DR24" s="206"/>
      <c r="DS24" s="37"/>
      <c r="DT24" s="37"/>
      <c r="DU24" s="37"/>
      <c r="DV24" s="37"/>
      <c r="DW24" s="37"/>
      <c r="DX24" s="37"/>
      <c r="DY24" s="37"/>
      <c r="DZ24" s="37"/>
      <c r="EA24" s="37"/>
      <c r="EB24" s="37"/>
      <c r="EC24" s="37"/>
      <c r="ED24" s="37"/>
      <c r="EE24" s="37"/>
      <c r="EF24" s="37"/>
      <c r="EG24" s="37"/>
      <c r="EH24" s="37"/>
      <c r="EI24" s="37"/>
      <c r="EJ24" s="37"/>
      <c r="EK24" s="37"/>
      <c r="EL24" s="37"/>
      <c r="EM24" s="37"/>
      <c r="EO24" s="206"/>
      <c r="EP24" s="206"/>
      <c r="EQ24" s="37"/>
      <c r="ER24" s="37"/>
      <c r="ES24" s="37"/>
      <c r="ET24" s="37"/>
      <c r="EU24" s="37"/>
      <c r="EV24" s="37"/>
      <c r="EW24" s="37"/>
      <c r="EX24" s="37"/>
      <c r="EY24" s="37"/>
      <c r="EZ24" s="37"/>
      <c r="FA24" s="37"/>
      <c r="FB24" s="37"/>
      <c r="FC24" s="37"/>
      <c r="FD24" s="37"/>
      <c r="FE24" s="37"/>
      <c r="FF24" s="37"/>
      <c r="FG24" s="37"/>
      <c r="FH24" s="37"/>
      <c r="FI24" s="37"/>
      <c r="FJ24" s="37"/>
      <c r="FK24" s="37"/>
    </row>
    <row r="25" spans="1:167" ht="14.5">
      <c r="A25" s="37"/>
      <c r="B25" s="13" t="s">
        <v>215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3" t="s">
        <v>215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3" t="s">
        <v>215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3" t="s">
        <v>215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3" t="s">
        <v>215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3" t="s">
        <v>215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3" t="s">
        <v>215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4.5">
      <c r="A26" s="37"/>
      <c r="B26" s="36" t="s">
        <v>11</v>
      </c>
      <c r="C26" s="37">
        <v>100</v>
      </c>
      <c r="D26" s="37">
        <v>100</v>
      </c>
      <c r="E26" s="37">
        <v>100</v>
      </c>
      <c r="F26" s="37">
        <v>100</v>
      </c>
      <c r="G26" s="37">
        <v>100</v>
      </c>
      <c r="H26" s="37">
        <v>100</v>
      </c>
      <c r="I26" s="37">
        <v>100</v>
      </c>
      <c r="J26" s="37">
        <v>100</v>
      </c>
      <c r="K26" s="37">
        <v>100</v>
      </c>
      <c r="L26" s="37">
        <v>100</v>
      </c>
      <c r="M26" s="37">
        <v>100</v>
      </c>
      <c r="N26" s="37">
        <v>100</v>
      </c>
      <c r="O26" s="37">
        <v>100</v>
      </c>
      <c r="P26" s="37">
        <v>100</v>
      </c>
      <c r="Q26" s="37">
        <v>100</v>
      </c>
      <c r="R26" s="37">
        <v>100</v>
      </c>
      <c r="S26" s="37">
        <v>100</v>
      </c>
      <c r="T26" s="37">
        <v>100</v>
      </c>
      <c r="U26" s="37">
        <v>100</v>
      </c>
      <c r="V26" s="37">
        <v>100</v>
      </c>
      <c r="W26" s="37">
        <v>100</v>
      </c>
      <c r="Y26" s="37"/>
      <c r="Z26" s="36" t="s">
        <v>11</v>
      </c>
      <c r="AA26" s="37">
        <v>100</v>
      </c>
      <c r="AB26" s="37">
        <v>100</v>
      </c>
      <c r="AC26" s="37">
        <v>100</v>
      </c>
      <c r="AD26" s="37">
        <v>100</v>
      </c>
      <c r="AE26" s="37">
        <v>100</v>
      </c>
      <c r="AF26" s="37">
        <v>100</v>
      </c>
      <c r="AG26" s="37">
        <v>100</v>
      </c>
      <c r="AH26" s="37">
        <v>100</v>
      </c>
      <c r="AI26" s="37">
        <v>100</v>
      </c>
      <c r="AJ26" s="37">
        <v>100</v>
      </c>
      <c r="AK26" s="37">
        <v>100</v>
      </c>
      <c r="AL26" s="37">
        <v>100</v>
      </c>
      <c r="AM26" s="37">
        <v>100</v>
      </c>
      <c r="AN26" s="37">
        <v>100</v>
      </c>
      <c r="AO26" s="37">
        <v>100</v>
      </c>
      <c r="AP26" s="37">
        <v>100</v>
      </c>
      <c r="AQ26" s="37">
        <v>100</v>
      </c>
      <c r="AR26" s="37">
        <v>100</v>
      </c>
      <c r="AS26" s="37">
        <v>100</v>
      </c>
      <c r="AT26" s="37">
        <v>100</v>
      </c>
      <c r="AU26" s="37">
        <v>100</v>
      </c>
      <c r="AW26" s="37"/>
      <c r="AX26" s="36" t="s">
        <v>11</v>
      </c>
      <c r="AY26" s="37">
        <v>100</v>
      </c>
      <c r="AZ26" s="37">
        <v>100</v>
      </c>
      <c r="BA26" s="37">
        <v>100</v>
      </c>
      <c r="BB26" s="37">
        <v>100</v>
      </c>
      <c r="BC26" s="37">
        <v>100</v>
      </c>
      <c r="BD26" s="37">
        <v>100</v>
      </c>
      <c r="BE26" s="37">
        <v>100</v>
      </c>
      <c r="BF26" s="37">
        <v>100</v>
      </c>
      <c r="BG26" s="37">
        <v>100</v>
      </c>
      <c r="BH26" s="37">
        <v>100</v>
      </c>
      <c r="BI26" s="37">
        <v>100</v>
      </c>
      <c r="BJ26" s="37">
        <v>100</v>
      </c>
      <c r="BK26" s="37">
        <v>100</v>
      </c>
      <c r="BL26" s="37">
        <v>100</v>
      </c>
      <c r="BM26" s="37">
        <v>100</v>
      </c>
      <c r="BN26" s="37">
        <v>100</v>
      </c>
      <c r="BO26" s="37">
        <v>100</v>
      </c>
      <c r="BP26" s="37">
        <v>100</v>
      </c>
      <c r="BQ26" s="37">
        <v>100</v>
      </c>
      <c r="BR26" s="37">
        <v>100</v>
      </c>
      <c r="BS26" s="37">
        <v>100</v>
      </c>
      <c r="BU26" s="37"/>
      <c r="BV26" s="36" t="s">
        <v>11</v>
      </c>
      <c r="BW26" s="37">
        <v>100</v>
      </c>
      <c r="BX26" s="37">
        <v>100</v>
      </c>
      <c r="BY26" s="37">
        <v>100</v>
      </c>
      <c r="BZ26" s="37">
        <v>100</v>
      </c>
      <c r="CA26" s="37">
        <v>100</v>
      </c>
      <c r="CB26" s="37">
        <v>100</v>
      </c>
      <c r="CC26" s="37">
        <v>100</v>
      </c>
      <c r="CD26" s="37">
        <v>100</v>
      </c>
      <c r="CE26" s="37">
        <v>100</v>
      </c>
      <c r="CF26" s="37">
        <v>100</v>
      </c>
      <c r="CG26" s="37">
        <v>100</v>
      </c>
      <c r="CH26" s="37">
        <v>100</v>
      </c>
      <c r="CI26" s="37">
        <v>100</v>
      </c>
      <c r="CJ26" s="37">
        <v>100</v>
      </c>
      <c r="CK26" s="37">
        <v>100</v>
      </c>
      <c r="CL26" s="37">
        <v>100</v>
      </c>
      <c r="CM26" s="37">
        <v>100</v>
      </c>
      <c r="CN26" s="37">
        <v>100</v>
      </c>
      <c r="CO26" s="37">
        <v>100</v>
      </c>
      <c r="CP26" s="37">
        <v>100</v>
      </c>
      <c r="CQ26" s="37">
        <v>100</v>
      </c>
      <c r="CS26" s="37"/>
      <c r="CT26" s="36" t="s">
        <v>11</v>
      </c>
      <c r="CU26" s="37">
        <v>100</v>
      </c>
      <c r="CV26" s="37">
        <v>100</v>
      </c>
      <c r="CW26" s="37">
        <v>100</v>
      </c>
      <c r="CX26" s="37">
        <v>100</v>
      </c>
      <c r="CY26" s="37">
        <v>100</v>
      </c>
      <c r="CZ26" s="37">
        <v>100</v>
      </c>
      <c r="DA26" s="37">
        <v>100</v>
      </c>
      <c r="DB26" s="37">
        <v>100</v>
      </c>
      <c r="DC26" s="37">
        <v>100</v>
      </c>
      <c r="DD26" s="37">
        <v>100</v>
      </c>
      <c r="DE26" s="37">
        <v>100</v>
      </c>
      <c r="DF26" s="37">
        <v>100</v>
      </c>
      <c r="DG26" s="37">
        <v>100</v>
      </c>
      <c r="DH26" s="37">
        <v>100</v>
      </c>
      <c r="DI26" s="37">
        <v>100</v>
      </c>
      <c r="DJ26" s="37">
        <v>100</v>
      </c>
      <c r="DK26" s="37">
        <v>100</v>
      </c>
      <c r="DL26" s="37">
        <v>100</v>
      </c>
      <c r="DM26" s="37">
        <v>100</v>
      </c>
      <c r="DN26" s="37">
        <v>100</v>
      </c>
      <c r="DO26" s="37">
        <v>100</v>
      </c>
      <c r="DQ26" s="37"/>
      <c r="DR26" s="36" t="s">
        <v>11</v>
      </c>
      <c r="DS26" s="37">
        <v>100</v>
      </c>
      <c r="DT26" s="37">
        <v>100</v>
      </c>
      <c r="DU26" s="37">
        <v>100</v>
      </c>
      <c r="DV26" s="37">
        <v>100</v>
      </c>
      <c r="DW26" s="37">
        <v>100</v>
      </c>
      <c r="DX26" s="37">
        <v>100</v>
      </c>
      <c r="DY26" s="37">
        <v>100</v>
      </c>
      <c r="DZ26" s="37">
        <v>100</v>
      </c>
      <c r="EA26" s="37">
        <v>100</v>
      </c>
      <c r="EB26" s="37">
        <v>100</v>
      </c>
      <c r="EC26" s="37">
        <v>100</v>
      </c>
      <c r="ED26" s="37">
        <v>100</v>
      </c>
      <c r="EE26" s="37">
        <v>100</v>
      </c>
      <c r="EF26" s="37">
        <v>100</v>
      </c>
      <c r="EG26" s="37">
        <v>100</v>
      </c>
      <c r="EH26" s="37">
        <v>100</v>
      </c>
      <c r="EI26" s="37">
        <v>100</v>
      </c>
      <c r="EJ26" s="37">
        <v>100</v>
      </c>
      <c r="EK26" s="37">
        <v>100</v>
      </c>
      <c r="EL26" s="37">
        <v>100</v>
      </c>
      <c r="EM26" s="37">
        <v>100</v>
      </c>
      <c r="EO26" s="37"/>
      <c r="EP26" s="36" t="s">
        <v>11</v>
      </c>
      <c r="EQ26" s="37">
        <v>100</v>
      </c>
      <c r="ER26" s="37">
        <v>100</v>
      </c>
      <c r="ES26" s="37">
        <v>100</v>
      </c>
      <c r="ET26" s="37">
        <v>100</v>
      </c>
      <c r="EU26" s="37">
        <v>100</v>
      </c>
      <c r="EV26" s="37">
        <v>100</v>
      </c>
      <c r="EW26" s="37">
        <v>100</v>
      </c>
      <c r="EX26" s="37">
        <v>100</v>
      </c>
      <c r="EY26" s="37">
        <v>100</v>
      </c>
      <c r="EZ26" s="37">
        <v>100</v>
      </c>
      <c r="FA26" s="37">
        <v>100</v>
      </c>
      <c r="FB26" s="37">
        <v>100</v>
      </c>
      <c r="FC26" s="37">
        <v>100</v>
      </c>
      <c r="FD26" s="37">
        <v>100</v>
      </c>
      <c r="FE26" s="37">
        <v>100</v>
      </c>
      <c r="FF26" s="37">
        <v>100</v>
      </c>
      <c r="FG26" s="37">
        <v>100</v>
      </c>
      <c r="FH26" s="37">
        <v>100</v>
      </c>
      <c r="FI26" s="37">
        <v>100</v>
      </c>
      <c r="FJ26" s="37">
        <v>100</v>
      </c>
      <c r="FK26" s="37">
        <v>100</v>
      </c>
    </row>
    <row r="27" spans="1:167" ht="14.5">
      <c r="A27" s="37"/>
      <c r="B27" s="36" t="s">
        <v>15</v>
      </c>
      <c r="C27" s="37">
        <v>50</v>
      </c>
      <c r="D27" s="37">
        <v>50</v>
      </c>
      <c r="E27" s="37">
        <v>50</v>
      </c>
      <c r="F27" s="37">
        <v>50</v>
      </c>
      <c r="G27" s="37">
        <v>50</v>
      </c>
      <c r="H27" s="37">
        <v>50</v>
      </c>
      <c r="I27" s="37">
        <v>50</v>
      </c>
      <c r="J27" s="37">
        <v>50</v>
      </c>
      <c r="K27" s="37">
        <v>50</v>
      </c>
      <c r="L27" s="37">
        <v>50</v>
      </c>
      <c r="M27" s="37">
        <v>50</v>
      </c>
      <c r="N27" s="37">
        <v>50</v>
      </c>
      <c r="O27" s="37">
        <v>50</v>
      </c>
      <c r="P27" s="37">
        <v>50</v>
      </c>
      <c r="Q27" s="37">
        <v>50</v>
      </c>
      <c r="R27" s="37">
        <v>50</v>
      </c>
      <c r="S27" s="37">
        <v>50</v>
      </c>
      <c r="T27" s="37">
        <v>50</v>
      </c>
      <c r="U27" s="37">
        <v>50</v>
      </c>
      <c r="V27" s="37">
        <v>50</v>
      </c>
      <c r="W27" s="37">
        <v>50</v>
      </c>
      <c r="Y27" s="37"/>
      <c r="Z27" s="36" t="s">
        <v>15</v>
      </c>
      <c r="AA27" s="37">
        <v>50</v>
      </c>
      <c r="AB27" s="37">
        <v>50</v>
      </c>
      <c r="AC27" s="37">
        <v>50</v>
      </c>
      <c r="AD27" s="37">
        <v>50</v>
      </c>
      <c r="AE27" s="37">
        <v>50</v>
      </c>
      <c r="AF27" s="37">
        <v>50</v>
      </c>
      <c r="AG27" s="37">
        <v>50</v>
      </c>
      <c r="AH27" s="37">
        <v>50</v>
      </c>
      <c r="AI27" s="37">
        <v>50</v>
      </c>
      <c r="AJ27" s="37">
        <v>50</v>
      </c>
      <c r="AK27" s="37">
        <v>50</v>
      </c>
      <c r="AL27" s="37">
        <v>50</v>
      </c>
      <c r="AM27" s="37">
        <v>50</v>
      </c>
      <c r="AN27" s="37">
        <v>50</v>
      </c>
      <c r="AO27" s="37">
        <v>50</v>
      </c>
      <c r="AP27" s="37">
        <v>50</v>
      </c>
      <c r="AQ27" s="37">
        <v>50</v>
      </c>
      <c r="AR27" s="37">
        <v>50</v>
      </c>
      <c r="AS27" s="37">
        <v>50</v>
      </c>
      <c r="AT27" s="37">
        <v>50</v>
      </c>
      <c r="AU27" s="37">
        <v>50</v>
      </c>
      <c r="AW27" s="37"/>
      <c r="AX27" s="36" t="s">
        <v>15</v>
      </c>
      <c r="AY27" s="37">
        <v>50</v>
      </c>
      <c r="AZ27" s="37">
        <v>50</v>
      </c>
      <c r="BA27" s="37">
        <v>50</v>
      </c>
      <c r="BB27" s="37">
        <v>50</v>
      </c>
      <c r="BC27" s="37">
        <v>50</v>
      </c>
      <c r="BD27" s="37">
        <v>50</v>
      </c>
      <c r="BE27" s="37">
        <v>50</v>
      </c>
      <c r="BF27" s="37">
        <v>50</v>
      </c>
      <c r="BG27" s="37">
        <v>50</v>
      </c>
      <c r="BH27" s="37">
        <v>50</v>
      </c>
      <c r="BI27" s="37">
        <v>50</v>
      </c>
      <c r="BJ27" s="37">
        <v>50</v>
      </c>
      <c r="BK27" s="37">
        <v>50</v>
      </c>
      <c r="BL27" s="37">
        <v>50</v>
      </c>
      <c r="BM27" s="37">
        <v>50</v>
      </c>
      <c r="BN27" s="37">
        <v>50</v>
      </c>
      <c r="BO27" s="37">
        <v>50</v>
      </c>
      <c r="BP27" s="37">
        <v>50</v>
      </c>
      <c r="BQ27" s="37">
        <v>50</v>
      </c>
      <c r="BR27" s="37">
        <v>50</v>
      </c>
      <c r="BS27" s="37">
        <v>50</v>
      </c>
      <c r="BU27" s="37"/>
      <c r="BV27" s="36" t="s">
        <v>15</v>
      </c>
      <c r="BW27" s="37">
        <v>50</v>
      </c>
      <c r="BX27" s="37">
        <v>50</v>
      </c>
      <c r="BY27" s="37">
        <v>50</v>
      </c>
      <c r="BZ27" s="37">
        <v>50</v>
      </c>
      <c r="CA27" s="37">
        <v>50</v>
      </c>
      <c r="CB27" s="37">
        <v>50</v>
      </c>
      <c r="CC27" s="37">
        <v>50</v>
      </c>
      <c r="CD27" s="37">
        <v>50</v>
      </c>
      <c r="CE27" s="37">
        <v>50</v>
      </c>
      <c r="CF27" s="37">
        <v>50</v>
      </c>
      <c r="CG27" s="37">
        <v>50</v>
      </c>
      <c r="CH27" s="37">
        <v>50</v>
      </c>
      <c r="CI27" s="37">
        <v>50</v>
      </c>
      <c r="CJ27" s="37">
        <v>50</v>
      </c>
      <c r="CK27" s="37">
        <v>50</v>
      </c>
      <c r="CL27" s="37">
        <v>50</v>
      </c>
      <c r="CM27" s="37">
        <v>50</v>
      </c>
      <c r="CN27" s="37">
        <v>50</v>
      </c>
      <c r="CO27" s="37">
        <v>50</v>
      </c>
      <c r="CP27" s="37">
        <v>50</v>
      </c>
      <c r="CQ27" s="37">
        <v>50</v>
      </c>
      <c r="CS27" s="37"/>
      <c r="CT27" s="36" t="s">
        <v>15</v>
      </c>
      <c r="CU27" s="37">
        <v>50</v>
      </c>
      <c r="CV27" s="37">
        <v>50</v>
      </c>
      <c r="CW27" s="37">
        <v>50</v>
      </c>
      <c r="CX27" s="37">
        <v>50</v>
      </c>
      <c r="CY27" s="37">
        <v>50</v>
      </c>
      <c r="CZ27" s="37">
        <v>50</v>
      </c>
      <c r="DA27" s="37">
        <v>50</v>
      </c>
      <c r="DB27" s="37">
        <v>50</v>
      </c>
      <c r="DC27" s="37">
        <v>50</v>
      </c>
      <c r="DD27" s="37">
        <v>50</v>
      </c>
      <c r="DE27" s="37">
        <v>50</v>
      </c>
      <c r="DF27" s="37">
        <v>50</v>
      </c>
      <c r="DG27" s="37">
        <v>50</v>
      </c>
      <c r="DH27" s="37">
        <v>50</v>
      </c>
      <c r="DI27" s="37">
        <v>50</v>
      </c>
      <c r="DJ27" s="37">
        <v>50</v>
      </c>
      <c r="DK27" s="37">
        <v>50</v>
      </c>
      <c r="DL27" s="37">
        <v>50</v>
      </c>
      <c r="DM27" s="37">
        <v>50</v>
      </c>
      <c r="DN27" s="37">
        <v>50</v>
      </c>
      <c r="DO27" s="37">
        <v>50</v>
      </c>
      <c r="DQ27" s="37"/>
      <c r="DR27" s="36" t="s">
        <v>15</v>
      </c>
      <c r="DS27" s="37">
        <v>50</v>
      </c>
      <c r="DT27" s="37">
        <v>50</v>
      </c>
      <c r="DU27" s="37">
        <v>50</v>
      </c>
      <c r="DV27" s="37">
        <v>50</v>
      </c>
      <c r="DW27" s="37">
        <v>50</v>
      </c>
      <c r="DX27" s="37">
        <v>50</v>
      </c>
      <c r="DY27" s="37">
        <v>50</v>
      </c>
      <c r="DZ27" s="37">
        <v>50</v>
      </c>
      <c r="EA27" s="37">
        <v>50</v>
      </c>
      <c r="EB27" s="37">
        <v>50</v>
      </c>
      <c r="EC27" s="37">
        <v>50</v>
      </c>
      <c r="ED27" s="37">
        <v>50</v>
      </c>
      <c r="EE27" s="37">
        <v>50</v>
      </c>
      <c r="EF27" s="37">
        <v>50</v>
      </c>
      <c r="EG27" s="37">
        <v>50</v>
      </c>
      <c r="EH27" s="37">
        <v>50</v>
      </c>
      <c r="EI27" s="37">
        <v>50</v>
      </c>
      <c r="EJ27" s="37">
        <v>50</v>
      </c>
      <c r="EK27" s="37">
        <v>50</v>
      </c>
      <c r="EL27" s="37">
        <v>50</v>
      </c>
      <c r="EM27" s="37">
        <v>50</v>
      </c>
      <c r="EO27" s="37"/>
      <c r="EP27" s="36" t="s">
        <v>15</v>
      </c>
      <c r="EQ27" s="37">
        <v>50</v>
      </c>
      <c r="ER27" s="37">
        <v>50</v>
      </c>
      <c r="ES27" s="37">
        <v>50</v>
      </c>
      <c r="ET27" s="37">
        <v>50</v>
      </c>
      <c r="EU27" s="37">
        <v>50</v>
      </c>
      <c r="EV27" s="37">
        <v>50</v>
      </c>
      <c r="EW27" s="37">
        <v>50</v>
      </c>
      <c r="EX27" s="37">
        <v>50</v>
      </c>
      <c r="EY27" s="37">
        <v>50</v>
      </c>
      <c r="EZ27" s="37">
        <v>50</v>
      </c>
      <c r="FA27" s="37">
        <v>50</v>
      </c>
      <c r="FB27" s="37">
        <v>50</v>
      </c>
      <c r="FC27" s="37">
        <v>50</v>
      </c>
      <c r="FD27" s="37">
        <v>50</v>
      </c>
      <c r="FE27" s="37">
        <v>50</v>
      </c>
      <c r="FF27" s="37">
        <v>50</v>
      </c>
      <c r="FG27" s="37">
        <v>50</v>
      </c>
      <c r="FH27" s="37">
        <v>50</v>
      </c>
      <c r="FI27" s="37">
        <v>50</v>
      </c>
      <c r="FJ27" s="37">
        <v>50</v>
      </c>
      <c r="FK27" s="37">
        <v>50</v>
      </c>
    </row>
    <row r="28" spans="1:167" ht="14.5">
      <c r="A28" s="206"/>
      <c r="B28" s="206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Y28" s="206"/>
      <c r="Z28" s="206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W28" s="206"/>
      <c r="AX28" s="206"/>
      <c r="AY28" s="37"/>
      <c r="AZ28" s="37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7"/>
      <c r="BP28" s="37"/>
      <c r="BQ28" s="37"/>
      <c r="BR28" s="37"/>
      <c r="BS28" s="37"/>
      <c r="BU28" s="206"/>
      <c r="BV28" s="206"/>
      <c r="BW28" s="37"/>
      <c r="BX28" s="37"/>
      <c r="BY28" s="37"/>
      <c r="BZ28" s="37"/>
      <c r="CA28" s="37"/>
      <c r="CB28" s="37"/>
      <c r="CC28" s="37"/>
      <c r="CD28" s="37"/>
      <c r="CE28" s="37"/>
      <c r="CF28" s="37"/>
      <c r="CG28" s="37"/>
      <c r="CH28" s="37"/>
      <c r="CI28" s="37"/>
      <c r="CJ28" s="37"/>
      <c r="CK28" s="37"/>
      <c r="CL28" s="37"/>
      <c r="CM28" s="37"/>
      <c r="CN28" s="37"/>
      <c r="CO28" s="37"/>
      <c r="CP28" s="37"/>
      <c r="CQ28" s="37"/>
      <c r="CS28" s="206"/>
      <c r="CT28" s="206"/>
      <c r="CU28" s="37"/>
      <c r="CV28" s="37"/>
      <c r="CW28" s="37"/>
      <c r="CX28" s="37"/>
      <c r="CY28" s="37"/>
      <c r="CZ28" s="37"/>
      <c r="DA28" s="37"/>
      <c r="DB28" s="37"/>
      <c r="DC28" s="37"/>
      <c r="DD28" s="37"/>
      <c r="DE28" s="37"/>
      <c r="DF28" s="37"/>
      <c r="DG28" s="37"/>
      <c r="DH28" s="37"/>
      <c r="DI28" s="37"/>
      <c r="DJ28" s="37"/>
      <c r="DK28" s="37"/>
      <c r="DL28" s="37"/>
      <c r="DM28" s="37"/>
      <c r="DN28" s="37"/>
      <c r="DO28" s="37"/>
      <c r="DQ28" s="206"/>
      <c r="DR28" s="206"/>
      <c r="DS28" s="37"/>
      <c r="DT28" s="37"/>
      <c r="DU28" s="37"/>
      <c r="DV28" s="37"/>
      <c r="DW28" s="37"/>
      <c r="DX28" s="37"/>
      <c r="DY28" s="37"/>
      <c r="DZ28" s="37"/>
      <c r="EA28" s="37"/>
      <c r="EB28" s="37"/>
      <c r="EC28" s="37"/>
      <c r="ED28" s="37"/>
      <c r="EE28" s="37"/>
      <c r="EF28" s="37"/>
      <c r="EG28" s="37"/>
      <c r="EH28" s="37"/>
      <c r="EI28" s="37"/>
      <c r="EJ28" s="37"/>
      <c r="EK28" s="37"/>
      <c r="EL28" s="37"/>
      <c r="EM28" s="37"/>
      <c r="EO28" s="206"/>
      <c r="EP28" s="206"/>
      <c r="EQ28" s="37"/>
      <c r="ER28" s="37"/>
      <c r="ES28" s="37"/>
      <c r="ET28" s="37"/>
      <c r="EU28" s="37"/>
      <c r="EV28" s="37"/>
      <c r="EW28" s="37"/>
      <c r="EX28" s="37"/>
      <c r="EY28" s="37"/>
      <c r="EZ28" s="37"/>
      <c r="FA28" s="37"/>
      <c r="FB28" s="37"/>
      <c r="FC28" s="37"/>
      <c r="FD28" s="37"/>
      <c r="FE28" s="37"/>
      <c r="FF28" s="37"/>
      <c r="FG28" s="37"/>
      <c r="FH28" s="37"/>
      <c r="FI28" s="37"/>
      <c r="FJ28" s="37"/>
      <c r="FK28" s="37"/>
    </row>
    <row r="29" spans="1:167" ht="14.5">
      <c r="A29" s="37"/>
      <c r="B29" s="13" t="s">
        <v>216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Y29" s="37"/>
      <c r="Z29" s="13" t="s">
        <v>216</v>
      </c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W29" s="37"/>
      <c r="AX29" s="13" t="s">
        <v>216</v>
      </c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U29" s="37"/>
      <c r="BV29" s="13" t="s">
        <v>216</v>
      </c>
      <c r="BW29" s="37"/>
      <c r="BX29" s="37"/>
      <c r="BY29" s="37"/>
      <c r="BZ29" s="37"/>
      <c r="CA29" s="37"/>
      <c r="CB29" s="37"/>
      <c r="CC29" s="37"/>
      <c r="CD29" s="37"/>
      <c r="CE29" s="37"/>
      <c r="CF29" s="37"/>
      <c r="CG29" s="37"/>
      <c r="CH29" s="37"/>
      <c r="CI29" s="37"/>
      <c r="CJ29" s="37"/>
      <c r="CK29" s="37"/>
      <c r="CL29" s="37"/>
      <c r="CM29" s="37"/>
      <c r="CN29" s="37"/>
      <c r="CO29" s="37"/>
      <c r="CP29" s="37"/>
      <c r="CQ29" s="37"/>
      <c r="CS29" s="37"/>
      <c r="CT29" s="13" t="s">
        <v>216</v>
      </c>
      <c r="CU29" s="37"/>
      <c r="CV29" s="37"/>
      <c r="CW29" s="37"/>
      <c r="CX29" s="37"/>
      <c r="CY29" s="37"/>
      <c r="CZ29" s="37"/>
      <c r="DA29" s="37"/>
      <c r="DB29" s="37"/>
      <c r="DC29" s="37"/>
      <c r="DD29" s="37"/>
      <c r="DE29" s="37"/>
      <c r="DF29" s="37"/>
      <c r="DG29" s="37"/>
      <c r="DH29" s="37"/>
      <c r="DI29" s="37"/>
      <c r="DJ29" s="37"/>
      <c r="DK29" s="37"/>
      <c r="DL29" s="37"/>
      <c r="DM29" s="37"/>
      <c r="DN29" s="37"/>
      <c r="DO29" s="37"/>
      <c r="DQ29" s="37"/>
      <c r="DR29" s="13" t="s">
        <v>216</v>
      </c>
      <c r="DS29" s="37"/>
      <c r="DT29" s="37"/>
      <c r="DU29" s="37"/>
      <c r="DV29" s="37"/>
      <c r="DW29" s="37"/>
      <c r="DX29" s="37"/>
      <c r="DY29" s="37"/>
      <c r="DZ29" s="37"/>
      <c r="EA29" s="37"/>
      <c r="EB29" s="37"/>
      <c r="EC29" s="37"/>
      <c r="ED29" s="37"/>
      <c r="EE29" s="37"/>
      <c r="EF29" s="37"/>
      <c r="EG29" s="37"/>
      <c r="EH29" s="37"/>
      <c r="EI29" s="37"/>
      <c r="EJ29" s="37"/>
      <c r="EK29" s="37"/>
      <c r="EL29" s="37"/>
      <c r="EM29" s="37"/>
      <c r="EO29" s="37"/>
      <c r="EP29" s="13" t="s">
        <v>216</v>
      </c>
      <c r="EQ29" s="37"/>
      <c r="ER29" s="37"/>
      <c r="ES29" s="37"/>
      <c r="ET29" s="37"/>
      <c r="EU29" s="37"/>
      <c r="EV29" s="37"/>
      <c r="EW29" s="37"/>
      <c r="EX29" s="37"/>
      <c r="EY29" s="37"/>
      <c r="EZ29" s="37"/>
      <c r="FA29" s="37"/>
      <c r="FB29" s="37"/>
      <c r="FC29" s="37"/>
      <c r="FD29" s="37"/>
      <c r="FE29" s="37"/>
      <c r="FF29" s="37"/>
      <c r="FG29" s="37"/>
      <c r="FH29" s="37"/>
      <c r="FI29" s="37"/>
      <c r="FJ29" s="37"/>
      <c r="FK29" s="37"/>
    </row>
    <row r="30" spans="1:167" ht="14.5">
      <c r="A30" s="37"/>
      <c r="B30" s="36" t="s">
        <v>13</v>
      </c>
      <c r="C30" s="37">
        <v>78</v>
      </c>
      <c r="D30" s="37">
        <v>78</v>
      </c>
      <c r="E30" s="37">
        <v>78</v>
      </c>
      <c r="F30" s="37">
        <v>78</v>
      </c>
      <c r="G30" s="37">
        <v>78</v>
      </c>
      <c r="H30" s="37">
        <v>78</v>
      </c>
      <c r="I30" s="37">
        <v>78</v>
      </c>
      <c r="J30" s="37">
        <v>78</v>
      </c>
      <c r="K30" s="37">
        <v>78</v>
      </c>
      <c r="L30" s="37">
        <v>78</v>
      </c>
      <c r="M30" s="37">
        <v>78</v>
      </c>
      <c r="N30" s="37">
        <v>78</v>
      </c>
      <c r="O30" s="37">
        <v>78</v>
      </c>
      <c r="P30" s="37">
        <v>78</v>
      </c>
      <c r="Q30" s="37">
        <v>78</v>
      </c>
      <c r="R30" s="37">
        <v>78</v>
      </c>
      <c r="S30" s="37">
        <v>78</v>
      </c>
      <c r="T30" s="37">
        <v>78</v>
      </c>
      <c r="U30" s="37">
        <v>78</v>
      </c>
      <c r="V30" s="37">
        <v>78</v>
      </c>
      <c r="W30" s="37">
        <v>78</v>
      </c>
      <c r="Y30" s="37"/>
      <c r="Z30" s="36" t="s">
        <v>13</v>
      </c>
      <c r="AA30" s="37">
        <v>78</v>
      </c>
      <c r="AB30" s="37">
        <v>78</v>
      </c>
      <c r="AC30" s="37">
        <v>78</v>
      </c>
      <c r="AD30" s="37">
        <v>78</v>
      </c>
      <c r="AE30" s="37">
        <v>78</v>
      </c>
      <c r="AF30" s="37">
        <v>78</v>
      </c>
      <c r="AG30" s="37">
        <v>78</v>
      </c>
      <c r="AH30" s="37">
        <v>78</v>
      </c>
      <c r="AI30" s="37">
        <v>78</v>
      </c>
      <c r="AJ30" s="37">
        <v>78</v>
      </c>
      <c r="AK30" s="37">
        <v>78</v>
      </c>
      <c r="AL30" s="37">
        <v>78</v>
      </c>
      <c r="AM30" s="37">
        <v>78</v>
      </c>
      <c r="AN30" s="37">
        <v>78</v>
      </c>
      <c r="AO30" s="37">
        <v>78</v>
      </c>
      <c r="AP30" s="37">
        <v>78</v>
      </c>
      <c r="AQ30" s="37">
        <v>78</v>
      </c>
      <c r="AR30" s="37">
        <v>78</v>
      </c>
      <c r="AS30" s="37">
        <v>78</v>
      </c>
      <c r="AT30" s="37">
        <v>78</v>
      </c>
      <c r="AU30" s="37">
        <v>78</v>
      </c>
      <c r="AW30" s="37"/>
      <c r="AX30" s="36" t="s">
        <v>13</v>
      </c>
      <c r="AY30" s="37">
        <v>78</v>
      </c>
      <c r="AZ30" s="37">
        <v>78</v>
      </c>
      <c r="BA30" s="37">
        <v>78</v>
      </c>
      <c r="BB30" s="37">
        <v>78</v>
      </c>
      <c r="BC30" s="37">
        <v>78</v>
      </c>
      <c r="BD30" s="37">
        <v>78</v>
      </c>
      <c r="BE30" s="37">
        <v>78</v>
      </c>
      <c r="BF30" s="37">
        <v>78</v>
      </c>
      <c r="BG30" s="37">
        <v>78</v>
      </c>
      <c r="BH30" s="37">
        <v>78</v>
      </c>
      <c r="BI30" s="37">
        <v>78</v>
      </c>
      <c r="BJ30" s="37">
        <v>78</v>
      </c>
      <c r="BK30" s="37">
        <v>78</v>
      </c>
      <c r="BL30" s="37">
        <v>78</v>
      </c>
      <c r="BM30" s="37">
        <v>78</v>
      </c>
      <c r="BN30" s="37">
        <v>78</v>
      </c>
      <c r="BO30" s="37">
        <v>78</v>
      </c>
      <c r="BP30" s="37">
        <v>78</v>
      </c>
      <c r="BQ30" s="37">
        <v>78</v>
      </c>
      <c r="BR30" s="37">
        <v>78</v>
      </c>
      <c r="BS30" s="37">
        <v>78</v>
      </c>
      <c r="BU30" s="37"/>
      <c r="BV30" s="36" t="s">
        <v>13</v>
      </c>
      <c r="BW30" s="37">
        <v>78</v>
      </c>
      <c r="BX30" s="37">
        <v>78</v>
      </c>
      <c r="BY30" s="37">
        <v>78</v>
      </c>
      <c r="BZ30" s="37">
        <v>78</v>
      </c>
      <c r="CA30" s="37">
        <v>78</v>
      </c>
      <c r="CB30" s="37">
        <v>78</v>
      </c>
      <c r="CC30" s="37">
        <v>78</v>
      </c>
      <c r="CD30" s="37">
        <v>78</v>
      </c>
      <c r="CE30" s="37">
        <v>78</v>
      </c>
      <c r="CF30" s="37">
        <v>78</v>
      </c>
      <c r="CG30" s="37">
        <v>78</v>
      </c>
      <c r="CH30" s="37">
        <v>78</v>
      </c>
      <c r="CI30" s="37">
        <v>78</v>
      </c>
      <c r="CJ30" s="37">
        <v>78</v>
      </c>
      <c r="CK30" s="37">
        <v>78</v>
      </c>
      <c r="CL30" s="37">
        <v>78</v>
      </c>
      <c r="CM30" s="37">
        <v>78</v>
      </c>
      <c r="CN30" s="37">
        <v>78</v>
      </c>
      <c r="CO30" s="37">
        <v>78</v>
      </c>
      <c r="CP30" s="37">
        <v>78</v>
      </c>
      <c r="CQ30" s="37">
        <v>78</v>
      </c>
      <c r="CS30" s="37"/>
      <c r="CT30" s="36" t="s">
        <v>13</v>
      </c>
      <c r="CU30" s="37">
        <v>78</v>
      </c>
      <c r="CV30" s="37">
        <v>78</v>
      </c>
      <c r="CW30" s="37">
        <v>78</v>
      </c>
      <c r="CX30" s="37">
        <v>78</v>
      </c>
      <c r="CY30" s="37">
        <v>78</v>
      </c>
      <c r="CZ30" s="37">
        <v>78</v>
      </c>
      <c r="DA30" s="37">
        <v>78</v>
      </c>
      <c r="DB30" s="37">
        <v>78</v>
      </c>
      <c r="DC30" s="37">
        <v>78</v>
      </c>
      <c r="DD30" s="37">
        <v>78</v>
      </c>
      <c r="DE30" s="37">
        <v>78</v>
      </c>
      <c r="DF30" s="37">
        <v>78</v>
      </c>
      <c r="DG30" s="37">
        <v>78</v>
      </c>
      <c r="DH30" s="37">
        <v>78</v>
      </c>
      <c r="DI30" s="37">
        <v>78</v>
      </c>
      <c r="DJ30" s="37">
        <v>78</v>
      </c>
      <c r="DK30" s="37">
        <v>78</v>
      </c>
      <c r="DL30" s="37">
        <v>78</v>
      </c>
      <c r="DM30" s="37">
        <v>78</v>
      </c>
      <c r="DN30" s="37">
        <v>78</v>
      </c>
      <c r="DO30" s="37">
        <v>78</v>
      </c>
      <c r="DQ30" s="37"/>
      <c r="DR30" s="36" t="s">
        <v>13</v>
      </c>
      <c r="DS30" s="37">
        <v>78</v>
      </c>
      <c r="DT30" s="37">
        <v>78</v>
      </c>
      <c r="DU30" s="37">
        <v>78</v>
      </c>
      <c r="DV30" s="37">
        <v>78</v>
      </c>
      <c r="DW30" s="37">
        <v>78</v>
      </c>
      <c r="DX30" s="37">
        <v>78</v>
      </c>
      <c r="DY30" s="37">
        <v>78</v>
      </c>
      <c r="DZ30" s="37">
        <v>78</v>
      </c>
      <c r="EA30" s="37">
        <v>78</v>
      </c>
      <c r="EB30" s="37">
        <v>78</v>
      </c>
      <c r="EC30" s="37">
        <v>78</v>
      </c>
      <c r="ED30" s="37">
        <v>78</v>
      </c>
      <c r="EE30" s="37">
        <v>78</v>
      </c>
      <c r="EF30" s="37">
        <v>78</v>
      </c>
      <c r="EG30" s="37">
        <v>78</v>
      </c>
      <c r="EH30" s="37">
        <v>78</v>
      </c>
      <c r="EI30" s="37">
        <v>78</v>
      </c>
      <c r="EJ30" s="37">
        <v>78</v>
      </c>
      <c r="EK30" s="37">
        <v>78</v>
      </c>
      <c r="EL30" s="37">
        <v>78</v>
      </c>
      <c r="EM30" s="37">
        <v>78</v>
      </c>
      <c r="EO30" s="37"/>
      <c r="EP30" s="36" t="s">
        <v>13</v>
      </c>
      <c r="EQ30" s="37">
        <v>78</v>
      </c>
      <c r="ER30" s="37">
        <v>78</v>
      </c>
      <c r="ES30" s="37">
        <v>78</v>
      </c>
      <c r="ET30" s="37">
        <v>78</v>
      </c>
      <c r="EU30" s="37">
        <v>78</v>
      </c>
      <c r="EV30" s="37">
        <v>78</v>
      </c>
      <c r="EW30" s="37">
        <v>78</v>
      </c>
      <c r="EX30" s="37">
        <v>78</v>
      </c>
      <c r="EY30" s="37">
        <v>78</v>
      </c>
      <c r="EZ30" s="37">
        <v>78</v>
      </c>
      <c r="FA30" s="37">
        <v>78</v>
      </c>
      <c r="FB30" s="37">
        <v>78</v>
      </c>
      <c r="FC30" s="37">
        <v>78</v>
      </c>
      <c r="FD30" s="37">
        <v>78</v>
      </c>
      <c r="FE30" s="37">
        <v>78</v>
      </c>
      <c r="FF30" s="37">
        <v>78</v>
      </c>
      <c r="FG30" s="37">
        <v>78</v>
      </c>
      <c r="FH30" s="37">
        <v>78</v>
      </c>
      <c r="FI30" s="37">
        <v>78</v>
      </c>
      <c r="FJ30" s="37">
        <v>78</v>
      </c>
      <c r="FK30" s="37">
        <v>78</v>
      </c>
    </row>
    <row r="31" spans="1:167" ht="14.5">
      <c r="A31" s="37"/>
      <c r="B31" s="36" t="s">
        <v>15</v>
      </c>
      <c r="C31" s="37">
        <v>57</v>
      </c>
      <c r="D31" s="37">
        <v>57</v>
      </c>
      <c r="E31" s="37">
        <v>57</v>
      </c>
      <c r="F31" s="37">
        <v>57</v>
      </c>
      <c r="G31" s="37">
        <v>57</v>
      </c>
      <c r="H31" s="37">
        <v>57</v>
      </c>
      <c r="I31" s="37">
        <v>57</v>
      </c>
      <c r="J31" s="37">
        <v>57</v>
      </c>
      <c r="K31" s="37">
        <v>57</v>
      </c>
      <c r="L31" s="37">
        <v>57</v>
      </c>
      <c r="M31" s="37">
        <v>57</v>
      </c>
      <c r="N31" s="37">
        <v>57</v>
      </c>
      <c r="O31" s="37">
        <v>57</v>
      </c>
      <c r="P31" s="37">
        <v>57</v>
      </c>
      <c r="Q31" s="37">
        <v>57</v>
      </c>
      <c r="R31" s="37">
        <v>57</v>
      </c>
      <c r="S31" s="37">
        <v>57</v>
      </c>
      <c r="T31" s="37">
        <v>57</v>
      </c>
      <c r="U31" s="37">
        <v>57</v>
      </c>
      <c r="V31" s="37">
        <v>57</v>
      </c>
      <c r="W31" s="37">
        <v>57</v>
      </c>
      <c r="Y31" s="37"/>
      <c r="Z31" s="36" t="s">
        <v>15</v>
      </c>
      <c r="AA31" s="37">
        <v>57</v>
      </c>
      <c r="AB31" s="37">
        <v>57</v>
      </c>
      <c r="AC31" s="37">
        <v>57</v>
      </c>
      <c r="AD31" s="37">
        <v>57</v>
      </c>
      <c r="AE31" s="37">
        <v>57</v>
      </c>
      <c r="AF31" s="37">
        <v>57</v>
      </c>
      <c r="AG31" s="37">
        <v>57</v>
      </c>
      <c r="AH31" s="37">
        <v>57</v>
      </c>
      <c r="AI31" s="37">
        <v>57</v>
      </c>
      <c r="AJ31" s="37">
        <v>57</v>
      </c>
      <c r="AK31" s="37">
        <v>57</v>
      </c>
      <c r="AL31" s="37">
        <v>57</v>
      </c>
      <c r="AM31" s="37">
        <v>57</v>
      </c>
      <c r="AN31" s="37">
        <v>57</v>
      </c>
      <c r="AO31" s="37">
        <v>57</v>
      </c>
      <c r="AP31" s="37">
        <v>57</v>
      </c>
      <c r="AQ31" s="37">
        <v>57</v>
      </c>
      <c r="AR31" s="37">
        <v>57</v>
      </c>
      <c r="AS31" s="37">
        <v>57</v>
      </c>
      <c r="AT31" s="37">
        <v>57</v>
      </c>
      <c r="AU31" s="37">
        <v>57</v>
      </c>
      <c r="AW31" s="37"/>
      <c r="AX31" s="36" t="s">
        <v>15</v>
      </c>
      <c r="AY31" s="37">
        <v>57</v>
      </c>
      <c r="AZ31" s="37">
        <v>57</v>
      </c>
      <c r="BA31" s="37">
        <v>57</v>
      </c>
      <c r="BB31" s="37">
        <v>57</v>
      </c>
      <c r="BC31" s="37">
        <v>57</v>
      </c>
      <c r="BD31" s="37">
        <v>57</v>
      </c>
      <c r="BE31" s="37">
        <v>57</v>
      </c>
      <c r="BF31" s="37">
        <v>57</v>
      </c>
      <c r="BG31" s="37">
        <v>57</v>
      </c>
      <c r="BH31" s="37">
        <v>57</v>
      </c>
      <c r="BI31" s="37">
        <v>57</v>
      </c>
      <c r="BJ31" s="37">
        <v>57</v>
      </c>
      <c r="BK31" s="37">
        <v>57</v>
      </c>
      <c r="BL31" s="37">
        <v>57</v>
      </c>
      <c r="BM31" s="37">
        <v>57</v>
      </c>
      <c r="BN31" s="37">
        <v>57</v>
      </c>
      <c r="BO31" s="37">
        <v>57</v>
      </c>
      <c r="BP31" s="37">
        <v>57</v>
      </c>
      <c r="BQ31" s="37">
        <v>57</v>
      </c>
      <c r="BR31" s="37">
        <v>57</v>
      </c>
      <c r="BS31" s="37">
        <v>57</v>
      </c>
      <c r="BU31" s="37"/>
      <c r="BV31" s="36" t="s">
        <v>15</v>
      </c>
      <c r="BW31" s="37">
        <v>57</v>
      </c>
      <c r="BX31" s="37">
        <v>57</v>
      </c>
      <c r="BY31" s="37">
        <v>57</v>
      </c>
      <c r="BZ31" s="37">
        <v>57</v>
      </c>
      <c r="CA31" s="37">
        <v>57</v>
      </c>
      <c r="CB31" s="37">
        <v>57</v>
      </c>
      <c r="CC31" s="37">
        <v>57</v>
      </c>
      <c r="CD31" s="37">
        <v>57</v>
      </c>
      <c r="CE31" s="37">
        <v>57</v>
      </c>
      <c r="CF31" s="37">
        <v>57</v>
      </c>
      <c r="CG31" s="37">
        <v>57</v>
      </c>
      <c r="CH31" s="37">
        <v>57</v>
      </c>
      <c r="CI31" s="37">
        <v>57</v>
      </c>
      <c r="CJ31" s="37">
        <v>57</v>
      </c>
      <c r="CK31" s="37">
        <v>57</v>
      </c>
      <c r="CL31" s="37">
        <v>57</v>
      </c>
      <c r="CM31" s="37">
        <v>57</v>
      </c>
      <c r="CN31" s="37">
        <v>57</v>
      </c>
      <c r="CO31" s="37">
        <v>57</v>
      </c>
      <c r="CP31" s="37">
        <v>57</v>
      </c>
      <c r="CQ31" s="37">
        <v>57</v>
      </c>
      <c r="CS31" s="37"/>
      <c r="CT31" s="36" t="s">
        <v>15</v>
      </c>
      <c r="CU31" s="37">
        <v>57</v>
      </c>
      <c r="CV31" s="37">
        <v>57</v>
      </c>
      <c r="CW31" s="37">
        <v>57</v>
      </c>
      <c r="CX31" s="37">
        <v>57</v>
      </c>
      <c r="CY31" s="37">
        <v>57</v>
      </c>
      <c r="CZ31" s="37">
        <v>57</v>
      </c>
      <c r="DA31" s="37">
        <v>57</v>
      </c>
      <c r="DB31" s="37">
        <v>57</v>
      </c>
      <c r="DC31" s="37">
        <v>57</v>
      </c>
      <c r="DD31" s="37">
        <v>57</v>
      </c>
      <c r="DE31" s="37">
        <v>57</v>
      </c>
      <c r="DF31" s="37">
        <v>57</v>
      </c>
      <c r="DG31" s="37">
        <v>57</v>
      </c>
      <c r="DH31" s="37">
        <v>57</v>
      </c>
      <c r="DI31" s="37">
        <v>57</v>
      </c>
      <c r="DJ31" s="37">
        <v>57</v>
      </c>
      <c r="DK31" s="37">
        <v>57</v>
      </c>
      <c r="DL31" s="37">
        <v>57</v>
      </c>
      <c r="DM31" s="37">
        <v>57</v>
      </c>
      <c r="DN31" s="37">
        <v>57</v>
      </c>
      <c r="DO31" s="37">
        <v>57</v>
      </c>
      <c r="DQ31" s="37"/>
      <c r="DR31" s="36" t="s">
        <v>15</v>
      </c>
      <c r="DS31" s="37">
        <v>57</v>
      </c>
      <c r="DT31" s="37">
        <v>57</v>
      </c>
      <c r="DU31" s="37">
        <v>57</v>
      </c>
      <c r="DV31" s="37">
        <v>57</v>
      </c>
      <c r="DW31" s="37">
        <v>57</v>
      </c>
      <c r="DX31" s="37">
        <v>57</v>
      </c>
      <c r="DY31" s="37">
        <v>57</v>
      </c>
      <c r="DZ31" s="37">
        <v>57</v>
      </c>
      <c r="EA31" s="37">
        <v>57</v>
      </c>
      <c r="EB31" s="37">
        <v>57</v>
      </c>
      <c r="EC31" s="37">
        <v>57</v>
      </c>
      <c r="ED31" s="37">
        <v>57</v>
      </c>
      <c r="EE31" s="37">
        <v>57</v>
      </c>
      <c r="EF31" s="37">
        <v>57</v>
      </c>
      <c r="EG31" s="37">
        <v>57</v>
      </c>
      <c r="EH31" s="37">
        <v>57</v>
      </c>
      <c r="EI31" s="37">
        <v>57</v>
      </c>
      <c r="EJ31" s="37">
        <v>57</v>
      </c>
      <c r="EK31" s="37">
        <v>57</v>
      </c>
      <c r="EL31" s="37">
        <v>57</v>
      </c>
      <c r="EM31" s="37">
        <v>57</v>
      </c>
      <c r="EO31" s="37"/>
      <c r="EP31" s="36" t="s">
        <v>15</v>
      </c>
      <c r="EQ31" s="37">
        <v>57</v>
      </c>
      <c r="ER31" s="37">
        <v>57</v>
      </c>
      <c r="ES31" s="37">
        <v>57</v>
      </c>
      <c r="ET31" s="37">
        <v>57</v>
      </c>
      <c r="EU31" s="37">
        <v>57</v>
      </c>
      <c r="EV31" s="37">
        <v>57</v>
      </c>
      <c r="EW31" s="37">
        <v>57</v>
      </c>
      <c r="EX31" s="37">
        <v>57</v>
      </c>
      <c r="EY31" s="37">
        <v>57</v>
      </c>
      <c r="EZ31" s="37">
        <v>57</v>
      </c>
      <c r="FA31" s="37">
        <v>57</v>
      </c>
      <c r="FB31" s="37">
        <v>57</v>
      </c>
      <c r="FC31" s="37">
        <v>57</v>
      </c>
      <c r="FD31" s="37">
        <v>57</v>
      </c>
      <c r="FE31" s="37">
        <v>57</v>
      </c>
      <c r="FF31" s="37">
        <v>57</v>
      </c>
      <c r="FG31" s="37">
        <v>57</v>
      </c>
      <c r="FH31" s="37">
        <v>57</v>
      </c>
      <c r="FI31" s="37">
        <v>57</v>
      </c>
      <c r="FJ31" s="37">
        <v>57</v>
      </c>
      <c r="FK31" s="37">
        <v>57</v>
      </c>
    </row>
    <row r="32" spans="1:167" ht="14.5">
      <c r="A32" s="206"/>
      <c r="B32" s="206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Y32" s="206"/>
      <c r="Z32" s="206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W32" s="206"/>
      <c r="AX32" s="206"/>
      <c r="AY32" s="37"/>
      <c r="AZ32" s="37"/>
      <c r="BA32" s="37"/>
      <c r="BB32" s="37"/>
      <c r="BC32" s="37"/>
      <c r="BD32" s="37"/>
      <c r="BE32" s="37"/>
      <c r="BF32" s="37"/>
      <c r="BG32" s="37"/>
      <c r="BH32" s="37"/>
      <c r="BI32" s="37"/>
      <c r="BJ32" s="37"/>
      <c r="BK32" s="37"/>
      <c r="BL32" s="37"/>
      <c r="BM32" s="37"/>
      <c r="BN32" s="37"/>
      <c r="BO32" s="37"/>
      <c r="BP32" s="37"/>
      <c r="BQ32" s="37"/>
      <c r="BR32" s="37"/>
      <c r="BS32" s="37"/>
      <c r="BU32" s="206"/>
      <c r="BV32" s="206"/>
      <c r="BW32" s="37"/>
      <c r="BX32" s="37"/>
      <c r="BY32" s="37"/>
      <c r="BZ32" s="37"/>
      <c r="CA32" s="37"/>
      <c r="CB32" s="37"/>
      <c r="CC32" s="37"/>
      <c r="CD32" s="37"/>
      <c r="CE32" s="37"/>
      <c r="CF32" s="37"/>
      <c r="CG32" s="37"/>
      <c r="CH32" s="37"/>
      <c r="CI32" s="37"/>
      <c r="CJ32" s="37"/>
      <c r="CK32" s="37"/>
      <c r="CL32" s="37"/>
      <c r="CM32" s="37"/>
      <c r="CN32" s="37"/>
      <c r="CO32" s="37"/>
      <c r="CP32" s="37"/>
      <c r="CQ32" s="37"/>
      <c r="CS32" s="206"/>
      <c r="CT32" s="206"/>
      <c r="CU32" s="37"/>
      <c r="CV32" s="37"/>
      <c r="CW32" s="37"/>
      <c r="CX32" s="37"/>
      <c r="CY32" s="37"/>
      <c r="CZ32" s="37"/>
      <c r="DA32" s="37"/>
      <c r="DB32" s="37"/>
      <c r="DC32" s="37"/>
      <c r="DD32" s="37"/>
      <c r="DE32" s="37"/>
      <c r="DF32" s="37"/>
      <c r="DG32" s="37"/>
      <c r="DH32" s="37"/>
      <c r="DI32" s="37"/>
      <c r="DJ32" s="37"/>
      <c r="DK32" s="37"/>
      <c r="DL32" s="37"/>
      <c r="DM32" s="37"/>
      <c r="DN32" s="37"/>
      <c r="DO32" s="37"/>
      <c r="DQ32" s="206"/>
      <c r="DR32" s="206"/>
      <c r="DS32" s="37"/>
      <c r="DT32" s="37"/>
      <c r="DU32" s="37"/>
      <c r="DV32" s="37"/>
      <c r="DW32" s="37"/>
      <c r="DX32" s="37"/>
      <c r="DY32" s="37"/>
      <c r="DZ32" s="37"/>
      <c r="EA32" s="37"/>
      <c r="EB32" s="37"/>
      <c r="EC32" s="37"/>
      <c r="ED32" s="37"/>
      <c r="EE32" s="37"/>
      <c r="EF32" s="37"/>
      <c r="EG32" s="37"/>
      <c r="EH32" s="37"/>
      <c r="EI32" s="37"/>
      <c r="EJ32" s="37"/>
      <c r="EK32" s="37"/>
      <c r="EL32" s="37"/>
      <c r="EM32" s="37"/>
      <c r="EO32" s="206"/>
      <c r="EP32" s="206"/>
      <c r="EQ32" s="37"/>
      <c r="ER32" s="37"/>
      <c r="ES32" s="37"/>
      <c r="ET32" s="37"/>
      <c r="EU32" s="37"/>
      <c r="EV32" s="37"/>
      <c r="EW32" s="37"/>
      <c r="EX32" s="37"/>
      <c r="EY32" s="37"/>
      <c r="EZ32" s="37"/>
      <c r="FA32" s="37"/>
      <c r="FB32" s="37"/>
      <c r="FC32" s="37"/>
      <c r="FD32" s="37"/>
      <c r="FE32" s="37"/>
      <c r="FF32" s="37"/>
      <c r="FG32" s="37"/>
      <c r="FH32" s="37"/>
      <c r="FI32" s="37"/>
      <c r="FJ32" s="37"/>
      <c r="FK32" s="37"/>
    </row>
    <row r="33" spans="1:167" ht="14.5">
      <c r="A33" s="37"/>
      <c r="B33" s="13" t="s">
        <v>217</v>
      </c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Y33" s="37"/>
      <c r="Z33" s="13" t="s">
        <v>217</v>
      </c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W33" s="37"/>
      <c r="AX33" s="13" t="s">
        <v>217</v>
      </c>
      <c r="AY33" s="37"/>
      <c r="AZ33" s="37"/>
      <c r="BA33" s="37"/>
      <c r="BB33" s="37"/>
      <c r="BC33" s="37"/>
      <c r="BD33" s="37"/>
      <c r="BE33" s="37"/>
      <c r="BF33" s="37"/>
      <c r="BG33" s="37"/>
      <c r="BH33" s="37"/>
      <c r="BI33" s="37"/>
      <c r="BJ33" s="37"/>
      <c r="BK33" s="37"/>
      <c r="BL33" s="37"/>
      <c r="BM33" s="37"/>
      <c r="BN33" s="37"/>
      <c r="BO33" s="37"/>
      <c r="BP33" s="37"/>
      <c r="BQ33" s="37"/>
      <c r="BR33" s="37"/>
      <c r="BS33" s="37"/>
      <c r="BU33" s="37"/>
      <c r="BV33" s="13" t="s">
        <v>217</v>
      </c>
      <c r="BW33" s="37"/>
      <c r="BX33" s="37"/>
      <c r="BY33" s="37"/>
      <c r="BZ33" s="37"/>
      <c r="CA33" s="37"/>
      <c r="CB33" s="37"/>
      <c r="CC33" s="37"/>
      <c r="CD33" s="37"/>
      <c r="CE33" s="37"/>
      <c r="CF33" s="37"/>
      <c r="CG33" s="37"/>
      <c r="CH33" s="37"/>
      <c r="CI33" s="37"/>
      <c r="CJ33" s="37"/>
      <c r="CK33" s="37"/>
      <c r="CL33" s="37"/>
      <c r="CM33" s="37"/>
      <c r="CN33" s="37"/>
      <c r="CO33" s="37"/>
      <c r="CP33" s="37"/>
      <c r="CQ33" s="37"/>
      <c r="CS33" s="37"/>
      <c r="CT33" s="13" t="s">
        <v>217</v>
      </c>
      <c r="CU33" s="37"/>
      <c r="CV33" s="37"/>
      <c r="CW33" s="37"/>
      <c r="CX33" s="37"/>
      <c r="CY33" s="37"/>
      <c r="CZ33" s="37"/>
      <c r="DA33" s="37"/>
      <c r="DB33" s="37"/>
      <c r="DC33" s="37"/>
      <c r="DD33" s="37"/>
      <c r="DE33" s="37"/>
      <c r="DF33" s="37"/>
      <c r="DG33" s="37"/>
      <c r="DH33" s="37"/>
      <c r="DI33" s="37"/>
      <c r="DJ33" s="37"/>
      <c r="DK33" s="37"/>
      <c r="DL33" s="37"/>
      <c r="DM33" s="37"/>
      <c r="DN33" s="37"/>
      <c r="DO33" s="37"/>
      <c r="DQ33" s="37"/>
      <c r="DR33" s="13" t="s">
        <v>217</v>
      </c>
      <c r="DS33" s="37"/>
      <c r="DT33" s="37"/>
      <c r="DU33" s="37"/>
      <c r="DV33" s="37"/>
      <c r="DW33" s="37"/>
      <c r="DX33" s="37"/>
      <c r="DY33" s="37"/>
      <c r="DZ33" s="37"/>
      <c r="EA33" s="37"/>
      <c r="EB33" s="37"/>
      <c r="EC33" s="37"/>
      <c r="ED33" s="37"/>
      <c r="EE33" s="37"/>
      <c r="EF33" s="37"/>
      <c r="EG33" s="37"/>
      <c r="EH33" s="37"/>
      <c r="EI33" s="37"/>
      <c r="EJ33" s="37"/>
      <c r="EK33" s="37"/>
      <c r="EL33" s="37"/>
      <c r="EM33" s="37"/>
      <c r="EO33" s="37"/>
      <c r="EP33" s="13" t="s">
        <v>217</v>
      </c>
      <c r="EQ33" s="37"/>
      <c r="ER33" s="37"/>
      <c r="ES33" s="37"/>
      <c r="ET33" s="37"/>
      <c r="EU33" s="37"/>
      <c r="EV33" s="37"/>
      <c r="EW33" s="37"/>
      <c r="EX33" s="37"/>
      <c r="EY33" s="37"/>
      <c r="EZ33" s="37"/>
      <c r="FA33" s="37"/>
      <c r="FB33" s="37"/>
      <c r="FC33" s="37"/>
      <c r="FD33" s="37"/>
      <c r="FE33" s="37"/>
      <c r="FF33" s="37"/>
      <c r="FG33" s="37"/>
      <c r="FH33" s="37"/>
      <c r="FI33" s="37"/>
      <c r="FJ33" s="37"/>
      <c r="FK33" s="37"/>
    </row>
    <row r="34" spans="1:167" ht="14.5">
      <c r="A34" s="37"/>
      <c r="B34" s="36" t="s">
        <v>11</v>
      </c>
      <c r="C34" s="37">
        <v>100</v>
      </c>
      <c r="D34" s="37">
        <v>100</v>
      </c>
      <c r="E34" s="37">
        <v>100</v>
      </c>
      <c r="F34" s="37">
        <v>100</v>
      </c>
      <c r="G34" s="37">
        <v>100</v>
      </c>
      <c r="H34" s="37">
        <v>100</v>
      </c>
      <c r="I34" s="37">
        <v>100</v>
      </c>
      <c r="J34" s="37">
        <v>100</v>
      </c>
      <c r="K34" s="37">
        <v>100</v>
      </c>
      <c r="L34" s="37">
        <v>100</v>
      </c>
      <c r="M34" s="37">
        <v>100</v>
      </c>
      <c r="N34" s="37">
        <v>100</v>
      </c>
      <c r="O34" s="37">
        <v>100</v>
      </c>
      <c r="P34" s="37">
        <v>100</v>
      </c>
      <c r="Q34" s="37">
        <v>100</v>
      </c>
      <c r="R34" s="37">
        <v>100</v>
      </c>
      <c r="S34" s="37">
        <v>100</v>
      </c>
      <c r="T34" s="37">
        <v>100</v>
      </c>
      <c r="U34" s="37">
        <v>100</v>
      </c>
      <c r="V34" s="37">
        <v>100</v>
      </c>
      <c r="W34" s="37">
        <v>100</v>
      </c>
      <c r="Y34" s="37"/>
      <c r="Z34" s="36" t="s">
        <v>11</v>
      </c>
      <c r="AA34" s="37">
        <v>100</v>
      </c>
      <c r="AB34" s="37">
        <v>100</v>
      </c>
      <c r="AC34" s="37">
        <v>100</v>
      </c>
      <c r="AD34" s="37">
        <v>100</v>
      </c>
      <c r="AE34" s="37">
        <v>100</v>
      </c>
      <c r="AF34" s="37">
        <v>100</v>
      </c>
      <c r="AG34" s="37">
        <v>100</v>
      </c>
      <c r="AH34" s="37">
        <v>100</v>
      </c>
      <c r="AI34" s="37">
        <v>100</v>
      </c>
      <c r="AJ34" s="37">
        <v>100</v>
      </c>
      <c r="AK34" s="37">
        <v>100</v>
      </c>
      <c r="AL34" s="37">
        <v>100</v>
      </c>
      <c r="AM34" s="37">
        <v>100</v>
      </c>
      <c r="AN34" s="37">
        <v>100</v>
      </c>
      <c r="AO34" s="37">
        <v>100</v>
      </c>
      <c r="AP34" s="37">
        <v>100</v>
      </c>
      <c r="AQ34" s="37">
        <v>100</v>
      </c>
      <c r="AR34" s="37">
        <v>100</v>
      </c>
      <c r="AS34" s="37">
        <v>100</v>
      </c>
      <c r="AT34" s="37">
        <v>100</v>
      </c>
      <c r="AU34" s="37">
        <v>100</v>
      </c>
      <c r="AW34" s="37"/>
      <c r="AX34" s="36" t="s">
        <v>11</v>
      </c>
      <c r="AY34" s="37">
        <v>100</v>
      </c>
      <c r="AZ34" s="37">
        <v>100</v>
      </c>
      <c r="BA34" s="37">
        <v>100</v>
      </c>
      <c r="BB34" s="37">
        <v>100</v>
      </c>
      <c r="BC34" s="37">
        <v>100</v>
      </c>
      <c r="BD34" s="37">
        <v>100</v>
      </c>
      <c r="BE34" s="37">
        <v>100</v>
      </c>
      <c r="BF34" s="37">
        <v>100</v>
      </c>
      <c r="BG34" s="37">
        <v>100</v>
      </c>
      <c r="BH34" s="37">
        <v>100</v>
      </c>
      <c r="BI34" s="37">
        <v>100</v>
      </c>
      <c r="BJ34" s="37">
        <v>100</v>
      </c>
      <c r="BK34" s="37">
        <v>100</v>
      </c>
      <c r="BL34" s="37">
        <v>100</v>
      </c>
      <c r="BM34" s="37">
        <v>100</v>
      </c>
      <c r="BN34" s="37">
        <v>100</v>
      </c>
      <c r="BO34" s="37">
        <v>100</v>
      </c>
      <c r="BP34" s="37">
        <v>100</v>
      </c>
      <c r="BQ34" s="37">
        <v>100</v>
      </c>
      <c r="BR34" s="37">
        <v>100</v>
      </c>
      <c r="BS34" s="37">
        <v>100</v>
      </c>
      <c r="BU34" s="37"/>
      <c r="BV34" s="36" t="s">
        <v>11</v>
      </c>
      <c r="BW34" s="37">
        <v>100</v>
      </c>
      <c r="BX34" s="37">
        <v>100</v>
      </c>
      <c r="BY34" s="37">
        <v>100</v>
      </c>
      <c r="BZ34" s="37">
        <v>100</v>
      </c>
      <c r="CA34" s="37">
        <v>100</v>
      </c>
      <c r="CB34" s="37">
        <v>100</v>
      </c>
      <c r="CC34" s="37">
        <v>100</v>
      </c>
      <c r="CD34" s="37">
        <v>100</v>
      </c>
      <c r="CE34" s="37">
        <v>100</v>
      </c>
      <c r="CF34" s="37">
        <v>100</v>
      </c>
      <c r="CG34" s="37">
        <v>100</v>
      </c>
      <c r="CH34" s="37">
        <v>100</v>
      </c>
      <c r="CI34" s="37">
        <v>100</v>
      </c>
      <c r="CJ34" s="37">
        <v>100</v>
      </c>
      <c r="CK34" s="37">
        <v>100</v>
      </c>
      <c r="CL34" s="37">
        <v>100</v>
      </c>
      <c r="CM34" s="37">
        <v>100</v>
      </c>
      <c r="CN34" s="37">
        <v>100</v>
      </c>
      <c r="CO34" s="37">
        <v>100</v>
      </c>
      <c r="CP34" s="37">
        <v>100</v>
      </c>
      <c r="CQ34" s="37">
        <v>100</v>
      </c>
      <c r="CS34" s="37"/>
      <c r="CT34" s="36" t="s">
        <v>11</v>
      </c>
      <c r="CU34" s="37">
        <v>100</v>
      </c>
      <c r="CV34" s="37">
        <v>100</v>
      </c>
      <c r="CW34" s="37">
        <v>100</v>
      </c>
      <c r="CX34" s="37">
        <v>100</v>
      </c>
      <c r="CY34" s="37">
        <v>100</v>
      </c>
      <c r="CZ34" s="37">
        <v>100</v>
      </c>
      <c r="DA34" s="37">
        <v>100</v>
      </c>
      <c r="DB34" s="37">
        <v>100</v>
      </c>
      <c r="DC34" s="37">
        <v>100</v>
      </c>
      <c r="DD34" s="37">
        <v>100</v>
      </c>
      <c r="DE34" s="37">
        <v>100</v>
      </c>
      <c r="DF34" s="37">
        <v>100</v>
      </c>
      <c r="DG34" s="37">
        <v>100</v>
      </c>
      <c r="DH34" s="37">
        <v>100</v>
      </c>
      <c r="DI34" s="37">
        <v>100</v>
      </c>
      <c r="DJ34" s="37">
        <v>100</v>
      </c>
      <c r="DK34" s="37">
        <v>100</v>
      </c>
      <c r="DL34" s="37">
        <v>100</v>
      </c>
      <c r="DM34" s="37">
        <v>100</v>
      </c>
      <c r="DN34" s="37">
        <v>100</v>
      </c>
      <c r="DO34" s="37">
        <v>100</v>
      </c>
      <c r="DQ34" s="37"/>
      <c r="DR34" s="36" t="s">
        <v>11</v>
      </c>
      <c r="DS34" s="37">
        <v>100</v>
      </c>
      <c r="DT34" s="37">
        <v>100</v>
      </c>
      <c r="DU34" s="37">
        <v>100</v>
      </c>
      <c r="DV34" s="37">
        <v>100</v>
      </c>
      <c r="DW34" s="37">
        <v>100</v>
      </c>
      <c r="DX34" s="37">
        <v>100</v>
      </c>
      <c r="DY34" s="37">
        <v>100</v>
      </c>
      <c r="DZ34" s="37">
        <v>100</v>
      </c>
      <c r="EA34" s="37">
        <v>100</v>
      </c>
      <c r="EB34" s="37">
        <v>100</v>
      </c>
      <c r="EC34" s="37">
        <v>100</v>
      </c>
      <c r="ED34" s="37">
        <v>100</v>
      </c>
      <c r="EE34" s="37">
        <v>100</v>
      </c>
      <c r="EF34" s="37">
        <v>100</v>
      </c>
      <c r="EG34" s="37">
        <v>100</v>
      </c>
      <c r="EH34" s="37">
        <v>100</v>
      </c>
      <c r="EI34" s="37">
        <v>100</v>
      </c>
      <c r="EJ34" s="37">
        <v>100</v>
      </c>
      <c r="EK34" s="37">
        <v>100</v>
      </c>
      <c r="EL34" s="37">
        <v>100</v>
      </c>
      <c r="EM34" s="37">
        <v>100</v>
      </c>
      <c r="EO34" s="37"/>
      <c r="EP34" s="36" t="s">
        <v>11</v>
      </c>
      <c r="EQ34" s="37">
        <v>100</v>
      </c>
      <c r="ER34" s="37">
        <v>100</v>
      </c>
      <c r="ES34" s="37">
        <v>100</v>
      </c>
      <c r="ET34" s="37">
        <v>100</v>
      </c>
      <c r="EU34" s="37">
        <v>100</v>
      </c>
      <c r="EV34" s="37">
        <v>100</v>
      </c>
      <c r="EW34" s="37">
        <v>100</v>
      </c>
      <c r="EX34" s="37">
        <v>100</v>
      </c>
      <c r="EY34" s="37">
        <v>100</v>
      </c>
      <c r="EZ34" s="37">
        <v>100</v>
      </c>
      <c r="FA34" s="37">
        <v>100</v>
      </c>
      <c r="FB34" s="37">
        <v>100</v>
      </c>
      <c r="FC34" s="37">
        <v>100</v>
      </c>
      <c r="FD34" s="37">
        <v>100</v>
      </c>
      <c r="FE34" s="37">
        <v>100</v>
      </c>
      <c r="FF34" s="37">
        <v>100</v>
      </c>
      <c r="FG34" s="37">
        <v>100</v>
      </c>
      <c r="FH34" s="37">
        <v>100</v>
      </c>
      <c r="FI34" s="37">
        <v>100</v>
      </c>
      <c r="FJ34" s="37">
        <v>100</v>
      </c>
      <c r="FK34" s="37">
        <v>100</v>
      </c>
    </row>
    <row r="35" spans="1:167" ht="14.5">
      <c r="A35" s="37"/>
      <c r="B35" s="36" t="s">
        <v>12</v>
      </c>
      <c r="C35" s="37">
        <v>79</v>
      </c>
      <c r="D35" s="37">
        <v>80</v>
      </c>
      <c r="E35" s="37">
        <v>80</v>
      </c>
      <c r="F35" s="37">
        <v>80</v>
      </c>
      <c r="G35" s="37">
        <v>80</v>
      </c>
      <c r="H35" s="37">
        <v>80</v>
      </c>
      <c r="I35" s="37">
        <v>80</v>
      </c>
      <c r="J35" s="37">
        <v>80</v>
      </c>
      <c r="K35" s="37">
        <v>80</v>
      </c>
      <c r="L35" s="37">
        <v>80</v>
      </c>
      <c r="M35" s="37">
        <v>80</v>
      </c>
      <c r="N35" s="37">
        <v>80</v>
      </c>
      <c r="O35" s="37">
        <v>80</v>
      </c>
      <c r="P35" s="37">
        <v>80</v>
      </c>
      <c r="Q35" s="37">
        <v>80</v>
      </c>
      <c r="R35" s="37">
        <v>80</v>
      </c>
      <c r="S35" s="37">
        <v>80</v>
      </c>
      <c r="T35" s="37">
        <v>80</v>
      </c>
      <c r="U35" s="37">
        <v>80</v>
      </c>
      <c r="V35" s="37">
        <v>80</v>
      </c>
      <c r="W35" s="37">
        <v>80</v>
      </c>
      <c r="Y35" s="37"/>
      <c r="Z35" s="36" t="s">
        <v>12</v>
      </c>
      <c r="AA35" s="37">
        <v>79</v>
      </c>
      <c r="AB35" s="37">
        <v>80</v>
      </c>
      <c r="AC35" s="37">
        <v>80</v>
      </c>
      <c r="AD35" s="37">
        <v>80</v>
      </c>
      <c r="AE35" s="37">
        <v>80</v>
      </c>
      <c r="AF35" s="37">
        <v>80</v>
      </c>
      <c r="AG35" s="37">
        <v>80</v>
      </c>
      <c r="AH35" s="37">
        <v>80</v>
      </c>
      <c r="AI35" s="37">
        <v>80</v>
      </c>
      <c r="AJ35" s="37">
        <v>80</v>
      </c>
      <c r="AK35" s="37">
        <v>80</v>
      </c>
      <c r="AL35" s="37">
        <v>80</v>
      </c>
      <c r="AM35" s="37">
        <v>80</v>
      </c>
      <c r="AN35" s="37">
        <v>80</v>
      </c>
      <c r="AO35" s="37">
        <v>80</v>
      </c>
      <c r="AP35" s="37">
        <v>80</v>
      </c>
      <c r="AQ35" s="37">
        <v>80</v>
      </c>
      <c r="AR35" s="37">
        <v>80</v>
      </c>
      <c r="AS35" s="37">
        <v>80</v>
      </c>
      <c r="AT35" s="37">
        <v>80</v>
      </c>
      <c r="AU35" s="37">
        <v>80</v>
      </c>
      <c r="AW35" s="37"/>
      <c r="AX35" s="36" t="s">
        <v>12</v>
      </c>
      <c r="AY35" s="37">
        <v>79</v>
      </c>
      <c r="AZ35" s="37">
        <v>80</v>
      </c>
      <c r="BA35" s="37">
        <v>80</v>
      </c>
      <c r="BB35" s="37">
        <v>80</v>
      </c>
      <c r="BC35" s="37">
        <v>80</v>
      </c>
      <c r="BD35" s="37">
        <v>80</v>
      </c>
      <c r="BE35" s="37">
        <v>80</v>
      </c>
      <c r="BF35" s="37">
        <v>80</v>
      </c>
      <c r="BG35" s="37">
        <v>80</v>
      </c>
      <c r="BH35" s="37">
        <v>80</v>
      </c>
      <c r="BI35" s="37">
        <v>80</v>
      </c>
      <c r="BJ35" s="37">
        <v>80</v>
      </c>
      <c r="BK35" s="37">
        <v>80</v>
      </c>
      <c r="BL35" s="37">
        <v>80</v>
      </c>
      <c r="BM35" s="37">
        <v>80</v>
      </c>
      <c r="BN35" s="37">
        <v>80</v>
      </c>
      <c r="BO35" s="37">
        <v>80</v>
      </c>
      <c r="BP35" s="37">
        <v>80</v>
      </c>
      <c r="BQ35" s="37">
        <v>80</v>
      </c>
      <c r="BR35" s="37">
        <v>80</v>
      </c>
      <c r="BS35" s="37">
        <v>80</v>
      </c>
      <c r="BU35" s="37"/>
      <c r="BV35" s="36" t="s">
        <v>12</v>
      </c>
      <c r="BW35" s="37">
        <v>79</v>
      </c>
      <c r="BX35" s="37">
        <v>80</v>
      </c>
      <c r="BY35" s="37">
        <v>80</v>
      </c>
      <c r="BZ35" s="37">
        <v>80</v>
      </c>
      <c r="CA35" s="37">
        <v>80</v>
      </c>
      <c r="CB35" s="37">
        <v>80</v>
      </c>
      <c r="CC35" s="37">
        <v>80</v>
      </c>
      <c r="CD35" s="37">
        <v>80</v>
      </c>
      <c r="CE35" s="37">
        <v>80</v>
      </c>
      <c r="CF35" s="37">
        <v>80</v>
      </c>
      <c r="CG35" s="37">
        <v>80</v>
      </c>
      <c r="CH35" s="37">
        <v>80</v>
      </c>
      <c r="CI35" s="37">
        <v>80</v>
      </c>
      <c r="CJ35" s="37">
        <v>80</v>
      </c>
      <c r="CK35" s="37">
        <v>80</v>
      </c>
      <c r="CL35" s="37">
        <v>80</v>
      </c>
      <c r="CM35" s="37">
        <v>80</v>
      </c>
      <c r="CN35" s="37">
        <v>80</v>
      </c>
      <c r="CO35" s="37">
        <v>80</v>
      </c>
      <c r="CP35" s="37">
        <v>80</v>
      </c>
      <c r="CQ35" s="37">
        <v>80</v>
      </c>
      <c r="CS35" s="37"/>
      <c r="CT35" s="36" t="s">
        <v>12</v>
      </c>
      <c r="CU35" s="37">
        <v>79</v>
      </c>
      <c r="CV35" s="37">
        <v>80</v>
      </c>
      <c r="CW35" s="37">
        <v>80</v>
      </c>
      <c r="CX35" s="37">
        <v>80</v>
      </c>
      <c r="CY35" s="37">
        <v>80</v>
      </c>
      <c r="CZ35" s="37">
        <v>80</v>
      </c>
      <c r="DA35" s="37">
        <v>80</v>
      </c>
      <c r="DB35" s="37">
        <v>80</v>
      </c>
      <c r="DC35" s="37">
        <v>80</v>
      </c>
      <c r="DD35" s="37">
        <v>80</v>
      </c>
      <c r="DE35" s="37">
        <v>80</v>
      </c>
      <c r="DF35" s="37">
        <v>80</v>
      </c>
      <c r="DG35" s="37">
        <v>80</v>
      </c>
      <c r="DH35" s="37">
        <v>80</v>
      </c>
      <c r="DI35" s="37">
        <v>80</v>
      </c>
      <c r="DJ35" s="37">
        <v>80</v>
      </c>
      <c r="DK35" s="37">
        <v>80</v>
      </c>
      <c r="DL35" s="37">
        <v>80</v>
      </c>
      <c r="DM35" s="37">
        <v>80</v>
      </c>
      <c r="DN35" s="37">
        <v>80</v>
      </c>
      <c r="DO35" s="37">
        <v>80</v>
      </c>
      <c r="DQ35" s="37"/>
      <c r="DR35" s="36" t="s">
        <v>12</v>
      </c>
      <c r="DS35" s="37">
        <v>79</v>
      </c>
      <c r="DT35" s="37">
        <v>80</v>
      </c>
      <c r="DU35" s="37">
        <v>80</v>
      </c>
      <c r="DV35" s="37">
        <v>80</v>
      </c>
      <c r="DW35" s="37">
        <v>80</v>
      </c>
      <c r="DX35" s="37">
        <v>80</v>
      </c>
      <c r="DY35" s="37">
        <v>80</v>
      </c>
      <c r="DZ35" s="37">
        <v>80</v>
      </c>
      <c r="EA35" s="37">
        <v>80</v>
      </c>
      <c r="EB35" s="37">
        <v>80</v>
      </c>
      <c r="EC35" s="37">
        <v>80</v>
      </c>
      <c r="ED35" s="37">
        <v>80</v>
      </c>
      <c r="EE35" s="37">
        <v>80</v>
      </c>
      <c r="EF35" s="37">
        <v>80</v>
      </c>
      <c r="EG35" s="37">
        <v>80</v>
      </c>
      <c r="EH35" s="37">
        <v>80</v>
      </c>
      <c r="EI35" s="37">
        <v>80</v>
      </c>
      <c r="EJ35" s="37">
        <v>80</v>
      </c>
      <c r="EK35" s="37">
        <v>80</v>
      </c>
      <c r="EL35" s="37">
        <v>80</v>
      </c>
      <c r="EM35" s="37">
        <v>80</v>
      </c>
      <c r="EO35" s="37"/>
      <c r="EP35" s="36" t="s">
        <v>12</v>
      </c>
      <c r="EQ35" s="37">
        <v>79</v>
      </c>
      <c r="ER35" s="37">
        <v>80</v>
      </c>
      <c r="ES35" s="37">
        <v>80</v>
      </c>
      <c r="ET35" s="37">
        <v>80</v>
      </c>
      <c r="EU35" s="37">
        <v>80</v>
      </c>
      <c r="EV35" s="37">
        <v>80</v>
      </c>
      <c r="EW35" s="37">
        <v>80</v>
      </c>
      <c r="EX35" s="37">
        <v>80</v>
      </c>
      <c r="EY35" s="37">
        <v>80</v>
      </c>
      <c r="EZ35" s="37">
        <v>80</v>
      </c>
      <c r="FA35" s="37">
        <v>80</v>
      </c>
      <c r="FB35" s="37">
        <v>80</v>
      </c>
      <c r="FC35" s="37">
        <v>80</v>
      </c>
      <c r="FD35" s="37">
        <v>80</v>
      </c>
      <c r="FE35" s="37">
        <v>80</v>
      </c>
      <c r="FF35" s="37">
        <v>80</v>
      </c>
      <c r="FG35" s="37">
        <v>80</v>
      </c>
      <c r="FH35" s="37">
        <v>80</v>
      </c>
      <c r="FI35" s="37">
        <v>80</v>
      </c>
      <c r="FJ35" s="37">
        <v>80</v>
      </c>
      <c r="FK35" s="37">
        <v>80</v>
      </c>
    </row>
    <row r="36" spans="1:167" ht="14.5">
      <c r="A36" s="206"/>
      <c r="B36" s="206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Y36" s="206"/>
      <c r="Z36" s="206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W36" s="206"/>
      <c r="AX36" s="206"/>
      <c r="AY36" s="37"/>
      <c r="AZ36" s="37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7"/>
      <c r="BP36" s="37"/>
      <c r="BQ36" s="37"/>
      <c r="BR36" s="37"/>
      <c r="BS36" s="37"/>
      <c r="BU36" s="206"/>
      <c r="BV36" s="206"/>
      <c r="BW36" s="37"/>
      <c r="BX36" s="37"/>
      <c r="BY36" s="37"/>
      <c r="BZ36" s="37"/>
      <c r="CA36" s="37"/>
      <c r="CB36" s="37"/>
      <c r="CC36" s="37"/>
      <c r="CD36" s="37"/>
      <c r="CE36" s="37"/>
      <c r="CF36" s="37"/>
      <c r="CG36" s="37"/>
      <c r="CH36" s="37"/>
      <c r="CI36" s="37"/>
      <c r="CJ36" s="37"/>
      <c r="CK36" s="37"/>
      <c r="CL36" s="37"/>
      <c r="CM36" s="37"/>
      <c r="CN36" s="37"/>
      <c r="CO36" s="37"/>
      <c r="CP36" s="37"/>
      <c r="CQ36" s="37"/>
      <c r="CS36" s="206"/>
      <c r="CT36" s="206"/>
      <c r="CU36" s="37"/>
      <c r="CV36" s="37"/>
      <c r="CW36" s="37"/>
      <c r="CX36" s="37"/>
      <c r="CY36" s="37"/>
      <c r="CZ36" s="37"/>
      <c r="DA36" s="37"/>
      <c r="DB36" s="37"/>
      <c r="DC36" s="37"/>
      <c r="DD36" s="37"/>
      <c r="DE36" s="37"/>
      <c r="DF36" s="37"/>
      <c r="DG36" s="37"/>
      <c r="DH36" s="37"/>
      <c r="DI36" s="37"/>
      <c r="DJ36" s="37"/>
      <c r="DK36" s="37"/>
      <c r="DL36" s="37"/>
      <c r="DM36" s="37"/>
      <c r="DN36" s="37"/>
      <c r="DO36" s="37"/>
      <c r="DQ36" s="206"/>
      <c r="DR36" s="206"/>
      <c r="DS36" s="37"/>
      <c r="DT36" s="37"/>
      <c r="DU36" s="37"/>
      <c r="DV36" s="37"/>
      <c r="DW36" s="37"/>
      <c r="DX36" s="37"/>
      <c r="DY36" s="37"/>
      <c r="DZ36" s="37"/>
      <c r="EA36" s="37"/>
      <c r="EB36" s="37"/>
      <c r="EC36" s="37"/>
      <c r="ED36" s="37"/>
      <c r="EE36" s="37"/>
      <c r="EF36" s="37"/>
      <c r="EG36" s="37"/>
      <c r="EH36" s="37"/>
      <c r="EI36" s="37"/>
      <c r="EJ36" s="37"/>
      <c r="EK36" s="37"/>
      <c r="EL36" s="37"/>
      <c r="EM36" s="37"/>
      <c r="EO36" s="206"/>
      <c r="EP36" s="206"/>
      <c r="EQ36" s="37"/>
      <c r="ER36" s="37"/>
      <c r="ES36" s="37"/>
      <c r="ET36" s="37"/>
      <c r="EU36" s="37"/>
      <c r="EV36" s="37"/>
      <c r="EW36" s="37"/>
      <c r="EX36" s="37"/>
      <c r="EY36" s="37"/>
      <c r="EZ36" s="37"/>
      <c r="FA36" s="37"/>
      <c r="FB36" s="37"/>
      <c r="FC36" s="37"/>
      <c r="FD36" s="37"/>
      <c r="FE36" s="37"/>
      <c r="FF36" s="37"/>
      <c r="FG36" s="37"/>
      <c r="FH36" s="37"/>
      <c r="FI36" s="37"/>
      <c r="FJ36" s="37"/>
      <c r="FK36" s="37"/>
    </row>
    <row r="37" spans="1:167" ht="14.5">
      <c r="A37" s="37"/>
      <c r="B37" s="13" t="s">
        <v>218</v>
      </c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Y37" s="37"/>
      <c r="Z37" s="13" t="s">
        <v>218</v>
      </c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W37" s="37"/>
      <c r="AX37" s="13" t="s">
        <v>218</v>
      </c>
      <c r="AY37" s="37"/>
      <c r="AZ37" s="37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BU37" s="37"/>
      <c r="BV37" s="13" t="s">
        <v>218</v>
      </c>
      <c r="BW37" s="37"/>
      <c r="BX37" s="37"/>
      <c r="BY37" s="37"/>
      <c r="BZ37" s="37"/>
      <c r="CA37" s="37"/>
      <c r="CB37" s="37"/>
      <c r="CC37" s="37"/>
      <c r="CD37" s="37"/>
      <c r="CE37" s="37"/>
      <c r="CF37" s="37"/>
      <c r="CG37" s="37"/>
      <c r="CH37" s="37"/>
      <c r="CI37" s="37"/>
      <c r="CJ37" s="37"/>
      <c r="CK37" s="37"/>
      <c r="CL37" s="37"/>
      <c r="CM37" s="37"/>
      <c r="CN37" s="37"/>
      <c r="CO37" s="37"/>
      <c r="CP37" s="37"/>
      <c r="CQ37" s="37"/>
      <c r="CS37" s="37"/>
      <c r="CT37" s="13" t="s">
        <v>218</v>
      </c>
      <c r="CU37" s="37"/>
      <c r="CV37" s="37"/>
      <c r="CW37" s="37"/>
      <c r="CX37" s="37"/>
      <c r="CY37" s="37"/>
      <c r="CZ37" s="37"/>
      <c r="DA37" s="37"/>
      <c r="DB37" s="37"/>
      <c r="DC37" s="37"/>
      <c r="DD37" s="37"/>
      <c r="DE37" s="37"/>
      <c r="DF37" s="37"/>
      <c r="DG37" s="37"/>
      <c r="DH37" s="37"/>
      <c r="DI37" s="37"/>
      <c r="DJ37" s="37"/>
      <c r="DK37" s="37"/>
      <c r="DL37" s="37"/>
      <c r="DM37" s="37"/>
      <c r="DN37" s="37"/>
      <c r="DO37" s="37"/>
      <c r="DQ37" s="37"/>
      <c r="DR37" s="13" t="s">
        <v>218</v>
      </c>
      <c r="DS37" s="37"/>
      <c r="DT37" s="37"/>
      <c r="DU37" s="37"/>
      <c r="DV37" s="37"/>
      <c r="DW37" s="37"/>
      <c r="DX37" s="37"/>
      <c r="DY37" s="37"/>
      <c r="DZ37" s="37"/>
      <c r="EA37" s="37"/>
      <c r="EB37" s="37"/>
      <c r="EC37" s="37"/>
      <c r="ED37" s="37"/>
      <c r="EE37" s="37"/>
      <c r="EF37" s="37"/>
      <c r="EG37" s="37"/>
      <c r="EH37" s="37"/>
      <c r="EI37" s="37"/>
      <c r="EJ37" s="37"/>
      <c r="EK37" s="37"/>
      <c r="EL37" s="37"/>
      <c r="EM37" s="37"/>
      <c r="EO37" s="37"/>
      <c r="EP37" s="13" t="s">
        <v>218</v>
      </c>
      <c r="EQ37" s="37"/>
      <c r="ER37" s="37"/>
      <c r="ES37" s="37"/>
      <c r="ET37" s="37"/>
      <c r="EU37" s="37"/>
      <c r="EV37" s="37"/>
      <c r="EW37" s="37"/>
      <c r="EX37" s="37"/>
      <c r="EY37" s="37"/>
      <c r="EZ37" s="37"/>
      <c r="FA37" s="37"/>
      <c r="FB37" s="37"/>
      <c r="FC37" s="37"/>
      <c r="FD37" s="37"/>
      <c r="FE37" s="37"/>
      <c r="FF37" s="37"/>
      <c r="FG37" s="37"/>
      <c r="FH37" s="37"/>
      <c r="FI37" s="37"/>
      <c r="FJ37" s="37"/>
      <c r="FK37" s="37"/>
    </row>
    <row r="38" spans="1:167" ht="14.5">
      <c r="A38" s="37"/>
      <c r="B38" s="36" t="s">
        <v>11</v>
      </c>
      <c r="C38" s="37">
        <v>100</v>
      </c>
      <c r="D38" s="37">
        <v>100</v>
      </c>
      <c r="E38" s="37">
        <v>100</v>
      </c>
      <c r="F38" s="37">
        <v>100</v>
      </c>
      <c r="G38" s="37">
        <v>100</v>
      </c>
      <c r="H38" s="37">
        <v>100</v>
      </c>
      <c r="I38" s="37">
        <v>100</v>
      </c>
      <c r="J38" s="37">
        <v>100</v>
      </c>
      <c r="K38" s="37">
        <v>100</v>
      </c>
      <c r="L38" s="37">
        <v>100</v>
      </c>
      <c r="M38" s="37">
        <v>100</v>
      </c>
      <c r="N38" s="37">
        <v>100</v>
      </c>
      <c r="O38" s="37">
        <v>100</v>
      </c>
      <c r="P38" s="37">
        <v>100</v>
      </c>
      <c r="Q38" s="37">
        <v>100</v>
      </c>
      <c r="R38" s="37">
        <v>100</v>
      </c>
      <c r="S38" s="37">
        <v>100</v>
      </c>
      <c r="T38" s="37">
        <v>100</v>
      </c>
      <c r="U38" s="37">
        <v>100</v>
      </c>
      <c r="V38" s="37">
        <v>100</v>
      </c>
      <c r="W38" s="37">
        <v>100</v>
      </c>
      <c r="Y38" s="37"/>
      <c r="Z38" s="36" t="s">
        <v>11</v>
      </c>
      <c r="AA38" s="37">
        <v>100</v>
      </c>
      <c r="AB38" s="37">
        <v>100</v>
      </c>
      <c r="AC38" s="37">
        <v>100</v>
      </c>
      <c r="AD38" s="37">
        <v>100</v>
      </c>
      <c r="AE38" s="37">
        <v>100</v>
      </c>
      <c r="AF38" s="37">
        <v>100</v>
      </c>
      <c r="AG38" s="37">
        <v>100</v>
      </c>
      <c r="AH38" s="37">
        <v>100</v>
      </c>
      <c r="AI38" s="37">
        <v>100</v>
      </c>
      <c r="AJ38" s="37">
        <v>100</v>
      </c>
      <c r="AK38" s="37">
        <v>100</v>
      </c>
      <c r="AL38" s="37">
        <v>100</v>
      </c>
      <c r="AM38" s="37">
        <v>100</v>
      </c>
      <c r="AN38" s="37">
        <v>100</v>
      </c>
      <c r="AO38" s="37">
        <v>100</v>
      </c>
      <c r="AP38" s="37">
        <v>100</v>
      </c>
      <c r="AQ38" s="37">
        <v>100</v>
      </c>
      <c r="AR38" s="37">
        <v>100</v>
      </c>
      <c r="AS38" s="37">
        <v>100</v>
      </c>
      <c r="AT38" s="37">
        <v>100</v>
      </c>
      <c r="AU38" s="37">
        <v>100</v>
      </c>
      <c r="AW38" s="37"/>
      <c r="AX38" s="36" t="s">
        <v>11</v>
      </c>
      <c r="AY38" s="37">
        <v>100</v>
      </c>
      <c r="AZ38" s="37">
        <v>100</v>
      </c>
      <c r="BA38" s="37">
        <v>100</v>
      </c>
      <c r="BB38" s="37">
        <v>100</v>
      </c>
      <c r="BC38" s="37">
        <v>100</v>
      </c>
      <c r="BD38" s="37">
        <v>100</v>
      </c>
      <c r="BE38" s="37">
        <v>100</v>
      </c>
      <c r="BF38" s="37">
        <v>100</v>
      </c>
      <c r="BG38" s="37">
        <v>100</v>
      </c>
      <c r="BH38" s="37">
        <v>100</v>
      </c>
      <c r="BI38" s="37">
        <v>100</v>
      </c>
      <c r="BJ38" s="37">
        <v>100</v>
      </c>
      <c r="BK38" s="37">
        <v>100</v>
      </c>
      <c r="BL38" s="37">
        <v>100</v>
      </c>
      <c r="BM38" s="37">
        <v>100</v>
      </c>
      <c r="BN38" s="37">
        <v>100</v>
      </c>
      <c r="BO38" s="37">
        <v>100</v>
      </c>
      <c r="BP38" s="37">
        <v>100</v>
      </c>
      <c r="BQ38" s="37">
        <v>100</v>
      </c>
      <c r="BR38" s="37">
        <v>100</v>
      </c>
      <c r="BS38" s="37">
        <v>100</v>
      </c>
      <c r="BU38" s="37"/>
      <c r="BV38" s="36" t="s">
        <v>11</v>
      </c>
      <c r="BW38" s="37">
        <v>100</v>
      </c>
      <c r="BX38" s="37">
        <v>100</v>
      </c>
      <c r="BY38" s="37">
        <v>100</v>
      </c>
      <c r="BZ38" s="37">
        <v>100</v>
      </c>
      <c r="CA38" s="37">
        <v>100</v>
      </c>
      <c r="CB38" s="37">
        <v>100</v>
      </c>
      <c r="CC38" s="37">
        <v>100</v>
      </c>
      <c r="CD38" s="37">
        <v>100</v>
      </c>
      <c r="CE38" s="37">
        <v>100</v>
      </c>
      <c r="CF38" s="37">
        <v>100</v>
      </c>
      <c r="CG38" s="37">
        <v>100</v>
      </c>
      <c r="CH38" s="37">
        <v>100</v>
      </c>
      <c r="CI38" s="37">
        <v>100</v>
      </c>
      <c r="CJ38" s="37">
        <v>100</v>
      </c>
      <c r="CK38" s="37">
        <v>100</v>
      </c>
      <c r="CL38" s="37">
        <v>100</v>
      </c>
      <c r="CM38" s="37">
        <v>100</v>
      </c>
      <c r="CN38" s="37">
        <v>100</v>
      </c>
      <c r="CO38" s="37">
        <v>100</v>
      </c>
      <c r="CP38" s="37">
        <v>100</v>
      </c>
      <c r="CQ38" s="37">
        <v>100</v>
      </c>
      <c r="CS38" s="37"/>
      <c r="CT38" s="36" t="s">
        <v>11</v>
      </c>
      <c r="CU38" s="37">
        <v>100</v>
      </c>
      <c r="CV38" s="37">
        <v>100</v>
      </c>
      <c r="CW38" s="37">
        <v>100</v>
      </c>
      <c r="CX38" s="37">
        <v>100</v>
      </c>
      <c r="CY38" s="37">
        <v>100</v>
      </c>
      <c r="CZ38" s="37">
        <v>100</v>
      </c>
      <c r="DA38" s="37">
        <v>100</v>
      </c>
      <c r="DB38" s="37">
        <v>100</v>
      </c>
      <c r="DC38" s="37">
        <v>100</v>
      </c>
      <c r="DD38" s="37">
        <v>100</v>
      </c>
      <c r="DE38" s="37">
        <v>100</v>
      </c>
      <c r="DF38" s="37">
        <v>100</v>
      </c>
      <c r="DG38" s="37">
        <v>100</v>
      </c>
      <c r="DH38" s="37">
        <v>100</v>
      </c>
      <c r="DI38" s="37">
        <v>100</v>
      </c>
      <c r="DJ38" s="37">
        <v>100</v>
      </c>
      <c r="DK38" s="37">
        <v>100</v>
      </c>
      <c r="DL38" s="37">
        <v>100</v>
      </c>
      <c r="DM38" s="37">
        <v>100</v>
      </c>
      <c r="DN38" s="37">
        <v>100</v>
      </c>
      <c r="DO38" s="37">
        <v>100</v>
      </c>
      <c r="DQ38" s="37"/>
      <c r="DR38" s="36" t="s">
        <v>11</v>
      </c>
      <c r="DS38" s="37">
        <v>100</v>
      </c>
      <c r="DT38" s="37">
        <v>100</v>
      </c>
      <c r="DU38" s="37">
        <v>100</v>
      </c>
      <c r="DV38" s="37">
        <v>100</v>
      </c>
      <c r="DW38" s="37">
        <v>100</v>
      </c>
      <c r="DX38" s="37">
        <v>100</v>
      </c>
      <c r="DY38" s="37">
        <v>100</v>
      </c>
      <c r="DZ38" s="37">
        <v>100</v>
      </c>
      <c r="EA38" s="37">
        <v>100</v>
      </c>
      <c r="EB38" s="37">
        <v>100</v>
      </c>
      <c r="EC38" s="37">
        <v>100</v>
      </c>
      <c r="ED38" s="37">
        <v>100</v>
      </c>
      <c r="EE38" s="37">
        <v>100</v>
      </c>
      <c r="EF38" s="37">
        <v>100</v>
      </c>
      <c r="EG38" s="37">
        <v>100</v>
      </c>
      <c r="EH38" s="37">
        <v>100</v>
      </c>
      <c r="EI38" s="37">
        <v>100</v>
      </c>
      <c r="EJ38" s="37">
        <v>100</v>
      </c>
      <c r="EK38" s="37">
        <v>100</v>
      </c>
      <c r="EL38" s="37">
        <v>100</v>
      </c>
      <c r="EM38" s="37">
        <v>100</v>
      </c>
      <c r="EO38" s="37"/>
      <c r="EP38" s="36" t="s">
        <v>11</v>
      </c>
      <c r="EQ38" s="37">
        <v>100</v>
      </c>
      <c r="ER38" s="37">
        <v>100</v>
      </c>
      <c r="ES38" s="37">
        <v>100</v>
      </c>
      <c r="ET38" s="37">
        <v>100</v>
      </c>
      <c r="EU38" s="37">
        <v>100</v>
      </c>
      <c r="EV38" s="37">
        <v>100</v>
      </c>
      <c r="EW38" s="37">
        <v>100</v>
      </c>
      <c r="EX38" s="37">
        <v>100</v>
      </c>
      <c r="EY38" s="37">
        <v>100</v>
      </c>
      <c r="EZ38" s="37">
        <v>100</v>
      </c>
      <c r="FA38" s="37">
        <v>100</v>
      </c>
      <c r="FB38" s="37">
        <v>100</v>
      </c>
      <c r="FC38" s="37">
        <v>100</v>
      </c>
      <c r="FD38" s="37">
        <v>100</v>
      </c>
      <c r="FE38" s="37">
        <v>100</v>
      </c>
      <c r="FF38" s="37">
        <v>100</v>
      </c>
      <c r="FG38" s="37">
        <v>100</v>
      </c>
      <c r="FH38" s="37">
        <v>100</v>
      </c>
      <c r="FI38" s="37">
        <v>100</v>
      </c>
      <c r="FJ38" s="37">
        <v>100</v>
      </c>
      <c r="FK38" s="37">
        <v>100</v>
      </c>
    </row>
    <row r="39" spans="1:167" ht="14.5">
      <c r="A39" s="37"/>
      <c r="B39" s="36" t="s">
        <v>13</v>
      </c>
      <c r="C39" s="37">
        <v>78</v>
      </c>
      <c r="D39" s="37">
        <v>78</v>
      </c>
      <c r="E39" s="37">
        <v>78</v>
      </c>
      <c r="F39" s="37">
        <v>78</v>
      </c>
      <c r="G39" s="37">
        <v>78</v>
      </c>
      <c r="H39" s="37">
        <v>78</v>
      </c>
      <c r="I39" s="37">
        <v>78</v>
      </c>
      <c r="J39" s="37">
        <v>78</v>
      </c>
      <c r="K39" s="37">
        <v>78</v>
      </c>
      <c r="L39" s="37">
        <v>78</v>
      </c>
      <c r="M39" s="37">
        <v>78</v>
      </c>
      <c r="N39" s="37">
        <v>78</v>
      </c>
      <c r="O39" s="37">
        <v>78</v>
      </c>
      <c r="P39" s="37">
        <v>78</v>
      </c>
      <c r="Q39" s="37">
        <v>78</v>
      </c>
      <c r="R39" s="37">
        <v>78</v>
      </c>
      <c r="S39" s="37">
        <v>78</v>
      </c>
      <c r="T39" s="37">
        <v>78</v>
      </c>
      <c r="U39" s="37">
        <v>78</v>
      </c>
      <c r="V39" s="37">
        <v>78</v>
      </c>
      <c r="W39" s="37">
        <v>78</v>
      </c>
      <c r="Y39" s="37"/>
      <c r="Z39" s="36" t="s">
        <v>13</v>
      </c>
      <c r="AA39" s="37">
        <v>78</v>
      </c>
      <c r="AB39" s="37">
        <v>78</v>
      </c>
      <c r="AC39" s="37">
        <v>78</v>
      </c>
      <c r="AD39" s="37">
        <v>78</v>
      </c>
      <c r="AE39" s="37">
        <v>78</v>
      </c>
      <c r="AF39" s="37">
        <v>78</v>
      </c>
      <c r="AG39" s="37">
        <v>78</v>
      </c>
      <c r="AH39" s="37">
        <v>78</v>
      </c>
      <c r="AI39" s="37">
        <v>78</v>
      </c>
      <c r="AJ39" s="37">
        <v>78</v>
      </c>
      <c r="AK39" s="37">
        <v>78</v>
      </c>
      <c r="AL39" s="37">
        <v>78</v>
      </c>
      <c r="AM39" s="37">
        <v>78</v>
      </c>
      <c r="AN39" s="37">
        <v>78</v>
      </c>
      <c r="AO39" s="37">
        <v>78</v>
      </c>
      <c r="AP39" s="37">
        <v>78</v>
      </c>
      <c r="AQ39" s="37">
        <v>78</v>
      </c>
      <c r="AR39" s="37">
        <v>78</v>
      </c>
      <c r="AS39" s="37">
        <v>78</v>
      </c>
      <c r="AT39" s="37">
        <v>78</v>
      </c>
      <c r="AU39" s="37">
        <v>78</v>
      </c>
      <c r="AW39" s="37"/>
      <c r="AX39" s="36" t="s">
        <v>13</v>
      </c>
      <c r="AY39" s="37">
        <v>78</v>
      </c>
      <c r="AZ39" s="37">
        <v>78</v>
      </c>
      <c r="BA39" s="37">
        <v>78</v>
      </c>
      <c r="BB39" s="37">
        <v>78</v>
      </c>
      <c r="BC39" s="37">
        <v>78</v>
      </c>
      <c r="BD39" s="37">
        <v>78</v>
      </c>
      <c r="BE39" s="37">
        <v>78</v>
      </c>
      <c r="BF39" s="37">
        <v>78</v>
      </c>
      <c r="BG39" s="37">
        <v>78</v>
      </c>
      <c r="BH39" s="37">
        <v>78</v>
      </c>
      <c r="BI39" s="37">
        <v>78</v>
      </c>
      <c r="BJ39" s="37">
        <v>78</v>
      </c>
      <c r="BK39" s="37">
        <v>78</v>
      </c>
      <c r="BL39" s="37">
        <v>78</v>
      </c>
      <c r="BM39" s="37">
        <v>78</v>
      </c>
      <c r="BN39" s="37">
        <v>78</v>
      </c>
      <c r="BO39" s="37">
        <v>78</v>
      </c>
      <c r="BP39" s="37">
        <v>78</v>
      </c>
      <c r="BQ39" s="37">
        <v>78</v>
      </c>
      <c r="BR39" s="37">
        <v>78</v>
      </c>
      <c r="BS39" s="37">
        <v>78</v>
      </c>
      <c r="BU39" s="37"/>
      <c r="BV39" s="36" t="s">
        <v>13</v>
      </c>
      <c r="BW39" s="37">
        <v>78</v>
      </c>
      <c r="BX39" s="37">
        <v>78</v>
      </c>
      <c r="BY39" s="37">
        <v>78</v>
      </c>
      <c r="BZ39" s="37">
        <v>78</v>
      </c>
      <c r="CA39" s="37">
        <v>78</v>
      </c>
      <c r="CB39" s="37">
        <v>78</v>
      </c>
      <c r="CC39" s="37">
        <v>78</v>
      </c>
      <c r="CD39" s="37">
        <v>78</v>
      </c>
      <c r="CE39" s="37">
        <v>78</v>
      </c>
      <c r="CF39" s="37">
        <v>78</v>
      </c>
      <c r="CG39" s="37">
        <v>78</v>
      </c>
      <c r="CH39" s="37">
        <v>78</v>
      </c>
      <c r="CI39" s="37">
        <v>78</v>
      </c>
      <c r="CJ39" s="37">
        <v>78</v>
      </c>
      <c r="CK39" s="37">
        <v>78</v>
      </c>
      <c r="CL39" s="37">
        <v>78</v>
      </c>
      <c r="CM39" s="37">
        <v>78</v>
      </c>
      <c r="CN39" s="37">
        <v>78</v>
      </c>
      <c r="CO39" s="37">
        <v>78</v>
      </c>
      <c r="CP39" s="37">
        <v>78</v>
      </c>
      <c r="CQ39" s="37">
        <v>78</v>
      </c>
      <c r="CS39" s="37"/>
      <c r="CT39" s="36" t="s">
        <v>13</v>
      </c>
      <c r="CU39" s="37">
        <v>78</v>
      </c>
      <c r="CV39" s="37">
        <v>78</v>
      </c>
      <c r="CW39" s="37">
        <v>78</v>
      </c>
      <c r="CX39" s="37">
        <v>78</v>
      </c>
      <c r="CY39" s="37">
        <v>78</v>
      </c>
      <c r="CZ39" s="37">
        <v>78</v>
      </c>
      <c r="DA39" s="37">
        <v>78</v>
      </c>
      <c r="DB39" s="37">
        <v>78</v>
      </c>
      <c r="DC39" s="37">
        <v>78</v>
      </c>
      <c r="DD39" s="37">
        <v>78</v>
      </c>
      <c r="DE39" s="37">
        <v>78</v>
      </c>
      <c r="DF39" s="37">
        <v>78</v>
      </c>
      <c r="DG39" s="37">
        <v>78</v>
      </c>
      <c r="DH39" s="37">
        <v>78</v>
      </c>
      <c r="DI39" s="37">
        <v>78</v>
      </c>
      <c r="DJ39" s="37">
        <v>78</v>
      </c>
      <c r="DK39" s="37">
        <v>78</v>
      </c>
      <c r="DL39" s="37">
        <v>78</v>
      </c>
      <c r="DM39" s="37">
        <v>78</v>
      </c>
      <c r="DN39" s="37">
        <v>78</v>
      </c>
      <c r="DO39" s="37">
        <v>78</v>
      </c>
      <c r="DQ39" s="37"/>
      <c r="DR39" s="36" t="s">
        <v>13</v>
      </c>
      <c r="DS39" s="37">
        <v>78</v>
      </c>
      <c r="DT39" s="37">
        <v>78</v>
      </c>
      <c r="DU39" s="37">
        <v>78</v>
      </c>
      <c r="DV39" s="37">
        <v>78</v>
      </c>
      <c r="DW39" s="37">
        <v>78</v>
      </c>
      <c r="DX39" s="37">
        <v>78</v>
      </c>
      <c r="DY39" s="37">
        <v>78</v>
      </c>
      <c r="DZ39" s="37">
        <v>78</v>
      </c>
      <c r="EA39" s="37">
        <v>78</v>
      </c>
      <c r="EB39" s="37">
        <v>78</v>
      </c>
      <c r="EC39" s="37">
        <v>78</v>
      </c>
      <c r="ED39" s="37">
        <v>78</v>
      </c>
      <c r="EE39" s="37">
        <v>78</v>
      </c>
      <c r="EF39" s="37">
        <v>78</v>
      </c>
      <c r="EG39" s="37">
        <v>78</v>
      </c>
      <c r="EH39" s="37">
        <v>78</v>
      </c>
      <c r="EI39" s="37">
        <v>78</v>
      </c>
      <c r="EJ39" s="37">
        <v>78</v>
      </c>
      <c r="EK39" s="37">
        <v>78</v>
      </c>
      <c r="EL39" s="37">
        <v>78</v>
      </c>
      <c r="EM39" s="37">
        <v>78</v>
      </c>
      <c r="EO39" s="37"/>
      <c r="EP39" s="36" t="s">
        <v>13</v>
      </c>
      <c r="EQ39" s="37">
        <v>78</v>
      </c>
      <c r="ER39" s="37">
        <v>78</v>
      </c>
      <c r="ES39" s="37">
        <v>78</v>
      </c>
      <c r="ET39" s="37">
        <v>78</v>
      </c>
      <c r="EU39" s="37">
        <v>78</v>
      </c>
      <c r="EV39" s="37">
        <v>78</v>
      </c>
      <c r="EW39" s="37">
        <v>78</v>
      </c>
      <c r="EX39" s="37">
        <v>78</v>
      </c>
      <c r="EY39" s="37">
        <v>78</v>
      </c>
      <c r="EZ39" s="37">
        <v>78</v>
      </c>
      <c r="FA39" s="37">
        <v>78</v>
      </c>
      <c r="FB39" s="37">
        <v>78</v>
      </c>
      <c r="FC39" s="37">
        <v>78</v>
      </c>
      <c r="FD39" s="37">
        <v>78</v>
      </c>
      <c r="FE39" s="37">
        <v>78</v>
      </c>
      <c r="FF39" s="37">
        <v>78</v>
      </c>
      <c r="FG39" s="37">
        <v>78</v>
      </c>
      <c r="FH39" s="37">
        <v>78</v>
      </c>
      <c r="FI39" s="37">
        <v>78</v>
      </c>
      <c r="FJ39" s="37">
        <v>78</v>
      </c>
      <c r="FK39" s="37">
        <v>78</v>
      </c>
    </row>
    <row r="40" spans="1:167" ht="14.5">
      <c r="A40" s="206"/>
      <c r="B40" s="206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206"/>
      <c r="Z40" s="206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206"/>
      <c r="AX40" s="206"/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206"/>
      <c r="BV40" s="206"/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206"/>
      <c r="CT40" s="206"/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206"/>
      <c r="DR40" s="206"/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206"/>
      <c r="EP40" s="206"/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4.5">
      <c r="A41" s="208" t="s">
        <v>169</v>
      </c>
      <c r="B41" s="208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Y41" s="208" t="s">
        <v>169</v>
      </c>
      <c r="Z41" s="208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W41" s="208" t="s">
        <v>169</v>
      </c>
      <c r="AX41" s="208"/>
      <c r="AY41" s="37"/>
      <c r="AZ41" s="37"/>
      <c r="BA41" s="37"/>
      <c r="BB41" s="37"/>
      <c r="BC41" s="37"/>
      <c r="BD41" s="37"/>
      <c r="BE41" s="37"/>
      <c r="BF41" s="37"/>
      <c r="BG41" s="37"/>
      <c r="BH41" s="37"/>
      <c r="BI41" s="37"/>
      <c r="BJ41" s="37"/>
      <c r="BK41" s="37"/>
      <c r="BL41" s="37"/>
      <c r="BM41" s="37"/>
      <c r="BN41" s="37"/>
      <c r="BO41" s="37"/>
      <c r="BP41" s="37"/>
      <c r="BQ41" s="37"/>
      <c r="BR41" s="37"/>
      <c r="BS41" s="37"/>
      <c r="BU41" s="208" t="s">
        <v>169</v>
      </c>
      <c r="BV41" s="208"/>
      <c r="BW41" s="37"/>
      <c r="BX41" s="37"/>
      <c r="BY41" s="37"/>
      <c r="BZ41" s="37"/>
      <c r="CA41" s="37"/>
      <c r="CB41" s="37"/>
      <c r="CC41" s="37"/>
      <c r="CD41" s="37"/>
      <c r="CE41" s="37"/>
      <c r="CF41" s="37"/>
      <c r="CG41" s="37"/>
      <c r="CH41" s="37"/>
      <c r="CI41" s="37"/>
      <c r="CJ41" s="37"/>
      <c r="CK41" s="37"/>
      <c r="CL41" s="37"/>
      <c r="CM41" s="37"/>
      <c r="CN41" s="37"/>
      <c r="CO41" s="37"/>
      <c r="CP41" s="37"/>
      <c r="CQ41" s="37"/>
      <c r="CS41" s="208" t="s">
        <v>169</v>
      </c>
      <c r="CT41" s="208"/>
      <c r="CU41" s="37"/>
      <c r="CV41" s="37"/>
      <c r="CW41" s="37"/>
      <c r="CX41" s="37"/>
      <c r="CY41" s="37"/>
      <c r="CZ41" s="37"/>
      <c r="DA41" s="37"/>
      <c r="DB41" s="37"/>
      <c r="DC41" s="37"/>
      <c r="DD41" s="37"/>
      <c r="DE41" s="37"/>
      <c r="DF41" s="37"/>
      <c r="DG41" s="37"/>
      <c r="DH41" s="37"/>
      <c r="DI41" s="37"/>
      <c r="DJ41" s="37"/>
      <c r="DK41" s="37"/>
      <c r="DL41" s="37"/>
      <c r="DM41" s="37"/>
      <c r="DN41" s="37"/>
      <c r="DO41" s="37"/>
      <c r="DQ41" s="208" t="s">
        <v>169</v>
      </c>
      <c r="DR41" s="208"/>
      <c r="DS41" s="37"/>
      <c r="DT41" s="37"/>
      <c r="DU41" s="37"/>
      <c r="DV41" s="37"/>
      <c r="DW41" s="37"/>
      <c r="DX41" s="37"/>
      <c r="DY41" s="37"/>
      <c r="DZ41" s="37"/>
      <c r="EA41" s="37"/>
      <c r="EB41" s="37"/>
      <c r="EC41" s="37"/>
      <c r="ED41" s="37"/>
      <c r="EE41" s="37"/>
      <c r="EF41" s="37"/>
      <c r="EG41" s="37"/>
      <c r="EH41" s="37"/>
      <c r="EI41" s="37"/>
      <c r="EJ41" s="37"/>
      <c r="EK41" s="37"/>
      <c r="EL41" s="37"/>
      <c r="EM41" s="37"/>
      <c r="EO41" s="208" t="s">
        <v>169</v>
      </c>
      <c r="EP41" s="208"/>
      <c r="EQ41" s="37"/>
      <c r="ER41" s="37"/>
      <c r="ES41" s="37"/>
      <c r="ET41" s="37"/>
      <c r="EU41" s="37"/>
      <c r="EV41" s="37"/>
      <c r="EW41" s="37"/>
      <c r="EX41" s="37"/>
      <c r="EY41" s="37"/>
      <c r="EZ41" s="37"/>
      <c r="FA41" s="37"/>
      <c r="FB41" s="37"/>
      <c r="FC41" s="37"/>
      <c r="FD41" s="37"/>
      <c r="FE41" s="37"/>
      <c r="FF41" s="37"/>
      <c r="FG41" s="37"/>
      <c r="FH41" s="37"/>
      <c r="FI41" s="37"/>
      <c r="FJ41" s="37"/>
      <c r="FK41" s="37"/>
    </row>
    <row r="42" spans="1:167" ht="14.5">
      <c r="Y42" s="206"/>
      <c r="Z42" s="206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206"/>
      <c r="AX42" s="206"/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206"/>
      <c r="BV42" s="206"/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206"/>
      <c r="CT42" s="206"/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206"/>
      <c r="DR42" s="206"/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</row>
    <row r="43" spans="1:167" ht="14.5">
      <c r="Y43" s="206"/>
      <c r="Z43" s="206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W43" s="206"/>
      <c r="AX43" s="206"/>
      <c r="AY43" s="37"/>
      <c r="AZ43" s="37"/>
      <c r="BA43" s="37"/>
      <c r="BB43" s="37"/>
      <c r="BC43" s="37"/>
      <c r="BD43" s="37"/>
      <c r="BE43" s="37"/>
      <c r="BF43" s="37"/>
      <c r="BG43" s="37"/>
      <c r="BH43" s="37"/>
      <c r="BI43" s="37"/>
      <c r="BJ43" s="37"/>
      <c r="BK43" s="37"/>
      <c r="BL43" s="37"/>
      <c r="BM43" s="37"/>
      <c r="BN43" s="37"/>
      <c r="BO43" s="37"/>
      <c r="BP43" s="37"/>
      <c r="BQ43" s="37"/>
      <c r="BR43" s="37"/>
      <c r="BS43" s="37"/>
      <c r="BU43" s="206"/>
      <c r="BV43" s="206"/>
      <c r="BW43" s="37"/>
      <c r="BX43" s="37"/>
      <c r="BY43" s="37"/>
      <c r="BZ43" s="37"/>
      <c r="CA43" s="37"/>
      <c r="CB43" s="37"/>
      <c r="CC43" s="37"/>
      <c r="CD43" s="37"/>
      <c r="CE43" s="37"/>
      <c r="CF43" s="37"/>
      <c r="CG43" s="37"/>
      <c r="CH43" s="37"/>
      <c r="CI43" s="37"/>
      <c r="CJ43" s="37"/>
      <c r="CK43" s="37"/>
      <c r="CL43" s="37"/>
      <c r="CM43" s="37"/>
      <c r="CN43" s="37"/>
      <c r="CO43" s="37"/>
      <c r="CP43" s="37"/>
      <c r="CQ43" s="37"/>
      <c r="CS43" s="206"/>
      <c r="CT43" s="206"/>
      <c r="CU43" s="37"/>
      <c r="CV43" s="37"/>
      <c r="CW43" s="37"/>
      <c r="CX43" s="37"/>
      <c r="CY43" s="37"/>
      <c r="CZ43" s="37"/>
      <c r="DA43" s="37"/>
      <c r="DB43" s="37"/>
      <c r="DC43" s="37"/>
      <c r="DD43" s="37"/>
      <c r="DE43" s="37"/>
      <c r="DF43" s="37"/>
      <c r="DG43" s="37"/>
      <c r="DH43" s="37"/>
      <c r="DI43" s="37"/>
      <c r="DJ43" s="37"/>
      <c r="DK43" s="37"/>
      <c r="DL43" s="37"/>
      <c r="DM43" s="37"/>
      <c r="DN43" s="37"/>
      <c r="DO43" s="37"/>
      <c r="DQ43" s="206"/>
      <c r="DR43" s="206"/>
      <c r="DS43" s="37"/>
      <c r="DT43" s="37"/>
      <c r="DU43" s="37"/>
      <c r="DV43" s="37"/>
      <c r="DW43" s="37"/>
      <c r="DX43" s="37"/>
      <c r="DY43" s="37"/>
      <c r="DZ43" s="37"/>
      <c r="EA43" s="37"/>
      <c r="EB43" s="37"/>
      <c r="EC43" s="37"/>
      <c r="ED43" s="37"/>
      <c r="EE43" s="37"/>
      <c r="EF43" s="37"/>
      <c r="EG43" s="37"/>
      <c r="EH43" s="37"/>
      <c r="EI43" s="37"/>
      <c r="EJ43" s="37"/>
      <c r="EK43" s="37"/>
      <c r="EL43" s="37"/>
      <c r="EM43" s="37"/>
    </row>
    <row r="44" spans="1:167" ht="14.5">
      <c r="Y44" s="206"/>
      <c r="Z44" s="206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W44" s="206"/>
      <c r="AX44" s="206"/>
      <c r="AY44" s="37"/>
      <c r="AZ44" s="37"/>
      <c r="BA44" s="37"/>
      <c r="BB44" s="37"/>
      <c r="BC44" s="37"/>
      <c r="BD44" s="37"/>
      <c r="BE44" s="37"/>
      <c r="BF44" s="37"/>
      <c r="BG44" s="37"/>
      <c r="BH44" s="37"/>
      <c r="BI44" s="37"/>
      <c r="BJ44" s="37"/>
      <c r="BK44" s="37"/>
      <c r="BL44" s="37"/>
      <c r="BM44" s="37"/>
      <c r="BN44" s="37"/>
      <c r="BO44" s="37"/>
      <c r="BP44" s="37"/>
      <c r="BQ44" s="37"/>
      <c r="BR44" s="37"/>
      <c r="BS44" s="37"/>
      <c r="BU44" s="206"/>
      <c r="BV44" s="206"/>
      <c r="BW44" s="37"/>
      <c r="BX44" s="37"/>
      <c r="BY44" s="37"/>
      <c r="BZ44" s="37"/>
      <c r="CA44" s="37"/>
      <c r="CB44" s="37"/>
      <c r="CC44" s="37"/>
      <c r="CD44" s="37"/>
      <c r="CE44" s="37"/>
      <c r="CF44" s="37"/>
      <c r="CG44" s="37"/>
      <c r="CH44" s="37"/>
      <c r="CI44" s="37"/>
      <c r="CJ44" s="37"/>
      <c r="CK44" s="37"/>
      <c r="CL44" s="37"/>
      <c r="CM44" s="37"/>
      <c r="CN44" s="37"/>
      <c r="CO44" s="37"/>
      <c r="CP44" s="37"/>
      <c r="CQ44" s="37"/>
      <c r="CS44" s="206"/>
      <c r="CT44" s="206"/>
      <c r="CU44" s="37"/>
      <c r="CV44" s="37"/>
      <c r="CW44" s="37"/>
      <c r="CX44" s="37"/>
      <c r="CY44" s="37"/>
      <c r="CZ44" s="37"/>
      <c r="DA44" s="37"/>
      <c r="DB44" s="37"/>
      <c r="DC44" s="37"/>
      <c r="DD44" s="37"/>
      <c r="DE44" s="37"/>
      <c r="DF44" s="37"/>
      <c r="DG44" s="37"/>
      <c r="DH44" s="37"/>
      <c r="DI44" s="37"/>
      <c r="DJ44" s="37"/>
      <c r="DK44" s="37"/>
      <c r="DL44" s="37"/>
      <c r="DM44" s="37"/>
      <c r="DN44" s="37"/>
      <c r="DO44" s="37"/>
      <c r="DQ44" s="206"/>
      <c r="DR44" s="206"/>
      <c r="DS44" s="37"/>
      <c r="DT44" s="37"/>
      <c r="DU44" s="37"/>
      <c r="DV44" s="37"/>
      <c r="DW44" s="37"/>
      <c r="DX44" s="37"/>
      <c r="DY44" s="37"/>
      <c r="DZ44" s="37"/>
      <c r="EA44" s="37"/>
      <c r="EB44" s="37"/>
      <c r="EC44" s="37"/>
      <c r="ED44" s="37"/>
      <c r="EE44" s="37"/>
      <c r="EF44" s="37"/>
      <c r="EG44" s="37"/>
      <c r="EH44" s="37"/>
      <c r="EI44" s="37"/>
      <c r="EJ44" s="37"/>
      <c r="EK44" s="37"/>
      <c r="EL44" s="37"/>
      <c r="EM44" s="37"/>
    </row>
    <row r="45" spans="1:167" ht="14.5">
      <c r="Y45" s="206"/>
      <c r="Z45" s="206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W45" s="206"/>
      <c r="AX45" s="206"/>
      <c r="AY45" s="37"/>
      <c r="AZ45" s="37"/>
      <c r="BA45" s="37"/>
      <c r="BB45" s="37"/>
      <c r="BC45" s="37"/>
      <c r="BD45" s="37"/>
      <c r="BE45" s="37"/>
      <c r="BF45" s="37"/>
      <c r="BG45" s="37"/>
      <c r="BH45" s="37"/>
      <c r="BI45" s="37"/>
      <c r="BJ45" s="37"/>
      <c r="BK45" s="37"/>
      <c r="BL45" s="37"/>
      <c r="BM45" s="37"/>
      <c r="BN45" s="37"/>
      <c r="BO45" s="37"/>
      <c r="BP45" s="37"/>
      <c r="BQ45" s="37"/>
      <c r="BR45" s="37"/>
      <c r="BS45" s="37"/>
      <c r="BU45" s="206"/>
      <c r="BV45" s="206"/>
      <c r="BW45" s="37"/>
      <c r="BX45" s="37"/>
      <c r="BY45" s="37"/>
      <c r="BZ45" s="37"/>
      <c r="CA45" s="37"/>
      <c r="CB45" s="37"/>
      <c r="CC45" s="37"/>
      <c r="CD45" s="37"/>
      <c r="CE45" s="37"/>
      <c r="CF45" s="37"/>
      <c r="CG45" s="37"/>
      <c r="CH45" s="37"/>
      <c r="CI45" s="37"/>
      <c r="CJ45" s="37"/>
      <c r="CK45" s="37"/>
      <c r="CL45" s="37"/>
      <c r="CM45" s="37"/>
      <c r="CN45" s="37"/>
      <c r="CO45" s="37"/>
      <c r="CP45" s="37"/>
      <c r="CQ45" s="37"/>
      <c r="CS45" s="206"/>
      <c r="CT45" s="206"/>
      <c r="CU45" s="37"/>
      <c r="CV45" s="37"/>
      <c r="CW45" s="37"/>
      <c r="CX45" s="37"/>
      <c r="CY45" s="37"/>
      <c r="CZ45" s="37"/>
      <c r="DA45" s="37"/>
      <c r="DB45" s="37"/>
      <c r="DC45" s="37"/>
      <c r="DD45" s="37"/>
      <c r="DE45" s="37"/>
      <c r="DF45" s="37"/>
      <c r="DG45" s="37"/>
      <c r="DH45" s="37"/>
      <c r="DI45" s="37"/>
      <c r="DJ45" s="37"/>
      <c r="DK45" s="37"/>
      <c r="DL45" s="37"/>
      <c r="DM45" s="37"/>
      <c r="DN45" s="37"/>
      <c r="DO45" s="37"/>
      <c r="DQ45" s="206"/>
      <c r="DR45" s="206"/>
      <c r="DS45" s="37"/>
      <c r="DT45" s="37"/>
      <c r="DU45" s="37"/>
      <c r="DV45" s="37"/>
      <c r="DW45" s="37"/>
      <c r="DX45" s="37"/>
      <c r="DY45" s="37"/>
      <c r="DZ45" s="37"/>
      <c r="EA45" s="37"/>
      <c r="EB45" s="37"/>
      <c r="EC45" s="37"/>
      <c r="ED45" s="37"/>
      <c r="EE45" s="37"/>
      <c r="EF45" s="37"/>
      <c r="EG45" s="37"/>
      <c r="EH45" s="37"/>
      <c r="EI45" s="37"/>
      <c r="EJ45" s="37"/>
      <c r="EK45" s="37"/>
      <c r="EL45" s="37"/>
      <c r="EM45" s="37"/>
    </row>
    <row r="46" spans="1:167" ht="14.5">
      <c r="Y46" s="206"/>
      <c r="Z46" s="206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W46" s="206"/>
      <c r="AX46" s="206"/>
      <c r="AY46" s="37"/>
      <c r="AZ46" s="37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7"/>
      <c r="BP46" s="37"/>
      <c r="BQ46" s="37"/>
      <c r="BR46" s="37"/>
      <c r="BS46" s="37"/>
      <c r="BU46" s="206"/>
      <c r="BV46" s="206"/>
      <c r="BW46" s="37"/>
      <c r="BX46" s="37"/>
      <c r="BY46" s="37"/>
      <c r="BZ46" s="37"/>
      <c r="CA46" s="37"/>
      <c r="CB46" s="37"/>
      <c r="CC46" s="37"/>
      <c r="CD46" s="37"/>
      <c r="CE46" s="37"/>
      <c r="CF46" s="37"/>
      <c r="CG46" s="37"/>
      <c r="CH46" s="37"/>
      <c r="CI46" s="37"/>
      <c r="CJ46" s="37"/>
      <c r="CK46" s="37"/>
      <c r="CL46" s="37"/>
      <c r="CM46" s="37"/>
      <c r="CN46" s="37"/>
      <c r="CO46" s="37"/>
      <c r="CP46" s="37"/>
      <c r="CQ46" s="37"/>
      <c r="CS46" s="206"/>
      <c r="CT46" s="206"/>
      <c r="CU46" s="37"/>
      <c r="CV46" s="37"/>
      <c r="CW46" s="37"/>
      <c r="CX46" s="37"/>
      <c r="CY46" s="37"/>
      <c r="CZ46" s="37"/>
      <c r="DA46" s="37"/>
      <c r="DB46" s="37"/>
      <c r="DC46" s="37"/>
      <c r="DD46" s="37"/>
      <c r="DE46" s="37"/>
      <c r="DF46" s="37"/>
      <c r="DG46" s="37"/>
      <c r="DH46" s="37"/>
      <c r="DI46" s="37"/>
      <c r="DJ46" s="37"/>
      <c r="DK46" s="37"/>
      <c r="DL46" s="37"/>
      <c r="DM46" s="37"/>
      <c r="DN46" s="37"/>
      <c r="DO46" s="37"/>
      <c r="DQ46" s="206"/>
      <c r="DR46" s="206"/>
      <c r="DS46" s="37"/>
      <c r="DT46" s="37"/>
      <c r="DU46" s="37"/>
      <c r="DV46" s="37"/>
      <c r="DW46" s="37"/>
      <c r="DX46" s="37"/>
      <c r="DY46" s="37"/>
      <c r="DZ46" s="37"/>
      <c r="EA46" s="37"/>
      <c r="EB46" s="37"/>
      <c r="EC46" s="37"/>
      <c r="ED46" s="37"/>
      <c r="EE46" s="37"/>
      <c r="EF46" s="37"/>
      <c r="EG46" s="37"/>
      <c r="EH46" s="37"/>
      <c r="EI46" s="37"/>
      <c r="EJ46" s="37"/>
      <c r="EK46" s="37"/>
      <c r="EL46" s="37"/>
      <c r="EM46" s="37"/>
    </row>
    <row r="47" spans="1:167" ht="14.5">
      <c r="Y47" s="206"/>
      <c r="Z47" s="206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206"/>
      <c r="AX47" s="206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206"/>
      <c r="BV47" s="206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206"/>
      <c r="CT47" s="206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206"/>
      <c r="DR47" s="206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</row>
    <row r="48" spans="1:167" ht="14.5">
      <c r="Y48" s="206"/>
      <c r="Z48" s="206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206"/>
      <c r="AX48" s="206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206"/>
      <c r="BV48" s="206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206"/>
      <c r="CT48" s="206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206"/>
      <c r="DR48" s="206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</row>
    <row r="49" spans="25:143" ht="14.5">
      <c r="Y49" s="206"/>
      <c r="Z49" s="206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206"/>
      <c r="AX49" s="206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206"/>
      <c r="BV49" s="206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206"/>
      <c r="CT49" s="206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206"/>
      <c r="DR49" s="206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</row>
    <row r="50" spans="25:143" ht="14.5">
      <c r="Y50" s="206"/>
      <c r="Z50" s="206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206"/>
      <c r="AX50" s="206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206"/>
      <c r="BV50" s="206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206"/>
      <c r="CT50" s="206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206"/>
      <c r="DR50" s="206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</row>
    <row r="51" spans="25:143" ht="14.5">
      <c r="Y51" s="206"/>
      <c r="Z51" s="206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206"/>
      <c r="AX51" s="206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206"/>
      <c r="BV51" s="206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206"/>
      <c r="CT51" s="206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206"/>
      <c r="DR51" s="206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</row>
    <row r="52" spans="25:143" ht="14.5">
      <c r="Y52" s="206"/>
      <c r="Z52" s="206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206"/>
      <c r="AX52" s="206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206"/>
      <c r="BV52" s="206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206"/>
      <c r="CT52" s="206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206"/>
      <c r="DR52" s="206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</row>
    <row r="53" spans="25:143" ht="14.5">
      <c r="Y53" s="206"/>
      <c r="Z53" s="206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206"/>
      <c r="AX53" s="206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206"/>
      <c r="BV53" s="206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206"/>
      <c r="CT53" s="206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206"/>
      <c r="DR53" s="206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</row>
    <row r="54" spans="25:143" ht="14.5">
      <c r="Y54" s="206"/>
      <c r="Z54" s="206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206"/>
      <c r="AX54" s="206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206"/>
      <c r="BV54" s="206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206"/>
      <c r="CT54" s="206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206"/>
      <c r="DR54" s="206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</row>
    <row r="55" spans="25:143" ht="14.5">
      <c r="Y55" s="206"/>
      <c r="Z55" s="206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206"/>
      <c r="AX55" s="206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206"/>
      <c r="BV55" s="206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206"/>
      <c r="CT55" s="206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206"/>
      <c r="DR55" s="206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</row>
    <row r="56" spans="25:143" ht="14.5">
      <c r="Y56" s="206"/>
      <c r="Z56" s="206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206"/>
      <c r="AX56" s="206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206"/>
      <c r="BV56" s="206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206"/>
      <c r="CT56" s="206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206"/>
      <c r="DR56" s="206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</row>
    <row r="57" spans="25:143" ht="14.5">
      <c r="Y57" s="206"/>
      <c r="Z57" s="206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206"/>
      <c r="AX57" s="206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206"/>
      <c r="BV57" s="206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206"/>
      <c r="CT57" s="206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206"/>
      <c r="DR57" s="206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</row>
  </sheetData>
  <mergeCells count="206">
    <mergeCell ref="EO24:EP24"/>
    <mergeCell ref="EO28:EP28"/>
    <mergeCell ref="EO32:EP32"/>
    <mergeCell ref="EO36:EP36"/>
    <mergeCell ref="EO40:EP40"/>
    <mergeCell ref="EO41:EP41"/>
    <mergeCell ref="EO7:EP7"/>
    <mergeCell ref="EO8:EP8"/>
    <mergeCell ref="EO9:EP9"/>
    <mergeCell ref="EO10:EP10"/>
    <mergeCell ref="EO11:EP11"/>
    <mergeCell ref="EO12:EP12"/>
    <mergeCell ref="DQ54:DR54"/>
    <mergeCell ref="DQ55:DR55"/>
    <mergeCell ref="DQ56:DR56"/>
    <mergeCell ref="DQ57:DR57"/>
    <mergeCell ref="EO1:EP1"/>
    <mergeCell ref="EO2:EP2"/>
    <mergeCell ref="EO3:EP3"/>
    <mergeCell ref="EO4:EP4"/>
    <mergeCell ref="EO5:EP5"/>
    <mergeCell ref="EO6:EP6"/>
    <mergeCell ref="DQ48:DR48"/>
    <mergeCell ref="DQ49:DR49"/>
    <mergeCell ref="DQ50:DR50"/>
    <mergeCell ref="DQ51:DR51"/>
    <mergeCell ref="DQ52:DR52"/>
    <mergeCell ref="DQ53:DR53"/>
    <mergeCell ref="DQ42:DR42"/>
    <mergeCell ref="DQ43:DR43"/>
    <mergeCell ref="DQ44:DR44"/>
    <mergeCell ref="DQ45:DR45"/>
    <mergeCell ref="DQ46:DR46"/>
    <mergeCell ref="DQ47:DR47"/>
    <mergeCell ref="DQ24:DR24"/>
    <mergeCell ref="DQ28:DR28"/>
    <mergeCell ref="DQ32:DR32"/>
    <mergeCell ref="DQ36:DR36"/>
    <mergeCell ref="DQ40:DR40"/>
    <mergeCell ref="DQ41:DR41"/>
    <mergeCell ref="DQ7:DR7"/>
    <mergeCell ref="DQ8:DR8"/>
    <mergeCell ref="DQ9:DR9"/>
    <mergeCell ref="DQ10:DR10"/>
    <mergeCell ref="DQ11:DR11"/>
    <mergeCell ref="DQ12:DR12"/>
    <mergeCell ref="CS54:CT54"/>
    <mergeCell ref="CS55:CT55"/>
    <mergeCell ref="CS56:CT56"/>
    <mergeCell ref="CS57:CT57"/>
    <mergeCell ref="DQ1:DR1"/>
    <mergeCell ref="DQ2:DR2"/>
    <mergeCell ref="DQ3:DR3"/>
    <mergeCell ref="DQ4:DR4"/>
    <mergeCell ref="DQ5:DR5"/>
    <mergeCell ref="DQ6:DR6"/>
    <mergeCell ref="CS48:CT48"/>
    <mergeCell ref="CS49:CT49"/>
    <mergeCell ref="CS50:CT50"/>
    <mergeCell ref="CS51:CT51"/>
    <mergeCell ref="CS52:CT52"/>
    <mergeCell ref="CS53:CT53"/>
    <mergeCell ref="CS42:CT42"/>
    <mergeCell ref="CS43:CT43"/>
    <mergeCell ref="CS44:CT44"/>
    <mergeCell ref="CS45:CT45"/>
    <mergeCell ref="CS46:CT46"/>
    <mergeCell ref="CS47:CT47"/>
    <mergeCell ref="CS24:CT24"/>
    <mergeCell ref="CS28:CT28"/>
    <mergeCell ref="CS32:CT32"/>
    <mergeCell ref="CS36:CT36"/>
    <mergeCell ref="CS40:CT40"/>
    <mergeCell ref="CS41:CT41"/>
    <mergeCell ref="CS7:CT7"/>
    <mergeCell ref="CS8:CT8"/>
    <mergeCell ref="CS9:CT9"/>
    <mergeCell ref="CS10:CT10"/>
    <mergeCell ref="CS11:CT11"/>
    <mergeCell ref="CS12:CT12"/>
    <mergeCell ref="BU54:BV54"/>
    <mergeCell ref="BU55:BV55"/>
    <mergeCell ref="BU56:BV56"/>
    <mergeCell ref="BU57:BV57"/>
    <mergeCell ref="CS1:CT1"/>
    <mergeCell ref="CS2:CT2"/>
    <mergeCell ref="CS3:CT3"/>
    <mergeCell ref="CS4:CT4"/>
    <mergeCell ref="CS5:CT5"/>
    <mergeCell ref="CS6:CT6"/>
    <mergeCell ref="BU48:BV48"/>
    <mergeCell ref="BU49:BV49"/>
    <mergeCell ref="BU50:BV50"/>
    <mergeCell ref="BU51:BV51"/>
    <mergeCell ref="BU52:BV52"/>
    <mergeCell ref="BU53:BV53"/>
    <mergeCell ref="BU42:BV42"/>
    <mergeCell ref="BU43:BV43"/>
    <mergeCell ref="BU44:BV44"/>
    <mergeCell ref="BU45:BV45"/>
    <mergeCell ref="BU46:BV46"/>
    <mergeCell ref="BU47:BV47"/>
    <mergeCell ref="BU24:BV24"/>
    <mergeCell ref="BU28:BV28"/>
    <mergeCell ref="BU32:BV32"/>
    <mergeCell ref="BU36:BV36"/>
    <mergeCell ref="BU40:BV40"/>
    <mergeCell ref="BU41:BV41"/>
    <mergeCell ref="BU7:BV7"/>
    <mergeCell ref="BU8:BV8"/>
    <mergeCell ref="BU9:BV9"/>
    <mergeCell ref="BU10:BV10"/>
    <mergeCell ref="BU11:BV11"/>
    <mergeCell ref="BU12:BV12"/>
    <mergeCell ref="AW54:AX54"/>
    <mergeCell ref="AW55:AX55"/>
    <mergeCell ref="AW56:AX56"/>
    <mergeCell ref="AW57:AX57"/>
    <mergeCell ref="BU1:BV1"/>
    <mergeCell ref="BU2:BV2"/>
    <mergeCell ref="BU3:BV3"/>
    <mergeCell ref="BU4:BV4"/>
    <mergeCell ref="BU5:BV5"/>
    <mergeCell ref="BU6:BV6"/>
    <mergeCell ref="AW48:AX48"/>
    <mergeCell ref="AW49:AX49"/>
    <mergeCell ref="AW50:AX50"/>
    <mergeCell ref="AW51:AX51"/>
    <mergeCell ref="AW52:AX52"/>
    <mergeCell ref="AW53:AX53"/>
    <mergeCell ref="AW42:AX42"/>
    <mergeCell ref="AW43:AX43"/>
    <mergeCell ref="AW44:AX44"/>
    <mergeCell ref="AW45:AX45"/>
    <mergeCell ref="AW46:AX46"/>
    <mergeCell ref="AW47:AX47"/>
    <mergeCell ref="AW24:AX24"/>
    <mergeCell ref="AW28:AX28"/>
    <mergeCell ref="AW32:AX32"/>
    <mergeCell ref="AW36:AX36"/>
    <mergeCell ref="AW40:AX40"/>
    <mergeCell ref="AW41:AX41"/>
    <mergeCell ref="AW7:AX7"/>
    <mergeCell ref="AW8:AX8"/>
    <mergeCell ref="AW9:AX9"/>
    <mergeCell ref="AW10:AX10"/>
    <mergeCell ref="AW11:AX11"/>
    <mergeCell ref="AW12:AX12"/>
    <mergeCell ref="Y54:Z54"/>
    <mergeCell ref="Y55:Z55"/>
    <mergeCell ref="Y56:Z56"/>
    <mergeCell ref="Y57:Z57"/>
    <mergeCell ref="AW1:AX1"/>
    <mergeCell ref="AW2:AX2"/>
    <mergeCell ref="AW3:AX3"/>
    <mergeCell ref="AW4:AX4"/>
    <mergeCell ref="AW5:AX5"/>
    <mergeCell ref="AW6:AX6"/>
    <mergeCell ref="Y48:Z48"/>
    <mergeCell ref="Y49:Z49"/>
    <mergeCell ref="Y50:Z50"/>
    <mergeCell ref="Y51:Z51"/>
    <mergeCell ref="Y52:Z52"/>
    <mergeCell ref="Y53:Z53"/>
    <mergeCell ref="Y42:Z42"/>
    <mergeCell ref="Y43:Z43"/>
    <mergeCell ref="Y44:Z44"/>
    <mergeCell ref="Y45:Z45"/>
    <mergeCell ref="Y46:Z46"/>
    <mergeCell ref="Y47:Z47"/>
    <mergeCell ref="Y24:Z24"/>
    <mergeCell ref="Y28:Z28"/>
    <mergeCell ref="Y36:Z36"/>
    <mergeCell ref="Y40:Z40"/>
    <mergeCell ref="Y41:Z41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A24:B24"/>
    <mergeCell ref="A28:B28"/>
    <mergeCell ref="A32:B32"/>
    <mergeCell ref="A1:B1"/>
    <mergeCell ref="A2:B2"/>
    <mergeCell ref="A3:B3"/>
    <mergeCell ref="A4:B4"/>
    <mergeCell ref="A5:B5"/>
    <mergeCell ref="A6:B6"/>
    <mergeCell ref="Y32:Z32"/>
    <mergeCell ref="A36:B36"/>
    <mergeCell ref="A40:B40"/>
    <mergeCell ref="A41:B41"/>
    <mergeCell ref="A7:B7"/>
    <mergeCell ref="A8:B8"/>
    <mergeCell ref="A9:B9"/>
    <mergeCell ref="A10:B10"/>
    <mergeCell ref="A11:B11"/>
    <mergeCell ref="A12:B1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E52D9-A4FE-441C-9A42-D04DF4A05F33}">
  <dimension ref="A1:FK93"/>
  <sheetViews>
    <sheetView workbookViewId="0">
      <selection activeCell="Z25" sqref="Z25"/>
    </sheetView>
  </sheetViews>
  <sheetFormatPr defaultRowHeight="12.5"/>
  <cols>
    <col min="2" max="2" width="44.7265625" bestFit="1" customWidth="1"/>
    <col min="4" max="22" width="0" hidden="1" customWidth="1"/>
    <col min="24" max="24" width="8.7265625" style="3"/>
    <col min="26" max="26" width="46.7265625" style="84" customWidth="1"/>
    <col min="27" max="27" width="10.453125" style="3" customWidth="1"/>
    <col min="28" max="29" width="10.453125" style="5" hidden="1" customWidth="1"/>
    <col min="30" max="39" width="10.453125" style="3" hidden="1" customWidth="1"/>
    <col min="40" max="41" width="0" style="3" hidden="1" customWidth="1"/>
    <col min="42" max="43" width="9.54296875" style="3" hidden="1" customWidth="1"/>
    <col min="44" max="46" width="0" style="3" hidden="1" customWidth="1"/>
    <col min="47" max="48" width="8.7265625" style="3"/>
    <col min="50" max="50" width="46.7265625" style="84" customWidth="1"/>
    <col min="51" max="51" width="10.453125" style="3" customWidth="1"/>
    <col min="52" max="53" width="10.453125" style="5" hidden="1" customWidth="1"/>
    <col min="54" max="63" width="10.453125" style="3" hidden="1" customWidth="1"/>
    <col min="64" max="64" width="9.7265625" style="3" hidden="1" customWidth="1"/>
    <col min="65" max="65" width="10.26953125" style="3" hidden="1" customWidth="1"/>
    <col min="66" max="67" width="9.54296875" style="3" hidden="1" customWidth="1"/>
    <col min="68" max="68" width="11" style="3" hidden="1" customWidth="1"/>
    <col min="69" max="70" width="10.81640625" style="3" hidden="1" customWidth="1"/>
    <col min="71" max="72" width="10.81640625" style="3" customWidth="1"/>
    <col min="73" max="73" width="3" style="3" customWidth="1"/>
    <col min="74" max="74" width="46.7265625" style="84" customWidth="1"/>
    <col min="75" max="75" width="10.453125" style="3" customWidth="1"/>
    <col min="76" max="77" width="10.453125" style="5" hidden="1" customWidth="1"/>
    <col min="78" max="87" width="10.453125" style="3" hidden="1" customWidth="1"/>
    <col min="88" max="89" width="0" style="3" hidden="1" customWidth="1"/>
    <col min="90" max="91" width="9.54296875" style="3" hidden="1" customWidth="1"/>
    <col min="92" max="94" width="0" style="3" hidden="1" customWidth="1"/>
    <col min="95" max="96" width="8.7265625" style="3"/>
    <col min="97" max="97" width="3" style="3" customWidth="1"/>
    <col min="98" max="98" width="46.7265625" style="84" customWidth="1"/>
    <col min="99" max="99" width="10.453125" style="3" customWidth="1"/>
    <col min="100" max="101" width="10.453125" style="5" hidden="1" customWidth="1"/>
    <col min="102" max="111" width="10.453125" style="3" hidden="1" customWidth="1"/>
    <col min="112" max="113" width="0" style="3" hidden="1" customWidth="1"/>
    <col min="114" max="115" width="9.54296875" style="3" hidden="1" customWidth="1"/>
    <col min="116" max="118" width="0" style="3" hidden="1" customWidth="1"/>
    <col min="119" max="120" width="8.7265625" style="3"/>
    <col min="121" max="121" width="3" style="3" customWidth="1"/>
    <col min="122" max="122" width="30" style="84" customWidth="1"/>
    <col min="123" max="123" width="10.453125" style="3" customWidth="1"/>
    <col min="124" max="125" width="10.453125" style="5" hidden="1" customWidth="1"/>
    <col min="126" max="135" width="10.453125" style="3" hidden="1" customWidth="1"/>
    <col min="136" max="137" width="0" style="3" hidden="1" customWidth="1"/>
    <col min="138" max="139" width="9.54296875" style="3" hidden="1" customWidth="1"/>
    <col min="140" max="142" width="0" style="3" hidden="1" customWidth="1"/>
    <col min="143" max="144" width="8.7265625" style="3"/>
    <col min="145" max="145" width="3" style="3" customWidth="1"/>
    <col min="146" max="146" width="48" style="84" customWidth="1"/>
    <col min="147" max="147" width="10.453125" style="3" customWidth="1"/>
    <col min="148" max="149" width="10.453125" style="5" hidden="1" customWidth="1"/>
    <col min="150" max="159" width="10.453125" style="3" hidden="1" customWidth="1"/>
    <col min="160" max="166" width="0" style="3" hidden="1" customWidth="1"/>
    <col min="167" max="167" width="8.7265625" style="3"/>
  </cols>
  <sheetData>
    <row r="1" spans="1:167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1:167" ht="18">
      <c r="A2" s="4" t="s">
        <v>5</v>
      </c>
      <c r="B2" s="29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Z2" s="92"/>
      <c r="AX2" s="92"/>
      <c r="BU2" s="91" t="s">
        <v>231</v>
      </c>
      <c r="BV2" s="92"/>
      <c r="CS2" s="91" t="s">
        <v>231</v>
      </c>
      <c r="CT2" s="92"/>
      <c r="DQ2" s="91" t="s">
        <v>231</v>
      </c>
      <c r="DR2" s="92"/>
      <c r="EO2" s="91" t="s">
        <v>5</v>
      </c>
      <c r="EP2" s="92"/>
    </row>
    <row r="5" spans="1:167" ht="18">
      <c r="A5" s="9" t="s">
        <v>6</v>
      </c>
      <c r="B5" s="3"/>
      <c r="C5" s="3"/>
      <c r="D5" s="3"/>
      <c r="E5" s="3"/>
      <c r="F5" s="5"/>
      <c r="G5" s="5"/>
      <c r="H5" s="5"/>
      <c r="I5" s="5"/>
      <c r="J5" s="5"/>
      <c r="K5" s="5"/>
      <c r="L5" s="5"/>
      <c r="M5" s="5"/>
      <c r="N5" s="5"/>
      <c r="O5" s="5"/>
      <c r="P5" s="3"/>
      <c r="Q5" s="3"/>
      <c r="R5" s="3"/>
      <c r="S5" s="3"/>
      <c r="T5" s="3"/>
      <c r="U5" s="3"/>
      <c r="V5" s="3"/>
      <c r="W5" s="3"/>
      <c r="AD5" s="5"/>
      <c r="AE5" s="5"/>
      <c r="AF5" s="5"/>
      <c r="AG5" s="5"/>
      <c r="AH5" s="5"/>
      <c r="AI5" s="5"/>
      <c r="AJ5" s="5"/>
      <c r="AK5" s="5"/>
      <c r="AL5" s="5"/>
      <c r="AM5" s="5"/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AD6" s="5"/>
      <c r="AE6" s="5"/>
      <c r="AF6" s="5"/>
      <c r="AG6" s="5"/>
      <c r="AH6" s="5"/>
      <c r="AI6" s="5"/>
      <c r="AJ6" s="5"/>
      <c r="AK6" s="5"/>
      <c r="AL6" s="5"/>
      <c r="AM6" s="5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7.5">
      <c r="A7" s="6" t="s">
        <v>7</v>
      </c>
      <c r="B7" s="3"/>
      <c r="C7" s="5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AA7" s="5"/>
      <c r="AY7" s="5"/>
      <c r="BU7" s="85" t="s">
        <v>235</v>
      </c>
      <c r="BW7" s="5"/>
      <c r="CS7" s="85" t="s">
        <v>236</v>
      </c>
      <c r="CU7" s="5"/>
      <c r="DQ7" s="85" t="s">
        <v>237</v>
      </c>
      <c r="DS7" s="5"/>
      <c r="EO7" s="85" t="s">
        <v>140</v>
      </c>
      <c r="EQ7" s="5"/>
    </row>
    <row r="8" spans="1:167" ht="15.5">
      <c r="A8" s="6" t="s">
        <v>8</v>
      </c>
      <c r="B8" s="15"/>
      <c r="C8" s="8"/>
      <c r="D8" s="27"/>
      <c r="E8" s="27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AA8" s="11"/>
      <c r="AB8" s="93"/>
      <c r="AC8" s="93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Y8" s="11"/>
      <c r="AZ8" s="93"/>
      <c r="BA8" s="93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85" t="s">
        <v>8</v>
      </c>
      <c r="BW8" s="11"/>
      <c r="BX8" s="93"/>
      <c r="BY8" s="93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85" t="s">
        <v>8</v>
      </c>
      <c r="CU8" s="11"/>
      <c r="CV8" s="93"/>
      <c r="CW8" s="93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85" t="s">
        <v>8</v>
      </c>
      <c r="DS8" s="11"/>
      <c r="DT8" s="93"/>
      <c r="DU8" s="93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85" t="s">
        <v>8</v>
      </c>
      <c r="EQ8" s="11"/>
      <c r="ER8" s="93"/>
      <c r="ES8" s="93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0" spans="1:167">
      <c r="AB10" s="3"/>
      <c r="AC10" s="3"/>
      <c r="AZ10" s="3"/>
      <c r="BA10" s="3"/>
      <c r="BX10" s="3"/>
      <c r="BY10" s="3"/>
      <c r="CV10" s="3"/>
      <c r="CW10" s="3"/>
      <c r="DT10" s="3"/>
      <c r="DU10" s="3"/>
    </row>
    <row r="11" spans="1:167" ht="13.5" thickBot="1">
      <c r="A11" s="3"/>
      <c r="B11" s="3"/>
      <c r="C11" s="18">
        <v>2000</v>
      </c>
      <c r="D11" s="26">
        <v>2001</v>
      </c>
      <c r="E11" s="26">
        <v>2002</v>
      </c>
      <c r="F11" s="26">
        <v>2003</v>
      </c>
      <c r="G11" s="26">
        <v>2004</v>
      </c>
      <c r="H11" s="26">
        <v>2005</v>
      </c>
      <c r="I11" s="26">
        <v>2006</v>
      </c>
      <c r="J11" s="26">
        <v>2007</v>
      </c>
      <c r="K11" s="26">
        <v>2008</v>
      </c>
      <c r="L11" s="26">
        <v>2009</v>
      </c>
      <c r="M11" s="26">
        <v>2010</v>
      </c>
      <c r="N11" s="26">
        <v>2011</v>
      </c>
      <c r="O11" s="26">
        <v>2012</v>
      </c>
      <c r="P11" s="26">
        <v>2013</v>
      </c>
      <c r="Q11" s="26">
        <v>2014</v>
      </c>
      <c r="R11" s="26">
        <v>2015</v>
      </c>
      <c r="S11" s="26">
        <v>2016</v>
      </c>
      <c r="T11" s="26">
        <v>2017</v>
      </c>
      <c r="U11" s="26">
        <v>2018</v>
      </c>
      <c r="V11" s="26">
        <v>2019</v>
      </c>
      <c r="W11" s="26">
        <v>2020</v>
      </c>
      <c r="X11" s="96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V11" s="95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T11" s="95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R11" s="95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P11" s="95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N11" s="95"/>
      <c r="EQ11" s="18">
        <v>2000</v>
      </c>
      <c r="ER11" s="26">
        <v>2001</v>
      </c>
      <c r="ES11" s="26">
        <v>2002</v>
      </c>
      <c r="ET11" s="26">
        <v>2003</v>
      </c>
      <c r="EU11" s="26">
        <v>2004</v>
      </c>
      <c r="EV11" s="26">
        <v>2005</v>
      </c>
      <c r="EW11" s="26">
        <v>2006</v>
      </c>
      <c r="EX11" s="26">
        <v>2007</v>
      </c>
      <c r="EY11" s="26">
        <v>2008</v>
      </c>
      <c r="EZ11" s="26">
        <v>2009</v>
      </c>
      <c r="FA11" s="26">
        <v>2010</v>
      </c>
      <c r="FB11" s="26">
        <v>2011</v>
      </c>
      <c r="FC11" s="26">
        <v>2012</v>
      </c>
      <c r="FD11" s="26">
        <v>2013</v>
      </c>
      <c r="FE11" s="26">
        <v>2014</v>
      </c>
      <c r="FF11" s="26">
        <v>2015</v>
      </c>
      <c r="FG11" s="26">
        <v>2016</v>
      </c>
      <c r="FH11" s="26">
        <v>2017</v>
      </c>
      <c r="FI11" s="26">
        <v>2018</v>
      </c>
      <c r="FJ11" s="26">
        <v>2019</v>
      </c>
      <c r="FK11" s="26">
        <v>2020</v>
      </c>
    </row>
    <row r="12" spans="1:167" ht="13">
      <c r="A12" s="3"/>
      <c r="B12" s="3"/>
      <c r="C12" s="3"/>
      <c r="D12" s="3"/>
      <c r="E12" s="3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</row>
    <row r="13" spans="1:167" ht="13">
      <c r="A13" s="7"/>
      <c r="B13" s="13" t="s">
        <v>9</v>
      </c>
      <c r="C13" s="22">
        <v>65.146665999999996</v>
      </c>
      <c r="D13" s="22">
        <v>64.825826000000006</v>
      </c>
      <c r="E13" s="22">
        <v>68.175058000000007</v>
      </c>
      <c r="F13" s="22">
        <v>63.494522000000003</v>
      </c>
      <c r="G13" s="22">
        <v>66.902197999999999</v>
      </c>
      <c r="H13" s="22">
        <v>63.182595999999997</v>
      </c>
      <c r="I13" s="22">
        <v>61.556603000000003</v>
      </c>
      <c r="J13" s="22">
        <v>74.225227000000004</v>
      </c>
      <c r="K13" s="22">
        <v>76.401167999999998</v>
      </c>
      <c r="L13" s="22">
        <v>78.360298</v>
      </c>
      <c r="M13" s="22">
        <v>75.947874999999996</v>
      </c>
      <c r="N13" s="22">
        <v>85.820980000000006</v>
      </c>
      <c r="O13" s="22">
        <v>75.535043000000002</v>
      </c>
      <c r="P13" s="22">
        <v>73.520144000000002</v>
      </c>
      <c r="Q13" s="22">
        <v>77.575519</v>
      </c>
      <c r="R13" s="22">
        <v>81.673688999999996</v>
      </c>
      <c r="S13" s="22">
        <v>73.181451999999993</v>
      </c>
      <c r="T13" s="22">
        <v>74.238799</v>
      </c>
      <c r="U13" s="22">
        <v>73.005947000000006</v>
      </c>
      <c r="V13" s="22">
        <v>70.477778000000001</v>
      </c>
      <c r="W13" s="22">
        <v>65.090265000000002</v>
      </c>
      <c r="X13" s="22"/>
      <c r="Z13" s="13" t="s">
        <v>9</v>
      </c>
      <c r="AA13" s="22">
        <v>190.96232900000001</v>
      </c>
      <c r="AB13" s="22">
        <v>172.00892999999999</v>
      </c>
      <c r="AC13" s="22">
        <v>182.78154799999999</v>
      </c>
      <c r="AD13" s="22">
        <v>195.487056</v>
      </c>
      <c r="AE13" s="22">
        <v>215.145758</v>
      </c>
      <c r="AF13" s="22">
        <v>202.167293</v>
      </c>
      <c r="AG13" s="22">
        <v>190.871239</v>
      </c>
      <c r="AH13" s="22">
        <v>219.133241</v>
      </c>
      <c r="AI13" s="22">
        <v>214.10209900000001</v>
      </c>
      <c r="AJ13" s="22">
        <v>217.47900100000001</v>
      </c>
      <c r="AK13" s="22">
        <v>193.29372699999999</v>
      </c>
      <c r="AL13" s="22">
        <v>201.599403</v>
      </c>
      <c r="AM13" s="22">
        <v>194.46450999999999</v>
      </c>
      <c r="AN13" s="22">
        <v>211.32857899999999</v>
      </c>
      <c r="AO13" s="22">
        <v>224.98697799999999</v>
      </c>
      <c r="AP13" s="22">
        <v>218.16472400000001</v>
      </c>
      <c r="AQ13" s="22">
        <v>211.066596</v>
      </c>
      <c r="AR13" s="22">
        <v>211.81203600000001</v>
      </c>
      <c r="AS13" s="22">
        <v>218.32438400000001</v>
      </c>
      <c r="AT13" s="22">
        <v>221.68733700000001</v>
      </c>
      <c r="AU13" s="22">
        <v>202.14301900000001</v>
      </c>
      <c r="AV13" s="22"/>
      <c r="AX13" s="13" t="s">
        <v>9</v>
      </c>
      <c r="AY13" s="22">
        <v>344.741761</v>
      </c>
      <c r="AZ13" s="22">
        <v>316.39126700000003</v>
      </c>
      <c r="BA13" s="22">
        <v>332.69485500000002</v>
      </c>
      <c r="BB13" s="22">
        <v>365.83644800000002</v>
      </c>
      <c r="BC13" s="22">
        <v>352.28205500000001</v>
      </c>
      <c r="BD13" s="22">
        <v>359.02979199999999</v>
      </c>
      <c r="BE13" s="22">
        <v>324.91722299999998</v>
      </c>
      <c r="BF13" s="22">
        <v>367.27056299999998</v>
      </c>
      <c r="BG13" s="22">
        <v>376.66455999999999</v>
      </c>
      <c r="BH13" s="22">
        <v>358.11449399999998</v>
      </c>
      <c r="BI13" s="22">
        <v>337.049556</v>
      </c>
      <c r="BJ13" s="22">
        <v>365.51364699999999</v>
      </c>
      <c r="BK13" s="22">
        <v>322.333392</v>
      </c>
      <c r="BL13" s="22">
        <v>374.39161999999999</v>
      </c>
      <c r="BM13" s="22">
        <v>386.505651</v>
      </c>
      <c r="BN13" s="22">
        <v>379.52621399999998</v>
      </c>
      <c r="BO13" s="22">
        <v>342.54087800000002</v>
      </c>
      <c r="BP13" s="22">
        <v>358.303112</v>
      </c>
      <c r="BQ13" s="22">
        <v>401.799148</v>
      </c>
      <c r="BR13" s="22">
        <v>353.12347899999997</v>
      </c>
      <c r="BS13" s="22">
        <v>314.63171299999999</v>
      </c>
      <c r="BT13" s="22"/>
      <c r="BU13" s="7"/>
      <c r="BV13" s="13" t="s">
        <v>9</v>
      </c>
      <c r="BW13" s="22">
        <v>28.323867</v>
      </c>
      <c r="BX13" s="22">
        <v>25.354251000000001</v>
      </c>
      <c r="BY13" s="22">
        <v>27.111291999999999</v>
      </c>
      <c r="BZ13" s="22">
        <v>26.350577999999999</v>
      </c>
      <c r="CA13" s="22">
        <v>27.650921</v>
      </c>
      <c r="CB13" s="22">
        <v>25.028638999999998</v>
      </c>
      <c r="CC13" s="22">
        <v>21.584313999999999</v>
      </c>
      <c r="CD13" s="22">
        <v>27.091577000000001</v>
      </c>
      <c r="CE13" s="22">
        <v>29.687996999999999</v>
      </c>
      <c r="CF13" s="22">
        <v>29.272293999999999</v>
      </c>
      <c r="CG13" s="22">
        <v>26.338488000000002</v>
      </c>
      <c r="CH13" s="22">
        <v>28.258157000000001</v>
      </c>
      <c r="CI13" s="22">
        <v>26.055963999999999</v>
      </c>
      <c r="CJ13" s="22">
        <v>33.973219</v>
      </c>
      <c r="CK13" s="22">
        <v>34.855786999999999</v>
      </c>
      <c r="CL13" s="22">
        <v>28.457743000000001</v>
      </c>
      <c r="CM13" s="22">
        <v>29.104348000000002</v>
      </c>
      <c r="CN13" s="22">
        <v>30.324487999999999</v>
      </c>
      <c r="CO13" s="22">
        <v>34.267684000000003</v>
      </c>
      <c r="CP13" s="22">
        <v>34.925032999999999</v>
      </c>
      <c r="CQ13" s="22">
        <v>32.312345000000001</v>
      </c>
      <c r="CR13" s="22"/>
      <c r="CS13" s="7"/>
      <c r="CT13" s="13" t="s">
        <v>9</v>
      </c>
      <c r="CU13" s="22">
        <v>32.450563000000002</v>
      </c>
      <c r="CV13" s="22">
        <v>30.994879999999998</v>
      </c>
      <c r="CW13" s="22">
        <v>33.313138000000002</v>
      </c>
      <c r="CX13" s="22">
        <v>29.460668999999999</v>
      </c>
      <c r="CY13" s="22">
        <v>28.669989999999999</v>
      </c>
      <c r="CZ13" s="22">
        <v>26.681063000000002</v>
      </c>
      <c r="DA13" s="22">
        <v>27.724139999999998</v>
      </c>
      <c r="DB13" s="22">
        <v>27.271131</v>
      </c>
      <c r="DC13" s="22">
        <v>28.764036999999998</v>
      </c>
      <c r="DD13" s="22">
        <v>30.440152000000001</v>
      </c>
      <c r="DE13" s="22">
        <v>31.614612999999999</v>
      </c>
      <c r="DF13" s="22">
        <v>29.863712</v>
      </c>
      <c r="DG13" s="22">
        <v>29.554058999999999</v>
      </c>
      <c r="DH13" s="22">
        <v>32.178331999999997</v>
      </c>
      <c r="DI13" s="22">
        <v>32.957009999999997</v>
      </c>
      <c r="DJ13" s="22">
        <v>29.388048999999999</v>
      </c>
      <c r="DK13" s="22">
        <v>28.388936999999999</v>
      </c>
      <c r="DL13" s="22">
        <v>31.156199999999998</v>
      </c>
      <c r="DM13" s="22">
        <v>35.301785000000002</v>
      </c>
      <c r="DN13" s="22">
        <v>37.005479000000001</v>
      </c>
      <c r="DO13" s="22">
        <v>32.769115999999997</v>
      </c>
      <c r="DP13" s="22"/>
      <c r="DQ13" s="7"/>
      <c r="DR13" s="13" t="s">
        <v>9</v>
      </c>
      <c r="DS13" s="22">
        <v>129.35429300000001</v>
      </c>
      <c r="DT13" s="22">
        <v>109.89750100000001</v>
      </c>
      <c r="DU13" s="22">
        <v>125.597115</v>
      </c>
      <c r="DV13" s="22">
        <v>126.551963</v>
      </c>
      <c r="DW13" s="22">
        <v>124.982063</v>
      </c>
      <c r="DX13" s="22">
        <v>112.28196699999999</v>
      </c>
      <c r="DY13" s="22">
        <v>115.00747200000001</v>
      </c>
      <c r="DZ13" s="22">
        <v>138.023797</v>
      </c>
      <c r="EA13" s="22">
        <v>135.82562799999999</v>
      </c>
      <c r="EB13" s="22">
        <v>135.90553800000001</v>
      </c>
      <c r="EC13" s="22">
        <v>126.42084800000001</v>
      </c>
      <c r="ED13" s="22">
        <v>134.48242400000001</v>
      </c>
      <c r="EE13" s="22">
        <v>133.461557</v>
      </c>
      <c r="EF13" s="22">
        <v>136.774303</v>
      </c>
      <c r="EG13" s="22">
        <v>138.35085100000001</v>
      </c>
      <c r="EH13" s="22">
        <v>129.94051200000001</v>
      </c>
      <c r="EI13" s="22">
        <v>112.76094999999999</v>
      </c>
      <c r="EJ13" s="22">
        <v>137.751822</v>
      </c>
      <c r="EK13" s="22">
        <v>147.70812100000001</v>
      </c>
      <c r="EL13" s="22">
        <v>147.577372</v>
      </c>
      <c r="EM13" s="22">
        <v>141.82750200000001</v>
      </c>
      <c r="EN13" s="22"/>
      <c r="EO13" s="7"/>
      <c r="EP13" s="13" t="s">
        <v>9</v>
      </c>
      <c r="EQ13" s="22">
        <v>92.665099999999995</v>
      </c>
      <c r="ER13" s="22">
        <v>89.340843000000007</v>
      </c>
      <c r="ES13" s="22">
        <v>87.213263999999995</v>
      </c>
      <c r="ET13" s="22">
        <v>79.849333000000001</v>
      </c>
      <c r="EU13" s="22">
        <v>77.680391</v>
      </c>
      <c r="EV13" s="22">
        <v>84.815904000000003</v>
      </c>
      <c r="EW13" s="22">
        <v>86.575235000000006</v>
      </c>
      <c r="EX13" s="22">
        <v>88.077699999999993</v>
      </c>
      <c r="EY13" s="22">
        <v>91.467844999999997</v>
      </c>
      <c r="EZ13" s="22">
        <v>88.717594000000005</v>
      </c>
      <c r="FA13" s="22">
        <v>74.920754000000002</v>
      </c>
      <c r="FB13" s="22">
        <v>90.340773999999996</v>
      </c>
      <c r="FC13" s="22">
        <v>84.378202999999999</v>
      </c>
      <c r="FD13" s="22">
        <v>83.132430999999997</v>
      </c>
      <c r="FE13" s="22">
        <v>79.815342000000001</v>
      </c>
      <c r="FF13" s="22">
        <v>73.772086999999999</v>
      </c>
      <c r="FG13" s="22">
        <v>75.849980000000002</v>
      </c>
      <c r="FH13" s="22">
        <v>82.272447</v>
      </c>
      <c r="FI13" s="22">
        <v>80.901088999999999</v>
      </c>
      <c r="FJ13" s="22">
        <v>85.704981000000004</v>
      </c>
      <c r="FK13" s="22">
        <v>83.890947999999995</v>
      </c>
    </row>
    <row r="14" spans="1:167" ht="13">
      <c r="A14" s="3"/>
      <c r="B14" s="19" t="s">
        <v>10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Z14" s="19" t="s">
        <v>10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X14" s="19" t="s">
        <v>10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V14" s="19" t="s">
        <v>10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T14" s="19" t="s">
        <v>10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R14" s="19" t="s">
        <v>10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N14" s="17"/>
      <c r="EP14" s="19" t="s">
        <v>10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A15" s="3"/>
      <c r="B15" s="20" t="s">
        <v>11</v>
      </c>
      <c r="C15" s="17">
        <v>17.738133999999999</v>
      </c>
      <c r="D15" s="17">
        <v>18.471698</v>
      </c>
      <c r="E15" s="17">
        <v>19.659295</v>
      </c>
      <c r="F15" s="17">
        <v>20.164207000000001</v>
      </c>
      <c r="G15" s="17">
        <v>21.412928999999998</v>
      </c>
      <c r="H15" s="17">
        <v>20.927076</v>
      </c>
      <c r="I15" s="17">
        <v>19.879085</v>
      </c>
      <c r="J15" s="17">
        <v>22.268948000000002</v>
      </c>
      <c r="K15" s="17">
        <v>23.079972000000001</v>
      </c>
      <c r="L15" s="17">
        <v>24.358716999999999</v>
      </c>
      <c r="M15" s="17">
        <v>22.657398000000001</v>
      </c>
      <c r="N15" s="17">
        <v>25.062071</v>
      </c>
      <c r="O15" s="17">
        <v>23.090820999999998</v>
      </c>
      <c r="P15" s="17">
        <v>25.619464000000001</v>
      </c>
      <c r="Q15" s="17">
        <v>28.377936999999999</v>
      </c>
      <c r="R15" s="17">
        <v>29.615265000000001</v>
      </c>
      <c r="S15" s="17">
        <v>28.195924000000002</v>
      </c>
      <c r="T15" s="17">
        <v>29.704704</v>
      </c>
      <c r="U15" s="17">
        <v>29.338381999999999</v>
      </c>
      <c r="V15" s="17">
        <v>29.919657999999998</v>
      </c>
      <c r="W15" s="17">
        <v>28.217210000000001</v>
      </c>
      <c r="X15" s="17"/>
      <c r="Z15" s="20" t="s">
        <v>11</v>
      </c>
      <c r="AA15" s="17">
        <v>87.623237000000003</v>
      </c>
      <c r="AB15" s="17">
        <v>81.552605</v>
      </c>
      <c r="AC15" s="17">
        <v>88.507681000000005</v>
      </c>
      <c r="AD15" s="17">
        <v>100.212338</v>
      </c>
      <c r="AE15" s="17">
        <v>103.101427</v>
      </c>
      <c r="AF15" s="17">
        <v>99.097617</v>
      </c>
      <c r="AG15" s="17">
        <v>95.070329999999998</v>
      </c>
      <c r="AH15" s="17">
        <v>108.452522</v>
      </c>
      <c r="AI15" s="17">
        <v>110.807738</v>
      </c>
      <c r="AJ15" s="17">
        <v>115.335759</v>
      </c>
      <c r="AK15" s="17">
        <v>105.454228</v>
      </c>
      <c r="AL15" s="17">
        <v>114.515124</v>
      </c>
      <c r="AM15" s="17">
        <v>111.382949</v>
      </c>
      <c r="AN15" s="17">
        <v>124.03091499999999</v>
      </c>
      <c r="AO15" s="17">
        <v>134.902841</v>
      </c>
      <c r="AP15" s="17">
        <v>128.72679400000001</v>
      </c>
      <c r="AQ15" s="17">
        <v>122.488744</v>
      </c>
      <c r="AR15" s="17">
        <v>128.929068</v>
      </c>
      <c r="AS15" s="17">
        <v>135.45875599999999</v>
      </c>
      <c r="AT15" s="17">
        <v>140.35851600000001</v>
      </c>
      <c r="AU15" s="17">
        <v>131.67039600000001</v>
      </c>
      <c r="AV15" s="17"/>
      <c r="AX15" s="20" t="s">
        <v>11</v>
      </c>
      <c r="AY15" s="17">
        <v>47.951580999999997</v>
      </c>
      <c r="AZ15" s="17">
        <v>44.716037</v>
      </c>
      <c r="BA15" s="17">
        <v>45.225565000000003</v>
      </c>
      <c r="BB15" s="17">
        <v>50.945953000000003</v>
      </c>
      <c r="BC15" s="17">
        <v>52.504876000000003</v>
      </c>
      <c r="BD15" s="17">
        <v>48.699947000000002</v>
      </c>
      <c r="BE15" s="17">
        <v>44.740775999999997</v>
      </c>
      <c r="BF15" s="17">
        <v>49.104843000000002</v>
      </c>
      <c r="BG15" s="17">
        <v>52.159277000000003</v>
      </c>
      <c r="BH15" s="17">
        <v>55.060110999999999</v>
      </c>
      <c r="BI15" s="17">
        <v>52.648488</v>
      </c>
      <c r="BJ15" s="17">
        <v>53.092387000000002</v>
      </c>
      <c r="BK15" s="17">
        <v>49.734126000000003</v>
      </c>
      <c r="BL15" s="17">
        <v>58.499169999999999</v>
      </c>
      <c r="BM15" s="17">
        <v>62.416389000000002</v>
      </c>
      <c r="BN15" s="17">
        <v>58.690389000000003</v>
      </c>
      <c r="BO15" s="17">
        <v>51.902850000000001</v>
      </c>
      <c r="BP15" s="17">
        <v>55.362279999999998</v>
      </c>
      <c r="BQ15" s="17">
        <v>53.763083000000002</v>
      </c>
      <c r="BR15" s="17">
        <v>57.623005999999997</v>
      </c>
      <c r="BS15" s="17">
        <v>52.483046999999999</v>
      </c>
      <c r="BT15" s="17"/>
      <c r="BV15" s="20" t="s">
        <v>11</v>
      </c>
      <c r="BW15" s="17">
        <v>7.0391589999999997</v>
      </c>
      <c r="BX15" s="17">
        <v>6.805447</v>
      </c>
      <c r="BY15" s="17">
        <v>7.6099620000000003</v>
      </c>
      <c r="BZ15" s="17">
        <v>7.679894</v>
      </c>
      <c r="CA15" s="17">
        <v>8.586411</v>
      </c>
      <c r="CB15" s="17">
        <v>8.3655069999999991</v>
      </c>
      <c r="CC15" s="17">
        <v>7.2751619999999999</v>
      </c>
      <c r="CD15" s="17">
        <v>10.443444</v>
      </c>
      <c r="CE15" s="17">
        <v>11.571910000000001</v>
      </c>
      <c r="CF15" s="17">
        <v>11.909155</v>
      </c>
      <c r="CG15" s="17">
        <v>10.812329999999999</v>
      </c>
      <c r="CH15" s="17">
        <v>11.427576</v>
      </c>
      <c r="CI15" s="17">
        <v>10.215782000000001</v>
      </c>
      <c r="CJ15" s="17">
        <v>13.796211</v>
      </c>
      <c r="CK15" s="17">
        <v>14.442800999999999</v>
      </c>
      <c r="CL15" s="17">
        <v>11.965242</v>
      </c>
      <c r="CM15" s="17">
        <v>11.889633</v>
      </c>
      <c r="CN15" s="17">
        <v>12.015888</v>
      </c>
      <c r="CO15" s="17">
        <v>13.688833000000001</v>
      </c>
      <c r="CP15" s="17">
        <v>14.121143</v>
      </c>
      <c r="CQ15" s="17">
        <v>13.043253999999999</v>
      </c>
      <c r="CR15" s="17"/>
      <c r="CT15" s="20" t="s">
        <v>11</v>
      </c>
      <c r="CU15" s="17">
        <v>1.5743510000000001</v>
      </c>
      <c r="CV15" s="17">
        <v>1.459147</v>
      </c>
      <c r="CW15" s="17">
        <v>1.6507080000000001</v>
      </c>
      <c r="CX15" s="17">
        <v>1.6601109999999999</v>
      </c>
      <c r="CY15" s="17">
        <v>1.7269859999999999</v>
      </c>
      <c r="CZ15" s="17">
        <v>1.7209730000000001</v>
      </c>
      <c r="DA15" s="17">
        <v>1.7075070000000001</v>
      </c>
      <c r="DB15" s="17">
        <v>1.9403360000000001</v>
      </c>
      <c r="DC15" s="17">
        <v>2.1103689999999999</v>
      </c>
      <c r="DD15" s="17">
        <v>2.4649779999999999</v>
      </c>
      <c r="DE15" s="17">
        <v>2.3364250000000002</v>
      </c>
      <c r="DF15" s="17">
        <v>2.4962240000000002</v>
      </c>
      <c r="DG15" s="17">
        <v>2.6299519999999998</v>
      </c>
      <c r="DH15" s="17">
        <v>3.0606270000000002</v>
      </c>
      <c r="DI15" s="17">
        <v>3.4337420000000001</v>
      </c>
      <c r="DJ15" s="17">
        <v>3.1005440000000002</v>
      </c>
      <c r="DK15" s="17">
        <v>3.1682860000000002</v>
      </c>
      <c r="DL15" s="17">
        <v>3.441147</v>
      </c>
      <c r="DM15" s="17">
        <v>3.8938540000000001</v>
      </c>
      <c r="DN15" s="17">
        <v>4.0267739999999996</v>
      </c>
      <c r="DO15" s="17">
        <v>3.8963049999999999</v>
      </c>
      <c r="DP15" s="17"/>
      <c r="DR15" s="20" t="s">
        <v>11</v>
      </c>
      <c r="DS15" s="17">
        <v>3.9486810000000001</v>
      </c>
      <c r="DT15" s="17">
        <v>4.035577</v>
      </c>
      <c r="DU15" s="17">
        <v>4.6428719999999997</v>
      </c>
      <c r="DV15" s="17">
        <v>4.5313790000000003</v>
      </c>
      <c r="DW15" s="17">
        <v>4.789091</v>
      </c>
      <c r="DX15" s="17">
        <v>4.7706720000000002</v>
      </c>
      <c r="DY15" s="17">
        <v>5.461462</v>
      </c>
      <c r="DZ15" s="17">
        <v>6.230639</v>
      </c>
      <c r="EA15" s="17">
        <v>6.706874</v>
      </c>
      <c r="EB15" s="17">
        <v>7.6272849999999996</v>
      </c>
      <c r="EC15" s="17">
        <v>7.2747739999999999</v>
      </c>
      <c r="ED15" s="17">
        <v>7.8205080000000002</v>
      </c>
      <c r="EE15" s="17">
        <v>8.1187520000000006</v>
      </c>
      <c r="EF15" s="17">
        <v>9.0354170000000007</v>
      </c>
      <c r="EG15" s="17">
        <v>10.111193999999999</v>
      </c>
      <c r="EH15" s="17">
        <v>9.6357800000000005</v>
      </c>
      <c r="EI15" s="17">
        <v>9.9868690000000004</v>
      </c>
      <c r="EJ15" s="17">
        <v>10.694706999999999</v>
      </c>
      <c r="EK15" s="17">
        <v>11.878992</v>
      </c>
      <c r="EL15" s="17">
        <v>13.211088999999999</v>
      </c>
      <c r="EM15" s="17">
        <v>13.306760000000001</v>
      </c>
      <c r="EN15" s="17"/>
      <c r="EP15" s="20" t="s">
        <v>11</v>
      </c>
      <c r="EQ15" s="17">
        <v>19.380526</v>
      </c>
      <c r="ER15" s="17">
        <v>19.223126000000001</v>
      </c>
      <c r="ES15" s="17">
        <v>19.806864000000001</v>
      </c>
      <c r="ET15" s="17">
        <v>18.561402999999999</v>
      </c>
      <c r="EU15" s="17">
        <v>19.526367</v>
      </c>
      <c r="EV15" s="17">
        <v>20.800229000000002</v>
      </c>
      <c r="EW15" s="17">
        <v>21.875485999999999</v>
      </c>
      <c r="EX15" s="17">
        <v>23.365983</v>
      </c>
      <c r="EY15" s="17">
        <v>26.369168999999999</v>
      </c>
      <c r="EZ15" s="17">
        <v>25.783905000000001</v>
      </c>
      <c r="FA15" s="17">
        <v>24.142398</v>
      </c>
      <c r="FB15" s="17">
        <v>27.509498000000001</v>
      </c>
      <c r="FC15" s="17">
        <v>27.226355999999999</v>
      </c>
      <c r="FD15" s="17">
        <v>27.643253999999999</v>
      </c>
      <c r="FE15" s="17">
        <v>27.584607999999999</v>
      </c>
      <c r="FF15" s="17">
        <v>24.856566999999998</v>
      </c>
      <c r="FG15" s="17">
        <v>25.693612999999999</v>
      </c>
      <c r="FH15" s="17">
        <v>27.484991999999998</v>
      </c>
      <c r="FI15" s="17">
        <v>27.904140000000002</v>
      </c>
      <c r="FJ15" s="17">
        <v>29.838115999999999</v>
      </c>
      <c r="FK15" s="17">
        <v>29.175813999999999</v>
      </c>
    </row>
    <row r="16" spans="1:167">
      <c r="A16" s="3"/>
      <c r="B16" s="20" t="s">
        <v>12</v>
      </c>
      <c r="C16" s="17">
        <v>0</v>
      </c>
      <c r="D16" s="17">
        <v>0</v>
      </c>
      <c r="E16" s="17">
        <v>0</v>
      </c>
      <c r="F16" s="17">
        <v>0.56999999999999995</v>
      </c>
      <c r="G16" s="17">
        <v>0.76400000000000001</v>
      </c>
      <c r="H16" s="17">
        <v>0.67033600000000004</v>
      </c>
      <c r="I16" s="17">
        <v>0.52335699999999996</v>
      </c>
      <c r="J16" s="17">
        <v>0.33158599999999999</v>
      </c>
      <c r="K16" s="17">
        <v>0.35301100000000002</v>
      </c>
      <c r="L16" s="17">
        <v>0.667597</v>
      </c>
      <c r="M16" s="17">
        <v>0.478404</v>
      </c>
      <c r="N16" s="17">
        <v>0.43319400000000002</v>
      </c>
      <c r="O16" s="17">
        <v>0.44570700000000002</v>
      </c>
      <c r="P16" s="17">
        <v>0.61915500000000001</v>
      </c>
      <c r="Q16" s="17">
        <v>0.58530000000000004</v>
      </c>
      <c r="R16" s="17">
        <v>0.65355600000000003</v>
      </c>
      <c r="S16" s="17">
        <v>0.65263300000000002</v>
      </c>
      <c r="T16" s="17">
        <v>0.68469599999999997</v>
      </c>
      <c r="U16" s="17">
        <v>0.73612699999999998</v>
      </c>
      <c r="V16" s="17">
        <v>0.77666199999999996</v>
      </c>
      <c r="W16" s="17">
        <v>0.71063299999999996</v>
      </c>
      <c r="X16" s="17"/>
      <c r="Z16" s="20" t="s">
        <v>12</v>
      </c>
      <c r="AA16" s="17">
        <v>20.704920999999999</v>
      </c>
      <c r="AB16" s="17">
        <v>16.733895</v>
      </c>
      <c r="AC16" s="17">
        <v>18.688238999999999</v>
      </c>
      <c r="AD16" s="17">
        <v>20.204256000000001</v>
      </c>
      <c r="AE16" s="17">
        <v>19.648197</v>
      </c>
      <c r="AF16" s="17">
        <v>18.834582000000001</v>
      </c>
      <c r="AG16" s="17">
        <v>16.419212000000002</v>
      </c>
      <c r="AH16" s="17">
        <v>17.872108000000001</v>
      </c>
      <c r="AI16" s="17">
        <v>18.168597999999999</v>
      </c>
      <c r="AJ16" s="17">
        <v>19.412199999999999</v>
      </c>
      <c r="AK16" s="17">
        <v>15.945277000000001</v>
      </c>
      <c r="AL16" s="17">
        <v>16.19341</v>
      </c>
      <c r="AM16" s="17">
        <v>16.354333</v>
      </c>
      <c r="AN16" s="17">
        <v>17.409057000000001</v>
      </c>
      <c r="AO16" s="17">
        <v>17.800338</v>
      </c>
      <c r="AP16" s="17">
        <v>17.822182000000002</v>
      </c>
      <c r="AQ16" s="17">
        <v>18.31475</v>
      </c>
      <c r="AR16" s="17">
        <v>19.696090000000002</v>
      </c>
      <c r="AS16" s="17">
        <v>20.913378999999999</v>
      </c>
      <c r="AT16" s="17">
        <v>23.088918</v>
      </c>
      <c r="AU16" s="17">
        <v>20.242384999999999</v>
      </c>
      <c r="AV16" s="17"/>
      <c r="AX16" s="20" t="s">
        <v>12</v>
      </c>
      <c r="AY16" s="17">
        <v>239.17238599999999</v>
      </c>
      <c r="AZ16" s="17">
        <v>221.59720799999999</v>
      </c>
      <c r="BA16" s="17">
        <v>235.42189300000001</v>
      </c>
      <c r="BB16" s="17">
        <v>264.50231500000001</v>
      </c>
      <c r="BC16" s="17">
        <v>251.53512799999999</v>
      </c>
      <c r="BD16" s="17">
        <v>254.862392</v>
      </c>
      <c r="BE16" s="17">
        <v>228.74614600000001</v>
      </c>
      <c r="BF16" s="17">
        <v>263.49579999999997</v>
      </c>
      <c r="BG16" s="17">
        <v>270.92619100000002</v>
      </c>
      <c r="BH16" s="17">
        <v>248.289119</v>
      </c>
      <c r="BI16" s="17">
        <v>230.72019800000001</v>
      </c>
      <c r="BJ16" s="17">
        <v>259.79228699999999</v>
      </c>
      <c r="BK16" s="17">
        <v>223.330826</v>
      </c>
      <c r="BL16" s="17">
        <v>264.398506</v>
      </c>
      <c r="BM16" s="17">
        <v>274.089607</v>
      </c>
      <c r="BN16" s="17">
        <v>274.024314</v>
      </c>
      <c r="BO16" s="17">
        <v>245.12280899999999</v>
      </c>
      <c r="BP16" s="17">
        <v>256.97134899999998</v>
      </c>
      <c r="BQ16" s="17">
        <v>306.497522</v>
      </c>
      <c r="BR16" s="17">
        <v>259.20817099999999</v>
      </c>
      <c r="BS16" s="17">
        <v>229.10080600000001</v>
      </c>
      <c r="BT16" s="17"/>
      <c r="BV16" s="20" t="s">
        <v>12</v>
      </c>
      <c r="BW16" s="17">
        <v>18.514419</v>
      </c>
      <c r="BX16" s="17">
        <v>16.270917000000001</v>
      </c>
      <c r="BY16" s="17">
        <v>17.352941000000001</v>
      </c>
      <c r="BZ16" s="17">
        <v>16.831568999999998</v>
      </c>
      <c r="CA16" s="17">
        <v>17.074354</v>
      </c>
      <c r="CB16" s="17">
        <v>14.844776</v>
      </c>
      <c r="CC16" s="17">
        <v>12.481038</v>
      </c>
      <c r="CD16" s="17">
        <v>14.552106</v>
      </c>
      <c r="CE16" s="17">
        <v>15.880896</v>
      </c>
      <c r="CF16" s="17">
        <v>15.200348</v>
      </c>
      <c r="CG16" s="17">
        <v>13.58915</v>
      </c>
      <c r="CH16" s="17">
        <v>14.944448</v>
      </c>
      <c r="CI16" s="17">
        <v>14.014621</v>
      </c>
      <c r="CJ16" s="17">
        <v>17.792393000000001</v>
      </c>
      <c r="CK16" s="17">
        <v>18.305702</v>
      </c>
      <c r="CL16" s="17">
        <v>14.648455999999999</v>
      </c>
      <c r="CM16" s="17">
        <v>15.395617</v>
      </c>
      <c r="CN16" s="17">
        <v>16.135641</v>
      </c>
      <c r="CO16" s="17">
        <v>17.917307000000001</v>
      </c>
      <c r="CP16" s="17">
        <v>18.064867</v>
      </c>
      <c r="CQ16" s="17">
        <v>16.703523000000001</v>
      </c>
      <c r="CR16" s="17"/>
      <c r="CT16" s="20" t="s">
        <v>12</v>
      </c>
      <c r="CU16" s="17">
        <v>28.100355</v>
      </c>
      <c r="CV16" s="17">
        <v>26.959619</v>
      </c>
      <c r="CW16" s="17">
        <v>28.728073999999999</v>
      </c>
      <c r="CX16" s="17">
        <v>25.124606</v>
      </c>
      <c r="CY16" s="17">
        <v>23.902524</v>
      </c>
      <c r="CZ16" s="17">
        <v>22.240154</v>
      </c>
      <c r="DA16" s="17">
        <v>23.369392999999999</v>
      </c>
      <c r="DB16" s="17">
        <v>22.875184999999998</v>
      </c>
      <c r="DC16" s="17">
        <v>24.098469000000001</v>
      </c>
      <c r="DD16" s="17">
        <v>25.281275999999998</v>
      </c>
      <c r="DE16" s="17">
        <v>26.655408999999999</v>
      </c>
      <c r="DF16" s="17">
        <v>25.485399999999998</v>
      </c>
      <c r="DG16" s="17">
        <v>24.757766</v>
      </c>
      <c r="DH16" s="17">
        <v>27.409469999999999</v>
      </c>
      <c r="DI16" s="17">
        <v>27.800211999999998</v>
      </c>
      <c r="DJ16" s="17">
        <v>24.839542999999999</v>
      </c>
      <c r="DK16" s="17">
        <v>23.772165000000001</v>
      </c>
      <c r="DL16" s="17">
        <v>26.225643999999999</v>
      </c>
      <c r="DM16" s="17">
        <v>29.93657</v>
      </c>
      <c r="DN16" s="17">
        <v>31.568617</v>
      </c>
      <c r="DO16" s="17">
        <v>27.765747000000001</v>
      </c>
      <c r="DP16" s="17"/>
      <c r="DR16" s="20" t="s">
        <v>12</v>
      </c>
      <c r="DS16" s="17">
        <v>120.72279</v>
      </c>
      <c r="DT16" s="17">
        <v>101.540706</v>
      </c>
      <c r="DU16" s="17">
        <v>117.239833</v>
      </c>
      <c r="DV16" s="17">
        <v>119.19722</v>
      </c>
      <c r="DW16" s="17">
        <v>117.38369</v>
      </c>
      <c r="DX16" s="17">
        <v>104.924577</v>
      </c>
      <c r="DY16" s="17">
        <v>106.79647300000001</v>
      </c>
      <c r="DZ16" s="17">
        <v>128.572236</v>
      </c>
      <c r="EA16" s="17">
        <v>125.874925</v>
      </c>
      <c r="EB16" s="17">
        <v>125.09202399999999</v>
      </c>
      <c r="EC16" s="17">
        <v>115.993914</v>
      </c>
      <c r="ED16" s="17">
        <v>123.27694200000001</v>
      </c>
      <c r="EE16" s="17">
        <v>121.79907900000001</v>
      </c>
      <c r="EF16" s="17">
        <v>124.575208</v>
      </c>
      <c r="EG16" s="17">
        <v>125.314637</v>
      </c>
      <c r="EH16" s="17">
        <v>117.832148</v>
      </c>
      <c r="EI16" s="17">
        <v>99.053982000000005</v>
      </c>
      <c r="EJ16" s="17">
        <v>121.59714700000001</v>
      </c>
      <c r="EK16" s="17">
        <v>130.820221</v>
      </c>
      <c r="EL16" s="17">
        <v>130.393811</v>
      </c>
      <c r="EM16" s="17">
        <v>124.78285</v>
      </c>
      <c r="EN16" s="17"/>
      <c r="EP16" s="20" t="s">
        <v>12</v>
      </c>
      <c r="EQ16" s="17">
        <v>52.036399000000003</v>
      </c>
      <c r="ER16" s="17">
        <v>49.449890000000003</v>
      </c>
      <c r="ES16" s="17">
        <v>51.281154000000001</v>
      </c>
      <c r="ET16" s="17">
        <v>46.775390999999999</v>
      </c>
      <c r="EU16" s="17">
        <v>44.252228000000002</v>
      </c>
      <c r="EV16" s="17">
        <v>48.811802999999998</v>
      </c>
      <c r="EW16" s="17">
        <v>50.992024999999998</v>
      </c>
      <c r="EX16" s="17">
        <v>50.883626</v>
      </c>
      <c r="EY16" s="17">
        <v>52.036326000000003</v>
      </c>
      <c r="EZ16" s="17">
        <v>51.089464999999997</v>
      </c>
      <c r="FA16" s="17">
        <v>40.818848000000003</v>
      </c>
      <c r="FB16" s="17">
        <v>52.957338999999997</v>
      </c>
      <c r="FC16" s="17">
        <v>48.416586000000002</v>
      </c>
      <c r="FD16" s="17">
        <v>47.413719999999998</v>
      </c>
      <c r="FE16" s="17">
        <v>44.913981</v>
      </c>
      <c r="FF16" s="17">
        <v>42.697727</v>
      </c>
      <c r="FG16" s="17">
        <v>43.593392000000001</v>
      </c>
      <c r="FH16" s="17">
        <v>46.996993000000003</v>
      </c>
      <c r="FI16" s="17">
        <v>44.980592999999999</v>
      </c>
      <c r="FJ16" s="17">
        <v>47.948304999999998</v>
      </c>
      <c r="FK16" s="17">
        <v>47.333590000000001</v>
      </c>
    </row>
    <row r="17" spans="2:167">
      <c r="B17" s="20" t="s">
        <v>13</v>
      </c>
      <c r="C17" s="17">
        <v>32.428074000000002</v>
      </c>
      <c r="D17" s="17">
        <v>33.086893000000003</v>
      </c>
      <c r="E17" s="17">
        <v>35.863553000000003</v>
      </c>
      <c r="F17" s="17">
        <v>31.532829</v>
      </c>
      <c r="G17" s="17">
        <v>31.769010999999999</v>
      </c>
      <c r="H17" s="17">
        <v>27.729768</v>
      </c>
      <c r="I17" s="17">
        <v>26.874783999999998</v>
      </c>
      <c r="J17" s="17">
        <v>33.680616000000001</v>
      </c>
      <c r="K17" s="17">
        <v>34.706995999999997</v>
      </c>
      <c r="L17" s="17">
        <v>33.973269999999999</v>
      </c>
      <c r="M17" s="17">
        <v>35.178060000000002</v>
      </c>
      <c r="N17" s="17">
        <v>40.871099999999998</v>
      </c>
      <c r="O17" s="17">
        <v>32.950774000000003</v>
      </c>
      <c r="P17" s="17">
        <v>25.765401000000001</v>
      </c>
      <c r="Q17" s="17">
        <v>26.099133999999999</v>
      </c>
      <c r="R17" s="17">
        <v>26.758219</v>
      </c>
      <c r="S17" s="17">
        <v>23.71799</v>
      </c>
      <c r="T17" s="17">
        <v>25.394162999999999</v>
      </c>
      <c r="U17" s="17">
        <v>25.853380999999999</v>
      </c>
      <c r="V17" s="17">
        <v>25.095476000000001</v>
      </c>
      <c r="W17" s="17">
        <v>22.638570000000001</v>
      </c>
      <c r="X17" s="17"/>
      <c r="Z17" s="20" t="s">
        <v>13</v>
      </c>
      <c r="AA17" s="17">
        <v>46.123835</v>
      </c>
      <c r="AB17" s="17">
        <v>41.995843999999998</v>
      </c>
      <c r="AC17" s="17">
        <v>43.803348</v>
      </c>
      <c r="AD17" s="17">
        <v>43.439171000000002</v>
      </c>
      <c r="AE17" s="17">
        <v>56.776845000000002</v>
      </c>
      <c r="AF17" s="17">
        <v>46.443348</v>
      </c>
      <c r="AG17" s="17">
        <v>41.580959</v>
      </c>
      <c r="AH17" s="17">
        <v>46.313965000000003</v>
      </c>
      <c r="AI17" s="17">
        <v>38.713120000000004</v>
      </c>
      <c r="AJ17" s="17">
        <v>35.132530000000003</v>
      </c>
      <c r="AK17" s="17">
        <v>29.264313000000001</v>
      </c>
      <c r="AL17" s="17">
        <v>25.210937000000001</v>
      </c>
      <c r="AM17" s="17">
        <v>21.566783999999998</v>
      </c>
      <c r="AN17" s="17">
        <v>19.721934000000001</v>
      </c>
      <c r="AO17" s="17">
        <v>19.898581</v>
      </c>
      <c r="AP17" s="17">
        <v>19.044142000000001</v>
      </c>
      <c r="AQ17" s="17">
        <v>21.093330000000002</v>
      </c>
      <c r="AR17" s="17">
        <v>16.116613000000001</v>
      </c>
      <c r="AS17" s="17">
        <v>15.866567</v>
      </c>
      <c r="AT17" s="17">
        <v>15.222925</v>
      </c>
      <c r="AU17" s="17">
        <v>11.754132999999999</v>
      </c>
      <c r="AV17" s="17"/>
      <c r="AX17" s="20" t="s">
        <v>13</v>
      </c>
      <c r="AY17" s="17">
        <v>31.1403</v>
      </c>
      <c r="AZ17" s="17">
        <v>27.776866999999999</v>
      </c>
      <c r="BA17" s="17">
        <v>30.538785000000001</v>
      </c>
      <c r="BB17" s="17">
        <v>28.875298000000001</v>
      </c>
      <c r="BC17" s="17">
        <v>26.49343</v>
      </c>
      <c r="BD17" s="17">
        <v>31.711980000000001</v>
      </c>
      <c r="BE17" s="17">
        <v>27.816721999999999</v>
      </c>
      <c r="BF17" s="17">
        <v>27.27289</v>
      </c>
      <c r="BG17" s="17">
        <v>23.992460999999999</v>
      </c>
      <c r="BH17" s="17">
        <v>25.431916999999999</v>
      </c>
      <c r="BI17" s="17">
        <v>25.177108</v>
      </c>
      <c r="BJ17" s="17">
        <v>20.845507000000001</v>
      </c>
      <c r="BK17" s="17">
        <v>17.478193000000001</v>
      </c>
      <c r="BL17" s="17">
        <v>19.325008</v>
      </c>
      <c r="BM17" s="17">
        <v>17.456949999999999</v>
      </c>
      <c r="BN17" s="17">
        <v>16.111381000000002</v>
      </c>
      <c r="BO17" s="17">
        <v>11.991228</v>
      </c>
      <c r="BP17" s="17">
        <v>10.440194</v>
      </c>
      <c r="BQ17" s="17">
        <v>10.541543000000001</v>
      </c>
      <c r="BR17" s="17">
        <v>8.9296790000000001</v>
      </c>
      <c r="BS17" s="17">
        <v>7.4538209999999996</v>
      </c>
      <c r="BT17" s="17"/>
      <c r="BV17" s="20" t="s">
        <v>13</v>
      </c>
      <c r="BW17" s="17">
        <v>0.52889299999999995</v>
      </c>
      <c r="BX17" s="17">
        <v>0.30582300000000001</v>
      </c>
      <c r="BY17" s="17">
        <v>0.22738900000000001</v>
      </c>
      <c r="BZ17" s="17">
        <v>0.20979900000000001</v>
      </c>
      <c r="CA17" s="17">
        <v>0.16001599999999999</v>
      </c>
      <c r="CB17" s="17">
        <v>0.154534</v>
      </c>
      <c r="CC17" s="17">
        <v>0.16120399999999999</v>
      </c>
      <c r="CD17" s="17">
        <v>0.18083399999999999</v>
      </c>
      <c r="CE17" s="17">
        <v>0.17188800000000001</v>
      </c>
      <c r="CF17" s="17">
        <v>0.13980400000000001</v>
      </c>
      <c r="CG17" s="17">
        <v>0.29747099999999999</v>
      </c>
      <c r="CH17" s="17">
        <v>0.13958000000000001</v>
      </c>
      <c r="CI17" s="17">
        <v>0.137432</v>
      </c>
      <c r="CJ17" s="17">
        <v>0.35213800000000001</v>
      </c>
      <c r="CK17" s="17">
        <v>0.22681499999999999</v>
      </c>
      <c r="CL17" s="17">
        <v>0.181257</v>
      </c>
      <c r="CM17" s="17">
        <v>9.8665000000000003E-2</v>
      </c>
      <c r="CN17" s="17">
        <v>0.147146</v>
      </c>
      <c r="CO17" s="17">
        <v>0.17504700000000001</v>
      </c>
      <c r="CP17" s="17">
        <v>0.140487</v>
      </c>
      <c r="CQ17" s="17">
        <v>0.140183</v>
      </c>
      <c r="CR17" s="17"/>
      <c r="CT17" s="20" t="s">
        <v>13</v>
      </c>
      <c r="CU17" s="17">
        <v>0.39004299999999997</v>
      </c>
      <c r="CV17" s="17">
        <v>0.24864800000000001</v>
      </c>
      <c r="CW17" s="17">
        <v>0.31162800000000002</v>
      </c>
      <c r="CX17" s="17">
        <v>0.32976899999999998</v>
      </c>
      <c r="CY17" s="17">
        <v>0.63051000000000001</v>
      </c>
      <c r="CZ17" s="17">
        <v>0.66856599999999999</v>
      </c>
      <c r="DA17" s="17">
        <v>0.58248</v>
      </c>
      <c r="DB17" s="17">
        <v>0.41162900000000002</v>
      </c>
      <c r="DC17" s="17">
        <v>0.36069699999999999</v>
      </c>
      <c r="DD17" s="17">
        <v>0.627861</v>
      </c>
      <c r="DE17" s="17">
        <v>0.52455399999999996</v>
      </c>
      <c r="DF17" s="17">
        <v>0.33457399999999998</v>
      </c>
      <c r="DG17" s="17">
        <v>0.56340000000000001</v>
      </c>
      <c r="DH17" s="17">
        <v>0.26386100000000001</v>
      </c>
      <c r="DI17" s="17">
        <v>0.24865499999999999</v>
      </c>
      <c r="DJ17" s="17">
        <v>0.26286500000000002</v>
      </c>
      <c r="DK17" s="17">
        <v>0.30468800000000001</v>
      </c>
      <c r="DL17" s="17">
        <v>0.34729100000000002</v>
      </c>
      <c r="DM17" s="17">
        <v>0.20089099999999999</v>
      </c>
      <c r="DN17" s="17">
        <v>0.20483000000000001</v>
      </c>
      <c r="DO17" s="17">
        <v>0.13463</v>
      </c>
      <c r="DP17" s="17"/>
      <c r="DR17" s="20" t="s">
        <v>13</v>
      </c>
      <c r="DS17" s="17">
        <v>0.24098600000000001</v>
      </c>
      <c r="DT17" s="17">
        <v>7.3021000000000003E-2</v>
      </c>
      <c r="DU17" s="17">
        <v>8.4482000000000002E-2</v>
      </c>
      <c r="DV17" s="17">
        <v>4.2849999999999999E-2</v>
      </c>
      <c r="DW17" s="17">
        <v>4.0724000000000003E-2</v>
      </c>
      <c r="DX17" s="17">
        <v>6.6100999999999993E-2</v>
      </c>
      <c r="DY17" s="17">
        <v>4.7579999999999997E-2</v>
      </c>
      <c r="DZ17" s="17">
        <v>4.0502000000000003E-2</v>
      </c>
      <c r="EA17" s="17">
        <v>5.7979999999999997E-2</v>
      </c>
      <c r="EB17" s="17">
        <v>7.1985999999999994E-2</v>
      </c>
      <c r="EC17" s="17">
        <v>6.4106999999999997E-2</v>
      </c>
      <c r="ED17" s="17">
        <v>7.3694999999999997E-2</v>
      </c>
      <c r="EE17" s="17">
        <v>2.7300000000000001E-2</v>
      </c>
      <c r="EF17" s="17">
        <v>3.7703E-2</v>
      </c>
      <c r="EG17" s="17">
        <v>2.7158000000000002E-2</v>
      </c>
      <c r="EH17" s="17">
        <v>2.0466000000000002E-2</v>
      </c>
      <c r="EI17" s="17">
        <v>4.0949999999999997E-3</v>
      </c>
      <c r="EJ17" s="17">
        <v>2.6250000000000002E-3</v>
      </c>
      <c r="EK17" s="17">
        <v>3.333E-3</v>
      </c>
      <c r="EL17" s="17">
        <v>2.1418E-2</v>
      </c>
      <c r="EM17" s="17">
        <v>1.2481000000000001E-2</v>
      </c>
      <c r="EN17" s="17"/>
      <c r="EP17" s="20" t="s">
        <v>13</v>
      </c>
      <c r="EQ17" s="17">
        <v>6.8202800000000003</v>
      </c>
      <c r="ER17" s="17">
        <v>6.9699289999999996</v>
      </c>
      <c r="ES17" s="17">
        <v>2.6528299999999998</v>
      </c>
      <c r="ET17" s="17">
        <v>2.2056399999999998</v>
      </c>
      <c r="EU17" s="17">
        <v>3.2707380000000001</v>
      </c>
      <c r="EV17" s="17">
        <v>4.3058750000000003</v>
      </c>
      <c r="EW17" s="17">
        <v>4.4669080000000001</v>
      </c>
      <c r="EX17" s="17">
        <v>4.6601270000000001</v>
      </c>
      <c r="EY17" s="17">
        <v>3.6109870000000002</v>
      </c>
      <c r="EZ17" s="17">
        <v>3.3599039999999998</v>
      </c>
      <c r="FA17" s="17">
        <v>2.4581249999999999</v>
      </c>
      <c r="FB17" s="17">
        <v>2.0276299999999998</v>
      </c>
      <c r="FC17" s="17">
        <v>1.679543</v>
      </c>
      <c r="FD17" s="17">
        <v>1.478475</v>
      </c>
      <c r="FE17" s="17">
        <v>1.3800129999999999</v>
      </c>
      <c r="FF17" s="17">
        <v>1.239241</v>
      </c>
      <c r="FG17" s="17">
        <v>0.93608800000000003</v>
      </c>
      <c r="FH17" s="17">
        <v>0.67147699999999999</v>
      </c>
      <c r="FI17" s="17">
        <v>0.83863299999999996</v>
      </c>
      <c r="FJ17" s="17">
        <v>0.60865800000000003</v>
      </c>
      <c r="FK17" s="17">
        <v>0.52491100000000002</v>
      </c>
    </row>
    <row r="18" spans="2:167" ht="14.5">
      <c r="B18" s="20" t="s">
        <v>14</v>
      </c>
      <c r="C18" s="17">
        <v>1.620968</v>
      </c>
      <c r="D18" s="17">
        <v>1.55569</v>
      </c>
      <c r="E18" s="17">
        <v>1.4376420000000001</v>
      </c>
      <c r="F18" s="17">
        <v>1.4260269999999999</v>
      </c>
      <c r="G18" s="17">
        <v>1.275819</v>
      </c>
      <c r="H18" s="17">
        <v>1.5613779999999999</v>
      </c>
      <c r="I18" s="17">
        <v>1.688795</v>
      </c>
      <c r="J18" s="17">
        <v>1.7457370000000001</v>
      </c>
      <c r="K18" s="17">
        <v>1.946677</v>
      </c>
      <c r="L18" s="17">
        <v>1.847356</v>
      </c>
      <c r="M18" s="17">
        <v>1.687405</v>
      </c>
      <c r="N18" s="17">
        <v>1.4631890000000001</v>
      </c>
      <c r="O18" s="17">
        <v>1.194285</v>
      </c>
      <c r="P18" s="17">
        <v>1.144606</v>
      </c>
      <c r="Q18" s="17">
        <v>1.17544</v>
      </c>
      <c r="R18" s="17">
        <v>1.3600620000000001</v>
      </c>
      <c r="S18" s="17">
        <v>1.1585030000000001</v>
      </c>
      <c r="T18" s="17">
        <v>1.105237</v>
      </c>
      <c r="U18" s="17">
        <v>0.72658199999999995</v>
      </c>
      <c r="V18" s="17">
        <v>0.86207500000000004</v>
      </c>
      <c r="W18" s="17">
        <v>0.59721500000000005</v>
      </c>
      <c r="X18" s="17"/>
      <c r="Z18" s="20" t="s">
        <v>14</v>
      </c>
      <c r="AA18" s="17">
        <v>1.0161439999999999</v>
      </c>
      <c r="AB18" s="17">
        <v>1.0176179999999999</v>
      </c>
      <c r="AC18" s="17">
        <v>1.0712159999999999</v>
      </c>
      <c r="AD18" s="17">
        <v>0.88514700000000002</v>
      </c>
      <c r="AE18" s="17">
        <v>0.98068500000000003</v>
      </c>
      <c r="AF18" s="17">
        <v>1.4177120000000001</v>
      </c>
      <c r="AG18" s="17">
        <v>1.1002069999999999</v>
      </c>
      <c r="AH18" s="17">
        <v>1.3420669999999999</v>
      </c>
      <c r="AI18" s="17">
        <v>1.0947549999999999</v>
      </c>
      <c r="AJ18" s="17">
        <v>1.001341</v>
      </c>
      <c r="AK18" s="17">
        <v>1.229644</v>
      </c>
      <c r="AL18" s="17">
        <v>1.288932</v>
      </c>
      <c r="AM18" s="17">
        <v>1.417106</v>
      </c>
      <c r="AN18" s="17">
        <v>1.4919249999999999</v>
      </c>
      <c r="AO18" s="17">
        <v>1.472442</v>
      </c>
      <c r="AP18" s="17">
        <v>1.527844</v>
      </c>
      <c r="AQ18" s="17">
        <v>1.59128</v>
      </c>
      <c r="AR18" s="17">
        <v>1.54711</v>
      </c>
      <c r="AS18" s="17">
        <v>1.64456</v>
      </c>
      <c r="AT18" s="17">
        <v>1.7499800000000001</v>
      </c>
      <c r="AU18" s="17">
        <v>1.303963</v>
      </c>
      <c r="AV18" s="17"/>
      <c r="AX18" s="20" t="s">
        <v>14</v>
      </c>
      <c r="AY18" s="17">
        <v>4.7619429999999996</v>
      </c>
      <c r="AZ18" s="17">
        <v>4.4204739999999996</v>
      </c>
      <c r="BA18" s="17">
        <v>4.3285359999999997</v>
      </c>
      <c r="BB18" s="17">
        <v>4.913589</v>
      </c>
      <c r="BC18" s="17">
        <v>4.8949829999999999</v>
      </c>
      <c r="BD18" s="17">
        <v>6.4217079999999997</v>
      </c>
      <c r="BE18" s="17">
        <v>7.3989960000000004</v>
      </c>
      <c r="BF18" s="17">
        <v>8.378584</v>
      </c>
      <c r="BG18" s="17">
        <v>9.1273090000000003</v>
      </c>
      <c r="BH18" s="17">
        <v>8.1970430000000007</v>
      </c>
      <c r="BI18" s="17">
        <v>8.6827070000000006</v>
      </c>
      <c r="BJ18" s="17">
        <v>10.351839</v>
      </c>
      <c r="BK18" s="17">
        <v>11.918818</v>
      </c>
      <c r="BL18" s="17">
        <v>8.4395290000000003</v>
      </c>
      <c r="BM18" s="17">
        <v>7.657762</v>
      </c>
      <c r="BN18" s="17">
        <v>7.5100210000000001</v>
      </c>
      <c r="BO18" s="17">
        <v>10.362144000000001</v>
      </c>
      <c r="BP18" s="17">
        <v>10.602057</v>
      </c>
      <c r="BQ18" s="17">
        <v>7.8163840000000002</v>
      </c>
      <c r="BR18" s="17">
        <v>7.9162470000000003</v>
      </c>
      <c r="BS18" s="17">
        <v>7.9320620000000002</v>
      </c>
      <c r="BT18" s="17"/>
      <c r="BV18" s="20" t="s">
        <v>14</v>
      </c>
      <c r="BW18" s="17">
        <v>0.29472999999999999</v>
      </c>
      <c r="BX18" s="17">
        <v>0.32188800000000001</v>
      </c>
      <c r="BY18" s="17">
        <v>0.26943099999999998</v>
      </c>
      <c r="BZ18" s="17">
        <v>0.26704600000000001</v>
      </c>
      <c r="CA18" s="17">
        <v>0.27957399999999999</v>
      </c>
      <c r="CB18" s="17">
        <v>0.21879699999999999</v>
      </c>
      <c r="CC18" s="17">
        <v>0.224937</v>
      </c>
      <c r="CD18" s="17">
        <v>0.27481499999999998</v>
      </c>
      <c r="CE18" s="17">
        <v>0.31814700000000001</v>
      </c>
      <c r="CF18" s="17">
        <v>0.27747500000000003</v>
      </c>
      <c r="CG18" s="17">
        <v>0.18756700000000001</v>
      </c>
      <c r="CH18" s="17">
        <v>0.18520800000000001</v>
      </c>
      <c r="CI18" s="17">
        <v>0.220218</v>
      </c>
      <c r="CJ18" s="17">
        <v>0.25877499999999998</v>
      </c>
      <c r="CK18" s="17">
        <v>0.20250599999999999</v>
      </c>
      <c r="CL18" s="17">
        <v>0.184526</v>
      </c>
      <c r="CM18" s="17">
        <v>0.141629</v>
      </c>
      <c r="CN18" s="17">
        <v>0.248171</v>
      </c>
      <c r="CO18" s="17">
        <v>0.309971</v>
      </c>
      <c r="CP18" s="17">
        <v>0.32120799999999999</v>
      </c>
      <c r="CQ18" s="17">
        <v>0.34764600000000001</v>
      </c>
      <c r="CR18" s="17"/>
      <c r="CT18" s="20" t="s">
        <v>14</v>
      </c>
      <c r="CU18" s="17">
        <v>0.94540000000000002</v>
      </c>
      <c r="CV18" s="17">
        <v>1.0822929999999999</v>
      </c>
      <c r="CW18" s="17">
        <v>1.273417</v>
      </c>
      <c r="CX18" s="17">
        <v>1.092069</v>
      </c>
      <c r="CY18" s="17">
        <v>1.252095</v>
      </c>
      <c r="CZ18" s="17">
        <v>1.0802080000000001</v>
      </c>
      <c r="DA18" s="17">
        <v>1.288829</v>
      </c>
      <c r="DB18" s="17">
        <v>1.363942</v>
      </c>
      <c r="DC18" s="17">
        <v>1.418644</v>
      </c>
      <c r="DD18" s="17">
        <v>1.2896129999999999</v>
      </c>
      <c r="DE18" s="17">
        <v>1.4216310000000001</v>
      </c>
      <c r="DF18" s="17">
        <v>0.87150099999999997</v>
      </c>
      <c r="DG18" s="17">
        <v>0.92787900000000001</v>
      </c>
      <c r="DH18" s="17">
        <v>0.76973800000000003</v>
      </c>
      <c r="DI18" s="17">
        <v>0.80003800000000003</v>
      </c>
      <c r="DJ18" s="17">
        <v>0.61114599999999997</v>
      </c>
      <c r="DK18" s="17">
        <v>0.47272199999999998</v>
      </c>
      <c r="DL18" s="17">
        <v>0.27440199999999998</v>
      </c>
      <c r="DM18" s="17">
        <v>0.30287599999999998</v>
      </c>
      <c r="DN18" s="17">
        <v>0.33136300000000002</v>
      </c>
      <c r="DO18" s="17">
        <v>0.193962</v>
      </c>
      <c r="DP18" s="17"/>
      <c r="DR18" s="20" t="s">
        <v>14</v>
      </c>
      <c r="DS18" s="17">
        <v>1.4840469999999999</v>
      </c>
      <c r="DT18" s="17">
        <v>2.1167009999999999</v>
      </c>
      <c r="DU18" s="17">
        <v>1.84961</v>
      </c>
      <c r="DV18" s="17">
        <v>1.6613450000000001</v>
      </c>
      <c r="DW18" s="17">
        <v>1.4013979999999999</v>
      </c>
      <c r="DX18" s="17">
        <v>1.0052669999999999</v>
      </c>
      <c r="DY18" s="17">
        <v>1.024626</v>
      </c>
      <c r="DZ18" s="17">
        <v>1.1574629999999999</v>
      </c>
      <c r="EA18" s="17">
        <v>1.2669140000000001</v>
      </c>
      <c r="EB18" s="17">
        <v>1.201187</v>
      </c>
      <c r="EC18" s="17">
        <v>1.458115</v>
      </c>
      <c r="ED18" s="17">
        <v>1.75129</v>
      </c>
      <c r="EE18" s="17">
        <v>2.1301130000000001</v>
      </c>
      <c r="EF18" s="17">
        <v>1.904415</v>
      </c>
      <c r="EG18" s="17">
        <v>1.756642</v>
      </c>
      <c r="EH18" s="17">
        <v>1.5864510000000001</v>
      </c>
      <c r="EI18" s="17">
        <v>1.382944</v>
      </c>
      <c r="EJ18" s="17">
        <v>1.376047</v>
      </c>
      <c r="EK18" s="17">
        <v>1.748791</v>
      </c>
      <c r="EL18" s="17">
        <v>1.743058</v>
      </c>
      <c r="EM18" s="17">
        <v>1.625596</v>
      </c>
      <c r="EN18" s="17"/>
      <c r="EP18" s="20" t="s">
        <v>14</v>
      </c>
      <c r="EQ18" s="17">
        <v>1.1632670000000001</v>
      </c>
      <c r="ER18" s="17">
        <v>1.362967</v>
      </c>
      <c r="ES18" s="17">
        <v>1.330336</v>
      </c>
      <c r="ET18" s="17">
        <v>1.3215859999999999</v>
      </c>
      <c r="EU18" s="17">
        <v>1.06871</v>
      </c>
      <c r="EV18" s="17">
        <v>1.7799750000000001</v>
      </c>
      <c r="EW18" s="17">
        <v>1.2469520000000001</v>
      </c>
      <c r="EX18" s="17">
        <v>1.5381860000000001</v>
      </c>
      <c r="EY18" s="17">
        <v>1.7866219999999999</v>
      </c>
      <c r="EZ18" s="17">
        <v>1.2972379999999999</v>
      </c>
      <c r="FA18" s="17">
        <v>1.3846270000000001</v>
      </c>
      <c r="FB18" s="17">
        <v>1.317045</v>
      </c>
      <c r="FC18" s="17">
        <v>1.2102919999999999</v>
      </c>
      <c r="FD18" s="17">
        <v>1.1354420000000001</v>
      </c>
      <c r="FE18" s="17">
        <v>0.96063900000000002</v>
      </c>
      <c r="FF18" s="17">
        <v>0.88262700000000005</v>
      </c>
      <c r="FG18" s="17">
        <v>0.74219599999999997</v>
      </c>
      <c r="FH18" s="17">
        <v>0.76638899999999999</v>
      </c>
      <c r="FI18" s="17">
        <v>1.205241</v>
      </c>
      <c r="FJ18" s="17">
        <v>1.2286029999999999</v>
      </c>
      <c r="FK18" s="17">
        <v>0.97755700000000001</v>
      </c>
    </row>
    <row r="19" spans="2:167">
      <c r="B19" s="20" t="s">
        <v>15</v>
      </c>
      <c r="C19" s="17">
        <v>13.359489999999999</v>
      </c>
      <c r="D19" s="17">
        <v>11.711544999999999</v>
      </c>
      <c r="E19" s="17">
        <v>11.214568</v>
      </c>
      <c r="F19" s="17">
        <v>9.8014589999999995</v>
      </c>
      <c r="G19" s="17">
        <v>11.680439</v>
      </c>
      <c r="H19" s="17">
        <v>12.294038</v>
      </c>
      <c r="I19" s="17">
        <v>12.590583000000001</v>
      </c>
      <c r="J19" s="17">
        <v>16.198339000000001</v>
      </c>
      <c r="K19" s="17">
        <v>16.314511</v>
      </c>
      <c r="L19" s="17">
        <v>17.513356999999999</v>
      </c>
      <c r="M19" s="17">
        <v>15.946607</v>
      </c>
      <c r="N19" s="17">
        <v>17.991426000000001</v>
      </c>
      <c r="O19" s="17">
        <v>17.853456000000001</v>
      </c>
      <c r="P19" s="17">
        <v>20.371517999999998</v>
      </c>
      <c r="Q19" s="17">
        <v>21.337707000000002</v>
      </c>
      <c r="R19" s="17">
        <v>23.286586</v>
      </c>
      <c r="S19" s="17">
        <v>19.456401</v>
      </c>
      <c r="T19" s="17">
        <v>17.350000000000001</v>
      </c>
      <c r="U19" s="17">
        <v>16.351476000000002</v>
      </c>
      <c r="V19" s="17">
        <v>13.823907</v>
      </c>
      <c r="W19" s="17">
        <v>12.926636999999999</v>
      </c>
      <c r="X19" s="17"/>
      <c r="Z19" s="20" t="s">
        <v>15</v>
      </c>
      <c r="AA19" s="17">
        <v>35.494193000000003</v>
      </c>
      <c r="AB19" s="17">
        <v>30.708969</v>
      </c>
      <c r="AC19" s="17">
        <v>30.711064</v>
      </c>
      <c r="AD19" s="17">
        <v>30.746144000000001</v>
      </c>
      <c r="AE19" s="17">
        <v>34.638603000000003</v>
      </c>
      <c r="AF19" s="17">
        <v>36.374032999999997</v>
      </c>
      <c r="AG19" s="17">
        <v>36.700530000000001</v>
      </c>
      <c r="AH19" s="17">
        <v>45.152580999999998</v>
      </c>
      <c r="AI19" s="17">
        <v>45.317889000000001</v>
      </c>
      <c r="AJ19" s="17">
        <v>46.597172</v>
      </c>
      <c r="AK19" s="17">
        <v>41.400264999999997</v>
      </c>
      <c r="AL19" s="17">
        <v>44.391001000000003</v>
      </c>
      <c r="AM19" s="17">
        <v>43.743338000000001</v>
      </c>
      <c r="AN19" s="17">
        <v>48.674748000000001</v>
      </c>
      <c r="AO19" s="17">
        <v>50.912776000000001</v>
      </c>
      <c r="AP19" s="17">
        <v>51.043762999999998</v>
      </c>
      <c r="AQ19" s="17">
        <v>47.578491999999997</v>
      </c>
      <c r="AR19" s="17">
        <v>45.523155000000003</v>
      </c>
      <c r="AS19" s="17">
        <v>44.441122999999997</v>
      </c>
      <c r="AT19" s="17">
        <v>41.266998000000001</v>
      </c>
      <c r="AU19" s="17">
        <v>37.172142000000001</v>
      </c>
      <c r="AV19" s="17"/>
      <c r="AX19" s="20" t="s">
        <v>15</v>
      </c>
      <c r="AY19" s="17">
        <v>21.715551000000001</v>
      </c>
      <c r="AZ19" s="17">
        <v>17.880680999999999</v>
      </c>
      <c r="BA19" s="17">
        <v>17.180074999999999</v>
      </c>
      <c r="BB19" s="17">
        <v>16.599291999999998</v>
      </c>
      <c r="BC19" s="17">
        <v>16.853638</v>
      </c>
      <c r="BD19" s="17">
        <v>17.333765</v>
      </c>
      <c r="BE19" s="17">
        <v>16.214583999999999</v>
      </c>
      <c r="BF19" s="17">
        <v>19.018446000000001</v>
      </c>
      <c r="BG19" s="17">
        <v>20.459322</v>
      </c>
      <c r="BH19" s="17">
        <v>21.136303000000002</v>
      </c>
      <c r="BI19" s="17">
        <v>19.821054</v>
      </c>
      <c r="BJ19" s="17">
        <v>21.431626000000001</v>
      </c>
      <c r="BK19" s="17">
        <v>19.871428000000002</v>
      </c>
      <c r="BL19" s="17">
        <v>23.729406999999998</v>
      </c>
      <c r="BM19" s="17">
        <v>24.884941999999999</v>
      </c>
      <c r="BN19" s="17">
        <v>23.190110000000001</v>
      </c>
      <c r="BO19" s="17">
        <v>23.161847000000002</v>
      </c>
      <c r="BP19" s="17">
        <v>24.927233000000001</v>
      </c>
      <c r="BQ19" s="17">
        <v>23.180617000000002</v>
      </c>
      <c r="BR19" s="17">
        <v>19.446376999999998</v>
      </c>
      <c r="BS19" s="17">
        <v>17.661978000000001</v>
      </c>
      <c r="BT19" s="17"/>
      <c r="BV19" s="20" t="s">
        <v>15</v>
      </c>
      <c r="BW19" s="17">
        <v>1.946666</v>
      </c>
      <c r="BX19" s="17">
        <v>1.6501760000000001</v>
      </c>
      <c r="BY19" s="17">
        <v>1.65157</v>
      </c>
      <c r="BZ19" s="17">
        <v>1.362271</v>
      </c>
      <c r="CA19" s="17">
        <v>1.5505660000000001</v>
      </c>
      <c r="CB19" s="17">
        <v>1.445025</v>
      </c>
      <c r="CC19" s="17">
        <v>1.4419729999999999</v>
      </c>
      <c r="CD19" s="17">
        <v>1.6403779999999999</v>
      </c>
      <c r="CE19" s="17">
        <v>1.7451559999999999</v>
      </c>
      <c r="CF19" s="17">
        <v>1.745511</v>
      </c>
      <c r="CG19" s="17">
        <v>1.45197</v>
      </c>
      <c r="CH19" s="17">
        <v>1.561345</v>
      </c>
      <c r="CI19" s="17">
        <v>1.467911</v>
      </c>
      <c r="CJ19" s="17">
        <v>1.773701</v>
      </c>
      <c r="CK19" s="17">
        <v>1.677962</v>
      </c>
      <c r="CL19" s="17">
        <v>1.4782630000000001</v>
      </c>
      <c r="CM19" s="17">
        <v>1.578805</v>
      </c>
      <c r="CN19" s="17">
        <v>1.7776419999999999</v>
      </c>
      <c r="CO19" s="17">
        <v>2.1765270000000001</v>
      </c>
      <c r="CP19" s="17">
        <v>2.2773270000000001</v>
      </c>
      <c r="CQ19" s="17">
        <v>2.0777399999999999</v>
      </c>
      <c r="CR19" s="17"/>
      <c r="CT19" s="20" t="s">
        <v>15</v>
      </c>
      <c r="CU19" s="17">
        <v>1.4404140000000001</v>
      </c>
      <c r="CV19" s="17">
        <v>1.2451730000000001</v>
      </c>
      <c r="CW19" s="17">
        <v>1.3493109999999999</v>
      </c>
      <c r="CX19" s="17">
        <v>1.2541150000000001</v>
      </c>
      <c r="CY19" s="17">
        <v>1.157875</v>
      </c>
      <c r="CZ19" s="17">
        <v>0.97116199999999997</v>
      </c>
      <c r="DA19" s="17">
        <v>0.77593199999999996</v>
      </c>
      <c r="DB19" s="17">
        <v>0.68003899999999995</v>
      </c>
      <c r="DC19" s="17">
        <v>0.77585899999999997</v>
      </c>
      <c r="DD19" s="17">
        <v>0.776424</v>
      </c>
      <c r="DE19" s="17">
        <v>0.67659400000000003</v>
      </c>
      <c r="DF19" s="17">
        <v>0.67601199999999995</v>
      </c>
      <c r="DG19" s="17">
        <v>0.67506100000000002</v>
      </c>
      <c r="DH19" s="17">
        <v>0.67463600000000001</v>
      </c>
      <c r="DI19" s="17">
        <v>0.67436300000000005</v>
      </c>
      <c r="DJ19" s="17">
        <v>0.57395200000000002</v>
      </c>
      <c r="DK19" s="17">
        <v>0.67107600000000001</v>
      </c>
      <c r="DL19" s="17">
        <v>0.86771500000000001</v>
      </c>
      <c r="DM19" s="17">
        <v>0.96759399999999995</v>
      </c>
      <c r="DN19" s="17">
        <v>0.87389499999999998</v>
      </c>
      <c r="DO19" s="17">
        <v>0.77847200000000005</v>
      </c>
      <c r="DP19" s="17"/>
      <c r="DR19" s="20" t="s">
        <v>15</v>
      </c>
      <c r="DS19" s="17">
        <v>2.957789</v>
      </c>
      <c r="DT19" s="17">
        <v>2.1314959999999998</v>
      </c>
      <c r="DU19" s="17">
        <v>1.780319</v>
      </c>
      <c r="DV19" s="17">
        <v>1.1191690000000001</v>
      </c>
      <c r="DW19" s="17">
        <v>1.3671599999999999</v>
      </c>
      <c r="DX19" s="17">
        <v>1.5153509999999999</v>
      </c>
      <c r="DY19" s="17">
        <v>1.6773309999999999</v>
      </c>
      <c r="DZ19" s="17">
        <v>2.022958</v>
      </c>
      <c r="EA19" s="17">
        <v>1.918936</v>
      </c>
      <c r="EB19" s="17">
        <v>1.9130560000000001</v>
      </c>
      <c r="EC19" s="17">
        <v>1.629939</v>
      </c>
      <c r="ED19" s="17">
        <v>1.55999</v>
      </c>
      <c r="EE19" s="17">
        <v>1.3863129999999999</v>
      </c>
      <c r="EF19" s="17">
        <v>1.2215590000000001</v>
      </c>
      <c r="EG19" s="17">
        <v>1.141221</v>
      </c>
      <c r="EH19" s="17">
        <v>0.86566600000000005</v>
      </c>
      <c r="EI19" s="17">
        <v>2.3330600000000001</v>
      </c>
      <c r="EJ19" s="17">
        <v>4.0812970000000002</v>
      </c>
      <c r="EK19" s="17">
        <v>3.2567840000000001</v>
      </c>
      <c r="EL19" s="17">
        <v>2.2079960000000001</v>
      </c>
      <c r="EM19" s="17">
        <v>2.099815</v>
      </c>
      <c r="EN19" s="17"/>
      <c r="EP19" s="20" t="s">
        <v>15</v>
      </c>
      <c r="EQ19" s="17">
        <v>13.264628</v>
      </c>
      <c r="ER19" s="17">
        <v>12.334930999999999</v>
      </c>
      <c r="ES19" s="17">
        <v>12.14208</v>
      </c>
      <c r="ET19" s="17">
        <v>10.985313</v>
      </c>
      <c r="EU19" s="17">
        <v>9.5623480000000001</v>
      </c>
      <c r="EV19" s="17">
        <v>9.1180230000000009</v>
      </c>
      <c r="EW19" s="17">
        <v>7.9938640000000003</v>
      </c>
      <c r="EX19" s="17">
        <v>7.6297769999999998</v>
      </c>
      <c r="EY19" s="17">
        <v>7.6647420000000004</v>
      </c>
      <c r="EZ19" s="17">
        <v>7.1870820000000002</v>
      </c>
      <c r="FA19" s="17">
        <v>6.1167550000000004</v>
      </c>
      <c r="FB19" s="17">
        <v>6.5292630000000003</v>
      </c>
      <c r="FC19" s="17">
        <v>5.8454259999999998</v>
      </c>
      <c r="FD19" s="17">
        <v>5.4615410000000004</v>
      </c>
      <c r="FE19" s="17">
        <v>4.9761009999999999</v>
      </c>
      <c r="FF19" s="17">
        <v>4.0959240000000001</v>
      </c>
      <c r="FG19" s="17">
        <v>4.8846910000000001</v>
      </c>
      <c r="FH19" s="17">
        <v>6.3525960000000001</v>
      </c>
      <c r="FI19" s="17">
        <v>5.9724820000000003</v>
      </c>
      <c r="FJ19" s="17">
        <v>6.0812970000000002</v>
      </c>
      <c r="FK19" s="17">
        <v>5.8790760000000004</v>
      </c>
    </row>
    <row r="20" spans="2:167">
      <c r="B20" s="10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Z20" s="10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X20" s="10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V20" s="10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T20" s="10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R20" s="10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/>
      <c r="EP20" s="10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2:167" ht="13">
      <c r="B21" s="19" t="s">
        <v>16</v>
      </c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Z21" s="19" t="s">
        <v>16</v>
      </c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X21" s="19" t="s">
        <v>16</v>
      </c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V21" s="19" t="s">
        <v>16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T21" s="19" t="s">
        <v>16</v>
      </c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R21" s="19" t="s">
        <v>16</v>
      </c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P21" s="19" t="s">
        <v>16</v>
      </c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</row>
    <row r="22" spans="2:167">
      <c r="B22" s="20" t="s">
        <v>11</v>
      </c>
      <c r="C22" s="17">
        <v>27.227999000000001</v>
      </c>
      <c r="D22" s="17">
        <v>28.494351000000002</v>
      </c>
      <c r="E22" s="17">
        <v>28.836492</v>
      </c>
      <c r="F22" s="17">
        <v>31.757396</v>
      </c>
      <c r="G22" s="17">
        <v>32.006317000000003</v>
      </c>
      <c r="H22" s="17">
        <v>33.121581999999997</v>
      </c>
      <c r="I22" s="17">
        <v>32.293993</v>
      </c>
      <c r="J22" s="17">
        <v>30.001859</v>
      </c>
      <c r="K22" s="17">
        <v>30.208926000000002</v>
      </c>
      <c r="L22" s="17">
        <v>31.085533999999999</v>
      </c>
      <c r="M22" s="17">
        <v>29.832827000000002</v>
      </c>
      <c r="N22" s="17">
        <v>29.202732999999998</v>
      </c>
      <c r="O22" s="17">
        <v>30.569680999999999</v>
      </c>
      <c r="P22" s="17">
        <v>34.846862999999999</v>
      </c>
      <c r="Q22" s="17">
        <v>36.581046999999998</v>
      </c>
      <c r="R22" s="17">
        <v>36.260472</v>
      </c>
      <c r="S22" s="17">
        <v>38.528784999999999</v>
      </c>
      <c r="T22" s="17">
        <v>40.012371000000002</v>
      </c>
      <c r="U22" s="17">
        <v>40.18629</v>
      </c>
      <c r="V22" s="17">
        <v>42.452612999999999</v>
      </c>
      <c r="W22" s="17">
        <v>43.350892000000002</v>
      </c>
      <c r="X22" s="17"/>
      <c r="Z22" s="20" t="s">
        <v>11</v>
      </c>
      <c r="AA22" s="17">
        <v>45.885089999999998</v>
      </c>
      <c r="AB22" s="17">
        <v>47.411844000000002</v>
      </c>
      <c r="AC22" s="17">
        <v>48.422656000000003</v>
      </c>
      <c r="AD22" s="17">
        <v>51.262901999999997</v>
      </c>
      <c r="AE22" s="17">
        <v>47.921664</v>
      </c>
      <c r="AF22" s="17">
        <v>49.017631000000002</v>
      </c>
      <c r="AG22" s="17">
        <v>49.808619999999998</v>
      </c>
      <c r="AH22" s="17">
        <v>49.491588</v>
      </c>
      <c r="AI22" s="17">
        <v>51.754624999999997</v>
      </c>
      <c r="AJ22" s="17">
        <v>53.033054999999997</v>
      </c>
      <c r="AK22" s="17">
        <v>54.556466999999998</v>
      </c>
      <c r="AL22" s="17">
        <v>56.803305000000002</v>
      </c>
      <c r="AM22" s="17">
        <v>57.276749000000002</v>
      </c>
      <c r="AN22" s="17">
        <v>58.691028000000003</v>
      </c>
      <c r="AO22" s="17">
        <v>59.960287999999998</v>
      </c>
      <c r="AP22" s="17">
        <v>59.004403000000003</v>
      </c>
      <c r="AQ22" s="17">
        <v>58.033220999999998</v>
      </c>
      <c r="AR22" s="17">
        <v>60.869567000000004</v>
      </c>
      <c r="AS22" s="17">
        <v>62.044722</v>
      </c>
      <c r="AT22" s="17">
        <v>63.313727</v>
      </c>
      <c r="AU22" s="17">
        <v>65.137246000000005</v>
      </c>
      <c r="AV22" s="17"/>
      <c r="AX22" s="20" t="s">
        <v>11</v>
      </c>
      <c r="AY22" s="17">
        <v>13.909420000000001</v>
      </c>
      <c r="AZ22" s="17">
        <v>14.133145000000001</v>
      </c>
      <c r="BA22" s="17">
        <v>13.593707</v>
      </c>
      <c r="BB22" s="17">
        <v>13.925882</v>
      </c>
      <c r="BC22" s="17">
        <v>14.904215000000001</v>
      </c>
      <c r="BD22" s="17">
        <v>13.564318999999999</v>
      </c>
      <c r="BE22" s="17">
        <v>13.7699</v>
      </c>
      <c r="BF22" s="17">
        <v>13.370208999999999</v>
      </c>
      <c r="BG22" s="17">
        <v>13.847673</v>
      </c>
      <c r="BH22" s="17">
        <v>15.375002</v>
      </c>
      <c r="BI22" s="17">
        <v>15.6204</v>
      </c>
      <c r="BJ22" s="17">
        <v>14.525418999999999</v>
      </c>
      <c r="BK22" s="17">
        <v>15.429406</v>
      </c>
      <c r="BL22" s="17">
        <v>15.625128</v>
      </c>
      <c r="BM22" s="17">
        <v>16.148893999999999</v>
      </c>
      <c r="BN22" s="17">
        <v>15.464119999999999</v>
      </c>
      <c r="BO22" s="17">
        <v>15.152308</v>
      </c>
      <c r="BP22" s="17">
        <v>15.451242000000001</v>
      </c>
      <c r="BQ22" s="17">
        <v>13.380587</v>
      </c>
      <c r="BR22" s="17">
        <v>16.318090000000002</v>
      </c>
      <c r="BS22" s="17">
        <v>16.680786999999999</v>
      </c>
      <c r="BT22" s="17"/>
      <c r="BV22" s="20" t="s">
        <v>11</v>
      </c>
      <c r="BW22" s="17">
        <v>24.852394</v>
      </c>
      <c r="BX22" s="17">
        <v>26.841442000000001</v>
      </c>
      <c r="BY22" s="17">
        <v>28.069344000000001</v>
      </c>
      <c r="BZ22" s="17">
        <v>29.145066</v>
      </c>
      <c r="CA22" s="17">
        <v>31.052894999999999</v>
      </c>
      <c r="CB22" s="17">
        <v>33.423737000000003</v>
      </c>
      <c r="CC22" s="17">
        <v>33.705784000000001</v>
      </c>
      <c r="CD22" s="17">
        <v>38.548676</v>
      </c>
      <c r="CE22" s="17">
        <v>38.978411000000001</v>
      </c>
      <c r="CF22" s="17">
        <v>40.684052000000001</v>
      </c>
      <c r="CG22" s="17">
        <v>41.051443999999996</v>
      </c>
      <c r="CH22" s="17">
        <v>40.439920000000001</v>
      </c>
      <c r="CI22" s="17">
        <v>39.207078000000003</v>
      </c>
      <c r="CJ22" s="17">
        <v>40.609079000000001</v>
      </c>
      <c r="CK22" s="17">
        <v>41.435876999999998</v>
      </c>
      <c r="CL22" s="17">
        <v>42.045645</v>
      </c>
      <c r="CM22" s="17">
        <v>40.851739999999999</v>
      </c>
      <c r="CN22" s="17">
        <v>39.624372999999999</v>
      </c>
      <c r="CO22" s="17">
        <v>39.946770999999998</v>
      </c>
      <c r="CP22" s="17">
        <v>40.432727999999997</v>
      </c>
      <c r="CQ22" s="17">
        <v>40.366163</v>
      </c>
      <c r="CR22" s="17"/>
      <c r="CT22" s="20" t="s">
        <v>11</v>
      </c>
      <c r="CU22" s="17">
        <v>4.8515360000000003</v>
      </c>
      <c r="CV22" s="17">
        <v>4.7077039999999997</v>
      </c>
      <c r="CW22" s="17">
        <v>4.9551259999999999</v>
      </c>
      <c r="CX22" s="17">
        <v>5.6350059999999997</v>
      </c>
      <c r="CY22" s="17">
        <v>6.0236710000000002</v>
      </c>
      <c r="CZ22" s="17">
        <v>6.4501679999999997</v>
      </c>
      <c r="DA22" s="17">
        <v>6.1589169999999998</v>
      </c>
      <c r="DB22" s="17">
        <v>7.1149820000000004</v>
      </c>
      <c r="DC22" s="17">
        <v>7.33683</v>
      </c>
      <c r="DD22" s="17">
        <v>8.097785</v>
      </c>
      <c r="DE22" s="17">
        <v>7.3903319999999999</v>
      </c>
      <c r="DF22" s="17">
        <v>8.3587209999999992</v>
      </c>
      <c r="DG22" s="17">
        <v>8.8987859999999994</v>
      </c>
      <c r="DH22" s="17">
        <v>9.5114540000000005</v>
      </c>
      <c r="DI22" s="17">
        <v>10.418851</v>
      </c>
      <c r="DJ22" s="17">
        <v>10.550357999999999</v>
      </c>
      <c r="DK22" s="17">
        <v>11.160285</v>
      </c>
      <c r="DL22" s="17">
        <v>11.044824</v>
      </c>
      <c r="DM22" s="17">
        <v>11.030189</v>
      </c>
      <c r="DN22" s="17">
        <v>10.881562000000001</v>
      </c>
      <c r="DO22" s="17">
        <v>11.890174999999999</v>
      </c>
      <c r="DP22" s="17"/>
      <c r="DR22" s="20" t="s">
        <v>11</v>
      </c>
      <c r="DS22" s="17">
        <v>3.0526089999999999</v>
      </c>
      <c r="DT22" s="17">
        <v>3.6721279999999998</v>
      </c>
      <c r="DU22" s="17">
        <v>3.6966389999999998</v>
      </c>
      <c r="DV22" s="17">
        <v>3.5806469999999999</v>
      </c>
      <c r="DW22" s="17">
        <v>3.831823</v>
      </c>
      <c r="DX22" s="17">
        <v>4.2488320000000002</v>
      </c>
      <c r="DY22" s="17">
        <v>4.7487890000000004</v>
      </c>
      <c r="DZ22" s="17">
        <v>4.5141770000000001</v>
      </c>
      <c r="EA22" s="17">
        <v>4.937856</v>
      </c>
      <c r="EB22" s="17">
        <v>5.612196</v>
      </c>
      <c r="EC22" s="17">
        <v>5.75441</v>
      </c>
      <c r="ED22" s="17">
        <v>5.815264</v>
      </c>
      <c r="EE22" s="17">
        <v>6.0832139999999999</v>
      </c>
      <c r="EF22" s="17">
        <v>6.6060780000000001</v>
      </c>
      <c r="EG22" s="17">
        <v>7.3083710000000002</v>
      </c>
      <c r="EH22" s="17">
        <v>7.4155319999999998</v>
      </c>
      <c r="EI22" s="17">
        <v>8.8566739999999999</v>
      </c>
      <c r="EJ22" s="17">
        <v>7.7637499999999999</v>
      </c>
      <c r="EK22" s="17">
        <v>8.0422060000000002</v>
      </c>
      <c r="EL22" s="17">
        <v>8.9519739999999999</v>
      </c>
      <c r="EM22" s="17">
        <v>9.3823550000000004</v>
      </c>
      <c r="EN22" s="17"/>
      <c r="EP22" s="20" t="s">
        <v>11</v>
      </c>
      <c r="EQ22" s="17">
        <v>20.91459</v>
      </c>
      <c r="ER22" s="17">
        <v>21.516615000000002</v>
      </c>
      <c r="ES22" s="17">
        <v>22.710839</v>
      </c>
      <c r="ET22" s="17">
        <v>23.245533000000002</v>
      </c>
      <c r="EU22" s="17">
        <v>25.136803</v>
      </c>
      <c r="EV22" s="17">
        <v>24.523972000000001</v>
      </c>
      <c r="EW22" s="17">
        <v>25.267602</v>
      </c>
      <c r="EX22" s="17">
        <v>26.528829999999999</v>
      </c>
      <c r="EY22" s="17">
        <v>28.828894999999999</v>
      </c>
      <c r="EZ22" s="17">
        <v>29.062899000000002</v>
      </c>
      <c r="FA22" s="17">
        <v>32.223911999999999</v>
      </c>
      <c r="FB22" s="17">
        <v>30.450811000000002</v>
      </c>
      <c r="FC22" s="17">
        <v>32.267048000000003</v>
      </c>
      <c r="FD22" s="17">
        <v>33.252070000000003</v>
      </c>
      <c r="FE22" s="17">
        <v>34.560533999999997</v>
      </c>
      <c r="FF22" s="17">
        <v>33.693728999999998</v>
      </c>
      <c r="FG22" s="17">
        <v>33.874251999999998</v>
      </c>
      <c r="FH22" s="17">
        <v>33.407285999999999</v>
      </c>
      <c r="FI22" s="17">
        <v>34.491675000000001</v>
      </c>
      <c r="FJ22" s="17">
        <v>34.814914999999999</v>
      </c>
      <c r="FK22" s="17">
        <v>34.778261999999998</v>
      </c>
    </row>
    <row r="23" spans="2:167">
      <c r="B23" s="20" t="s">
        <v>12</v>
      </c>
      <c r="C23" s="17">
        <v>0</v>
      </c>
      <c r="D23" s="17">
        <v>0</v>
      </c>
      <c r="E23" s="17">
        <v>0</v>
      </c>
      <c r="F23" s="17">
        <v>0.89771500000000004</v>
      </c>
      <c r="G23" s="17">
        <v>1.1419649999999999</v>
      </c>
      <c r="H23" s="17">
        <v>1.060951</v>
      </c>
      <c r="I23" s="17">
        <v>0.85020499999999999</v>
      </c>
      <c r="J23" s="17">
        <v>0.44673000000000002</v>
      </c>
      <c r="K23" s="17">
        <v>0.46205000000000002</v>
      </c>
      <c r="L23" s="17">
        <v>0.85195900000000002</v>
      </c>
      <c r="M23" s="17">
        <v>0.629911</v>
      </c>
      <c r="N23" s="17">
        <v>0.50476399999999999</v>
      </c>
      <c r="O23" s="17">
        <v>0.59006599999999998</v>
      </c>
      <c r="P23" s="17">
        <v>0.84215700000000004</v>
      </c>
      <c r="Q23" s="17">
        <v>0.75449100000000002</v>
      </c>
      <c r="R23" s="17">
        <v>0.800203</v>
      </c>
      <c r="S23" s="17">
        <v>0.89180099999999995</v>
      </c>
      <c r="T23" s="17">
        <v>0.922288</v>
      </c>
      <c r="U23" s="17">
        <v>1.008311</v>
      </c>
      <c r="V23" s="17">
        <v>1.1019950000000001</v>
      </c>
      <c r="W23" s="17">
        <v>1.0917650000000001</v>
      </c>
      <c r="X23" s="17"/>
      <c r="Z23" s="20" t="s">
        <v>12</v>
      </c>
      <c r="AA23" s="17">
        <v>10.842411</v>
      </c>
      <c r="AB23" s="17">
        <v>9.7285029999999999</v>
      </c>
      <c r="AC23" s="17">
        <v>10.224358000000001</v>
      </c>
      <c r="AD23" s="17">
        <v>10.335342000000001</v>
      </c>
      <c r="AE23" s="17">
        <v>9.1325050000000001</v>
      </c>
      <c r="AF23" s="17">
        <v>9.3163350000000005</v>
      </c>
      <c r="AG23" s="17">
        <v>8.6022449999999999</v>
      </c>
      <c r="AH23" s="17">
        <v>8.155818</v>
      </c>
      <c r="AI23" s="17">
        <v>8.4859500000000008</v>
      </c>
      <c r="AJ23" s="17">
        <v>8.9260110000000008</v>
      </c>
      <c r="AK23" s="17">
        <v>8.2492470000000004</v>
      </c>
      <c r="AL23" s="17">
        <v>8.0324690000000007</v>
      </c>
      <c r="AM23" s="17">
        <v>8.4099319999999995</v>
      </c>
      <c r="AN23" s="17">
        <v>8.2379099999999994</v>
      </c>
      <c r="AO23" s="17">
        <v>7.9117189999999997</v>
      </c>
      <c r="AP23" s="17">
        <v>8.1691400000000005</v>
      </c>
      <c r="AQ23" s="17">
        <v>8.6772379999999991</v>
      </c>
      <c r="AR23" s="17">
        <v>9.2988529999999994</v>
      </c>
      <c r="AS23" s="17">
        <v>9.5790389999999999</v>
      </c>
      <c r="AT23" s="17">
        <v>10.415082</v>
      </c>
      <c r="AU23" s="17">
        <v>10.013892999999999</v>
      </c>
      <c r="AV23" s="17"/>
      <c r="AX23" s="20" t="s">
        <v>12</v>
      </c>
      <c r="AY23" s="17">
        <v>69.377258999999995</v>
      </c>
      <c r="AZ23" s="17">
        <v>70.038977000000003</v>
      </c>
      <c r="BA23" s="17">
        <v>70.762107999999998</v>
      </c>
      <c r="BB23" s="17">
        <v>72.300701000000004</v>
      </c>
      <c r="BC23" s="17">
        <v>71.401629999999997</v>
      </c>
      <c r="BD23" s="17">
        <v>70.986418999999998</v>
      </c>
      <c r="BE23" s="17">
        <v>70.401360999999994</v>
      </c>
      <c r="BF23" s="17">
        <v>71.744328999999993</v>
      </c>
      <c r="BG23" s="17">
        <v>71.927710000000005</v>
      </c>
      <c r="BH23" s="17">
        <v>69.332329000000001</v>
      </c>
      <c r="BI23" s="17">
        <v>68.452900999999997</v>
      </c>
      <c r="BJ23" s="17">
        <v>71.075946999999999</v>
      </c>
      <c r="BK23" s="17">
        <v>69.285663</v>
      </c>
      <c r="BL23" s="17">
        <v>70.620840000000001</v>
      </c>
      <c r="BM23" s="17">
        <v>70.914773999999994</v>
      </c>
      <c r="BN23" s="17">
        <v>72.201683000000003</v>
      </c>
      <c r="BO23" s="17">
        <v>71.560162000000005</v>
      </c>
      <c r="BP23" s="17">
        <v>71.718982999999994</v>
      </c>
      <c r="BQ23" s="17">
        <v>76.281277000000003</v>
      </c>
      <c r="BR23" s="17">
        <v>73.404399999999995</v>
      </c>
      <c r="BS23" s="17">
        <v>72.815548000000007</v>
      </c>
      <c r="BT23" s="17"/>
      <c r="BV23" s="20" t="s">
        <v>12</v>
      </c>
      <c r="BW23" s="17">
        <v>65.366848000000005</v>
      </c>
      <c r="BX23" s="17">
        <v>64.174316000000005</v>
      </c>
      <c r="BY23" s="17">
        <v>64.006321</v>
      </c>
      <c r="BZ23" s="17">
        <v>63.875520999999999</v>
      </c>
      <c r="CA23" s="17">
        <v>61.749675000000003</v>
      </c>
      <c r="CB23" s="17">
        <v>59.311160000000001</v>
      </c>
      <c r="CC23" s="17">
        <v>57.824576999999998</v>
      </c>
      <c r="CD23" s="17">
        <v>53.714505000000003</v>
      </c>
      <c r="CE23" s="17">
        <v>53.492649</v>
      </c>
      <c r="CF23" s="17">
        <v>51.927424999999999</v>
      </c>
      <c r="CG23" s="17">
        <v>51.594268</v>
      </c>
      <c r="CH23" s="17">
        <v>52.885429999999999</v>
      </c>
      <c r="CI23" s="17">
        <v>53.786616000000002</v>
      </c>
      <c r="CJ23" s="17">
        <v>52.371820999999997</v>
      </c>
      <c r="CK23" s="17">
        <v>52.518402000000002</v>
      </c>
      <c r="CL23" s="17">
        <v>51.474411000000003</v>
      </c>
      <c r="CM23" s="17">
        <v>52.897996999999997</v>
      </c>
      <c r="CN23" s="17">
        <v>53.209935000000002</v>
      </c>
      <c r="CO23" s="17">
        <v>52.286307999999998</v>
      </c>
      <c r="CP23" s="17">
        <v>51.724696000000002</v>
      </c>
      <c r="CQ23" s="17">
        <v>51.693936000000001</v>
      </c>
      <c r="CR23" s="17"/>
      <c r="CT23" s="20" t="s">
        <v>12</v>
      </c>
      <c r="CU23" s="17">
        <v>86.594351000000003</v>
      </c>
      <c r="CV23" s="17">
        <v>86.980879000000002</v>
      </c>
      <c r="CW23" s="17">
        <v>86.236470999999995</v>
      </c>
      <c r="CX23" s="17">
        <v>85.281856000000005</v>
      </c>
      <c r="CY23" s="17">
        <v>83.371232000000006</v>
      </c>
      <c r="CZ23" s="17">
        <v>83.355576999999997</v>
      </c>
      <c r="DA23" s="17">
        <v>84.292580000000001</v>
      </c>
      <c r="DB23" s="17">
        <v>83.880587000000006</v>
      </c>
      <c r="DC23" s="17">
        <v>83.779857000000007</v>
      </c>
      <c r="DD23" s="17">
        <v>83.052395000000004</v>
      </c>
      <c r="DE23" s="17">
        <v>84.313569000000001</v>
      </c>
      <c r="DF23" s="17">
        <v>85.339023999999995</v>
      </c>
      <c r="DG23" s="17">
        <v>83.771119999999996</v>
      </c>
      <c r="DH23" s="17">
        <v>85.179895999999999</v>
      </c>
      <c r="DI23" s="17">
        <v>84.352958000000001</v>
      </c>
      <c r="DJ23" s="17">
        <v>84.522599</v>
      </c>
      <c r="DK23" s="17">
        <v>83.737427999999994</v>
      </c>
      <c r="DL23" s="17">
        <v>84.174719999999994</v>
      </c>
      <c r="DM23" s="17">
        <v>84.801861000000002</v>
      </c>
      <c r="DN23" s="17">
        <v>85.307953999999995</v>
      </c>
      <c r="DO23" s="17">
        <v>84.731447000000003</v>
      </c>
      <c r="DP23" s="17"/>
      <c r="DR23" s="20" t="s">
        <v>12</v>
      </c>
      <c r="DS23" s="17">
        <v>93.327239000000006</v>
      </c>
      <c r="DT23" s="17">
        <v>92.395827999999995</v>
      </c>
      <c r="DU23" s="17">
        <v>93.345960000000005</v>
      </c>
      <c r="DV23" s="17">
        <v>94.188361</v>
      </c>
      <c r="DW23" s="17">
        <v>93.920428999999999</v>
      </c>
      <c r="DX23" s="17">
        <v>93.447398000000007</v>
      </c>
      <c r="DY23" s="17">
        <v>92.860465000000005</v>
      </c>
      <c r="DZ23" s="17">
        <v>93.152223000000006</v>
      </c>
      <c r="EA23" s="17">
        <v>92.673912999999999</v>
      </c>
      <c r="EB23" s="17">
        <v>92.043360000000007</v>
      </c>
      <c r="EC23" s="17">
        <v>91.752202999999994</v>
      </c>
      <c r="ED23" s="17">
        <v>91.667698000000001</v>
      </c>
      <c r="EE23" s="17">
        <v>91.261544999999998</v>
      </c>
      <c r="EF23" s="17">
        <v>91.080858000000006</v>
      </c>
      <c r="EG23" s="17">
        <v>90.577423999999993</v>
      </c>
      <c r="EH23" s="17">
        <v>90.681610000000006</v>
      </c>
      <c r="EI23" s="17">
        <v>87.844223999999997</v>
      </c>
      <c r="EJ23" s="17">
        <v>88.272622999999996</v>
      </c>
      <c r="EK23" s="17">
        <v>88.566709000000003</v>
      </c>
      <c r="EL23" s="17">
        <v>88.356235999999996</v>
      </c>
      <c r="EM23" s="17">
        <v>87.982124999999996</v>
      </c>
      <c r="EN23" s="17"/>
      <c r="EP23" s="20" t="s">
        <v>12</v>
      </c>
      <c r="EQ23" s="17">
        <v>56.155337000000003</v>
      </c>
      <c r="ER23" s="17">
        <v>55.349701000000003</v>
      </c>
      <c r="ES23" s="17">
        <v>58.799719000000003</v>
      </c>
      <c r="ET23" s="17">
        <v>58.579563999999998</v>
      </c>
      <c r="EU23" s="17">
        <v>56.967050999999998</v>
      </c>
      <c r="EV23" s="17">
        <v>57.550294999999998</v>
      </c>
      <c r="EW23" s="17">
        <v>58.899088999999996</v>
      </c>
      <c r="EX23" s="17">
        <v>57.771293</v>
      </c>
      <c r="EY23" s="17">
        <v>56.890293999999997</v>
      </c>
      <c r="EZ23" s="17">
        <v>57.586621000000001</v>
      </c>
      <c r="FA23" s="17">
        <v>54.482697999999999</v>
      </c>
      <c r="FB23" s="17">
        <v>58.619531000000002</v>
      </c>
      <c r="FC23" s="17">
        <v>57.380442000000002</v>
      </c>
      <c r="FD23" s="17">
        <v>57.033963</v>
      </c>
      <c r="FE23" s="17">
        <v>56.272365000000001</v>
      </c>
      <c r="FF23" s="17">
        <v>57.877890000000001</v>
      </c>
      <c r="FG23" s="17">
        <v>57.473176000000002</v>
      </c>
      <c r="FH23" s="17">
        <v>57.123612000000001</v>
      </c>
      <c r="FI23" s="17">
        <v>55.599490000000003</v>
      </c>
      <c r="FJ23" s="17">
        <v>55.945762999999999</v>
      </c>
      <c r="FK23" s="17">
        <v>56.422761999999999</v>
      </c>
    </row>
    <row r="24" spans="2:167">
      <c r="B24" s="20" t="s">
        <v>13</v>
      </c>
      <c r="C24" s="17">
        <v>49.777028000000001</v>
      </c>
      <c r="D24" s="17">
        <v>51.039678000000002</v>
      </c>
      <c r="E24" s="17">
        <v>52.605092999999997</v>
      </c>
      <c r="F24" s="17">
        <v>49.662283000000002</v>
      </c>
      <c r="G24" s="17">
        <v>47.485750000000003</v>
      </c>
      <c r="H24" s="17">
        <v>43.888300999999998</v>
      </c>
      <c r="I24" s="17">
        <v>43.658653000000001</v>
      </c>
      <c r="J24" s="17">
        <v>45.376238999999998</v>
      </c>
      <c r="K24" s="17">
        <v>45.427311000000003</v>
      </c>
      <c r="L24" s="17">
        <v>43.355207999999998</v>
      </c>
      <c r="M24" s="17">
        <v>46.318688999999999</v>
      </c>
      <c r="N24" s="17">
        <v>47.623669999999997</v>
      </c>
      <c r="O24" s="17">
        <v>43.623161000000003</v>
      </c>
      <c r="P24" s="17">
        <v>35.045363000000002</v>
      </c>
      <c r="Q24" s="17">
        <v>33.643518</v>
      </c>
      <c r="R24" s="17">
        <v>32.762349</v>
      </c>
      <c r="S24" s="17">
        <v>32.409838000000001</v>
      </c>
      <c r="T24" s="17">
        <v>34.206052</v>
      </c>
      <c r="U24" s="17">
        <v>35.412705000000003</v>
      </c>
      <c r="V24" s="17">
        <v>35.607643000000003</v>
      </c>
      <c r="W24" s="17">
        <v>34.780270000000002</v>
      </c>
      <c r="X24" s="17"/>
      <c r="Z24" s="20" t="s">
        <v>13</v>
      </c>
      <c r="AA24" s="17">
        <v>24.153368</v>
      </c>
      <c r="AB24" s="17">
        <v>24.414921</v>
      </c>
      <c r="AC24" s="17">
        <v>23.964863000000001</v>
      </c>
      <c r="AD24" s="17">
        <v>22.220996</v>
      </c>
      <c r="AE24" s="17">
        <v>26.389944</v>
      </c>
      <c r="AF24" s="17">
        <v>22.972731</v>
      </c>
      <c r="AG24" s="17">
        <v>21.784821999999998</v>
      </c>
      <c r="AH24" s="17">
        <v>21.135069999999999</v>
      </c>
      <c r="AI24" s="17">
        <v>18.081616</v>
      </c>
      <c r="AJ24" s="17">
        <v>16.154447000000001</v>
      </c>
      <c r="AK24" s="17">
        <v>15.139815</v>
      </c>
      <c r="AL24" s="17">
        <v>12.505462</v>
      </c>
      <c r="AM24" s="17">
        <v>11.090344</v>
      </c>
      <c r="AN24" s="17">
        <v>9.3323549999999997</v>
      </c>
      <c r="AO24" s="17">
        <v>8.8443260000000006</v>
      </c>
      <c r="AP24" s="17">
        <v>8.7292489999999994</v>
      </c>
      <c r="AQ24" s="17">
        <v>9.9936849999999993</v>
      </c>
      <c r="AR24" s="17">
        <v>7.6089219999999997</v>
      </c>
      <c r="AS24" s="17">
        <v>7.2674279999999998</v>
      </c>
      <c r="AT24" s="17">
        <v>6.8668449999999996</v>
      </c>
      <c r="AU24" s="17">
        <v>5.8147609999999998</v>
      </c>
      <c r="AV24" s="17"/>
      <c r="AX24" s="20" t="s">
        <v>13</v>
      </c>
      <c r="AY24" s="17">
        <v>9.0329350000000002</v>
      </c>
      <c r="AZ24" s="17">
        <v>8.7792779999999997</v>
      </c>
      <c r="BA24" s="17">
        <v>9.1792180000000005</v>
      </c>
      <c r="BB24" s="17">
        <v>7.8929530000000003</v>
      </c>
      <c r="BC24" s="17">
        <v>7.5205169999999999</v>
      </c>
      <c r="BD24" s="17">
        <v>8.8326879999999992</v>
      </c>
      <c r="BE24" s="17">
        <v>8.5611719999999991</v>
      </c>
      <c r="BF24" s="17">
        <v>7.4258309999999996</v>
      </c>
      <c r="BG24" s="17">
        <v>6.3697160000000004</v>
      </c>
      <c r="BH24" s="17">
        <v>7.1016159999999999</v>
      </c>
      <c r="BI24" s="17">
        <v>7.4698539999999998</v>
      </c>
      <c r="BJ24" s="17">
        <v>5.7030719999999997</v>
      </c>
      <c r="BK24" s="17">
        <v>5.422396</v>
      </c>
      <c r="BL24" s="17">
        <v>5.1617090000000001</v>
      </c>
      <c r="BM24" s="17">
        <v>4.5166089999999999</v>
      </c>
      <c r="BN24" s="17">
        <v>4.2451299999999996</v>
      </c>
      <c r="BO24" s="17">
        <v>3.5006710000000001</v>
      </c>
      <c r="BP24" s="17">
        <v>2.9137879999999998</v>
      </c>
      <c r="BQ24" s="17">
        <v>2.6235849999999998</v>
      </c>
      <c r="BR24" s="17">
        <v>2.528769</v>
      </c>
      <c r="BS24" s="17">
        <v>2.369062</v>
      </c>
      <c r="BT24" s="17"/>
      <c r="BV24" s="20" t="s">
        <v>13</v>
      </c>
      <c r="BW24" s="17">
        <v>1.8673040000000001</v>
      </c>
      <c r="BX24" s="17">
        <v>1.2062010000000001</v>
      </c>
      <c r="BY24" s="17">
        <v>0.838723</v>
      </c>
      <c r="BZ24" s="17">
        <v>0.796184</v>
      </c>
      <c r="CA24" s="17">
        <v>0.57870200000000005</v>
      </c>
      <c r="CB24" s="17">
        <v>0.61742799999999998</v>
      </c>
      <c r="CC24" s="17">
        <v>0.74685500000000005</v>
      </c>
      <c r="CD24" s="17">
        <v>0.66749000000000003</v>
      </c>
      <c r="CE24" s="17">
        <v>0.578982</v>
      </c>
      <c r="CF24" s="17">
        <v>0.47759800000000002</v>
      </c>
      <c r="CG24" s="17">
        <v>1.129416</v>
      </c>
      <c r="CH24" s="17">
        <v>0.493946</v>
      </c>
      <c r="CI24" s="17">
        <v>0.52744899999999995</v>
      </c>
      <c r="CJ24" s="17">
        <v>1.036516</v>
      </c>
      <c r="CK24" s="17">
        <v>0.65072600000000003</v>
      </c>
      <c r="CL24" s="17">
        <v>0.63693299999999997</v>
      </c>
      <c r="CM24" s="17">
        <v>0.33900400000000003</v>
      </c>
      <c r="CN24" s="17">
        <v>0.485238</v>
      </c>
      <c r="CO24" s="17">
        <v>0.51082099999999997</v>
      </c>
      <c r="CP24" s="17">
        <v>0.402254</v>
      </c>
      <c r="CQ24" s="17">
        <v>0.43383699999999997</v>
      </c>
      <c r="CR24" s="17"/>
      <c r="CT24" s="20" t="s">
        <v>13</v>
      </c>
      <c r="CU24" s="17">
        <v>1.2019610000000001</v>
      </c>
      <c r="CV24" s="17">
        <v>0.80222199999999999</v>
      </c>
      <c r="CW24" s="17">
        <v>0.93545</v>
      </c>
      <c r="CX24" s="17">
        <v>1.1193550000000001</v>
      </c>
      <c r="CY24" s="17">
        <v>2.1991990000000001</v>
      </c>
      <c r="CZ24" s="17">
        <v>2.5057700000000001</v>
      </c>
      <c r="DA24" s="17">
        <v>2.1009829999999998</v>
      </c>
      <c r="DB24" s="17">
        <v>1.509396</v>
      </c>
      <c r="DC24" s="17">
        <v>1.253986</v>
      </c>
      <c r="DD24" s="17">
        <v>2.0626069999999999</v>
      </c>
      <c r="DE24" s="17">
        <v>1.659214</v>
      </c>
      <c r="DF24" s="17">
        <v>1.1203369999999999</v>
      </c>
      <c r="DG24" s="17">
        <v>1.9063369999999999</v>
      </c>
      <c r="DH24" s="17">
        <v>0.819994</v>
      </c>
      <c r="DI24" s="17">
        <v>0.75448099999999996</v>
      </c>
      <c r="DJ24" s="17">
        <v>0.89446099999999995</v>
      </c>
      <c r="DK24" s="17">
        <v>1.0732619999999999</v>
      </c>
      <c r="DL24" s="17">
        <v>1.1146769999999999</v>
      </c>
      <c r="DM24" s="17">
        <v>0.56906599999999996</v>
      </c>
      <c r="DN24" s="17">
        <v>0.55351300000000003</v>
      </c>
      <c r="DO24" s="17">
        <v>0.41084500000000002</v>
      </c>
      <c r="DP24" s="17"/>
      <c r="DR24" s="20" t="s">
        <v>13</v>
      </c>
      <c r="DS24" s="17">
        <v>0.18629899999999999</v>
      </c>
      <c r="DT24" s="17">
        <v>6.6444000000000003E-2</v>
      </c>
      <c r="DU24" s="17">
        <v>6.7264000000000004E-2</v>
      </c>
      <c r="DV24" s="17">
        <v>3.3860000000000001E-2</v>
      </c>
      <c r="DW24" s="17">
        <v>3.2584000000000002E-2</v>
      </c>
      <c r="DX24" s="17">
        <v>5.8869999999999999E-2</v>
      </c>
      <c r="DY24" s="17">
        <v>4.1370999999999998E-2</v>
      </c>
      <c r="DZ24" s="17">
        <v>2.9343999999999999E-2</v>
      </c>
      <c r="EA24" s="17">
        <v>4.2687000000000003E-2</v>
      </c>
      <c r="EB24" s="17">
        <v>5.2968000000000001E-2</v>
      </c>
      <c r="EC24" s="17">
        <v>5.0708999999999997E-2</v>
      </c>
      <c r="ED24" s="17">
        <v>5.4799E-2</v>
      </c>
      <c r="EE24" s="17">
        <v>2.0455999999999998E-2</v>
      </c>
      <c r="EF24" s="17">
        <v>2.7566E-2</v>
      </c>
      <c r="EG24" s="17">
        <v>1.9629000000000001E-2</v>
      </c>
      <c r="EH24" s="17">
        <v>1.5751000000000001E-2</v>
      </c>
      <c r="EI24" s="17">
        <v>3.6319999999999998E-3</v>
      </c>
      <c r="EJ24" s="17">
        <v>1.905E-3</v>
      </c>
      <c r="EK24" s="17">
        <v>2.2560000000000002E-3</v>
      </c>
      <c r="EL24" s="17">
        <v>1.4513E-2</v>
      </c>
      <c r="EM24" s="17">
        <v>8.8000000000000005E-3</v>
      </c>
      <c r="EN24" s="17"/>
      <c r="EP24" s="20" t="s">
        <v>13</v>
      </c>
      <c r="EQ24" s="17">
        <v>7.3601390000000002</v>
      </c>
      <c r="ER24" s="17">
        <v>7.8015040000000004</v>
      </c>
      <c r="ES24" s="17">
        <v>3.0417740000000002</v>
      </c>
      <c r="ET24" s="17">
        <v>2.7622520000000002</v>
      </c>
      <c r="EU24" s="17">
        <v>4.2105059999999996</v>
      </c>
      <c r="EV24" s="17">
        <v>5.0767309999999997</v>
      </c>
      <c r="EW24" s="17">
        <v>5.1595680000000002</v>
      </c>
      <c r="EX24" s="17">
        <v>5.2909269999999999</v>
      </c>
      <c r="EY24" s="17">
        <v>3.9478219999999999</v>
      </c>
      <c r="EZ24" s="17">
        <v>3.7871899999999998</v>
      </c>
      <c r="FA24" s="17">
        <v>3.280967</v>
      </c>
      <c r="FB24" s="17">
        <v>2.244424</v>
      </c>
      <c r="FC24" s="17">
        <v>1.990494</v>
      </c>
      <c r="FD24" s="17">
        <v>1.778457</v>
      </c>
      <c r="FE24" s="17">
        <v>1.729007</v>
      </c>
      <c r="FF24" s="17">
        <v>1.679824</v>
      </c>
      <c r="FG24" s="17">
        <v>1.2341299999999999</v>
      </c>
      <c r="FH24" s="17">
        <v>0.81616200000000005</v>
      </c>
      <c r="FI24" s="17">
        <v>1.036616</v>
      </c>
      <c r="FJ24" s="17">
        <v>0.71017799999999998</v>
      </c>
      <c r="FK24" s="17">
        <v>0.62570700000000001</v>
      </c>
    </row>
    <row r="25" spans="2:167" ht="14.5">
      <c r="B25" s="20" t="s">
        <v>14</v>
      </c>
      <c r="C25" s="17">
        <v>2.4881829999999998</v>
      </c>
      <c r="D25" s="17">
        <v>2.3997999999999999</v>
      </c>
      <c r="E25" s="17">
        <v>2.1087509999999998</v>
      </c>
      <c r="F25" s="17">
        <v>2.2459060000000002</v>
      </c>
      <c r="G25" s="17">
        <v>1.90699</v>
      </c>
      <c r="H25" s="17">
        <v>2.4712149999999999</v>
      </c>
      <c r="I25" s="17">
        <v>2.7434829999999999</v>
      </c>
      <c r="J25" s="17">
        <v>2.3519459999999999</v>
      </c>
      <c r="K25" s="17">
        <v>2.547968</v>
      </c>
      <c r="L25" s="17">
        <v>2.3575149999999998</v>
      </c>
      <c r="M25" s="17">
        <v>2.221794</v>
      </c>
      <c r="N25" s="17">
        <v>1.704931</v>
      </c>
      <c r="O25" s="17">
        <v>1.5811010000000001</v>
      </c>
      <c r="P25" s="17">
        <v>1.5568599999999999</v>
      </c>
      <c r="Q25" s="17">
        <v>1.5152209999999999</v>
      </c>
      <c r="R25" s="17">
        <v>1.6652389999999999</v>
      </c>
      <c r="S25" s="17">
        <v>1.583056</v>
      </c>
      <c r="T25" s="17">
        <v>1.4887589999999999</v>
      </c>
      <c r="U25" s="17">
        <v>0.99523600000000001</v>
      </c>
      <c r="V25" s="17">
        <v>1.223187</v>
      </c>
      <c r="W25" s="17">
        <v>0.91751799999999994</v>
      </c>
      <c r="X25" s="17"/>
      <c r="Z25" s="20" t="s">
        <v>14</v>
      </c>
      <c r="AA25" s="17">
        <v>0.53211799999999998</v>
      </c>
      <c r="AB25" s="17">
        <v>0.59160800000000002</v>
      </c>
      <c r="AC25" s="17">
        <v>0.58606400000000003</v>
      </c>
      <c r="AD25" s="17">
        <v>0.452791</v>
      </c>
      <c r="AE25" s="17">
        <v>0.45582400000000001</v>
      </c>
      <c r="AF25" s="17">
        <v>0.70125700000000002</v>
      </c>
      <c r="AG25" s="17">
        <v>0.57641299999999995</v>
      </c>
      <c r="AH25" s="17">
        <v>0.61244299999999996</v>
      </c>
      <c r="AI25" s="17">
        <v>0.511324</v>
      </c>
      <c r="AJ25" s="17">
        <v>0.46043099999999998</v>
      </c>
      <c r="AK25" s="17">
        <v>0.63615299999999997</v>
      </c>
      <c r="AL25" s="17">
        <v>0.63935299999999995</v>
      </c>
      <c r="AM25" s="17">
        <v>0.72872199999999998</v>
      </c>
      <c r="AN25" s="17">
        <v>0.70597399999999999</v>
      </c>
      <c r="AO25" s="17">
        <v>0.65445699999999996</v>
      </c>
      <c r="AP25" s="17">
        <v>0.70031699999999997</v>
      </c>
      <c r="AQ25" s="17">
        <v>0.75392300000000001</v>
      </c>
      <c r="AR25" s="17">
        <v>0.73041599999999995</v>
      </c>
      <c r="AS25" s="17">
        <v>0.75326400000000004</v>
      </c>
      <c r="AT25" s="17">
        <v>0.78939099999999995</v>
      </c>
      <c r="AU25" s="17">
        <v>0.64507000000000003</v>
      </c>
      <c r="AV25" s="17"/>
      <c r="AX25" s="20" t="s">
        <v>14</v>
      </c>
      <c r="AY25" s="17">
        <v>1.3813070000000001</v>
      </c>
      <c r="AZ25" s="17">
        <v>1.397154</v>
      </c>
      <c r="BA25" s="17">
        <v>1.301053</v>
      </c>
      <c r="BB25" s="17">
        <v>1.3431109999999999</v>
      </c>
      <c r="BC25" s="17">
        <v>1.389507</v>
      </c>
      <c r="BD25" s="17">
        <v>1.7886280000000001</v>
      </c>
      <c r="BE25" s="17">
        <v>2.2771940000000002</v>
      </c>
      <c r="BF25" s="17">
        <v>2.2813110000000001</v>
      </c>
      <c r="BG25" s="17">
        <v>2.4231929999999999</v>
      </c>
      <c r="BH25" s="17">
        <v>2.288945</v>
      </c>
      <c r="BI25" s="17">
        <v>2.576092</v>
      </c>
      <c r="BJ25" s="17">
        <v>2.8321350000000001</v>
      </c>
      <c r="BK25" s="17">
        <v>3.6976680000000002</v>
      </c>
      <c r="BL25" s="17">
        <v>2.2541980000000001</v>
      </c>
      <c r="BM25" s="17">
        <v>1.9812810000000001</v>
      </c>
      <c r="BN25" s="17">
        <v>1.978788</v>
      </c>
      <c r="BO25" s="17">
        <v>3.0250819999999998</v>
      </c>
      <c r="BP25" s="17">
        <v>2.9589629999999998</v>
      </c>
      <c r="BQ25" s="17">
        <v>1.945346</v>
      </c>
      <c r="BR25" s="17">
        <v>2.2417790000000002</v>
      </c>
      <c r="BS25" s="17">
        <v>2.5210620000000001</v>
      </c>
      <c r="BT25" s="17"/>
      <c r="BV25" s="20" t="s">
        <v>14</v>
      </c>
      <c r="BW25" s="17">
        <v>1.04057</v>
      </c>
      <c r="BX25" s="17">
        <v>1.269563</v>
      </c>
      <c r="BY25" s="17">
        <v>0.99379600000000001</v>
      </c>
      <c r="BZ25" s="17">
        <v>1.013433</v>
      </c>
      <c r="CA25" s="17">
        <v>1.011082</v>
      </c>
      <c r="CB25" s="17">
        <v>0.87418700000000005</v>
      </c>
      <c r="CC25" s="17">
        <v>1.04213</v>
      </c>
      <c r="CD25" s="17">
        <v>1.014392</v>
      </c>
      <c r="CE25" s="17">
        <v>1.071636</v>
      </c>
      <c r="CF25" s="17">
        <v>0.94791000000000003</v>
      </c>
      <c r="CG25" s="17">
        <v>0.71214100000000002</v>
      </c>
      <c r="CH25" s="17">
        <v>0.65541499999999997</v>
      </c>
      <c r="CI25" s="17">
        <v>0.84517200000000003</v>
      </c>
      <c r="CJ25" s="17">
        <v>0.76170400000000005</v>
      </c>
      <c r="CK25" s="17">
        <v>0.58098300000000003</v>
      </c>
      <c r="CL25" s="17">
        <v>0.64842200000000005</v>
      </c>
      <c r="CM25" s="17">
        <v>0.48662499999999997</v>
      </c>
      <c r="CN25" s="17">
        <v>0.81838599999999995</v>
      </c>
      <c r="CO25" s="17">
        <v>0.90455799999999997</v>
      </c>
      <c r="CP25" s="17">
        <v>0.91970700000000005</v>
      </c>
      <c r="CQ25" s="17">
        <v>1.0758909999999999</v>
      </c>
      <c r="CR25" s="17"/>
      <c r="CT25" s="20" t="s">
        <v>14</v>
      </c>
      <c r="CU25" s="17">
        <v>2.9133559999999998</v>
      </c>
      <c r="CV25" s="17">
        <v>3.4918429999999998</v>
      </c>
      <c r="CW25" s="17">
        <v>3.8225660000000001</v>
      </c>
      <c r="CX25" s="17">
        <v>3.706871</v>
      </c>
      <c r="CY25" s="17">
        <v>4.3672680000000001</v>
      </c>
      <c r="CZ25" s="17">
        <v>4.0485930000000003</v>
      </c>
      <c r="DA25" s="17">
        <v>4.6487590000000001</v>
      </c>
      <c r="DB25" s="17">
        <v>5.0014130000000003</v>
      </c>
      <c r="DC25" s="17">
        <v>4.9320040000000001</v>
      </c>
      <c r="DD25" s="17">
        <v>4.2365539999999999</v>
      </c>
      <c r="DE25" s="17">
        <v>4.4967540000000001</v>
      </c>
      <c r="DF25" s="17">
        <v>2.9182619999999999</v>
      </c>
      <c r="DG25" s="17">
        <v>3.139599</v>
      </c>
      <c r="DH25" s="17">
        <v>2.392102</v>
      </c>
      <c r="DI25" s="17">
        <v>2.4275199999999999</v>
      </c>
      <c r="DJ25" s="17">
        <v>2.0795720000000002</v>
      </c>
      <c r="DK25" s="17">
        <v>1.6651609999999999</v>
      </c>
      <c r="DL25" s="17">
        <v>0.88073000000000001</v>
      </c>
      <c r="DM25" s="17">
        <v>0.85796300000000003</v>
      </c>
      <c r="DN25" s="17">
        <v>0.89544400000000002</v>
      </c>
      <c r="DO25" s="17">
        <v>0.59190600000000004</v>
      </c>
      <c r="DP25" s="17"/>
      <c r="DR25" s="20" t="s">
        <v>14</v>
      </c>
      <c r="DS25" s="17">
        <v>1.147273</v>
      </c>
      <c r="DT25" s="17">
        <v>1.9260679999999999</v>
      </c>
      <c r="DU25" s="17">
        <v>1.472653</v>
      </c>
      <c r="DV25" s="17">
        <v>1.3127770000000001</v>
      </c>
      <c r="DW25" s="17">
        <v>1.1212789999999999</v>
      </c>
      <c r="DX25" s="17">
        <v>0.89530600000000005</v>
      </c>
      <c r="DY25" s="17">
        <v>0.89092099999999996</v>
      </c>
      <c r="DZ25" s="17">
        <v>0.83859700000000004</v>
      </c>
      <c r="EA25" s="17">
        <v>0.93274999999999997</v>
      </c>
      <c r="EB25" s="17">
        <v>0.88383900000000004</v>
      </c>
      <c r="EC25" s="17">
        <v>1.1533819999999999</v>
      </c>
      <c r="ED25" s="17">
        <v>1.302244</v>
      </c>
      <c r="EE25" s="17">
        <v>1.59605</v>
      </c>
      <c r="EF25" s="17">
        <v>1.3923779999999999</v>
      </c>
      <c r="EG25" s="17">
        <v>1.269701</v>
      </c>
      <c r="EH25" s="17">
        <v>1.220906</v>
      </c>
      <c r="EI25" s="17">
        <v>1.2264390000000001</v>
      </c>
      <c r="EJ25" s="17">
        <v>0.99893200000000004</v>
      </c>
      <c r="EK25" s="17">
        <v>1.183951</v>
      </c>
      <c r="EL25" s="17">
        <v>1.1811149999999999</v>
      </c>
      <c r="EM25" s="17">
        <v>1.1461779999999999</v>
      </c>
      <c r="EN25" s="17"/>
      <c r="EP25" s="20" t="s">
        <v>14</v>
      </c>
      <c r="EQ25" s="17">
        <v>1.2553460000000001</v>
      </c>
      <c r="ER25" s="17">
        <v>1.5255810000000001</v>
      </c>
      <c r="ES25" s="17">
        <v>1.525382</v>
      </c>
      <c r="ET25" s="17">
        <v>1.6550990000000001</v>
      </c>
      <c r="EU25" s="17">
        <v>1.3757790000000001</v>
      </c>
      <c r="EV25" s="17">
        <v>2.098633</v>
      </c>
      <c r="EW25" s="17">
        <v>1.4403109999999999</v>
      </c>
      <c r="EX25" s="17">
        <v>1.746397</v>
      </c>
      <c r="EY25" s="17">
        <v>1.953279</v>
      </c>
      <c r="EZ25" s="17">
        <v>1.4622109999999999</v>
      </c>
      <c r="FA25" s="17">
        <v>1.848123</v>
      </c>
      <c r="FB25" s="17">
        <v>1.4578629999999999</v>
      </c>
      <c r="FC25" s="17">
        <v>1.434366</v>
      </c>
      <c r="FD25" s="17">
        <v>1.365823</v>
      </c>
      <c r="FE25" s="17">
        <v>1.2035769999999999</v>
      </c>
      <c r="FF25" s="17">
        <v>1.1964239999999999</v>
      </c>
      <c r="FG25" s="17">
        <v>0.97850599999999999</v>
      </c>
      <c r="FH25" s="17">
        <v>0.93152599999999997</v>
      </c>
      <c r="FI25" s="17">
        <v>1.489771</v>
      </c>
      <c r="FJ25" s="17">
        <v>1.4335260000000001</v>
      </c>
      <c r="FK25" s="17">
        <v>1.1652709999999999</v>
      </c>
    </row>
    <row r="26" spans="2:167">
      <c r="B26" s="20" t="s">
        <v>15</v>
      </c>
      <c r="C26" s="17">
        <v>20.506789999999999</v>
      </c>
      <c r="D26" s="17">
        <v>18.066171000000001</v>
      </c>
      <c r="E26" s="17">
        <v>16.449663000000001</v>
      </c>
      <c r="F26" s="17">
        <v>15.4367</v>
      </c>
      <c r="G26" s="17">
        <v>17.458977000000001</v>
      </c>
      <c r="H26" s="17">
        <v>19.45795</v>
      </c>
      <c r="I26" s="17">
        <v>20.453666999999999</v>
      </c>
      <c r="J26" s="17">
        <v>21.823225999999998</v>
      </c>
      <c r="K26" s="17">
        <v>21.353746000000001</v>
      </c>
      <c r="L26" s="17">
        <v>22.349784</v>
      </c>
      <c r="M26" s="17">
        <v>20.996779</v>
      </c>
      <c r="N26" s="17">
        <v>20.963902000000001</v>
      </c>
      <c r="O26" s="17">
        <v>23.635991000000001</v>
      </c>
      <c r="P26" s="17">
        <v>27.708756999999999</v>
      </c>
      <c r="Q26" s="17">
        <v>27.505723</v>
      </c>
      <c r="R26" s="17">
        <v>28.511735999999999</v>
      </c>
      <c r="S26" s="17">
        <v>26.58652</v>
      </c>
      <c r="T26" s="17">
        <v>23.370529000000001</v>
      </c>
      <c r="U26" s="17">
        <v>22.397458</v>
      </c>
      <c r="V26" s="17">
        <v>19.614561999999999</v>
      </c>
      <c r="W26" s="17">
        <v>19.859555</v>
      </c>
      <c r="X26" s="17"/>
      <c r="Z26" s="20" t="s">
        <v>15</v>
      </c>
      <c r="AA26" s="17">
        <v>18.587012999999999</v>
      </c>
      <c r="AB26" s="17">
        <v>17.853124999999999</v>
      </c>
      <c r="AC26" s="17">
        <v>16.802059</v>
      </c>
      <c r="AD26" s="17">
        <v>15.727969</v>
      </c>
      <c r="AE26" s="17">
        <v>16.100062999999999</v>
      </c>
      <c r="AF26" s="17">
        <v>17.992045999999998</v>
      </c>
      <c r="AG26" s="17">
        <v>19.227899000000001</v>
      </c>
      <c r="AH26" s="17">
        <v>20.605080000000001</v>
      </c>
      <c r="AI26" s="17">
        <v>21.166485000000002</v>
      </c>
      <c r="AJ26" s="17">
        <v>21.426055999999999</v>
      </c>
      <c r="AK26" s="17">
        <v>21.418317999999999</v>
      </c>
      <c r="AL26" s="17">
        <v>22.019411000000002</v>
      </c>
      <c r="AM26" s="17">
        <v>22.494253</v>
      </c>
      <c r="AN26" s="17">
        <v>23.032734000000001</v>
      </c>
      <c r="AO26" s="17">
        <v>22.62921</v>
      </c>
      <c r="AP26" s="17">
        <v>23.396891</v>
      </c>
      <c r="AQ26" s="17">
        <v>22.541934000000001</v>
      </c>
      <c r="AR26" s="17">
        <v>21.492242000000001</v>
      </c>
      <c r="AS26" s="17">
        <v>20.355547000000001</v>
      </c>
      <c r="AT26" s="17">
        <v>18.614954999999998</v>
      </c>
      <c r="AU26" s="17">
        <v>18.389030999999999</v>
      </c>
      <c r="AV26" s="17"/>
      <c r="AX26" s="20" t="s">
        <v>15</v>
      </c>
      <c r="AY26" s="17">
        <v>6.2990779999999997</v>
      </c>
      <c r="AZ26" s="17">
        <v>5.651446</v>
      </c>
      <c r="BA26" s="17">
        <v>5.1639140000000001</v>
      </c>
      <c r="BB26" s="17">
        <v>4.5373530000000004</v>
      </c>
      <c r="BC26" s="17">
        <v>4.7841319999999996</v>
      </c>
      <c r="BD26" s="17">
        <v>4.8279459999999998</v>
      </c>
      <c r="BE26" s="17">
        <v>4.9903740000000001</v>
      </c>
      <c r="BF26" s="17">
        <v>5.1783200000000003</v>
      </c>
      <c r="BG26" s="17">
        <v>5.4317089999999997</v>
      </c>
      <c r="BH26" s="17">
        <v>5.9021080000000001</v>
      </c>
      <c r="BI26" s="17">
        <v>5.8807539999999996</v>
      </c>
      <c r="BJ26" s="17">
        <v>5.8634269999999997</v>
      </c>
      <c r="BK26" s="17">
        <v>6.1648680000000002</v>
      </c>
      <c r="BL26" s="17">
        <v>6.3381249999999998</v>
      </c>
      <c r="BM26" s="17">
        <v>6.4384420000000002</v>
      </c>
      <c r="BN26" s="17">
        <v>6.1102790000000002</v>
      </c>
      <c r="BO26" s="17">
        <v>6.7617760000000002</v>
      </c>
      <c r="BP26" s="17">
        <v>6.9570239999999997</v>
      </c>
      <c r="BQ26" s="17">
        <v>5.7692050000000004</v>
      </c>
      <c r="BR26" s="17">
        <v>5.5069619999999997</v>
      </c>
      <c r="BS26" s="17">
        <v>5.6135400000000004</v>
      </c>
      <c r="BT26" s="17"/>
      <c r="BV26" s="20" t="s">
        <v>15</v>
      </c>
      <c r="BW26" s="17">
        <v>6.8728829999999999</v>
      </c>
      <c r="BX26" s="17">
        <v>6.5084780000000002</v>
      </c>
      <c r="BY26" s="17">
        <v>6.0918159999999997</v>
      </c>
      <c r="BZ26" s="17">
        <v>5.1697949999999997</v>
      </c>
      <c r="CA26" s="17">
        <v>5.6076459999999999</v>
      </c>
      <c r="CB26" s="17">
        <v>5.7734880000000004</v>
      </c>
      <c r="CC26" s="17">
        <v>6.6806539999999996</v>
      </c>
      <c r="CD26" s="17">
        <v>6.0549369999999998</v>
      </c>
      <c r="CE26" s="17">
        <v>5.8783209999999997</v>
      </c>
      <c r="CF26" s="17">
        <v>5.9630159999999997</v>
      </c>
      <c r="CG26" s="17">
        <v>5.5127300000000004</v>
      </c>
      <c r="CH26" s="17">
        <v>5.52529</v>
      </c>
      <c r="CI26" s="17">
        <v>5.6336839999999997</v>
      </c>
      <c r="CJ26" s="17">
        <v>5.2208800000000002</v>
      </c>
      <c r="CK26" s="17">
        <v>4.814012</v>
      </c>
      <c r="CL26" s="17">
        <v>5.1945889999999997</v>
      </c>
      <c r="CM26" s="17">
        <v>5.4246350000000003</v>
      </c>
      <c r="CN26" s="17">
        <v>5.8620679999999998</v>
      </c>
      <c r="CO26" s="17">
        <v>6.3515430000000004</v>
      </c>
      <c r="CP26" s="17">
        <v>6.5206150000000003</v>
      </c>
      <c r="CQ26" s="17">
        <v>6.4301729999999999</v>
      </c>
      <c r="CR26" s="17"/>
      <c r="CT26" s="20" t="s">
        <v>15</v>
      </c>
      <c r="CU26" s="17">
        <v>4.4387949999999998</v>
      </c>
      <c r="CV26" s="17">
        <v>4.0173519999999998</v>
      </c>
      <c r="CW26" s="17">
        <v>4.0503869999999997</v>
      </c>
      <c r="CX26" s="17">
        <v>4.2569119999999998</v>
      </c>
      <c r="CY26" s="17">
        <v>4.0386300000000004</v>
      </c>
      <c r="CZ26" s="17">
        <v>3.6398920000000001</v>
      </c>
      <c r="DA26" s="17">
        <v>2.7987609999999998</v>
      </c>
      <c r="DB26" s="17">
        <v>2.4936229999999999</v>
      </c>
      <c r="DC26" s="17">
        <v>2.6973229999999999</v>
      </c>
      <c r="DD26" s="17">
        <v>2.550659</v>
      </c>
      <c r="DE26" s="17">
        <v>2.1401300000000001</v>
      </c>
      <c r="DF26" s="17">
        <v>2.263655</v>
      </c>
      <c r="DG26" s="17">
        <v>2.2841580000000001</v>
      </c>
      <c r="DH26" s="17">
        <v>2.0965539999999998</v>
      </c>
      <c r="DI26" s="17">
        <v>2.0461900000000002</v>
      </c>
      <c r="DJ26" s="17">
        <v>1.9530099999999999</v>
      </c>
      <c r="DK26" s="17">
        <v>2.363864</v>
      </c>
      <c r="DL26" s="17">
        <v>2.7850489999999999</v>
      </c>
      <c r="DM26" s="17">
        <v>2.7409210000000002</v>
      </c>
      <c r="DN26" s="17">
        <v>2.3615279999999998</v>
      </c>
      <c r="DO26" s="17">
        <v>2.3756270000000002</v>
      </c>
      <c r="DP26" s="17"/>
      <c r="DR26" s="20" t="s">
        <v>15</v>
      </c>
      <c r="DS26" s="17">
        <v>2.2865790000000001</v>
      </c>
      <c r="DT26" s="17">
        <v>1.9395309999999999</v>
      </c>
      <c r="DU26" s="17">
        <v>1.417484</v>
      </c>
      <c r="DV26" s="17">
        <v>0.88435600000000003</v>
      </c>
      <c r="DW26" s="17">
        <v>1.093885</v>
      </c>
      <c r="DX26" s="17">
        <v>1.349594</v>
      </c>
      <c r="DY26" s="17">
        <v>1.4584539999999999</v>
      </c>
      <c r="DZ26" s="17">
        <v>1.465659</v>
      </c>
      <c r="EA26" s="17">
        <v>1.4127940000000001</v>
      </c>
      <c r="EB26" s="17">
        <v>1.407637</v>
      </c>
      <c r="EC26" s="17">
        <v>1.289296</v>
      </c>
      <c r="ED26" s="17">
        <v>1.1599950000000001</v>
      </c>
      <c r="EE26" s="17">
        <v>1.0387360000000001</v>
      </c>
      <c r="EF26" s="17">
        <v>0.89312000000000002</v>
      </c>
      <c r="EG26" s="17">
        <v>0.824874</v>
      </c>
      <c r="EH26" s="17">
        <v>0.66620100000000004</v>
      </c>
      <c r="EI26" s="17">
        <v>2.069032</v>
      </c>
      <c r="EJ26" s="17">
        <v>2.96279</v>
      </c>
      <c r="EK26" s="17">
        <v>2.2048779999999999</v>
      </c>
      <c r="EL26" s="17">
        <v>1.496162</v>
      </c>
      <c r="EM26" s="17">
        <v>1.4805410000000001</v>
      </c>
      <c r="EN26" s="17"/>
      <c r="EP26" s="20" t="s">
        <v>15</v>
      </c>
      <c r="EQ26" s="17">
        <v>14.314589</v>
      </c>
      <c r="ER26" s="17">
        <v>13.806597999999999</v>
      </c>
      <c r="ES26" s="17">
        <v>13.922286</v>
      </c>
      <c r="ET26" s="17">
        <v>13.757550999999999</v>
      </c>
      <c r="EU26" s="17">
        <v>12.309861</v>
      </c>
      <c r="EV26" s="17">
        <v>10.750368999999999</v>
      </c>
      <c r="EW26" s="17">
        <v>9.2334300000000002</v>
      </c>
      <c r="EX26" s="17">
        <v>8.6625530000000008</v>
      </c>
      <c r="EY26" s="17">
        <v>8.3797119999999996</v>
      </c>
      <c r="EZ26" s="17">
        <v>8.1010790000000004</v>
      </c>
      <c r="FA26" s="17">
        <v>8.1643000000000008</v>
      </c>
      <c r="FB26" s="17">
        <v>7.2273709999999998</v>
      </c>
      <c r="FC26" s="17">
        <v>6.9276489999999997</v>
      </c>
      <c r="FD26" s="17">
        <v>6.5696880000000002</v>
      </c>
      <c r="FE26" s="17">
        <v>6.2345170000000003</v>
      </c>
      <c r="FF26" s="17">
        <v>5.5521330000000004</v>
      </c>
      <c r="FG26" s="17">
        <v>6.4399369999999996</v>
      </c>
      <c r="FH26" s="17">
        <v>7.7214140000000002</v>
      </c>
      <c r="FI26" s="17">
        <v>7.3824490000000003</v>
      </c>
      <c r="FJ26" s="17">
        <v>7.0956169999999998</v>
      </c>
      <c r="FK26" s="17">
        <v>7.0079979999999997</v>
      </c>
    </row>
    <row r="27" spans="2:167">
      <c r="B27" s="10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Z27" s="10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X27" s="10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V27" s="10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T27" s="10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R27" s="10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N27" s="17"/>
      <c r="EP27" s="10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</row>
    <row r="28" spans="2:167" ht="13">
      <c r="B28" s="23" t="s">
        <v>17</v>
      </c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Z28" s="16" t="s">
        <v>17</v>
      </c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X28" s="16" t="s">
        <v>17</v>
      </c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V28" s="16" t="s">
        <v>17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T28" s="16" t="s">
        <v>17</v>
      </c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R28" s="16" t="s">
        <v>17</v>
      </c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P28" s="16" t="s">
        <v>17</v>
      </c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</row>
    <row r="29" spans="2:167" ht="14.5">
      <c r="B29" s="24" t="s">
        <v>18</v>
      </c>
      <c r="C29" s="17">
        <v>113.50700000000001</v>
      </c>
      <c r="D29" s="17">
        <v>115.348</v>
      </c>
      <c r="E29" s="17">
        <v>117.34399999999999</v>
      </c>
      <c r="F29" s="17">
        <v>119.77200000000001</v>
      </c>
      <c r="G29" s="17">
        <v>122.331</v>
      </c>
      <c r="H29" s="17">
        <v>124.631</v>
      </c>
      <c r="I29" s="17">
        <v>127.02800000000001</v>
      </c>
      <c r="J29" s="17">
        <v>129.429</v>
      </c>
      <c r="K29" s="17">
        <v>131.91300000000001</v>
      </c>
      <c r="L29" s="17">
        <v>134.20699999999999</v>
      </c>
      <c r="M29" s="17">
        <v>136.52099999999999</v>
      </c>
      <c r="N29" s="17">
        <v>139.00399999999999</v>
      </c>
      <c r="O29" s="17">
        <v>141.27000000000001</v>
      </c>
      <c r="P29" s="17">
        <v>143.565</v>
      </c>
      <c r="Q29" s="17">
        <v>145.416</v>
      </c>
      <c r="R29" s="17">
        <v>147.02000000000001</v>
      </c>
      <c r="S29" s="17">
        <v>148.59</v>
      </c>
      <c r="T29" s="17">
        <v>149.995</v>
      </c>
      <c r="U29" s="17">
        <v>151.63900000000001</v>
      </c>
      <c r="V29" s="17">
        <v>153.27099999999999</v>
      </c>
      <c r="W29" s="17">
        <v>155.005</v>
      </c>
      <c r="X29" s="17"/>
      <c r="Z29" s="94" t="s">
        <v>233</v>
      </c>
      <c r="AA29" s="17">
        <v>336.05</v>
      </c>
      <c r="AB29" s="17">
        <v>340.899</v>
      </c>
      <c r="AC29" s="17">
        <v>347.25400000000002</v>
      </c>
      <c r="AD29" s="17">
        <v>354.63900000000001</v>
      </c>
      <c r="AE29" s="17">
        <v>362.97399999999999</v>
      </c>
      <c r="AF29" s="17">
        <v>370.971</v>
      </c>
      <c r="AG29" s="17">
        <v>379.495</v>
      </c>
      <c r="AH29" s="17">
        <v>387.928</v>
      </c>
      <c r="AI29" s="17">
        <v>395.98599999999999</v>
      </c>
      <c r="AJ29" s="17">
        <v>403.38499999999999</v>
      </c>
      <c r="AK29" s="17">
        <v>410.988</v>
      </c>
      <c r="AL29" s="17">
        <v>418.75400000000002</v>
      </c>
      <c r="AM29" s="17">
        <v>427.70800000000003</v>
      </c>
      <c r="AN29" s="17">
        <v>435.66</v>
      </c>
      <c r="AO29" s="17">
        <v>443.22199999999998</v>
      </c>
      <c r="AP29" s="17">
        <v>449.78300000000002</v>
      </c>
      <c r="AQ29" s="17">
        <v>455.78500000000003</v>
      </c>
      <c r="AR29" s="17">
        <v>462.1</v>
      </c>
      <c r="AS29" s="17">
        <v>468.654</v>
      </c>
      <c r="AT29" s="17">
        <v>475.32299999999998</v>
      </c>
      <c r="AU29" s="17">
        <v>482.346</v>
      </c>
      <c r="AV29" s="17"/>
      <c r="AX29" s="94" t="s">
        <v>233</v>
      </c>
      <c r="AY29" s="17">
        <v>597.71500000000003</v>
      </c>
      <c r="AZ29" s="17">
        <v>610.45399999999995</v>
      </c>
      <c r="BA29" s="17">
        <v>624.774</v>
      </c>
      <c r="BB29" s="17">
        <v>638.43600000000004</v>
      </c>
      <c r="BC29" s="17">
        <v>652.62300000000005</v>
      </c>
      <c r="BD29" s="17">
        <v>665.99199999999996</v>
      </c>
      <c r="BE29" s="17">
        <v>679.346</v>
      </c>
      <c r="BF29" s="17">
        <v>691.20899999999995</v>
      </c>
      <c r="BG29" s="17">
        <v>703.35799999999995</v>
      </c>
      <c r="BH29" s="17">
        <v>713.20500000000004</v>
      </c>
      <c r="BI29" s="17">
        <v>723.928</v>
      </c>
      <c r="BJ29" s="17">
        <v>735.03</v>
      </c>
      <c r="BK29" s="17">
        <v>746.76499999999999</v>
      </c>
      <c r="BL29" s="17">
        <v>758.20100000000002</v>
      </c>
      <c r="BM29" s="17">
        <v>769.28399999999999</v>
      </c>
      <c r="BN29" s="17">
        <v>781.726</v>
      </c>
      <c r="BO29" s="17">
        <v>794.37800000000004</v>
      </c>
      <c r="BP29" s="17">
        <v>806.60599999999999</v>
      </c>
      <c r="BQ29" s="17">
        <v>823.97699999999998</v>
      </c>
      <c r="BR29" s="17">
        <v>840.774</v>
      </c>
      <c r="BS29" s="17">
        <v>856.33600000000001</v>
      </c>
      <c r="BT29" s="17"/>
      <c r="BV29" s="94" t="s">
        <v>233</v>
      </c>
      <c r="BW29" s="17">
        <v>50.362000000000002</v>
      </c>
      <c r="BX29" s="17">
        <v>51.164000000000001</v>
      </c>
      <c r="BY29" s="17">
        <v>51.978000000000002</v>
      </c>
      <c r="BZ29" s="17">
        <v>52.841000000000001</v>
      </c>
      <c r="CA29" s="17">
        <v>53.881</v>
      </c>
      <c r="CB29" s="17">
        <v>54.923999999999999</v>
      </c>
      <c r="CC29" s="17">
        <v>56.039000000000001</v>
      </c>
      <c r="CD29" s="17">
        <v>57.210999999999999</v>
      </c>
      <c r="CE29" s="17">
        <v>58.442</v>
      </c>
      <c r="CF29" s="17">
        <v>59.631</v>
      </c>
      <c r="CG29" s="17">
        <v>60.767000000000003</v>
      </c>
      <c r="CH29" s="17">
        <v>62.07</v>
      </c>
      <c r="CI29" s="17">
        <v>62.972000000000001</v>
      </c>
      <c r="CJ29" s="17">
        <v>64.069999999999993</v>
      </c>
      <c r="CK29" s="17">
        <v>64.997</v>
      </c>
      <c r="CL29" s="17">
        <v>65.891999999999996</v>
      </c>
      <c r="CM29" s="17">
        <v>67.012</v>
      </c>
      <c r="CN29" s="17">
        <v>68.141000000000005</v>
      </c>
      <c r="CO29" s="17">
        <v>69.385999999999996</v>
      </c>
      <c r="CP29" s="17">
        <v>70.542000000000002</v>
      </c>
      <c r="CQ29" s="17">
        <v>71.721999999999994</v>
      </c>
      <c r="CR29" s="17"/>
      <c r="CT29" s="94" t="s">
        <v>233</v>
      </c>
      <c r="CU29" s="17">
        <v>46.59</v>
      </c>
      <c r="CV29" s="17">
        <v>47.252000000000002</v>
      </c>
      <c r="CW29" s="17">
        <v>47.942</v>
      </c>
      <c r="CX29" s="17">
        <v>48.722999999999999</v>
      </c>
      <c r="CY29" s="17">
        <v>49.509</v>
      </c>
      <c r="CZ29" s="17">
        <v>50.341000000000001</v>
      </c>
      <c r="DA29" s="17">
        <v>51.182000000000002</v>
      </c>
      <c r="DB29" s="17">
        <v>52.265999999999998</v>
      </c>
      <c r="DC29" s="17">
        <v>53.572000000000003</v>
      </c>
      <c r="DD29" s="17">
        <v>54.667000000000002</v>
      </c>
      <c r="DE29" s="17">
        <v>55.781999999999996</v>
      </c>
      <c r="DF29" s="17">
        <v>57.148000000000003</v>
      </c>
      <c r="DG29" s="17">
        <v>58.612000000000002</v>
      </c>
      <c r="DH29" s="17">
        <v>60.155000000000001</v>
      </c>
      <c r="DI29" s="17">
        <v>61.804000000000002</v>
      </c>
      <c r="DJ29" s="17">
        <v>63.152999999999999</v>
      </c>
      <c r="DK29" s="17">
        <v>64.287999999999997</v>
      </c>
      <c r="DL29" s="17">
        <v>65.352999999999994</v>
      </c>
      <c r="DM29" s="17">
        <v>66.245999999999995</v>
      </c>
      <c r="DN29" s="17">
        <v>66.918000000000006</v>
      </c>
      <c r="DO29" s="17">
        <v>67.495999999999995</v>
      </c>
      <c r="DP29" s="17"/>
      <c r="DR29" s="94" t="s">
        <v>233</v>
      </c>
      <c r="DS29" s="17">
        <v>141.072</v>
      </c>
      <c r="DT29" s="17">
        <v>145.05699999999999</v>
      </c>
      <c r="DU29" s="17">
        <v>149.625</v>
      </c>
      <c r="DV29" s="17">
        <v>154.614</v>
      </c>
      <c r="DW29" s="17">
        <v>159.51400000000001</v>
      </c>
      <c r="DX29" s="17">
        <v>164.66300000000001</v>
      </c>
      <c r="DY29" s="17">
        <v>170.43799999999999</v>
      </c>
      <c r="DZ29" s="17">
        <v>176.64500000000001</v>
      </c>
      <c r="EA29" s="17">
        <v>182.28299999999999</v>
      </c>
      <c r="EB29" s="17">
        <v>186.27799999999999</v>
      </c>
      <c r="EC29" s="17">
        <v>190.62700000000001</v>
      </c>
      <c r="ED29" s="17">
        <v>194.49</v>
      </c>
      <c r="EE29" s="17">
        <v>200.00299999999999</v>
      </c>
      <c r="EF29" s="17">
        <v>206.5</v>
      </c>
      <c r="EG29" s="17">
        <v>213.34100000000001</v>
      </c>
      <c r="EH29" s="17">
        <v>220.88399999999999</v>
      </c>
      <c r="EI29" s="17">
        <v>226.119</v>
      </c>
      <c r="EJ29" s="17">
        <v>230.28899999999999</v>
      </c>
      <c r="EK29" s="17">
        <v>234.29499999999999</v>
      </c>
      <c r="EL29" s="17">
        <v>238.41399999999999</v>
      </c>
      <c r="EM29" s="17">
        <v>242.40600000000001</v>
      </c>
      <c r="EN29" s="17"/>
      <c r="EP29" s="94" t="s">
        <v>233</v>
      </c>
      <c r="EQ29" s="97">
        <v>214.78800000000001</v>
      </c>
      <c r="ER29" s="97">
        <v>217.762</v>
      </c>
      <c r="ES29" s="97">
        <v>221.339</v>
      </c>
      <c r="ET29" s="97">
        <v>225.316</v>
      </c>
      <c r="EU29" s="97">
        <v>230.30500000000001</v>
      </c>
      <c r="EV29" s="97">
        <v>235.65</v>
      </c>
      <c r="EW29" s="97">
        <v>241.721</v>
      </c>
      <c r="EX29" s="97">
        <v>247.99600000000001</v>
      </c>
      <c r="EY29" s="97">
        <v>253.61099999999999</v>
      </c>
      <c r="EZ29" s="97">
        <v>258.791</v>
      </c>
      <c r="FA29" s="97">
        <v>263.44400000000002</v>
      </c>
      <c r="FB29" s="97">
        <v>268.13400000000001</v>
      </c>
      <c r="FC29" s="97">
        <v>272.77199999999999</v>
      </c>
      <c r="FD29" s="97">
        <v>277.57299999999998</v>
      </c>
      <c r="FE29" s="97">
        <v>282.154</v>
      </c>
      <c r="FF29" s="97">
        <v>286.59899999999999</v>
      </c>
      <c r="FG29" s="97">
        <v>291.2</v>
      </c>
      <c r="FH29" s="97">
        <v>296.44400000000002</v>
      </c>
      <c r="FI29" s="97">
        <v>302.38099999999997</v>
      </c>
      <c r="FJ29" s="97">
        <v>308.447</v>
      </c>
      <c r="FK29" s="97">
        <v>314.56700000000001</v>
      </c>
    </row>
    <row r="30" spans="2:167">
      <c r="B30" s="10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Z30" s="10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X30" s="10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V30" s="10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T30" s="10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R30" s="10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P30" s="10"/>
      <c r="EQ30" s="97"/>
      <c r="ER30" s="97"/>
      <c r="ES30" s="97"/>
      <c r="ET30" s="97"/>
      <c r="EU30" s="97"/>
      <c r="EV30" s="97"/>
      <c r="EW30" s="97"/>
      <c r="EX30" s="97"/>
      <c r="EY30" s="97"/>
      <c r="EZ30" s="97"/>
      <c r="FA30" s="97"/>
      <c r="FB30" s="97"/>
      <c r="FC30" s="97"/>
      <c r="FD30" s="97"/>
      <c r="FE30" s="97"/>
      <c r="FF30" s="97"/>
      <c r="FG30" s="97"/>
      <c r="FH30" s="97"/>
      <c r="FI30" s="97"/>
      <c r="FJ30" s="97"/>
      <c r="FK30" s="97"/>
    </row>
    <row r="31" spans="2:167" ht="15">
      <c r="B31" s="16" t="s">
        <v>19</v>
      </c>
      <c r="C31" s="25">
        <v>0.57394199999999995</v>
      </c>
      <c r="D31" s="25">
        <v>0.56200399999999995</v>
      </c>
      <c r="E31" s="25">
        <v>0.580986</v>
      </c>
      <c r="F31" s="25">
        <v>0.53012599999999999</v>
      </c>
      <c r="G31" s="25">
        <v>0.54689600000000005</v>
      </c>
      <c r="H31" s="25">
        <v>0.50695599999999996</v>
      </c>
      <c r="I31" s="25">
        <v>0.48459099999999999</v>
      </c>
      <c r="J31" s="25">
        <v>0.57348200000000005</v>
      </c>
      <c r="K31" s="25">
        <v>0.57918000000000003</v>
      </c>
      <c r="L31" s="25">
        <v>0.58387500000000003</v>
      </c>
      <c r="M31" s="25">
        <v>0.55630900000000005</v>
      </c>
      <c r="N31" s="25">
        <v>0.617398</v>
      </c>
      <c r="O31" s="25">
        <v>0.53468499999999997</v>
      </c>
      <c r="P31" s="25">
        <v>0.51210199999999995</v>
      </c>
      <c r="Q31" s="25">
        <v>0.53347299999999997</v>
      </c>
      <c r="R31" s="25">
        <v>0.55552800000000002</v>
      </c>
      <c r="S31" s="25">
        <v>0.49250699999999997</v>
      </c>
      <c r="T31" s="25">
        <v>0.49494300000000002</v>
      </c>
      <c r="U31" s="25">
        <v>0.48144700000000001</v>
      </c>
      <c r="V31" s="25">
        <v>0.45982600000000001</v>
      </c>
      <c r="W31" s="25">
        <v>0.41992299999999999</v>
      </c>
      <c r="X31" s="25"/>
      <c r="Z31" s="16" t="s">
        <v>19</v>
      </c>
      <c r="AA31" s="25">
        <v>0.56825499999999995</v>
      </c>
      <c r="AB31" s="25">
        <v>0.504575</v>
      </c>
      <c r="AC31" s="25">
        <v>0.52636300000000003</v>
      </c>
      <c r="AD31" s="25">
        <v>0.55122800000000005</v>
      </c>
      <c r="AE31" s="25">
        <v>0.59273100000000001</v>
      </c>
      <c r="AF31" s="25">
        <v>0.54496800000000001</v>
      </c>
      <c r="AG31" s="25">
        <v>0.50296099999999999</v>
      </c>
      <c r="AH31" s="25">
        <v>0.56488099999999997</v>
      </c>
      <c r="AI31" s="25">
        <v>0.540682</v>
      </c>
      <c r="AJ31" s="25">
        <v>0.53913500000000003</v>
      </c>
      <c r="AK31" s="25">
        <v>0.47031400000000001</v>
      </c>
      <c r="AL31" s="25">
        <v>0.48142699999999999</v>
      </c>
      <c r="AM31" s="25">
        <v>0.45466699999999999</v>
      </c>
      <c r="AN31" s="25">
        <v>0.48507699999999998</v>
      </c>
      <c r="AO31" s="25">
        <v>0.50761699999999998</v>
      </c>
      <c r="AP31" s="25">
        <v>0.48504399999999998</v>
      </c>
      <c r="AQ31" s="25">
        <v>0.463084</v>
      </c>
      <c r="AR31" s="25">
        <v>0.458368</v>
      </c>
      <c r="AS31" s="25">
        <v>0.46585500000000002</v>
      </c>
      <c r="AT31" s="25">
        <v>0.466393</v>
      </c>
      <c r="AU31" s="25">
        <v>0.41908299999999998</v>
      </c>
      <c r="AV31" s="25"/>
      <c r="AX31" s="16" t="s">
        <v>19</v>
      </c>
      <c r="AY31" s="25">
        <v>0.576766</v>
      </c>
      <c r="AZ31" s="25">
        <v>0.51828799999999997</v>
      </c>
      <c r="BA31" s="25">
        <v>0.53250500000000001</v>
      </c>
      <c r="BB31" s="25">
        <v>0.57301999999999997</v>
      </c>
      <c r="BC31" s="25">
        <v>0.539794</v>
      </c>
      <c r="BD31" s="25">
        <v>0.53908999999999996</v>
      </c>
      <c r="BE31" s="25">
        <v>0.47827999999999998</v>
      </c>
      <c r="BF31" s="25">
        <v>0.53134599999999998</v>
      </c>
      <c r="BG31" s="25">
        <v>0.53552299999999997</v>
      </c>
      <c r="BH31" s="25">
        <v>0.50212000000000001</v>
      </c>
      <c r="BI31" s="25">
        <v>0.465584</v>
      </c>
      <c r="BJ31" s="25">
        <v>0.49727700000000002</v>
      </c>
      <c r="BK31" s="25">
        <v>0.43164000000000002</v>
      </c>
      <c r="BL31" s="25">
        <v>0.49378899999999998</v>
      </c>
      <c r="BM31" s="25">
        <v>0.50242299999999995</v>
      </c>
      <c r="BN31" s="25">
        <v>0.48549799999999999</v>
      </c>
      <c r="BO31" s="25">
        <v>0.43120599999999998</v>
      </c>
      <c r="BP31" s="25">
        <v>0.44421100000000002</v>
      </c>
      <c r="BQ31" s="25">
        <v>0.48763400000000001</v>
      </c>
      <c r="BR31" s="25">
        <v>0.41999799999999998</v>
      </c>
      <c r="BS31" s="25">
        <v>0.36741600000000002</v>
      </c>
      <c r="BT31" s="25"/>
      <c r="BU31" s="7"/>
      <c r="BV31" s="16" t="s">
        <v>19</v>
      </c>
      <c r="BW31" s="25">
        <v>0.56240999999999997</v>
      </c>
      <c r="BX31" s="25">
        <v>0.49555100000000002</v>
      </c>
      <c r="BY31" s="25">
        <v>0.52159100000000003</v>
      </c>
      <c r="BZ31" s="25">
        <v>0.49867899999999998</v>
      </c>
      <c r="CA31" s="25">
        <v>0.51318200000000003</v>
      </c>
      <c r="CB31" s="25">
        <v>0.45569500000000002</v>
      </c>
      <c r="CC31" s="25">
        <v>0.38516600000000001</v>
      </c>
      <c r="CD31" s="25">
        <v>0.47353499999999998</v>
      </c>
      <c r="CE31" s="25">
        <v>0.50799300000000003</v>
      </c>
      <c r="CF31" s="25">
        <v>0.490892</v>
      </c>
      <c r="CG31" s="25">
        <v>0.43343599999999999</v>
      </c>
      <c r="CH31" s="25">
        <v>0.45526499999999998</v>
      </c>
      <c r="CI31" s="25">
        <v>0.41377199999999997</v>
      </c>
      <c r="CJ31" s="25">
        <v>0.530254</v>
      </c>
      <c r="CK31" s="25">
        <v>0.53626399999999996</v>
      </c>
      <c r="CL31" s="25">
        <v>0.43188300000000002</v>
      </c>
      <c r="CM31" s="25">
        <v>0.43431500000000001</v>
      </c>
      <c r="CN31" s="25">
        <v>0.44502700000000001</v>
      </c>
      <c r="CO31" s="25">
        <v>0.49387300000000001</v>
      </c>
      <c r="CP31" s="25">
        <v>0.49509700000000001</v>
      </c>
      <c r="CQ31" s="25">
        <v>0.45052500000000001</v>
      </c>
      <c r="CR31" s="25"/>
      <c r="CS31" s="7"/>
      <c r="CT31" s="16" t="s">
        <v>19</v>
      </c>
      <c r="CU31" s="25">
        <v>0.69651099999999999</v>
      </c>
      <c r="CV31" s="25">
        <v>0.65594399999999997</v>
      </c>
      <c r="CW31" s="25">
        <v>0.69486400000000004</v>
      </c>
      <c r="CX31" s="25">
        <v>0.604657</v>
      </c>
      <c r="CY31" s="25">
        <v>0.57908899999999996</v>
      </c>
      <c r="CZ31" s="25">
        <v>0.53000700000000001</v>
      </c>
      <c r="DA31" s="25">
        <v>0.54168099999999997</v>
      </c>
      <c r="DB31" s="25">
        <v>0.52177099999999998</v>
      </c>
      <c r="DC31" s="25">
        <v>0.53692499999999999</v>
      </c>
      <c r="DD31" s="25">
        <v>0.55682500000000001</v>
      </c>
      <c r="DE31" s="25">
        <v>0.56675200000000003</v>
      </c>
      <c r="DF31" s="25">
        <v>0.522567</v>
      </c>
      <c r="DG31" s="25">
        <v>0.50423600000000002</v>
      </c>
      <c r="DH31" s="25">
        <v>0.53492700000000004</v>
      </c>
      <c r="DI31" s="25">
        <v>0.53325199999999995</v>
      </c>
      <c r="DJ31" s="25">
        <v>0.46534399999999998</v>
      </c>
      <c r="DK31" s="25">
        <v>0.44159300000000001</v>
      </c>
      <c r="DL31" s="25">
        <v>0.47673700000000002</v>
      </c>
      <c r="DM31" s="25">
        <v>0.53289299999999995</v>
      </c>
      <c r="DN31" s="25">
        <v>0.55299699999999996</v>
      </c>
      <c r="DO31" s="25">
        <v>0.48549399999999998</v>
      </c>
      <c r="DP31" s="25"/>
      <c r="DQ31" s="7"/>
      <c r="DR31" s="16" t="s">
        <v>19</v>
      </c>
      <c r="DS31" s="25">
        <v>0.916937</v>
      </c>
      <c r="DT31" s="25">
        <v>0.75761599999999996</v>
      </c>
      <c r="DU31" s="25">
        <v>0.83941399999999999</v>
      </c>
      <c r="DV31" s="25">
        <v>0.81850400000000001</v>
      </c>
      <c r="DW31" s="25">
        <v>0.78351800000000005</v>
      </c>
      <c r="DX31" s="25">
        <v>0.68188899999999997</v>
      </c>
      <c r="DY31" s="25">
        <v>0.67477399999999998</v>
      </c>
      <c r="DZ31" s="25">
        <v>0.78136099999999997</v>
      </c>
      <c r="EA31" s="25">
        <v>0.74513700000000005</v>
      </c>
      <c r="EB31" s="25">
        <v>0.72958500000000004</v>
      </c>
      <c r="EC31" s="25">
        <v>0.66318500000000002</v>
      </c>
      <c r="ED31" s="25">
        <v>0.69146200000000002</v>
      </c>
      <c r="EE31" s="25">
        <v>0.66729899999999998</v>
      </c>
      <c r="EF31" s="25">
        <v>0.66234499999999996</v>
      </c>
      <c r="EG31" s="25">
        <v>0.64849699999999999</v>
      </c>
      <c r="EH31" s="25">
        <v>0.58827399999999996</v>
      </c>
      <c r="EI31" s="25">
        <v>0.49867899999999998</v>
      </c>
      <c r="EJ31" s="25">
        <v>0.59816899999999995</v>
      </c>
      <c r="EK31" s="25">
        <v>0.63043700000000003</v>
      </c>
      <c r="EL31" s="25">
        <v>0.61899499999999996</v>
      </c>
      <c r="EM31" s="25">
        <v>0.58508300000000002</v>
      </c>
      <c r="EN31" s="25"/>
      <c r="EO31" s="7"/>
      <c r="EP31" s="16" t="s">
        <v>19</v>
      </c>
      <c r="EQ31" s="25">
        <v>0.43142599999999998</v>
      </c>
      <c r="ER31" s="25">
        <v>0.41026899999999999</v>
      </c>
      <c r="ES31" s="25">
        <v>0.39402500000000001</v>
      </c>
      <c r="ET31" s="25">
        <v>0.35438799999999998</v>
      </c>
      <c r="EU31" s="25">
        <v>0.33729399999999998</v>
      </c>
      <c r="EV31" s="25">
        <v>0.35992400000000002</v>
      </c>
      <c r="EW31" s="25">
        <v>0.35816199999999998</v>
      </c>
      <c r="EX31" s="25">
        <v>0.35515799999999997</v>
      </c>
      <c r="EY31" s="25">
        <v>0.36066199999999998</v>
      </c>
      <c r="EZ31" s="25">
        <v>0.34281600000000001</v>
      </c>
      <c r="FA31" s="25">
        <v>0.28438999999999998</v>
      </c>
      <c r="FB31" s="25">
        <v>0.336924</v>
      </c>
      <c r="FC31" s="25">
        <v>0.309336</v>
      </c>
      <c r="FD31" s="25">
        <v>0.29949700000000001</v>
      </c>
      <c r="FE31" s="25">
        <v>0.28287800000000002</v>
      </c>
      <c r="FF31" s="25">
        <v>0.25740499999999999</v>
      </c>
      <c r="FG31" s="25">
        <v>0.26047399999999998</v>
      </c>
      <c r="FH31" s="25">
        <v>0.27753100000000003</v>
      </c>
      <c r="FI31" s="25">
        <v>0.26754699999999998</v>
      </c>
      <c r="FJ31" s="25">
        <v>0.27786</v>
      </c>
      <c r="FK31" s="25">
        <v>0.26668700000000001</v>
      </c>
    </row>
    <row r="32" spans="2:167">
      <c r="B32" s="10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Z32" s="10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X32" s="10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V32" s="10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T32" s="10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R32" s="10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P32" s="10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</row>
    <row r="33" spans="2:167">
      <c r="B33" s="10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Z33" s="10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X33" s="10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V33" s="10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T33" s="10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R33" s="10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P33" s="10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</row>
    <row r="34" spans="2:167" ht="41">
      <c r="B34" s="14" t="s">
        <v>20</v>
      </c>
      <c r="C34" s="22">
        <v>2.7088909999999999</v>
      </c>
      <c r="D34" s="22">
        <v>2.7145169999999998</v>
      </c>
      <c r="E34" s="22">
        <v>2.8921359999999998</v>
      </c>
      <c r="F34" s="22">
        <v>2.5800489999999998</v>
      </c>
      <c r="G34" s="22">
        <v>2.6417730000000001</v>
      </c>
      <c r="H34" s="22">
        <v>2.3837830000000002</v>
      </c>
      <c r="I34" s="22">
        <v>2.3307530000000001</v>
      </c>
      <c r="J34" s="22">
        <v>2.8927209999999999</v>
      </c>
      <c r="K34" s="22">
        <v>2.9808330000000001</v>
      </c>
      <c r="L34" s="22">
        <v>2.9670260000000002</v>
      </c>
      <c r="M34" s="22">
        <v>2.9963600000000001</v>
      </c>
      <c r="N34" s="22">
        <v>3.4327519999999998</v>
      </c>
      <c r="O34" s="22">
        <v>2.8533930000000001</v>
      </c>
      <c r="P34" s="22">
        <v>2.4065210000000001</v>
      </c>
      <c r="Q34" s="22">
        <v>2.4530820000000002</v>
      </c>
      <c r="R34" s="22">
        <v>2.5599289999999999</v>
      </c>
      <c r="S34" s="22">
        <v>2.2417120000000001</v>
      </c>
      <c r="T34" s="22">
        <v>2.3089230000000001</v>
      </c>
      <c r="U34" s="22">
        <v>2.2986849999999999</v>
      </c>
      <c r="V34" s="22">
        <v>2.1944919999999999</v>
      </c>
      <c r="W34" s="22">
        <v>1.9800059999999999</v>
      </c>
      <c r="X34" s="22"/>
      <c r="Z34" s="14" t="s">
        <v>20</v>
      </c>
      <c r="AA34" s="22">
        <v>5.1904690000000002</v>
      </c>
      <c r="AB34" s="22">
        <v>4.5891900000000003</v>
      </c>
      <c r="AC34" s="22">
        <v>4.8148939999999998</v>
      </c>
      <c r="AD34" s="22">
        <v>4.8495990000000004</v>
      </c>
      <c r="AE34" s="22">
        <v>5.8636299999999997</v>
      </c>
      <c r="AF34" s="22">
        <v>5.1577419999999998</v>
      </c>
      <c r="AG34" s="22">
        <v>4.6790599999999998</v>
      </c>
      <c r="AH34" s="22">
        <v>5.2999039999999997</v>
      </c>
      <c r="AI34" s="22">
        <v>4.7643440000000004</v>
      </c>
      <c r="AJ34" s="22">
        <v>4.5958439999999996</v>
      </c>
      <c r="AK34" s="22">
        <v>3.901078</v>
      </c>
      <c r="AL34" s="22">
        <v>3.6998890000000002</v>
      </c>
      <c r="AM34" s="22">
        <v>3.444261</v>
      </c>
      <c r="AN34" s="22">
        <v>3.4826549999999998</v>
      </c>
      <c r="AO34" s="22">
        <v>3.561388</v>
      </c>
      <c r="AP34" s="22">
        <v>3.5158749999999999</v>
      </c>
      <c r="AQ34" s="22">
        <v>3.6103770000000002</v>
      </c>
      <c r="AR34" s="22">
        <v>3.2782870000000002</v>
      </c>
      <c r="AS34" s="22">
        <v>3.3011789999999999</v>
      </c>
      <c r="AT34" s="22">
        <v>3.2938640000000001</v>
      </c>
      <c r="AU34" s="22">
        <v>2.7842549999999999</v>
      </c>
      <c r="AV34" s="22"/>
      <c r="AX34" s="14" t="s">
        <v>20</v>
      </c>
      <c r="AY34" s="22">
        <v>14.900598</v>
      </c>
      <c r="AZ34" s="22">
        <v>13.65981</v>
      </c>
      <c r="BA34" s="22">
        <v>14.490143</v>
      </c>
      <c r="BB34" s="22">
        <v>15.774604</v>
      </c>
      <c r="BC34" s="22">
        <v>14.947127999999999</v>
      </c>
      <c r="BD34" s="22">
        <v>15.544945</v>
      </c>
      <c r="BE34" s="22">
        <v>13.966091</v>
      </c>
      <c r="BF34" s="22">
        <v>15.754742999999999</v>
      </c>
      <c r="BG34" s="22">
        <v>15.977798999999999</v>
      </c>
      <c r="BH34" s="22">
        <v>14.914895</v>
      </c>
      <c r="BI34" s="22">
        <v>14.047183</v>
      </c>
      <c r="BJ34" s="22">
        <v>15.30012</v>
      </c>
      <c r="BK34" s="22">
        <v>13.38612</v>
      </c>
      <c r="BL34" s="22">
        <v>15.425545</v>
      </c>
      <c r="BM34" s="22">
        <v>15.698981</v>
      </c>
      <c r="BN34" s="22">
        <v>15.569100000000001</v>
      </c>
      <c r="BO34" s="22">
        <v>14.127136999999999</v>
      </c>
      <c r="BP34" s="22">
        <v>14.665749</v>
      </c>
      <c r="BQ34" s="22">
        <v>16.846440000000001</v>
      </c>
      <c r="BR34" s="22">
        <v>14.3239</v>
      </c>
      <c r="BS34" s="22">
        <v>12.697466</v>
      </c>
      <c r="BT34" s="22"/>
      <c r="BU34" s="7"/>
      <c r="BV34" s="14" t="s">
        <v>20</v>
      </c>
      <c r="BW34" s="22">
        <v>1.021161</v>
      </c>
      <c r="BX34" s="22">
        <v>0.88728499999999999</v>
      </c>
      <c r="BY34" s="22">
        <v>0.93014600000000003</v>
      </c>
      <c r="BZ34" s="22">
        <v>0.892405</v>
      </c>
      <c r="CA34" s="22">
        <v>0.90443200000000001</v>
      </c>
      <c r="CB34" s="22">
        <v>0.78607199999999999</v>
      </c>
      <c r="CC34" s="22">
        <v>0.66790899999999997</v>
      </c>
      <c r="CD34" s="22">
        <v>0.77777200000000002</v>
      </c>
      <c r="CE34" s="22">
        <v>0.84739799999999998</v>
      </c>
      <c r="CF34" s="22">
        <v>0.80845699999999998</v>
      </c>
      <c r="CG34" s="22">
        <v>0.72754300000000005</v>
      </c>
      <c r="CH34" s="22">
        <v>0.78548200000000001</v>
      </c>
      <c r="CI34" s="22">
        <v>0.73926899999999995</v>
      </c>
      <c r="CJ34" s="22">
        <v>0.94547099999999995</v>
      </c>
      <c r="CK34" s="22">
        <v>0.95334399999999997</v>
      </c>
      <c r="CL34" s="22">
        <v>0.77437900000000004</v>
      </c>
      <c r="CM34" s="22">
        <v>0.80514799999999997</v>
      </c>
      <c r="CN34" s="22">
        <v>0.85874399999999995</v>
      </c>
      <c r="CO34" s="22">
        <v>0.96121400000000001</v>
      </c>
      <c r="CP34" s="22">
        <v>0.96904599999999996</v>
      </c>
      <c r="CQ34" s="22">
        <v>0.89919000000000004</v>
      </c>
      <c r="CR34" s="22"/>
      <c r="CS34" s="7"/>
      <c r="CT34" s="14" t="s">
        <v>20</v>
      </c>
      <c r="CU34" s="22">
        <v>1.5074860000000001</v>
      </c>
      <c r="CV34" s="22">
        <v>1.454806</v>
      </c>
      <c r="CW34" s="22">
        <v>1.5680860000000001</v>
      </c>
      <c r="CX34" s="22">
        <v>1.3790169999999999</v>
      </c>
      <c r="CY34" s="22">
        <v>1.3563769999999999</v>
      </c>
      <c r="CZ34" s="22">
        <v>1.26166</v>
      </c>
      <c r="DA34" s="22">
        <v>1.322929</v>
      </c>
      <c r="DB34" s="22">
        <v>1.29132</v>
      </c>
      <c r="DC34" s="22">
        <v>1.355113</v>
      </c>
      <c r="DD34" s="22">
        <v>1.4146970000000001</v>
      </c>
      <c r="DE34" s="22">
        <v>1.483026</v>
      </c>
      <c r="DF34" s="22">
        <v>1.358798</v>
      </c>
      <c r="DG34" s="22">
        <v>1.3401989999999999</v>
      </c>
      <c r="DH34" s="22">
        <v>1.432677</v>
      </c>
      <c r="DI34" s="22">
        <v>1.447203</v>
      </c>
      <c r="DJ34" s="22">
        <v>1.277191</v>
      </c>
      <c r="DK34" s="22">
        <v>1.236243</v>
      </c>
      <c r="DL34" s="22">
        <v>1.3460730000000001</v>
      </c>
      <c r="DM34" s="22">
        <v>1.5273509999999999</v>
      </c>
      <c r="DN34" s="22">
        <v>1.607402</v>
      </c>
      <c r="DO34" s="22">
        <v>1.4048119999999999</v>
      </c>
      <c r="DP34" s="22"/>
      <c r="DQ34" s="7"/>
      <c r="DR34" s="14" t="s">
        <v>20</v>
      </c>
      <c r="DS34" s="22">
        <v>6.3129410000000004</v>
      </c>
      <c r="DT34" s="22">
        <v>5.3498130000000002</v>
      </c>
      <c r="DU34" s="22">
        <v>6.1027370000000003</v>
      </c>
      <c r="DV34" s="22">
        <v>6.1472819999999997</v>
      </c>
      <c r="DW34" s="22">
        <v>6.0351239999999997</v>
      </c>
      <c r="DX34" s="22">
        <v>5.3724720000000001</v>
      </c>
      <c r="DY34" s="22">
        <v>5.4677319999999998</v>
      </c>
      <c r="DZ34" s="22">
        <v>6.5703240000000003</v>
      </c>
      <c r="EA34" s="22">
        <v>6.4434449999999996</v>
      </c>
      <c r="EB34" s="22">
        <v>6.4235049999999996</v>
      </c>
      <c r="EC34" s="22">
        <v>5.9616309999999997</v>
      </c>
      <c r="ED34" s="22">
        <v>6.3356209999999997</v>
      </c>
      <c r="EE34" s="22">
        <v>6.2775400000000001</v>
      </c>
      <c r="EF34" s="22">
        <v>6.3909099999999999</v>
      </c>
      <c r="EG34" s="22">
        <v>6.3985799999999999</v>
      </c>
      <c r="EH34" s="22">
        <v>5.9906730000000001</v>
      </c>
      <c r="EI34" s="22">
        <v>5.1283690000000002</v>
      </c>
      <c r="EJ34" s="22">
        <v>6.3057299999999996</v>
      </c>
      <c r="EK34" s="22">
        <v>6.7558800000000003</v>
      </c>
      <c r="EL34" s="22">
        <v>6.7107609999999998</v>
      </c>
      <c r="EM34" s="22">
        <v>6.4185169999999996</v>
      </c>
      <c r="EN34" s="22"/>
      <c r="EO34" s="7"/>
      <c r="EP34" s="14" t="s">
        <v>20</v>
      </c>
      <c r="EQ34" s="22">
        <v>3.5057299999999998</v>
      </c>
      <c r="ER34" s="22">
        <v>3.37073</v>
      </c>
      <c r="ES34" s="22">
        <v>3.1434489999999999</v>
      </c>
      <c r="ET34" s="22">
        <v>2.8455370000000002</v>
      </c>
      <c r="EU34" s="22">
        <v>2.7404670000000002</v>
      </c>
      <c r="EV34" s="22">
        <v>3.0806450000000001</v>
      </c>
      <c r="EW34" s="22">
        <v>3.1316760000000001</v>
      </c>
      <c r="EX34" s="22">
        <v>3.1485690000000002</v>
      </c>
      <c r="EY34" s="22">
        <v>3.1484930000000002</v>
      </c>
      <c r="EZ34" s="22">
        <v>3.032902</v>
      </c>
      <c r="FA34" s="22">
        <v>2.43567</v>
      </c>
      <c r="FB34" s="22">
        <v>3.0074160000000001</v>
      </c>
      <c r="FC34" s="22">
        <v>2.7179359999999999</v>
      </c>
      <c r="FD34" s="22">
        <v>2.646293</v>
      </c>
      <c r="FE34" s="22">
        <v>2.4886170000000001</v>
      </c>
      <c r="FF34" s="22">
        <v>2.3601070000000002</v>
      </c>
      <c r="FG34" s="22">
        <v>2.40747</v>
      </c>
      <c r="FH34" s="22">
        <v>2.6108449999999999</v>
      </c>
      <c r="FI34" s="22">
        <v>2.5382349999999998</v>
      </c>
      <c r="FJ34" s="22">
        <v>2.6752940000000001</v>
      </c>
      <c r="FK34" s="22">
        <v>2.618309</v>
      </c>
    </row>
    <row r="35" spans="2:167" ht="15">
      <c r="B35" s="19" t="s">
        <v>21</v>
      </c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Z35" s="19" t="s">
        <v>21</v>
      </c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X35" s="19" t="s">
        <v>21</v>
      </c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V35" s="19" t="s">
        <v>21</v>
      </c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T35" s="19" t="s">
        <v>21</v>
      </c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R35" s="19" t="s">
        <v>21</v>
      </c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P35" s="19" t="s">
        <v>21</v>
      </c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</row>
    <row r="36" spans="2:167" ht="15.5">
      <c r="B36" s="21" t="s">
        <v>11</v>
      </c>
      <c r="C36" s="28" t="s">
        <v>22</v>
      </c>
      <c r="D36" s="28" t="s">
        <v>22</v>
      </c>
      <c r="E36" s="28" t="s">
        <v>22</v>
      </c>
      <c r="F36" s="28" t="s">
        <v>22</v>
      </c>
      <c r="G36" s="28" t="s">
        <v>22</v>
      </c>
      <c r="H36" s="28" t="s">
        <v>22</v>
      </c>
      <c r="I36" s="28" t="s">
        <v>22</v>
      </c>
      <c r="J36" s="28" t="s">
        <v>22</v>
      </c>
      <c r="K36" s="28" t="s">
        <v>22</v>
      </c>
      <c r="L36" s="28" t="s">
        <v>22</v>
      </c>
      <c r="M36" s="28" t="s">
        <v>22</v>
      </c>
      <c r="N36" s="28" t="s">
        <v>22</v>
      </c>
      <c r="O36" s="28" t="s">
        <v>22</v>
      </c>
      <c r="P36" s="28" t="s">
        <v>22</v>
      </c>
      <c r="Q36" s="28" t="s">
        <v>22</v>
      </c>
      <c r="R36" s="28" t="s">
        <v>22</v>
      </c>
      <c r="S36" s="28" t="s">
        <v>22</v>
      </c>
      <c r="T36" s="28" t="s">
        <v>22</v>
      </c>
      <c r="U36" s="28" t="s">
        <v>22</v>
      </c>
      <c r="V36" s="28" t="s">
        <v>22</v>
      </c>
      <c r="W36" s="28" t="s">
        <v>22</v>
      </c>
      <c r="X36" s="28"/>
      <c r="Z36" s="21" t="s">
        <v>11</v>
      </c>
      <c r="AA36" s="28" t="s">
        <v>22</v>
      </c>
      <c r="AB36" s="28" t="s">
        <v>22</v>
      </c>
      <c r="AC36" s="28" t="s">
        <v>22</v>
      </c>
      <c r="AD36" s="28" t="s">
        <v>22</v>
      </c>
      <c r="AE36" s="28" t="s">
        <v>22</v>
      </c>
      <c r="AF36" s="28" t="s">
        <v>22</v>
      </c>
      <c r="AG36" s="28" t="s">
        <v>22</v>
      </c>
      <c r="AH36" s="28" t="s">
        <v>22</v>
      </c>
      <c r="AI36" s="28" t="s">
        <v>22</v>
      </c>
      <c r="AJ36" s="28" t="s">
        <v>22</v>
      </c>
      <c r="AK36" s="28" t="s">
        <v>22</v>
      </c>
      <c r="AL36" s="28" t="s">
        <v>22</v>
      </c>
      <c r="AM36" s="28" t="s">
        <v>22</v>
      </c>
      <c r="AN36" s="28" t="s">
        <v>22</v>
      </c>
      <c r="AO36" s="28" t="s">
        <v>22</v>
      </c>
      <c r="AP36" s="28" t="s">
        <v>22</v>
      </c>
      <c r="AQ36" s="28" t="s">
        <v>22</v>
      </c>
      <c r="AR36" s="28" t="s">
        <v>22</v>
      </c>
      <c r="AS36" s="28" t="s">
        <v>22</v>
      </c>
      <c r="AT36" s="28" t="s">
        <v>22</v>
      </c>
      <c r="AU36" s="28" t="s">
        <v>22</v>
      </c>
      <c r="AV36" s="28"/>
      <c r="AX36" s="21" t="s">
        <v>11</v>
      </c>
      <c r="AY36" s="28" t="s">
        <v>22</v>
      </c>
      <c r="AZ36" s="28" t="s">
        <v>22</v>
      </c>
      <c r="BA36" s="28" t="s">
        <v>22</v>
      </c>
      <c r="BB36" s="28" t="s">
        <v>22</v>
      </c>
      <c r="BC36" s="28" t="s">
        <v>22</v>
      </c>
      <c r="BD36" s="28" t="s">
        <v>22</v>
      </c>
      <c r="BE36" s="28" t="s">
        <v>22</v>
      </c>
      <c r="BF36" s="28" t="s">
        <v>22</v>
      </c>
      <c r="BG36" s="28" t="s">
        <v>22</v>
      </c>
      <c r="BH36" s="28" t="s">
        <v>22</v>
      </c>
      <c r="BI36" s="28" t="s">
        <v>22</v>
      </c>
      <c r="BJ36" s="28" t="s">
        <v>22</v>
      </c>
      <c r="BK36" s="28" t="s">
        <v>22</v>
      </c>
      <c r="BL36" s="28" t="s">
        <v>22</v>
      </c>
      <c r="BM36" s="28" t="s">
        <v>22</v>
      </c>
      <c r="BN36" s="28" t="s">
        <v>22</v>
      </c>
      <c r="BO36" s="28" t="s">
        <v>22</v>
      </c>
      <c r="BP36" s="28" t="s">
        <v>22</v>
      </c>
      <c r="BQ36" s="28" t="s">
        <v>22</v>
      </c>
      <c r="BR36" s="28" t="s">
        <v>22</v>
      </c>
      <c r="BS36" s="28" t="s">
        <v>22</v>
      </c>
      <c r="BT36" s="28"/>
      <c r="BV36" s="21" t="s">
        <v>11</v>
      </c>
      <c r="BW36" s="28" t="s">
        <v>22</v>
      </c>
      <c r="BX36" s="28" t="s">
        <v>22</v>
      </c>
      <c r="BY36" s="28" t="s">
        <v>22</v>
      </c>
      <c r="BZ36" s="28" t="s">
        <v>22</v>
      </c>
      <c r="CA36" s="28" t="s">
        <v>22</v>
      </c>
      <c r="CB36" s="28" t="s">
        <v>22</v>
      </c>
      <c r="CC36" s="28" t="s">
        <v>22</v>
      </c>
      <c r="CD36" s="28" t="s">
        <v>22</v>
      </c>
      <c r="CE36" s="28" t="s">
        <v>22</v>
      </c>
      <c r="CF36" s="28" t="s">
        <v>22</v>
      </c>
      <c r="CG36" s="28" t="s">
        <v>22</v>
      </c>
      <c r="CH36" s="28" t="s">
        <v>22</v>
      </c>
      <c r="CI36" s="28" t="s">
        <v>22</v>
      </c>
      <c r="CJ36" s="28" t="s">
        <v>22</v>
      </c>
      <c r="CK36" s="28" t="s">
        <v>22</v>
      </c>
      <c r="CL36" s="28" t="s">
        <v>22</v>
      </c>
      <c r="CM36" s="28" t="s">
        <v>22</v>
      </c>
      <c r="CN36" s="28" t="s">
        <v>22</v>
      </c>
      <c r="CO36" s="28" t="s">
        <v>22</v>
      </c>
      <c r="CP36" s="28" t="s">
        <v>22</v>
      </c>
      <c r="CQ36" s="28" t="s">
        <v>22</v>
      </c>
      <c r="CR36" s="28"/>
      <c r="CT36" s="21" t="s">
        <v>11</v>
      </c>
      <c r="CU36" s="28" t="s">
        <v>22</v>
      </c>
      <c r="CV36" s="28" t="s">
        <v>22</v>
      </c>
      <c r="CW36" s="28" t="s">
        <v>22</v>
      </c>
      <c r="CX36" s="28" t="s">
        <v>22</v>
      </c>
      <c r="CY36" s="28" t="s">
        <v>22</v>
      </c>
      <c r="CZ36" s="28" t="s">
        <v>22</v>
      </c>
      <c r="DA36" s="28" t="s">
        <v>22</v>
      </c>
      <c r="DB36" s="28" t="s">
        <v>22</v>
      </c>
      <c r="DC36" s="28" t="s">
        <v>22</v>
      </c>
      <c r="DD36" s="28" t="s">
        <v>22</v>
      </c>
      <c r="DE36" s="28" t="s">
        <v>22</v>
      </c>
      <c r="DF36" s="28" t="s">
        <v>22</v>
      </c>
      <c r="DG36" s="28" t="s">
        <v>22</v>
      </c>
      <c r="DH36" s="28" t="s">
        <v>22</v>
      </c>
      <c r="DI36" s="28" t="s">
        <v>22</v>
      </c>
      <c r="DJ36" s="28" t="s">
        <v>22</v>
      </c>
      <c r="DK36" s="28" t="s">
        <v>22</v>
      </c>
      <c r="DL36" s="28" t="s">
        <v>22</v>
      </c>
      <c r="DM36" s="28" t="s">
        <v>22</v>
      </c>
      <c r="DN36" s="28" t="s">
        <v>22</v>
      </c>
      <c r="DO36" s="28" t="s">
        <v>22</v>
      </c>
      <c r="DP36" s="28"/>
      <c r="DR36" s="21" t="s">
        <v>11</v>
      </c>
      <c r="DS36" s="28" t="s">
        <v>22</v>
      </c>
      <c r="DT36" s="28" t="s">
        <v>22</v>
      </c>
      <c r="DU36" s="28" t="s">
        <v>22</v>
      </c>
      <c r="DV36" s="28" t="s">
        <v>22</v>
      </c>
      <c r="DW36" s="28" t="s">
        <v>22</v>
      </c>
      <c r="DX36" s="28" t="s">
        <v>22</v>
      </c>
      <c r="DY36" s="28" t="s">
        <v>22</v>
      </c>
      <c r="DZ36" s="28" t="s">
        <v>22</v>
      </c>
      <c r="EA36" s="28" t="s">
        <v>22</v>
      </c>
      <c r="EB36" s="28" t="s">
        <v>22</v>
      </c>
      <c r="EC36" s="28" t="s">
        <v>22</v>
      </c>
      <c r="ED36" s="28" t="s">
        <v>22</v>
      </c>
      <c r="EE36" s="28" t="s">
        <v>22</v>
      </c>
      <c r="EF36" s="28" t="s">
        <v>22</v>
      </c>
      <c r="EG36" s="28" t="s">
        <v>22</v>
      </c>
      <c r="EH36" s="28" t="s">
        <v>22</v>
      </c>
      <c r="EI36" s="28" t="s">
        <v>22</v>
      </c>
      <c r="EJ36" s="28" t="s">
        <v>22</v>
      </c>
      <c r="EK36" s="28" t="s">
        <v>22</v>
      </c>
      <c r="EL36" s="28" t="s">
        <v>22</v>
      </c>
      <c r="EM36" s="28" t="s">
        <v>22</v>
      </c>
      <c r="EN36" s="28"/>
      <c r="EP36" s="21" t="s">
        <v>11</v>
      </c>
      <c r="EQ36" s="28" t="s">
        <v>22</v>
      </c>
      <c r="ER36" s="28" t="s">
        <v>22</v>
      </c>
      <c r="ES36" s="28" t="s">
        <v>22</v>
      </c>
      <c r="ET36" s="28" t="s">
        <v>22</v>
      </c>
      <c r="EU36" s="28" t="s">
        <v>22</v>
      </c>
      <c r="EV36" s="28" t="s">
        <v>22</v>
      </c>
      <c r="EW36" s="28" t="s">
        <v>22</v>
      </c>
      <c r="EX36" s="28" t="s">
        <v>22</v>
      </c>
      <c r="EY36" s="28" t="s">
        <v>22</v>
      </c>
      <c r="EZ36" s="28" t="s">
        <v>22</v>
      </c>
      <c r="FA36" s="28" t="s">
        <v>22</v>
      </c>
      <c r="FB36" s="28" t="s">
        <v>22</v>
      </c>
      <c r="FC36" s="28" t="s">
        <v>22</v>
      </c>
      <c r="FD36" s="28" t="s">
        <v>22</v>
      </c>
      <c r="FE36" s="28" t="s">
        <v>22</v>
      </c>
      <c r="FF36" s="28" t="s">
        <v>22</v>
      </c>
      <c r="FG36" s="28" t="s">
        <v>22</v>
      </c>
      <c r="FH36" s="28" t="s">
        <v>22</v>
      </c>
      <c r="FI36" s="28" t="s">
        <v>22</v>
      </c>
      <c r="FJ36" s="28" t="s">
        <v>22</v>
      </c>
      <c r="FK36" s="28" t="s">
        <v>22</v>
      </c>
    </row>
    <row r="37" spans="2:167">
      <c r="B37" s="20" t="s">
        <v>12</v>
      </c>
      <c r="C37" s="17">
        <v>0</v>
      </c>
      <c r="D37" s="17">
        <v>0</v>
      </c>
      <c r="E37" s="17">
        <v>0</v>
      </c>
      <c r="F37" s="17">
        <v>2.8131E-2</v>
      </c>
      <c r="G37" s="17">
        <v>3.7629999999999997E-2</v>
      </c>
      <c r="H37" s="17">
        <v>3.2916000000000001E-2</v>
      </c>
      <c r="I37" s="17">
        <v>2.5631999999999999E-2</v>
      </c>
      <c r="J37" s="17">
        <v>1.6157000000000001E-2</v>
      </c>
      <c r="K37" s="17">
        <v>1.7201000000000001E-2</v>
      </c>
      <c r="L37" s="17">
        <v>3.2598000000000002E-2</v>
      </c>
      <c r="M37" s="17">
        <v>2.3293999999999999E-2</v>
      </c>
      <c r="N37" s="17">
        <v>2.1128000000000001E-2</v>
      </c>
      <c r="O37" s="17">
        <v>2.1683000000000001E-2</v>
      </c>
      <c r="P37" s="17">
        <v>3.0244E-2</v>
      </c>
      <c r="Q37" s="17">
        <v>2.8566999999999999E-2</v>
      </c>
      <c r="R37" s="17">
        <v>3.1827000000000001E-2</v>
      </c>
      <c r="S37" s="17">
        <v>3.2188000000000001E-2</v>
      </c>
      <c r="T37" s="17">
        <v>3.3783000000000001E-2</v>
      </c>
      <c r="U37" s="17">
        <v>3.6159999999999998E-2</v>
      </c>
      <c r="V37" s="17">
        <v>3.8214999999999999E-2</v>
      </c>
      <c r="W37" s="17">
        <v>3.4965999999999997E-2</v>
      </c>
      <c r="X37" s="17"/>
      <c r="Z37" s="20" t="s">
        <v>12</v>
      </c>
      <c r="AA37" s="17">
        <v>1.029075</v>
      </c>
      <c r="AB37" s="17">
        <v>0.83023599999999997</v>
      </c>
      <c r="AC37" s="17">
        <v>0.92482500000000001</v>
      </c>
      <c r="AD37" s="17">
        <v>0.99519800000000003</v>
      </c>
      <c r="AE37" s="17">
        <v>0.96583300000000005</v>
      </c>
      <c r="AF37" s="17">
        <v>0.92298000000000002</v>
      </c>
      <c r="AG37" s="17">
        <v>0.80069400000000002</v>
      </c>
      <c r="AH37" s="17">
        <v>0.87185900000000005</v>
      </c>
      <c r="AI37" s="17">
        <v>0.88762600000000003</v>
      </c>
      <c r="AJ37" s="17">
        <v>0.947959</v>
      </c>
      <c r="AK37" s="17">
        <v>0.77779900000000002</v>
      </c>
      <c r="AL37" s="17">
        <v>0.79003599999999996</v>
      </c>
      <c r="AM37" s="17">
        <v>0.799211</v>
      </c>
      <c r="AN37" s="17">
        <v>0.84926400000000002</v>
      </c>
      <c r="AO37" s="17">
        <v>0.86411199999999999</v>
      </c>
      <c r="AP37" s="17">
        <v>0.87291399999999997</v>
      </c>
      <c r="AQ37" s="17">
        <v>0.90012700000000001</v>
      </c>
      <c r="AR37" s="17">
        <v>0.97221900000000006</v>
      </c>
      <c r="AS37" s="17">
        <v>1.0314030000000001</v>
      </c>
      <c r="AT37" s="17">
        <v>1.1386959999999999</v>
      </c>
      <c r="AU37" s="17">
        <v>0.99831099999999995</v>
      </c>
      <c r="AV37" s="17"/>
      <c r="AX37" s="20" t="s">
        <v>12</v>
      </c>
      <c r="AY37" s="17">
        <v>11.894579</v>
      </c>
      <c r="AZ37" s="17">
        <v>11.001469</v>
      </c>
      <c r="BA37" s="17">
        <v>11.658378000000001</v>
      </c>
      <c r="BB37" s="17">
        <v>13.038095</v>
      </c>
      <c r="BC37" s="17">
        <v>12.374114000000001</v>
      </c>
      <c r="BD37" s="17">
        <v>12.496065</v>
      </c>
      <c r="BE37" s="17">
        <v>11.159846999999999</v>
      </c>
      <c r="BF37" s="17">
        <v>12.860906</v>
      </c>
      <c r="BG37" s="17">
        <v>13.237591</v>
      </c>
      <c r="BH37" s="17">
        <v>12.113027000000001</v>
      </c>
      <c r="BI37" s="17">
        <v>11.264764</v>
      </c>
      <c r="BJ37" s="17">
        <v>12.684863999999999</v>
      </c>
      <c r="BK37" s="17">
        <v>10.949673000000001</v>
      </c>
      <c r="BL37" s="17">
        <v>12.981197999999999</v>
      </c>
      <c r="BM37" s="17">
        <v>13.407845999999999</v>
      </c>
      <c r="BN37" s="17">
        <v>13.422394000000001</v>
      </c>
      <c r="BO37" s="17">
        <v>12.099264</v>
      </c>
      <c r="BP37" s="17">
        <v>12.691943</v>
      </c>
      <c r="BQ37" s="17">
        <v>15.076238</v>
      </c>
      <c r="BR37" s="17">
        <v>12.750132000000001</v>
      </c>
      <c r="BS37" s="17">
        <v>11.269188</v>
      </c>
      <c r="BT37" s="17"/>
      <c r="BV37" s="20" t="s">
        <v>12</v>
      </c>
      <c r="BW37" s="17">
        <v>0.91997600000000002</v>
      </c>
      <c r="BX37" s="17">
        <v>0.80718000000000001</v>
      </c>
      <c r="BY37" s="17">
        <v>0.85877599999999998</v>
      </c>
      <c r="BZ37" s="17">
        <v>0.82921699999999998</v>
      </c>
      <c r="CA37" s="17">
        <v>0.83958100000000002</v>
      </c>
      <c r="CB37" s="17">
        <v>0.72779899999999997</v>
      </c>
      <c r="CC37" s="17">
        <v>0.60885800000000001</v>
      </c>
      <c r="CD37" s="17">
        <v>0.70961700000000005</v>
      </c>
      <c r="CE37" s="17">
        <v>0.77476999999999996</v>
      </c>
      <c r="CF37" s="17">
        <v>0.74058100000000004</v>
      </c>
      <c r="CG37" s="17">
        <v>0.66087499999999999</v>
      </c>
      <c r="CH37" s="17">
        <v>0.72758900000000004</v>
      </c>
      <c r="CI37" s="17">
        <v>0.68157400000000001</v>
      </c>
      <c r="CJ37" s="17">
        <v>0.86301300000000003</v>
      </c>
      <c r="CK37" s="17">
        <v>0.88546599999999998</v>
      </c>
      <c r="CL37" s="17">
        <v>0.71552400000000005</v>
      </c>
      <c r="CM37" s="17">
        <v>0.75241599999999997</v>
      </c>
      <c r="CN37" s="17">
        <v>0.79139300000000001</v>
      </c>
      <c r="CO37" s="17">
        <v>0.87872899999999998</v>
      </c>
      <c r="CP37" s="17">
        <v>0.88596600000000003</v>
      </c>
      <c r="CQ37" s="17">
        <v>0.81920099999999996</v>
      </c>
      <c r="CR37" s="17"/>
      <c r="CT37" s="20" t="s">
        <v>12</v>
      </c>
      <c r="CU37" s="17">
        <v>1.3662799999999999</v>
      </c>
      <c r="CV37" s="17">
        <v>1.3144199999999999</v>
      </c>
      <c r="CW37" s="17">
        <v>1.403376</v>
      </c>
      <c r="CX37" s="17">
        <v>1.227158</v>
      </c>
      <c r="CY37" s="17">
        <v>1.170345</v>
      </c>
      <c r="CZ37" s="17">
        <v>1.0902099999999999</v>
      </c>
      <c r="DA37" s="17">
        <v>1.140083</v>
      </c>
      <c r="DB37" s="17">
        <v>1.115405</v>
      </c>
      <c r="DC37" s="17">
        <v>1.175889</v>
      </c>
      <c r="DD37" s="17">
        <v>1.2318</v>
      </c>
      <c r="DE37" s="17">
        <v>1.29474</v>
      </c>
      <c r="DF37" s="17">
        <v>1.240713</v>
      </c>
      <c r="DG37" s="17">
        <v>1.2050350000000001</v>
      </c>
      <c r="DH37" s="17">
        <v>1.3306469999999999</v>
      </c>
      <c r="DI37" s="17">
        <v>1.346689</v>
      </c>
      <c r="DJ37" s="17">
        <v>1.1976880000000001</v>
      </c>
      <c r="DK37" s="17">
        <v>1.162399</v>
      </c>
      <c r="DL37" s="17">
        <v>1.284297</v>
      </c>
      <c r="DM37" s="17">
        <v>1.4718549999999999</v>
      </c>
      <c r="DN37" s="17">
        <v>1.5520959999999999</v>
      </c>
      <c r="DO37" s="17">
        <v>1.3651249999999999</v>
      </c>
      <c r="DP37" s="17"/>
      <c r="DR37" s="20" t="s">
        <v>12</v>
      </c>
      <c r="DS37" s="17">
        <v>6.1356650000000004</v>
      </c>
      <c r="DT37" s="17">
        <v>5.1541059999999996</v>
      </c>
      <c r="DU37" s="17">
        <v>5.9386299999999999</v>
      </c>
      <c r="DV37" s="17">
        <v>6.0126229999999996</v>
      </c>
      <c r="DW37" s="17">
        <v>5.9119479999999998</v>
      </c>
      <c r="DX37" s="17">
        <v>5.2707220000000001</v>
      </c>
      <c r="DY37" s="17">
        <v>5.3623079999999996</v>
      </c>
      <c r="DZ37" s="17">
        <v>6.4451499999999999</v>
      </c>
      <c r="EA37" s="17">
        <v>6.3115019999999999</v>
      </c>
      <c r="EB37" s="17">
        <v>6.2929490000000001</v>
      </c>
      <c r="EC37" s="17">
        <v>5.8220999999999998</v>
      </c>
      <c r="ED37" s="17">
        <v>6.1774250000000004</v>
      </c>
      <c r="EE37" s="17">
        <v>6.1064290000000003</v>
      </c>
      <c r="EF37" s="17">
        <v>6.2360139999999999</v>
      </c>
      <c r="EG37" s="17">
        <v>6.2571209999999997</v>
      </c>
      <c r="EH37" s="17">
        <v>5.8700590000000004</v>
      </c>
      <c r="EI37" s="17">
        <v>4.9873770000000004</v>
      </c>
      <c r="EJ37" s="17">
        <v>6.1255519999999999</v>
      </c>
      <c r="EK37" s="17">
        <v>6.5722180000000003</v>
      </c>
      <c r="EL37" s="17">
        <v>6.5507949999999999</v>
      </c>
      <c r="EM37" s="17">
        <v>6.2689089999999998</v>
      </c>
      <c r="EN37" s="17"/>
      <c r="EP37" s="20" t="s">
        <v>12</v>
      </c>
      <c r="EQ37" s="17">
        <v>2.6402009999999998</v>
      </c>
      <c r="ER37" s="17">
        <v>2.5038719999999999</v>
      </c>
      <c r="ES37" s="17">
        <v>2.5890200000000001</v>
      </c>
      <c r="ET37" s="17">
        <v>2.350454</v>
      </c>
      <c r="EU37" s="17">
        <v>2.2187290000000002</v>
      </c>
      <c r="EV37" s="17">
        <v>2.438952</v>
      </c>
      <c r="EW37" s="17">
        <v>2.5454919999999999</v>
      </c>
      <c r="EX37" s="17">
        <v>2.542748</v>
      </c>
      <c r="EY37" s="17">
        <v>2.603148</v>
      </c>
      <c r="EZ37" s="17">
        <v>2.5464340000000001</v>
      </c>
      <c r="FA37" s="17">
        <v>2.0329860000000002</v>
      </c>
      <c r="FB37" s="17">
        <v>2.629696</v>
      </c>
      <c r="FC37" s="17">
        <v>2.3874110000000002</v>
      </c>
      <c r="FD37" s="17">
        <v>2.3437160000000001</v>
      </c>
      <c r="FE37" s="17">
        <v>2.2151149999999999</v>
      </c>
      <c r="FF37" s="17">
        <v>2.1220409999999998</v>
      </c>
      <c r="FG37" s="17">
        <v>2.1810010000000002</v>
      </c>
      <c r="FH37" s="17">
        <v>2.3672040000000001</v>
      </c>
      <c r="FI37" s="17">
        <v>2.2647840000000001</v>
      </c>
      <c r="FJ37" s="17">
        <v>2.4142100000000002</v>
      </c>
      <c r="FK37" s="17">
        <v>2.3832580000000001</v>
      </c>
    </row>
    <row r="38" spans="2:167">
      <c r="B38" s="20" t="s">
        <v>13</v>
      </c>
      <c r="C38" s="17">
        <v>2.2960479999999999</v>
      </c>
      <c r="D38" s="17">
        <v>2.3443640000000001</v>
      </c>
      <c r="E38" s="17">
        <v>2.5408729999999999</v>
      </c>
      <c r="F38" s="17">
        <v>2.2345480000000002</v>
      </c>
      <c r="G38" s="17">
        <v>2.2518370000000001</v>
      </c>
      <c r="H38" s="17">
        <v>1.9666870000000001</v>
      </c>
      <c r="I38" s="17">
        <v>1.9061859999999999</v>
      </c>
      <c r="J38" s="17">
        <v>2.3894289999999998</v>
      </c>
      <c r="K38" s="17">
        <v>2.461481</v>
      </c>
      <c r="L38" s="17">
        <v>2.410199</v>
      </c>
      <c r="M38" s="17">
        <v>2.495409</v>
      </c>
      <c r="N38" s="17">
        <v>2.8996629999999999</v>
      </c>
      <c r="O38" s="17">
        <v>2.3394330000000001</v>
      </c>
      <c r="P38" s="17">
        <v>1.827909</v>
      </c>
      <c r="Q38" s="17">
        <v>1.8515729999999999</v>
      </c>
      <c r="R38" s="17">
        <v>1.898104</v>
      </c>
      <c r="S38" s="17">
        <v>1.6817949999999999</v>
      </c>
      <c r="T38" s="17">
        <v>1.8001309999999999</v>
      </c>
      <c r="U38" s="17">
        <v>1.8341209999999999</v>
      </c>
      <c r="V38" s="17">
        <v>1.77894</v>
      </c>
      <c r="W38" s="17">
        <v>1.6049709999999999</v>
      </c>
      <c r="X38" s="17"/>
      <c r="Z38" s="20" t="s">
        <v>13</v>
      </c>
      <c r="AA38" s="17">
        <v>3.2657669999999999</v>
      </c>
      <c r="AB38" s="17">
        <v>2.975606</v>
      </c>
      <c r="AC38" s="17">
        <v>3.1033940000000002</v>
      </c>
      <c r="AD38" s="17">
        <v>3.0782820000000002</v>
      </c>
      <c r="AE38" s="17">
        <v>4.0244309999999999</v>
      </c>
      <c r="AF38" s="17">
        <v>3.293917</v>
      </c>
      <c r="AG38" s="17">
        <v>2.9492720000000001</v>
      </c>
      <c r="AH38" s="17">
        <v>3.2856860000000001</v>
      </c>
      <c r="AI38" s="17">
        <v>2.7456019999999999</v>
      </c>
      <c r="AJ38" s="17">
        <v>2.492442</v>
      </c>
      <c r="AK38" s="17">
        <v>2.0759080000000001</v>
      </c>
      <c r="AL38" s="17">
        <v>1.7886280000000001</v>
      </c>
      <c r="AM38" s="17">
        <v>1.5311950000000001</v>
      </c>
      <c r="AN38" s="17">
        <v>1.399159</v>
      </c>
      <c r="AO38" s="17">
        <v>1.4116820000000001</v>
      </c>
      <c r="AP38" s="17">
        <v>1.350903</v>
      </c>
      <c r="AQ38" s="17">
        <v>1.4956849999999999</v>
      </c>
      <c r="AR38" s="17">
        <v>1.142468</v>
      </c>
      <c r="AS38" s="17">
        <v>1.1256250000000001</v>
      </c>
      <c r="AT38" s="17">
        <v>1.079105</v>
      </c>
      <c r="AU38" s="17">
        <v>0.833314</v>
      </c>
      <c r="AV38" s="17"/>
      <c r="AX38" s="20" t="s">
        <v>13</v>
      </c>
      <c r="AY38" s="17">
        <v>2.2048679999999998</v>
      </c>
      <c r="AZ38" s="17">
        <v>1.968124</v>
      </c>
      <c r="BA38" s="17">
        <v>2.1636220000000002</v>
      </c>
      <c r="BB38" s="17">
        <v>2.0462250000000002</v>
      </c>
      <c r="BC38" s="17">
        <v>1.8778950000000001</v>
      </c>
      <c r="BD38" s="17">
        <v>2.2491189999999999</v>
      </c>
      <c r="BE38" s="17">
        <v>1.972996</v>
      </c>
      <c r="BF38" s="17">
        <v>1.934841</v>
      </c>
      <c r="BG38" s="17">
        <v>1.701587</v>
      </c>
      <c r="BH38" s="17">
        <v>1.804241</v>
      </c>
      <c r="BI38" s="17">
        <v>1.785976</v>
      </c>
      <c r="BJ38" s="17">
        <v>1.4789159999999999</v>
      </c>
      <c r="BK38" s="17">
        <v>1.2409140000000001</v>
      </c>
      <c r="BL38" s="17">
        <v>1.371</v>
      </c>
      <c r="BM38" s="17">
        <v>1.2384630000000001</v>
      </c>
      <c r="BN38" s="17">
        <v>1.1428670000000001</v>
      </c>
      <c r="BO38" s="17">
        <v>0.85027399999999997</v>
      </c>
      <c r="BP38" s="17">
        <v>0.74007999999999996</v>
      </c>
      <c r="BQ38" s="17">
        <v>0.74785100000000004</v>
      </c>
      <c r="BR38" s="17">
        <v>0.63299700000000003</v>
      </c>
      <c r="BS38" s="17">
        <v>0.52844199999999997</v>
      </c>
      <c r="BT38" s="17"/>
      <c r="BV38" s="20" t="s">
        <v>13</v>
      </c>
      <c r="BW38" s="17">
        <v>3.7448000000000002E-2</v>
      </c>
      <c r="BX38" s="17">
        <v>2.1669000000000001E-2</v>
      </c>
      <c r="BY38" s="17">
        <v>1.6109999999999999E-2</v>
      </c>
      <c r="BZ38" s="17">
        <v>1.4867E-2</v>
      </c>
      <c r="CA38" s="17">
        <v>1.1342E-2</v>
      </c>
      <c r="CB38" s="17">
        <v>1.0959999999999999E-2</v>
      </c>
      <c r="CC38" s="17">
        <v>1.1434E-2</v>
      </c>
      <c r="CD38" s="17">
        <v>1.2829E-2</v>
      </c>
      <c r="CE38" s="17">
        <v>1.2191E-2</v>
      </c>
      <c r="CF38" s="17">
        <v>9.9179999999999997E-3</v>
      </c>
      <c r="CG38" s="17">
        <v>2.1101999999999999E-2</v>
      </c>
      <c r="CH38" s="17">
        <v>9.9030000000000003E-3</v>
      </c>
      <c r="CI38" s="17">
        <v>9.757E-3</v>
      </c>
      <c r="CJ38" s="17">
        <v>2.4982000000000001E-2</v>
      </c>
      <c r="CK38" s="17">
        <v>1.6091000000000001E-2</v>
      </c>
      <c r="CL38" s="17">
        <v>1.2858E-2</v>
      </c>
      <c r="CM38" s="17">
        <v>6.9959999999999996E-3</v>
      </c>
      <c r="CN38" s="17">
        <v>1.0430999999999999E-2</v>
      </c>
      <c r="CO38" s="17">
        <v>1.2418E-2</v>
      </c>
      <c r="CP38" s="17">
        <v>9.9590000000000008E-3</v>
      </c>
      <c r="CQ38" s="17">
        <v>9.9380000000000007E-3</v>
      </c>
      <c r="CR38" s="17"/>
      <c r="CT38" s="20" t="s">
        <v>13</v>
      </c>
      <c r="CU38" s="17">
        <v>2.7616999999999999E-2</v>
      </c>
      <c r="CV38" s="17">
        <v>1.7618000000000002E-2</v>
      </c>
      <c r="CW38" s="17">
        <v>2.2078E-2</v>
      </c>
      <c r="CX38" s="17">
        <v>2.3369000000000001E-2</v>
      </c>
      <c r="CY38" s="17">
        <v>4.4692000000000003E-2</v>
      </c>
      <c r="CZ38" s="17">
        <v>4.7417000000000001E-2</v>
      </c>
      <c r="DA38" s="17">
        <v>4.1313999999999997E-2</v>
      </c>
      <c r="DB38" s="17">
        <v>2.9203E-2</v>
      </c>
      <c r="DC38" s="17">
        <v>2.5581E-2</v>
      </c>
      <c r="DD38" s="17">
        <v>4.4542999999999999E-2</v>
      </c>
      <c r="DE38" s="17">
        <v>3.721E-2</v>
      </c>
      <c r="DF38" s="17">
        <v>2.3737000000000001E-2</v>
      </c>
      <c r="DG38" s="17">
        <v>0.04</v>
      </c>
      <c r="DH38" s="17">
        <v>1.8719E-2</v>
      </c>
      <c r="DI38" s="17">
        <v>1.7641E-2</v>
      </c>
      <c r="DJ38" s="17">
        <v>1.8645999999999999E-2</v>
      </c>
      <c r="DK38" s="17">
        <v>2.1604999999999999E-2</v>
      </c>
      <c r="DL38" s="17">
        <v>2.4618999999999999E-2</v>
      </c>
      <c r="DM38" s="17">
        <v>1.4252000000000001E-2</v>
      </c>
      <c r="DN38" s="17">
        <v>1.452E-2</v>
      </c>
      <c r="DO38" s="17">
        <v>9.5449999999999997E-3</v>
      </c>
      <c r="DP38" s="17"/>
      <c r="DR38" s="20" t="s">
        <v>13</v>
      </c>
      <c r="DS38" s="17">
        <v>1.7062999999999998E-2</v>
      </c>
      <c r="DT38" s="17">
        <v>5.1739999999999998E-3</v>
      </c>
      <c r="DU38" s="17">
        <v>5.9849999999999999E-3</v>
      </c>
      <c r="DV38" s="17">
        <v>3.0370000000000002E-3</v>
      </c>
      <c r="DW38" s="17">
        <v>2.8869999999999998E-3</v>
      </c>
      <c r="DX38" s="17">
        <v>4.6880000000000003E-3</v>
      </c>
      <c r="DY38" s="17">
        <v>3.375E-3</v>
      </c>
      <c r="DZ38" s="17">
        <v>2.8730000000000001E-3</v>
      </c>
      <c r="EA38" s="17">
        <v>4.1120000000000002E-3</v>
      </c>
      <c r="EB38" s="17">
        <v>5.1070000000000004E-3</v>
      </c>
      <c r="EC38" s="17">
        <v>4.548E-3</v>
      </c>
      <c r="ED38" s="17">
        <v>5.228E-3</v>
      </c>
      <c r="EE38" s="17">
        <v>1.9380000000000001E-3</v>
      </c>
      <c r="EF38" s="17">
        <v>2.6749999999999999E-3</v>
      </c>
      <c r="EG38" s="17">
        <v>1.9269999999999999E-3</v>
      </c>
      <c r="EH38" s="17">
        <v>1.4519999999999999E-3</v>
      </c>
      <c r="EI38" s="17">
        <v>2.9E-4</v>
      </c>
      <c r="EJ38" s="17">
        <v>1.8599999999999999E-4</v>
      </c>
      <c r="EK38" s="17">
        <v>2.3599999999999999E-4</v>
      </c>
      <c r="EL38" s="17">
        <v>1.518E-3</v>
      </c>
      <c r="EM38" s="17">
        <v>8.8500000000000004E-4</v>
      </c>
      <c r="EN38" s="17"/>
      <c r="EP38" s="20" t="s">
        <v>13</v>
      </c>
      <c r="EQ38" s="17">
        <v>0.48290499999999997</v>
      </c>
      <c r="ER38" s="17">
        <v>0.49385299999999999</v>
      </c>
      <c r="ES38" s="17">
        <v>0.187949</v>
      </c>
      <c r="ET38" s="17">
        <v>0.156301</v>
      </c>
      <c r="EU38" s="17">
        <v>0.23183500000000001</v>
      </c>
      <c r="EV38" s="17">
        <v>0.30538700000000002</v>
      </c>
      <c r="EW38" s="17">
        <v>0.31683099999999997</v>
      </c>
      <c r="EX38" s="17">
        <v>0.33060699999999998</v>
      </c>
      <c r="EY38" s="17">
        <v>0.25609799999999999</v>
      </c>
      <c r="EZ38" s="17">
        <v>0.23836499999999999</v>
      </c>
      <c r="FA38" s="17">
        <v>0.174371</v>
      </c>
      <c r="FB38" s="17">
        <v>0.14385300000000001</v>
      </c>
      <c r="FC38" s="17">
        <v>0.119244</v>
      </c>
      <c r="FD38" s="17">
        <v>0.104889</v>
      </c>
      <c r="FE38" s="17">
        <v>9.7903000000000004E-2</v>
      </c>
      <c r="FF38" s="17">
        <v>8.7905999999999998E-2</v>
      </c>
      <c r="FG38" s="17">
        <v>6.6376000000000004E-2</v>
      </c>
      <c r="FH38" s="17">
        <v>4.7599000000000002E-2</v>
      </c>
      <c r="FI38" s="17">
        <v>5.9494999999999999E-2</v>
      </c>
      <c r="FJ38" s="17">
        <v>4.3145999999999997E-2</v>
      </c>
      <c r="FK38" s="17">
        <v>3.7213999999999997E-2</v>
      </c>
    </row>
    <row r="39" spans="2:167" ht="14.5">
      <c r="B39" s="20" t="s">
        <v>14</v>
      </c>
      <c r="C39" s="17">
        <v>9.9131999999999998E-2</v>
      </c>
      <c r="D39" s="17">
        <v>9.5140000000000002E-2</v>
      </c>
      <c r="E39" s="17">
        <v>8.7919999999999998E-2</v>
      </c>
      <c r="F39" s="17">
        <v>8.7209999999999996E-2</v>
      </c>
      <c r="G39" s="17">
        <v>7.8023999999999996E-2</v>
      </c>
      <c r="H39" s="17">
        <v>9.5488000000000003E-2</v>
      </c>
      <c r="I39" s="17">
        <v>0.10328</v>
      </c>
      <c r="J39" s="17">
        <v>0.106762</v>
      </c>
      <c r="K39" s="17">
        <v>0.119051</v>
      </c>
      <c r="L39" s="17">
        <v>0.11297699999999999</v>
      </c>
      <c r="M39" s="17">
        <v>0.103195</v>
      </c>
      <c r="N39" s="17">
        <v>8.9482999999999993E-2</v>
      </c>
      <c r="O39" s="17">
        <v>7.3038000000000006E-2</v>
      </c>
      <c r="P39" s="17">
        <v>7.0000000000000007E-2</v>
      </c>
      <c r="Q39" s="17">
        <v>7.1885000000000004E-2</v>
      </c>
      <c r="R39" s="17">
        <v>8.3176E-2</v>
      </c>
      <c r="S39" s="17">
        <v>7.0848999999999995E-2</v>
      </c>
      <c r="T39" s="17">
        <v>6.7591999999999999E-2</v>
      </c>
      <c r="U39" s="17">
        <v>4.4435000000000002E-2</v>
      </c>
      <c r="V39" s="17">
        <v>5.2720999999999997E-2</v>
      </c>
      <c r="W39" s="17">
        <v>3.6523E-2</v>
      </c>
      <c r="X39" s="17"/>
      <c r="Z39" s="20" t="s">
        <v>14</v>
      </c>
      <c r="AA39" s="17">
        <v>6.2142999999999997E-2</v>
      </c>
      <c r="AB39" s="17">
        <v>6.2232999999999997E-2</v>
      </c>
      <c r="AC39" s="17">
        <v>6.5511E-2</v>
      </c>
      <c r="AD39" s="17">
        <v>5.4132E-2</v>
      </c>
      <c r="AE39" s="17">
        <v>5.9975000000000001E-2</v>
      </c>
      <c r="AF39" s="17">
        <v>8.6702000000000001E-2</v>
      </c>
      <c r="AG39" s="17">
        <v>6.7283999999999997E-2</v>
      </c>
      <c r="AH39" s="17">
        <v>8.2074999999999995E-2</v>
      </c>
      <c r="AI39" s="17">
        <v>6.6950999999999997E-2</v>
      </c>
      <c r="AJ39" s="17">
        <v>6.1238000000000001E-2</v>
      </c>
      <c r="AK39" s="17">
        <v>7.5200000000000003E-2</v>
      </c>
      <c r="AL39" s="17">
        <v>7.8825999999999993E-2</v>
      </c>
      <c r="AM39" s="17">
        <v>8.6665000000000006E-2</v>
      </c>
      <c r="AN39" s="17">
        <v>9.1240000000000002E-2</v>
      </c>
      <c r="AO39" s="17">
        <v>9.0049000000000004E-2</v>
      </c>
      <c r="AP39" s="17">
        <v>9.3437000000000006E-2</v>
      </c>
      <c r="AQ39" s="17">
        <v>9.7316E-2</v>
      </c>
      <c r="AR39" s="17">
        <v>9.4615000000000005E-2</v>
      </c>
      <c r="AS39" s="17">
        <v>0.100575</v>
      </c>
      <c r="AT39" s="17">
        <v>0.10702200000000001</v>
      </c>
      <c r="AU39" s="17">
        <v>7.9744999999999996E-2</v>
      </c>
      <c r="AV39" s="17"/>
      <c r="AX39" s="20" t="s">
        <v>14</v>
      </c>
      <c r="AY39" s="17">
        <v>0.29122199999999998</v>
      </c>
      <c r="AZ39" s="17">
        <v>0.270339</v>
      </c>
      <c r="BA39" s="17">
        <v>0.26471600000000001</v>
      </c>
      <c r="BB39" s="17">
        <v>0.30049599999999999</v>
      </c>
      <c r="BC39" s="17">
        <v>0.29935800000000001</v>
      </c>
      <c r="BD39" s="17">
        <v>0.39272600000000002</v>
      </c>
      <c r="BE39" s="17">
        <v>0.45249299999999998</v>
      </c>
      <c r="BF39" s="17">
        <v>0.512401</v>
      </c>
      <c r="BG39" s="17">
        <v>0.55818999999999996</v>
      </c>
      <c r="BH39" s="17">
        <v>0.50129900000000005</v>
      </c>
      <c r="BI39" s="17">
        <v>0.53100000000000003</v>
      </c>
      <c r="BJ39" s="17">
        <v>0.633077</v>
      </c>
      <c r="BK39" s="17">
        <v>0.728908</v>
      </c>
      <c r="BL39" s="17">
        <v>0.51612800000000003</v>
      </c>
      <c r="BM39" s="17">
        <v>0.46831800000000001</v>
      </c>
      <c r="BN39" s="17">
        <v>0.459283</v>
      </c>
      <c r="BO39" s="17">
        <v>0.63370800000000005</v>
      </c>
      <c r="BP39" s="17">
        <v>0.64837999999999996</v>
      </c>
      <c r="BQ39" s="17">
        <v>0.47801900000000003</v>
      </c>
      <c r="BR39" s="17">
        <v>0.484126</v>
      </c>
      <c r="BS39" s="17">
        <v>0.485093</v>
      </c>
      <c r="BT39" s="17"/>
      <c r="BV39" s="20" t="s">
        <v>14</v>
      </c>
      <c r="BW39" s="17">
        <v>1.8024999999999999E-2</v>
      </c>
      <c r="BX39" s="17">
        <v>1.9685000000000001E-2</v>
      </c>
      <c r="BY39" s="17">
        <v>1.6476999999999999E-2</v>
      </c>
      <c r="BZ39" s="17">
        <v>1.6330999999999998E-2</v>
      </c>
      <c r="CA39" s="17">
        <v>1.7097999999999999E-2</v>
      </c>
      <c r="CB39" s="17">
        <v>1.3381000000000001E-2</v>
      </c>
      <c r="CC39" s="17">
        <v>1.3756000000000001E-2</v>
      </c>
      <c r="CD39" s="17">
        <v>1.6806999999999999E-2</v>
      </c>
      <c r="CE39" s="17">
        <v>1.9456999999999999E-2</v>
      </c>
      <c r="CF39" s="17">
        <v>1.6969000000000001E-2</v>
      </c>
      <c r="CG39" s="17">
        <v>1.1471E-2</v>
      </c>
      <c r="CH39" s="17">
        <v>1.1327E-2</v>
      </c>
      <c r="CI39" s="17">
        <v>1.3468000000000001E-2</v>
      </c>
      <c r="CJ39" s="17">
        <v>1.5826E-2</v>
      </c>
      <c r="CK39" s="17">
        <v>1.2383999999999999E-2</v>
      </c>
      <c r="CL39" s="17">
        <v>1.1285E-2</v>
      </c>
      <c r="CM39" s="17">
        <v>8.6610000000000003E-3</v>
      </c>
      <c r="CN39" s="17">
        <v>1.5177E-2</v>
      </c>
      <c r="CO39" s="17">
        <v>1.8957000000000002E-2</v>
      </c>
      <c r="CP39" s="17">
        <v>1.9643999999999998E-2</v>
      </c>
      <c r="CQ39" s="17">
        <v>2.1260999999999999E-2</v>
      </c>
      <c r="CR39" s="17"/>
      <c r="CT39" s="20" t="s">
        <v>14</v>
      </c>
      <c r="CU39" s="17">
        <v>7.9766000000000004E-2</v>
      </c>
      <c r="CV39" s="17">
        <v>9.3529000000000001E-2</v>
      </c>
      <c r="CW39" s="17">
        <v>0.110947</v>
      </c>
      <c r="CX39" s="17">
        <v>9.9041000000000004E-2</v>
      </c>
      <c r="CY39" s="17">
        <v>0.11415</v>
      </c>
      <c r="CZ39" s="17">
        <v>0.101228</v>
      </c>
      <c r="DA39" s="17">
        <v>0.123311</v>
      </c>
      <c r="DB39" s="17">
        <v>0.130743</v>
      </c>
      <c r="DC39" s="17">
        <v>0.13542399999999999</v>
      </c>
      <c r="DD39" s="17">
        <v>0.12012200000000001</v>
      </c>
      <c r="DE39" s="17">
        <v>0.135188</v>
      </c>
      <c r="DF39" s="17">
        <v>7.8474000000000002E-2</v>
      </c>
      <c r="DG39" s="17">
        <v>7.9311999999999994E-2</v>
      </c>
      <c r="DH39" s="17">
        <v>6.7468E-2</v>
      </c>
      <c r="DI39" s="17">
        <v>6.7038E-2</v>
      </c>
      <c r="DJ39" s="17">
        <v>4.7378999999999998E-2</v>
      </c>
      <c r="DK39" s="17">
        <v>3.6481E-2</v>
      </c>
      <c r="DL39" s="17">
        <v>1.6781000000000001E-2</v>
      </c>
      <c r="DM39" s="17">
        <v>1.8523000000000001E-2</v>
      </c>
      <c r="DN39" s="17">
        <v>2.0264999999999998E-2</v>
      </c>
      <c r="DO39" s="17">
        <v>1.1861999999999999E-2</v>
      </c>
      <c r="DP39" s="17"/>
      <c r="DR39" s="20" t="s">
        <v>14</v>
      </c>
      <c r="DS39" s="17">
        <v>9.0758000000000005E-2</v>
      </c>
      <c r="DT39" s="17">
        <v>0.14047999999999999</v>
      </c>
      <c r="DU39" s="17">
        <v>0.116315</v>
      </c>
      <c r="DV39" s="17">
        <v>0.10534200000000001</v>
      </c>
      <c r="DW39" s="17">
        <v>8.8186E-2</v>
      </c>
      <c r="DX39" s="17">
        <v>6.1477999999999998E-2</v>
      </c>
      <c r="DY39" s="17">
        <v>6.2661999999999995E-2</v>
      </c>
      <c r="DZ39" s="17">
        <v>7.4797000000000002E-2</v>
      </c>
      <c r="EA39" s="17">
        <v>8.2769999999999996E-2</v>
      </c>
      <c r="EB39" s="17">
        <v>8.0526E-2</v>
      </c>
      <c r="EC39" s="17">
        <v>9.6709000000000003E-2</v>
      </c>
      <c r="ED39" s="17">
        <v>0.11633499999999999</v>
      </c>
      <c r="EE39" s="17">
        <v>0.13661999999999999</v>
      </c>
      <c r="EF39" s="17">
        <v>0.12353600000000001</v>
      </c>
      <c r="EG39" s="17">
        <v>0.112734</v>
      </c>
      <c r="EH39" s="17">
        <v>9.8834000000000005E-2</v>
      </c>
      <c r="EI39" s="17">
        <v>8.5916000000000006E-2</v>
      </c>
      <c r="EJ39" s="17">
        <v>8.4154000000000007E-2</v>
      </c>
      <c r="EK39" s="17">
        <v>0.106949</v>
      </c>
      <c r="EL39" s="17">
        <v>0.106599</v>
      </c>
      <c r="EM39" s="17">
        <v>9.9415000000000003E-2</v>
      </c>
      <c r="EN39" s="17"/>
      <c r="EP39" s="20" t="s">
        <v>14</v>
      </c>
      <c r="EQ39" s="17">
        <v>7.1140999999999996E-2</v>
      </c>
      <c r="ER39" s="17">
        <v>8.3353999999999998E-2</v>
      </c>
      <c r="ES39" s="17">
        <v>8.1358E-2</v>
      </c>
      <c r="ET39" s="17">
        <v>8.0823000000000006E-2</v>
      </c>
      <c r="EU39" s="17">
        <v>6.5357999999999999E-2</v>
      </c>
      <c r="EV39" s="17">
        <v>0.122195</v>
      </c>
      <c r="EW39" s="17">
        <v>8.1640000000000004E-2</v>
      </c>
      <c r="EX39" s="17">
        <v>9.6048999999999995E-2</v>
      </c>
      <c r="EY39" s="17">
        <v>0.109263</v>
      </c>
      <c r="EZ39" s="17">
        <v>7.9334000000000002E-2</v>
      </c>
      <c r="FA39" s="17">
        <v>8.4678000000000003E-2</v>
      </c>
      <c r="FB39" s="17">
        <v>8.0545000000000005E-2</v>
      </c>
      <c r="FC39" s="17">
        <v>7.4016999999999999E-2</v>
      </c>
      <c r="FD39" s="17">
        <v>6.9439000000000001E-2</v>
      </c>
      <c r="FE39" s="17">
        <v>5.8749000000000003E-2</v>
      </c>
      <c r="FF39" s="17">
        <v>5.3977999999999998E-2</v>
      </c>
      <c r="FG39" s="17">
        <v>4.539E-2</v>
      </c>
      <c r="FH39" s="17">
        <v>4.6869000000000001E-2</v>
      </c>
      <c r="FI39" s="17">
        <v>7.3707999999999996E-2</v>
      </c>
      <c r="FJ39" s="17">
        <v>7.5136999999999995E-2</v>
      </c>
      <c r="FK39" s="17">
        <v>5.9783999999999997E-2</v>
      </c>
    </row>
    <row r="40" spans="2:167">
      <c r="B40" s="20" t="s">
        <v>15</v>
      </c>
      <c r="C40" s="17">
        <v>0.31371100000000002</v>
      </c>
      <c r="D40" s="17">
        <v>0.27501300000000001</v>
      </c>
      <c r="E40" s="17">
        <v>0.26334299999999999</v>
      </c>
      <c r="F40" s="17">
        <v>0.23016</v>
      </c>
      <c r="G40" s="17">
        <v>0.274283</v>
      </c>
      <c r="H40" s="17">
        <v>0.28869099999999998</v>
      </c>
      <c r="I40" s="17">
        <v>0.295655</v>
      </c>
      <c r="J40" s="17">
        <v>0.38037300000000002</v>
      </c>
      <c r="K40" s="17">
        <v>0.38310100000000002</v>
      </c>
      <c r="L40" s="17">
        <v>0.41125299999999998</v>
      </c>
      <c r="M40" s="17">
        <v>0.37446200000000002</v>
      </c>
      <c r="N40" s="17">
        <v>0.42247899999999999</v>
      </c>
      <c r="O40" s="17">
        <v>0.41923899999999997</v>
      </c>
      <c r="P40" s="17">
        <v>0.47836899999999999</v>
      </c>
      <c r="Q40" s="17">
        <v>0.50105699999999997</v>
      </c>
      <c r="R40" s="17">
        <v>0.546821</v>
      </c>
      <c r="S40" s="17">
        <v>0.45688000000000001</v>
      </c>
      <c r="T40" s="17">
        <v>0.40741699999999997</v>
      </c>
      <c r="U40" s="17">
        <v>0.383969</v>
      </c>
      <c r="V40" s="17">
        <v>0.32461600000000002</v>
      </c>
      <c r="W40" s="17">
        <v>0.30354599999999998</v>
      </c>
      <c r="X40" s="17"/>
      <c r="Z40" s="20" t="s">
        <v>15</v>
      </c>
      <c r="AA40" s="17">
        <v>0.83348299999999997</v>
      </c>
      <c r="AB40" s="17">
        <v>0.72111499999999995</v>
      </c>
      <c r="AC40" s="17">
        <v>0.72116400000000003</v>
      </c>
      <c r="AD40" s="17">
        <v>0.72198799999999996</v>
      </c>
      <c r="AE40" s="17">
        <v>0.81339099999999998</v>
      </c>
      <c r="AF40" s="17">
        <v>0.85414299999999999</v>
      </c>
      <c r="AG40" s="17">
        <v>0.86180999999999996</v>
      </c>
      <c r="AH40" s="17">
        <v>1.0602830000000001</v>
      </c>
      <c r="AI40" s="17">
        <v>1.064165</v>
      </c>
      <c r="AJ40" s="17">
        <v>1.0942050000000001</v>
      </c>
      <c r="AK40" s="17">
        <v>0.97216999999999998</v>
      </c>
      <c r="AL40" s="17">
        <v>1.0423990000000001</v>
      </c>
      <c r="AM40" s="17">
        <v>1.027191</v>
      </c>
      <c r="AN40" s="17">
        <v>1.1429910000000001</v>
      </c>
      <c r="AO40" s="17">
        <v>1.1955450000000001</v>
      </c>
      <c r="AP40" s="17">
        <v>1.1986209999999999</v>
      </c>
      <c r="AQ40" s="17">
        <v>1.1172489999999999</v>
      </c>
      <c r="AR40" s="17">
        <v>1.0689850000000001</v>
      </c>
      <c r="AS40" s="17">
        <v>1.0435760000000001</v>
      </c>
      <c r="AT40" s="17">
        <v>0.96904100000000004</v>
      </c>
      <c r="AU40" s="17">
        <v>0.87288500000000002</v>
      </c>
      <c r="AV40" s="17"/>
      <c r="AX40" s="20" t="s">
        <v>15</v>
      </c>
      <c r="AY40" s="17">
        <v>0.50992899999999997</v>
      </c>
      <c r="AZ40" s="17">
        <v>0.41987799999999997</v>
      </c>
      <c r="BA40" s="17">
        <v>0.40342600000000001</v>
      </c>
      <c r="BB40" s="17">
        <v>0.38978800000000002</v>
      </c>
      <c r="BC40" s="17">
        <v>0.39576099999999997</v>
      </c>
      <c r="BD40" s="17">
        <v>0.40703499999999998</v>
      </c>
      <c r="BE40" s="17">
        <v>0.38075399999999998</v>
      </c>
      <c r="BF40" s="17">
        <v>0.44659500000000002</v>
      </c>
      <c r="BG40" s="17">
        <v>0.48043000000000002</v>
      </c>
      <c r="BH40" s="17">
        <v>0.49632700000000002</v>
      </c>
      <c r="BI40" s="17">
        <v>0.46544200000000002</v>
      </c>
      <c r="BJ40" s="17">
        <v>0.50326199999999999</v>
      </c>
      <c r="BK40" s="17">
        <v>0.46662500000000001</v>
      </c>
      <c r="BL40" s="17">
        <v>0.55721900000000002</v>
      </c>
      <c r="BM40" s="17">
        <v>0.58435400000000004</v>
      </c>
      <c r="BN40" s="17">
        <v>0.54455500000000001</v>
      </c>
      <c r="BO40" s="17">
        <v>0.54389200000000004</v>
      </c>
      <c r="BP40" s="17">
        <v>0.58534699999999995</v>
      </c>
      <c r="BQ40" s="17">
        <v>0.54433200000000004</v>
      </c>
      <c r="BR40" s="17">
        <v>0.45664399999999999</v>
      </c>
      <c r="BS40" s="17">
        <v>0.41474299999999997</v>
      </c>
      <c r="BT40" s="17"/>
      <c r="BV40" s="20" t="s">
        <v>15</v>
      </c>
      <c r="BW40" s="17">
        <v>4.5712000000000003E-2</v>
      </c>
      <c r="BX40" s="17">
        <v>3.875E-2</v>
      </c>
      <c r="BY40" s="17">
        <v>3.8782999999999998E-2</v>
      </c>
      <c r="BZ40" s="17">
        <v>3.1988999999999997E-2</v>
      </c>
      <c r="CA40" s="17">
        <v>3.6410999999999999E-2</v>
      </c>
      <c r="CB40" s="17">
        <v>3.3931999999999997E-2</v>
      </c>
      <c r="CC40" s="17">
        <v>3.3861000000000002E-2</v>
      </c>
      <c r="CD40" s="17">
        <v>3.8519999999999999E-2</v>
      </c>
      <c r="CE40" s="17">
        <v>4.0980000000000003E-2</v>
      </c>
      <c r="CF40" s="17">
        <v>4.0987999999999997E-2</v>
      </c>
      <c r="CG40" s="17">
        <v>3.4095E-2</v>
      </c>
      <c r="CH40" s="17">
        <v>3.6664000000000002E-2</v>
      </c>
      <c r="CI40" s="17">
        <v>3.4470000000000001E-2</v>
      </c>
      <c r="CJ40" s="17">
        <v>4.165E-2</v>
      </c>
      <c r="CK40" s="17">
        <v>3.9402E-2</v>
      </c>
      <c r="CL40" s="17">
        <v>3.4713000000000001E-2</v>
      </c>
      <c r="CM40" s="17">
        <v>3.7074000000000003E-2</v>
      </c>
      <c r="CN40" s="17">
        <v>4.1743000000000002E-2</v>
      </c>
      <c r="CO40" s="17">
        <v>5.1110000000000003E-2</v>
      </c>
      <c r="CP40" s="17">
        <v>5.3476999999999997E-2</v>
      </c>
      <c r="CQ40" s="17">
        <v>4.879E-2</v>
      </c>
      <c r="CR40" s="17"/>
      <c r="CT40" s="20" t="s">
        <v>15</v>
      </c>
      <c r="CU40" s="17">
        <v>3.3824E-2</v>
      </c>
      <c r="CV40" s="17">
        <v>2.9239000000000001E-2</v>
      </c>
      <c r="CW40" s="17">
        <v>3.1684999999999998E-2</v>
      </c>
      <c r="CX40" s="17">
        <v>2.9448999999999999E-2</v>
      </c>
      <c r="CY40" s="17">
        <v>2.7189000000000001E-2</v>
      </c>
      <c r="CZ40" s="17">
        <v>2.2804999999999999E-2</v>
      </c>
      <c r="DA40" s="17">
        <v>1.8221000000000001E-2</v>
      </c>
      <c r="DB40" s="17">
        <v>1.5969000000000001E-2</v>
      </c>
      <c r="DC40" s="17">
        <v>1.8218999999999999E-2</v>
      </c>
      <c r="DD40" s="17">
        <v>1.8232000000000002E-2</v>
      </c>
      <c r="DE40" s="17">
        <v>1.5887999999999999E-2</v>
      </c>
      <c r="DF40" s="17">
        <v>1.5873999999999999E-2</v>
      </c>
      <c r="DG40" s="17">
        <v>1.5852000000000002E-2</v>
      </c>
      <c r="DH40" s="17">
        <v>1.5841999999999998E-2</v>
      </c>
      <c r="DI40" s="17">
        <v>1.5835999999999999E-2</v>
      </c>
      <c r="DJ40" s="17">
        <v>1.3478E-2</v>
      </c>
      <c r="DK40" s="17">
        <v>1.5758000000000001E-2</v>
      </c>
      <c r="DL40" s="17">
        <v>2.0375999999999998E-2</v>
      </c>
      <c r="DM40" s="17">
        <v>2.2721000000000002E-2</v>
      </c>
      <c r="DN40" s="17">
        <v>2.0521000000000001E-2</v>
      </c>
      <c r="DO40" s="17">
        <v>1.8280000000000001E-2</v>
      </c>
      <c r="DP40" s="17"/>
      <c r="DR40" s="20" t="s">
        <v>15</v>
      </c>
      <c r="DS40" s="17">
        <v>6.9455000000000003E-2</v>
      </c>
      <c r="DT40" s="17">
        <v>5.0051999999999999E-2</v>
      </c>
      <c r="DU40" s="17">
        <v>4.1806000000000003E-2</v>
      </c>
      <c r="DV40" s="17">
        <v>2.6280999999999999E-2</v>
      </c>
      <c r="DW40" s="17">
        <v>3.2104000000000001E-2</v>
      </c>
      <c r="DX40" s="17">
        <v>3.5583999999999998E-2</v>
      </c>
      <c r="DY40" s="17">
        <v>3.9386999999999998E-2</v>
      </c>
      <c r="DZ40" s="17">
        <v>4.7503999999999998E-2</v>
      </c>
      <c r="EA40" s="17">
        <v>4.5060999999999997E-2</v>
      </c>
      <c r="EB40" s="17">
        <v>4.4922999999999998E-2</v>
      </c>
      <c r="EC40" s="17">
        <v>3.8275000000000003E-2</v>
      </c>
      <c r="ED40" s="17">
        <v>3.6631999999999998E-2</v>
      </c>
      <c r="EE40" s="17">
        <v>3.2554E-2</v>
      </c>
      <c r="EF40" s="17">
        <v>2.8684999999999999E-2</v>
      </c>
      <c r="EG40" s="17">
        <v>2.6797999999999999E-2</v>
      </c>
      <c r="EH40" s="17">
        <v>2.0327999999999999E-2</v>
      </c>
      <c r="EI40" s="17">
        <v>5.4785E-2</v>
      </c>
      <c r="EJ40" s="17">
        <v>9.5838000000000007E-2</v>
      </c>
      <c r="EK40" s="17">
        <v>7.6477000000000003E-2</v>
      </c>
      <c r="EL40" s="17">
        <v>5.1848999999999999E-2</v>
      </c>
      <c r="EM40" s="17">
        <v>4.9307999999999998E-2</v>
      </c>
      <c r="EN40" s="17"/>
      <c r="EP40" s="20" t="s">
        <v>15</v>
      </c>
      <c r="EQ40" s="17">
        <v>0.31148300000000001</v>
      </c>
      <c r="ER40" s="17">
        <v>0.28965200000000002</v>
      </c>
      <c r="ES40" s="17">
        <v>0.28512300000000002</v>
      </c>
      <c r="ET40" s="17">
        <v>0.25796000000000002</v>
      </c>
      <c r="EU40" s="17">
        <v>0.22454499999999999</v>
      </c>
      <c r="EV40" s="17">
        <v>0.214111</v>
      </c>
      <c r="EW40" s="17">
        <v>0.18771399999999999</v>
      </c>
      <c r="EX40" s="17">
        <v>0.17916399999999999</v>
      </c>
      <c r="EY40" s="17">
        <v>0.17998500000000001</v>
      </c>
      <c r="EZ40" s="17">
        <v>0.168769</v>
      </c>
      <c r="FA40" s="17">
        <v>0.14363500000000001</v>
      </c>
      <c r="FB40" s="17">
        <v>0.15332200000000001</v>
      </c>
      <c r="FC40" s="17">
        <v>0.137264</v>
      </c>
      <c r="FD40" s="17">
        <v>0.128249</v>
      </c>
      <c r="FE40" s="17">
        <v>0.11685</v>
      </c>
      <c r="FF40" s="17">
        <v>9.6181000000000003E-2</v>
      </c>
      <c r="FG40" s="17">
        <v>0.114703</v>
      </c>
      <c r="FH40" s="17">
        <v>0.149173</v>
      </c>
      <c r="FI40" s="17">
        <v>0.14024700000000001</v>
      </c>
      <c r="FJ40" s="17">
        <v>0.14280200000000001</v>
      </c>
      <c r="FK40" s="17">
        <v>0.13805400000000001</v>
      </c>
    </row>
    <row r="41" spans="2:167">
      <c r="B41" s="10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Z41" s="10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X41" s="10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V41" s="10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T41" s="10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R41" s="10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P41" s="10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</row>
    <row r="42" spans="2:167" ht="13">
      <c r="B42" s="13" t="s">
        <v>23</v>
      </c>
      <c r="C42" s="22">
        <v>41.581415999999997</v>
      </c>
      <c r="D42" s="22">
        <v>41.874006999999999</v>
      </c>
      <c r="E42" s="22">
        <v>42.422204999999998</v>
      </c>
      <c r="F42" s="22">
        <v>40.634205000000001</v>
      </c>
      <c r="G42" s="22">
        <v>39.487096000000001</v>
      </c>
      <c r="H42" s="22">
        <v>37.728468999999997</v>
      </c>
      <c r="I42" s="22">
        <v>37.863571</v>
      </c>
      <c r="J42" s="22">
        <v>38.972213000000004</v>
      </c>
      <c r="K42" s="22">
        <v>39.015548000000003</v>
      </c>
      <c r="L42" s="22">
        <v>37.863895999999997</v>
      </c>
      <c r="M42" s="22">
        <v>39.452843000000001</v>
      </c>
      <c r="N42" s="22">
        <v>39.998978999999999</v>
      </c>
      <c r="O42" s="22">
        <v>37.775747000000003</v>
      </c>
      <c r="P42" s="22">
        <v>32.732818000000002</v>
      </c>
      <c r="Q42" s="22">
        <v>31.621860000000002</v>
      </c>
      <c r="R42" s="22">
        <v>31.343368999999999</v>
      </c>
      <c r="S42" s="22">
        <v>30.632235999999999</v>
      </c>
      <c r="T42" s="22">
        <v>31.101296999999999</v>
      </c>
      <c r="U42" s="22">
        <v>31.486267999999999</v>
      </c>
      <c r="V42" s="22">
        <v>31.137360000000001</v>
      </c>
      <c r="W42" s="22">
        <v>30.419392999999999</v>
      </c>
      <c r="X42" s="22"/>
      <c r="Z42" s="13" t="s">
        <v>23</v>
      </c>
      <c r="AA42" s="22">
        <v>27.180589000000001</v>
      </c>
      <c r="AB42" s="22">
        <v>26.679950000000002</v>
      </c>
      <c r="AC42" s="22">
        <v>26.342344000000001</v>
      </c>
      <c r="AD42" s="22">
        <v>24.807777000000002</v>
      </c>
      <c r="AE42" s="22">
        <v>27.254221999999999</v>
      </c>
      <c r="AF42" s="22">
        <v>25.512246000000001</v>
      </c>
      <c r="AG42" s="22">
        <v>24.514222</v>
      </c>
      <c r="AH42" s="22">
        <v>24.185758</v>
      </c>
      <c r="AI42" s="22">
        <v>22.252670999999999</v>
      </c>
      <c r="AJ42" s="22">
        <v>21.132358</v>
      </c>
      <c r="AK42" s="22">
        <v>20.182124000000002</v>
      </c>
      <c r="AL42" s="22">
        <v>18.352679999999999</v>
      </c>
      <c r="AM42" s="22">
        <v>17.711513</v>
      </c>
      <c r="AN42" s="22">
        <v>16.479813</v>
      </c>
      <c r="AO42" s="22">
        <v>15.829307</v>
      </c>
      <c r="AP42" s="22">
        <v>16.115689</v>
      </c>
      <c r="AQ42" s="22">
        <v>17.105395000000001</v>
      </c>
      <c r="AR42" s="22">
        <v>15.477339000000001</v>
      </c>
      <c r="AS42" s="22">
        <v>15.120525000000001</v>
      </c>
      <c r="AT42" s="22">
        <v>14.858154000000001</v>
      </c>
      <c r="AU42" s="22">
        <v>13.77369</v>
      </c>
      <c r="AV42" s="22"/>
      <c r="AX42" s="13" t="s">
        <v>23</v>
      </c>
      <c r="AY42" s="22">
        <v>43.222490999999998</v>
      </c>
      <c r="AZ42" s="22">
        <v>43.173788000000002</v>
      </c>
      <c r="BA42" s="22">
        <v>43.553851999999999</v>
      </c>
      <c r="BB42" s="22">
        <v>43.119278999999999</v>
      </c>
      <c r="BC42" s="22">
        <v>42.429431999999998</v>
      </c>
      <c r="BD42" s="22">
        <v>43.297089999999997</v>
      </c>
      <c r="BE42" s="22">
        <v>42.983535000000003</v>
      </c>
      <c r="BF42" s="22">
        <v>42.896830999999999</v>
      </c>
      <c r="BG42" s="22">
        <v>42.419172000000003</v>
      </c>
      <c r="BH42" s="22">
        <v>41.648397000000003</v>
      </c>
      <c r="BI42" s="22">
        <v>41.676907</v>
      </c>
      <c r="BJ42" s="22">
        <v>41.859231000000001</v>
      </c>
      <c r="BK42" s="22">
        <v>41.528803000000003</v>
      </c>
      <c r="BL42" s="22">
        <v>41.201630999999999</v>
      </c>
      <c r="BM42" s="22">
        <v>40.617727000000002</v>
      </c>
      <c r="BN42" s="22">
        <v>41.022461999999997</v>
      </c>
      <c r="BO42" s="22">
        <v>41.242192000000003</v>
      </c>
      <c r="BP42" s="22">
        <v>40.931125000000002</v>
      </c>
      <c r="BQ42" s="22">
        <v>41.927515</v>
      </c>
      <c r="BR42" s="22">
        <v>40.563431000000001</v>
      </c>
      <c r="BS42" s="22">
        <v>40.356597999999998</v>
      </c>
      <c r="BT42" s="22"/>
      <c r="BU42" s="7"/>
      <c r="BV42" s="13" t="s">
        <v>23</v>
      </c>
      <c r="BW42" s="22">
        <v>36.053018999999999</v>
      </c>
      <c r="BX42" s="22">
        <v>34.995494000000001</v>
      </c>
      <c r="BY42" s="22">
        <v>34.308436</v>
      </c>
      <c r="BZ42" s="22">
        <v>33.866629000000003</v>
      </c>
      <c r="CA42" s="22">
        <v>32.708911999999998</v>
      </c>
      <c r="CB42" s="22">
        <v>31.406901000000001</v>
      </c>
      <c r="CC42" s="22">
        <v>30.944168000000001</v>
      </c>
      <c r="CD42" s="22">
        <v>28.709002999999999</v>
      </c>
      <c r="CE42" s="22">
        <v>28.543443</v>
      </c>
      <c r="CF42" s="22">
        <v>27.618517000000001</v>
      </c>
      <c r="CG42" s="22">
        <v>27.622796000000001</v>
      </c>
      <c r="CH42" s="22">
        <v>27.796647</v>
      </c>
      <c r="CI42" s="22">
        <v>28.372333999999999</v>
      </c>
      <c r="CJ42" s="22">
        <v>27.829903000000002</v>
      </c>
      <c r="CK42" s="22">
        <v>27.351084</v>
      </c>
      <c r="CL42" s="22">
        <v>27.211539999999999</v>
      </c>
      <c r="CM42" s="22">
        <v>27.664168</v>
      </c>
      <c r="CN42" s="22">
        <v>28.318501000000001</v>
      </c>
      <c r="CO42" s="22">
        <v>28.050162</v>
      </c>
      <c r="CP42" s="22">
        <v>27.746445999999999</v>
      </c>
      <c r="CQ42" s="22">
        <v>27.828064000000001</v>
      </c>
      <c r="CR42" s="22"/>
      <c r="CS42" s="7"/>
      <c r="CT42" s="13" t="s">
        <v>23</v>
      </c>
      <c r="CU42" s="22">
        <v>46.454861999999999</v>
      </c>
      <c r="CV42" s="22">
        <v>46.936987000000002</v>
      </c>
      <c r="CW42" s="22">
        <v>47.071086000000001</v>
      </c>
      <c r="CX42" s="22">
        <v>46.808745999999999</v>
      </c>
      <c r="CY42" s="22">
        <v>47.309978999999998</v>
      </c>
      <c r="CZ42" s="22">
        <v>47.286717000000003</v>
      </c>
      <c r="DA42" s="22">
        <v>47.717593999999998</v>
      </c>
      <c r="DB42" s="22">
        <v>47.351165000000002</v>
      </c>
      <c r="DC42" s="22">
        <v>47.111367999999999</v>
      </c>
      <c r="DD42" s="22">
        <v>46.474710999999999</v>
      </c>
      <c r="DE42" s="22">
        <v>46.909511000000002</v>
      </c>
      <c r="DF42" s="22">
        <v>45.499980000000001</v>
      </c>
      <c r="DG42" s="22">
        <v>45.347360000000002</v>
      </c>
      <c r="DH42" s="22">
        <v>44.523023999999999</v>
      </c>
      <c r="DI42" s="22">
        <v>43.911850999999999</v>
      </c>
      <c r="DJ42" s="22">
        <v>43.459544999999999</v>
      </c>
      <c r="DK42" s="22">
        <v>43.546646000000003</v>
      </c>
      <c r="DL42" s="22">
        <v>43.204022999999999</v>
      </c>
      <c r="DM42" s="22">
        <v>43.265540999999999</v>
      </c>
      <c r="DN42" s="22">
        <v>43.436852000000002</v>
      </c>
      <c r="DO42" s="22">
        <v>42.869988999999997</v>
      </c>
      <c r="DP42" s="22"/>
      <c r="DQ42" s="7"/>
      <c r="DR42" s="13" t="s">
        <v>23</v>
      </c>
      <c r="DS42" s="22">
        <v>48.803494000000001</v>
      </c>
      <c r="DT42" s="22">
        <v>48.680021000000004</v>
      </c>
      <c r="DU42" s="22">
        <v>48.589784000000002</v>
      </c>
      <c r="DV42" s="22">
        <v>48.575164000000001</v>
      </c>
      <c r="DW42" s="22">
        <v>48.287922999999999</v>
      </c>
      <c r="DX42" s="22">
        <v>47.848036</v>
      </c>
      <c r="DY42" s="22">
        <v>47.542409999999997</v>
      </c>
      <c r="DZ42" s="22">
        <v>47.602832999999997</v>
      </c>
      <c r="EA42" s="22">
        <v>47.439096999999997</v>
      </c>
      <c r="EB42" s="22">
        <v>47.264484000000003</v>
      </c>
      <c r="EC42" s="22">
        <v>47.157024</v>
      </c>
      <c r="ED42" s="22">
        <v>47.111142999999998</v>
      </c>
      <c r="EE42" s="22">
        <v>47.036318999999999</v>
      </c>
      <c r="EF42" s="22">
        <v>46.725955999999996</v>
      </c>
      <c r="EG42" s="22">
        <v>46.248936999999998</v>
      </c>
      <c r="EH42" s="22">
        <v>46.103195999999997</v>
      </c>
      <c r="EI42" s="22">
        <v>45.480007000000001</v>
      </c>
      <c r="EJ42" s="22">
        <v>45.776018000000001</v>
      </c>
      <c r="EK42" s="22">
        <v>45.738039000000001</v>
      </c>
      <c r="EL42" s="22">
        <v>45.472830999999999</v>
      </c>
      <c r="EM42" s="22">
        <v>45.255800999999998</v>
      </c>
      <c r="EN42" s="22"/>
      <c r="EO42" s="7"/>
      <c r="EP42" s="13" t="s">
        <v>23</v>
      </c>
      <c r="EQ42" s="22">
        <v>37.832262999999998</v>
      </c>
      <c r="ER42" s="22">
        <v>37.728884999999998</v>
      </c>
      <c r="ES42" s="22">
        <v>36.043249000000003</v>
      </c>
      <c r="ET42" s="22">
        <v>35.636327999999999</v>
      </c>
      <c r="EU42" s="22">
        <v>35.278750000000002</v>
      </c>
      <c r="EV42" s="22">
        <v>36.321547000000002</v>
      </c>
      <c r="EW42" s="22">
        <v>36.172888</v>
      </c>
      <c r="EX42" s="22">
        <v>35.747627000000001</v>
      </c>
      <c r="EY42" s="22">
        <v>34.421860000000002</v>
      </c>
      <c r="EZ42" s="22">
        <v>34.186024000000003</v>
      </c>
      <c r="FA42" s="22">
        <v>32.509948000000001</v>
      </c>
      <c r="FB42" s="22">
        <v>33.289690999999998</v>
      </c>
      <c r="FC42" s="22">
        <v>32.211348000000001</v>
      </c>
      <c r="FD42" s="22">
        <v>31.832263000000001</v>
      </c>
      <c r="FE42" s="22">
        <v>31.179684999999999</v>
      </c>
      <c r="FF42" s="22">
        <v>31.991865000000001</v>
      </c>
      <c r="FG42" s="22">
        <v>31.739894</v>
      </c>
      <c r="FH42" s="22">
        <v>31.73414</v>
      </c>
      <c r="FI42" s="22">
        <v>31.374542000000002</v>
      </c>
      <c r="FJ42" s="22">
        <v>31.215154999999999</v>
      </c>
      <c r="FK42" s="22">
        <v>31.21087</v>
      </c>
    </row>
    <row r="43" spans="2:167" ht="13">
      <c r="B43" s="13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Z43" s="13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X43" s="13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7"/>
      <c r="BV43" s="13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7"/>
      <c r="CT43" s="13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7"/>
      <c r="DR43" s="13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  <c r="EF43" s="22"/>
      <c r="EG43" s="22"/>
      <c r="EH43" s="22"/>
      <c r="EI43" s="22"/>
      <c r="EJ43" s="22"/>
      <c r="EK43" s="22"/>
      <c r="EL43" s="22"/>
      <c r="EM43" s="22"/>
      <c r="EN43" s="22"/>
      <c r="EO43" s="7"/>
      <c r="EP43" s="13"/>
      <c r="EQ43" s="22"/>
      <c r="ER43" s="22"/>
      <c r="ES43" s="22"/>
      <c r="ET43" s="22"/>
      <c r="EU43" s="22"/>
      <c r="EV43" s="22"/>
      <c r="EW43" s="22"/>
      <c r="EX43" s="22"/>
      <c r="EY43" s="22"/>
      <c r="EZ43" s="22"/>
      <c r="FA43" s="22"/>
      <c r="FB43" s="22"/>
      <c r="FC43" s="22"/>
      <c r="FD43" s="22"/>
      <c r="FE43" s="22"/>
      <c r="FF43" s="22"/>
      <c r="FG43" s="22"/>
      <c r="FH43" s="22"/>
      <c r="FI43" s="22"/>
      <c r="FJ43" s="22"/>
      <c r="FK43" s="22"/>
    </row>
    <row r="44" spans="2:167" ht="13">
      <c r="B44" s="13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Z44" s="13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V44" s="22"/>
      <c r="AX44" s="13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  <c r="BL44" s="22"/>
      <c r="BM44" s="22"/>
      <c r="BN44" s="22"/>
      <c r="BO44" s="22"/>
      <c r="BP44" s="22"/>
      <c r="BQ44" s="22"/>
      <c r="BR44" s="22"/>
      <c r="BS44" s="22"/>
      <c r="BT44" s="22"/>
      <c r="BU44" s="7"/>
      <c r="BV44" s="13"/>
      <c r="BW44" s="22"/>
      <c r="BX44" s="22"/>
      <c r="BY44" s="22"/>
      <c r="BZ44" s="22"/>
      <c r="CA44" s="22"/>
      <c r="CB44" s="22"/>
      <c r="CC44" s="22"/>
      <c r="CD44" s="22"/>
      <c r="CE44" s="22"/>
      <c r="CF44" s="22"/>
      <c r="CG44" s="22"/>
      <c r="CH44" s="22"/>
      <c r="CI44" s="22"/>
      <c r="CJ44" s="22"/>
      <c r="CK44" s="22"/>
      <c r="CL44" s="22"/>
      <c r="CM44" s="22"/>
      <c r="CN44" s="22"/>
      <c r="CO44" s="22"/>
      <c r="CP44" s="22"/>
      <c r="CQ44" s="22"/>
      <c r="CR44" s="22"/>
      <c r="CS44" s="7"/>
      <c r="CT44" s="13"/>
      <c r="CU44" s="22"/>
      <c r="CV44" s="22"/>
      <c r="CW44" s="22"/>
      <c r="CX44" s="22"/>
      <c r="CY44" s="22"/>
      <c r="CZ44" s="22"/>
      <c r="DA44" s="22"/>
      <c r="DB44" s="22"/>
      <c r="DC44" s="22"/>
      <c r="DD44" s="22"/>
      <c r="DE44" s="22"/>
      <c r="DF44" s="22"/>
      <c r="DG44" s="22"/>
      <c r="DH44" s="22"/>
      <c r="DI44" s="22"/>
      <c r="DJ44" s="22"/>
      <c r="DK44" s="22"/>
      <c r="DL44" s="22"/>
      <c r="DM44" s="22"/>
      <c r="DN44" s="22"/>
      <c r="DO44" s="22"/>
      <c r="DP44" s="22"/>
      <c r="DQ44" s="7"/>
      <c r="DR44" s="13"/>
      <c r="DS44" s="22"/>
      <c r="DT44" s="22"/>
      <c r="DU44" s="22"/>
      <c r="DV44" s="22"/>
      <c r="DW44" s="22"/>
      <c r="DX44" s="22"/>
      <c r="DY44" s="22"/>
      <c r="DZ44" s="22"/>
      <c r="EA44" s="22"/>
      <c r="EB44" s="22"/>
      <c r="EC44" s="22"/>
      <c r="ED44" s="22"/>
      <c r="EE44" s="22"/>
      <c r="EF44" s="22"/>
      <c r="EG44" s="22"/>
      <c r="EH44" s="22"/>
      <c r="EI44" s="22"/>
      <c r="EJ44" s="22"/>
      <c r="EK44" s="22"/>
      <c r="EL44" s="22"/>
      <c r="EM44" s="22"/>
      <c r="EN44" s="22"/>
      <c r="EO44" s="7"/>
      <c r="EP44" s="13"/>
      <c r="EQ44" s="22"/>
      <c r="ER44" s="22"/>
      <c r="ES44" s="22"/>
      <c r="ET44" s="22"/>
      <c r="EU44" s="22"/>
      <c r="EV44" s="22"/>
      <c r="EW44" s="22"/>
      <c r="EX44" s="22"/>
      <c r="EY44" s="22"/>
      <c r="EZ44" s="22"/>
      <c r="FA44" s="22"/>
      <c r="FB44" s="22"/>
      <c r="FC44" s="22"/>
      <c r="FD44" s="22"/>
      <c r="FE44" s="22"/>
      <c r="FF44" s="22"/>
      <c r="FG44" s="22"/>
      <c r="FH44" s="22"/>
      <c r="FI44" s="22"/>
      <c r="FJ44" s="22"/>
      <c r="FK44" s="22"/>
    </row>
    <row r="45" spans="2:167" ht="13">
      <c r="B45" s="13" t="s">
        <v>24</v>
      </c>
      <c r="C45" s="25">
        <v>0.94729399999999997</v>
      </c>
      <c r="D45" s="25">
        <v>0.95108700000000002</v>
      </c>
      <c r="E45" s="25">
        <v>0.98548999999999998</v>
      </c>
      <c r="F45" s="25">
        <v>0.98448800000000003</v>
      </c>
      <c r="G45" s="25">
        <v>1.02172</v>
      </c>
      <c r="H45" s="25">
        <v>0.94475799999999999</v>
      </c>
      <c r="I45" s="25">
        <v>0.85283699999999996</v>
      </c>
      <c r="J45" s="25">
        <v>0.91868700000000003</v>
      </c>
      <c r="K45" s="25">
        <v>0.96974700000000003</v>
      </c>
      <c r="L45" s="25">
        <v>0.98797699999999999</v>
      </c>
      <c r="M45" s="25">
        <v>0.86928499999999997</v>
      </c>
      <c r="N45" s="25">
        <v>0.93315000000000003</v>
      </c>
      <c r="O45" s="25">
        <v>0.79763200000000001</v>
      </c>
      <c r="P45" s="25">
        <v>0.85579799999999995</v>
      </c>
      <c r="Q45" s="25">
        <v>0.97184400000000004</v>
      </c>
      <c r="R45" s="25">
        <v>1.02661</v>
      </c>
      <c r="S45" s="25">
        <v>0.94479800000000003</v>
      </c>
      <c r="T45" s="25">
        <v>1.026713</v>
      </c>
      <c r="U45" s="25">
        <v>0.94714799999999999</v>
      </c>
      <c r="V45" s="25">
        <v>0.992039</v>
      </c>
      <c r="W45" s="25">
        <v>0.87012</v>
      </c>
      <c r="X45" s="25"/>
      <c r="Z45" s="13" t="s">
        <v>24</v>
      </c>
      <c r="AA45" s="25">
        <v>0.97428400000000004</v>
      </c>
      <c r="AB45" s="25">
        <v>0.88226400000000005</v>
      </c>
      <c r="AC45" s="25">
        <v>0.93795499999999998</v>
      </c>
      <c r="AD45" s="25">
        <v>0.99616300000000002</v>
      </c>
      <c r="AE45" s="25">
        <v>0.99682899999999997</v>
      </c>
      <c r="AF45" s="25">
        <v>0.95102299999999995</v>
      </c>
      <c r="AG45" s="25">
        <v>0.85605699999999996</v>
      </c>
      <c r="AH45" s="25">
        <v>0.95989899999999995</v>
      </c>
      <c r="AI45" s="25">
        <v>0.95273399999999997</v>
      </c>
      <c r="AJ45" s="25">
        <v>0.96399400000000002</v>
      </c>
      <c r="AK45" s="25">
        <v>0.84716499999999995</v>
      </c>
      <c r="AL45" s="25">
        <v>0.88717699999999999</v>
      </c>
      <c r="AM45" s="25">
        <v>0.84647600000000001</v>
      </c>
      <c r="AN45" s="25">
        <v>0.92523699999999998</v>
      </c>
      <c r="AO45" s="25">
        <v>0.96826699999999999</v>
      </c>
      <c r="AP45" s="25">
        <v>0.95514200000000005</v>
      </c>
      <c r="AQ45" s="25">
        <v>0.91660200000000003</v>
      </c>
      <c r="AR45" s="25">
        <v>0.95510399999999995</v>
      </c>
      <c r="AS45" s="25">
        <v>0.96852899999999997</v>
      </c>
      <c r="AT45" s="25">
        <v>0.99903299999999995</v>
      </c>
      <c r="AU45" s="25">
        <v>0.87153499999999995</v>
      </c>
      <c r="AV45" s="25"/>
      <c r="AX45" s="13" t="s">
        <v>24</v>
      </c>
      <c r="AY45" s="25">
        <v>0.93614200000000003</v>
      </c>
      <c r="AZ45" s="25">
        <v>0.84164399999999995</v>
      </c>
      <c r="BA45" s="25">
        <v>0.89355700000000005</v>
      </c>
      <c r="BB45" s="25">
        <v>0.96407200000000004</v>
      </c>
      <c r="BC45" s="25">
        <v>0.930566</v>
      </c>
      <c r="BD45" s="25">
        <v>0.92401800000000001</v>
      </c>
      <c r="BE45" s="25">
        <v>0.82673300000000005</v>
      </c>
      <c r="BF45" s="25">
        <v>0.90995499999999996</v>
      </c>
      <c r="BG45" s="25">
        <v>0.93591800000000003</v>
      </c>
      <c r="BH45" s="25">
        <v>0.93668399999999996</v>
      </c>
      <c r="BI45" s="25">
        <v>0.84901700000000002</v>
      </c>
      <c r="BJ45" s="25">
        <v>0.870448</v>
      </c>
      <c r="BK45" s="25">
        <v>0.78945799999999999</v>
      </c>
      <c r="BL45" s="25">
        <v>0.91546000000000005</v>
      </c>
      <c r="BM45" s="25">
        <v>0.99540499999999998</v>
      </c>
      <c r="BN45" s="25">
        <v>0.91982799999999998</v>
      </c>
      <c r="BO45" s="25">
        <v>0.88200100000000003</v>
      </c>
      <c r="BP45" s="25">
        <v>0.91991000000000001</v>
      </c>
      <c r="BQ45" s="25">
        <v>0.92142900000000005</v>
      </c>
      <c r="BR45" s="25">
        <v>0.95598499999999997</v>
      </c>
      <c r="BS45" s="25">
        <v>0.84004199999999996</v>
      </c>
      <c r="BT45" s="25"/>
      <c r="BU45" s="7"/>
      <c r="BV45" s="13" t="s">
        <v>24</v>
      </c>
      <c r="BW45" s="25">
        <v>0.96802299999999997</v>
      </c>
      <c r="BX45" s="25">
        <v>0.90545500000000001</v>
      </c>
      <c r="BY45" s="25">
        <v>0.98811400000000005</v>
      </c>
      <c r="BZ45" s="25">
        <v>0.96398799999999996</v>
      </c>
      <c r="CA45" s="25">
        <v>1.0022450000000001</v>
      </c>
      <c r="CB45" s="25">
        <v>0.92703100000000005</v>
      </c>
      <c r="CC45" s="25">
        <v>0.86566200000000004</v>
      </c>
      <c r="CD45" s="25">
        <v>0.95301400000000003</v>
      </c>
      <c r="CE45" s="25">
        <v>1.01739</v>
      </c>
      <c r="CF45" s="25">
        <v>0.99414199999999997</v>
      </c>
      <c r="CG45" s="25">
        <v>0.87552099999999999</v>
      </c>
      <c r="CH45" s="25">
        <v>0.90999600000000003</v>
      </c>
      <c r="CI45" s="25">
        <v>0.74487999999999999</v>
      </c>
      <c r="CJ45" s="25">
        <v>1.0234510000000001</v>
      </c>
      <c r="CK45" s="25">
        <v>1.0449600000000001</v>
      </c>
      <c r="CL45" s="25">
        <v>0.86667499999999997</v>
      </c>
      <c r="CM45" s="25">
        <v>0.89113799999999999</v>
      </c>
      <c r="CN45" s="25">
        <v>0.86667499999999997</v>
      </c>
      <c r="CO45" s="25">
        <v>0.970387</v>
      </c>
      <c r="CP45" s="25">
        <v>1.0052680000000001</v>
      </c>
      <c r="CQ45" s="25">
        <v>0.89215100000000003</v>
      </c>
      <c r="CR45" s="25"/>
      <c r="CS45" s="7"/>
      <c r="CT45" s="13" t="s">
        <v>24</v>
      </c>
      <c r="CU45" s="25">
        <v>0.982985</v>
      </c>
      <c r="CV45" s="25">
        <v>0.89152600000000004</v>
      </c>
      <c r="CW45" s="25">
        <v>1.003735</v>
      </c>
      <c r="CX45" s="25">
        <v>0.98212699999999997</v>
      </c>
      <c r="CY45" s="25">
        <v>0.97811800000000004</v>
      </c>
      <c r="CZ45" s="25">
        <v>0.93351300000000004</v>
      </c>
      <c r="DA45" s="25">
        <v>0.893181</v>
      </c>
      <c r="DB45" s="25">
        <v>0.95279800000000003</v>
      </c>
      <c r="DC45" s="25">
        <v>0.97199999999999998</v>
      </c>
      <c r="DD45" s="25">
        <v>1.03624</v>
      </c>
      <c r="DE45" s="25">
        <v>0.92609799999999998</v>
      </c>
      <c r="DF45" s="25">
        <v>0.91825500000000004</v>
      </c>
      <c r="DG45" s="25">
        <v>0.95138800000000001</v>
      </c>
      <c r="DH45" s="25">
        <v>0.97176200000000001</v>
      </c>
      <c r="DI45" s="25">
        <v>1.0071669999999999</v>
      </c>
      <c r="DJ45" s="25">
        <v>0.86812</v>
      </c>
      <c r="DK45" s="25">
        <v>0.84871700000000005</v>
      </c>
      <c r="DL45" s="25">
        <v>0.86812299999999998</v>
      </c>
      <c r="DM45" s="25">
        <v>0.97750899999999996</v>
      </c>
      <c r="DN45" s="25">
        <v>1.010105</v>
      </c>
      <c r="DO45" s="25">
        <v>0.92177500000000001</v>
      </c>
      <c r="DP45" s="25"/>
      <c r="DQ45" s="7"/>
      <c r="DR45" s="13" t="s">
        <v>24</v>
      </c>
      <c r="DS45" s="25">
        <v>0.97595200000000004</v>
      </c>
      <c r="DT45" s="25">
        <v>0.87578</v>
      </c>
      <c r="DU45" s="25">
        <v>0.97416800000000003</v>
      </c>
      <c r="DV45" s="25">
        <v>0.94437099999999996</v>
      </c>
      <c r="DW45" s="25">
        <v>0.91314799999999996</v>
      </c>
      <c r="DX45" s="25">
        <v>0.83258900000000002</v>
      </c>
      <c r="DY45" s="25">
        <v>0.87520100000000001</v>
      </c>
      <c r="DZ45" s="25">
        <v>0.91495199999999999</v>
      </c>
      <c r="EA45" s="25">
        <v>0.91361999999999999</v>
      </c>
      <c r="EB45" s="25">
        <v>0.97316899999999995</v>
      </c>
      <c r="EC45" s="25">
        <v>0.91672799999999999</v>
      </c>
      <c r="ED45" s="25">
        <v>0.93677100000000002</v>
      </c>
      <c r="EE45" s="25">
        <v>0.91690199999999999</v>
      </c>
      <c r="EF45" s="25">
        <v>0.96831299999999998</v>
      </c>
      <c r="EG45" s="25">
        <v>1.0058180000000001</v>
      </c>
      <c r="EH45" s="25">
        <v>0.89423299999999994</v>
      </c>
      <c r="EI45" s="25">
        <v>0.876753</v>
      </c>
      <c r="EJ45" s="25">
        <v>0.89452699999999996</v>
      </c>
      <c r="EK45" s="25">
        <v>1.000583</v>
      </c>
      <c r="EL45" s="25">
        <v>1.028756</v>
      </c>
      <c r="EM45" s="25">
        <v>0.95325400000000005</v>
      </c>
      <c r="EN45" s="25"/>
      <c r="EO45" s="7"/>
      <c r="EP45" s="13" t="s">
        <v>24</v>
      </c>
      <c r="EQ45" s="25">
        <v>0.96977199999999997</v>
      </c>
      <c r="ER45" s="25">
        <v>0.95135800000000004</v>
      </c>
      <c r="ES45" s="25">
        <v>0.95146799999999998</v>
      </c>
      <c r="ET45" s="25">
        <v>0.871722</v>
      </c>
      <c r="EU45" s="25">
        <v>0.84754700000000005</v>
      </c>
      <c r="EV45" s="25">
        <v>0.89221799999999996</v>
      </c>
      <c r="EW45" s="25">
        <v>0.91074500000000003</v>
      </c>
      <c r="EX45" s="25">
        <v>0.96085399999999999</v>
      </c>
      <c r="EY45" s="25">
        <v>1.002505</v>
      </c>
      <c r="EZ45" s="25">
        <v>0.97934699999999997</v>
      </c>
      <c r="FA45" s="25">
        <v>0.88133399999999995</v>
      </c>
      <c r="FB45" s="25">
        <v>0.994278</v>
      </c>
      <c r="FC45" s="25">
        <v>0.95515799999999995</v>
      </c>
      <c r="FD45" s="25">
        <v>0.91782600000000003</v>
      </c>
      <c r="FE45" s="25">
        <v>0.87776399999999999</v>
      </c>
      <c r="FF45" s="25">
        <v>0.83069800000000005</v>
      </c>
      <c r="FG45" s="25">
        <v>0.83431599999999995</v>
      </c>
      <c r="FH45" s="25">
        <v>0.83085399999999998</v>
      </c>
      <c r="FI45" s="25">
        <v>0.89053099999999996</v>
      </c>
      <c r="FJ45" s="25">
        <v>0.94404500000000002</v>
      </c>
      <c r="FK45" s="25">
        <v>0.87224400000000002</v>
      </c>
    </row>
    <row r="46" spans="2:167" ht="13"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Z46" s="13"/>
      <c r="AA46" s="22"/>
      <c r="AB46" s="22"/>
      <c r="AC46" s="22"/>
      <c r="AD46" s="22"/>
      <c r="AE46" s="22"/>
      <c r="AF46" s="22"/>
      <c r="AG46" s="22"/>
      <c r="AH46" s="22"/>
      <c r="AI46" s="22"/>
      <c r="AJ46" s="22"/>
      <c r="AK46" s="22"/>
      <c r="AL46" s="22"/>
      <c r="AM46" s="22"/>
      <c r="AN46" s="22"/>
      <c r="AO46" s="22"/>
      <c r="AP46" s="22"/>
      <c r="AQ46" s="22"/>
      <c r="AR46" s="22"/>
      <c r="AS46" s="22"/>
      <c r="AT46" s="22"/>
      <c r="AU46" s="22"/>
      <c r="AV46" s="22"/>
      <c r="AX46" s="13"/>
      <c r="AY46" s="22"/>
      <c r="AZ46" s="22"/>
      <c r="BA46" s="22"/>
      <c r="BB46" s="22"/>
      <c r="BC46" s="22"/>
      <c r="BD46" s="22"/>
      <c r="BE46" s="22"/>
      <c r="BF46" s="22"/>
      <c r="BG46" s="22"/>
      <c r="BH46" s="22"/>
      <c r="BI46" s="22"/>
      <c r="BJ46" s="22"/>
      <c r="BK46" s="22"/>
      <c r="BL46" s="22"/>
      <c r="BM46" s="22"/>
      <c r="BN46" s="22"/>
      <c r="BO46" s="22"/>
      <c r="BP46" s="22"/>
      <c r="BQ46" s="22"/>
      <c r="BR46" s="22"/>
      <c r="BS46" s="22"/>
      <c r="BT46" s="22"/>
      <c r="BU46" s="7"/>
      <c r="BV46" s="13"/>
      <c r="BW46" s="22"/>
      <c r="BX46" s="22"/>
      <c r="BY46" s="22"/>
      <c r="BZ46" s="22"/>
      <c r="CA46" s="22"/>
      <c r="CB46" s="22"/>
      <c r="CC46" s="22"/>
      <c r="CD46" s="22"/>
      <c r="CE46" s="22"/>
      <c r="CF46" s="22"/>
      <c r="CG46" s="22"/>
      <c r="CH46" s="22"/>
      <c r="CI46" s="22"/>
      <c r="CJ46" s="22"/>
      <c r="CK46" s="22"/>
      <c r="CL46" s="22"/>
      <c r="CM46" s="22"/>
      <c r="CN46" s="22"/>
      <c r="CO46" s="22"/>
      <c r="CP46" s="22"/>
      <c r="CQ46" s="22"/>
      <c r="CR46" s="22"/>
      <c r="CS46" s="7"/>
      <c r="CT46" s="13"/>
      <c r="CU46" s="22"/>
      <c r="CV46" s="22"/>
      <c r="CW46" s="22"/>
      <c r="CX46" s="22"/>
      <c r="CY46" s="22"/>
      <c r="CZ46" s="22"/>
      <c r="DA46" s="22"/>
      <c r="DB46" s="22"/>
      <c r="DC46" s="22"/>
      <c r="DD46" s="22"/>
      <c r="DE46" s="22"/>
      <c r="DF46" s="22"/>
      <c r="DG46" s="22"/>
      <c r="DH46" s="22"/>
      <c r="DI46" s="22"/>
      <c r="DJ46" s="22"/>
      <c r="DK46" s="22"/>
      <c r="DL46" s="22"/>
      <c r="DM46" s="22"/>
      <c r="DN46" s="22"/>
      <c r="DO46" s="22"/>
      <c r="DP46" s="22"/>
      <c r="DQ46" s="7"/>
      <c r="DR46" s="13"/>
      <c r="DS46" s="22"/>
      <c r="DT46" s="22"/>
      <c r="DU46" s="22"/>
      <c r="DV46" s="22"/>
      <c r="DW46" s="22"/>
      <c r="DX46" s="22"/>
      <c r="DY46" s="22"/>
      <c r="DZ46" s="22"/>
      <c r="EA46" s="22"/>
      <c r="EB46" s="22"/>
      <c r="EC46" s="22"/>
      <c r="ED46" s="22"/>
      <c r="EE46" s="22"/>
      <c r="EF46" s="22"/>
      <c r="EG46" s="22"/>
      <c r="EH46" s="22"/>
      <c r="EI46" s="22"/>
      <c r="EJ46" s="22"/>
      <c r="EK46" s="22"/>
      <c r="EL46" s="22"/>
      <c r="EM46" s="22"/>
      <c r="EN46" s="22"/>
      <c r="EO46" s="7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</row>
    <row r="47" spans="2:167" ht="13">
      <c r="B47" s="13" t="s">
        <v>25</v>
      </c>
      <c r="C47" s="22">
        <v>7.1052650000000002</v>
      </c>
      <c r="D47" s="22">
        <v>7.2802290000000003</v>
      </c>
      <c r="E47" s="22">
        <v>7.5599590000000001</v>
      </c>
      <c r="F47" s="22">
        <v>7.4849759999999996</v>
      </c>
      <c r="G47" s="22">
        <v>7.6334900000000001</v>
      </c>
      <c r="H47" s="22">
        <v>7.1408829999999996</v>
      </c>
      <c r="I47" s="22">
        <v>6.4731269999999999</v>
      </c>
      <c r="J47" s="22">
        <v>6.9645320000000002</v>
      </c>
      <c r="K47" s="22">
        <v>7.0779100000000001</v>
      </c>
      <c r="L47" s="22">
        <v>7.1638549999999999</v>
      </c>
      <c r="M47" s="22">
        <v>6.3019239999999996</v>
      </c>
      <c r="N47" s="22">
        <v>6.7761149999999999</v>
      </c>
      <c r="O47" s="22">
        <v>6.0561410000000002</v>
      </c>
      <c r="P47" s="22">
        <v>6.5436209999999999</v>
      </c>
      <c r="Q47" s="22">
        <v>6.9516879999999999</v>
      </c>
      <c r="R47" s="22">
        <v>7.0891339999999996</v>
      </c>
      <c r="S47" s="22">
        <v>6.5790550000000003</v>
      </c>
      <c r="T47" s="22">
        <v>6.8502739999999998</v>
      </c>
      <c r="U47" s="22">
        <v>6.794581</v>
      </c>
      <c r="V47" s="22">
        <v>6.9309469999999997</v>
      </c>
      <c r="W47" s="22">
        <v>6.4825400000000002</v>
      </c>
      <c r="X47" s="22"/>
      <c r="Z47" s="13" t="s">
        <v>25</v>
      </c>
      <c r="AA47" s="22">
        <v>25.793313000000001</v>
      </c>
      <c r="AB47" s="22">
        <v>23.570710999999999</v>
      </c>
      <c r="AC47" s="22">
        <v>25.352176</v>
      </c>
      <c r="AD47" s="22">
        <v>27.679264</v>
      </c>
      <c r="AE47" s="22">
        <v>27.857904000000001</v>
      </c>
      <c r="AF47" s="22">
        <v>26.136932999999999</v>
      </c>
      <c r="AG47" s="22">
        <v>24.406697000000001</v>
      </c>
      <c r="AH47" s="22">
        <v>27.280525999999998</v>
      </c>
      <c r="AI47" s="22">
        <v>27.596108000000001</v>
      </c>
      <c r="AJ47" s="22">
        <v>28.640927999999999</v>
      </c>
      <c r="AK47" s="22">
        <v>24.71106</v>
      </c>
      <c r="AL47" s="22">
        <v>26.714254</v>
      </c>
      <c r="AM47" s="22">
        <v>25.820008999999999</v>
      </c>
      <c r="AN47" s="22">
        <v>28.889500999999999</v>
      </c>
      <c r="AO47" s="22">
        <v>31.144341000000001</v>
      </c>
      <c r="AP47" s="22">
        <v>29.490808000000001</v>
      </c>
      <c r="AQ47" s="22">
        <v>28.008019000000001</v>
      </c>
      <c r="AR47" s="22">
        <v>28.877955</v>
      </c>
      <c r="AS47" s="22">
        <v>30.360371000000001</v>
      </c>
      <c r="AT47" s="22">
        <v>31.527719000000001</v>
      </c>
      <c r="AU47" s="22">
        <v>29.386111</v>
      </c>
      <c r="AV47" s="22"/>
      <c r="AX47" s="13" t="s">
        <v>25</v>
      </c>
      <c r="AY47" s="22">
        <v>32.403472000000001</v>
      </c>
      <c r="AZ47" s="22">
        <v>30.243048999999999</v>
      </c>
      <c r="BA47" s="22">
        <v>30.598918999999999</v>
      </c>
      <c r="BB47" s="22">
        <v>33.975625000000001</v>
      </c>
      <c r="BC47" s="22">
        <v>34.060187999999997</v>
      </c>
      <c r="BD47" s="22">
        <v>31.688938</v>
      </c>
      <c r="BE47" s="22">
        <v>28.476084</v>
      </c>
      <c r="BF47" s="22">
        <v>30.960730999999999</v>
      </c>
      <c r="BG47" s="22">
        <v>32.437302000000003</v>
      </c>
      <c r="BH47" s="22">
        <v>33.490501999999999</v>
      </c>
      <c r="BI47" s="22">
        <v>30.806491999999999</v>
      </c>
      <c r="BJ47" s="22">
        <v>31.547706999999999</v>
      </c>
      <c r="BK47" s="22">
        <v>29.251508999999999</v>
      </c>
      <c r="BL47" s="22">
        <v>34.149883000000003</v>
      </c>
      <c r="BM47" s="22">
        <v>36.235289999999999</v>
      </c>
      <c r="BN47" s="22">
        <v>34.198872000000001</v>
      </c>
      <c r="BO47" s="22">
        <v>30.155421</v>
      </c>
      <c r="BP47" s="22">
        <v>31.778970000000001</v>
      </c>
      <c r="BQ47" s="22">
        <v>31.895105000000001</v>
      </c>
      <c r="BR47" s="22">
        <v>32.823365000000003</v>
      </c>
      <c r="BS47" s="22">
        <v>29.696207000000001</v>
      </c>
      <c r="BT47" s="22"/>
      <c r="BU47" s="7"/>
      <c r="BV47" s="13" t="s">
        <v>25</v>
      </c>
      <c r="BW47" s="22">
        <v>5.0418459999999996</v>
      </c>
      <c r="BX47" s="22">
        <v>4.7876919999999998</v>
      </c>
      <c r="BY47" s="22">
        <v>5.2554129999999999</v>
      </c>
      <c r="BZ47" s="22">
        <v>5.2146929999999996</v>
      </c>
      <c r="CA47" s="22">
        <v>5.5771550000000003</v>
      </c>
      <c r="CB47" s="22">
        <v>5.1651030000000002</v>
      </c>
      <c r="CC47" s="22">
        <v>4.3466480000000001</v>
      </c>
      <c r="CD47" s="22">
        <v>6.0000540000000004</v>
      </c>
      <c r="CE47" s="22">
        <v>6.4542849999999996</v>
      </c>
      <c r="CF47" s="22">
        <v>6.5729290000000002</v>
      </c>
      <c r="CG47" s="22">
        <v>5.6710019999999997</v>
      </c>
      <c r="CH47" s="22">
        <v>5.9088469999999997</v>
      </c>
      <c r="CI47" s="22">
        <v>5.2565619999999997</v>
      </c>
      <c r="CJ47" s="22">
        <v>7.0444009999999997</v>
      </c>
      <c r="CK47" s="22">
        <v>7.1207190000000002</v>
      </c>
      <c r="CL47" s="22">
        <v>5.8608390000000004</v>
      </c>
      <c r="CM47" s="22">
        <v>5.8557779999999999</v>
      </c>
      <c r="CN47" s="22">
        <v>5.826085</v>
      </c>
      <c r="CO47" s="22">
        <v>6.6327239999999996</v>
      </c>
      <c r="CP47" s="22">
        <v>6.8357340000000004</v>
      </c>
      <c r="CQ47" s="22">
        <v>6.2652720000000004</v>
      </c>
      <c r="CR47" s="22"/>
      <c r="CS47" s="7"/>
      <c r="CT47" s="13" t="s">
        <v>25</v>
      </c>
      <c r="CU47" s="22">
        <v>4.2320779999999996</v>
      </c>
      <c r="CV47" s="22">
        <v>3.9067509999999999</v>
      </c>
      <c r="CW47" s="22">
        <v>4.3748100000000001</v>
      </c>
      <c r="CX47" s="22">
        <v>4.2985870000000004</v>
      </c>
      <c r="CY47" s="22">
        <v>4.3305020000000001</v>
      </c>
      <c r="CZ47" s="22">
        <v>4.1438579999999998</v>
      </c>
      <c r="DA47" s="22">
        <v>3.967705</v>
      </c>
      <c r="DB47" s="22">
        <v>4.2737610000000004</v>
      </c>
      <c r="DC47" s="22">
        <v>4.4862070000000003</v>
      </c>
      <c r="DD47" s="22">
        <v>4.9871169999999996</v>
      </c>
      <c r="DE47" s="22">
        <v>4.6765749999999997</v>
      </c>
      <c r="DF47" s="22">
        <v>4.6865119999999996</v>
      </c>
      <c r="DG47" s="22">
        <v>4.6545639999999997</v>
      </c>
      <c r="DH47" s="22">
        <v>5.039059</v>
      </c>
      <c r="DI47" s="22">
        <v>5.2594019999999997</v>
      </c>
      <c r="DJ47" s="22">
        <v>4.4637130000000003</v>
      </c>
      <c r="DK47" s="22">
        <v>4.2885080000000002</v>
      </c>
      <c r="DL47" s="22">
        <v>4.3636400000000002</v>
      </c>
      <c r="DM47" s="22">
        <v>4.8497219999999999</v>
      </c>
      <c r="DN47" s="22">
        <v>4.9409000000000001</v>
      </c>
      <c r="DO47" s="22">
        <v>4.6194509999999998</v>
      </c>
      <c r="DP47" s="22"/>
      <c r="DQ47" s="7"/>
      <c r="DR47" s="13" t="s">
        <v>25</v>
      </c>
      <c r="DS47" s="22">
        <v>11.932356</v>
      </c>
      <c r="DT47" s="22">
        <v>11.456772000000001</v>
      </c>
      <c r="DU47" s="22">
        <v>12.961135000000001</v>
      </c>
      <c r="DV47" s="22">
        <v>11.995547</v>
      </c>
      <c r="DW47" s="22">
        <v>11.752856</v>
      </c>
      <c r="DX47" s="22">
        <v>10.851421</v>
      </c>
      <c r="DY47" s="22">
        <v>11.643264</v>
      </c>
      <c r="DZ47" s="22">
        <v>12.674427</v>
      </c>
      <c r="EA47" s="22">
        <v>12.762961000000001</v>
      </c>
      <c r="EB47" s="22">
        <v>13.505713</v>
      </c>
      <c r="EC47" s="22">
        <v>12.805313</v>
      </c>
      <c r="ED47" s="22">
        <v>13.419518</v>
      </c>
      <c r="EE47" s="22">
        <v>13.15962</v>
      </c>
      <c r="EF47" s="22">
        <v>13.865226</v>
      </c>
      <c r="EG47" s="22">
        <v>14.423189000000001</v>
      </c>
      <c r="EH47" s="22">
        <v>13.034096</v>
      </c>
      <c r="EI47" s="22">
        <v>12.393929</v>
      </c>
      <c r="EJ47" s="22">
        <v>12.942397</v>
      </c>
      <c r="EK47" s="22">
        <v>14.151930999999999</v>
      </c>
      <c r="EL47" s="22">
        <v>15.238486</v>
      </c>
      <c r="EM47" s="22">
        <v>15.024637999999999</v>
      </c>
      <c r="EN47" s="22"/>
      <c r="EO47" s="7"/>
      <c r="EP47" s="13" t="s">
        <v>25</v>
      </c>
      <c r="EQ47" s="22">
        <v>9.5247259999999994</v>
      </c>
      <c r="ER47" s="22">
        <v>9.4194800000000001</v>
      </c>
      <c r="ES47" s="22">
        <v>9.6936169999999997</v>
      </c>
      <c r="ET47" s="22">
        <v>8.9590479999999992</v>
      </c>
      <c r="EU47" s="22">
        <v>9.2024830000000009</v>
      </c>
      <c r="EV47" s="22">
        <v>9.6548569999999998</v>
      </c>
      <c r="EW47" s="22">
        <v>9.7707429999999995</v>
      </c>
      <c r="EX47" s="22">
        <v>10.298043</v>
      </c>
      <c r="EY47" s="22">
        <v>11.106014</v>
      </c>
      <c r="EZ47" s="22">
        <v>10.857944</v>
      </c>
      <c r="FA47" s="22">
        <v>9.6501260000000002</v>
      </c>
      <c r="FB47" s="22">
        <v>10.87091</v>
      </c>
      <c r="FC47" s="22">
        <v>10.464907</v>
      </c>
      <c r="FD47" s="22">
        <v>10.235865</v>
      </c>
      <c r="FE47" s="22">
        <v>9.9652139999999996</v>
      </c>
      <c r="FF47" s="22">
        <v>8.950996</v>
      </c>
      <c r="FG47" s="22">
        <v>9.1270480000000003</v>
      </c>
      <c r="FH47" s="22">
        <v>9.7891530000000007</v>
      </c>
      <c r="FI47" s="22">
        <v>9.8835990000000002</v>
      </c>
      <c r="FJ47" s="22">
        <v>10.454386</v>
      </c>
      <c r="FK47" s="22">
        <v>10.267758000000001</v>
      </c>
    </row>
    <row r="48" spans="2:167">
      <c r="B48" s="3"/>
      <c r="C48" s="3"/>
      <c r="D48" s="3"/>
      <c r="E48" s="3"/>
      <c r="F48" s="5"/>
      <c r="G48" s="5"/>
      <c r="H48" s="5"/>
      <c r="I48" s="5"/>
      <c r="J48" s="5"/>
      <c r="K48" s="5"/>
      <c r="L48" s="5"/>
      <c r="M48" s="5"/>
      <c r="N48" s="5"/>
      <c r="O48" s="5"/>
      <c r="P48" s="3"/>
      <c r="Q48" s="3"/>
      <c r="R48" s="3"/>
      <c r="S48" s="3"/>
      <c r="T48" s="3"/>
      <c r="U48" s="3"/>
      <c r="V48" s="3"/>
      <c r="W48" s="3"/>
      <c r="AB48" s="3"/>
      <c r="AC48" s="3"/>
      <c r="AZ48" s="3"/>
      <c r="BA48" s="3"/>
      <c r="BX48" s="3"/>
      <c r="BY48" s="3"/>
      <c r="CV48" s="3"/>
      <c r="CW48" s="3"/>
      <c r="DT48" s="3"/>
      <c r="DU48" s="3"/>
      <c r="ET48" s="5"/>
      <c r="EU48" s="5"/>
      <c r="EV48" s="5"/>
      <c r="EW48" s="5"/>
      <c r="EX48" s="5"/>
      <c r="EY48" s="5"/>
      <c r="EZ48" s="5"/>
      <c r="FA48" s="5"/>
      <c r="FB48" s="5"/>
      <c r="FC48" s="5"/>
    </row>
    <row r="49" spans="1:159">
      <c r="A49" s="15" t="s">
        <v>26</v>
      </c>
      <c r="B49" s="3"/>
      <c r="C49" s="5"/>
      <c r="D49" s="3"/>
      <c r="E49" s="3"/>
      <c r="F49" s="5"/>
      <c r="G49" s="5"/>
      <c r="H49" s="5"/>
      <c r="I49" s="3"/>
      <c r="J49" s="3"/>
      <c r="K49" s="3"/>
      <c r="L49" s="3"/>
      <c r="M49" s="3"/>
      <c r="N49" s="3"/>
      <c r="O49" s="3"/>
      <c r="Z49" s="3"/>
      <c r="AB49" s="3"/>
      <c r="AC49" s="3"/>
      <c r="AX49" s="3"/>
      <c r="AZ49" s="3"/>
      <c r="BA49" s="3"/>
      <c r="BU49" s="84" t="s">
        <v>26</v>
      </c>
      <c r="BV49" s="3"/>
      <c r="BX49" s="3"/>
      <c r="BY49" s="3"/>
      <c r="CS49" s="84" t="s">
        <v>26</v>
      </c>
      <c r="CT49" s="3"/>
      <c r="CV49" s="3"/>
      <c r="CW49" s="3"/>
      <c r="DQ49" s="84" t="s">
        <v>26</v>
      </c>
      <c r="DR49" s="3"/>
      <c r="DT49" s="3"/>
      <c r="DU49" s="3"/>
      <c r="EO49" s="84" t="s">
        <v>26</v>
      </c>
      <c r="EP49" s="3"/>
      <c r="EQ49" s="5"/>
      <c r="ET49" s="5"/>
      <c r="EU49" s="5"/>
      <c r="EV49" s="5"/>
    </row>
    <row r="50" spans="1:159">
      <c r="A50" s="15" t="s">
        <v>27</v>
      </c>
      <c r="B50" s="3"/>
      <c r="C50" s="5"/>
      <c r="D50" s="3"/>
      <c r="E50" s="3"/>
      <c r="F50" s="5"/>
      <c r="G50" s="5"/>
      <c r="H50" s="5"/>
      <c r="I50" s="3"/>
      <c r="J50" s="3"/>
      <c r="K50" s="3"/>
      <c r="L50" s="3"/>
      <c r="M50" s="3"/>
      <c r="N50" s="3"/>
      <c r="O50" s="3"/>
      <c r="Z50" s="3"/>
      <c r="AB50" s="3"/>
      <c r="AC50" s="3"/>
      <c r="AX50" s="3"/>
      <c r="AZ50" s="3"/>
      <c r="BA50" s="3"/>
      <c r="BU50" s="84" t="s">
        <v>27</v>
      </c>
      <c r="BV50" s="3"/>
      <c r="BX50" s="3"/>
      <c r="BY50" s="3"/>
      <c r="CS50" s="84" t="s">
        <v>27</v>
      </c>
      <c r="CT50" s="3"/>
      <c r="CV50" s="3"/>
      <c r="CW50" s="3"/>
      <c r="DQ50" s="84" t="s">
        <v>27</v>
      </c>
      <c r="DR50" s="3"/>
      <c r="DT50" s="3"/>
      <c r="DU50" s="3"/>
      <c r="EO50" s="84" t="s">
        <v>27</v>
      </c>
      <c r="EP50" s="3"/>
      <c r="EQ50" s="5"/>
      <c r="ET50" s="5"/>
      <c r="EU50" s="5"/>
      <c r="EV50" s="5"/>
    </row>
    <row r="51" spans="1:159">
      <c r="A51" s="3"/>
      <c r="B51" s="3"/>
      <c r="C51" s="3"/>
      <c r="D51" s="3"/>
      <c r="E51" s="3"/>
      <c r="F51" s="5"/>
      <c r="G51" s="5"/>
      <c r="H51" s="5"/>
      <c r="I51" s="5"/>
      <c r="J51" s="5"/>
      <c r="K51" s="5"/>
      <c r="L51" s="5"/>
      <c r="M51" s="5"/>
      <c r="N51" s="5"/>
      <c r="O51" s="5"/>
      <c r="AB51" s="3"/>
      <c r="AC51" s="3"/>
      <c r="AZ51" s="3"/>
      <c r="BA51" s="3"/>
      <c r="BX51" s="3"/>
      <c r="BY51" s="3"/>
      <c r="CV51" s="3"/>
      <c r="CW51" s="3"/>
      <c r="DT51" s="3"/>
      <c r="DU51" s="3"/>
      <c r="ET51" s="5"/>
      <c r="EU51" s="5"/>
      <c r="EV51" s="5"/>
      <c r="EW51" s="5"/>
      <c r="EX51" s="5"/>
      <c r="EY51" s="5"/>
      <c r="EZ51" s="5"/>
      <c r="FA51" s="5"/>
      <c r="FB51" s="5"/>
      <c r="FC51" s="5"/>
    </row>
    <row r="52" spans="1:159">
      <c r="A52" s="3"/>
      <c r="B52" s="3"/>
      <c r="C52" s="3"/>
      <c r="D52" s="3"/>
      <c r="E52" s="3"/>
      <c r="F52" s="5"/>
      <c r="G52" s="5"/>
      <c r="H52" s="5"/>
      <c r="I52" s="5"/>
      <c r="J52" s="5"/>
      <c r="K52" s="5"/>
      <c r="L52" s="5"/>
      <c r="M52" s="5"/>
      <c r="N52" s="5"/>
      <c r="O52" s="5"/>
      <c r="AB52" s="3"/>
      <c r="AC52" s="3"/>
      <c r="AZ52" s="3"/>
      <c r="BA52" s="3"/>
      <c r="BX52" s="3"/>
      <c r="BY52" s="3"/>
      <c r="CV52" s="3"/>
      <c r="CW52" s="3"/>
      <c r="DT52" s="3"/>
      <c r="DU52" s="3"/>
      <c r="ET52" s="5"/>
      <c r="EU52" s="5"/>
      <c r="EV52" s="5"/>
      <c r="EW52" s="5"/>
      <c r="EX52" s="5"/>
      <c r="EY52" s="5"/>
      <c r="EZ52" s="5"/>
      <c r="FA52" s="5"/>
      <c r="FB52" s="5"/>
      <c r="FC52" s="5"/>
    </row>
    <row r="53" spans="1:159">
      <c r="A53" s="3"/>
      <c r="B53" s="3"/>
      <c r="C53" s="3"/>
      <c r="D53" s="3"/>
      <c r="E53" s="3"/>
      <c r="F53" s="5"/>
      <c r="G53" s="5"/>
      <c r="H53" s="5"/>
      <c r="I53" s="5"/>
      <c r="J53" s="5"/>
      <c r="K53" s="5"/>
      <c r="L53" s="5"/>
      <c r="M53" s="5"/>
      <c r="N53" s="5"/>
      <c r="O53" s="5"/>
      <c r="AB53" s="3"/>
      <c r="AC53" s="3"/>
      <c r="AZ53" s="3"/>
      <c r="BA53" s="3"/>
      <c r="BX53" s="3"/>
      <c r="BY53" s="3"/>
      <c r="CV53" s="3"/>
      <c r="CW53" s="3"/>
      <c r="DT53" s="3"/>
      <c r="DU53" s="3"/>
      <c r="ET53" s="5"/>
      <c r="EU53" s="5"/>
      <c r="EV53" s="5"/>
      <c r="EW53" s="5"/>
      <c r="EX53" s="5"/>
      <c r="EY53" s="5"/>
      <c r="EZ53" s="5"/>
      <c r="FA53" s="5"/>
      <c r="FB53" s="5"/>
      <c r="FC53" s="5"/>
    </row>
    <row r="54" spans="1:159">
      <c r="AB54" s="3"/>
      <c r="AC54" s="3"/>
      <c r="AZ54" s="3"/>
      <c r="BA54" s="3"/>
      <c r="BX54" s="3"/>
      <c r="BY54" s="3"/>
      <c r="CV54" s="3"/>
      <c r="CW54" s="3"/>
      <c r="DT54" s="3"/>
      <c r="DU54" s="3"/>
    </row>
    <row r="55" spans="1:159">
      <c r="AB55" s="3"/>
      <c r="AC55" s="3"/>
      <c r="AZ55" s="3"/>
      <c r="BA55" s="3"/>
      <c r="BX55" s="3"/>
      <c r="BY55" s="3"/>
      <c r="CV55" s="3"/>
      <c r="CW55" s="3"/>
      <c r="DT55" s="3"/>
      <c r="DU55" s="3"/>
    </row>
    <row r="56" spans="1:159">
      <c r="AB56" s="3"/>
      <c r="AC56" s="3"/>
      <c r="AZ56" s="3"/>
      <c r="BA56" s="3"/>
      <c r="BX56" s="3"/>
      <c r="BY56" s="3"/>
      <c r="CV56" s="3"/>
      <c r="CW56" s="3"/>
      <c r="DT56" s="3"/>
      <c r="DU56" s="3"/>
    </row>
    <row r="57" spans="1:159">
      <c r="AB57" s="3"/>
      <c r="AC57" s="3"/>
      <c r="AZ57" s="3"/>
      <c r="BA57" s="3"/>
      <c r="BX57" s="3"/>
      <c r="BY57" s="3"/>
      <c r="CV57" s="3"/>
      <c r="CW57" s="3"/>
      <c r="DT57" s="3"/>
      <c r="DU57" s="3"/>
    </row>
    <row r="58" spans="1:159">
      <c r="AB58" s="3"/>
      <c r="AC58" s="3"/>
      <c r="AZ58" s="3"/>
      <c r="BA58" s="3"/>
      <c r="BX58" s="3"/>
      <c r="BY58" s="3"/>
      <c r="CV58" s="3"/>
      <c r="CW58" s="3"/>
      <c r="DT58" s="3"/>
      <c r="DU58" s="3"/>
    </row>
    <row r="59" spans="1:159">
      <c r="AB59" s="3"/>
      <c r="AC59" s="3"/>
      <c r="AZ59" s="3"/>
      <c r="BA59" s="3"/>
      <c r="BX59" s="3"/>
      <c r="BY59" s="3"/>
      <c r="CV59" s="3"/>
      <c r="CW59" s="3"/>
      <c r="DT59" s="3"/>
      <c r="DU59" s="3"/>
    </row>
    <row r="60" spans="1:159">
      <c r="AB60" s="3"/>
      <c r="AC60" s="3"/>
      <c r="AZ60" s="3"/>
      <c r="BA60" s="3"/>
      <c r="BX60" s="3"/>
      <c r="BY60" s="3"/>
      <c r="CV60" s="3"/>
      <c r="CW60" s="3"/>
      <c r="DT60" s="3"/>
      <c r="DU60" s="3"/>
    </row>
    <row r="61" spans="1:159">
      <c r="AB61" s="3"/>
      <c r="AC61" s="3"/>
      <c r="AZ61" s="3"/>
      <c r="BA61" s="3"/>
      <c r="BX61" s="3"/>
      <c r="BY61" s="3"/>
      <c r="CV61" s="3"/>
      <c r="CW61" s="3"/>
      <c r="DT61" s="3"/>
      <c r="DU61" s="3"/>
    </row>
    <row r="62" spans="1:159">
      <c r="AB62" s="3"/>
      <c r="AC62" s="3"/>
      <c r="AZ62" s="3"/>
      <c r="BA62" s="3"/>
      <c r="BX62" s="3"/>
      <c r="BY62" s="3"/>
      <c r="CV62" s="3"/>
      <c r="CW62" s="3"/>
      <c r="DT62" s="3"/>
      <c r="DU62" s="3"/>
    </row>
    <row r="63" spans="1:159">
      <c r="AB63" s="3"/>
      <c r="AC63" s="3"/>
      <c r="AZ63" s="3"/>
      <c r="BA63" s="3"/>
      <c r="BX63" s="3"/>
      <c r="BY63" s="3"/>
      <c r="CV63" s="3"/>
      <c r="CW63" s="3"/>
      <c r="DT63" s="3"/>
      <c r="DU63" s="3"/>
    </row>
    <row r="64" spans="1:159">
      <c r="AB64" s="3"/>
      <c r="AC64" s="3"/>
      <c r="AZ64" s="3"/>
      <c r="BA64" s="3"/>
      <c r="BX64" s="3"/>
      <c r="BY64" s="3"/>
      <c r="CV64" s="3"/>
      <c r="CW64" s="3"/>
      <c r="DT64" s="3"/>
      <c r="DU64" s="3"/>
    </row>
    <row r="65" spans="28:135">
      <c r="AB65" s="3"/>
      <c r="AC65" s="3"/>
      <c r="AZ65" s="3"/>
      <c r="BA65" s="3"/>
      <c r="BX65" s="3"/>
      <c r="BY65" s="3"/>
      <c r="CV65" s="3"/>
      <c r="CW65" s="3"/>
      <c r="DT65" s="3"/>
      <c r="DU65" s="3"/>
    </row>
    <row r="66" spans="28:135">
      <c r="AB66" s="3"/>
      <c r="AC66" s="3"/>
      <c r="AZ66" s="3"/>
      <c r="BA66" s="3"/>
      <c r="BX66" s="3"/>
      <c r="BY66" s="3"/>
      <c r="CV66" s="3"/>
      <c r="CW66" s="3"/>
      <c r="DT66" s="3"/>
      <c r="DU66" s="3"/>
    </row>
    <row r="67" spans="28:135">
      <c r="AB67" s="3"/>
      <c r="AC67" s="3"/>
      <c r="AZ67" s="3"/>
      <c r="BA67" s="3"/>
      <c r="BX67" s="3"/>
      <c r="BY67" s="3"/>
      <c r="CV67" s="3"/>
      <c r="CW67" s="3"/>
      <c r="DT67" s="3"/>
      <c r="DU67" s="3"/>
    </row>
    <row r="68" spans="28:135">
      <c r="AD68" s="5"/>
      <c r="AE68" s="5"/>
      <c r="AF68" s="5"/>
      <c r="AG68" s="5"/>
      <c r="AH68" s="5"/>
      <c r="AI68" s="5"/>
      <c r="AJ68" s="5"/>
      <c r="AK68" s="5"/>
      <c r="AL68" s="5"/>
      <c r="AM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V68" s="5"/>
      <c r="DW68" s="5"/>
      <c r="DX68" s="5"/>
      <c r="DY68" s="5"/>
      <c r="DZ68" s="5"/>
      <c r="EA68" s="5"/>
      <c r="EB68" s="5"/>
      <c r="EC68" s="5"/>
      <c r="ED68" s="5"/>
      <c r="EE68" s="5"/>
    </row>
    <row r="69" spans="28:135">
      <c r="AD69" s="5"/>
      <c r="AE69" s="5"/>
      <c r="AF69" s="5"/>
      <c r="AG69" s="5"/>
      <c r="AH69" s="5"/>
      <c r="AI69" s="5"/>
      <c r="AJ69" s="5"/>
      <c r="AK69" s="5"/>
      <c r="AL69" s="5"/>
      <c r="AM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V69" s="5"/>
      <c r="DW69" s="5"/>
      <c r="DX69" s="5"/>
      <c r="DY69" s="5"/>
      <c r="DZ69" s="5"/>
      <c r="EA69" s="5"/>
      <c r="EB69" s="5"/>
      <c r="EC69" s="5"/>
      <c r="ED69" s="5"/>
      <c r="EE69" s="5"/>
    </row>
    <row r="70" spans="28:135">
      <c r="AD70" s="5"/>
      <c r="AE70" s="5"/>
      <c r="AF70" s="5"/>
      <c r="AG70" s="5"/>
      <c r="AH70" s="5"/>
      <c r="AI70" s="5"/>
      <c r="AJ70" s="5"/>
      <c r="AK70" s="5"/>
      <c r="AL70" s="5"/>
      <c r="AM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V70" s="5"/>
      <c r="DW70" s="5"/>
      <c r="DX70" s="5"/>
      <c r="DY70" s="5"/>
      <c r="DZ70" s="5"/>
      <c r="EA70" s="5"/>
      <c r="EB70" s="5"/>
      <c r="EC70" s="5"/>
      <c r="ED70" s="5"/>
      <c r="EE70" s="5"/>
    </row>
    <row r="71" spans="28:135">
      <c r="AD71" s="5"/>
      <c r="AE71" s="5"/>
      <c r="AF71" s="5"/>
      <c r="AG71" s="5"/>
      <c r="AH71" s="5"/>
      <c r="AI71" s="5"/>
      <c r="AJ71" s="5"/>
      <c r="AK71" s="5"/>
      <c r="AL71" s="5"/>
      <c r="AM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V71" s="5"/>
      <c r="DW71" s="5"/>
      <c r="DX71" s="5"/>
      <c r="DY71" s="5"/>
      <c r="DZ71" s="5"/>
      <c r="EA71" s="5"/>
      <c r="EB71" s="5"/>
      <c r="EC71" s="5"/>
      <c r="ED71" s="5"/>
      <c r="EE71" s="5"/>
    </row>
    <row r="72" spans="28:135">
      <c r="AD72" s="5"/>
      <c r="AE72" s="5"/>
      <c r="AF72" s="5"/>
      <c r="AG72" s="5"/>
      <c r="AH72" s="5"/>
      <c r="AI72" s="5"/>
      <c r="AJ72" s="5"/>
      <c r="AK72" s="5"/>
      <c r="AL72" s="5"/>
      <c r="AM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V72" s="5"/>
      <c r="DW72" s="5"/>
      <c r="DX72" s="5"/>
      <c r="DY72" s="5"/>
      <c r="DZ72" s="5"/>
      <c r="EA72" s="5"/>
      <c r="EB72" s="5"/>
      <c r="EC72" s="5"/>
      <c r="ED72" s="5"/>
      <c r="EE72" s="5"/>
    </row>
    <row r="73" spans="28:135">
      <c r="AD73" s="5"/>
      <c r="AE73" s="5"/>
      <c r="AF73" s="5"/>
      <c r="AG73" s="5"/>
      <c r="AH73" s="5"/>
      <c r="AI73" s="5"/>
      <c r="AJ73" s="5"/>
      <c r="AK73" s="5"/>
      <c r="AL73" s="5"/>
      <c r="AM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V73" s="5"/>
      <c r="DW73" s="5"/>
      <c r="DX73" s="5"/>
      <c r="DY73" s="5"/>
      <c r="DZ73" s="5"/>
      <c r="EA73" s="5"/>
      <c r="EB73" s="5"/>
      <c r="EC73" s="5"/>
      <c r="ED73" s="5"/>
      <c r="EE73" s="5"/>
    </row>
    <row r="74" spans="28:135">
      <c r="AD74" s="5"/>
      <c r="AE74" s="5"/>
      <c r="AF74" s="5"/>
      <c r="AG74" s="5"/>
      <c r="AH74" s="5"/>
      <c r="AI74" s="5"/>
      <c r="AJ74" s="5"/>
      <c r="AK74" s="5"/>
      <c r="AL74" s="5"/>
      <c r="AM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V74" s="5"/>
      <c r="DW74" s="5"/>
      <c r="DX74" s="5"/>
      <c r="DY74" s="5"/>
      <c r="DZ74" s="5"/>
      <c r="EA74" s="5"/>
      <c r="EB74" s="5"/>
      <c r="EC74" s="5"/>
      <c r="ED74" s="5"/>
      <c r="EE74" s="5"/>
    </row>
    <row r="75" spans="28:135">
      <c r="AD75" s="5"/>
      <c r="AE75" s="5"/>
      <c r="AF75" s="5"/>
      <c r="AG75" s="5"/>
      <c r="AH75" s="5"/>
      <c r="AI75" s="5"/>
      <c r="AJ75" s="5"/>
      <c r="AK75" s="5"/>
      <c r="AL75" s="5"/>
      <c r="AM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V75" s="5"/>
      <c r="DW75" s="5"/>
      <c r="DX75" s="5"/>
      <c r="DY75" s="5"/>
      <c r="DZ75" s="5"/>
      <c r="EA75" s="5"/>
      <c r="EB75" s="5"/>
      <c r="EC75" s="5"/>
      <c r="ED75" s="5"/>
      <c r="EE75" s="5"/>
    </row>
    <row r="76" spans="28:135">
      <c r="AD76" s="5"/>
      <c r="AE76" s="5"/>
      <c r="AF76" s="5"/>
      <c r="AG76" s="5"/>
      <c r="AH76" s="5"/>
      <c r="AI76" s="5"/>
      <c r="AJ76" s="5"/>
      <c r="AK76" s="5"/>
      <c r="AL76" s="5"/>
      <c r="AM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V76" s="5"/>
      <c r="DW76" s="5"/>
      <c r="DX76" s="5"/>
      <c r="DY76" s="5"/>
      <c r="DZ76" s="5"/>
      <c r="EA76" s="5"/>
      <c r="EB76" s="5"/>
      <c r="EC76" s="5"/>
      <c r="ED76" s="5"/>
      <c r="EE76" s="5"/>
    </row>
    <row r="77" spans="28:135">
      <c r="AD77" s="5"/>
      <c r="AE77" s="5"/>
      <c r="AF77" s="5"/>
      <c r="AG77" s="5"/>
      <c r="AH77" s="5"/>
      <c r="AI77" s="5"/>
      <c r="AJ77" s="5"/>
      <c r="AK77" s="5"/>
      <c r="AL77" s="5"/>
      <c r="AM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V77" s="5"/>
      <c r="DW77" s="5"/>
      <c r="DX77" s="5"/>
      <c r="DY77" s="5"/>
      <c r="DZ77" s="5"/>
      <c r="EA77" s="5"/>
      <c r="EB77" s="5"/>
      <c r="EC77" s="5"/>
      <c r="ED77" s="5"/>
      <c r="EE77" s="5"/>
    </row>
    <row r="78" spans="28:135">
      <c r="AD78" s="5"/>
      <c r="AE78" s="5"/>
      <c r="AF78" s="5"/>
      <c r="AG78" s="5"/>
      <c r="AH78" s="5"/>
      <c r="AI78" s="5"/>
      <c r="AJ78" s="5"/>
      <c r="AK78" s="5"/>
      <c r="AL78" s="5"/>
      <c r="AM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V78" s="5"/>
      <c r="DW78" s="5"/>
      <c r="DX78" s="5"/>
      <c r="DY78" s="5"/>
      <c r="DZ78" s="5"/>
      <c r="EA78" s="5"/>
      <c r="EB78" s="5"/>
      <c r="EC78" s="5"/>
      <c r="ED78" s="5"/>
      <c r="EE78" s="5"/>
    </row>
    <row r="79" spans="28:135">
      <c r="AD79" s="5"/>
      <c r="AE79" s="5"/>
      <c r="AF79" s="5"/>
      <c r="AG79" s="5"/>
      <c r="AH79" s="5"/>
      <c r="AI79" s="5"/>
      <c r="AJ79" s="5"/>
      <c r="AK79" s="5"/>
      <c r="AL79" s="5"/>
      <c r="AM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V79" s="5"/>
      <c r="DW79" s="5"/>
      <c r="DX79" s="5"/>
      <c r="DY79" s="5"/>
      <c r="DZ79" s="5"/>
      <c r="EA79" s="5"/>
      <c r="EB79" s="5"/>
      <c r="EC79" s="5"/>
      <c r="ED79" s="5"/>
      <c r="EE79" s="5"/>
    </row>
    <row r="80" spans="28:135">
      <c r="AD80" s="5"/>
      <c r="AE80" s="5"/>
      <c r="AF80" s="5"/>
      <c r="AG80" s="5"/>
      <c r="AH80" s="5"/>
      <c r="AI80" s="5"/>
      <c r="AJ80" s="5"/>
      <c r="AK80" s="5"/>
      <c r="AL80" s="5"/>
      <c r="AM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V80" s="5"/>
      <c r="DW80" s="5"/>
      <c r="DX80" s="5"/>
      <c r="DY80" s="5"/>
      <c r="DZ80" s="5"/>
      <c r="EA80" s="5"/>
      <c r="EB80" s="5"/>
      <c r="EC80" s="5"/>
      <c r="ED80" s="5"/>
      <c r="EE80" s="5"/>
    </row>
    <row r="81" spans="30:135">
      <c r="AD81" s="5"/>
      <c r="AE81" s="5"/>
      <c r="AF81" s="5"/>
      <c r="AG81" s="5"/>
      <c r="AH81" s="5"/>
      <c r="AI81" s="5"/>
      <c r="AJ81" s="5"/>
      <c r="AK81" s="5"/>
      <c r="AL81" s="5"/>
      <c r="AM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V81" s="5"/>
      <c r="DW81" s="5"/>
      <c r="DX81" s="5"/>
      <c r="DY81" s="5"/>
      <c r="DZ81" s="5"/>
      <c r="EA81" s="5"/>
      <c r="EB81" s="5"/>
      <c r="EC81" s="5"/>
      <c r="ED81" s="5"/>
      <c r="EE81" s="5"/>
    </row>
    <row r="82" spans="30:135">
      <c r="AD82" s="5"/>
      <c r="AE82" s="5"/>
      <c r="AF82" s="5"/>
      <c r="AG82" s="5"/>
      <c r="AH82" s="5"/>
      <c r="AI82" s="5"/>
      <c r="AJ82" s="5"/>
      <c r="AK82" s="5"/>
      <c r="AL82" s="5"/>
      <c r="AM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V82" s="5"/>
      <c r="DW82" s="5"/>
      <c r="DX82" s="5"/>
      <c r="DY82" s="5"/>
      <c r="DZ82" s="5"/>
      <c r="EA82" s="5"/>
      <c r="EB82" s="5"/>
      <c r="EC82" s="5"/>
      <c r="ED82" s="5"/>
      <c r="EE82" s="5"/>
    </row>
    <row r="83" spans="30:135">
      <c r="AD83" s="5"/>
      <c r="AE83" s="5"/>
      <c r="AF83" s="5"/>
      <c r="AG83" s="5"/>
      <c r="AH83" s="5"/>
      <c r="AI83" s="5"/>
      <c r="AJ83" s="5"/>
      <c r="AK83" s="5"/>
      <c r="AL83" s="5"/>
      <c r="AM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V83" s="5"/>
      <c r="DW83" s="5"/>
      <c r="DX83" s="5"/>
      <c r="DY83" s="5"/>
      <c r="DZ83" s="5"/>
      <c r="EA83" s="5"/>
      <c r="EB83" s="5"/>
      <c r="EC83" s="5"/>
      <c r="ED83" s="5"/>
      <c r="EE83" s="5"/>
    </row>
    <row r="84" spans="30:135">
      <c r="AD84" s="5"/>
      <c r="AE84" s="5"/>
      <c r="AF84" s="5"/>
      <c r="AG84" s="5"/>
      <c r="AH84" s="5"/>
      <c r="AI84" s="5"/>
      <c r="AJ84" s="5"/>
      <c r="AK84" s="5"/>
      <c r="AL84" s="5"/>
      <c r="AM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V84" s="5"/>
      <c r="DW84" s="5"/>
      <c r="DX84" s="5"/>
      <c r="DY84" s="5"/>
      <c r="DZ84" s="5"/>
      <c r="EA84" s="5"/>
      <c r="EB84" s="5"/>
      <c r="EC84" s="5"/>
      <c r="ED84" s="5"/>
      <c r="EE84" s="5"/>
    </row>
    <row r="85" spans="30:135">
      <c r="AD85" s="5"/>
      <c r="AE85" s="5"/>
      <c r="AF85" s="5"/>
      <c r="AG85" s="5"/>
      <c r="AH85" s="5"/>
      <c r="AI85" s="5"/>
      <c r="AJ85" s="5"/>
      <c r="AK85" s="5"/>
      <c r="AL85" s="5"/>
      <c r="AM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V85" s="5"/>
      <c r="DW85" s="5"/>
      <c r="DX85" s="5"/>
      <c r="DY85" s="5"/>
      <c r="DZ85" s="5"/>
      <c r="EA85" s="5"/>
      <c r="EB85" s="5"/>
      <c r="EC85" s="5"/>
      <c r="ED85" s="5"/>
      <c r="EE85" s="5"/>
    </row>
    <row r="86" spans="30:135">
      <c r="AD86" s="5"/>
      <c r="AE86" s="5"/>
      <c r="AF86" s="5"/>
      <c r="AG86" s="5"/>
      <c r="AH86" s="5"/>
      <c r="AI86" s="5"/>
      <c r="AJ86" s="5"/>
      <c r="AK86" s="5"/>
      <c r="AL86" s="5"/>
      <c r="AM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V86" s="5"/>
      <c r="DW86" s="5"/>
      <c r="DX86" s="5"/>
      <c r="DY86" s="5"/>
      <c r="DZ86" s="5"/>
      <c r="EA86" s="5"/>
      <c r="EB86" s="5"/>
      <c r="EC86" s="5"/>
      <c r="ED86" s="5"/>
      <c r="EE86" s="5"/>
    </row>
    <row r="87" spans="30:135">
      <c r="AD87" s="5"/>
      <c r="AE87" s="5"/>
      <c r="AF87" s="5"/>
      <c r="AG87" s="5"/>
      <c r="AH87" s="5"/>
      <c r="AI87" s="5"/>
      <c r="AJ87" s="5"/>
      <c r="AK87" s="5"/>
      <c r="AL87" s="5"/>
      <c r="AM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V87" s="5"/>
      <c r="DW87" s="5"/>
      <c r="DX87" s="5"/>
      <c r="DY87" s="5"/>
      <c r="DZ87" s="5"/>
      <c r="EA87" s="5"/>
      <c r="EB87" s="5"/>
      <c r="EC87" s="5"/>
      <c r="ED87" s="5"/>
      <c r="EE87" s="5"/>
    </row>
    <row r="88" spans="30:135">
      <c r="AD88" s="5"/>
      <c r="AE88" s="5"/>
      <c r="AF88" s="5"/>
      <c r="AG88" s="5"/>
      <c r="AH88" s="5"/>
      <c r="AI88" s="5"/>
      <c r="AJ88" s="5"/>
      <c r="AK88" s="5"/>
      <c r="AL88" s="5"/>
      <c r="AM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V88" s="5"/>
      <c r="DW88" s="5"/>
      <c r="DX88" s="5"/>
      <c r="DY88" s="5"/>
      <c r="DZ88" s="5"/>
      <c r="EA88" s="5"/>
      <c r="EB88" s="5"/>
      <c r="EC88" s="5"/>
      <c r="ED88" s="5"/>
      <c r="EE88" s="5"/>
    </row>
    <row r="89" spans="30:135">
      <c r="AD89" s="5"/>
      <c r="AE89" s="5"/>
      <c r="AF89" s="5"/>
      <c r="AG89" s="5"/>
      <c r="AH89" s="5"/>
      <c r="AI89" s="5"/>
      <c r="AJ89" s="5"/>
      <c r="AK89" s="5"/>
      <c r="AL89" s="5"/>
      <c r="AM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V89" s="5"/>
      <c r="DW89" s="5"/>
      <c r="DX89" s="5"/>
      <c r="DY89" s="5"/>
      <c r="DZ89" s="5"/>
      <c r="EA89" s="5"/>
      <c r="EB89" s="5"/>
      <c r="EC89" s="5"/>
      <c r="ED89" s="5"/>
      <c r="EE89" s="5"/>
    </row>
    <row r="90" spans="30:135">
      <c r="AD90" s="5"/>
      <c r="AE90" s="5"/>
      <c r="AF90" s="5"/>
      <c r="AG90" s="5"/>
      <c r="AH90" s="5"/>
      <c r="AI90" s="5"/>
      <c r="AJ90" s="5"/>
      <c r="AK90" s="5"/>
      <c r="AL90" s="5"/>
      <c r="AM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V90" s="5"/>
      <c r="DW90" s="5"/>
      <c r="DX90" s="5"/>
      <c r="DY90" s="5"/>
      <c r="DZ90" s="5"/>
      <c r="EA90" s="5"/>
      <c r="EB90" s="5"/>
      <c r="EC90" s="5"/>
      <c r="ED90" s="5"/>
      <c r="EE90" s="5"/>
    </row>
    <row r="91" spans="30:135">
      <c r="AD91" s="5"/>
      <c r="AE91" s="5"/>
      <c r="AF91" s="5"/>
      <c r="AG91" s="5"/>
      <c r="AH91" s="5"/>
      <c r="AI91" s="5"/>
      <c r="AJ91" s="5"/>
      <c r="AK91" s="5"/>
      <c r="AL91" s="5"/>
      <c r="AM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V91" s="5"/>
      <c r="DW91" s="5"/>
      <c r="DX91" s="5"/>
      <c r="DY91" s="5"/>
      <c r="DZ91" s="5"/>
      <c r="EA91" s="5"/>
      <c r="EB91" s="5"/>
      <c r="EC91" s="5"/>
      <c r="ED91" s="5"/>
      <c r="EE91" s="5"/>
    </row>
    <row r="92" spans="30:135">
      <c r="AD92" s="5"/>
      <c r="AE92" s="5"/>
      <c r="AF92" s="5"/>
      <c r="AG92" s="5"/>
      <c r="AH92" s="5"/>
      <c r="AI92" s="5"/>
      <c r="AJ92" s="5"/>
      <c r="AK92" s="5"/>
      <c r="AL92" s="5"/>
      <c r="AM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V92" s="5"/>
      <c r="DW92" s="5"/>
      <c r="DX92" s="5"/>
      <c r="DY92" s="5"/>
      <c r="DZ92" s="5"/>
      <c r="EA92" s="5"/>
      <c r="EB92" s="5"/>
      <c r="EC92" s="5"/>
      <c r="ED92" s="5"/>
      <c r="EE92" s="5"/>
    </row>
    <row r="93" spans="30:135">
      <c r="AD93" s="5"/>
      <c r="AE93" s="5"/>
      <c r="AF93" s="5"/>
      <c r="AG93" s="5"/>
      <c r="AH93" s="5"/>
      <c r="AI93" s="5"/>
      <c r="AJ93" s="5"/>
      <c r="AK93" s="5"/>
      <c r="AL93" s="5"/>
      <c r="AM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V93" s="5"/>
      <c r="DW93" s="5"/>
      <c r="DX93" s="5"/>
      <c r="DY93" s="5"/>
      <c r="DZ93" s="5"/>
      <c r="EA93" s="5"/>
      <c r="EB93" s="5"/>
      <c r="EC93" s="5"/>
      <c r="ED93" s="5"/>
      <c r="EE93" s="5"/>
    </row>
  </sheetData>
  <hyperlinks>
    <hyperlink ref="B2" location="Menu!A1" display="Menu!A1" xr:uid="{00000000-0004-0000-0400-000000000000}"/>
    <hyperlink ref="A2:B2" location="Menu!B16" display="Back to main menu" xr:uid="{00000000-0004-0000-0400-000001000000}"/>
    <hyperlink ref="Z2" location="Menu!B16" display="Back to Main Menu" xr:uid="{100DCE2D-0DEE-42B0-8BC5-ACB1740DF57D}"/>
    <hyperlink ref="AX2" location="Menu!B16" display="Back to Main Menu" xr:uid="{8FF9F48A-7942-4757-ACD5-E4A49983ED14}"/>
    <hyperlink ref="BU2:BV2" location="Menu!B16" display="Back to Main Menu" xr:uid="{D7AD6010-1E37-4FB7-9C5F-DCBF6A6D7939}"/>
    <hyperlink ref="CS2:CT2" location="Menu!B16" display="Back to Main Menu" xr:uid="{BE5C062A-6626-4841-9342-58D41C846642}"/>
    <hyperlink ref="DQ2:DR2" location="Menu!B16" display="Back to Main Menu" xr:uid="{DFEFD787-4A30-4C0E-9C52-F0F904DEBCA9}"/>
    <hyperlink ref="EP2" location="Menu!A1" display="Menu!A1" xr:uid="{A38ED0C6-655E-4422-A928-66DE4C0CE27E}"/>
    <hyperlink ref="EO2:EP2" location="Menu!B16" display="Back to main menu" xr:uid="{26C3B998-D751-45C4-B15E-70AA421423AE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ADC37-ABEF-42A3-A120-8D085F96700E}">
  <dimension ref="A2:FK45"/>
  <sheetViews>
    <sheetView topLeftCell="DO4" workbookViewId="0">
      <selection activeCell="FM16" sqref="FM16"/>
    </sheetView>
  </sheetViews>
  <sheetFormatPr defaultRowHeight="12.5"/>
  <cols>
    <col min="1" max="1" width="3" style="3" customWidth="1"/>
    <col min="2" max="2" width="46.7265625" style="84" customWidth="1"/>
    <col min="3" max="3" width="10.453125" style="3" customWidth="1"/>
    <col min="4" max="15" width="10.453125" style="3" hidden="1" customWidth="1"/>
    <col min="16" max="22" width="0" style="3" hidden="1" customWidth="1"/>
    <col min="23" max="24" width="8.7265625" style="3"/>
    <col min="25" max="25" width="3" style="3" customWidth="1"/>
    <col min="26" max="26" width="47.1796875" style="84" customWidth="1"/>
    <col min="27" max="27" width="10.453125" style="3" customWidth="1"/>
    <col min="28" max="39" width="10.453125" style="3" hidden="1" customWidth="1"/>
    <col min="40" max="41" width="0" style="3" hidden="1" customWidth="1"/>
    <col min="42" max="43" width="9.54296875" style="3" hidden="1" customWidth="1"/>
    <col min="44" max="46" width="0" style="3" hidden="1" customWidth="1"/>
    <col min="47" max="48" width="8.7265625" style="3"/>
    <col min="49" max="49" width="3" style="3" customWidth="1"/>
    <col min="50" max="50" width="47.1796875" style="84" customWidth="1"/>
    <col min="51" max="51" width="10.453125" style="3" customWidth="1"/>
    <col min="52" max="63" width="10.453125" style="3" hidden="1" customWidth="1"/>
    <col min="64" max="64" width="9.7265625" style="3" hidden="1" customWidth="1"/>
    <col min="65" max="65" width="10.26953125" style="3" hidden="1" customWidth="1"/>
    <col min="66" max="67" width="9.54296875" style="3" hidden="1" customWidth="1"/>
    <col min="68" max="68" width="11" style="3" hidden="1" customWidth="1"/>
    <col min="69" max="70" width="10.81640625" style="3" hidden="1" customWidth="1"/>
    <col min="71" max="72" width="10.81640625" style="3" customWidth="1"/>
    <col min="73" max="73" width="3" style="3" customWidth="1"/>
    <col min="74" max="74" width="47.1796875" style="84" customWidth="1"/>
    <col min="75" max="75" width="10.453125" style="3" customWidth="1"/>
    <col min="76" max="87" width="10.453125" style="3" hidden="1" customWidth="1"/>
    <col min="88" max="89" width="0" style="3" hidden="1" customWidth="1"/>
    <col min="90" max="91" width="9.54296875" style="3" hidden="1" customWidth="1"/>
    <col min="92" max="94" width="0" style="3" hidden="1" customWidth="1"/>
    <col min="95" max="95" width="8.7265625" style="3"/>
    <col min="97" max="97" width="3" style="3" customWidth="1"/>
    <col min="98" max="98" width="47.1796875" style="84" customWidth="1"/>
    <col min="99" max="99" width="10.453125" style="3" customWidth="1"/>
    <col min="100" max="111" width="10.453125" style="3" hidden="1" customWidth="1"/>
    <col min="112" max="113" width="0" style="3" hidden="1" customWidth="1"/>
    <col min="114" max="115" width="9.54296875" style="3" hidden="1" customWidth="1"/>
    <col min="116" max="118" width="0" style="3" hidden="1" customWidth="1"/>
    <col min="119" max="119" width="8.7265625" style="3"/>
    <col min="121" max="121" width="3" style="3" customWidth="1"/>
    <col min="122" max="122" width="30" style="84" customWidth="1"/>
    <col min="123" max="123" width="10.453125" style="3" customWidth="1"/>
    <col min="124" max="135" width="10.453125" style="3" hidden="1" customWidth="1"/>
    <col min="136" max="137" width="0" style="3" hidden="1" customWidth="1"/>
    <col min="138" max="139" width="9.54296875" style="3" hidden="1" customWidth="1"/>
    <col min="140" max="142" width="0" style="3" hidden="1" customWidth="1"/>
    <col min="143" max="143" width="8.7265625" style="3"/>
    <col min="145" max="145" width="3" style="3" customWidth="1"/>
    <col min="146" max="146" width="46.7265625" style="84" customWidth="1"/>
    <col min="147" max="147" width="10.453125" style="3" customWidth="1"/>
    <col min="148" max="159" width="10.453125" style="3" hidden="1" customWidth="1"/>
    <col min="160" max="166" width="0" style="3" hidden="1" customWidth="1"/>
    <col min="167" max="167" width="8.7265625" style="3"/>
  </cols>
  <sheetData>
    <row r="2" spans="1:167" ht="18">
      <c r="A2" s="91" t="s">
        <v>5</v>
      </c>
      <c r="B2" s="92"/>
      <c r="Y2" s="91" t="s">
        <v>231</v>
      </c>
      <c r="Z2" s="92"/>
      <c r="AW2" s="91" t="s">
        <v>231</v>
      </c>
      <c r="AX2" s="92"/>
      <c r="BU2" s="91" t="s">
        <v>231</v>
      </c>
      <c r="BV2" s="92"/>
      <c r="CS2" s="91" t="s">
        <v>231</v>
      </c>
      <c r="CT2" s="92"/>
      <c r="DQ2" s="91" t="s">
        <v>231</v>
      </c>
      <c r="DR2" s="92"/>
      <c r="EO2" s="91" t="s">
        <v>5</v>
      </c>
      <c r="EP2" s="92"/>
    </row>
    <row r="5" spans="1:167" ht="18">
      <c r="A5" s="86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7.5">
      <c r="A7" s="85" t="s">
        <v>7</v>
      </c>
      <c r="C7" s="5"/>
      <c r="D7" s="5"/>
      <c r="E7" s="5"/>
      <c r="Y7" s="85" t="s">
        <v>232</v>
      </c>
      <c r="AA7" s="5"/>
      <c r="AB7" s="5"/>
      <c r="AC7" s="5"/>
      <c r="AW7" s="85" t="s">
        <v>234</v>
      </c>
      <c r="AY7" s="5"/>
      <c r="AZ7" s="5"/>
      <c r="BA7" s="5"/>
      <c r="BU7" s="85" t="s">
        <v>235</v>
      </c>
      <c r="BW7" s="5"/>
      <c r="BX7" s="5"/>
      <c r="BY7" s="5"/>
      <c r="CS7" s="85" t="s">
        <v>236</v>
      </c>
      <c r="CU7" s="5"/>
      <c r="CV7" s="5"/>
      <c r="CW7" s="5"/>
      <c r="DQ7" s="85" t="s">
        <v>237</v>
      </c>
      <c r="DS7" s="5"/>
      <c r="DT7" s="5"/>
      <c r="DU7" s="5"/>
      <c r="EO7" s="85" t="s">
        <v>140</v>
      </c>
      <c r="EQ7" s="5"/>
      <c r="ER7" s="5"/>
      <c r="ES7" s="5"/>
    </row>
    <row r="8" spans="1:167" ht="15.5">
      <c r="A8" s="85" t="s">
        <v>238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85" t="s">
        <v>238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85" t="s">
        <v>238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85" t="s">
        <v>238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5" t="s">
        <v>238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5" t="s">
        <v>238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5" t="s">
        <v>238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X11" s="95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V11" s="95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T11" s="95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 ht="13">
      <c r="A13" s="7"/>
      <c r="B13" s="13" t="s">
        <v>9</v>
      </c>
      <c r="C13" s="22">
        <v>65.146665999999996</v>
      </c>
      <c r="D13" s="22">
        <v>64.825826000000006</v>
      </c>
      <c r="E13" s="22">
        <v>68.175058000000007</v>
      </c>
      <c r="F13" s="22">
        <v>63.494522000000003</v>
      </c>
      <c r="G13" s="22">
        <v>66.902197999999999</v>
      </c>
      <c r="H13" s="22">
        <v>63.182595999999997</v>
      </c>
      <c r="I13" s="22">
        <v>61.556603000000003</v>
      </c>
      <c r="J13" s="22">
        <v>74.225227000000004</v>
      </c>
      <c r="K13" s="22">
        <v>76.401167999999998</v>
      </c>
      <c r="L13" s="22">
        <v>78.360298</v>
      </c>
      <c r="M13" s="22">
        <v>75.947874999999996</v>
      </c>
      <c r="N13" s="22">
        <v>85.820980000000006</v>
      </c>
      <c r="O13" s="22">
        <v>75.535043000000002</v>
      </c>
      <c r="P13" s="22">
        <v>73.520144000000002</v>
      </c>
      <c r="Q13" s="22">
        <v>77.575519</v>
      </c>
      <c r="R13" s="22">
        <v>81.673688999999996</v>
      </c>
      <c r="S13" s="22">
        <v>73.181451999999993</v>
      </c>
      <c r="T13" s="22">
        <v>74.238799</v>
      </c>
      <c r="U13" s="22">
        <v>73.005947000000006</v>
      </c>
      <c r="V13" s="22">
        <v>70.477778000000001</v>
      </c>
      <c r="W13" s="22">
        <v>65.090265000000002</v>
      </c>
      <c r="X13" s="22"/>
      <c r="Y13" s="7"/>
      <c r="Z13" s="13" t="s">
        <v>9</v>
      </c>
      <c r="AA13" s="22">
        <v>190.96232900000001</v>
      </c>
      <c r="AB13" s="22">
        <v>172.00892999999999</v>
      </c>
      <c r="AC13" s="22">
        <v>182.78154799999999</v>
      </c>
      <c r="AD13" s="22">
        <v>195.487056</v>
      </c>
      <c r="AE13" s="22">
        <v>215.145758</v>
      </c>
      <c r="AF13" s="22">
        <v>202.167293</v>
      </c>
      <c r="AG13" s="22">
        <v>190.871239</v>
      </c>
      <c r="AH13" s="22">
        <v>219.133241</v>
      </c>
      <c r="AI13" s="22">
        <v>214.10209900000001</v>
      </c>
      <c r="AJ13" s="22">
        <v>217.47900100000001</v>
      </c>
      <c r="AK13" s="22">
        <v>193.29372699999999</v>
      </c>
      <c r="AL13" s="22">
        <v>201.599403</v>
      </c>
      <c r="AM13" s="22">
        <v>194.46450999999999</v>
      </c>
      <c r="AN13" s="22">
        <v>211.32857899999999</v>
      </c>
      <c r="AO13" s="22">
        <v>224.98697799999999</v>
      </c>
      <c r="AP13" s="22">
        <v>218.16472400000001</v>
      </c>
      <c r="AQ13" s="22">
        <v>211.066596</v>
      </c>
      <c r="AR13" s="22">
        <v>211.81203600000001</v>
      </c>
      <c r="AS13" s="22">
        <v>218.32438400000001</v>
      </c>
      <c r="AT13" s="22">
        <v>221.68733700000001</v>
      </c>
      <c r="AU13" s="22">
        <v>202.14301900000001</v>
      </c>
      <c r="AV13" s="22"/>
      <c r="AW13" s="7"/>
      <c r="AX13" s="13" t="s">
        <v>9</v>
      </c>
      <c r="AY13" s="22">
        <v>344.741761</v>
      </c>
      <c r="AZ13" s="22">
        <v>316.39126700000003</v>
      </c>
      <c r="BA13" s="22">
        <v>332.69485500000002</v>
      </c>
      <c r="BB13" s="22">
        <v>365.83644800000002</v>
      </c>
      <c r="BC13" s="22">
        <v>352.28205500000001</v>
      </c>
      <c r="BD13" s="22">
        <v>359.02979199999999</v>
      </c>
      <c r="BE13" s="22">
        <v>324.91722299999998</v>
      </c>
      <c r="BF13" s="22">
        <v>367.27056299999998</v>
      </c>
      <c r="BG13" s="22">
        <v>376.66455999999999</v>
      </c>
      <c r="BH13" s="22">
        <v>358.11449399999998</v>
      </c>
      <c r="BI13" s="22">
        <v>337.049556</v>
      </c>
      <c r="BJ13" s="22">
        <v>365.51364699999999</v>
      </c>
      <c r="BK13" s="22">
        <v>322.333392</v>
      </c>
      <c r="BL13" s="22">
        <v>374.39161999999999</v>
      </c>
      <c r="BM13" s="22">
        <v>386.505651</v>
      </c>
      <c r="BN13" s="22">
        <v>379.52621399999998</v>
      </c>
      <c r="BO13" s="22">
        <v>342.54087800000002</v>
      </c>
      <c r="BP13" s="22">
        <v>358.303112</v>
      </c>
      <c r="BQ13" s="22">
        <v>401.799148</v>
      </c>
      <c r="BR13" s="22">
        <v>353.12347899999997</v>
      </c>
      <c r="BS13" s="22">
        <v>314.63171299999999</v>
      </c>
      <c r="BT13" s="22"/>
      <c r="BU13" s="7"/>
      <c r="BV13" s="13" t="s">
        <v>9</v>
      </c>
      <c r="BW13" s="22">
        <v>28.323867</v>
      </c>
      <c r="BX13" s="22">
        <v>25.354251000000001</v>
      </c>
      <c r="BY13" s="22">
        <v>27.111291999999999</v>
      </c>
      <c r="BZ13" s="22">
        <v>26.350577999999999</v>
      </c>
      <c r="CA13" s="22">
        <v>27.650921</v>
      </c>
      <c r="CB13" s="22">
        <v>25.028638999999998</v>
      </c>
      <c r="CC13" s="22">
        <v>21.584313999999999</v>
      </c>
      <c r="CD13" s="22">
        <v>27.091577000000001</v>
      </c>
      <c r="CE13" s="22">
        <v>29.687996999999999</v>
      </c>
      <c r="CF13" s="22">
        <v>29.272293999999999</v>
      </c>
      <c r="CG13" s="22">
        <v>26.338488000000002</v>
      </c>
      <c r="CH13" s="22">
        <v>28.258157000000001</v>
      </c>
      <c r="CI13" s="22">
        <v>26.055963999999999</v>
      </c>
      <c r="CJ13" s="22">
        <v>33.973219</v>
      </c>
      <c r="CK13" s="22">
        <v>34.855786999999999</v>
      </c>
      <c r="CL13" s="22">
        <v>28.457743000000001</v>
      </c>
      <c r="CM13" s="22">
        <v>29.104348000000002</v>
      </c>
      <c r="CN13" s="22">
        <v>30.324487999999999</v>
      </c>
      <c r="CO13" s="22">
        <v>34.267684000000003</v>
      </c>
      <c r="CP13" s="22">
        <v>34.925032999999999</v>
      </c>
      <c r="CQ13" s="22">
        <v>32.312345000000001</v>
      </c>
      <c r="CS13" s="7"/>
      <c r="CT13" s="13" t="s">
        <v>9</v>
      </c>
      <c r="CU13" s="22">
        <v>32.450563000000002</v>
      </c>
      <c r="CV13" s="22">
        <v>30.994879999999998</v>
      </c>
      <c r="CW13" s="22">
        <v>33.313138000000002</v>
      </c>
      <c r="CX13" s="22">
        <v>29.460668999999999</v>
      </c>
      <c r="CY13" s="22">
        <v>28.669989999999999</v>
      </c>
      <c r="CZ13" s="22">
        <v>26.681063000000002</v>
      </c>
      <c r="DA13" s="22">
        <v>27.724139999999998</v>
      </c>
      <c r="DB13" s="22">
        <v>27.271131</v>
      </c>
      <c r="DC13" s="22">
        <v>28.764036999999998</v>
      </c>
      <c r="DD13" s="22">
        <v>30.440152000000001</v>
      </c>
      <c r="DE13" s="22">
        <v>31.614612999999999</v>
      </c>
      <c r="DF13" s="22">
        <v>29.863712</v>
      </c>
      <c r="DG13" s="22">
        <v>29.554058999999999</v>
      </c>
      <c r="DH13" s="22">
        <v>32.178331999999997</v>
      </c>
      <c r="DI13" s="22">
        <v>32.957009999999997</v>
      </c>
      <c r="DJ13" s="22">
        <v>29.388048999999999</v>
      </c>
      <c r="DK13" s="22">
        <v>28.388936999999999</v>
      </c>
      <c r="DL13" s="22">
        <v>31.156199999999998</v>
      </c>
      <c r="DM13" s="22">
        <v>35.301785000000002</v>
      </c>
      <c r="DN13" s="22">
        <v>37.005479000000001</v>
      </c>
      <c r="DO13" s="22">
        <v>32.769115999999997</v>
      </c>
      <c r="DQ13" s="7"/>
      <c r="DR13" s="13" t="s">
        <v>9</v>
      </c>
      <c r="DS13" s="22">
        <v>129.35429300000001</v>
      </c>
      <c r="DT13" s="22">
        <v>109.89750100000001</v>
      </c>
      <c r="DU13" s="22">
        <v>125.597115</v>
      </c>
      <c r="DV13" s="22">
        <v>126.551963</v>
      </c>
      <c r="DW13" s="22">
        <v>124.982063</v>
      </c>
      <c r="DX13" s="22">
        <v>112.28196699999999</v>
      </c>
      <c r="DY13" s="22">
        <v>115.00747200000001</v>
      </c>
      <c r="DZ13" s="22">
        <v>138.023797</v>
      </c>
      <c r="EA13" s="22">
        <v>135.82562799999999</v>
      </c>
      <c r="EB13" s="22">
        <v>135.90553800000001</v>
      </c>
      <c r="EC13" s="22">
        <v>126.42084800000001</v>
      </c>
      <c r="ED13" s="22">
        <v>134.48242400000001</v>
      </c>
      <c r="EE13" s="22">
        <v>133.461557</v>
      </c>
      <c r="EF13" s="22">
        <v>136.774303</v>
      </c>
      <c r="EG13" s="22">
        <v>138.35085100000001</v>
      </c>
      <c r="EH13" s="22">
        <v>129.94051200000001</v>
      </c>
      <c r="EI13" s="22">
        <v>112.76094999999999</v>
      </c>
      <c r="EJ13" s="22">
        <v>137.751822</v>
      </c>
      <c r="EK13" s="22">
        <v>147.70812100000001</v>
      </c>
      <c r="EL13" s="22">
        <v>147.577372</v>
      </c>
      <c r="EM13" s="22">
        <v>141.82750200000001</v>
      </c>
      <c r="EO13" s="7"/>
      <c r="EP13" s="13" t="s">
        <v>9</v>
      </c>
      <c r="EQ13" s="22">
        <v>92.665099999999995</v>
      </c>
      <c r="ER13" s="22">
        <v>89.340843000000007</v>
      </c>
      <c r="ES13" s="22">
        <v>87.213263999999995</v>
      </c>
      <c r="ET13" s="22">
        <v>79.849333000000001</v>
      </c>
      <c r="EU13" s="22">
        <v>77.680391</v>
      </c>
      <c r="EV13" s="22">
        <v>84.815904000000003</v>
      </c>
      <c r="EW13" s="22">
        <v>86.575235000000006</v>
      </c>
      <c r="EX13" s="22">
        <v>88.077699999999993</v>
      </c>
      <c r="EY13" s="22">
        <v>91.467844999999997</v>
      </c>
      <c r="EZ13" s="22">
        <v>88.717594000000005</v>
      </c>
      <c r="FA13" s="22">
        <v>74.920754000000002</v>
      </c>
      <c r="FB13" s="22">
        <v>90.340773999999996</v>
      </c>
      <c r="FC13" s="22">
        <v>84.378202999999999</v>
      </c>
      <c r="FD13" s="22">
        <v>83.132430999999997</v>
      </c>
      <c r="FE13" s="22">
        <v>79.815342000000001</v>
      </c>
      <c r="FF13" s="22">
        <v>73.772086999999999</v>
      </c>
      <c r="FG13" s="22">
        <v>75.849980000000002</v>
      </c>
      <c r="FH13" s="22">
        <v>82.272447</v>
      </c>
      <c r="FI13" s="22">
        <v>80.901088999999999</v>
      </c>
      <c r="FJ13" s="22">
        <v>85.704981000000004</v>
      </c>
      <c r="FK13" s="22">
        <v>83.890947999999995</v>
      </c>
    </row>
    <row r="14" spans="1:167" ht="13">
      <c r="B14" s="19" t="s">
        <v>239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Z14" s="19" t="s">
        <v>239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X14" s="19" t="s">
        <v>239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V14" s="19" t="s">
        <v>239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239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239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239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222</v>
      </c>
      <c r="C15" s="17">
        <v>53.335994999999997</v>
      </c>
      <c r="D15" s="17">
        <v>53.083309999999997</v>
      </c>
      <c r="E15" s="17">
        <v>55.870800000000003</v>
      </c>
      <c r="F15" s="17">
        <v>52.003048999999997</v>
      </c>
      <c r="G15" s="17">
        <v>54.750276999999997</v>
      </c>
      <c r="H15" s="17">
        <v>51.650205999999997</v>
      </c>
      <c r="I15" s="17">
        <v>50.284748</v>
      </c>
      <c r="J15" s="17">
        <v>60.629711999999998</v>
      </c>
      <c r="K15" s="17">
        <v>62.424345000000002</v>
      </c>
      <c r="L15" s="17">
        <v>63.980586000000002</v>
      </c>
      <c r="M15" s="17">
        <v>62.111632999999998</v>
      </c>
      <c r="N15" s="17">
        <v>70.330560000000006</v>
      </c>
      <c r="O15" s="17">
        <v>61.858963000000003</v>
      </c>
      <c r="P15" s="17">
        <v>59.999417000000001</v>
      </c>
      <c r="Q15" s="17">
        <v>63.466256999999999</v>
      </c>
      <c r="R15" s="17">
        <v>66.973318000000006</v>
      </c>
      <c r="S15" s="17">
        <v>60.087772000000001</v>
      </c>
      <c r="T15" s="17">
        <v>60.992303999999997</v>
      </c>
      <c r="U15" s="17">
        <v>59.968544999999999</v>
      </c>
      <c r="V15" s="17">
        <v>57.785991000000003</v>
      </c>
      <c r="W15" s="17">
        <v>53.342951999999997</v>
      </c>
      <c r="X15" s="17"/>
      <c r="Z15" s="20" t="s">
        <v>222</v>
      </c>
      <c r="AA15" s="17">
        <v>120.219239</v>
      </c>
      <c r="AB15" s="17">
        <v>108.322368</v>
      </c>
      <c r="AC15" s="17">
        <v>115.29458700000001</v>
      </c>
      <c r="AD15" s="17">
        <v>122.836826</v>
      </c>
      <c r="AE15" s="17">
        <v>137.05267900000001</v>
      </c>
      <c r="AF15" s="17">
        <v>129.09377599999999</v>
      </c>
      <c r="AG15" s="17">
        <v>122.269335</v>
      </c>
      <c r="AH15" s="17">
        <v>141.06674799999999</v>
      </c>
      <c r="AI15" s="17">
        <v>137.18339399999999</v>
      </c>
      <c r="AJ15" s="17">
        <v>138.81864100000001</v>
      </c>
      <c r="AK15" s="17">
        <v>122.956087</v>
      </c>
      <c r="AL15" s="17">
        <v>127.936369</v>
      </c>
      <c r="AM15" s="17">
        <v>124.00417</v>
      </c>
      <c r="AN15" s="17">
        <v>135.15199200000001</v>
      </c>
      <c r="AO15" s="17">
        <v>143.901161</v>
      </c>
      <c r="AP15" s="17">
        <v>140.55048300000001</v>
      </c>
      <c r="AQ15" s="17">
        <v>135.798993</v>
      </c>
      <c r="AR15" s="17">
        <v>134.488372</v>
      </c>
      <c r="AS15" s="17">
        <v>137.36563599999999</v>
      </c>
      <c r="AT15" s="17">
        <v>137.760909</v>
      </c>
      <c r="AU15" s="17">
        <v>124.50964</v>
      </c>
      <c r="AV15" s="17"/>
      <c r="AX15" s="20" t="s">
        <v>222</v>
      </c>
      <c r="AY15" s="17">
        <v>257.016435</v>
      </c>
      <c r="AZ15" s="17">
        <v>235.62680599999999</v>
      </c>
      <c r="BA15" s="17">
        <v>247.397572</v>
      </c>
      <c r="BB15" s="17">
        <v>271.662262</v>
      </c>
      <c r="BC15" s="17">
        <v>261.41655500000002</v>
      </c>
      <c r="BD15" s="17">
        <v>266.17147399999999</v>
      </c>
      <c r="BE15" s="17">
        <v>240.79257899999999</v>
      </c>
      <c r="BF15" s="17">
        <v>271.92429800000002</v>
      </c>
      <c r="BG15" s="17">
        <v>278.53738700000002</v>
      </c>
      <c r="BH15" s="17">
        <v>264.93348099999997</v>
      </c>
      <c r="BI15" s="17">
        <v>249.03473700000001</v>
      </c>
      <c r="BJ15" s="17">
        <v>269.23847000000001</v>
      </c>
      <c r="BK15" s="17">
        <v>236.63538399999999</v>
      </c>
      <c r="BL15" s="17">
        <v>273.63574899999998</v>
      </c>
      <c r="BM15" s="17">
        <v>281.87991199999999</v>
      </c>
      <c r="BN15" s="17">
        <v>275.72837500000003</v>
      </c>
      <c r="BO15" s="17">
        <v>249.160203</v>
      </c>
      <c r="BP15" s="17">
        <v>260.48698000000002</v>
      </c>
      <c r="BQ15" s="17">
        <v>291.24066299999998</v>
      </c>
      <c r="BR15" s="17">
        <v>255.971621</v>
      </c>
      <c r="BS15" s="17">
        <v>227.962187</v>
      </c>
      <c r="BT15" s="17"/>
      <c r="BV15" s="20" t="s">
        <v>222</v>
      </c>
      <c r="BW15" s="17">
        <v>22.938845000000001</v>
      </c>
      <c r="BX15" s="17">
        <v>20.524031000000001</v>
      </c>
      <c r="BY15" s="17">
        <v>21.943674000000001</v>
      </c>
      <c r="BZ15" s="17">
        <v>21.306774000000001</v>
      </c>
      <c r="CA15" s="17">
        <v>22.340803999999999</v>
      </c>
      <c r="CB15" s="17">
        <v>20.206157999999999</v>
      </c>
      <c r="CC15" s="17">
        <v>17.420909000000002</v>
      </c>
      <c r="CD15" s="17">
        <v>21.834472999999999</v>
      </c>
      <c r="CE15" s="17">
        <v>23.897558</v>
      </c>
      <c r="CF15" s="17">
        <v>23.536415000000002</v>
      </c>
      <c r="CG15" s="17">
        <v>21.162589000000001</v>
      </c>
      <c r="CH15" s="17">
        <v>22.678177999999999</v>
      </c>
      <c r="CI15" s="17">
        <v>20.887065</v>
      </c>
      <c r="CJ15" s="17">
        <v>27.190757999999999</v>
      </c>
      <c r="CK15" s="17">
        <v>27.798884999999999</v>
      </c>
      <c r="CL15" s="17">
        <v>22.668514999999999</v>
      </c>
      <c r="CM15" s="17">
        <v>23.168849000000002</v>
      </c>
      <c r="CN15" s="17">
        <v>24.133075000000002</v>
      </c>
      <c r="CO15" s="17">
        <v>27.254736999999999</v>
      </c>
      <c r="CP15" s="17">
        <v>27.742881000000001</v>
      </c>
      <c r="CQ15" s="17">
        <v>25.618392</v>
      </c>
      <c r="CT15" s="20" t="s">
        <v>222</v>
      </c>
      <c r="CU15" s="17">
        <v>27.438136</v>
      </c>
      <c r="CV15" s="17">
        <v>26.18141</v>
      </c>
      <c r="CW15" s="17">
        <v>28.120332000000001</v>
      </c>
      <c r="CX15" s="17">
        <v>24.833738</v>
      </c>
      <c r="CY15" s="17">
        <v>24.121091</v>
      </c>
      <c r="CZ15" s="17">
        <v>22.410755000000002</v>
      </c>
      <c r="DA15" s="17">
        <v>23.246856999999999</v>
      </c>
      <c r="DB15" s="17">
        <v>22.850256000000002</v>
      </c>
      <c r="DC15" s="17">
        <v>24.084405</v>
      </c>
      <c r="DD15" s="17">
        <v>25.477122999999999</v>
      </c>
      <c r="DE15" s="17">
        <v>26.457937999999999</v>
      </c>
      <c r="DF15" s="17">
        <v>24.968105999999999</v>
      </c>
      <c r="DG15" s="17">
        <v>24.679314999999999</v>
      </c>
      <c r="DH15" s="17">
        <v>26.793406000000001</v>
      </c>
      <c r="DI15" s="17">
        <v>27.370645</v>
      </c>
      <c r="DJ15" s="17">
        <v>24.348288</v>
      </c>
      <c r="DK15" s="17">
        <v>23.484881000000001</v>
      </c>
      <c r="DL15" s="17">
        <v>25.754688000000002</v>
      </c>
      <c r="DM15" s="17">
        <v>29.138687999999998</v>
      </c>
      <c r="DN15" s="17">
        <v>30.517951</v>
      </c>
      <c r="DO15" s="17">
        <v>27.017457</v>
      </c>
      <c r="DR15" s="20" t="s">
        <v>222</v>
      </c>
      <c r="DS15" s="17">
        <v>102.551027</v>
      </c>
      <c r="DT15" s="17">
        <v>87.114368999999996</v>
      </c>
      <c r="DU15" s="17">
        <v>99.600050999999993</v>
      </c>
      <c r="DV15" s="17">
        <v>100.31978100000001</v>
      </c>
      <c r="DW15" s="17">
        <v>98.841981000000004</v>
      </c>
      <c r="DX15" s="17">
        <v>88.654184000000001</v>
      </c>
      <c r="DY15" s="17">
        <v>90.747665999999995</v>
      </c>
      <c r="DZ15" s="17">
        <v>108.82958499999999</v>
      </c>
      <c r="EA15" s="17">
        <v>106.891386</v>
      </c>
      <c r="EB15" s="17">
        <v>106.74929400000001</v>
      </c>
      <c r="EC15" s="17">
        <v>99.339625999999996</v>
      </c>
      <c r="ED15" s="17">
        <v>105.64536</v>
      </c>
      <c r="EE15" s="17">
        <v>104.863995</v>
      </c>
      <c r="EF15" s="17">
        <v>107.44225400000001</v>
      </c>
      <c r="EG15" s="17">
        <v>108.52319799999999</v>
      </c>
      <c r="EH15" s="17">
        <v>101.738086</v>
      </c>
      <c r="EI15" s="17">
        <v>87.637000999999998</v>
      </c>
      <c r="EJ15" s="17">
        <v>106.536576</v>
      </c>
      <c r="EK15" s="17">
        <v>114.254148</v>
      </c>
      <c r="EL15" s="17">
        <v>114.01099499999999</v>
      </c>
      <c r="EM15" s="17">
        <v>109.281769</v>
      </c>
      <c r="EP15" s="20" t="s">
        <v>222</v>
      </c>
      <c r="EQ15" s="17">
        <v>71.403653000000006</v>
      </c>
      <c r="ER15" s="17">
        <v>68.683109999999999</v>
      </c>
      <c r="ES15" s="17">
        <v>66.979241999999999</v>
      </c>
      <c r="ET15" s="17">
        <v>61.200541999999999</v>
      </c>
      <c r="EU15" s="17">
        <v>59.158554000000002</v>
      </c>
      <c r="EV15" s="17">
        <v>64.295058999999995</v>
      </c>
      <c r="EW15" s="17">
        <v>65.279776999999996</v>
      </c>
      <c r="EX15" s="17">
        <v>66.125702000000004</v>
      </c>
      <c r="EY15" s="17">
        <v>68.269954999999996</v>
      </c>
      <c r="EZ15" s="17">
        <v>65.986682999999999</v>
      </c>
      <c r="FA15" s="17">
        <v>55.540847999999997</v>
      </c>
      <c r="FB15" s="17">
        <v>66.683408</v>
      </c>
      <c r="FC15" s="17">
        <v>62.072733999999997</v>
      </c>
      <c r="FD15" s="17">
        <v>60.930118</v>
      </c>
      <c r="FE15" s="17">
        <v>58.378197</v>
      </c>
      <c r="FF15" s="17">
        <v>53.847481000000002</v>
      </c>
      <c r="FG15" s="17">
        <v>55.339120000000001</v>
      </c>
      <c r="FH15" s="17">
        <v>60.046784000000002</v>
      </c>
      <c r="FI15" s="17">
        <v>58.780786999999997</v>
      </c>
      <c r="FJ15" s="17">
        <v>61.937586000000003</v>
      </c>
      <c r="FK15" s="17">
        <v>60.315980000000003</v>
      </c>
    </row>
    <row r="16" spans="1:167">
      <c r="B16" s="20" t="s">
        <v>240</v>
      </c>
      <c r="C16" s="17">
        <v>3.8410169999999999</v>
      </c>
      <c r="D16" s="17">
        <v>3.8451119999999999</v>
      </c>
      <c r="E16" s="17">
        <v>4.0303969999999998</v>
      </c>
      <c r="F16" s="17">
        <v>3.709972</v>
      </c>
      <c r="G16" s="17">
        <v>3.9210929999999999</v>
      </c>
      <c r="H16" s="17">
        <v>3.705098</v>
      </c>
      <c r="I16" s="17">
        <v>3.6576059999999999</v>
      </c>
      <c r="J16" s="17">
        <v>4.4614219999999998</v>
      </c>
      <c r="K16" s="17">
        <v>4.6059419999999998</v>
      </c>
      <c r="L16" s="17">
        <v>4.7062049999999997</v>
      </c>
      <c r="M16" s="17">
        <v>4.5232739999999998</v>
      </c>
      <c r="N16" s="17">
        <v>5.0633809999999997</v>
      </c>
      <c r="O16" s="17">
        <v>4.459797</v>
      </c>
      <c r="P16" s="17">
        <v>4.4303239999999997</v>
      </c>
      <c r="Q16" s="17">
        <v>4.6481269999999997</v>
      </c>
      <c r="R16" s="17">
        <v>4.8225360000000004</v>
      </c>
      <c r="S16" s="17">
        <v>4.3903040000000004</v>
      </c>
      <c r="T16" s="17">
        <v>4.5425199999999997</v>
      </c>
      <c r="U16" s="17">
        <v>4.498157</v>
      </c>
      <c r="V16" s="17">
        <v>4.4085799999999997</v>
      </c>
      <c r="W16" s="17">
        <v>4.0915540000000004</v>
      </c>
      <c r="X16" s="17"/>
      <c r="Z16" s="20" t="s">
        <v>240</v>
      </c>
      <c r="AA16" s="17">
        <v>13.197492</v>
      </c>
      <c r="AB16" s="17">
        <v>11.87852</v>
      </c>
      <c r="AC16" s="17">
        <v>12.597476</v>
      </c>
      <c r="AD16" s="17">
        <v>13.636412999999999</v>
      </c>
      <c r="AE16" s="17">
        <v>14.821123999999999</v>
      </c>
      <c r="AF16" s="17">
        <v>14.002247000000001</v>
      </c>
      <c r="AG16" s="17">
        <v>13.247605</v>
      </c>
      <c r="AH16" s="17">
        <v>15.178117</v>
      </c>
      <c r="AI16" s="17">
        <v>15.01017</v>
      </c>
      <c r="AJ16" s="17">
        <v>15.443512</v>
      </c>
      <c r="AK16" s="17">
        <v>13.844592</v>
      </c>
      <c r="AL16" s="17">
        <v>14.546449000000001</v>
      </c>
      <c r="AM16" s="17">
        <v>13.937556000000001</v>
      </c>
      <c r="AN16" s="17">
        <v>15.027447</v>
      </c>
      <c r="AO16" s="17">
        <v>15.924246999999999</v>
      </c>
      <c r="AP16" s="17">
        <v>15.193546</v>
      </c>
      <c r="AQ16" s="17">
        <v>14.785443000000001</v>
      </c>
      <c r="AR16" s="17">
        <v>15.180667</v>
      </c>
      <c r="AS16" s="17">
        <v>15.9146</v>
      </c>
      <c r="AT16" s="17">
        <v>16.492777</v>
      </c>
      <c r="AU16" s="17">
        <v>15.250220000000001</v>
      </c>
      <c r="AV16" s="17"/>
      <c r="AX16" s="20" t="s">
        <v>240</v>
      </c>
      <c r="AY16" s="17">
        <v>40.425251000000003</v>
      </c>
      <c r="AZ16" s="17">
        <v>37.490237</v>
      </c>
      <c r="BA16" s="17">
        <v>39.771332999999998</v>
      </c>
      <c r="BB16" s="17">
        <v>44.085453999999999</v>
      </c>
      <c r="BC16" s="17">
        <v>42.693165999999998</v>
      </c>
      <c r="BD16" s="17">
        <v>43.711765999999997</v>
      </c>
      <c r="BE16" s="17">
        <v>39.686959000000002</v>
      </c>
      <c r="BF16" s="17">
        <v>45.108136000000002</v>
      </c>
      <c r="BG16" s="17">
        <v>46.493501000000002</v>
      </c>
      <c r="BH16" s="17">
        <v>44.193731999999997</v>
      </c>
      <c r="BI16" s="17">
        <v>41.677900999999999</v>
      </c>
      <c r="BJ16" s="17">
        <v>45.612744999999997</v>
      </c>
      <c r="BK16" s="17">
        <v>41.004187000000002</v>
      </c>
      <c r="BL16" s="17">
        <v>48.595072000000002</v>
      </c>
      <c r="BM16" s="17">
        <v>50.848367000000003</v>
      </c>
      <c r="BN16" s="17">
        <v>50.551006999999998</v>
      </c>
      <c r="BO16" s="17">
        <v>45.549323999999999</v>
      </c>
      <c r="BP16" s="17">
        <v>47.844479</v>
      </c>
      <c r="BQ16" s="17">
        <v>54.210644000000002</v>
      </c>
      <c r="BR16" s="17">
        <v>47.710084000000002</v>
      </c>
      <c r="BS16" s="17">
        <v>42.579920000000001</v>
      </c>
      <c r="BT16" s="17"/>
      <c r="BV16" s="20" t="s">
        <v>240</v>
      </c>
      <c r="BW16" s="17">
        <v>1.425845</v>
      </c>
      <c r="BX16" s="17">
        <v>1.2748649999999999</v>
      </c>
      <c r="BY16" s="17">
        <v>1.3620859999999999</v>
      </c>
      <c r="BZ16" s="17">
        <v>1.3265929999999999</v>
      </c>
      <c r="CA16" s="17">
        <v>1.3860459999999999</v>
      </c>
      <c r="CB16" s="17">
        <v>1.2532430000000001</v>
      </c>
      <c r="CC16" s="17">
        <v>1.0749880000000001</v>
      </c>
      <c r="CD16" s="17">
        <v>1.356589</v>
      </c>
      <c r="CE16" s="17">
        <v>1.491142</v>
      </c>
      <c r="CF16" s="17">
        <v>1.4733940000000001</v>
      </c>
      <c r="CG16" s="17">
        <v>1.3286249999999999</v>
      </c>
      <c r="CH16" s="17">
        <v>1.4392389999999999</v>
      </c>
      <c r="CI16" s="17">
        <v>1.340579</v>
      </c>
      <c r="CJ16" s="17">
        <v>1.773347</v>
      </c>
      <c r="CK16" s="17">
        <v>1.867839</v>
      </c>
      <c r="CL16" s="17">
        <v>1.5433589999999999</v>
      </c>
      <c r="CM16" s="17">
        <v>1.59375</v>
      </c>
      <c r="CN16" s="17">
        <v>1.6698649999999999</v>
      </c>
      <c r="CO16" s="17">
        <v>1.908531</v>
      </c>
      <c r="CP16" s="17">
        <v>1.973714</v>
      </c>
      <c r="CQ16" s="17">
        <v>1.852714</v>
      </c>
      <c r="CT16" s="20" t="s">
        <v>240</v>
      </c>
      <c r="CU16" s="17">
        <v>1.2272270000000001</v>
      </c>
      <c r="CV16" s="17">
        <v>1.183808</v>
      </c>
      <c r="CW16" s="17">
        <v>1.2846249999999999</v>
      </c>
      <c r="CX16" s="17">
        <v>1.1581060000000001</v>
      </c>
      <c r="CY16" s="17">
        <v>1.1451899999999999</v>
      </c>
      <c r="CZ16" s="17">
        <v>1.083979</v>
      </c>
      <c r="DA16" s="17">
        <v>1.146007</v>
      </c>
      <c r="DB16" s="17">
        <v>1.1425430000000001</v>
      </c>
      <c r="DC16" s="17">
        <v>1.2240340000000001</v>
      </c>
      <c r="DD16" s="17">
        <v>1.3042320000000001</v>
      </c>
      <c r="DE16" s="17">
        <v>1.3638870000000001</v>
      </c>
      <c r="DF16" s="17">
        <v>1.305736</v>
      </c>
      <c r="DG16" s="17">
        <v>1.314174</v>
      </c>
      <c r="DH16" s="17">
        <v>1.477501</v>
      </c>
      <c r="DI16" s="17">
        <v>1.5593950000000001</v>
      </c>
      <c r="DJ16" s="17">
        <v>1.4229099999999999</v>
      </c>
      <c r="DK16" s="17">
        <v>1.3930910000000001</v>
      </c>
      <c r="DL16" s="17">
        <v>1.552832</v>
      </c>
      <c r="DM16" s="17">
        <v>1.787639</v>
      </c>
      <c r="DN16" s="17">
        <v>1.887202</v>
      </c>
      <c r="DO16" s="17">
        <v>1.681238</v>
      </c>
      <c r="DR16" s="20" t="s">
        <v>240</v>
      </c>
      <c r="DS16" s="17">
        <v>7.4804009999999996</v>
      </c>
      <c r="DT16" s="17">
        <v>6.3930439999999997</v>
      </c>
      <c r="DU16" s="17">
        <v>7.375146</v>
      </c>
      <c r="DV16" s="17">
        <v>7.5246729999999999</v>
      </c>
      <c r="DW16" s="17">
        <v>7.5361830000000003</v>
      </c>
      <c r="DX16" s="17">
        <v>6.8390490000000002</v>
      </c>
      <c r="DY16" s="17">
        <v>7.0515129999999999</v>
      </c>
      <c r="DZ16" s="17">
        <v>8.5722780000000007</v>
      </c>
      <c r="EA16" s="17">
        <v>8.5675720000000002</v>
      </c>
      <c r="EB16" s="17">
        <v>8.6580379999999995</v>
      </c>
      <c r="EC16" s="17">
        <v>8.0985960000000006</v>
      </c>
      <c r="ED16" s="17">
        <v>8.7079000000000004</v>
      </c>
      <c r="EE16" s="17">
        <v>8.7281189999999995</v>
      </c>
      <c r="EF16" s="17">
        <v>9.0538249999999998</v>
      </c>
      <c r="EG16" s="17">
        <v>9.2972610000000007</v>
      </c>
      <c r="EH16" s="17">
        <v>8.8892199999999999</v>
      </c>
      <c r="EI16" s="17">
        <v>7.7995359999999998</v>
      </c>
      <c r="EJ16" s="17">
        <v>9.6355769999999996</v>
      </c>
      <c r="EK16" s="17">
        <v>10.520238000000001</v>
      </c>
      <c r="EL16" s="17">
        <v>10.713943</v>
      </c>
      <c r="EM16" s="17">
        <v>10.438742</v>
      </c>
      <c r="EP16" s="20" t="s">
        <v>240</v>
      </c>
      <c r="EQ16" s="17">
        <v>7.5118029999999996</v>
      </c>
      <c r="ER16" s="17">
        <v>7.3284440000000002</v>
      </c>
      <c r="ES16" s="17">
        <v>7.2105560000000004</v>
      </c>
      <c r="ET16" s="17">
        <v>6.6863970000000004</v>
      </c>
      <c r="EU16" s="17">
        <v>6.6840570000000001</v>
      </c>
      <c r="EV16" s="17">
        <v>7.3953069999999999</v>
      </c>
      <c r="EW16" s="17">
        <v>7.6813669999999998</v>
      </c>
      <c r="EX16" s="17">
        <v>7.9898889999999998</v>
      </c>
      <c r="EY16" s="17">
        <v>8.4718689999999999</v>
      </c>
      <c r="EZ16" s="17">
        <v>8.3264049999999994</v>
      </c>
      <c r="FA16" s="17">
        <v>7.1207459999999996</v>
      </c>
      <c r="FB16" s="17">
        <v>8.7293470000000006</v>
      </c>
      <c r="FC16" s="17">
        <v>8.2611249999999998</v>
      </c>
      <c r="FD16" s="17">
        <v>8.2336089999999995</v>
      </c>
      <c r="FE16" s="17">
        <v>7.9705659999999998</v>
      </c>
      <c r="FF16" s="17">
        <v>7.41547</v>
      </c>
      <c r="FG16" s="17">
        <v>7.6676849999999996</v>
      </c>
      <c r="FH16" s="17">
        <v>8.3270909999999994</v>
      </c>
      <c r="FI16" s="17">
        <v>8.2747840000000004</v>
      </c>
      <c r="FJ16" s="17">
        <v>8.8673260000000003</v>
      </c>
      <c r="FK16" s="17">
        <v>8.7676580000000008</v>
      </c>
    </row>
    <row r="17" spans="1:167">
      <c r="B17" s="20" t="s">
        <v>241</v>
      </c>
      <c r="C17" s="17">
        <v>5.0841609999999999</v>
      </c>
      <c r="D17" s="17">
        <v>5.0782319999999999</v>
      </c>
      <c r="E17" s="17">
        <v>5.3327590000000002</v>
      </c>
      <c r="F17" s="17">
        <v>5.0009740000000003</v>
      </c>
      <c r="G17" s="17">
        <v>5.2991400000000004</v>
      </c>
      <c r="H17" s="17">
        <v>5.0438179999999999</v>
      </c>
      <c r="I17" s="17">
        <v>4.942183</v>
      </c>
      <c r="J17" s="17">
        <v>5.9676439999999999</v>
      </c>
      <c r="K17" s="17">
        <v>6.138458</v>
      </c>
      <c r="L17" s="17">
        <v>6.3197450000000002</v>
      </c>
      <c r="M17" s="17">
        <v>6.0794079999999999</v>
      </c>
      <c r="N17" s="17">
        <v>6.7979339999999997</v>
      </c>
      <c r="O17" s="17">
        <v>6.0097360000000002</v>
      </c>
      <c r="P17" s="17">
        <v>5.9999650000000004</v>
      </c>
      <c r="Q17" s="17">
        <v>6.2516780000000001</v>
      </c>
      <c r="R17" s="17">
        <v>6.5200690000000003</v>
      </c>
      <c r="S17" s="17">
        <v>5.7948380000000004</v>
      </c>
      <c r="T17" s="17">
        <v>5.8348509999999996</v>
      </c>
      <c r="U17" s="17">
        <v>5.7345350000000002</v>
      </c>
      <c r="V17" s="17">
        <v>5.5805619999999996</v>
      </c>
      <c r="W17" s="17">
        <v>5.1777069999999998</v>
      </c>
      <c r="X17" s="17"/>
      <c r="Z17" s="20" t="s">
        <v>241</v>
      </c>
      <c r="AA17" s="17">
        <v>53.979390000000002</v>
      </c>
      <c r="AB17" s="17">
        <v>48.643740000000001</v>
      </c>
      <c r="AC17" s="17">
        <v>51.570582999999999</v>
      </c>
      <c r="AD17" s="17">
        <v>55.493482999999998</v>
      </c>
      <c r="AE17" s="17">
        <v>59.451101999999999</v>
      </c>
      <c r="AF17" s="17">
        <v>55.472714000000003</v>
      </c>
      <c r="AG17" s="17">
        <v>51.956124000000003</v>
      </c>
      <c r="AH17" s="17">
        <v>58.984017000000001</v>
      </c>
      <c r="AI17" s="17">
        <v>58.079602999999999</v>
      </c>
      <c r="AJ17" s="17">
        <v>59.322024999999996</v>
      </c>
      <c r="AK17" s="17">
        <v>53.046183999999997</v>
      </c>
      <c r="AL17" s="17">
        <v>55.521714000000003</v>
      </c>
      <c r="AM17" s="17">
        <v>53.079287000000001</v>
      </c>
      <c r="AN17" s="17">
        <v>57.426321999999999</v>
      </c>
      <c r="AO17" s="17">
        <v>61.236640999999999</v>
      </c>
      <c r="AP17" s="17">
        <v>58.635207000000001</v>
      </c>
      <c r="AQ17" s="17">
        <v>56.852442000000003</v>
      </c>
      <c r="AR17" s="17">
        <v>58.516188999999997</v>
      </c>
      <c r="AS17" s="17">
        <v>61.335740999999999</v>
      </c>
      <c r="AT17" s="17">
        <v>63.709203000000002</v>
      </c>
      <c r="AU17" s="17">
        <v>58.997866999999999</v>
      </c>
      <c r="AV17" s="17"/>
      <c r="AX17" s="20" t="s">
        <v>241</v>
      </c>
      <c r="AY17" s="17">
        <v>45.213881000000001</v>
      </c>
      <c r="AZ17" s="17">
        <v>41.399436000000001</v>
      </c>
      <c r="BA17" s="17">
        <v>43.573971999999998</v>
      </c>
      <c r="BB17" s="17">
        <v>47.977376999999997</v>
      </c>
      <c r="BC17" s="17">
        <v>46.158172</v>
      </c>
      <c r="BD17" s="17">
        <v>47.088076000000001</v>
      </c>
      <c r="BE17" s="17">
        <v>42.585276</v>
      </c>
      <c r="BF17" s="17">
        <v>48.165633</v>
      </c>
      <c r="BG17" s="17">
        <v>49.533496999999997</v>
      </c>
      <c r="BH17" s="17">
        <v>46.985120999999999</v>
      </c>
      <c r="BI17" s="17">
        <v>44.453246</v>
      </c>
      <c r="BJ17" s="17">
        <v>48.654879999999999</v>
      </c>
      <c r="BK17" s="17">
        <v>42.921916000000003</v>
      </c>
      <c r="BL17" s="17">
        <v>50.093093000000003</v>
      </c>
      <c r="BM17" s="17">
        <v>51.653596</v>
      </c>
      <c r="BN17" s="17">
        <v>51.167057999999997</v>
      </c>
      <c r="BO17" s="17">
        <v>45.969580999999998</v>
      </c>
      <c r="BP17" s="17">
        <v>48.039651999999997</v>
      </c>
      <c r="BQ17" s="17">
        <v>54.209847000000003</v>
      </c>
      <c r="BR17" s="17">
        <v>47.581499999999998</v>
      </c>
      <c r="BS17" s="17">
        <v>42.439269000000003</v>
      </c>
      <c r="BT17" s="17"/>
      <c r="BV17" s="20" t="s">
        <v>241</v>
      </c>
      <c r="BW17" s="17">
        <v>3.1001340000000002</v>
      </c>
      <c r="BX17" s="17">
        <v>2.7944439999999999</v>
      </c>
      <c r="BY17" s="17">
        <v>2.997566</v>
      </c>
      <c r="BZ17" s="17">
        <v>2.9403980000000001</v>
      </c>
      <c r="CA17" s="17">
        <v>3.1123810000000001</v>
      </c>
      <c r="CB17" s="17">
        <v>2.8370899999999999</v>
      </c>
      <c r="CC17" s="17">
        <v>2.4529459999999998</v>
      </c>
      <c r="CD17" s="17">
        <v>3.1133540000000002</v>
      </c>
      <c r="CE17" s="17">
        <v>3.4400170000000001</v>
      </c>
      <c r="CF17" s="17">
        <v>3.4177620000000002</v>
      </c>
      <c r="CG17" s="17">
        <v>3.085887</v>
      </c>
      <c r="CH17" s="17">
        <v>3.3280409999999998</v>
      </c>
      <c r="CI17" s="17">
        <v>3.073877</v>
      </c>
      <c r="CJ17" s="17">
        <v>4.0252929999999996</v>
      </c>
      <c r="CK17" s="17">
        <v>4.1875489999999997</v>
      </c>
      <c r="CL17" s="17">
        <v>3.424928</v>
      </c>
      <c r="CM17" s="17">
        <v>3.5051199999999998</v>
      </c>
      <c r="CN17" s="17">
        <v>3.6469299999999998</v>
      </c>
      <c r="CO17" s="17">
        <v>4.1147989999999997</v>
      </c>
      <c r="CP17" s="17">
        <v>4.2039429999999998</v>
      </c>
      <c r="CQ17" s="17">
        <v>3.9167839999999998</v>
      </c>
      <c r="CT17" s="20" t="s">
        <v>241</v>
      </c>
      <c r="CU17" s="17">
        <v>2.5862690000000002</v>
      </c>
      <c r="CV17" s="17">
        <v>2.493017</v>
      </c>
      <c r="CW17" s="17">
        <v>2.6968459999999999</v>
      </c>
      <c r="CX17" s="17">
        <v>2.4049990000000001</v>
      </c>
      <c r="CY17" s="17">
        <v>2.3709560000000001</v>
      </c>
      <c r="CZ17" s="17">
        <v>2.228316</v>
      </c>
      <c r="DA17" s="17">
        <v>2.339407</v>
      </c>
      <c r="DB17" s="17">
        <v>2.309107</v>
      </c>
      <c r="DC17" s="17">
        <v>2.4383050000000002</v>
      </c>
      <c r="DD17" s="17">
        <v>2.583059</v>
      </c>
      <c r="DE17" s="17">
        <v>2.6769280000000002</v>
      </c>
      <c r="DF17" s="17">
        <v>2.5417860000000001</v>
      </c>
      <c r="DG17" s="17">
        <v>2.5248010000000001</v>
      </c>
      <c r="DH17" s="17">
        <v>2.787258</v>
      </c>
      <c r="DI17" s="17">
        <v>2.886247</v>
      </c>
      <c r="DJ17" s="17">
        <v>2.6015440000000001</v>
      </c>
      <c r="DK17" s="17">
        <v>2.5364209999999998</v>
      </c>
      <c r="DL17" s="17">
        <v>2.7838579999999999</v>
      </c>
      <c r="DM17" s="17">
        <v>3.1749770000000002</v>
      </c>
      <c r="DN17" s="17">
        <v>3.3440270000000001</v>
      </c>
      <c r="DO17" s="17">
        <v>2.9615010000000002</v>
      </c>
      <c r="DR17" s="20" t="s">
        <v>241</v>
      </c>
      <c r="DS17" s="17">
        <v>12.720176</v>
      </c>
      <c r="DT17" s="17">
        <v>10.886239</v>
      </c>
      <c r="DU17" s="17">
        <v>12.490610999999999</v>
      </c>
      <c r="DV17" s="17">
        <v>12.70574</v>
      </c>
      <c r="DW17" s="17">
        <v>12.641954</v>
      </c>
      <c r="DX17" s="17">
        <v>11.374604</v>
      </c>
      <c r="DY17" s="17">
        <v>11.639614</v>
      </c>
      <c r="DZ17" s="17">
        <v>13.946961999999999</v>
      </c>
      <c r="EA17" s="17">
        <v>13.836435</v>
      </c>
      <c r="EB17" s="17">
        <v>13.984487</v>
      </c>
      <c r="EC17" s="17">
        <v>12.97129</v>
      </c>
      <c r="ED17" s="17">
        <v>13.792571000000001</v>
      </c>
      <c r="EE17" s="17">
        <v>13.674094999999999</v>
      </c>
      <c r="EF17" s="17">
        <v>14.025442</v>
      </c>
      <c r="EG17" s="17">
        <v>14.259957999999999</v>
      </c>
      <c r="EH17" s="17">
        <v>13.503788999999999</v>
      </c>
      <c r="EI17" s="17">
        <v>11.877337000000001</v>
      </c>
      <c r="EJ17" s="17">
        <v>14.611546000000001</v>
      </c>
      <c r="EK17" s="17">
        <v>15.752435999999999</v>
      </c>
      <c r="EL17" s="17">
        <v>15.95121</v>
      </c>
      <c r="EM17" s="17">
        <v>15.487576000000001</v>
      </c>
      <c r="EP17" s="20" t="s">
        <v>241</v>
      </c>
      <c r="EQ17" s="17">
        <v>9.9994809999999994</v>
      </c>
      <c r="ER17" s="17">
        <v>9.7124459999999999</v>
      </c>
      <c r="ES17" s="17">
        <v>9.5384589999999996</v>
      </c>
      <c r="ET17" s="17">
        <v>8.7933699999999995</v>
      </c>
      <c r="EU17" s="17">
        <v>8.7196390000000008</v>
      </c>
      <c r="EV17" s="17">
        <v>9.7208780000000008</v>
      </c>
      <c r="EW17" s="17">
        <v>10.148564</v>
      </c>
      <c r="EX17" s="17">
        <v>10.418931000000001</v>
      </c>
      <c r="EY17" s="17">
        <v>11.075335000000001</v>
      </c>
      <c r="EZ17" s="17">
        <v>10.849997999999999</v>
      </c>
      <c r="FA17" s="17">
        <v>9.2789079999999995</v>
      </c>
      <c r="FB17" s="17">
        <v>11.381701</v>
      </c>
      <c r="FC17" s="17">
        <v>10.761396</v>
      </c>
      <c r="FD17" s="17">
        <v>10.760714999999999</v>
      </c>
      <c r="FE17" s="17">
        <v>10.41804</v>
      </c>
      <c r="FF17" s="17">
        <v>9.7042830000000002</v>
      </c>
      <c r="FG17" s="17">
        <v>9.9854330000000004</v>
      </c>
      <c r="FH17" s="17">
        <v>10.816058</v>
      </c>
      <c r="FI17" s="17">
        <v>10.796608000000001</v>
      </c>
      <c r="FJ17" s="17">
        <v>11.66559</v>
      </c>
      <c r="FK17" s="17">
        <v>11.643758</v>
      </c>
    </row>
    <row r="18" spans="1:167">
      <c r="B18" s="20" t="s">
        <v>242</v>
      </c>
      <c r="C18" s="17">
        <v>2.885494</v>
      </c>
      <c r="D18" s="17">
        <v>2.819172</v>
      </c>
      <c r="E18" s="17">
        <v>2.9411010000000002</v>
      </c>
      <c r="F18" s="17">
        <v>2.7805260000000001</v>
      </c>
      <c r="G18" s="17">
        <v>2.9316879999999998</v>
      </c>
      <c r="H18" s="17">
        <v>2.7834729999999999</v>
      </c>
      <c r="I18" s="17">
        <v>2.6720649999999999</v>
      </c>
      <c r="J18" s="17">
        <v>3.1664479999999999</v>
      </c>
      <c r="K18" s="17">
        <v>3.2324220000000001</v>
      </c>
      <c r="L18" s="17">
        <v>3.3537620000000001</v>
      </c>
      <c r="M18" s="17">
        <v>3.2335600000000002</v>
      </c>
      <c r="N18" s="17">
        <v>3.6291039999999999</v>
      </c>
      <c r="O18" s="17">
        <v>3.206547</v>
      </c>
      <c r="P18" s="17">
        <v>3.0904370000000001</v>
      </c>
      <c r="Q18" s="17">
        <v>3.2094580000000001</v>
      </c>
      <c r="R18" s="17">
        <v>3.3577659999999998</v>
      </c>
      <c r="S18" s="17">
        <v>2.9085380000000001</v>
      </c>
      <c r="T18" s="17">
        <v>2.8691249999999999</v>
      </c>
      <c r="U18" s="17">
        <v>2.8047110000000002</v>
      </c>
      <c r="V18" s="17">
        <v>2.702645</v>
      </c>
      <c r="W18" s="17">
        <v>2.4780519999999999</v>
      </c>
      <c r="X18" s="17"/>
      <c r="Z18" s="20" t="s">
        <v>242</v>
      </c>
      <c r="AA18" s="17">
        <v>3.566208</v>
      </c>
      <c r="AB18" s="17">
        <v>3.1643029999999999</v>
      </c>
      <c r="AC18" s="17">
        <v>3.318902</v>
      </c>
      <c r="AD18" s="17">
        <v>3.5203340000000001</v>
      </c>
      <c r="AE18" s="17">
        <v>3.8208519999999999</v>
      </c>
      <c r="AF18" s="17">
        <v>3.5985559999999999</v>
      </c>
      <c r="AG18" s="17">
        <v>3.3981750000000002</v>
      </c>
      <c r="AH18" s="17">
        <v>3.9043600000000001</v>
      </c>
      <c r="AI18" s="17">
        <v>3.828932</v>
      </c>
      <c r="AJ18" s="17">
        <v>3.8948239999999998</v>
      </c>
      <c r="AK18" s="17">
        <v>3.4468649999999998</v>
      </c>
      <c r="AL18" s="17">
        <v>3.5948709999999999</v>
      </c>
      <c r="AM18" s="17">
        <v>3.4434969999999998</v>
      </c>
      <c r="AN18" s="17">
        <v>3.722817</v>
      </c>
      <c r="AO18" s="17">
        <v>3.9249290000000001</v>
      </c>
      <c r="AP18" s="17">
        <v>3.785488</v>
      </c>
      <c r="AQ18" s="17">
        <v>3.629718</v>
      </c>
      <c r="AR18" s="17">
        <v>3.626808</v>
      </c>
      <c r="AS18" s="17">
        <v>3.7084069999999998</v>
      </c>
      <c r="AT18" s="17">
        <v>3.7244470000000001</v>
      </c>
      <c r="AU18" s="17">
        <v>3.3852929999999999</v>
      </c>
      <c r="AV18" s="17"/>
      <c r="AX18" s="20" t="s">
        <v>242</v>
      </c>
      <c r="AY18" s="17">
        <v>2.0861939999999999</v>
      </c>
      <c r="AZ18" s="17">
        <v>1.8747879999999999</v>
      </c>
      <c r="BA18" s="17">
        <v>1.951978</v>
      </c>
      <c r="BB18" s="17">
        <v>2.111354</v>
      </c>
      <c r="BC18" s="17">
        <v>2.0141619999999998</v>
      </c>
      <c r="BD18" s="17">
        <v>2.0584760000000002</v>
      </c>
      <c r="BE18" s="17">
        <v>1.8524099999999999</v>
      </c>
      <c r="BF18" s="17">
        <v>2.0724969999999998</v>
      </c>
      <c r="BG18" s="17">
        <v>2.100174</v>
      </c>
      <c r="BH18" s="17">
        <v>2.0021589999999998</v>
      </c>
      <c r="BI18" s="17">
        <v>1.8836710000000001</v>
      </c>
      <c r="BJ18" s="17">
        <v>2.007552</v>
      </c>
      <c r="BK18" s="17">
        <v>1.7719050000000001</v>
      </c>
      <c r="BL18" s="17">
        <v>2.0677059999999998</v>
      </c>
      <c r="BM18" s="17">
        <v>2.1237750000000002</v>
      </c>
      <c r="BN18" s="17">
        <v>2.0797750000000002</v>
      </c>
      <c r="BO18" s="17">
        <v>1.8617699999999999</v>
      </c>
      <c r="BP18" s="17">
        <v>1.9320010000000001</v>
      </c>
      <c r="BQ18" s="17">
        <v>2.137994</v>
      </c>
      <c r="BR18" s="17">
        <v>1.860274</v>
      </c>
      <c r="BS18" s="17">
        <v>1.6503369999999999</v>
      </c>
      <c r="BT18" s="17"/>
      <c r="BV18" s="20" t="s">
        <v>242</v>
      </c>
      <c r="BW18" s="17">
        <v>0.859043</v>
      </c>
      <c r="BX18" s="17">
        <v>0.760911</v>
      </c>
      <c r="BY18" s="17">
        <v>0.80796599999999996</v>
      </c>
      <c r="BZ18" s="17">
        <v>0.77681299999999998</v>
      </c>
      <c r="CA18" s="17">
        <v>0.81169000000000002</v>
      </c>
      <c r="CB18" s="17">
        <v>0.73214900000000005</v>
      </c>
      <c r="CC18" s="17">
        <v>0.63547100000000001</v>
      </c>
      <c r="CD18" s="17">
        <v>0.78715999999999997</v>
      </c>
      <c r="CE18" s="17">
        <v>0.85927900000000002</v>
      </c>
      <c r="CF18" s="17">
        <v>0.844723</v>
      </c>
      <c r="CG18" s="17">
        <v>0.76138700000000004</v>
      </c>
      <c r="CH18" s="17">
        <v>0.81269800000000003</v>
      </c>
      <c r="CI18" s="17">
        <v>0.75444299999999997</v>
      </c>
      <c r="CJ18" s="17">
        <v>0.98382099999999995</v>
      </c>
      <c r="CK18" s="17">
        <v>1.0015130000000001</v>
      </c>
      <c r="CL18" s="17">
        <v>0.82094100000000003</v>
      </c>
      <c r="CM18" s="17">
        <v>0.83662899999999996</v>
      </c>
      <c r="CN18" s="17">
        <v>0.87461800000000001</v>
      </c>
      <c r="CO18" s="17">
        <v>0.98961600000000005</v>
      </c>
      <c r="CP18" s="17">
        <v>1.0044949999999999</v>
      </c>
      <c r="CQ18" s="17">
        <v>0.92445500000000003</v>
      </c>
      <c r="CT18" s="20" t="s">
        <v>242</v>
      </c>
      <c r="CU18" s="17">
        <v>1.198933</v>
      </c>
      <c r="CV18" s="17">
        <v>1.1366449999999999</v>
      </c>
      <c r="CW18" s="17">
        <v>1.2113339999999999</v>
      </c>
      <c r="CX18" s="17">
        <v>1.0638259999999999</v>
      </c>
      <c r="CY18" s="17">
        <v>1.032753</v>
      </c>
      <c r="CZ18" s="17">
        <v>0.95801400000000003</v>
      </c>
      <c r="DA18" s="17">
        <v>0.991869</v>
      </c>
      <c r="DB18" s="17">
        <v>0.969225</v>
      </c>
      <c r="DC18" s="17">
        <v>1.0172920000000001</v>
      </c>
      <c r="DD18" s="17">
        <v>1.075739</v>
      </c>
      <c r="DE18" s="17">
        <v>1.1158600000000001</v>
      </c>
      <c r="DF18" s="17">
        <v>1.048084</v>
      </c>
      <c r="DG18" s="17">
        <v>1.0357689999999999</v>
      </c>
      <c r="DH18" s="17">
        <v>1.1201669999999999</v>
      </c>
      <c r="DI18" s="17">
        <v>1.140722</v>
      </c>
      <c r="DJ18" s="17">
        <v>1.015307</v>
      </c>
      <c r="DK18" s="17">
        <v>0.97454300000000005</v>
      </c>
      <c r="DL18" s="17">
        <v>1.0648219999999999</v>
      </c>
      <c r="DM18" s="17">
        <v>1.20048</v>
      </c>
      <c r="DN18" s="17">
        <v>1.2563</v>
      </c>
      <c r="DO18" s="17">
        <v>1.108921</v>
      </c>
      <c r="DR18" s="20" t="s">
        <v>242</v>
      </c>
      <c r="DS18" s="17">
        <v>6.6026889999999998</v>
      </c>
      <c r="DT18" s="17">
        <v>5.5038479999999996</v>
      </c>
      <c r="DU18" s="17">
        <v>6.1313069999999996</v>
      </c>
      <c r="DV18" s="17">
        <v>6.0017680000000002</v>
      </c>
      <c r="DW18" s="17">
        <v>5.9619439999999999</v>
      </c>
      <c r="DX18" s="17">
        <v>5.4141310000000002</v>
      </c>
      <c r="DY18" s="17">
        <v>5.5686790000000004</v>
      </c>
      <c r="DZ18" s="17">
        <v>6.6749720000000003</v>
      </c>
      <c r="EA18" s="17">
        <v>6.5302350000000002</v>
      </c>
      <c r="EB18" s="17">
        <v>6.513719</v>
      </c>
      <c r="EC18" s="17">
        <v>6.011336</v>
      </c>
      <c r="ED18" s="17">
        <v>6.3365939999999998</v>
      </c>
      <c r="EE18" s="17">
        <v>6.1953480000000001</v>
      </c>
      <c r="EF18" s="17">
        <v>6.2527819999999998</v>
      </c>
      <c r="EG18" s="17">
        <v>6.270435</v>
      </c>
      <c r="EH18" s="17">
        <v>5.8094159999999997</v>
      </c>
      <c r="EI18" s="17">
        <v>5.4470770000000002</v>
      </c>
      <c r="EJ18" s="17">
        <v>6.9681230000000003</v>
      </c>
      <c r="EK18" s="17">
        <v>7.181298</v>
      </c>
      <c r="EL18" s="17">
        <v>6.9012250000000002</v>
      </c>
      <c r="EM18" s="17">
        <v>6.619415</v>
      </c>
      <c r="EP18" s="20" t="s">
        <v>242</v>
      </c>
      <c r="EQ18" s="17">
        <v>3.7501630000000001</v>
      </c>
      <c r="ER18" s="17">
        <v>3.6168420000000001</v>
      </c>
      <c r="ES18" s="17">
        <v>3.485007</v>
      </c>
      <c r="ET18" s="17">
        <v>3.1690239999999998</v>
      </c>
      <c r="EU18" s="17">
        <v>3.1181410000000001</v>
      </c>
      <c r="EV18" s="17">
        <v>3.4046590000000001</v>
      </c>
      <c r="EW18" s="17">
        <v>3.4655260000000001</v>
      </c>
      <c r="EX18" s="17">
        <v>3.5431780000000002</v>
      </c>
      <c r="EY18" s="17">
        <v>3.6506859999999999</v>
      </c>
      <c r="EZ18" s="17">
        <v>3.5545070000000001</v>
      </c>
      <c r="FA18" s="17">
        <v>2.9802520000000001</v>
      </c>
      <c r="FB18" s="17">
        <v>3.546319</v>
      </c>
      <c r="FC18" s="17">
        <v>3.2829480000000002</v>
      </c>
      <c r="FD18" s="17">
        <v>3.2079879999999998</v>
      </c>
      <c r="FE18" s="17">
        <v>3.0485389999999999</v>
      </c>
      <c r="FF18" s="17">
        <v>2.804853</v>
      </c>
      <c r="FG18" s="17">
        <v>2.8577430000000001</v>
      </c>
      <c r="FH18" s="17">
        <v>3.0825140000000002</v>
      </c>
      <c r="FI18" s="17">
        <v>3.0489099999999998</v>
      </c>
      <c r="FJ18" s="17">
        <v>3.2344780000000002</v>
      </c>
      <c r="FK18" s="17">
        <v>3.163551</v>
      </c>
    </row>
    <row r="19" spans="1:167">
      <c r="B19" s="10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Z19" s="10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X19" s="10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V19" s="10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T19" s="10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R19" s="10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P19" s="10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</row>
    <row r="20" spans="1:167" ht="13">
      <c r="B20" s="19" t="s">
        <v>16</v>
      </c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Z20" s="19" t="s">
        <v>16</v>
      </c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X20" s="19" t="s">
        <v>16</v>
      </c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V20" s="19" t="s">
        <v>16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T20" s="19" t="s">
        <v>16</v>
      </c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R20" s="19" t="s">
        <v>16</v>
      </c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P20" s="19" t="s">
        <v>16</v>
      </c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1:167">
      <c r="B21" s="20" t="s">
        <v>222</v>
      </c>
      <c r="C21" s="17">
        <v>81.870643000000001</v>
      </c>
      <c r="D21" s="17">
        <v>81.886052000000007</v>
      </c>
      <c r="E21" s="17">
        <v>81.951965999999999</v>
      </c>
      <c r="F21" s="17">
        <v>81.901630999999995</v>
      </c>
      <c r="G21" s="17">
        <v>81.836290000000005</v>
      </c>
      <c r="H21" s="17">
        <v>81.747521000000006</v>
      </c>
      <c r="I21" s="17">
        <v>81.688635000000005</v>
      </c>
      <c r="J21" s="17">
        <v>81.683430999999999</v>
      </c>
      <c r="K21" s="17">
        <v>81.706008999999995</v>
      </c>
      <c r="L21" s="17">
        <v>81.649237999999997</v>
      </c>
      <c r="M21" s="17">
        <v>81.781923000000006</v>
      </c>
      <c r="N21" s="17">
        <v>81.950311999999997</v>
      </c>
      <c r="O21" s="17">
        <v>81.894390000000001</v>
      </c>
      <c r="P21" s="17">
        <v>81.609493000000001</v>
      </c>
      <c r="Q21" s="17">
        <v>81.812223000000003</v>
      </c>
      <c r="R21" s="17">
        <v>82.001092999999997</v>
      </c>
      <c r="S21" s="17">
        <v>82.107924999999994</v>
      </c>
      <c r="T21" s="17">
        <v>82.156910999999994</v>
      </c>
      <c r="U21" s="17">
        <v>82.141999999999996</v>
      </c>
      <c r="V21" s="17">
        <v>81.991788999999997</v>
      </c>
      <c r="W21" s="17">
        <v>81.952273000000005</v>
      </c>
      <c r="X21" s="17"/>
      <c r="Z21" s="20" t="s">
        <v>222</v>
      </c>
      <c r="AA21" s="17">
        <v>62.954427000000003</v>
      </c>
      <c r="AB21" s="17">
        <v>62.974851000000001</v>
      </c>
      <c r="AC21" s="17">
        <v>63.077804</v>
      </c>
      <c r="AD21" s="17">
        <v>62.836297000000002</v>
      </c>
      <c r="AE21" s="17">
        <v>63.702246000000002</v>
      </c>
      <c r="AF21" s="17">
        <v>63.854925999999999</v>
      </c>
      <c r="AG21" s="17">
        <v>64.058543</v>
      </c>
      <c r="AH21" s="17">
        <v>64.374874000000005</v>
      </c>
      <c r="AI21" s="17">
        <v>64.073819999999998</v>
      </c>
      <c r="AJ21" s="17">
        <v>63.830824999999997</v>
      </c>
      <c r="AK21" s="17">
        <v>63.611007000000001</v>
      </c>
      <c r="AL21" s="17">
        <v>63.460687999999998</v>
      </c>
      <c r="AM21" s="17">
        <v>63.766992999999999</v>
      </c>
      <c r="AN21" s="17">
        <v>63.953485999999998</v>
      </c>
      <c r="AO21" s="17">
        <v>63.959772999999998</v>
      </c>
      <c r="AP21" s="17">
        <v>64.424019000000001</v>
      </c>
      <c r="AQ21" s="17">
        <v>64.339404999999999</v>
      </c>
      <c r="AR21" s="17">
        <v>63.494207000000003</v>
      </c>
      <c r="AS21" s="17">
        <v>62.918137999999999</v>
      </c>
      <c r="AT21" s="17">
        <v>62.141984000000001</v>
      </c>
      <c r="AU21" s="17">
        <v>61.594825</v>
      </c>
      <c r="AV21" s="17"/>
      <c r="AX21" s="20" t="s">
        <v>222</v>
      </c>
      <c r="AY21" s="17">
        <v>74.553321999999994</v>
      </c>
      <c r="AZ21" s="17">
        <v>74.473232999999993</v>
      </c>
      <c r="BA21" s="17">
        <v>74.361705999999998</v>
      </c>
      <c r="BB21" s="17">
        <v>74.257845000000003</v>
      </c>
      <c r="BC21" s="17">
        <v>74.206605999999994</v>
      </c>
      <c r="BD21" s="17">
        <v>74.136319</v>
      </c>
      <c r="BE21" s="17">
        <v>74.108900000000006</v>
      </c>
      <c r="BF21" s="17">
        <v>74.039230000000003</v>
      </c>
      <c r="BG21" s="17">
        <v>73.948392999999996</v>
      </c>
      <c r="BH21" s="17">
        <v>73.980106000000006</v>
      </c>
      <c r="BI21" s="17">
        <v>73.886683000000005</v>
      </c>
      <c r="BJ21" s="17">
        <v>73.660306000000006</v>
      </c>
      <c r="BK21" s="17">
        <v>73.413239000000004</v>
      </c>
      <c r="BL21" s="17">
        <v>73.088106999999994</v>
      </c>
      <c r="BM21" s="17">
        <v>72.930346999999998</v>
      </c>
      <c r="BN21" s="17">
        <v>72.650679999999994</v>
      </c>
      <c r="BO21" s="17">
        <v>72.738822999999996</v>
      </c>
      <c r="BP21" s="17">
        <v>72.700171999999995</v>
      </c>
      <c r="BQ21" s="17">
        <v>72.484140999999994</v>
      </c>
      <c r="BR21" s="17">
        <v>72.487851000000006</v>
      </c>
      <c r="BS21" s="17">
        <v>72.453658000000004</v>
      </c>
      <c r="BT21" s="17"/>
      <c r="BV21" s="20" t="s">
        <v>222</v>
      </c>
      <c r="BW21" s="17">
        <v>80.987688000000006</v>
      </c>
      <c r="BX21" s="17">
        <v>80.949072999999999</v>
      </c>
      <c r="BY21" s="17">
        <v>80.939240999999996</v>
      </c>
      <c r="BZ21" s="17">
        <v>80.858847999999995</v>
      </c>
      <c r="CA21" s="17">
        <v>80.795877000000004</v>
      </c>
      <c r="CB21" s="17">
        <v>80.732146</v>
      </c>
      <c r="CC21" s="17">
        <v>80.710966999999997</v>
      </c>
      <c r="CD21" s="17">
        <v>80.595061999999999</v>
      </c>
      <c r="CE21" s="17">
        <v>80.495689999999996</v>
      </c>
      <c r="CF21" s="17">
        <v>80.405092999999994</v>
      </c>
      <c r="CG21" s="17">
        <v>80.348534000000001</v>
      </c>
      <c r="CH21" s="17">
        <v>80.253566000000006</v>
      </c>
      <c r="CI21" s="17">
        <v>80.162317000000002</v>
      </c>
      <c r="CJ21" s="17">
        <v>80.035859000000002</v>
      </c>
      <c r="CK21" s="17">
        <v>79.754002</v>
      </c>
      <c r="CL21" s="17">
        <v>79.656755000000004</v>
      </c>
      <c r="CM21" s="17">
        <v>79.606143000000003</v>
      </c>
      <c r="CN21" s="17">
        <v>79.582791999999998</v>
      </c>
      <c r="CO21" s="17">
        <v>79.534807999999998</v>
      </c>
      <c r="CP21" s="17">
        <v>79.435518000000002</v>
      </c>
      <c r="CQ21" s="17">
        <v>79.283603999999997</v>
      </c>
      <c r="CT21" s="20" t="s">
        <v>222</v>
      </c>
      <c r="CU21" s="17">
        <v>84.553648999999993</v>
      </c>
      <c r="CV21" s="17">
        <v>84.470113999999995</v>
      </c>
      <c r="CW21" s="17">
        <v>84.412137999999999</v>
      </c>
      <c r="CX21" s="17">
        <v>84.294549000000004</v>
      </c>
      <c r="CY21" s="17">
        <v>84.133588000000003</v>
      </c>
      <c r="CZ21" s="17">
        <v>83.994984000000002</v>
      </c>
      <c r="DA21" s="17">
        <v>83.850595999999996</v>
      </c>
      <c r="DB21" s="17">
        <v>83.789178000000007</v>
      </c>
      <c r="DC21" s="17">
        <v>83.730962000000005</v>
      </c>
      <c r="DD21" s="17">
        <v>83.695779000000002</v>
      </c>
      <c r="DE21" s="17">
        <v>83.688948999999994</v>
      </c>
      <c r="DF21" s="17">
        <v>83.606840000000005</v>
      </c>
      <c r="DG21" s="17">
        <v>83.505668999999997</v>
      </c>
      <c r="DH21" s="17">
        <v>83.265366</v>
      </c>
      <c r="DI21" s="17">
        <v>83.049541000000005</v>
      </c>
      <c r="DJ21" s="17">
        <v>82.850983999999997</v>
      </c>
      <c r="DK21" s="17">
        <v>82.725470999999999</v>
      </c>
      <c r="DL21" s="17">
        <v>82.663122000000001</v>
      </c>
      <c r="DM21" s="17">
        <v>82.541685999999999</v>
      </c>
      <c r="DN21" s="17">
        <v>82.468734999999995</v>
      </c>
      <c r="DO21" s="17">
        <v>82.447924999999998</v>
      </c>
      <c r="DR21" s="20" t="s">
        <v>222</v>
      </c>
      <c r="DS21" s="17">
        <v>79.279183000000003</v>
      </c>
      <c r="DT21" s="17">
        <v>79.268744999999996</v>
      </c>
      <c r="DU21" s="17">
        <v>79.301225000000002</v>
      </c>
      <c r="DV21" s="17">
        <v>79.271612000000005</v>
      </c>
      <c r="DW21" s="17">
        <v>79.084933000000007</v>
      </c>
      <c r="DX21" s="17">
        <v>78.956742000000006</v>
      </c>
      <c r="DY21" s="17">
        <v>78.905887000000007</v>
      </c>
      <c r="DZ21" s="17">
        <v>78.848421000000002</v>
      </c>
      <c r="EA21" s="17">
        <v>78.697508999999997</v>
      </c>
      <c r="EB21" s="17">
        <v>78.546683999999999</v>
      </c>
      <c r="EC21" s="17">
        <v>78.578515999999993</v>
      </c>
      <c r="ED21" s="17">
        <v>78.557001</v>
      </c>
      <c r="EE21" s="17">
        <v>78.572434999999999</v>
      </c>
      <c r="EF21" s="17">
        <v>78.554415000000006</v>
      </c>
      <c r="EG21" s="17">
        <v>78.440571000000006</v>
      </c>
      <c r="EH21" s="17">
        <v>78.295895000000002</v>
      </c>
      <c r="EI21" s="17">
        <v>77.719282000000007</v>
      </c>
      <c r="EJ21" s="17">
        <v>77.339504000000005</v>
      </c>
      <c r="EK21" s="17">
        <v>77.351298</v>
      </c>
      <c r="EL21" s="17">
        <v>77.255065000000002</v>
      </c>
      <c r="EM21" s="17">
        <v>77.052593999999999</v>
      </c>
      <c r="EP21" s="20" t="s">
        <v>222</v>
      </c>
      <c r="EQ21" s="17">
        <v>77.055605</v>
      </c>
      <c r="ER21" s="17">
        <v>76.877616000000003</v>
      </c>
      <c r="ES21" s="17">
        <v>76.799374999999998</v>
      </c>
      <c r="ET21" s="17">
        <v>76.645026000000001</v>
      </c>
      <c r="EU21" s="17">
        <v>76.156355000000005</v>
      </c>
      <c r="EV21" s="17">
        <v>75.805428000000006</v>
      </c>
      <c r="EW21" s="17">
        <v>75.402367999999996</v>
      </c>
      <c r="EX21" s="17">
        <v>75.076554000000002</v>
      </c>
      <c r="EY21" s="17">
        <v>74.638202000000007</v>
      </c>
      <c r="EZ21" s="17">
        <v>74.378350999999995</v>
      </c>
      <c r="FA21" s="17">
        <v>74.132794000000004</v>
      </c>
      <c r="FB21" s="17">
        <v>73.813191000000003</v>
      </c>
      <c r="FC21" s="17">
        <v>73.564892</v>
      </c>
      <c r="FD21" s="17">
        <v>73.292839000000001</v>
      </c>
      <c r="FE21" s="17">
        <v>73.141572999999994</v>
      </c>
      <c r="FF21" s="17">
        <v>72.991673000000006</v>
      </c>
      <c r="FG21" s="17">
        <v>72.958646999999999</v>
      </c>
      <c r="FH21" s="17">
        <v>72.985290000000006</v>
      </c>
      <c r="FI21" s="17">
        <v>72.657596999999996</v>
      </c>
      <c r="FJ21" s="17">
        <v>72.268361999999996</v>
      </c>
      <c r="FK21" s="17">
        <v>71.898079999999993</v>
      </c>
    </row>
    <row r="22" spans="1:167">
      <c r="B22" s="20" t="s">
        <v>240</v>
      </c>
      <c r="C22" s="17">
        <v>5.8959530000000004</v>
      </c>
      <c r="D22" s="17">
        <v>5.931451</v>
      </c>
      <c r="E22" s="17">
        <v>5.911835</v>
      </c>
      <c r="F22" s="17">
        <v>5.8429799999999998</v>
      </c>
      <c r="G22" s="17">
        <v>5.8609330000000002</v>
      </c>
      <c r="H22" s="17">
        <v>5.8641120000000004</v>
      </c>
      <c r="I22" s="17">
        <v>5.9418579999999999</v>
      </c>
      <c r="J22" s="17">
        <v>6.0106549999999999</v>
      </c>
      <c r="K22" s="17">
        <v>6.0286280000000003</v>
      </c>
      <c r="L22" s="17">
        <v>6.0058540000000002</v>
      </c>
      <c r="M22" s="17">
        <v>5.9557599999999997</v>
      </c>
      <c r="N22" s="17">
        <v>5.899934</v>
      </c>
      <c r="O22" s="17">
        <v>5.9042750000000002</v>
      </c>
      <c r="P22" s="17">
        <v>6.0260009999999999</v>
      </c>
      <c r="Q22" s="17">
        <v>5.9917439999999997</v>
      </c>
      <c r="R22" s="17">
        <v>5.9046380000000003</v>
      </c>
      <c r="S22" s="17">
        <v>5.9992029999999996</v>
      </c>
      <c r="T22" s="17">
        <v>6.1187940000000003</v>
      </c>
      <c r="U22" s="17">
        <v>6.1613559999999996</v>
      </c>
      <c r="V22" s="17">
        <v>6.2552770000000004</v>
      </c>
      <c r="W22" s="17">
        <v>6.2859689999999997</v>
      </c>
      <c r="X22" s="17"/>
      <c r="Z22" s="20" t="s">
        <v>240</v>
      </c>
      <c r="AA22" s="17">
        <v>6.9110449999999997</v>
      </c>
      <c r="AB22" s="17">
        <v>6.9057579999999996</v>
      </c>
      <c r="AC22" s="17">
        <v>6.8920940000000002</v>
      </c>
      <c r="AD22" s="17">
        <v>6.9756090000000004</v>
      </c>
      <c r="AE22" s="17">
        <v>6.8888759999999998</v>
      </c>
      <c r="AF22" s="17">
        <v>6.926069</v>
      </c>
      <c r="AG22" s="17">
        <v>6.9405979999999996</v>
      </c>
      <c r="AH22" s="17">
        <v>6.9264330000000003</v>
      </c>
      <c r="AI22" s="17">
        <v>7.0107530000000002</v>
      </c>
      <c r="AJ22" s="17">
        <v>7.1011509999999998</v>
      </c>
      <c r="AK22" s="17">
        <v>7.1624629999999998</v>
      </c>
      <c r="AL22" s="17">
        <v>7.215522</v>
      </c>
      <c r="AM22" s="17">
        <v>7.1671469999999999</v>
      </c>
      <c r="AN22" s="17">
        <v>7.1109390000000001</v>
      </c>
      <c r="AO22" s="17">
        <v>7.0778530000000002</v>
      </c>
      <c r="AP22" s="17">
        <v>6.9642540000000004</v>
      </c>
      <c r="AQ22" s="17">
        <v>7.0051079999999999</v>
      </c>
      <c r="AR22" s="17">
        <v>7.167046</v>
      </c>
      <c r="AS22" s="17">
        <v>7.289428</v>
      </c>
      <c r="AT22" s="17">
        <v>7.4396570000000004</v>
      </c>
      <c r="AU22" s="17">
        <v>7.5442720000000003</v>
      </c>
      <c r="AV22" s="17"/>
      <c r="AX22" s="20" t="s">
        <v>240</v>
      </c>
      <c r="AY22" s="17">
        <v>11.726241</v>
      </c>
      <c r="AZ22" s="17">
        <v>11.849327000000001</v>
      </c>
      <c r="BA22" s="17">
        <v>11.954298</v>
      </c>
      <c r="BB22" s="17">
        <v>12.050591000000001</v>
      </c>
      <c r="BC22" s="17">
        <v>12.11903</v>
      </c>
      <c r="BD22" s="17">
        <v>12.174969000000001</v>
      </c>
      <c r="BE22" s="17">
        <v>12.214483</v>
      </c>
      <c r="BF22" s="17">
        <v>12.28199</v>
      </c>
      <c r="BG22" s="17">
        <v>12.343476000000001</v>
      </c>
      <c r="BH22" s="17">
        <v>12.340671</v>
      </c>
      <c r="BI22" s="17">
        <v>12.365511</v>
      </c>
      <c r="BJ22" s="17">
        <v>12.479081000000001</v>
      </c>
      <c r="BK22" s="17">
        <v>12.721048</v>
      </c>
      <c r="BL22" s="17">
        <v>12.979744</v>
      </c>
      <c r="BM22" s="17">
        <v>13.155918</v>
      </c>
      <c r="BN22" s="17">
        <v>13.319502999999999</v>
      </c>
      <c r="BO22" s="17">
        <v>13.297485</v>
      </c>
      <c r="BP22" s="17">
        <v>13.353073999999999</v>
      </c>
      <c r="BQ22" s="17">
        <v>13.491975999999999</v>
      </c>
      <c r="BR22" s="17">
        <v>13.510878</v>
      </c>
      <c r="BS22" s="17">
        <v>13.533258</v>
      </c>
      <c r="BT22" s="17"/>
      <c r="BV22" s="20" t="s">
        <v>240</v>
      </c>
      <c r="BW22" s="17">
        <v>5.0340749999999996</v>
      </c>
      <c r="BX22" s="17">
        <v>5.0282109999999998</v>
      </c>
      <c r="BY22" s="17">
        <v>5.0240539999999996</v>
      </c>
      <c r="BZ22" s="17">
        <v>5.0343980000000004</v>
      </c>
      <c r="CA22" s="17">
        <v>5.0126590000000002</v>
      </c>
      <c r="CB22" s="17">
        <v>5.0072359999999998</v>
      </c>
      <c r="CC22" s="17">
        <v>4.9804110000000001</v>
      </c>
      <c r="CD22" s="17">
        <v>5.0074199999999998</v>
      </c>
      <c r="CE22" s="17">
        <v>5.0227110000000001</v>
      </c>
      <c r="CF22" s="17">
        <v>5.0334089999999998</v>
      </c>
      <c r="CG22" s="17">
        <v>5.0444240000000002</v>
      </c>
      <c r="CH22" s="17">
        <v>5.0931810000000004</v>
      </c>
      <c r="CI22" s="17">
        <v>5.1449999999999996</v>
      </c>
      <c r="CJ22" s="17">
        <v>5.2198370000000001</v>
      </c>
      <c r="CK22" s="17">
        <v>5.3587639999999999</v>
      </c>
      <c r="CL22" s="17">
        <v>5.4233349999999998</v>
      </c>
      <c r="CM22" s="17">
        <v>5.4759869999999999</v>
      </c>
      <c r="CN22" s="17">
        <v>5.5066569999999997</v>
      </c>
      <c r="CO22" s="17">
        <v>5.5694790000000003</v>
      </c>
      <c r="CP22" s="17">
        <v>5.6512880000000001</v>
      </c>
      <c r="CQ22" s="17">
        <v>5.733765</v>
      </c>
      <c r="CT22" s="20" t="s">
        <v>240</v>
      </c>
      <c r="CU22" s="17">
        <v>3.7818350000000001</v>
      </c>
      <c r="CV22" s="17">
        <v>3.8193670000000002</v>
      </c>
      <c r="CW22" s="17">
        <v>3.8562120000000002</v>
      </c>
      <c r="CX22" s="17">
        <v>3.9310239999999999</v>
      </c>
      <c r="CY22" s="17">
        <v>3.9943870000000001</v>
      </c>
      <c r="CZ22" s="17">
        <v>4.0627269999999998</v>
      </c>
      <c r="DA22" s="17">
        <v>4.1336079999999997</v>
      </c>
      <c r="DB22" s="17">
        <v>4.1895689999999997</v>
      </c>
      <c r="DC22" s="17">
        <v>4.255433</v>
      </c>
      <c r="DD22" s="17">
        <v>4.2845789999999999</v>
      </c>
      <c r="DE22" s="17">
        <v>4.3141040000000004</v>
      </c>
      <c r="DF22" s="17">
        <v>4.3723169999999998</v>
      </c>
      <c r="DG22" s="17">
        <v>4.4466799999999997</v>
      </c>
      <c r="DH22" s="17">
        <v>4.5916030000000001</v>
      </c>
      <c r="DI22" s="17">
        <v>4.7316029999999998</v>
      </c>
      <c r="DJ22" s="17">
        <v>4.8417979999999998</v>
      </c>
      <c r="DK22" s="17">
        <v>4.9071619999999996</v>
      </c>
      <c r="DL22" s="17">
        <v>4.9840220000000004</v>
      </c>
      <c r="DM22" s="17">
        <v>5.0638759999999996</v>
      </c>
      <c r="DN22" s="17">
        <v>5.0997899999999996</v>
      </c>
      <c r="DO22" s="17">
        <v>5.1305569999999996</v>
      </c>
      <c r="DR22" s="20" t="s">
        <v>240</v>
      </c>
      <c r="DS22" s="17">
        <v>5.7828780000000002</v>
      </c>
      <c r="DT22" s="17">
        <v>5.8172790000000001</v>
      </c>
      <c r="DU22" s="17">
        <v>5.8720670000000004</v>
      </c>
      <c r="DV22" s="17">
        <v>5.9459160000000004</v>
      </c>
      <c r="DW22" s="17">
        <v>6.0298119999999997</v>
      </c>
      <c r="DX22" s="17">
        <v>6.0909589999999998</v>
      </c>
      <c r="DY22" s="17">
        <v>6.1313519999999997</v>
      </c>
      <c r="DZ22" s="17">
        <v>6.2107239999999999</v>
      </c>
      <c r="EA22" s="17">
        <v>6.3077730000000001</v>
      </c>
      <c r="EB22" s="17">
        <v>6.3706290000000001</v>
      </c>
      <c r="EC22" s="17">
        <v>6.4060610000000002</v>
      </c>
      <c r="ED22" s="17">
        <v>6.4751209999999997</v>
      </c>
      <c r="EE22" s="17">
        <v>6.5397999999999996</v>
      </c>
      <c r="EF22" s="17">
        <v>6.6195370000000002</v>
      </c>
      <c r="EG22" s="17">
        <v>6.7200600000000001</v>
      </c>
      <c r="EH22" s="17">
        <v>6.840992</v>
      </c>
      <c r="EI22" s="17">
        <v>6.9168760000000002</v>
      </c>
      <c r="EJ22" s="17">
        <v>6.9948819999999996</v>
      </c>
      <c r="EK22" s="17">
        <v>7.1223150000000004</v>
      </c>
      <c r="EL22" s="17">
        <v>7.2598820000000002</v>
      </c>
      <c r="EM22" s="17">
        <v>7.3601669999999997</v>
      </c>
      <c r="EP22" s="20" t="s">
        <v>240</v>
      </c>
      <c r="EQ22" s="17">
        <v>8.1064000000000007</v>
      </c>
      <c r="ER22" s="17">
        <v>8.2027929999999998</v>
      </c>
      <c r="ES22" s="17">
        <v>8.2677289999999992</v>
      </c>
      <c r="ET22" s="17">
        <v>8.3737659999999998</v>
      </c>
      <c r="EU22" s="17">
        <v>8.6045610000000003</v>
      </c>
      <c r="EV22" s="17">
        <v>8.7192460000000001</v>
      </c>
      <c r="EW22" s="17">
        <v>8.8724760000000007</v>
      </c>
      <c r="EX22" s="17">
        <v>9.0714100000000002</v>
      </c>
      <c r="EY22" s="17">
        <v>9.2621280000000006</v>
      </c>
      <c r="EZ22" s="17">
        <v>9.3852919999999997</v>
      </c>
      <c r="FA22" s="17">
        <v>9.5043699999999998</v>
      </c>
      <c r="FB22" s="17">
        <v>9.6626879999999993</v>
      </c>
      <c r="FC22" s="17">
        <v>9.7905920000000002</v>
      </c>
      <c r="FD22" s="17">
        <v>9.9042089999999998</v>
      </c>
      <c r="FE22" s="17">
        <v>9.9862579999999994</v>
      </c>
      <c r="FF22" s="17">
        <v>10.051864</v>
      </c>
      <c r="FG22" s="17">
        <v>10.109014</v>
      </c>
      <c r="FH22" s="17">
        <v>10.121361</v>
      </c>
      <c r="FI22" s="17">
        <v>10.228273</v>
      </c>
      <c r="FJ22" s="17">
        <v>10.346337</v>
      </c>
      <c r="FK22" s="17">
        <v>10.451257</v>
      </c>
    </row>
    <row r="23" spans="1:167">
      <c r="B23" s="20" t="s">
        <v>241</v>
      </c>
      <c r="C23" s="17">
        <v>7.804176</v>
      </c>
      <c r="D23" s="17">
        <v>7.8336560000000004</v>
      </c>
      <c r="E23" s="17">
        <v>7.8221559999999997</v>
      </c>
      <c r="F23" s="17">
        <v>7.8762290000000004</v>
      </c>
      <c r="G23" s="17">
        <v>7.9207260000000002</v>
      </c>
      <c r="H23" s="17">
        <v>7.9829239999999997</v>
      </c>
      <c r="I23" s="17">
        <v>8.0286810000000006</v>
      </c>
      <c r="J23" s="17">
        <v>8.0399139999999996</v>
      </c>
      <c r="K23" s="17">
        <v>8.0345089999999999</v>
      </c>
      <c r="L23" s="17">
        <v>8.0649829999999998</v>
      </c>
      <c r="M23" s="17">
        <v>8.0047119999999996</v>
      </c>
      <c r="N23" s="17">
        <v>7.9210630000000002</v>
      </c>
      <c r="O23" s="17">
        <v>7.9562220000000003</v>
      </c>
      <c r="P23" s="17">
        <v>8.1609809999999996</v>
      </c>
      <c r="Q23" s="17">
        <v>8.0588280000000001</v>
      </c>
      <c r="R23" s="17">
        <v>7.9830719999999999</v>
      </c>
      <c r="S23" s="17">
        <v>7.9184520000000003</v>
      </c>
      <c r="T23" s="17">
        <v>7.8595699999999997</v>
      </c>
      <c r="U23" s="17">
        <v>7.8548869999999997</v>
      </c>
      <c r="V23" s="17">
        <v>7.9181869999999996</v>
      </c>
      <c r="W23" s="17">
        <v>7.9546559999999999</v>
      </c>
      <c r="X23" s="17"/>
      <c r="Z23" s="20" t="s">
        <v>241</v>
      </c>
      <c r="AA23" s="17">
        <v>28.267036000000001</v>
      </c>
      <c r="AB23" s="17">
        <v>28.279775999999998</v>
      </c>
      <c r="AC23" s="17">
        <v>28.214327000000001</v>
      </c>
      <c r="AD23" s="17">
        <v>28.387293</v>
      </c>
      <c r="AE23" s="17">
        <v>27.632942</v>
      </c>
      <c r="AF23" s="17">
        <v>27.439015000000001</v>
      </c>
      <c r="AG23" s="17">
        <v>27.220510000000001</v>
      </c>
      <c r="AH23" s="17">
        <v>26.916965000000001</v>
      </c>
      <c r="AI23" s="17">
        <v>27.127058999999999</v>
      </c>
      <c r="AJ23" s="17">
        <v>27.277128000000001</v>
      </c>
      <c r="AK23" s="17">
        <v>27.443304000000001</v>
      </c>
      <c r="AL23" s="17">
        <v>27.540614000000001</v>
      </c>
      <c r="AM23" s="17">
        <v>27.295102</v>
      </c>
      <c r="AN23" s="17">
        <v>27.173950000000001</v>
      </c>
      <c r="AO23" s="17">
        <v>27.217860000000002</v>
      </c>
      <c r="AP23" s="17">
        <v>26.876574999999999</v>
      </c>
      <c r="AQ23" s="17">
        <v>26.935784000000002</v>
      </c>
      <c r="AR23" s="17">
        <v>27.626470000000001</v>
      </c>
      <c r="AS23" s="17">
        <v>28.093857</v>
      </c>
      <c r="AT23" s="17">
        <v>28.738313999999999</v>
      </c>
      <c r="AU23" s="17">
        <v>29.186199999999999</v>
      </c>
      <c r="AV23" s="17"/>
      <c r="AX23" s="20" t="s">
        <v>241</v>
      </c>
      <c r="AY23" s="17">
        <v>13.11529</v>
      </c>
      <c r="AZ23" s="17">
        <v>13.084885999999999</v>
      </c>
      <c r="BA23" s="17">
        <v>13.097279</v>
      </c>
      <c r="BB23" s="17">
        <v>13.114433</v>
      </c>
      <c r="BC23" s="17">
        <v>13.102618</v>
      </c>
      <c r="BD23" s="17">
        <v>13.115367000000001</v>
      </c>
      <c r="BE23" s="17">
        <v>13.1065</v>
      </c>
      <c r="BF23" s="17">
        <v>13.114482000000001</v>
      </c>
      <c r="BG23" s="17">
        <v>13.150558999999999</v>
      </c>
      <c r="BH23" s="17">
        <v>13.120139999999999</v>
      </c>
      <c r="BI23" s="17">
        <v>13.188935000000001</v>
      </c>
      <c r="BJ23" s="17">
        <v>13.311372</v>
      </c>
      <c r="BK23" s="17">
        <v>13.316000000000001</v>
      </c>
      <c r="BL23" s="17">
        <v>13.379865000000001</v>
      </c>
      <c r="BM23" s="17">
        <v>13.364254000000001</v>
      </c>
      <c r="BN23" s="17">
        <v>13.481824</v>
      </c>
      <c r="BO23" s="17">
        <v>13.420173999999999</v>
      </c>
      <c r="BP23" s="17">
        <v>13.407545000000001</v>
      </c>
      <c r="BQ23" s="17">
        <v>13.491778</v>
      </c>
      <c r="BR23" s="17">
        <v>13.474465</v>
      </c>
      <c r="BS23" s="17">
        <v>13.488554000000001</v>
      </c>
      <c r="BT23" s="17"/>
      <c r="BV23" s="20" t="s">
        <v>241</v>
      </c>
      <c r="BW23" s="17">
        <v>10.945308000000001</v>
      </c>
      <c r="BX23" s="17">
        <v>11.021599</v>
      </c>
      <c r="BY23" s="17">
        <v>11.056523</v>
      </c>
      <c r="BZ23" s="17">
        <v>11.158761999999999</v>
      </c>
      <c r="CA23" s="17">
        <v>11.255974999999999</v>
      </c>
      <c r="CB23" s="17">
        <v>11.335373000000001</v>
      </c>
      <c r="CC23" s="17">
        <v>11.364485999999999</v>
      </c>
      <c r="CD23" s="17">
        <v>11.491963</v>
      </c>
      <c r="CE23" s="17">
        <v>11.587232999999999</v>
      </c>
      <c r="CF23" s="17">
        <v>11.675758</v>
      </c>
      <c r="CG23" s="17">
        <v>11.716264000000001</v>
      </c>
      <c r="CH23" s="17">
        <v>11.777277</v>
      </c>
      <c r="CI23" s="17">
        <v>11.797211000000001</v>
      </c>
      <c r="CJ23" s="17">
        <v>11.848431</v>
      </c>
      <c r="CK23" s="17">
        <v>12.013928</v>
      </c>
      <c r="CL23" s="17">
        <v>12.035136</v>
      </c>
      <c r="CM23" s="17">
        <v>12.043286999999999</v>
      </c>
      <c r="CN23" s="17">
        <v>12.026353</v>
      </c>
      <c r="CO23" s="17">
        <v>12.007813000000001</v>
      </c>
      <c r="CP23" s="17">
        <v>12.037048</v>
      </c>
      <c r="CQ23" s="17">
        <v>12.121634</v>
      </c>
      <c r="CT23" s="20" t="s">
        <v>241</v>
      </c>
      <c r="CU23" s="17">
        <v>7.9698729999999998</v>
      </c>
      <c r="CV23" s="17">
        <v>8.0433179999999993</v>
      </c>
      <c r="CW23" s="17">
        <v>8.0954440000000005</v>
      </c>
      <c r="CX23" s="17">
        <v>8.1634220000000006</v>
      </c>
      <c r="CY23" s="17">
        <v>8.2698169999999998</v>
      </c>
      <c r="CZ23" s="17">
        <v>8.3516770000000005</v>
      </c>
      <c r="DA23" s="17">
        <v>8.4381579999999996</v>
      </c>
      <c r="DB23" s="17">
        <v>8.4672219999999996</v>
      </c>
      <c r="DC23" s="17">
        <v>8.4769229999999993</v>
      </c>
      <c r="DD23" s="17">
        <v>8.4856960000000008</v>
      </c>
      <c r="DE23" s="17">
        <v>8.4673759999999998</v>
      </c>
      <c r="DF23" s="17">
        <v>8.5112869999999994</v>
      </c>
      <c r="DG23" s="17">
        <v>8.5429929999999992</v>
      </c>
      <c r="DH23" s="17">
        <v>8.6619109999999999</v>
      </c>
      <c r="DI23" s="17">
        <v>8.757612</v>
      </c>
      <c r="DJ23" s="17">
        <v>8.8523879999999995</v>
      </c>
      <c r="DK23" s="17">
        <v>8.9345420000000004</v>
      </c>
      <c r="DL23" s="17">
        <v>8.9351660000000006</v>
      </c>
      <c r="DM23" s="17">
        <v>8.9938149999999997</v>
      </c>
      <c r="DN23" s="17">
        <v>9.0365739999999999</v>
      </c>
      <c r="DO23" s="17">
        <v>9.0374750000000006</v>
      </c>
      <c r="DR23" s="20" t="s">
        <v>241</v>
      </c>
      <c r="DS23" s="17">
        <v>9.8335939999999997</v>
      </c>
      <c r="DT23" s="17">
        <v>9.9058119999999992</v>
      </c>
      <c r="DU23" s="17">
        <v>9.9449819999999995</v>
      </c>
      <c r="DV23" s="17">
        <v>10.039939</v>
      </c>
      <c r="DW23" s="17">
        <v>10.115015</v>
      </c>
      <c r="DX23" s="17">
        <v>10.130392000000001</v>
      </c>
      <c r="DY23" s="17">
        <v>10.120746</v>
      </c>
      <c r="DZ23" s="17">
        <v>10.104752</v>
      </c>
      <c r="EA23" s="17">
        <v>10.186909999999999</v>
      </c>
      <c r="EB23" s="17">
        <v>10.289858000000001</v>
      </c>
      <c r="EC23" s="17">
        <v>10.260403999999999</v>
      </c>
      <c r="ED23" s="17">
        <v>10.25604</v>
      </c>
      <c r="EE23" s="17">
        <v>10.245718</v>
      </c>
      <c r="EF23" s="17">
        <v>10.254441999999999</v>
      </c>
      <c r="EG23" s="17">
        <v>10.307098</v>
      </c>
      <c r="EH23" s="17">
        <v>10.392286</v>
      </c>
      <c r="EI23" s="17">
        <v>10.533200000000001</v>
      </c>
      <c r="EJ23" s="17">
        <v>10.607151999999999</v>
      </c>
      <c r="EK23" s="17">
        <v>10.664569999999999</v>
      </c>
      <c r="EL23" s="17">
        <v>10.80871</v>
      </c>
      <c r="EM23" s="17">
        <v>10.920009</v>
      </c>
      <c r="EP23" s="20" t="s">
        <v>241</v>
      </c>
      <c r="EQ23" s="17">
        <v>10.790989</v>
      </c>
      <c r="ER23" s="17">
        <v>10.871226999999999</v>
      </c>
      <c r="ES23" s="17">
        <v>10.936935999999999</v>
      </c>
      <c r="ET23" s="17">
        <v>11.012452</v>
      </c>
      <c r="EU23" s="17">
        <v>11.225019</v>
      </c>
      <c r="EV23" s="17">
        <v>11.46115</v>
      </c>
      <c r="EW23" s="17">
        <v>11.722249</v>
      </c>
      <c r="EX23" s="17">
        <v>11.82925</v>
      </c>
      <c r="EY23" s="17">
        <v>12.108446000000001</v>
      </c>
      <c r="EZ23" s="17">
        <v>12.229815</v>
      </c>
      <c r="FA23" s="17">
        <v>12.384963000000001</v>
      </c>
      <c r="FB23" s="17">
        <v>12.598630999999999</v>
      </c>
      <c r="FC23" s="17">
        <v>12.753762</v>
      </c>
      <c r="FD23" s="17">
        <v>12.944063999999999</v>
      </c>
      <c r="FE23" s="17">
        <v>13.052678999999999</v>
      </c>
      <c r="FF23" s="17">
        <v>13.154411</v>
      </c>
      <c r="FG23" s="17">
        <v>13.164714</v>
      </c>
      <c r="FH23" s="17">
        <v>13.146635</v>
      </c>
      <c r="FI23" s="17">
        <v>13.345442</v>
      </c>
      <c r="FJ23" s="17">
        <v>13.611333</v>
      </c>
      <c r="FK23" s="17">
        <v>13.879636</v>
      </c>
    </row>
    <row r="24" spans="1:167">
      <c r="B24" s="20" t="s">
        <v>242</v>
      </c>
      <c r="C24" s="17">
        <v>4.429227</v>
      </c>
      <c r="D24" s="17">
        <v>4.3488410000000002</v>
      </c>
      <c r="E24" s="17">
        <v>4.3140419999999997</v>
      </c>
      <c r="F24" s="17">
        <v>4.3791589999999996</v>
      </c>
      <c r="G24" s="17">
        <v>4.3820509999999997</v>
      </c>
      <c r="H24" s="17">
        <v>4.405443</v>
      </c>
      <c r="I24" s="17">
        <v>4.3408259999999999</v>
      </c>
      <c r="J24" s="17">
        <v>4.266</v>
      </c>
      <c r="K24" s="17">
        <v>4.2308539999999999</v>
      </c>
      <c r="L24" s="17">
        <v>4.2799250000000004</v>
      </c>
      <c r="M24" s="17">
        <v>4.2576049999999999</v>
      </c>
      <c r="N24" s="17">
        <v>4.2286910000000004</v>
      </c>
      <c r="O24" s="17">
        <v>4.2451119999999998</v>
      </c>
      <c r="P24" s="17">
        <v>4.203525</v>
      </c>
      <c r="Q24" s="17">
        <v>4.1372039999999997</v>
      </c>
      <c r="R24" s="17">
        <v>4.1111969999999998</v>
      </c>
      <c r="S24" s="17">
        <v>3.9744199999999998</v>
      </c>
      <c r="T24" s="17">
        <v>3.8647239999999998</v>
      </c>
      <c r="U24" s="17">
        <v>3.8417569999999999</v>
      </c>
      <c r="V24" s="17">
        <v>3.8347470000000001</v>
      </c>
      <c r="W24" s="17">
        <v>3.8071009999999998</v>
      </c>
      <c r="X24" s="17"/>
      <c r="Z24" s="20" t="s">
        <v>242</v>
      </c>
      <c r="AA24" s="17">
        <v>1.8674930000000001</v>
      </c>
      <c r="AB24" s="17">
        <v>1.839615</v>
      </c>
      <c r="AC24" s="17">
        <v>1.8157749999999999</v>
      </c>
      <c r="AD24" s="17">
        <v>1.800802</v>
      </c>
      <c r="AE24" s="17">
        <v>1.7759370000000001</v>
      </c>
      <c r="AF24" s="17">
        <v>1.779989</v>
      </c>
      <c r="AG24" s="17">
        <v>1.780349</v>
      </c>
      <c r="AH24" s="17">
        <v>1.7817289999999999</v>
      </c>
      <c r="AI24" s="17">
        <v>1.788367</v>
      </c>
      <c r="AJ24" s="17">
        <v>1.790897</v>
      </c>
      <c r="AK24" s="17">
        <v>1.783226</v>
      </c>
      <c r="AL24" s="17">
        <v>1.783175</v>
      </c>
      <c r="AM24" s="17">
        <v>1.7707580000000001</v>
      </c>
      <c r="AN24" s="17">
        <v>1.761625</v>
      </c>
      <c r="AO24" s="17">
        <v>1.7445139999999999</v>
      </c>
      <c r="AP24" s="17">
        <v>1.7351510000000001</v>
      </c>
      <c r="AQ24" s="17">
        <v>1.719703</v>
      </c>
      <c r="AR24" s="17">
        <v>1.712277</v>
      </c>
      <c r="AS24" s="17">
        <v>1.698577</v>
      </c>
      <c r="AT24" s="17">
        <v>1.680045</v>
      </c>
      <c r="AU24" s="17">
        <v>1.6747019999999999</v>
      </c>
      <c r="AV24" s="17"/>
      <c r="AX24" s="20" t="s">
        <v>242</v>
      </c>
      <c r="AY24" s="17">
        <v>0.60514699999999999</v>
      </c>
      <c r="AZ24" s="17">
        <v>0.59255400000000003</v>
      </c>
      <c r="BA24" s="17">
        <v>0.58671700000000004</v>
      </c>
      <c r="BB24" s="17">
        <v>0.57713099999999995</v>
      </c>
      <c r="BC24" s="17">
        <v>0.57174700000000001</v>
      </c>
      <c r="BD24" s="17">
        <v>0.57334399999999996</v>
      </c>
      <c r="BE24" s="17">
        <v>0.57011699999999998</v>
      </c>
      <c r="BF24" s="17">
        <v>0.56429700000000005</v>
      </c>
      <c r="BG24" s="17">
        <v>0.55757199999999996</v>
      </c>
      <c r="BH24" s="17">
        <v>0.55908400000000003</v>
      </c>
      <c r="BI24" s="17">
        <v>0.55887100000000001</v>
      </c>
      <c r="BJ24" s="17">
        <v>0.54924099999999998</v>
      </c>
      <c r="BK24" s="17">
        <v>0.54971199999999998</v>
      </c>
      <c r="BL24" s="17">
        <v>0.552284</v>
      </c>
      <c r="BM24" s="17">
        <v>0.549481</v>
      </c>
      <c r="BN24" s="17">
        <v>0.54799200000000003</v>
      </c>
      <c r="BO24" s="17">
        <v>0.54351799999999995</v>
      </c>
      <c r="BP24" s="17">
        <v>0.53920900000000005</v>
      </c>
      <c r="BQ24" s="17">
        <v>0.53210500000000005</v>
      </c>
      <c r="BR24" s="17">
        <v>0.526806</v>
      </c>
      <c r="BS24" s="17">
        <v>0.52453000000000005</v>
      </c>
      <c r="BT24" s="17"/>
      <c r="BV24" s="20" t="s">
        <v>242</v>
      </c>
      <c r="BW24" s="17">
        <v>3.0329299999999999</v>
      </c>
      <c r="BX24" s="17">
        <v>3.0011169999999998</v>
      </c>
      <c r="BY24" s="17">
        <v>2.9801820000000001</v>
      </c>
      <c r="BZ24" s="17">
        <v>2.9479920000000002</v>
      </c>
      <c r="CA24" s="17">
        <v>2.935489</v>
      </c>
      <c r="CB24" s="17">
        <v>2.9252449999999999</v>
      </c>
      <c r="CC24" s="17">
        <v>2.9441350000000002</v>
      </c>
      <c r="CD24" s="17">
        <v>2.905554</v>
      </c>
      <c r="CE24" s="17">
        <v>2.8943660000000002</v>
      </c>
      <c r="CF24" s="17">
        <v>2.8857409999999999</v>
      </c>
      <c r="CG24" s="17">
        <v>2.8907769999999999</v>
      </c>
      <c r="CH24" s="17">
        <v>2.8759760000000001</v>
      </c>
      <c r="CI24" s="17">
        <v>2.8954710000000001</v>
      </c>
      <c r="CJ24" s="17">
        <v>2.8958719999999998</v>
      </c>
      <c r="CK24" s="17">
        <v>2.8733050000000002</v>
      </c>
      <c r="CL24" s="17">
        <v>2.884773</v>
      </c>
      <c r="CM24" s="17">
        <v>2.8745829999999999</v>
      </c>
      <c r="CN24" s="17">
        <v>2.8841990000000002</v>
      </c>
      <c r="CO24" s="17">
        <v>2.8879000000000001</v>
      </c>
      <c r="CP24" s="17">
        <v>2.8761459999999999</v>
      </c>
      <c r="CQ24" s="17">
        <v>2.8609979999999999</v>
      </c>
      <c r="CT24" s="20" t="s">
        <v>242</v>
      </c>
      <c r="CU24" s="17">
        <v>3.6946430000000001</v>
      </c>
      <c r="CV24" s="17">
        <v>3.6672020000000001</v>
      </c>
      <c r="CW24" s="17">
        <v>3.636206</v>
      </c>
      <c r="CX24" s="17">
        <v>3.6110039999999999</v>
      </c>
      <c r="CY24" s="17">
        <v>3.6022090000000002</v>
      </c>
      <c r="CZ24" s="17">
        <v>3.5906120000000001</v>
      </c>
      <c r="DA24" s="17">
        <v>3.5776370000000002</v>
      </c>
      <c r="DB24" s="17">
        <v>3.5540310000000002</v>
      </c>
      <c r="DC24" s="17">
        <v>3.5366819999999999</v>
      </c>
      <c r="DD24" s="17">
        <v>3.5339469999999999</v>
      </c>
      <c r="DE24" s="17">
        <v>3.5295719999999999</v>
      </c>
      <c r="DF24" s="17">
        <v>3.5095559999999999</v>
      </c>
      <c r="DG24" s="17">
        <v>3.5046580000000001</v>
      </c>
      <c r="DH24" s="17">
        <v>3.4811209999999999</v>
      </c>
      <c r="DI24" s="17">
        <v>3.4612440000000002</v>
      </c>
      <c r="DJ24" s="17">
        <v>3.4548299999999998</v>
      </c>
      <c r="DK24" s="17">
        <v>3.4328259999999999</v>
      </c>
      <c r="DL24" s="17">
        <v>3.4176899999999999</v>
      </c>
      <c r="DM24" s="17">
        <v>3.400623</v>
      </c>
      <c r="DN24" s="17">
        <v>3.3949009999999999</v>
      </c>
      <c r="DO24" s="17">
        <v>3.3840430000000001</v>
      </c>
      <c r="DR24" s="20" t="s">
        <v>242</v>
      </c>
      <c r="DS24" s="17">
        <v>5.1043440000000002</v>
      </c>
      <c r="DT24" s="17">
        <v>5.008165</v>
      </c>
      <c r="DU24" s="17">
        <v>4.8817259999999996</v>
      </c>
      <c r="DV24" s="17">
        <v>4.7425329999999999</v>
      </c>
      <c r="DW24" s="17">
        <v>4.7702400000000003</v>
      </c>
      <c r="DX24" s="17">
        <v>4.8219060000000002</v>
      </c>
      <c r="DY24" s="17">
        <v>4.842015</v>
      </c>
      <c r="DZ24" s="17">
        <v>4.8361020000000003</v>
      </c>
      <c r="EA24" s="17">
        <v>4.8078079999999996</v>
      </c>
      <c r="EB24" s="17">
        <v>4.7928280000000001</v>
      </c>
      <c r="EC24" s="17">
        <v>4.75502</v>
      </c>
      <c r="ED24" s="17">
        <v>4.7118380000000002</v>
      </c>
      <c r="EE24" s="17">
        <v>4.6420469999999998</v>
      </c>
      <c r="EF24" s="17">
        <v>4.5716049999999999</v>
      </c>
      <c r="EG24" s="17">
        <v>4.5322709999999997</v>
      </c>
      <c r="EH24" s="17">
        <v>4.4708269999999999</v>
      </c>
      <c r="EI24" s="17">
        <v>4.830641</v>
      </c>
      <c r="EJ24" s="17">
        <v>5.0584619999999996</v>
      </c>
      <c r="EK24" s="17">
        <v>4.8618170000000003</v>
      </c>
      <c r="EL24" s="17">
        <v>4.6763430000000001</v>
      </c>
      <c r="EM24" s="17">
        <v>4.6672289999999998</v>
      </c>
      <c r="EP24" s="20" t="s">
        <v>242</v>
      </c>
      <c r="EQ24" s="17">
        <v>4.0470069999999998</v>
      </c>
      <c r="ER24" s="17">
        <v>4.0483640000000003</v>
      </c>
      <c r="ES24" s="17">
        <v>3.9959600000000002</v>
      </c>
      <c r="ET24" s="17">
        <v>3.9687549999999998</v>
      </c>
      <c r="EU24" s="17">
        <v>4.0140650000000004</v>
      </c>
      <c r="EV24" s="17">
        <v>4.014176</v>
      </c>
      <c r="EW24" s="17">
        <v>4.0029070000000004</v>
      </c>
      <c r="EX24" s="17">
        <v>4.0227870000000001</v>
      </c>
      <c r="EY24" s="17">
        <v>3.9912239999999999</v>
      </c>
      <c r="EZ24" s="17">
        <v>4.0065410000000004</v>
      </c>
      <c r="FA24" s="17">
        <v>3.9778730000000002</v>
      </c>
      <c r="FB24" s="17">
        <v>3.9254910000000001</v>
      </c>
      <c r="FC24" s="17">
        <v>3.8907539999999998</v>
      </c>
      <c r="FD24" s="17">
        <v>3.8588879999999999</v>
      </c>
      <c r="FE24" s="17">
        <v>3.8194900000000001</v>
      </c>
      <c r="FF24" s="17">
        <v>3.8020520000000002</v>
      </c>
      <c r="FG24" s="17">
        <v>3.7676259999999999</v>
      </c>
      <c r="FH24" s="17">
        <v>3.746715</v>
      </c>
      <c r="FI24" s="17">
        <v>3.768688</v>
      </c>
      <c r="FJ24" s="17">
        <v>3.773968</v>
      </c>
      <c r="FK24" s="17">
        <v>3.7710279999999998</v>
      </c>
    </row>
    <row r="25" spans="1:167">
      <c r="B25" s="10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Z25" s="10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X25" s="10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V25" s="10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T25" s="10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R25" s="10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17"/>
      <c r="EL25" s="17"/>
      <c r="EM25" s="17"/>
      <c r="EP25" s="10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17"/>
      <c r="FF25" s="17"/>
      <c r="FG25" s="17"/>
      <c r="FH25" s="17"/>
      <c r="FI25" s="17"/>
      <c r="FJ25" s="17"/>
      <c r="FK25" s="17"/>
    </row>
    <row r="26" spans="1:167" ht="13">
      <c r="B26" s="16" t="s">
        <v>17</v>
      </c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Z26" s="16" t="s">
        <v>17</v>
      </c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X26" s="16" t="s">
        <v>17</v>
      </c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V26" s="16" t="s">
        <v>17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T26" s="16" t="s">
        <v>17</v>
      </c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R26" s="16" t="s">
        <v>17</v>
      </c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P26" s="16" t="s">
        <v>17</v>
      </c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</row>
    <row r="27" spans="1:167" ht="14.5">
      <c r="B27" s="94" t="s">
        <v>233</v>
      </c>
      <c r="C27" s="97">
        <v>113.50700000000001</v>
      </c>
      <c r="D27" s="97">
        <v>115.348</v>
      </c>
      <c r="E27" s="97">
        <v>117.34399999999999</v>
      </c>
      <c r="F27" s="97">
        <v>119.77200000000001</v>
      </c>
      <c r="G27" s="97">
        <v>122.331</v>
      </c>
      <c r="H27" s="97">
        <v>124.631</v>
      </c>
      <c r="I27" s="97">
        <v>127.02800000000001</v>
      </c>
      <c r="J27" s="97">
        <v>129.429</v>
      </c>
      <c r="K27" s="97">
        <v>131.91300000000001</v>
      </c>
      <c r="L27" s="97">
        <v>134.20699999999999</v>
      </c>
      <c r="M27" s="97">
        <v>136.52099999999999</v>
      </c>
      <c r="N27" s="97">
        <v>139.00399999999999</v>
      </c>
      <c r="O27" s="97">
        <v>141.27000000000001</v>
      </c>
      <c r="P27" s="97">
        <v>143.565</v>
      </c>
      <c r="Q27" s="97">
        <v>145.416</v>
      </c>
      <c r="R27" s="97">
        <v>147.02000000000001</v>
      </c>
      <c r="S27" s="97">
        <v>148.59</v>
      </c>
      <c r="T27" s="97">
        <v>149.995</v>
      </c>
      <c r="U27" s="97">
        <v>151.63900000000001</v>
      </c>
      <c r="V27" s="97">
        <v>153.27099999999999</v>
      </c>
      <c r="W27" s="97">
        <v>155.005</v>
      </c>
      <c r="X27" s="97"/>
      <c r="Z27" s="94" t="s">
        <v>233</v>
      </c>
      <c r="AA27" s="17">
        <v>336.05</v>
      </c>
      <c r="AB27" s="17">
        <v>340.899</v>
      </c>
      <c r="AC27" s="17">
        <v>347.25400000000002</v>
      </c>
      <c r="AD27" s="17">
        <v>354.63900000000001</v>
      </c>
      <c r="AE27" s="17">
        <v>362.97399999999999</v>
      </c>
      <c r="AF27" s="17">
        <v>370.971</v>
      </c>
      <c r="AG27" s="17">
        <v>379.495</v>
      </c>
      <c r="AH27" s="17">
        <v>387.928</v>
      </c>
      <c r="AI27" s="17">
        <v>395.98599999999999</v>
      </c>
      <c r="AJ27" s="17">
        <v>403.38499999999999</v>
      </c>
      <c r="AK27" s="17">
        <v>410.988</v>
      </c>
      <c r="AL27" s="17">
        <v>418.75400000000002</v>
      </c>
      <c r="AM27" s="17">
        <v>427.70800000000003</v>
      </c>
      <c r="AN27" s="17">
        <v>435.66</v>
      </c>
      <c r="AO27" s="17">
        <v>443.22199999999998</v>
      </c>
      <c r="AP27" s="17">
        <v>449.78300000000002</v>
      </c>
      <c r="AQ27" s="17">
        <v>455.78500000000003</v>
      </c>
      <c r="AR27" s="17">
        <v>462.1</v>
      </c>
      <c r="AS27" s="17">
        <v>468.654</v>
      </c>
      <c r="AT27" s="17">
        <v>475.32299999999998</v>
      </c>
      <c r="AU27" s="17">
        <v>482.346</v>
      </c>
      <c r="AV27" s="17"/>
      <c r="AX27" s="94" t="s">
        <v>233</v>
      </c>
      <c r="AY27" s="17">
        <v>597.71500000000003</v>
      </c>
      <c r="AZ27" s="17">
        <v>610.45399999999995</v>
      </c>
      <c r="BA27" s="17">
        <v>624.774</v>
      </c>
      <c r="BB27" s="17">
        <v>638.43600000000004</v>
      </c>
      <c r="BC27" s="17">
        <v>652.62300000000005</v>
      </c>
      <c r="BD27" s="17">
        <v>665.99199999999996</v>
      </c>
      <c r="BE27" s="17">
        <v>679.346</v>
      </c>
      <c r="BF27" s="17">
        <v>691.20899999999995</v>
      </c>
      <c r="BG27" s="17">
        <v>703.35799999999995</v>
      </c>
      <c r="BH27" s="17">
        <v>713.20500000000004</v>
      </c>
      <c r="BI27" s="17">
        <v>723.928</v>
      </c>
      <c r="BJ27" s="17">
        <v>735.03</v>
      </c>
      <c r="BK27" s="17">
        <v>746.76499999999999</v>
      </c>
      <c r="BL27" s="17">
        <v>758.20100000000002</v>
      </c>
      <c r="BM27" s="17">
        <v>769.28399999999999</v>
      </c>
      <c r="BN27" s="17">
        <v>781.726</v>
      </c>
      <c r="BO27" s="17">
        <v>794.37800000000004</v>
      </c>
      <c r="BP27" s="17">
        <v>806.60599999999999</v>
      </c>
      <c r="BQ27" s="17">
        <v>823.97699999999998</v>
      </c>
      <c r="BR27" s="17">
        <v>840.774</v>
      </c>
      <c r="BS27" s="17">
        <v>856.33600000000001</v>
      </c>
      <c r="BT27" s="17"/>
      <c r="BV27" s="94" t="s">
        <v>233</v>
      </c>
      <c r="BW27" s="17">
        <v>50.362000000000002</v>
      </c>
      <c r="BX27" s="17">
        <v>51.164000000000001</v>
      </c>
      <c r="BY27" s="17">
        <v>51.978000000000002</v>
      </c>
      <c r="BZ27" s="17">
        <v>52.841000000000001</v>
      </c>
      <c r="CA27" s="17">
        <v>53.881</v>
      </c>
      <c r="CB27" s="17">
        <v>54.923999999999999</v>
      </c>
      <c r="CC27" s="17">
        <v>56.039000000000001</v>
      </c>
      <c r="CD27" s="17">
        <v>57.210999999999999</v>
      </c>
      <c r="CE27" s="17">
        <v>58.442</v>
      </c>
      <c r="CF27" s="17">
        <v>59.631</v>
      </c>
      <c r="CG27" s="17">
        <v>60.767000000000003</v>
      </c>
      <c r="CH27" s="17">
        <v>62.07</v>
      </c>
      <c r="CI27" s="17">
        <v>62.972000000000001</v>
      </c>
      <c r="CJ27" s="17">
        <v>64.069999999999993</v>
      </c>
      <c r="CK27" s="17">
        <v>64.997</v>
      </c>
      <c r="CL27" s="17">
        <v>65.891999999999996</v>
      </c>
      <c r="CM27" s="17">
        <v>67.012</v>
      </c>
      <c r="CN27" s="17">
        <v>68.141000000000005</v>
      </c>
      <c r="CO27" s="17">
        <v>69.385999999999996</v>
      </c>
      <c r="CP27" s="17">
        <v>70.542000000000002</v>
      </c>
      <c r="CQ27" s="17">
        <v>71.721999999999994</v>
      </c>
      <c r="CT27" s="94" t="s">
        <v>233</v>
      </c>
      <c r="CU27" s="17">
        <v>46.59</v>
      </c>
      <c r="CV27" s="17">
        <v>47.252000000000002</v>
      </c>
      <c r="CW27" s="17">
        <v>47.942</v>
      </c>
      <c r="CX27" s="17">
        <v>48.722999999999999</v>
      </c>
      <c r="CY27" s="17">
        <v>49.509</v>
      </c>
      <c r="CZ27" s="17">
        <v>50.341000000000001</v>
      </c>
      <c r="DA27" s="17">
        <v>51.182000000000002</v>
      </c>
      <c r="DB27" s="17">
        <v>52.265999999999998</v>
      </c>
      <c r="DC27" s="17">
        <v>53.572000000000003</v>
      </c>
      <c r="DD27" s="17">
        <v>54.667000000000002</v>
      </c>
      <c r="DE27" s="17">
        <v>55.781999999999996</v>
      </c>
      <c r="DF27" s="17">
        <v>57.148000000000003</v>
      </c>
      <c r="DG27" s="17">
        <v>58.612000000000002</v>
      </c>
      <c r="DH27" s="17">
        <v>60.155000000000001</v>
      </c>
      <c r="DI27" s="17">
        <v>61.804000000000002</v>
      </c>
      <c r="DJ27" s="17">
        <v>63.152999999999999</v>
      </c>
      <c r="DK27" s="17">
        <v>64.287999999999997</v>
      </c>
      <c r="DL27" s="17">
        <v>65.352999999999994</v>
      </c>
      <c r="DM27" s="17">
        <v>66.245999999999995</v>
      </c>
      <c r="DN27" s="17">
        <v>66.918000000000006</v>
      </c>
      <c r="DO27" s="17">
        <v>67.495999999999995</v>
      </c>
      <c r="DR27" s="94" t="s">
        <v>233</v>
      </c>
      <c r="DS27" s="17">
        <v>141.072</v>
      </c>
      <c r="DT27" s="17">
        <v>145.05699999999999</v>
      </c>
      <c r="DU27" s="17">
        <v>149.625</v>
      </c>
      <c r="DV27" s="17">
        <v>154.614</v>
      </c>
      <c r="DW27" s="17">
        <v>159.51400000000001</v>
      </c>
      <c r="DX27" s="17">
        <v>164.66300000000001</v>
      </c>
      <c r="DY27" s="17">
        <v>170.43799999999999</v>
      </c>
      <c r="DZ27" s="17">
        <v>176.64500000000001</v>
      </c>
      <c r="EA27" s="17">
        <v>182.28299999999999</v>
      </c>
      <c r="EB27" s="17">
        <v>186.27799999999999</v>
      </c>
      <c r="EC27" s="17">
        <v>190.62700000000001</v>
      </c>
      <c r="ED27" s="17">
        <v>194.49</v>
      </c>
      <c r="EE27" s="17">
        <v>200.00299999999999</v>
      </c>
      <c r="EF27" s="17">
        <v>206.5</v>
      </c>
      <c r="EG27" s="17">
        <v>213.34100000000001</v>
      </c>
      <c r="EH27" s="17">
        <v>220.88399999999999</v>
      </c>
      <c r="EI27" s="17">
        <v>226.119</v>
      </c>
      <c r="EJ27" s="17">
        <v>230.28899999999999</v>
      </c>
      <c r="EK27" s="17">
        <v>234.29499999999999</v>
      </c>
      <c r="EL27" s="17">
        <v>238.41399999999999</v>
      </c>
      <c r="EM27" s="17">
        <v>242.40600000000001</v>
      </c>
      <c r="EP27" s="94" t="s">
        <v>233</v>
      </c>
      <c r="EQ27" s="97">
        <v>214.78800000000001</v>
      </c>
      <c r="ER27" s="97">
        <v>217.762</v>
      </c>
      <c r="ES27" s="97">
        <v>221.339</v>
      </c>
      <c r="ET27" s="97">
        <v>225.316</v>
      </c>
      <c r="EU27" s="97">
        <v>230.30500000000001</v>
      </c>
      <c r="EV27" s="97">
        <v>235.65</v>
      </c>
      <c r="EW27" s="97">
        <v>241.721</v>
      </c>
      <c r="EX27" s="97">
        <v>247.99600000000001</v>
      </c>
      <c r="EY27" s="97">
        <v>253.61099999999999</v>
      </c>
      <c r="EZ27" s="97">
        <v>258.791</v>
      </c>
      <c r="FA27" s="97">
        <v>263.44400000000002</v>
      </c>
      <c r="FB27" s="97">
        <v>268.13400000000001</v>
      </c>
      <c r="FC27" s="97">
        <v>272.77199999999999</v>
      </c>
      <c r="FD27" s="97">
        <v>277.57299999999998</v>
      </c>
      <c r="FE27" s="97">
        <v>282.154</v>
      </c>
      <c r="FF27" s="97">
        <v>286.59899999999999</v>
      </c>
      <c r="FG27" s="97">
        <v>291.2</v>
      </c>
      <c r="FH27" s="97">
        <v>296.44400000000002</v>
      </c>
      <c r="FI27" s="97">
        <v>302.38099999999997</v>
      </c>
      <c r="FJ27" s="97">
        <v>308.447</v>
      </c>
      <c r="FK27" s="97">
        <v>314.56700000000001</v>
      </c>
    </row>
    <row r="28" spans="1:167">
      <c r="B28" s="10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Z28" s="10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X28" s="10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V28" s="10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T28" s="10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R28" s="10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P28" s="10"/>
      <c r="EQ28" s="97"/>
      <c r="ER28" s="97"/>
      <c r="ES28" s="97"/>
      <c r="ET28" s="97"/>
      <c r="EU28" s="97"/>
      <c r="EV28" s="97"/>
      <c r="EW28" s="97"/>
      <c r="EX28" s="97"/>
      <c r="EY28" s="97"/>
      <c r="EZ28" s="97"/>
      <c r="FA28" s="97"/>
      <c r="FB28" s="97"/>
      <c r="FC28" s="97"/>
      <c r="FD28" s="97"/>
      <c r="FE28" s="97"/>
      <c r="FF28" s="97"/>
      <c r="FG28" s="97"/>
      <c r="FH28" s="97"/>
      <c r="FI28" s="97"/>
      <c r="FJ28" s="97"/>
      <c r="FK28" s="97"/>
    </row>
    <row r="29" spans="1:167" ht="15">
      <c r="A29" s="7"/>
      <c r="B29" s="16" t="s">
        <v>19</v>
      </c>
      <c r="C29" s="25">
        <v>0.57394199999999995</v>
      </c>
      <c r="D29" s="25">
        <v>0.56200399999999995</v>
      </c>
      <c r="E29" s="25">
        <v>0.580986</v>
      </c>
      <c r="F29" s="25">
        <v>0.53012599999999999</v>
      </c>
      <c r="G29" s="25">
        <v>0.54689600000000005</v>
      </c>
      <c r="H29" s="25">
        <v>0.50695599999999996</v>
      </c>
      <c r="I29" s="25">
        <v>0.48459099999999999</v>
      </c>
      <c r="J29" s="25">
        <v>0.57348200000000005</v>
      </c>
      <c r="K29" s="25">
        <v>0.57918000000000003</v>
      </c>
      <c r="L29" s="25">
        <v>0.58387500000000003</v>
      </c>
      <c r="M29" s="25">
        <v>0.55630900000000005</v>
      </c>
      <c r="N29" s="25">
        <v>0.617398</v>
      </c>
      <c r="O29" s="25">
        <v>0.53468499999999997</v>
      </c>
      <c r="P29" s="25">
        <v>0.51210199999999995</v>
      </c>
      <c r="Q29" s="25">
        <v>0.53347299999999997</v>
      </c>
      <c r="R29" s="25">
        <v>0.55552800000000002</v>
      </c>
      <c r="S29" s="25">
        <v>0.49250699999999997</v>
      </c>
      <c r="T29" s="25">
        <v>0.49494300000000002</v>
      </c>
      <c r="U29" s="25">
        <v>0.48144700000000001</v>
      </c>
      <c r="V29" s="25">
        <v>0.45982600000000001</v>
      </c>
      <c r="W29" s="25">
        <v>0.41992299999999999</v>
      </c>
      <c r="X29" s="25"/>
      <c r="Y29" s="7"/>
      <c r="Z29" s="16" t="s">
        <v>19</v>
      </c>
      <c r="AA29" s="25">
        <v>0.56825499999999995</v>
      </c>
      <c r="AB29" s="25">
        <v>0.504575</v>
      </c>
      <c r="AC29" s="25">
        <v>0.52636300000000003</v>
      </c>
      <c r="AD29" s="25">
        <v>0.55122800000000005</v>
      </c>
      <c r="AE29" s="25">
        <v>0.59273100000000001</v>
      </c>
      <c r="AF29" s="25">
        <v>0.54496800000000001</v>
      </c>
      <c r="AG29" s="25">
        <v>0.50296099999999999</v>
      </c>
      <c r="AH29" s="25">
        <v>0.56488099999999997</v>
      </c>
      <c r="AI29" s="25">
        <v>0.540682</v>
      </c>
      <c r="AJ29" s="25">
        <v>0.53913500000000003</v>
      </c>
      <c r="AK29" s="25">
        <v>0.47031400000000001</v>
      </c>
      <c r="AL29" s="25">
        <v>0.48142699999999999</v>
      </c>
      <c r="AM29" s="25">
        <v>0.45466699999999999</v>
      </c>
      <c r="AN29" s="25">
        <v>0.48507699999999998</v>
      </c>
      <c r="AO29" s="25">
        <v>0.50761699999999998</v>
      </c>
      <c r="AP29" s="25">
        <v>0.48504399999999998</v>
      </c>
      <c r="AQ29" s="25">
        <v>0.463084</v>
      </c>
      <c r="AR29" s="25">
        <v>0.458368</v>
      </c>
      <c r="AS29" s="25">
        <v>0.46585500000000002</v>
      </c>
      <c r="AT29" s="25">
        <v>0.466393</v>
      </c>
      <c r="AU29" s="25">
        <v>0.41908299999999998</v>
      </c>
      <c r="AV29" s="25"/>
      <c r="AW29" s="7"/>
      <c r="AX29" s="16" t="s">
        <v>19</v>
      </c>
      <c r="AY29" s="25">
        <v>0.576766</v>
      </c>
      <c r="AZ29" s="25">
        <v>0.51828799999999997</v>
      </c>
      <c r="BA29" s="25">
        <v>0.53250500000000001</v>
      </c>
      <c r="BB29" s="25">
        <v>0.57301999999999997</v>
      </c>
      <c r="BC29" s="25">
        <v>0.539794</v>
      </c>
      <c r="BD29" s="25">
        <v>0.53908999999999996</v>
      </c>
      <c r="BE29" s="25">
        <v>0.47827999999999998</v>
      </c>
      <c r="BF29" s="25">
        <v>0.53134599999999998</v>
      </c>
      <c r="BG29" s="25">
        <v>0.53552299999999997</v>
      </c>
      <c r="BH29" s="25">
        <v>0.50212000000000001</v>
      </c>
      <c r="BI29" s="25">
        <v>0.465584</v>
      </c>
      <c r="BJ29" s="25">
        <v>0.49727700000000002</v>
      </c>
      <c r="BK29" s="25">
        <v>0.43164000000000002</v>
      </c>
      <c r="BL29" s="25">
        <v>0.49378899999999998</v>
      </c>
      <c r="BM29" s="25">
        <v>0.50242299999999995</v>
      </c>
      <c r="BN29" s="25">
        <v>0.48549799999999999</v>
      </c>
      <c r="BO29" s="25">
        <v>0.43120599999999998</v>
      </c>
      <c r="BP29" s="25">
        <v>0.44421100000000002</v>
      </c>
      <c r="BQ29" s="25">
        <v>0.48763400000000001</v>
      </c>
      <c r="BR29" s="25">
        <v>0.41999799999999998</v>
      </c>
      <c r="BS29" s="25">
        <v>0.36741600000000002</v>
      </c>
      <c r="BT29" s="25"/>
      <c r="BU29" s="7"/>
      <c r="BV29" s="16" t="s">
        <v>19</v>
      </c>
      <c r="BW29" s="25">
        <v>0.56240999999999997</v>
      </c>
      <c r="BX29" s="25">
        <v>0.49555100000000002</v>
      </c>
      <c r="BY29" s="25">
        <v>0.52159100000000003</v>
      </c>
      <c r="BZ29" s="25">
        <v>0.49867899999999998</v>
      </c>
      <c r="CA29" s="25">
        <v>0.51318200000000003</v>
      </c>
      <c r="CB29" s="25">
        <v>0.45569500000000002</v>
      </c>
      <c r="CC29" s="25">
        <v>0.38516600000000001</v>
      </c>
      <c r="CD29" s="25">
        <v>0.47353499999999998</v>
      </c>
      <c r="CE29" s="25">
        <v>0.50799300000000003</v>
      </c>
      <c r="CF29" s="25">
        <v>0.490892</v>
      </c>
      <c r="CG29" s="25">
        <v>0.43343599999999999</v>
      </c>
      <c r="CH29" s="25">
        <v>0.45526499999999998</v>
      </c>
      <c r="CI29" s="25">
        <v>0.41377199999999997</v>
      </c>
      <c r="CJ29" s="25">
        <v>0.530254</v>
      </c>
      <c r="CK29" s="25">
        <v>0.53626399999999996</v>
      </c>
      <c r="CL29" s="25">
        <v>0.43188300000000002</v>
      </c>
      <c r="CM29" s="25">
        <v>0.43431500000000001</v>
      </c>
      <c r="CN29" s="25">
        <v>0.44502700000000001</v>
      </c>
      <c r="CO29" s="25">
        <v>0.49387300000000001</v>
      </c>
      <c r="CP29" s="25">
        <v>0.49509700000000001</v>
      </c>
      <c r="CQ29" s="25">
        <v>0.45052500000000001</v>
      </c>
      <c r="CS29" s="7"/>
      <c r="CT29" s="16" t="s">
        <v>19</v>
      </c>
      <c r="CU29" s="25">
        <v>0.69651099999999999</v>
      </c>
      <c r="CV29" s="25">
        <v>0.65594399999999997</v>
      </c>
      <c r="CW29" s="25">
        <v>0.69486400000000004</v>
      </c>
      <c r="CX29" s="25">
        <v>0.604657</v>
      </c>
      <c r="CY29" s="25">
        <v>0.57908899999999996</v>
      </c>
      <c r="CZ29" s="25">
        <v>0.53000700000000001</v>
      </c>
      <c r="DA29" s="25">
        <v>0.54168099999999997</v>
      </c>
      <c r="DB29" s="25">
        <v>0.52177099999999998</v>
      </c>
      <c r="DC29" s="25">
        <v>0.53692499999999999</v>
      </c>
      <c r="DD29" s="25">
        <v>0.55682500000000001</v>
      </c>
      <c r="DE29" s="25">
        <v>0.56675200000000003</v>
      </c>
      <c r="DF29" s="25">
        <v>0.522567</v>
      </c>
      <c r="DG29" s="25">
        <v>0.50423600000000002</v>
      </c>
      <c r="DH29" s="25">
        <v>0.53492700000000004</v>
      </c>
      <c r="DI29" s="25">
        <v>0.53325199999999995</v>
      </c>
      <c r="DJ29" s="25">
        <v>0.46534399999999998</v>
      </c>
      <c r="DK29" s="25">
        <v>0.44159300000000001</v>
      </c>
      <c r="DL29" s="25">
        <v>0.47673700000000002</v>
      </c>
      <c r="DM29" s="25">
        <v>0.53289299999999995</v>
      </c>
      <c r="DN29" s="25">
        <v>0.55299699999999996</v>
      </c>
      <c r="DO29" s="25">
        <v>0.48549399999999998</v>
      </c>
      <c r="DQ29" s="7"/>
      <c r="DR29" s="16" t="s">
        <v>19</v>
      </c>
      <c r="DS29" s="25">
        <v>0.916937</v>
      </c>
      <c r="DT29" s="25">
        <v>0.75761599999999996</v>
      </c>
      <c r="DU29" s="25">
        <v>0.83941399999999999</v>
      </c>
      <c r="DV29" s="25">
        <v>0.81850400000000001</v>
      </c>
      <c r="DW29" s="25">
        <v>0.78351800000000005</v>
      </c>
      <c r="DX29" s="25">
        <v>0.68188899999999997</v>
      </c>
      <c r="DY29" s="25">
        <v>0.67477399999999998</v>
      </c>
      <c r="DZ29" s="25">
        <v>0.78136099999999997</v>
      </c>
      <c r="EA29" s="25">
        <v>0.74513700000000005</v>
      </c>
      <c r="EB29" s="25">
        <v>0.72958500000000004</v>
      </c>
      <c r="EC29" s="25">
        <v>0.66318500000000002</v>
      </c>
      <c r="ED29" s="25">
        <v>0.69146200000000002</v>
      </c>
      <c r="EE29" s="25">
        <v>0.66729899999999998</v>
      </c>
      <c r="EF29" s="25">
        <v>0.66234499999999996</v>
      </c>
      <c r="EG29" s="25">
        <v>0.64849699999999999</v>
      </c>
      <c r="EH29" s="25">
        <v>0.58827399999999996</v>
      </c>
      <c r="EI29" s="25">
        <v>0.49867899999999998</v>
      </c>
      <c r="EJ29" s="25">
        <v>0.59816899999999995</v>
      </c>
      <c r="EK29" s="25">
        <v>0.63043700000000003</v>
      </c>
      <c r="EL29" s="25">
        <v>0.61899499999999996</v>
      </c>
      <c r="EM29" s="25">
        <v>0.58508300000000002</v>
      </c>
      <c r="EO29" s="7"/>
      <c r="EP29" s="16" t="s">
        <v>19</v>
      </c>
      <c r="EQ29" s="25">
        <v>0.43142599999999998</v>
      </c>
      <c r="ER29" s="25">
        <v>0.41026899999999999</v>
      </c>
      <c r="ES29" s="25">
        <v>0.39402500000000001</v>
      </c>
      <c r="ET29" s="25">
        <v>0.35438799999999998</v>
      </c>
      <c r="EU29" s="25">
        <v>0.33729399999999998</v>
      </c>
      <c r="EV29" s="25">
        <v>0.35992400000000002</v>
      </c>
      <c r="EW29" s="25">
        <v>0.35816199999999998</v>
      </c>
      <c r="EX29" s="25">
        <v>0.35515799999999997</v>
      </c>
      <c r="EY29" s="25">
        <v>0.36066199999999998</v>
      </c>
      <c r="EZ29" s="25">
        <v>0.34281600000000001</v>
      </c>
      <c r="FA29" s="25">
        <v>0.28438999999999998</v>
      </c>
      <c r="FB29" s="25">
        <v>0.336924</v>
      </c>
      <c r="FC29" s="25">
        <v>0.309336</v>
      </c>
      <c r="FD29" s="25">
        <v>0.29949700000000001</v>
      </c>
      <c r="FE29" s="25">
        <v>0.28287800000000002</v>
      </c>
      <c r="FF29" s="25">
        <v>0.25740499999999999</v>
      </c>
      <c r="FG29" s="25">
        <v>0.26047399999999998</v>
      </c>
      <c r="FH29" s="25">
        <v>0.27753100000000003</v>
      </c>
      <c r="FI29" s="25">
        <v>0.26754699999999998</v>
      </c>
      <c r="FJ29" s="25">
        <v>0.27786</v>
      </c>
      <c r="FK29" s="25">
        <v>0.26668700000000001</v>
      </c>
    </row>
    <row r="30" spans="1:167">
      <c r="B30" s="10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Z30" s="10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X30" s="10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V30" s="10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T30" s="10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R30" s="10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P30" s="10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</row>
    <row r="31" spans="1:167">
      <c r="B31" s="10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Z31" s="10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X31" s="10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V31" s="10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T31" s="10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R31" s="10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P31" s="10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</row>
    <row r="32" spans="1:167" ht="41">
      <c r="A32" s="7"/>
      <c r="B32" s="14" t="s">
        <v>20</v>
      </c>
      <c r="C32" s="22">
        <v>2.7088909999999999</v>
      </c>
      <c r="D32" s="22">
        <v>2.7145169999999998</v>
      </c>
      <c r="E32" s="22">
        <v>2.8921359999999998</v>
      </c>
      <c r="F32" s="22">
        <v>2.5800489999999998</v>
      </c>
      <c r="G32" s="22">
        <v>2.6417730000000001</v>
      </c>
      <c r="H32" s="22">
        <v>2.3837830000000002</v>
      </c>
      <c r="I32" s="22">
        <v>2.3307530000000001</v>
      </c>
      <c r="J32" s="22">
        <v>2.8927209999999999</v>
      </c>
      <c r="K32" s="22">
        <v>2.9808330000000001</v>
      </c>
      <c r="L32" s="22">
        <v>2.9670260000000002</v>
      </c>
      <c r="M32" s="22">
        <v>2.9963600000000001</v>
      </c>
      <c r="N32" s="22">
        <v>3.4327519999999998</v>
      </c>
      <c r="O32" s="22">
        <v>2.8533930000000001</v>
      </c>
      <c r="P32" s="22">
        <v>2.4065210000000001</v>
      </c>
      <c r="Q32" s="22">
        <v>2.4530820000000002</v>
      </c>
      <c r="R32" s="22">
        <v>2.5599289999999999</v>
      </c>
      <c r="S32" s="22">
        <v>2.2417120000000001</v>
      </c>
      <c r="T32" s="22">
        <v>2.3089230000000001</v>
      </c>
      <c r="U32" s="22">
        <v>2.2986849999999999</v>
      </c>
      <c r="V32" s="22">
        <v>2.1944919999999999</v>
      </c>
      <c r="W32" s="22">
        <v>1.9800059999999999</v>
      </c>
      <c r="X32" s="22"/>
      <c r="Y32" s="7"/>
      <c r="Z32" s="14" t="s">
        <v>20</v>
      </c>
      <c r="AA32" s="22">
        <v>5.1904690000000002</v>
      </c>
      <c r="AB32" s="22">
        <v>4.5891900000000003</v>
      </c>
      <c r="AC32" s="22">
        <v>4.8148939999999998</v>
      </c>
      <c r="AD32" s="22">
        <v>4.8495990000000004</v>
      </c>
      <c r="AE32" s="22">
        <v>5.8636299999999997</v>
      </c>
      <c r="AF32" s="22">
        <v>5.1577419999999998</v>
      </c>
      <c r="AG32" s="22">
        <v>4.6790599999999998</v>
      </c>
      <c r="AH32" s="22">
        <v>5.2999039999999997</v>
      </c>
      <c r="AI32" s="22">
        <v>4.7643440000000004</v>
      </c>
      <c r="AJ32" s="22">
        <v>4.5958439999999996</v>
      </c>
      <c r="AK32" s="22">
        <v>3.901078</v>
      </c>
      <c r="AL32" s="22">
        <v>3.6998890000000002</v>
      </c>
      <c r="AM32" s="22">
        <v>3.444261</v>
      </c>
      <c r="AN32" s="22">
        <v>3.4826549999999998</v>
      </c>
      <c r="AO32" s="22">
        <v>3.561388</v>
      </c>
      <c r="AP32" s="22">
        <v>3.5158749999999999</v>
      </c>
      <c r="AQ32" s="22">
        <v>3.6103770000000002</v>
      </c>
      <c r="AR32" s="22">
        <v>3.2782870000000002</v>
      </c>
      <c r="AS32" s="22">
        <v>3.3011789999999999</v>
      </c>
      <c r="AT32" s="22">
        <v>3.2938640000000001</v>
      </c>
      <c r="AU32" s="22">
        <v>2.7842549999999999</v>
      </c>
      <c r="AV32" s="22"/>
      <c r="AW32" s="7"/>
      <c r="AX32" s="14" t="s">
        <v>20</v>
      </c>
      <c r="AY32" s="22">
        <v>14.900598</v>
      </c>
      <c r="AZ32" s="22">
        <v>13.65981</v>
      </c>
      <c r="BA32" s="22">
        <v>14.490143</v>
      </c>
      <c r="BB32" s="22">
        <v>15.774604</v>
      </c>
      <c r="BC32" s="22">
        <v>14.947127999999999</v>
      </c>
      <c r="BD32" s="22">
        <v>15.544945</v>
      </c>
      <c r="BE32" s="22">
        <v>13.966091</v>
      </c>
      <c r="BF32" s="22">
        <v>15.754742999999999</v>
      </c>
      <c r="BG32" s="22">
        <v>15.977798999999999</v>
      </c>
      <c r="BH32" s="22">
        <v>14.914895</v>
      </c>
      <c r="BI32" s="22">
        <v>14.047183</v>
      </c>
      <c r="BJ32" s="22">
        <v>15.30012</v>
      </c>
      <c r="BK32" s="22">
        <v>13.38612</v>
      </c>
      <c r="BL32" s="22">
        <v>15.425545</v>
      </c>
      <c r="BM32" s="22">
        <v>15.698981</v>
      </c>
      <c r="BN32" s="22">
        <v>15.569100000000001</v>
      </c>
      <c r="BO32" s="22">
        <v>14.127136999999999</v>
      </c>
      <c r="BP32" s="22">
        <v>14.665749</v>
      </c>
      <c r="BQ32" s="22">
        <v>16.846440000000001</v>
      </c>
      <c r="BR32" s="22">
        <v>14.3239</v>
      </c>
      <c r="BS32" s="22">
        <v>12.697466</v>
      </c>
      <c r="BT32" s="22"/>
      <c r="BU32" s="7"/>
      <c r="BV32" s="14" t="s">
        <v>20</v>
      </c>
      <c r="BW32" s="22">
        <v>1.021161</v>
      </c>
      <c r="BX32" s="22">
        <v>0.88728499999999999</v>
      </c>
      <c r="BY32" s="22">
        <v>0.93014600000000003</v>
      </c>
      <c r="BZ32" s="22">
        <v>0.892405</v>
      </c>
      <c r="CA32" s="22">
        <v>0.90443200000000001</v>
      </c>
      <c r="CB32" s="22">
        <v>0.78607199999999999</v>
      </c>
      <c r="CC32" s="22">
        <v>0.66790899999999997</v>
      </c>
      <c r="CD32" s="22">
        <v>0.77777200000000002</v>
      </c>
      <c r="CE32" s="22">
        <v>0.84739799999999998</v>
      </c>
      <c r="CF32" s="22">
        <v>0.80845699999999998</v>
      </c>
      <c r="CG32" s="22">
        <v>0.72754300000000005</v>
      </c>
      <c r="CH32" s="22">
        <v>0.78548200000000001</v>
      </c>
      <c r="CI32" s="22">
        <v>0.73926899999999995</v>
      </c>
      <c r="CJ32" s="22">
        <v>0.94547099999999995</v>
      </c>
      <c r="CK32" s="22">
        <v>0.95334399999999997</v>
      </c>
      <c r="CL32" s="22">
        <v>0.77437900000000004</v>
      </c>
      <c r="CM32" s="22">
        <v>0.80514799999999997</v>
      </c>
      <c r="CN32" s="22">
        <v>0.85874399999999995</v>
      </c>
      <c r="CO32" s="22">
        <v>0.96121400000000001</v>
      </c>
      <c r="CP32" s="22">
        <v>0.96904599999999996</v>
      </c>
      <c r="CQ32" s="22">
        <v>0.89919000000000004</v>
      </c>
      <c r="CS32" s="7"/>
      <c r="CT32" s="14" t="s">
        <v>20</v>
      </c>
      <c r="CU32" s="22">
        <v>1.5074860000000001</v>
      </c>
      <c r="CV32" s="22">
        <v>1.454806</v>
      </c>
      <c r="CW32" s="22">
        <v>1.5680860000000001</v>
      </c>
      <c r="CX32" s="22">
        <v>1.3790169999999999</v>
      </c>
      <c r="CY32" s="22">
        <v>1.3563769999999999</v>
      </c>
      <c r="CZ32" s="22">
        <v>1.26166</v>
      </c>
      <c r="DA32" s="22">
        <v>1.322929</v>
      </c>
      <c r="DB32" s="22">
        <v>1.29132</v>
      </c>
      <c r="DC32" s="22">
        <v>1.355113</v>
      </c>
      <c r="DD32" s="22">
        <v>1.4146970000000001</v>
      </c>
      <c r="DE32" s="22">
        <v>1.483026</v>
      </c>
      <c r="DF32" s="22">
        <v>1.358798</v>
      </c>
      <c r="DG32" s="22">
        <v>1.3401989999999999</v>
      </c>
      <c r="DH32" s="22">
        <v>1.432677</v>
      </c>
      <c r="DI32" s="22">
        <v>1.447203</v>
      </c>
      <c r="DJ32" s="22">
        <v>1.277191</v>
      </c>
      <c r="DK32" s="22">
        <v>1.236243</v>
      </c>
      <c r="DL32" s="22">
        <v>1.3460730000000001</v>
      </c>
      <c r="DM32" s="22">
        <v>1.5273509999999999</v>
      </c>
      <c r="DN32" s="22">
        <v>1.607402</v>
      </c>
      <c r="DO32" s="22">
        <v>1.4048119999999999</v>
      </c>
      <c r="DQ32" s="7"/>
      <c r="DR32" s="14" t="s">
        <v>20</v>
      </c>
      <c r="DS32" s="22">
        <v>6.3129410000000004</v>
      </c>
      <c r="DT32" s="22">
        <v>5.3498130000000002</v>
      </c>
      <c r="DU32" s="22">
        <v>6.1027370000000003</v>
      </c>
      <c r="DV32" s="22">
        <v>6.1472819999999997</v>
      </c>
      <c r="DW32" s="22">
        <v>6.0351239999999997</v>
      </c>
      <c r="DX32" s="22">
        <v>5.3724720000000001</v>
      </c>
      <c r="DY32" s="22">
        <v>5.4677319999999998</v>
      </c>
      <c r="DZ32" s="22">
        <v>6.5703240000000003</v>
      </c>
      <c r="EA32" s="22">
        <v>6.4434449999999996</v>
      </c>
      <c r="EB32" s="22">
        <v>6.4235049999999996</v>
      </c>
      <c r="EC32" s="22">
        <v>5.9616309999999997</v>
      </c>
      <c r="ED32" s="22">
        <v>6.3356209999999997</v>
      </c>
      <c r="EE32" s="22">
        <v>6.2775400000000001</v>
      </c>
      <c r="EF32" s="22">
        <v>6.3909099999999999</v>
      </c>
      <c r="EG32" s="22">
        <v>6.3985799999999999</v>
      </c>
      <c r="EH32" s="22">
        <v>5.9906730000000001</v>
      </c>
      <c r="EI32" s="22">
        <v>5.1283690000000002</v>
      </c>
      <c r="EJ32" s="22">
        <v>6.3057299999999996</v>
      </c>
      <c r="EK32" s="22">
        <v>6.7558800000000003</v>
      </c>
      <c r="EL32" s="22">
        <v>6.7107609999999998</v>
      </c>
      <c r="EM32" s="22">
        <v>6.4185169999999996</v>
      </c>
      <c r="EO32" s="7"/>
      <c r="EP32" s="14" t="s">
        <v>20</v>
      </c>
      <c r="EQ32" s="22">
        <v>3.5057299999999998</v>
      </c>
      <c r="ER32" s="22">
        <v>3.37073</v>
      </c>
      <c r="ES32" s="22">
        <v>3.1434489999999999</v>
      </c>
      <c r="ET32" s="22">
        <v>2.8455370000000002</v>
      </c>
      <c r="EU32" s="22">
        <v>2.7404670000000002</v>
      </c>
      <c r="EV32" s="22">
        <v>3.0806450000000001</v>
      </c>
      <c r="EW32" s="22">
        <v>3.1316760000000001</v>
      </c>
      <c r="EX32" s="22">
        <v>3.1485690000000002</v>
      </c>
      <c r="EY32" s="22">
        <v>3.1484930000000002</v>
      </c>
      <c r="EZ32" s="22">
        <v>3.032902</v>
      </c>
      <c r="FA32" s="22">
        <v>2.43567</v>
      </c>
      <c r="FB32" s="22">
        <v>3.0074160000000001</v>
      </c>
      <c r="FC32" s="22">
        <v>2.7179359999999999</v>
      </c>
      <c r="FD32" s="22">
        <v>2.646293</v>
      </c>
      <c r="FE32" s="22">
        <v>2.4886170000000001</v>
      </c>
      <c r="FF32" s="22">
        <v>2.3601070000000002</v>
      </c>
      <c r="FG32" s="22">
        <v>2.40747</v>
      </c>
      <c r="FH32" s="22">
        <v>2.6108449999999999</v>
      </c>
      <c r="FI32" s="22">
        <v>2.5382349999999998</v>
      </c>
      <c r="FJ32" s="22">
        <v>2.6752940000000001</v>
      </c>
      <c r="FK32" s="22">
        <v>2.618309</v>
      </c>
    </row>
    <row r="33" spans="1:167" ht="15">
      <c r="B33" s="19" t="s">
        <v>243</v>
      </c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Z33" s="19" t="s">
        <v>243</v>
      </c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X33" s="19" t="s">
        <v>243</v>
      </c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V33" s="19" t="s">
        <v>243</v>
      </c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T33" s="19" t="s">
        <v>243</v>
      </c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R33" s="19" t="s">
        <v>243</v>
      </c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P33" s="19" t="s">
        <v>243</v>
      </c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</row>
    <row r="34" spans="1:167">
      <c r="B34" s="20" t="s">
        <v>222</v>
      </c>
      <c r="C34" s="17">
        <v>2.2207590000000001</v>
      </c>
      <c r="D34" s="17">
        <v>2.2244269999999999</v>
      </c>
      <c r="E34" s="17">
        <v>2.3714040000000001</v>
      </c>
      <c r="F34" s="17">
        <v>2.112498</v>
      </c>
      <c r="G34" s="17">
        <v>2.1639919999999999</v>
      </c>
      <c r="H34" s="17">
        <v>1.951004</v>
      </c>
      <c r="I34" s="17">
        <v>1.907087</v>
      </c>
      <c r="J34" s="17">
        <v>2.37079</v>
      </c>
      <c r="K34" s="17">
        <v>2.4435910000000001</v>
      </c>
      <c r="L34" s="17">
        <v>2.4301409999999999</v>
      </c>
      <c r="M34" s="17">
        <v>2.4601869999999999</v>
      </c>
      <c r="N34" s="17">
        <v>2.8303280000000002</v>
      </c>
      <c r="O34" s="17">
        <v>2.355909</v>
      </c>
      <c r="P34" s="17">
        <v>1.9802580000000001</v>
      </c>
      <c r="Q34" s="17">
        <v>2.0289519999999999</v>
      </c>
      <c r="R34" s="17">
        <v>2.1231849999999999</v>
      </c>
      <c r="S34" s="17">
        <v>1.8671230000000001</v>
      </c>
      <c r="T34" s="17">
        <v>1.9283870000000001</v>
      </c>
      <c r="U34" s="17">
        <v>1.9198759999999999</v>
      </c>
      <c r="V34" s="17">
        <v>1.831043</v>
      </c>
      <c r="W34" s="17">
        <v>1.6523749999999999</v>
      </c>
      <c r="X34" s="17"/>
      <c r="Z34" s="20" t="s">
        <v>222</v>
      </c>
      <c r="AA34" s="17">
        <v>3.4020969999999999</v>
      </c>
      <c r="AB34" s="17">
        <v>3.0436960000000002</v>
      </c>
      <c r="AC34" s="17">
        <v>3.2408450000000002</v>
      </c>
      <c r="AD34" s="17">
        <v>3.298365</v>
      </c>
      <c r="AE34" s="17">
        <v>4.0526400000000002</v>
      </c>
      <c r="AF34" s="17">
        <v>3.5962339999999999</v>
      </c>
      <c r="AG34" s="17">
        <v>3.2824059999999999</v>
      </c>
      <c r="AH34" s="17">
        <v>3.73617</v>
      </c>
      <c r="AI34" s="17">
        <v>3.3629570000000002</v>
      </c>
      <c r="AJ34" s="17">
        <v>3.2429800000000002</v>
      </c>
      <c r="AK34" s="17">
        <v>2.761819</v>
      </c>
      <c r="AL34" s="17">
        <v>2.6447919999999998</v>
      </c>
      <c r="AM34" s="17">
        <v>2.4849619999999999</v>
      </c>
      <c r="AN34" s="17">
        <v>2.5404620000000002</v>
      </c>
      <c r="AO34" s="17">
        <v>2.6169859999999998</v>
      </c>
      <c r="AP34" s="17">
        <v>2.5983559999999999</v>
      </c>
      <c r="AQ34" s="17">
        <v>2.6586289999999999</v>
      </c>
      <c r="AR34" s="17">
        <v>2.4104429999999999</v>
      </c>
      <c r="AS34" s="17">
        <v>2.4221110000000001</v>
      </c>
      <c r="AT34" s="17">
        <v>2.3999730000000001</v>
      </c>
      <c r="AU34" s="17">
        <v>2.0390679999999999</v>
      </c>
      <c r="AV34" s="17"/>
      <c r="AX34" s="20" t="s">
        <v>222</v>
      </c>
      <c r="AY34" s="17">
        <v>11.061260000000001</v>
      </c>
      <c r="AZ34" s="17">
        <v>10.129652</v>
      </c>
      <c r="BA34" s="17">
        <v>10.72987</v>
      </c>
      <c r="BB34" s="17">
        <v>11.670757</v>
      </c>
      <c r="BC34" s="17">
        <v>11.052349</v>
      </c>
      <c r="BD34" s="17">
        <v>11.495715000000001</v>
      </c>
      <c r="BE34" s="17">
        <v>10.334629</v>
      </c>
      <c r="BF34" s="17">
        <v>11.658773999999999</v>
      </c>
      <c r="BG34" s="17">
        <v>11.808573000000001</v>
      </c>
      <c r="BH34" s="17">
        <v>11.033124000000001</v>
      </c>
      <c r="BI34" s="17">
        <v>10.38063</v>
      </c>
      <c r="BJ34" s="17">
        <v>11.254200000000001</v>
      </c>
      <c r="BK34" s="17">
        <v>9.8064599999999995</v>
      </c>
      <c r="BL34" s="17">
        <v>11.243072</v>
      </c>
      <c r="BM34" s="17">
        <v>11.420128</v>
      </c>
      <c r="BN34" s="17">
        <v>11.288342999999999</v>
      </c>
      <c r="BO34" s="17">
        <v>10.243646999999999</v>
      </c>
      <c r="BP34" s="17">
        <v>10.623053000000001</v>
      </c>
      <c r="BQ34" s="17">
        <v>12.173742000000001</v>
      </c>
      <c r="BR34" s="17">
        <v>10.359696</v>
      </c>
      <c r="BS34" s="17">
        <v>9.1781009999999998</v>
      </c>
      <c r="BT34" s="17"/>
      <c r="BV34" s="20" t="s">
        <v>222</v>
      </c>
      <c r="BW34" s="17">
        <v>0.82710899999999998</v>
      </c>
      <c r="BX34" s="17">
        <v>0.71855800000000003</v>
      </c>
      <c r="BY34" s="17">
        <v>0.75331599999999999</v>
      </c>
      <c r="BZ34" s="17">
        <v>0.72224200000000005</v>
      </c>
      <c r="CA34" s="17">
        <v>0.73150899999999996</v>
      </c>
      <c r="CB34" s="17">
        <v>0.635382</v>
      </c>
      <c r="CC34" s="17">
        <v>0.53971599999999997</v>
      </c>
      <c r="CD34" s="17">
        <v>0.62791799999999998</v>
      </c>
      <c r="CE34" s="17">
        <v>0.68315899999999996</v>
      </c>
      <c r="CF34" s="17">
        <v>0.65103299999999997</v>
      </c>
      <c r="CG34" s="17">
        <v>0.58570999999999995</v>
      </c>
      <c r="CH34" s="17">
        <v>0.63110599999999994</v>
      </c>
      <c r="CI34" s="17">
        <v>0.59312200000000004</v>
      </c>
      <c r="CJ34" s="17">
        <v>0.75774900000000001</v>
      </c>
      <c r="CK34" s="17">
        <v>0.76111799999999996</v>
      </c>
      <c r="CL34" s="17">
        <v>0.617981</v>
      </c>
      <c r="CM34" s="17">
        <v>0.64249800000000001</v>
      </c>
      <c r="CN34" s="17">
        <v>0.68494600000000005</v>
      </c>
      <c r="CO34" s="17">
        <v>0.76625600000000005</v>
      </c>
      <c r="CP34" s="17">
        <v>0.77157299999999995</v>
      </c>
      <c r="CQ34" s="17">
        <v>0.71462999999999999</v>
      </c>
      <c r="CT34" s="20" t="s">
        <v>222</v>
      </c>
      <c r="CU34" s="17">
        <v>1.272875</v>
      </c>
      <c r="CV34" s="17">
        <v>1.227263</v>
      </c>
      <c r="CW34" s="17">
        <v>1.321699</v>
      </c>
      <c r="CX34" s="17">
        <v>1.160417</v>
      </c>
      <c r="CY34" s="17">
        <v>1.1390340000000001</v>
      </c>
      <c r="CZ34" s="17">
        <v>1.0578419999999999</v>
      </c>
      <c r="DA34" s="17">
        <v>1.107647</v>
      </c>
      <c r="DB34" s="17">
        <v>1.080192</v>
      </c>
      <c r="DC34" s="17">
        <v>1.132633</v>
      </c>
      <c r="DD34" s="17">
        <v>1.181835</v>
      </c>
      <c r="DE34" s="17">
        <v>1.239061</v>
      </c>
      <c r="DF34" s="17">
        <v>1.1335850000000001</v>
      </c>
      <c r="DG34" s="17">
        <v>1.116757</v>
      </c>
      <c r="DH34" s="17">
        <v>1.1898880000000001</v>
      </c>
      <c r="DI34" s="17">
        <v>1.198537</v>
      </c>
      <c r="DJ34" s="17">
        <v>1.055183</v>
      </c>
      <c r="DK34" s="17">
        <v>1.0196799999999999</v>
      </c>
      <c r="DL34" s="17">
        <v>1.109567</v>
      </c>
      <c r="DM34" s="17">
        <v>1.257036</v>
      </c>
      <c r="DN34" s="17">
        <v>1.3220749999999999</v>
      </c>
      <c r="DO34" s="17">
        <v>1.1549529999999999</v>
      </c>
      <c r="DR34" s="20" t="s">
        <v>222</v>
      </c>
      <c r="DS34" s="17">
        <v>5.0172639999999999</v>
      </c>
      <c r="DT34" s="17">
        <v>4.2497499999999997</v>
      </c>
      <c r="DU34" s="17">
        <v>4.8467729999999998</v>
      </c>
      <c r="DV34" s="17">
        <v>4.8772019999999996</v>
      </c>
      <c r="DW34" s="17">
        <v>4.778359</v>
      </c>
      <c r="DX34" s="17">
        <v>4.2483000000000004</v>
      </c>
      <c r="DY34" s="17">
        <v>4.3217239999999997</v>
      </c>
      <c r="DZ34" s="17">
        <v>5.1901080000000004</v>
      </c>
      <c r="EA34" s="17">
        <v>5.079224</v>
      </c>
      <c r="EB34" s="17">
        <v>5.0530749999999998</v>
      </c>
      <c r="EC34" s="17">
        <v>4.6905099999999997</v>
      </c>
      <c r="ED34" s="17">
        <v>4.9821340000000003</v>
      </c>
      <c r="EE34" s="17">
        <v>4.9362709999999996</v>
      </c>
      <c r="EF34" s="17">
        <v>5.0226449999999998</v>
      </c>
      <c r="EG34" s="17">
        <v>5.0200319999999996</v>
      </c>
      <c r="EH34" s="17">
        <v>4.6903100000000002</v>
      </c>
      <c r="EI34" s="17">
        <v>3.9913639999999999</v>
      </c>
      <c r="EJ34" s="17">
        <v>4.8886839999999996</v>
      </c>
      <c r="EK34" s="17">
        <v>5.2338170000000002</v>
      </c>
      <c r="EL34" s="17">
        <v>5.1877750000000002</v>
      </c>
      <c r="EM34" s="17">
        <v>4.9482270000000002</v>
      </c>
      <c r="EP34" s="20" t="s">
        <v>222</v>
      </c>
      <c r="EQ34" s="17">
        <v>2.6783070000000002</v>
      </c>
      <c r="ER34" s="17">
        <v>2.5699100000000001</v>
      </c>
      <c r="ES34" s="17">
        <v>2.396058</v>
      </c>
      <c r="ET34" s="17">
        <v>2.1639680000000001</v>
      </c>
      <c r="EU34" s="17">
        <v>2.0709080000000002</v>
      </c>
      <c r="EV34" s="17">
        <v>2.321037</v>
      </c>
      <c r="EW34" s="17">
        <v>2.3507349999999998</v>
      </c>
      <c r="EX34" s="17">
        <v>2.3544049999999999</v>
      </c>
      <c r="EY34" s="17">
        <v>2.3389769999999999</v>
      </c>
      <c r="EZ34" s="17">
        <v>2.2460450000000001</v>
      </c>
      <c r="FA34" s="17">
        <v>1.7975179999999999</v>
      </c>
      <c r="FB34" s="17">
        <v>2.2083270000000002</v>
      </c>
      <c r="FC34" s="17">
        <v>1.989128</v>
      </c>
      <c r="FD34" s="17">
        <v>1.9301360000000001</v>
      </c>
      <c r="FE34" s="17">
        <v>1.8157700000000001</v>
      </c>
      <c r="FF34" s="17">
        <v>1.721476</v>
      </c>
      <c r="FG34" s="17">
        <v>1.757234</v>
      </c>
      <c r="FH34" s="17">
        <v>1.9056040000000001</v>
      </c>
      <c r="FI34" s="17">
        <v>1.845099</v>
      </c>
      <c r="FJ34" s="17">
        <v>1.9340029999999999</v>
      </c>
      <c r="FK34" s="17">
        <v>1.8834839999999999</v>
      </c>
    </row>
    <row r="35" spans="1:167">
      <c r="B35" s="20" t="s">
        <v>240</v>
      </c>
      <c r="C35" s="17">
        <v>0.15543899999999999</v>
      </c>
      <c r="D35" s="17">
        <v>0.15767</v>
      </c>
      <c r="E35" s="17">
        <v>0.16796800000000001</v>
      </c>
      <c r="F35" s="17">
        <v>0.148538</v>
      </c>
      <c r="G35" s="17">
        <v>0.151228</v>
      </c>
      <c r="H35" s="17">
        <v>0.13494300000000001</v>
      </c>
      <c r="I35" s="17">
        <v>0.13339899999999999</v>
      </c>
      <c r="J35" s="17">
        <v>0.167436</v>
      </c>
      <c r="K35" s="17">
        <v>0.17322699999999999</v>
      </c>
      <c r="L35" s="17">
        <v>0.17105899999999999</v>
      </c>
      <c r="M35" s="17">
        <v>0.16941899999999999</v>
      </c>
      <c r="N35" s="17">
        <v>0.190689</v>
      </c>
      <c r="O35" s="17">
        <v>0.15700800000000001</v>
      </c>
      <c r="P35" s="17">
        <v>0.13530500000000001</v>
      </c>
      <c r="Q35" s="17">
        <v>0.13670599999999999</v>
      </c>
      <c r="R35" s="17">
        <v>0.138517</v>
      </c>
      <c r="S35" s="17">
        <v>0.12250900000000001</v>
      </c>
      <c r="T35" s="17">
        <v>0.128636</v>
      </c>
      <c r="U35" s="17">
        <v>0.128522</v>
      </c>
      <c r="V35" s="17">
        <v>0.124335</v>
      </c>
      <c r="W35" s="17">
        <v>0.112549</v>
      </c>
      <c r="X35" s="17"/>
      <c r="Z35" s="20" t="s">
        <v>240</v>
      </c>
      <c r="AA35" s="17">
        <v>0.327372</v>
      </c>
      <c r="AB35" s="17">
        <v>0.282306</v>
      </c>
      <c r="AC35" s="17">
        <v>0.28755399999999998</v>
      </c>
      <c r="AD35" s="17">
        <v>0.294408</v>
      </c>
      <c r="AE35" s="17">
        <v>0.35879299999999997</v>
      </c>
      <c r="AF35" s="17">
        <v>0.317218</v>
      </c>
      <c r="AG35" s="17">
        <v>0.28578300000000001</v>
      </c>
      <c r="AH35" s="17">
        <v>0.32184400000000002</v>
      </c>
      <c r="AI35" s="17">
        <v>0.28920899999999999</v>
      </c>
      <c r="AJ35" s="17">
        <v>0.280117</v>
      </c>
      <c r="AK35" s="17">
        <v>0.236596</v>
      </c>
      <c r="AL35" s="17">
        <v>0.22006200000000001</v>
      </c>
      <c r="AM35" s="17">
        <v>0.20023099999999999</v>
      </c>
      <c r="AN35" s="17">
        <v>0.19519400000000001</v>
      </c>
      <c r="AO35" s="17">
        <v>0.19503000000000001</v>
      </c>
      <c r="AP35" s="17">
        <v>0.18895400000000001</v>
      </c>
      <c r="AQ35" s="17">
        <v>0.19719900000000001</v>
      </c>
      <c r="AR35" s="17">
        <v>0.179646</v>
      </c>
      <c r="AS35" s="17">
        <v>0.18304100000000001</v>
      </c>
      <c r="AT35" s="17">
        <v>0.18665499999999999</v>
      </c>
      <c r="AU35" s="17">
        <v>0.156717</v>
      </c>
      <c r="AV35" s="17"/>
      <c r="AX35" s="20" t="s">
        <v>240</v>
      </c>
      <c r="AY35" s="17">
        <v>1.7652209999999999</v>
      </c>
      <c r="AZ35" s="17">
        <v>1.6342939999999999</v>
      </c>
      <c r="BA35" s="17">
        <v>1.7481819999999999</v>
      </c>
      <c r="BB35" s="17">
        <v>1.914954</v>
      </c>
      <c r="BC35" s="17">
        <v>1.8232429999999999</v>
      </c>
      <c r="BD35" s="17">
        <v>1.8989130000000001</v>
      </c>
      <c r="BE35" s="17">
        <v>1.706304</v>
      </c>
      <c r="BF35" s="17">
        <v>1.9300539999999999</v>
      </c>
      <c r="BG35" s="17">
        <v>1.9675039999999999</v>
      </c>
      <c r="BH35" s="17">
        <v>1.832355</v>
      </c>
      <c r="BI35" s="17">
        <v>1.728162</v>
      </c>
      <c r="BJ35" s="17">
        <v>1.9093230000000001</v>
      </c>
      <c r="BK35" s="17">
        <v>1.705927</v>
      </c>
      <c r="BL35" s="17">
        <v>2.009029</v>
      </c>
      <c r="BM35" s="17">
        <v>2.0711149999999998</v>
      </c>
      <c r="BN35" s="17">
        <v>2.077277</v>
      </c>
      <c r="BO35" s="17">
        <v>1.8896550000000001</v>
      </c>
      <c r="BP35" s="17">
        <v>1.974521</v>
      </c>
      <c r="BQ35" s="17">
        <v>2.2892299999999999</v>
      </c>
      <c r="BR35" s="17">
        <v>1.944798</v>
      </c>
      <c r="BS35" s="17">
        <v>1.7274750000000001</v>
      </c>
      <c r="BT35" s="17"/>
      <c r="BV35" s="20" t="s">
        <v>240</v>
      </c>
      <c r="BW35" s="17">
        <v>5.0896999999999998E-2</v>
      </c>
      <c r="BX35" s="17">
        <v>4.4073000000000001E-2</v>
      </c>
      <c r="BY35" s="17">
        <v>4.6101999999999997E-2</v>
      </c>
      <c r="BZ35" s="17">
        <v>4.4209999999999999E-2</v>
      </c>
      <c r="CA35" s="17">
        <v>4.4554000000000003E-2</v>
      </c>
      <c r="CB35" s="17">
        <v>3.8587999999999997E-2</v>
      </c>
      <c r="CC35" s="17">
        <v>3.2599000000000003E-2</v>
      </c>
      <c r="CD35" s="17">
        <v>3.7962999999999997E-2</v>
      </c>
      <c r="CE35" s="17">
        <v>4.1486000000000002E-2</v>
      </c>
      <c r="CF35" s="17">
        <v>3.9595999999999999E-2</v>
      </c>
      <c r="CG35" s="17">
        <v>3.5562999999999997E-2</v>
      </c>
      <c r="CH35" s="17">
        <v>3.8928999999999998E-2</v>
      </c>
      <c r="CI35" s="17">
        <v>3.7072000000000001E-2</v>
      </c>
      <c r="CJ35" s="17">
        <v>4.7853E-2</v>
      </c>
      <c r="CK35" s="17">
        <v>4.9568000000000001E-2</v>
      </c>
      <c r="CL35" s="17">
        <v>4.0780999999999998E-2</v>
      </c>
      <c r="CM35" s="17">
        <v>4.3020000000000003E-2</v>
      </c>
      <c r="CN35" s="17">
        <v>4.6210000000000001E-2</v>
      </c>
      <c r="CO35" s="17">
        <v>5.2288000000000001E-2</v>
      </c>
      <c r="CP35" s="17">
        <v>5.3476999999999997E-2</v>
      </c>
      <c r="CQ35" s="17">
        <v>5.0321999999999999E-2</v>
      </c>
      <c r="CT35" s="20" t="s">
        <v>240</v>
      </c>
      <c r="CU35" s="17">
        <v>5.7398999999999999E-2</v>
      </c>
      <c r="CV35" s="17">
        <v>5.5918000000000002E-2</v>
      </c>
      <c r="CW35" s="17">
        <v>6.0899000000000002E-2</v>
      </c>
      <c r="CX35" s="17">
        <v>5.4646E-2</v>
      </c>
      <c r="CY35" s="17">
        <v>5.4630999999999999E-2</v>
      </c>
      <c r="CZ35" s="17">
        <v>5.1624000000000003E-2</v>
      </c>
      <c r="DA35" s="17">
        <v>5.4996999999999997E-2</v>
      </c>
      <c r="DB35" s="17">
        <v>5.4459E-2</v>
      </c>
      <c r="DC35" s="17">
        <v>5.8071999999999999E-2</v>
      </c>
      <c r="DD35" s="17">
        <v>6.0997000000000003E-2</v>
      </c>
      <c r="DE35" s="17">
        <v>6.4367999999999995E-2</v>
      </c>
      <c r="DF35" s="17">
        <v>5.9907000000000002E-2</v>
      </c>
      <c r="DG35" s="17">
        <v>6.0024000000000001E-2</v>
      </c>
      <c r="DH35" s="17">
        <v>6.6438999999999998E-2</v>
      </c>
      <c r="DI35" s="17">
        <v>6.9222000000000006E-2</v>
      </c>
      <c r="DJ35" s="17">
        <v>6.2496000000000003E-2</v>
      </c>
      <c r="DK35" s="17">
        <v>6.132E-2</v>
      </c>
      <c r="DL35" s="17">
        <v>6.7776000000000003E-2</v>
      </c>
      <c r="DM35" s="17">
        <v>7.8225000000000003E-2</v>
      </c>
      <c r="DN35" s="17">
        <v>8.2815E-2</v>
      </c>
      <c r="DO35" s="17">
        <v>7.2874999999999995E-2</v>
      </c>
      <c r="DR35" s="20" t="s">
        <v>240</v>
      </c>
      <c r="DS35" s="17">
        <v>0.36620000000000003</v>
      </c>
      <c r="DT35" s="17">
        <v>0.31235499999999999</v>
      </c>
      <c r="DU35" s="17">
        <v>0.35968099999999997</v>
      </c>
      <c r="DV35" s="17">
        <v>0.36677500000000002</v>
      </c>
      <c r="DW35" s="17">
        <v>0.365259</v>
      </c>
      <c r="DX35" s="17">
        <v>0.32859100000000002</v>
      </c>
      <c r="DY35" s="17">
        <v>0.33679500000000001</v>
      </c>
      <c r="DZ35" s="17">
        <v>0.409889</v>
      </c>
      <c r="EA35" s="17">
        <v>0.408501</v>
      </c>
      <c r="EB35" s="17">
        <v>0.41166199999999997</v>
      </c>
      <c r="EC35" s="17">
        <v>0.38432500000000003</v>
      </c>
      <c r="ED35" s="17">
        <v>0.41290500000000002</v>
      </c>
      <c r="EE35" s="17">
        <v>0.41335699999999997</v>
      </c>
      <c r="EF35" s="17">
        <v>0.42611399999999999</v>
      </c>
      <c r="EG35" s="17">
        <v>0.43334099999999998</v>
      </c>
      <c r="EH35" s="17">
        <v>0.41273500000000002</v>
      </c>
      <c r="EI35" s="17">
        <v>0.35857800000000001</v>
      </c>
      <c r="EJ35" s="17">
        <v>0.44645200000000002</v>
      </c>
      <c r="EK35" s="17">
        <v>0.48608099999999999</v>
      </c>
      <c r="EL35" s="17">
        <v>0.49144700000000002</v>
      </c>
      <c r="EM35" s="17">
        <v>0.47667100000000001</v>
      </c>
      <c r="EP35" s="20" t="s">
        <v>240</v>
      </c>
      <c r="EQ35" s="17">
        <v>0.29410900000000001</v>
      </c>
      <c r="ER35" s="17">
        <v>0.285389</v>
      </c>
      <c r="ES35" s="17">
        <v>0.26794200000000001</v>
      </c>
      <c r="ET35" s="17">
        <v>0.245949</v>
      </c>
      <c r="EU35" s="17">
        <v>0.24377699999999999</v>
      </c>
      <c r="EV35" s="17">
        <v>0.274617</v>
      </c>
      <c r="EW35" s="17">
        <v>0.28191699999999997</v>
      </c>
      <c r="EX35" s="17">
        <v>0.28980400000000001</v>
      </c>
      <c r="EY35" s="17">
        <v>0.29719299999999998</v>
      </c>
      <c r="EZ35" s="17">
        <v>0.28938799999999998</v>
      </c>
      <c r="FA35" s="17">
        <v>0.23579900000000001</v>
      </c>
      <c r="FB35" s="17">
        <v>0.296431</v>
      </c>
      <c r="FC35" s="17">
        <v>0.27131</v>
      </c>
      <c r="FD35" s="17">
        <v>0.26695099999999999</v>
      </c>
      <c r="FE35" s="17">
        <v>0.25168200000000002</v>
      </c>
      <c r="FF35" s="17">
        <v>0.23876</v>
      </c>
      <c r="FG35" s="17">
        <v>0.243783</v>
      </c>
      <c r="FH35" s="17">
        <v>0.26481500000000002</v>
      </c>
      <c r="FI35" s="17">
        <v>0.25996000000000002</v>
      </c>
      <c r="FJ35" s="17">
        <v>0.27730399999999999</v>
      </c>
      <c r="FK35" s="17">
        <v>0.27388800000000002</v>
      </c>
    </row>
    <row r="36" spans="1:167">
      <c r="B36" s="20" t="s">
        <v>241</v>
      </c>
      <c r="C36" s="17">
        <v>0.211757</v>
      </c>
      <c r="D36" s="17">
        <v>0.213864</v>
      </c>
      <c r="E36" s="17">
        <v>0.22769900000000001</v>
      </c>
      <c r="F36" s="17">
        <v>0.205682</v>
      </c>
      <c r="G36" s="17">
        <v>0.21016000000000001</v>
      </c>
      <c r="H36" s="17">
        <v>0.19123899999999999</v>
      </c>
      <c r="I36" s="17">
        <v>0.18794</v>
      </c>
      <c r="J36" s="17">
        <v>0.231408</v>
      </c>
      <c r="K36" s="17">
        <v>0.23807700000000001</v>
      </c>
      <c r="L36" s="17">
        <v>0.237704</v>
      </c>
      <c r="M36" s="17">
        <v>0.236431</v>
      </c>
      <c r="N36" s="17">
        <v>0.26438200000000001</v>
      </c>
      <c r="O36" s="17">
        <v>0.21793899999999999</v>
      </c>
      <c r="P36" s="17">
        <v>0.189082</v>
      </c>
      <c r="Q36" s="17">
        <v>0.18617400000000001</v>
      </c>
      <c r="R36" s="17">
        <v>0.19106200000000001</v>
      </c>
      <c r="S36" s="17">
        <v>0.16157299999999999</v>
      </c>
      <c r="T36" s="17">
        <v>0.16194800000000001</v>
      </c>
      <c r="U36" s="17">
        <v>0.16098599999999999</v>
      </c>
      <c r="V36" s="17">
        <v>0.154221</v>
      </c>
      <c r="W36" s="17">
        <v>0.13918900000000001</v>
      </c>
      <c r="X36" s="17"/>
      <c r="Z36" s="20" t="s">
        <v>241</v>
      </c>
      <c r="AA36" s="17">
        <v>1.3684160000000001</v>
      </c>
      <c r="AB36" s="17">
        <v>1.1837709999999999</v>
      </c>
      <c r="AC36" s="17">
        <v>1.2057800000000001</v>
      </c>
      <c r="AD36" s="17">
        <v>1.1767240000000001</v>
      </c>
      <c r="AE36" s="17">
        <v>1.3562320000000001</v>
      </c>
      <c r="AF36" s="17">
        <v>1.1586209999999999</v>
      </c>
      <c r="AG36" s="17">
        <v>1.0328619999999999</v>
      </c>
      <c r="AH36" s="17">
        <v>1.153227</v>
      </c>
      <c r="AI36" s="17">
        <v>1.0313399999999999</v>
      </c>
      <c r="AJ36" s="17">
        <v>0.99393399999999998</v>
      </c>
      <c r="AK36" s="17">
        <v>0.835785</v>
      </c>
      <c r="AL36" s="17">
        <v>0.77106200000000003</v>
      </c>
      <c r="AM36" s="17">
        <v>0.69971099999999997</v>
      </c>
      <c r="AN36" s="17">
        <v>0.68689999999999996</v>
      </c>
      <c r="AO36" s="17">
        <v>0.68856300000000004</v>
      </c>
      <c r="AP36" s="17">
        <v>0.66896800000000001</v>
      </c>
      <c r="AQ36" s="17">
        <v>0.69474599999999997</v>
      </c>
      <c r="AR36" s="17">
        <v>0.63350700000000004</v>
      </c>
      <c r="AS36" s="17">
        <v>0.64158499999999996</v>
      </c>
      <c r="AT36" s="17">
        <v>0.65381699999999998</v>
      </c>
      <c r="AU36" s="17">
        <v>0.543126</v>
      </c>
      <c r="AV36" s="17"/>
      <c r="AX36" s="20" t="s">
        <v>241</v>
      </c>
      <c r="AY36" s="17">
        <v>1.98254</v>
      </c>
      <c r="AZ36" s="17">
        <v>1.813077</v>
      </c>
      <c r="BA36" s="17">
        <v>1.9243969999999999</v>
      </c>
      <c r="BB36" s="17">
        <v>2.0944919999999998</v>
      </c>
      <c r="BC36" s="17">
        <v>1.9825390000000001</v>
      </c>
      <c r="BD36" s="17">
        <v>2.0572330000000001</v>
      </c>
      <c r="BE36" s="17">
        <v>1.841836</v>
      </c>
      <c r="BF36" s="17">
        <v>2.073115</v>
      </c>
      <c r="BG36" s="17">
        <v>2.1089289999999998</v>
      </c>
      <c r="BH36" s="17">
        <v>1.961865</v>
      </c>
      <c r="BI36" s="17">
        <v>1.855693</v>
      </c>
      <c r="BJ36" s="17">
        <v>2.0490400000000002</v>
      </c>
      <c r="BK36" s="17">
        <v>1.7970539999999999</v>
      </c>
      <c r="BL36" s="17">
        <v>2.0846339999999999</v>
      </c>
      <c r="BM36" s="17">
        <v>2.118096</v>
      </c>
      <c r="BN36" s="17">
        <v>2.1151200000000001</v>
      </c>
      <c r="BO36" s="17">
        <v>1.9150480000000001</v>
      </c>
      <c r="BP36" s="17">
        <v>1.987419</v>
      </c>
      <c r="BQ36" s="17">
        <v>2.292065</v>
      </c>
      <c r="BR36" s="17">
        <v>1.9418820000000001</v>
      </c>
      <c r="BS36" s="17">
        <v>1.7234320000000001</v>
      </c>
      <c r="BT36" s="17"/>
      <c r="BV36" s="20" t="s">
        <v>241</v>
      </c>
      <c r="BW36" s="17">
        <v>0.111432</v>
      </c>
      <c r="BX36" s="17">
        <v>9.7298999999999997E-2</v>
      </c>
      <c r="BY36" s="17">
        <v>0.102202</v>
      </c>
      <c r="BZ36" s="17">
        <v>9.8726999999999995E-2</v>
      </c>
      <c r="CA36" s="17">
        <v>0.100831</v>
      </c>
      <c r="CB36" s="17">
        <v>8.8114999999999999E-2</v>
      </c>
      <c r="CC36" s="17">
        <v>7.5059000000000001E-2</v>
      </c>
      <c r="CD36" s="17">
        <v>8.8012999999999994E-2</v>
      </c>
      <c r="CE36" s="17">
        <v>9.6813999999999997E-2</v>
      </c>
      <c r="CF36" s="17">
        <v>9.3064999999999995E-2</v>
      </c>
      <c r="CG36" s="17">
        <v>8.3712999999999996E-2</v>
      </c>
      <c r="CH36" s="17">
        <v>9.1428999999999996E-2</v>
      </c>
      <c r="CI36" s="17">
        <v>8.6365999999999998E-2</v>
      </c>
      <c r="CJ36" s="17">
        <v>0.110458</v>
      </c>
      <c r="CK36" s="17">
        <v>0.11322</v>
      </c>
      <c r="CL36" s="17">
        <v>9.1677999999999996E-2</v>
      </c>
      <c r="CM36" s="17">
        <v>9.5120999999999997E-2</v>
      </c>
      <c r="CN36" s="17">
        <v>0.101516</v>
      </c>
      <c r="CO36" s="17">
        <v>0.11347699999999999</v>
      </c>
      <c r="CP36" s="17">
        <v>0.114718</v>
      </c>
      <c r="CQ36" s="17">
        <v>0.107194</v>
      </c>
      <c r="CT36" s="20" t="s">
        <v>241</v>
      </c>
      <c r="CU36" s="17">
        <v>0.121033</v>
      </c>
      <c r="CV36" s="17">
        <v>0.117825</v>
      </c>
      <c r="CW36" s="17">
        <v>0.12792300000000001</v>
      </c>
      <c r="CX36" s="17">
        <v>0.11357299999999999</v>
      </c>
      <c r="CY36" s="17">
        <v>0.11318400000000001</v>
      </c>
      <c r="CZ36" s="17">
        <v>0.10620499999999999</v>
      </c>
      <c r="DA36" s="17">
        <v>0.112335</v>
      </c>
      <c r="DB36" s="17">
        <v>0.11014500000000001</v>
      </c>
      <c r="DC36" s="17">
        <v>0.11580500000000001</v>
      </c>
      <c r="DD36" s="17">
        <v>0.120989</v>
      </c>
      <c r="DE36" s="17">
        <v>0.12648200000000001</v>
      </c>
      <c r="DF36" s="17">
        <v>0.116774</v>
      </c>
      <c r="DG36" s="17">
        <v>0.11550100000000001</v>
      </c>
      <c r="DH36" s="17">
        <v>0.12548899999999999</v>
      </c>
      <c r="DI36" s="17">
        <v>0.128277</v>
      </c>
      <c r="DJ36" s="17">
        <v>0.114396</v>
      </c>
      <c r="DK36" s="17">
        <v>0.111777</v>
      </c>
      <c r="DL36" s="17">
        <v>0.121644</v>
      </c>
      <c r="DM36" s="17">
        <v>0.139039</v>
      </c>
      <c r="DN36" s="17">
        <v>0.14684700000000001</v>
      </c>
      <c r="DO36" s="17">
        <v>0.12844700000000001</v>
      </c>
      <c r="DR36" s="20" t="s">
        <v>241</v>
      </c>
      <c r="DS36" s="17">
        <v>0.62267399999999995</v>
      </c>
      <c r="DT36" s="17">
        <v>0.53178899999999996</v>
      </c>
      <c r="DU36" s="17">
        <v>0.60904000000000003</v>
      </c>
      <c r="DV36" s="17">
        <v>0.61917999999999995</v>
      </c>
      <c r="DW36" s="17">
        <v>0.61255599999999999</v>
      </c>
      <c r="DX36" s="17">
        <v>0.54632099999999995</v>
      </c>
      <c r="DY36" s="17">
        <v>0.55566099999999996</v>
      </c>
      <c r="DZ36" s="17">
        <v>0.66650399999999999</v>
      </c>
      <c r="EA36" s="17">
        <v>0.65925</v>
      </c>
      <c r="EB36" s="17">
        <v>0.66432899999999995</v>
      </c>
      <c r="EC36" s="17">
        <v>0.61498399999999998</v>
      </c>
      <c r="ED36" s="17">
        <v>0.65344500000000005</v>
      </c>
      <c r="EE36" s="17">
        <v>0.64708699999999997</v>
      </c>
      <c r="EF36" s="17">
        <v>0.65962100000000001</v>
      </c>
      <c r="EG36" s="17">
        <v>0.66422499999999995</v>
      </c>
      <c r="EH36" s="17">
        <v>0.62668500000000005</v>
      </c>
      <c r="EI36" s="17">
        <v>0.54575799999999997</v>
      </c>
      <c r="EJ36" s="17">
        <v>0.677064</v>
      </c>
      <c r="EK36" s="17">
        <v>0.72820399999999996</v>
      </c>
      <c r="EL36" s="17">
        <v>0.73209900000000006</v>
      </c>
      <c r="EM36" s="17">
        <v>0.70763900000000002</v>
      </c>
      <c r="EP36" s="20" t="s">
        <v>241</v>
      </c>
      <c r="EQ36" s="17">
        <v>0.38516800000000001</v>
      </c>
      <c r="ER36" s="17">
        <v>0.37235400000000002</v>
      </c>
      <c r="ES36" s="17">
        <v>0.34819299999999997</v>
      </c>
      <c r="ET36" s="17">
        <v>0.31734800000000002</v>
      </c>
      <c r="EU36" s="17">
        <v>0.30962800000000001</v>
      </c>
      <c r="EV36" s="17">
        <v>0.354877</v>
      </c>
      <c r="EW36" s="17">
        <v>0.36746699999999999</v>
      </c>
      <c r="EX36" s="17">
        <v>0.37109399999999998</v>
      </c>
      <c r="EY36" s="17">
        <v>0.38013000000000002</v>
      </c>
      <c r="EZ36" s="17">
        <v>0.37013000000000001</v>
      </c>
      <c r="FA36" s="17">
        <v>0.30073800000000001</v>
      </c>
      <c r="FB36" s="17">
        <v>0.38029200000000002</v>
      </c>
      <c r="FC36" s="17">
        <v>0.34835700000000003</v>
      </c>
      <c r="FD36" s="17">
        <v>0.34426800000000002</v>
      </c>
      <c r="FE36" s="17">
        <v>0.32419100000000001</v>
      </c>
      <c r="FF36" s="17">
        <v>0.30828800000000001</v>
      </c>
      <c r="FG36" s="17">
        <v>0.314056</v>
      </c>
      <c r="FH36" s="17">
        <v>0.34090100000000001</v>
      </c>
      <c r="FI36" s="17">
        <v>0.33534000000000003</v>
      </c>
      <c r="FJ36" s="17">
        <v>0.36082799999999998</v>
      </c>
      <c r="FK36" s="17">
        <v>0.36005500000000001</v>
      </c>
    </row>
    <row r="37" spans="1:167">
      <c r="B37" s="20" t="s">
        <v>242</v>
      </c>
      <c r="C37" s="17">
        <v>0.120935</v>
      </c>
      <c r="D37" s="17">
        <v>0.11855599999999999</v>
      </c>
      <c r="E37" s="17">
        <v>0.12506600000000001</v>
      </c>
      <c r="F37" s="17">
        <v>0.113332</v>
      </c>
      <c r="G37" s="17">
        <v>0.116393</v>
      </c>
      <c r="H37" s="17">
        <v>0.106596</v>
      </c>
      <c r="I37" s="17">
        <v>0.102328</v>
      </c>
      <c r="J37" s="17">
        <v>0.123087</v>
      </c>
      <c r="K37" s="17">
        <v>0.125939</v>
      </c>
      <c r="L37" s="17">
        <v>0.12812200000000001</v>
      </c>
      <c r="M37" s="17">
        <v>0.13032299999999999</v>
      </c>
      <c r="N37" s="17">
        <v>0.14735300000000001</v>
      </c>
      <c r="O37" s="17">
        <v>0.12253600000000001</v>
      </c>
      <c r="P37" s="17">
        <v>0.10187599999999999</v>
      </c>
      <c r="Q37" s="17">
        <v>0.10125099999999999</v>
      </c>
      <c r="R37" s="17">
        <v>0.107165</v>
      </c>
      <c r="S37" s="17">
        <v>9.0506000000000003E-2</v>
      </c>
      <c r="T37" s="17">
        <v>8.9952000000000004E-2</v>
      </c>
      <c r="U37" s="17">
        <v>8.9300000000000004E-2</v>
      </c>
      <c r="V37" s="17">
        <v>8.4892999999999996E-2</v>
      </c>
      <c r="W37" s="17">
        <v>7.5893000000000002E-2</v>
      </c>
      <c r="X37" s="17"/>
      <c r="Z37" s="20" t="s">
        <v>242</v>
      </c>
      <c r="AA37" s="17">
        <v>9.2584E-2</v>
      </c>
      <c r="AB37" s="17">
        <v>7.9417000000000001E-2</v>
      </c>
      <c r="AC37" s="17">
        <v>8.0714999999999995E-2</v>
      </c>
      <c r="AD37" s="17">
        <v>8.0102999999999994E-2</v>
      </c>
      <c r="AE37" s="17">
        <v>9.5965999999999996E-2</v>
      </c>
      <c r="AF37" s="17">
        <v>8.5667999999999994E-2</v>
      </c>
      <c r="AG37" s="17">
        <v>7.8008999999999995E-2</v>
      </c>
      <c r="AH37" s="17">
        <v>8.8663000000000006E-2</v>
      </c>
      <c r="AI37" s="17">
        <v>8.0837000000000006E-2</v>
      </c>
      <c r="AJ37" s="17">
        <v>7.8813999999999995E-2</v>
      </c>
      <c r="AK37" s="17">
        <v>6.6878000000000007E-2</v>
      </c>
      <c r="AL37" s="17">
        <v>6.3973000000000002E-2</v>
      </c>
      <c r="AM37" s="17">
        <v>5.9357E-2</v>
      </c>
      <c r="AN37" s="17">
        <v>6.0099E-2</v>
      </c>
      <c r="AO37" s="17">
        <v>6.0809000000000002E-2</v>
      </c>
      <c r="AP37" s="17">
        <v>5.9596999999999997E-2</v>
      </c>
      <c r="AQ37" s="17">
        <v>5.9804000000000003E-2</v>
      </c>
      <c r="AR37" s="17">
        <v>5.4690000000000003E-2</v>
      </c>
      <c r="AS37" s="17">
        <v>5.4441999999999997E-2</v>
      </c>
      <c r="AT37" s="17">
        <v>5.3419000000000001E-2</v>
      </c>
      <c r="AU37" s="17">
        <v>4.5344000000000002E-2</v>
      </c>
      <c r="AV37" s="17"/>
      <c r="AX37" s="20" t="s">
        <v>242</v>
      </c>
      <c r="AY37" s="17">
        <v>9.1577000000000006E-2</v>
      </c>
      <c r="AZ37" s="17">
        <v>8.2786999999999999E-2</v>
      </c>
      <c r="BA37" s="17">
        <v>8.7692999999999993E-2</v>
      </c>
      <c r="BB37" s="17">
        <v>9.4400999999999999E-2</v>
      </c>
      <c r="BC37" s="17">
        <v>8.8996000000000006E-2</v>
      </c>
      <c r="BD37" s="17">
        <v>9.3085000000000001E-2</v>
      </c>
      <c r="BE37" s="17">
        <v>8.3321000000000006E-2</v>
      </c>
      <c r="BF37" s="17">
        <v>9.2799999999999994E-2</v>
      </c>
      <c r="BG37" s="17">
        <v>9.2793E-2</v>
      </c>
      <c r="BH37" s="17">
        <v>8.7551000000000004E-2</v>
      </c>
      <c r="BI37" s="17">
        <v>8.2697999999999994E-2</v>
      </c>
      <c r="BJ37" s="17">
        <v>8.7557999999999997E-2</v>
      </c>
      <c r="BK37" s="17">
        <v>7.6679999999999998E-2</v>
      </c>
      <c r="BL37" s="17">
        <v>8.8811000000000001E-2</v>
      </c>
      <c r="BM37" s="17">
        <v>8.9643E-2</v>
      </c>
      <c r="BN37" s="17">
        <v>8.8358999999999993E-2</v>
      </c>
      <c r="BO37" s="17">
        <v>7.8786999999999996E-2</v>
      </c>
      <c r="BP37" s="17">
        <v>8.0756999999999995E-2</v>
      </c>
      <c r="BQ37" s="17">
        <v>9.1402999999999998E-2</v>
      </c>
      <c r="BR37" s="17">
        <v>7.7523999999999996E-2</v>
      </c>
      <c r="BS37" s="17">
        <v>6.8458000000000005E-2</v>
      </c>
      <c r="BT37" s="17"/>
      <c r="BV37" s="20" t="s">
        <v>242</v>
      </c>
      <c r="BW37" s="17">
        <v>3.1723000000000001E-2</v>
      </c>
      <c r="BX37" s="17">
        <v>2.7352999999999999E-2</v>
      </c>
      <c r="BY37" s="17">
        <v>2.8525999999999999E-2</v>
      </c>
      <c r="BZ37" s="17">
        <v>2.7227000000000001E-2</v>
      </c>
      <c r="CA37" s="17">
        <v>2.7538E-2</v>
      </c>
      <c r="CB37" s="17">
        <v>2.3987000000000001E-2</v>
      </c>
      <c r="CC37" s="17">
        <v>2.0535000000000001E-2</v>
      </c>
      <c r="CD37" s="17">
        <v>2.3879000000000001E-2</v>
      </c>
      <c r="CE37" s="17">
        <v>2.5939E-2</v>
      </c>
      <c r="CF37" s="17">
        <v>2.4764000000000001E-2</v>
      </c>
      <c r="CG37" s="17">
        <v>2.2557000000000001E-2</v>
      </c>
      <c r="CH37" s="17">
        <v>2.4017E-2</v>
      </c>
      <c r="CI37" s="17">
        <v>2.2709E-2</v>
      </c>
      <c r="CJ37" s="17">
        <v>2.9411E-2</v>
      </c>
      <c r="CK37" s="17">
        <v>2.9437999999999999E-2</v>
      </c>
      <c r="CL37" s="17">
        <v>2.3939999999999999E-2</v>
      </c>
      <c r="CM37" s="17">
        <v>2.4509E-2</v>
      </c>
      <c r="CN37" s="17">
        <v>2.6072999999999999E-2</v>
      </c>
      <c r="CO37" s="17">
        <v>2.9193E-2</v>
      </c>
      <c r="CP37" s="17">
        <v>2.9277999999999998E-2</v>
      </c>
      <c r="CQ37" s="17">
        <v>2.7043999999999999E-2</v>
      </c>
      <c r="CT37" s="20" t="s">
        <v>242</v>
      </c>
      <c r="CU37" s="17">
        <v>5.6180000000000001E-2</v>
      </c>
      <c r="CV37" s="17">
        <v>5.3800000000000001E-2</v>
      </c>
      <c r="CW37" s="17">
        <v>5.7564999999999998E-2</v>
      </c>
      <c r="CX37" s="17">
        <v>5.0380000000000001E-2</v>
      </c>
      <c r="CY37" s="17">
        <v>4.9527000000000002E-2</v>
      </c>
      <c r="CZ37" s="17">
        <v>4.5989000000000002E-2</v>
      </c>
      <c r="DA37" s="17">
        <v>4.795E-2</v>
      </c>
      <c r="DB37" s="17">
        <v>4.6524000000000003E-2</v>
      </c>
      <c r="DC37" s="17">
        <v>4.8603E-2</v>
      </c>
      <c r="DD37" s="17">
        <v>5.0875999999999998E-2</v>
      </c>
      <c r="DE37" s="17">
        <v>5.3115000000000002E-2</v>
      </c>
      <c r="DF37" s="17">
        <v>4.8531999999999999E-2</v>
      </c>
      <c r="DG37" s="17">
        <v>4.7916E-2</v>
      </c>
      <c r="DH37" s="17">
        <v>5.0861000000000003E-2</v>
      </c>
      <c r="DI37" s="17">
        <v>5.1167999999999998E-2</v>
      </c>
      <c r="DJ37" s="17">
        <v>4.5115000000000002E-2</v>
      </c>
      <c r="DK37" s="17">
        <v>4.3465999999999998E-2</v>
      </c>
      <c r="DL37" s="17">
        <v>4.7086999999999997E-2</v>
      </c>
      <c r="DM37" s="17">
        <v>5.3052000000000002E-2</v>
      </c>
      <c r="DN37" s="17">
        <v>5.5663999999999998E-2</v>
      </c>
      <c r="DO37" s="17">
        <v>4.8536000000000003E-2</v>
      </c>
      <c r="DR37" s="20" t="s">
        <v>242</v>
      </c>
      <c r="DS37" s="17">
        <v>0.30680299999999999</v>
      </c>
      <c r="DT37" s="17">
        <v>0.25591900000000001</v>
      </c>
      <c r="DU37" s="17">
        <v>0.28724300000000003</v>
      </c>
      <c r="DV37" s="17">
        <v>0.28412399999999999</v>
      </c>
      <c r="DW37" s="17">
        <v>0.278951</v>
      </c>
      <c r="DX37" s="17">
        <v>0.24926000000000001</v>
      </c>
      <c r="DY37" s="17">
        <v>0.25355299999999997</v>
      </c>
      <c r="DZ37" s="17">
        <v>0.30382300000000001</v>
      </c>
      <c r="EA37" s="17">
        <v>0.29646899999999998</v>
      </c>
      <c r="EB37" s="17">
        <v>0.29443900000000001</v>
      </c>
      <c r="EC37" s="17">
        <v>0.271812</v>
      </c>
      <c r="ED37" s="17">
        <v>0.287136</v>
      </c>
      <c r="EE37" s="17">
        <v>0.28082499999999999</v>
      </c>
      <c r="EF37" s="17">
        <v>0.28253</v>
      </c>
      <c r="EG37" s="17">
        <v>0.28098200000000001</v>
      </c>
      <c r="EH37" s="17">
        <v>0.26094299999999998</v>
      </c>
      <c r="EI37" s="17">
        <v>0.23266800000000001</v>
      </c>
      <c r="EJ37" s="17">
        <v>0.29353000000000001</v>
      </c>
      <c r="EK37" s="17">
        <v>0.30777700000000002</v>
      </c>
      <c r="EL37" s="17">
        <v>0.29943999999999998</v>
      </c>
      <c r="EM37" s="17">
        <v>0.28598000000000001</v>
      </c>
      <c r="EP37" s="20" t="s">
        <v>242</v>
      </c>
      <c r="EQ37" s="17">
        <v>0.148147</v>
      </c>
      <c r="ER37" s="17">
        <v>0.14307800000000001</v>
      </c>
      <c r="ES37" s="17">
        <v>0.13125700000000001</v>
      </c>
      <c r="ET37" s="17">
        <v>0.118272</v>
      </c>
      <c r="EU37" s="17">
        <v>0.11615399999999999</v>
      </c>
      <c r="EV37" s="17">
        <v>0.13011400000000001</v>
      </c>
      <c r="EW37" s="17">
        <v>0.13155800000000001</v>
      </c>
      <c r="EX37" s="17">
        <v>0.133266</v>
      </c>
      <c r="EY37" s="17">
        <v>0.132193</v>
      </c>
      <c r="EZ37" s="17">
        <v>0.12733800000000001</v>
      </c>
      <c r="FA37" s="17">
        <v>0.101615</v>
      </c>
      <c r="FB37" s="17">
        <v>0.122367</v>
      </c>
      <c r="FC37" s="17">
        <v>0.109141</v>
      </c>
      <c r="FD37" s="17">
        <v>0.104938</v>
      </c>
      <c r="FE37" s="17">
        <v>9.6975000000000006E-2</v>
      </c>
      <c r="FF37" s="17">
        <v>9.1581999999999997E-2</v>
      </c>
      <c r="FG37" s="17">
        <v>9.2397000000000007E-2</v>
      </c>
      <c r="FH37" s="17">
        <v>9.9525000000000002E-2</v>
      </c>
      <c r="FI37" s="17">
        <v>9.7835000000000005E-2</v>
      </c>
      <c r="FJ37" s="17">
        <v>0.103159</v>
      </c>
      <c r="FK37" s="17">
        <v>0.100883</v>
      </c>
    </row>
    <row r="38" spans="1:167">
      <c r="B38" s="10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Z38" s="10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X38" s="10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V38" s="10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T38" s="10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R38" s="10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P38" s="10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</row>
    <row r="39" spans="1:167" ht="13">
      <c r="A39" s="7"/>
      <c r="B39" s="13" t="s">
        <v>23</v>
      </c>
      <c r="C39" s="22">
        <v>41.581415999999997</v>
      </c>
      <c r="D39" s="22">
        <v>41.874006999999999</v>
      </c>
      <c r="E39" s="22">
        <v>42.422204999999998</v>
      </c>
      <c r="F39" s="22">
        <v>40.634205000000001</v>
      </c>
      <c r="G39" s="22">
        <v>39.487096000000001</v>
      </c>
      <c r="H39" s="22">
        <v>37.728468999999997</v>
      </c>
      <c r="I39" s="22">
        <v>37.863571</v>
      </c>
      <c r="J39" s="22">
        <v>38.972213000000004</v>
      </c>
      <c r="K39" s="22">
        <v>39.015548000000003</v>
      </c>
      <c r="L39" s="22">
        <v>37.863895999999997</v>
      </c>
      <c r="M39" s="22">
        <v>39.452843000000001</v>
      </c>
      <c r="N39" s="22">
        <v>39.998978999999999</v>
      </c>
      <c r="O39" s="22">
        <v>37.775747000000003</v>
      </c>
      <c r="P39" s="22">
        <v>32.732818000000002</v>
      </c>
      <c r="Q39" s="22">
        <v>31.621860000000002</v>
      </c>
      <c r="R39" s="22">
        <v>31.343368999999999</v>
      </c>
      <c r="S39" s="22">
        <v>30.632235999999999</v>
      </c>
      <c r="T39" s="22">
        <v>31.101296999999999</v>
      </c>
      <c r="U39" s="22">
        <v>31.486267999999999</v>
      </c>
      <c r="V39" s="22">
        <v>31.137360000000001</v>
      </c>
      <c r="W39" s="22">
        <v>30.419392999999999</v>
      </c>
      <c r="X39" s="22"/>
      <c r="Y39" s="7"/>
      <c r="Z39" s="13" t="s">
        <v>23</v>
      </c>
      <c r="AA39" s="22">
        <v>27.180589000000001</v>
      </c>
      <c r="AB39" s="22">
        <v>26.679950000000002</v>
      </c>
      <c r="AC39" s="22">
        <v>26.342344000000001</v>
      </c>
      <c r="AD39" s="22">
        <v>24.807777000000002</v>
      </c>
      <c r="AE39" s="22">
        <v>27.254221999999999</v>
      </c>
      <c r="AF39" s="22">
        <v>25.512246000000001</v>
      </c>
      <c r="AG39" s="22">
        <v>24.514222</v>
      </c>
      <c r="AH39" s="22">
        <v>24.185758</v>
      </c>
      <c r="AI39" s="22">
        <v>22.252670999999999</v>
      </c>
      <c r="AJ39" s="22">
        <v>21.132358</v>
      </c>
      <c r="AK39" s="22">
        <v>20.182124000000002</v>
      </c>
      <c r="AL39" s="22">
        <v>18.352679999999999</v>
      </c>
      <c r="AM39" s="22">
        <v>17.711513</v>
      </c>
      <c r="AN39" s="22">
        <v>16.479813</v>
      </c>
      <c r="AO39" s="22">
        <v>15.829307</v>
      </c>
      <c r="AP39" s="22">
        <v>16.115689</v>
      </c>
      <c r="AQ39" s="22">
        <v>17.105395000000001</v>
      </c>
      <c r="AR39" s="22">
        <v>15.477339000000001</v>
      </c>
      <c r="AS39" s="22">
        <v>15.120525000000001</v>
      </c>
      <c r="AT39" s="22">
        <v>14.858154000000001</v>
      </c>
      <c r="AU39" s="22">
        <v>13.77369</v>
      </c>
      <c r="AV39" s="22"/>
      <c r="AW39" s="7"/>
      <c r="AX39" s="13" t="s">
        <v>23</v>
      </c>
      <c r="AY39" s="22">
        <v>43.222490999999998</v>
      </c>
      <c r="AZ39" s="22">
        <v>43.173788000000002</v>
      </c>
      <c r="BA39" s="22">
        <v>43.553851999999999</v>
      </c>
      <c r="BB39" s="22">
        <v>43.119278999999999</v>
      </c>
      <c r="BC39" s="22">
        <v>42.429431999999998</v>
      </c>
      <c r="BD39" s="22">
        <v>43.297089999999997</v>
      </c>
      <c r="BE39" s="22">
        <v>42.983535000000003</v>
      </c>
      <c r="BF39" s="22">
        <v>42.896830999999999</v>
      </c>
      <c r="BG39" s="22">
        <v>42.419172000000003</v>
      </c>
      <c r="BH39" s="22">
        <v>41.648397000000003</v>
      </c>
      <c r="BI39" s="22">
        <v>41.676907</v>
      </c>
      <c r="BJ39" s="22">
        <v>41.859231000000001</v>
      </c>
      <c r="BK39" s="22">
        <v>41.528803000000003</v>
      </c>
      <c r="BL39" s="22">
        <v>41.201630999999999</v>
      </c>
      <c r="BM39" s="22">
        <v>40.617727000000002</v>
      </c>
      <c r="BN39" s="22">
        <v>41.022461999999997</v>
      </c>
      <c r="BO39" s="22">
        <v>41.242192000000003</v>
      </c>
      <c r="BP39" s="22">
        <v>40.931125000000002</v>
      </c>
      <c r="BQ39" s="22">
        <v>41.927515</v>
      </c>
      <c r="BR39" s="22">
        <v>40.563431000000001</v>
      </c>
      <c r="BS39" s="22">
        <v>40.356597999999998</v>
      </c>
      <c r="BT39" s="22"/>
      <c r="BU39" s="7"/>
      <c r="BV39" s="13" t="s">
        <v>23</v>
      </c>
      <c r="BW39" s="22">
        <v>36.053018999999999</v>
      </c>
      <c r="BX39" s="22">
        <v>34.995494000000001</v>
      </c>
      <c r="BY39" s="22">
        <v>34.308436</v>
      </c>
      <c r="BZ39" s="22">
        <v>33.866629000000003</v>
      </c>
      <c r="CA39" s="22">
        <v>32.708911999999998</v>
      </c>
      <c r="CB39" s="22">
        <v>31.406901000000001</v>
      </c>
      <c r="CC39" s="22">
        <v>30.944168000000001</v>
      </c>
      <c r="CD39" s="22">
        <v>28.709002999999999</v>
      </c>
      <c r="CE39" s="22">
        <v>28.543443</v>
      </c>
      <c r="CF39" s="22">
        <v>27.618517000000001</v>
      </c>
      <c r="CG39" s="22">
        <v>27.622796000000001</v>
      </c>
      <c r="CH39" s="22">
        <v>27.796647</v>
      </c>
      <c r="CI39" s="22">
        <v>28.372333999999999</v>
      </c>
      <c r="CJ39" s="22">
        <v>27.829903000000002</v>
      </c>
      <c r="CK39" s="22">
        <v>27.351084</v>
      </c>
      <c r="CL39" s="22">
        <v>27.211539999999999</v>
      </c>
      <c r="CM39" s="22">
        <v>27.664168</v>
      </c>
      <c r="CN39" s="22">
        <v>28.318501000000001</v>
      </c>
      <c r="CO39" s="22">
        <v>28.050162</v>
      </c>
      <c r="CP39" s="22">
        <v>27.746445999999999</v>
      </c>
      <c r="CQ39" s="22">
        <v>27.828064000000001</v>
      </c>
      <c r="CS39" s="7"/>
      <c r="CT39" s="13" t="s">
        <v>23</v>
      </c>
      <c r="CU39" s="22">
        <v>46.454861999999999</v>
      </c>
      <c r="CV39" s="22">
        <v>46.936987000000002</v>
      </c>
      <c r="CW39" s="22">
        <v>47.071086000000001</v>
      </c>
      <c r="CX39" s="22">
        <v>46.808745999999999</v>
      </c>
      <c r="CY39" s="22">
        <v>47.309978999999998</v>
      </c>
      <c r="CZ39" s="22">
        <v>47.286717000000003</v>
      </c>
      <c r="DA39" s="22">
        <v>47.717593999999998</v>
      </c>
      <c r="DB39" s="22">
        <v>47.351165000000002</v>
      </c>
      <c r="DC39" s="22">
        <v>47.111367999999999</v>
      </c>
      <c r="DD39" s="22">
        <v>46.474710999999999</v>
      </c>
      <c r="DE39" s="22">
        <v>46.909511000000002</v>
      </c>
      <c r="DF39" s="22">
        <v>45.499980000000001</v>
      </c>
      <c r="DG39" s="22">
        <v>45.347360000000002</v>
      </c>
      <c r="DH39" s="22">
        <v>44.523023999999999</v>
      </c>
      <c r="DI39" s="22">
        <v>43.911850999999999</v>
      </c>
      <c r="DJ39" s="22">
        <v>43.459544999999999</v>
      </c>
      <c r="DK39" s="22">
        <v>43.546646000000003</v>
      </c>
      <c r="DL39" s="22">
        <v>43.204022999999999</v>
      </c>
      <c r="DM39" s="22">
        <v>43.265540999999999</v>
      </c>
      <c r="DN39" s="22">
        <v>43.436852000000002</v>
      </c>
      <c r="DO39" s="22">
        <v>42.869988999999997</v>
      </c>
      <c r="DQ39" s="7"/>
      <c r="DR39" s="13" t="s">
        <v>23</v>
      </c>
      <c r="DS39" s="22">
        <v>48.803494000000001</v>
      </c>
      <c r="DT39" s="22">
        <v>48.680021000000004</v>
      </c>
      <c r="DU39" s="22">
        <v>48.589784000000002</v>
      </c>
      <c r="DV39" s="22">
        <v>48.575164000000001</v>
      </c>
      <c r="DW39" s="22">
        <v>48.287922999999999</v>
      </c>
      <c r="DX39" s="22">
        <v>47.848036</v>
      </c>
      <c r="DY39" s="22">
        <v>47.542409999999997</v>
      </c>
      <c r="DZ39" s="22">
        <v>47.602832999999997</v>
      </c>
      <c r="EA39" s="22">
        <v>47.439096999999997</v>
      </c>
      <c r="EB39" s="22">
        <v>47.264484000000003</v>
      </c>
      <c r="EC39" s="22">
        <v>47.157024</v>
      </c>
      <c r="ED39" s="22">
        <v>47.111142999999998</v>
      </c>
      <c r="EE39" s="22">
        <v>47.036318999999999</v>
      </c>
      <c r="EF39" s="22">
        <v>46.725955999999996</v>
      </c>
      <c r="EG39" s="22">
        <v>46.248936999999998</v>
      </c>
      <c r="EH39" s="22">
        <v>46.103195999999997</v>
      </c>
      <c r="EI39" s="22">
        <v>45.480007000000001</v>
      </c>
      <c r="EJ39" s="22">
        <v>45.776018000000001</v>
      </c>
      <c r="EK39" s="22">
        <v>45.738039000000001</v>
      </c>
      <c r="EL39" s="22">
        <v>45.472830999999999</v>
      </c>
      <c r="EM39" s="22">
        <v>45.255800999999998</v>
      </c>
      <c r="EO39" s="7"/>
      <c r="EP39" s="13" t="s">
        <v>23</v>
      </c>
      <c r="EQ39" s="22">
        <v>37.832262999999998</v>
      </c>
      <c r="ER39" s="22">
        <v>37.728884999999998</v>
      </c>
      <c r="ES39" s="22">
        <v>36.043249000000003</v>
      </c>
      <c r="ET39" s="22">
        <v>35.636327999999999</v>
      </c>
      <c r="EU39" s="22">
        <v>35.278750000000002</v>
      </c>
      <c r="EV39" s="22">
        <v>36.321547000000002</v>
      </c>
      <c r="EW39" s="22">
        <v>36.172888</v>
      </c>
      <c r="EX39" s="22">
        <v>35.747627000000001</v>
      </c>
      <c r="EY39" s="22">
        <v>34.421860000000002</v>
      </c>
      <c r="EZ39" s="22">
        <v>34.186024000000003</v>
      </c>
      <c r="FA39" s="22">
        <v>32.509948000000001</v>
      </c>
      <c r="FB39" s="22">
        <v>33.289690999999998</v>
      </c>
      <c r="FC39" s="22">
        <v>32.211348000000001</v>
      </c>
      <c r="FD39" s="22">
        <v>31.832263000000001</v>
      </c>
      <c r="FE39" s="22">
        <v>31.179684999999999</v>
      </c>
      <c r="FF39" s="22">
        <v>31.991865000000001</v>
      </c>
      <c r="FG39" s="22">
        <v>31.739894</v>
      </c>
      <c r="FH39" s="22">
        <v>31.73414</v>
      </c>
      <c r="FI39" s="22">
        <v>31.374542000000002</v>
      </c>
      <c r="FJ39" s="22">
        <v>31.215154999999999</v>
      </c>
      <c r="FK39" s="22">
        <v>31.21087</v>
      </c>
    </row>
    <row r="40" spans="1:167" ht="13">
      <c r="A40" s="7"/>
      <c r="B40" s="13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7"/>
      <c r="Z40" s="13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7"/>
      <c r="AX40" s="13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7"/>
      <c r="BV40" s="13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S40" s="7"/>
      <c r="CT40" s="13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Q40" s="7"/>
      <c r="DR40" s="13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  <c r="EF40" s="22"/>
      <c r="EG40" s="22"/>
      <c r="EH40" s="22"/>
      <c r="EI40" s="22"/>
      <c r="EJ40" s="22"/>
      <c r="EK40" s="22"/>
      <c r="EL40" s="22"/>
      <c r="EM40" s="22"/>
      <c r="EO40" s="7"/>
      <c r="EP40" s="13"/>
      <c r="EQ40" s="22"/>
      <c r="ER40" s="22"/>
      <c r="ES40" s="22"/>
      <c r="ET40" s="22"/>
      <c r="EU40" s="22"/>
      <c r="EV40" s="22"/>
      <c r="EW40" s="22"/>
      <c r="EX40" s="22"/>
      <c r="EY40" s="22"/>
      <c r="EZ40" s="22"/>
      <c r="FA40" s="22"/>
      <c r="FB40" s="22"/>
      <c r="FC40" s="22"/>
      <c r="FD40" s="22"/>
      <c r="FE40" s="22"/>
      <c r="FF40" s="22"/>
      <c r="FG40" s="22"/>
      <c r="FH40" s="22"/>
      <c r="FI40" s="22"/>
      <c r="FJ40" s="22"/>
      <c r="FK40" s="22"/>
    </row>
    <row r="41" spans="1:167" ht="13">
      <c r="A41" s="7"/>
      <c r="B41" s="13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7"/>
      <c r="Z41" s="13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7"/>
      <c r="AX41" s="13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7"/>
      <c r="BV41" s="13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S41" s="7"/>
      <c r="CT41" s="13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Q41" s="7"/>
      <c r="DR41" s="13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  <c r="EF41" s="22"/>
      <c r="EG41" s="22"/>
      <c r="EH41" s="22"/>
      <c r="EI41" s="22"/>
      <c r="EJ41" s="22"/>
      <c r="EK41" s="22"/>
      <c r="EL41" s="22"/>
      <c r="EM41" s="22"/>
      <c r="EO41" s="7"/>
      <c r="EP41" s="13"/>
      <c r="EQ41" s="22"/>
      <c r="ER41" s="22"/>
      <c r="ES41" s="22"/>
      <c r="ET41" s="22"/>
      <c r="EU41" s="22"/>
      <c r="EV41" s="22"/>
      <c r="EW41" s="22"/>
      <c r="EX41" s="22"/>
      <c r="EY41" s="22"/>
      <c r="EZ41" s="22"/>
      <c r="FA41" s="22"/>
      <c r="FB41" s="22"/>
      <c r="FC41" s="22"/>
      <c r="FD41" s="22"/>
      <c r="FE41" s="22"/>
      <c r="FF41" s="22"/>
      <c r="FG41" s="22"/>
      <c r="FH41" s="22"/>
      <c r="FI41" s="22"/>
      <c r="FJ41" s="22"/>
      <c r="FK41" s="22"/>
    </row>
    <row r="42" spans="1:167" ht="13">
      <c r="A42" s="7"/>
      <c r="B42" s="13" t="s">
        <v>24</v>
      </c>
      <c r="C42" s="25">
        <v>0.94729399999999997</v>
      </c>
      <c r="D42" s="25">
        <v>0.95108700000000002</v>
      </c>
      <c r="E42" s="25">
        <v>0.98548999999999998</v>
      </c>
      <c r="F42" s="25">
        <v>0.98448800000000003</v>
      </c>
      <c r="G42" s="25">
        <v>1.02172</v>
      </c>
      <c r="H42" s="25">
        <v>0.94475799999999999</v>
      </c>
      <c r="I42" s="25">
        <v>0.85283699999999996</v>
      </c>
      <c r="J42" s="25">
        <v>0.91868700000000003</v>
      </c>
      <c r="K42" s="25">
        <v>0.96974700000000003</v>
      </c>
      <c r="L42" s="25">
        <v>0.98797699999999999</v>
      </c>
      <c r="M42" s="25">
        <v>0.86928499999999997</v>
      </c>
      <c r="N42" s="25">
        <v>0.93315000000000003</v>
      </c>
      <c r="O42" s="25">
        <v>0.79763200000000001</v>
      </c>
      <c r="P42" s="25">
        <v>0.85579799999999995</v>
      </c>
      <c r="Q42" s="25">
        <v>0.97184400000000004</v>
      </c>
      <c r="R42" s="25">
        <v>1.02661</v>
      </c>
      <c r="S42" s="25">
        <v>0.94479800000000003</v>
      </c>
      <c r="T42" s="25">
        <v>1.026713</v>
      </c>
      <c r="U42" s="25">
        <v>0.94714799999999999</v>
      </c>
      <c r="V42" s="25">
        <v>0.992039</v>
      </c>
      <c r="W42" s="25">
        <v>0.87012</v>
      </c>
      <c r="X42" s="25"/>
      <c r="Y42" s="7"/>
      <c r="Z42" s="13" t="s">
        <v>24</v>
      </c>
      <c r="AA42" s="25">
        <v>0.97428400000000004</v>
      </c>
      <c r="AB42" s="25">
        <v>0.88226400000000005</v>
      </c>
      <c r="AC42" s="25">
        <v>0.93795499999999998</v>
      </c>
      <c r="AD42" s="25">
        <v>0.99616300000000002</v>
      </c>
      <c r="AE42" s="25">
        <v>0.99682899999999997</v>
      </c>
      <c r="AF42" s="25">
        <v>0.95102299999999995</v>
      </c>
      <c r="AG42" s="25">
        <v>0.85605699999999996</v>
      </c>
      <c r="AH42" s="25">
        <v>0.95989899999999995</v>
      </c>
      <c r="AI42" s="25">
        <v>0.95273399999999997</v>
      </c>
      <c r="AJ42" s="25">
        <v>0.96399400000000002</v>
      </c>
      <c r="AK42" s="25">
        <v>0.84716499999999995</v>
      </c>
      <c r="AL42" s="25">
        <v>0.88717699999999999</v>
      </c>
      <c r="AM42" s="25">
        <v>0.84647600000000001</v>
      </c>
      <c r="AN42" s="25">
        <v>0.92523699999999998</v>
      </c>
      <c r="AO42" s="25">
        <v>0.96826699999999999</v>
      </c>
      <c r="AP42" s="25">
        <v>0.95514200000000005</v>
      </c>
      <c r="AQ42" s="25">
        <v>0.91660200000000003</v>
      </c>
      <c r="AR42" s="25">
        <v>0.95510399999999995</v>
      </c>
      <c r="AS42" s="25">
        <v>0.96852899999999997</v>
      </c>
      <c r="AT42" s="25">
        <v>0.99903299999999995</v>
      </c>
      <c r="AU42" s="25">
        <v>0.87153499999999995</v>
      </c>
      <c r="AV42" s="25"/>
      <c r="AW42" s="7"/>
      <c r="AX42" s="13" t="s">
        <v>24</v>
      </c>
      <c r="AY42" s="25">
        <v>0.93614200000000003</v>
      </c>
      <c r="AZ42" s="25">
        <v>0.84164399999999995</v>
      </c>
      <c r="BA42" s="25">
        <v>0.89355700000000005</v>
      </c>
      <c r="BB42" s="25">
        <v>0.96407200000000004</v>
      </c>
      <c r="BC42" s="25">
        <v>0.930566</v>
      </c>
      <c r="BD42" s="25">
        <v>0.92401800000000001</v>
      </c>
      <c r="BE42" s="25">
        <v>0.82673300000000005</v>
      </c>
      <c r="BF42" s="25">
        <v>0.90995499999999996</v>
      </c>
      <c r="BG42" s="25">
        <v>0.93591800000000003</v>
      </c>
      <c r="BH42" s="25">
        <v>0.93668399999999996</v>
      </c>
      <c r="BI42" s="25">
        <v>0.84901700000000002</v>
      </c>
      <c r="BJ42" s="25">
        <v>0.870448</v>
      </c>
      <c r="BK42" s="25">
        <v>0.78945799999999999</v>
      </c>
      <c r="BL42" s="25">
        <v>0.91546000000000005</v>
      </c>
      <c r="BM42" s="25">
        <v>0.99540499999999998</v>
      </c>
      <c r="BN42" s="25">
        <v>0.91982799999999998</v>
      </c>
      <c r="BO42" s="25">
        <v>0.88200100000000003</v>
      </c>
      <c r="BP42" s="25">
        <v>0.91991000000000001</v>
      </c>
      <c r="BQ42" s="25">
        <v>0.92142900000000005</v>
      </c>
      <c r="BR42" s="25">
        <v>0.95598499999999997</v>
      </c>
      <c r="BS42" s="25">
        <v>0.84004199999999996</v>
      </c>
      <c r="BT42" s="25"/>
      <c r="BU42" s="7"/>
      <c r="BV42" s="13" t="s">
        <v>24</v>
      </c>
      <c r="BW42" s="25">
        <v>0.96802299999999997</v>
      </c>
      <c r="BX42" s="25">
        <v>0.90545500000000001</v>
      </c>
      <c r="BY42" s="25">
        <v>0.98811400000000005</v>
      </c>
      <c r="BZ42" s="25">
        <v>0.96398799999999996</v>
      </c>
      <c r="CA42" s="25">
        <v>1.0022450000000001</v>
      </c>
      <c r="CB42" s="25">
        <v>0.92703100000000005</v>
      </c>
      <c r="CC42" s="25">
        <v>0.86566200000000004</v>
      </c>
      <c r="CD42" s="25">
        <v>0.95301400000000003</v>
      </c>
      <c r="CE42" s="25">
        <v>1.01739</v>
      </c>
      <c r="CF42" s="25">
        <v>0.99414199999999997</v>
      </c>
      <c r="CG42" s="25">
        <v>0.87552099999999999</v>
      </c>
      <c r="CH42" s="25">
        <v>0.90999600000000003</v>
      </c>
      <c r="CI42" s="25">
        <v>0.74487999999999999</v>
      </c>
      <c r="CJ42" s="25">
        <v>1.0234510000000001</v>
      </c>
      <c r="CK42" s="25">
        <v>1.0449600000000001</v>
      </c>
      <c r="CL42" s="25">
        <v>0.86667499999999997</v>
      </c>
      <c r="CM42" s="25">
        <v>0.89113799999999999</v>
      </c>
      <c r="CN42" s="25">
        <v>0.86667499999999997</v>
      </c>
      <c r="CO42" s="25">
        <v>0.970387</v>
      </c>
      <c r="CP42" s="25">
        <v>1.0052680000000001</v>
      </c>
      <c r="CQ42" s="25">
        <v>0.89215100000000003</v>
      </c>
      <c r="CS42" s="7"/>
      <c r="CT42" s="13" t="s">
        <v>24</v>
      </c>
      <c r="CU42" s="25">
        <v>0.982985</v>
      </c>
      <c r="CV42" s="25">
        <v>0.89152600000000004</v>
      </c>
      <c r="CW42" s="25">
        <v>1.003735</v>
      </c>
      <c r="CX42" s="25">
        <v>0.98212699999999997</v>
      </c>
      <c r="CY42" s="25">
        <v>0.97811800000000004</v>
      </c>
      <c r="CZ42" s="25">
        <v>0.93351300000000004</v>
      </c>
      <c r="DA42" s="25">
        <v>0.893181</v>
      </c>
      <c r="DB42" s="25">
        <v>0.95279800000000003</v>
      </c>
      <c r="DC42" s="25">
        <v>0.97199999999999998</v>
      </c>
      <c r="DD42" s="25">
        <v>1.03624</v>
      </c>
      <c r="DE42" s="25">
        <v>0.92609799999999998</v>
      </c>
      <c r="DF42" s="25">
        <v>0.91825500000000004</v>
      </c>
      <c r="DG42" s="25">
        <v>0.95138800000000001</v>
      </c>
      <c r="DH42" s="25">
        <v>0.97176200000000001</v>
      </c>
      <c r="DI42" s="25">
        <v>1.0071669999999999</v>
      </c>
      <c r="DJ42" s="25">
        <v>0.86812</v>
      </c>
      <c r="DK42" s="25">
        <v>0.84871700000000005</v>
      </c>
      <c r="DL42" s="25">
        <v>0.86812299999999998</v>
      </c>
      <c r="DM42" s="25">
        <v>0.97750899999999996</v>
      </c>
      <c r="DN42" s="25">
        <v>1.010105</v>
      </c>
      <c r="DO42" s="25">
        <v>0.92177500000000001</v>
      </c>
      <c r="DQ42" s="7"/>
      <c r="DR42" s="13" t="s">
        <v>24</v>
      </c>
      <c r="DS42" s="25">
        <v>0.97595200000000004</v>
      </c>
      <c r="DT42" s="25">
        <v>0.87578</v>
      </c>
      <c r="DU42" s="25">
        <v>0.97416800000000003</v>
      </c>
      <c r="DV42" s="25">
        <v>0.94437099999999996</v>
      </c>
      <c r="DW42" s="25">
        <v>0.91314799999999996</v>
      </c>
      <c r="DX42" s="25">
        <v>0.83258900000000002</v>
      </c>
      <c r="DY42" s="25">
        <v>0.87520100000000001</v>
      </c>
      <c r="DZ42" s="25">
        <v>0.91495199999999999</v>
      </c>
      <c r="EA42" s="25">
        <v>0.91361999999999999</v>
      </c>
      <c r="EB42" s="25">
        <v>0.97316899999999995</v>
      </c>
      <c r="EC42" s="25">
        <v>0.91672799999999999</v>
      </c>
      <c r="ED42" s="25">
        <v>0.93677100000000002</v>
      </c>
      <c r="EE42" s="25">
        <v>0.91690199999999999</v>
      </c>
      <c r="EF42" s="25">
        <v>0.96831299999999998</v>
      </c>
      <c r="EG42" s="25">
        <v>1.0058180000000001</v>
      </c>
      <c r="EH42" s="25">
        <v>0.89423299999999994</v>
      </c>
      <c r="EI42" s="25">
        <v>0.876753</v>
      </c>
      <c r="EJ42" s="25">
        <v>0.89452699999999996</v>
      </c>
      <c r="EK42" s="25">
        <v>1.000583</v>
      </c>
      <c r="EL42" s="25">
        <v>1.028756</v>
      </c>
      <c r="EM42" s="25">
        <v>0.95325400000000005</v>
      </c>
      <c r="EO42" s="7"/>
      <c r="EP42" s="13" t="s">
        <v>24</v>
      </c>
      <c r="EQ42" s="25">
        <v>0.96977199999999997</v>
      </c>
      <c r="ER42" s="25">
        <v>0.95135800000000004</v>
      </c>
      <c r="ES42" s="25">
        <v>0.95146799999999998</v>
      </c>
      <c r="ET42" s="25">
        <v>0.871722</v>
      </c>
      <c r="EU42" s="25">
        <v>0.84754700000000005</v>
      </c>
      <c r="EV42" s="25">
        <v>0.89221799999999996</v>
      </c>
      <c r="EW42" s="25">
        <v>0.91074500000000003</v>
      </c>
      <c r="EX42" s="25">
        <v>0.96085399999999999</v>
      </c>
      <c r="EY42" s="25">
        <v>1.002505</v>
      </c>
      <c r="EZ42" s="25">
        <v>0.97934699999999997</v>
      </c>
      <c r="FA42" s="25">
        <v>0.88133399999999995</v>
      </c>
      <c r="FB42" s="25">
        <v>0.994278</v>
      </c>
      <c r="FC42" s="25">
        <v>0.95515799999999995</v>
      </c>
      <c r="FD42" s="25">
        <v>0.91782600000000003</v>
      </c>
      <c r="FE42" s="25">
        <v>0.87776399999999999</v>
      </c>
      <c r="FF42" s="25">
        <v>0.83069800000000005</v>
      </c>
      <c r="FG42" s="25">
        <v>0.83431599999999995</v>
      </c>
      <c r="FH42" s="25">
        <v>0.83085399999999998</v>
      </c>
      <c r="FI42" s="25">
        <v>0.89053099999999996</v>
      </c>
      <c r="FJ42" s="25">
        <v>0.94404500000000002</v>
      </c>
      <c r="FK42" s="25">
        <v>0.87224400000000002</v>
      </c>
    </row>
    <row r="44" spans="1:167">
      <c r="A44" s="84" t="s">
        <v>26</v>
      </c>
      <c r="B44" s="3"/>
      <c r="Y44" s="84" t="s">
        <v>26</v>
      </c>
      <c r="Z44" s="3"/>
      <c r="AW44" s="84" t="s">
        <v>26</v>
      </c>
      <c r="AX44" s="3"/>
      <c r="BU44" s="84" t="s">
        <v>26</v>
      </c>
      <c r="BV44" s="3"/>
      <c r="CS44" s="84" t="s">
        <v>26</v>
      </c>
      <c r="CT44" s="3"/>
      <c r="DQ44" s="84" t="s">
        <v>26</v>
      </c>
      <c r="DR44" s="3"/>
      <c r="EO44" s="84" t="s">
        <v>26</v>
      </c>
      <c r="EP44" s="3"/>
    </row>
    <row r="45" spans="1:167">
      <c r="Y45" s="84"/>
      <c r="Z45" s="3"/>
      <c r="AW45" s="84"/>
      <c r="AX45" s="3"/>
      <c r="BU45" s="84"/>
      <c r="BV45" s="3"/>
      <c r="CS45" s="84"/>
      <c r="CT45" s="3"/>
      <c r="DQ45" s="84"/>
      <c r="DR45" s="3"/>
    </row>
  </sheetData>
  <hyperlinks>
    <hyperlink ref="B2" location="Menu!A1" display="Menu!A1" xr:uid="{7F2E2A42-F62E-4062-B152-EEBB1FEA0304}"/>
    <hyperlink ref="A2:B2" location="Menu!B17" display="Back to main menu" xr:uid="{219BD038-3D78-4FDB-8E73-E5196304A888}"/>
    <hyperlink ref="Y2:Z2" location="Menu!B17" display="Back to Main Menu" xr:uid="{CF94C838-29FF-4D01-88F7-83ADD24EB5B9}"/>
    <hyperlink ref="AW2:AX2" location="Menu!B17" display="Back to Main Menu" xr:uid="{3AB7BF6C-09D4-405F-84E0-DA479AE48041}"/>
    <hyperlink ref="BU2:BV2" location="Menu!B17" display="Back to Main Menu" xr:uid="{89D90D1B-96C5-4A4E-91C9-B319CCB86A0D}"/>
    <hyperlink ref="CS2:CT2" location="Menu!B17" display="Back to Main Menu" xr:uid="{D6BB5262-662D-4370-874B-A7E062C3D03F}"/>
    <hyperlink ref="DQ2:DR2" location="Menu!B17" display="Back to Main Menu" xr:uid="{28A844BE-8DB1-492C-83E3-3B6E947891E3}"/>
    <hyperlink ref="EP2" location="Menu!A1" display="Menu!A1" xr:uid="{277F877A-463B-4523-834C-45CDD897743C}"/>
    <hyperlink ref="EO2:EP2" location="Menu!B17" display="Back to main menu" xr:uid="{933225C1-9D7C-454F-A3C8-DD269E9D33F6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58B6E-57D1-40C9-8507-2DC0302E2EDD}">
  <dimension ref="A1:AG156"/>
  <sheetViews>
    <sheetView topLeftCell="D100" workbookViewId="0">
      <selection activeCell="F122" sqref="F122"/>
    </sheetView>
  </sheetViews>
  <sheetFormatPr defaultColWidth="8.7265625" defaultRowHeight="12.5"/>
  <cols>
    <col min="1" max="1" width="8.7265625" style="3"/>
    <col min="2" max="2" width="13.81640625" style="3" bestFit="1" customWidth="1"/>
    <col min="3" max="3" width="27.26953125" style="3" bestFit="1" customWidth="1"/>
    <col min="4" max="4" width="21.7265625" style="3" bestFit="1" customWidth="1"/>
    <col min="5" max="5" width="17.453125" style="3" bestFit="1" customWidth="1"/>
    <col min="6" max="6" width="19.1796875" style="3" bestFit="1" customWidth="1"/>
    <col min="7" max="7" width="27.26953125" style="3" bestFit="1" customWidth="1"/>
    <col min="8" max="8" width="17" style="3" bestFit="1" customWidth="1"/>
    <col min="9" max="9" width="11" style="3" bestFit="1" customWidth="1"/>
    <col min="10" max="13" width="12" style="3" bestFit="1" customWidth="1"/>
    <col min="14" max="17" width="8.7265625" style="3"/>
    <col min="18" max="18" width="53.54296875" style="3" bestFit="1" customWidth="1"/>
    <col min="19" max="16384" width="8.7265625" style="3"/>
  </cols>
  <sheetData>
    <row r="1" spans="2:18" ht="14.5">
      <c r="D1" s="72"/>
      <c r="E1" s="72"/>
      <c r="F1" s="74" t="s">
        <v>219</v>
      </c>
      <c r="G1" s="72"/>
      <c r="H1" s="72"/>
      <c r="I1" s="72"/>
      <c r="J1" s="72"/>
      <c r="K1" s="72"/>
      <c r="L1" s="72"/>
      <c r="M1" s="72"/>
    </row>
    <row r="2" spans="2:18" ht="15" thickBot="1">
      <c r="D2" s="75" t="s">
        <v>1</v>
      </c>
      <c r="E2" s="75" t="s">
        <v>2</v>
      </c>
      <c r="F2" s="75" t="s">
        <v>3</v>
      </c>
      <c r="G2" s="76" t="s">
        <v>141</v>
      </c>
      <c r="H2" s="3" t="s">
        <v>142</v>
      </c>
      <c r="I2" s="3" t="s">
        <v>143</v>
      </c>
      <c r="J2" s="3" t="s">
        <v>144</v>
      </c>
      <c r="K2" s="3" t="s">
        <v>145</v>
      </c>
      <c r="L2" s="3" t="s">
        <v>146</v>
      </c>
      <c r="M2" s="3" t="s">
        <v>147</v>
      </c>
      <c r="O2" s="89" t="s">
        <v>354</v>
      </c>
      <c r="R2" s="87" t="s">
        <v>355</v>
      </c>
    </row>
    <row r="3" spans="2:18">
      <c r="B3" s="205" t="s">
        <v>222</v>
      </c>
      <c r="C3" s="78" t="str">
        <f>attached_heating_EFF!B14</f>
        <v>Heating Oil – Normal Efficiency</v>
      </c>
      <c r="D3" s="3" t="s">
        <v>394</v>
      </c>
      <c r="E3" s="3" t="s">
        <v>62</v>
      </c>
      <c r="F3" s="3" t="s">
        <v>255</v>
      </c>
      <c r="G3" s="3">
        <f>attached_AttachedHeatingStock!W15*'TechHeat-RES-SA'!O3</f>
        <v>0</v>
      </c>
      <c r="H3" s="3">
        <f>attached_AttachedHeatingStock!AU15*'TechHeat-RES-SA'!O3</f>
        <v>0</v>
      </c>
      <c r="I3" s="3">
        <f>attached_AttachedHeatingStock!BS15*'TechHeat-RES-SA'!O3</f>
        <v>0</v>
      </c>
      <c r="J3" s="3">
        <f>attached_AttachedHeatingStock!CQ15*'TechHeat-RES-SA'!O3</f>
        <v>0</v>
      </c>
      <c r="K3" s="3">
        <f>attached_AttachedHeatingStock!DO15*'TechHeat-RES-SA'!O3</f>
        <v>0</v>
      </c>
      <c r="L3" s="3">
        <f>attached_AttachedHeatingStock!EM15*'TechHeat-RES-SA'!O3</f>
        <v>0</v>
      </c>
      <c r="M3" s="3">
        <f>attached_AttachedHeatingStock!FK15*'TechHeat-RES-SA'!O3</f>
        <v>4.0000000000000002E-4</v>
      </c>
      <c r="O3" s="3">
        <v>1E-3</v>
      </c>
    </row>
    <row r="4" spans="2:18">
      <c r="B4" s="205"/>
      <c r="C4" s="78" t="str">
        <f>attached_heating_EFF!B15</f>
        <v>Heating Oil – Medium Efficiency</v>
      </c>
      <c r="D4" s="3" t="s">
        <v>395</v>
      </c>
      <c r="E4" s="3" t="s">
        <v>62</v>
      </c>
      <c r="F4" s="3" t="s">
        <v>255</v>
      </c>
      <c r="G4" s="3">
        <f>attached_AttachedHeatingStock!W16*'TechHeat-RES-SA'!O4</f>
        <v>1.7100000000000001E-2</v>
      </c>
      <c r="H4" s="3">
        <f>attached_AttachedHeatingStock!AU16*'TechHeat-RES-SA'!O4</f>
        <v>1.3599999999999999E-2</v>
      </c>
      <c r="I4" s="3">
        <f>attached_AttachedHeatingStock!BS16*'TechHeat-RES-SA'!O4</f>
        <v>2.3899999999999998E-2</v>
      </c>
      <c r="J4" s="3">
        <f>attached_AttachedHeatingStock!CQ16*'TechHeat-RES-SA'!O4</f>
        <v>2.9999999999999997E-4</v>
      </c>
      <c r="K4" s="3">
        <f>attached_AttachedHeatingStock!DO16*'TechHeat-RES-SA'!O4</f>
        <v>5.0000000000000001E-4</v>
      </c>
      <c r="L4" s="3">
        <f>attached_AttachedHeatingStock!EM16*'TechHeat-RES-SA'!O4</f>
        <v>6.9999999999999999E-4</v>
      </c>
      <c r="M4" s="3">
        <f>attached_AttachedHeatingStock!FK16*'TechHeat-RES-SA'!O4</f>
        <v>1.06E-2</v>
      </c>
      <c r="O4" s="3">
        <v>1E-3</v>
      </c>
    </row>
    <row r="5" spans="2:18">
      <c r="B5" s="205"/>
      <c r="C5" s="78" t="str">
        <f>attached_heating_EFF!B16</f>
        <v>Heating Oil – High Efficiency</v>
      </c>
      <c r="D5" s="3" t="s">
        <v>396</v>
      </c>
      <c r="E5" s="3" t="s">
        <v>62</v>
      </c>
      <c r="F5" s="3" t="s">
        <v>255</v>
      </c>
      <c r="G5" s="3">
        <f>attached_AttachedHeatingStock!W17*'TechHeat-RES-SA'!O5</f>
        <v>0</v>
      </c>
      <c r="H5" s="3">
        <f>attached_AttachedHeatingStock!AU17*'TechHeat-RES-SA'!O5</f>
        <v>0</v>
      </c>
      <c r="I5" s="3">
        <f>attached_AttachedHeatingStock!BS17*'TechHeat-RES-SA'!O5</f>
        <v>0</v>
      </c>
      <c r="J5" s="3">
        <f>attached_AttachedHeatingStock!CQ17*'TechHeat-RES-SA'!O5</f>
        <v>0</v>
      </c>
      <c r="K5" s="3">
        <f>attached_AttachedHeatingStock!DO17*'TechHeat-RES-SA'!O5</f>
        <v>0</v>
      </c>
      <c r="L5" s="3">
        <f>attached_AttachedHeatingStock!EM17*'TechHeat-RES-SA'!O5</f>
        <v>0</v>
      </c>
      <c r="M5" s="3">
        <f>attached_AttachedHeatingStock!FK17*'TechHeat-RES-SA'!O5</f>
        <v>0</v>
      </c>
      <c r="O5" s="3">
        <v>1E-3</v>
      </c>
    </row>
    <row r="6" spans="2:18">
      <c r="B6" s="205"/>
      <c r="C6" s="78" t="str">
        <f>attached_heating_EFF!B17</f>
        <v>Natural Gas – Normal Efficiency</v>
      </c>
      <c r="D6" s="3" t="s">
        <v>397</v>
      </c>
      <c r="E6" s="3" t="s">
        <v>58</v>
      </c>
      <c r="F6" s="3" t="s">
        <v>255</v>
      </c>
      <c r="G6" s="3">
        <f>attached_AttachedHeatingStock!W18*'TechHeat-RES-SA'!O6</f>
        <v>0</v>
      </c>
      <c r="H6" s="3">
        <f>attached_AttachedHeatingStock!AU18*'TechHeat-RES-SA'!O6</f>
        <v>0</v>
      </c>
      <c r="I6" s="3">
        <f>attached_AttachedHeatingStock!BS18*'TechHeat-RES-SA'!O6</f>
        <v>0</v>
      </c>
      <c r="J6" s="3">
        <f>attached_AttachedHeatingStock!CQ18*'TechHeat-RES-SA'!O6</f>
        <v>0</v>
      </c>
      <c r="K6" s="3">
        <f>attached_AttachedHeatingStock!DO18*'TechHeat-RES-SA'!O6</f>
        <v>0</v>
      </c>
      <c r="L6" s="3">
        <f>attached_AttachedHeatingStock!EM18*'TechHeat-RES-SA'!O6</f>
        <v>0</v>
      </c>
      <c r="M6" s="3">
        <f>attached_AttachedHeatingStock!FK18*'TechHeat-RES-SA'!O6</f>
        <v>0</v>
      </c>
      <c r="O6" s="3">
        <v>1E-3</v>
      </c>
    </row>
    <row r="7" spans="2:18">
      <c r="B7" s="205"/>
      <c r="C7" s="78" t="str">
        <f>attached_heating_EFF!B18</f>
        <v>Natural Gas – Medium Efficiency</v>
      </c>
      <c r="D7" s="3" t="s">
        <v>398</v>
      </c>
      <c r="E7" s="3" t="s">
        <v>58</v>
      </c>
      <c r="F7" s="3" t="s">
        <v>255</v>
      </c>
      <c r="G7" s="3">
        <f>attached_AttachedHeatingStock!W19*'TechHeat-RES-SA'!O7</f>
        <v>2.0000000000000001E-4</v>
      </c>
      <c r="H7" s="3">
        <f>attached_AttachedHeatingStock!AU19*'TechHeat-RES-SA'!O7</f>
        <v>1.3000000000000002E-3</v>
      </c>
      <c r="I7" s="3">
        <f>attached_AttachedHeatingStock!BS19*'TechHeat-RES-SA'!O7</f>
        <v>0.11620000000000001</v>
      </c>
      <c r="J7" s="3">
        <f>attached_AttachedHeatingStock!CQ19*'TechHeat-RES-SA'!O7</f>
        <v>3.5000000000000001E-3</v>
      </c>
      <c r="K7" s="3">
        <f>attached_AttachedHeatingStock!DO19*'TechHeat-RES-SA'!O7</f>
        <v>6.3E-3</v>
      </c>
      <c r="L7" s="3">
        <f>attached_AttachedHeatingStock!EM19*'TechHeat-RES-SA'!O7</f>
        <v>7.7799999999999994E-2</v>
      </c>
      <c r="M7" s="3">
        <f>attached_AttachedHeatingStock!FK19*'TechHeat-RES-SA'!O7</f>
        <v>4.2599999999999999E-2</v>
      </c>
      <c r="O7" s="3">
        <v>1E-3</v>
      </c>
    </row>
    <row r="8" spans="2:18">
      <c r="B8" s="205"/>
      <c r="C8" s="78" t="str">
        <f>attached_heating_EFF!B19</f>
        <v>Natural Gas – High Efficiency</v>
      </c>
      <c r="D8" s="3" t="s">
        <v>399</v>
      </c>
      <c r="E8" s="3" t="s">
        <v>58</v>
      </c>
      <c r="F8" s="3" t="s">
        <v>255</v>
      </c>
      <c r="G8" s="3">
        <f>attached_AttachedHeatingStock!W20*'TechHeat-RES-SA'!O8</f>
        <v>2.2000000000000001E-3</v>
      </c>
      <c r="H8" s="3">
        <f>attached_AttachedHeatingStock!AU20*'TechHeat-RES-SA'!O8</f>
        <v>1.5900000000000001E-2</v>
      </c>
      <c r="I8" s="3">
        <f>attached_AttachedHeatingStock!BS20*'TechHeat-RES-SA'!O8</f>
        <v>0.51080000000000003</v>
      </c>
      <c r="J8" s="3">
        <f>attached_AttachedHeatingStock!CQ20*'TechHeat-RES-SA'!O8</f>
        <v>1.8700000000000001E-2</v>
      </c>
      <c r="K8" s="3">
        <f>attached_AttachedHeatingStock!DO20*'TechHeat-RES-SA'!O8</f>
        <v>2.5100000000000001E-2</v>
      </c>
      <c r="L8" s="3">
        <f>attached_AttachedHeatingStock!EM20*'TechHeat-RES-SA'!O8</f>
        <v>0.14219999999999999</v>
      </c>
      <c r="M8" s="3">
        <f>attached_AttachedHeatingStock!FK20*'TechHeat-RES-SA'!O8</f>
        <v>8.2099999999999992E-2</v>
      </c>
      <c r="O8" s="3">
        <v>1E-3</v>
      </c>
    </row>
    <row r="9" spans="2:18">
      <c r="B9" s="205"/>
      <c r="C9" s="78" t="str">
        <f>attached_heating_EFF!B20</f>
        <v xml:space="preserve">Electric </v>
      </c>
      <c r="D9" s="3" t="s">
        <v>247</v>
      </c>
      <c r="E9" s="3" t="s">
        <v>55</v>
      </c>
      <c r="F9" s="3" t="s">
        <v>255</v>
      </c>
      <c r="G9" s="3">
        <f>attached_AttachedHeatingStock!W21*'TechHeat-RES-SA'!O9</f>
        <v>5.5200000000000006E-2</v>
      </c>
      <c r="H9" s="3">
        <f>attached_AttachedHeatingStock!AU21*'TechHeat-RES-SA'!O9</f>
        <v>0.2417</v>
      </c>
      <c r="I9" s="3">
        <f>attached_AttachedHeatingStock!BS21*'TechHeat-RES-SA'!O9</f>
        <v>0.17980000000000002</v>
      </c>
      <c r="J9" s="3">
        <f>attached_AttachedHeatingStock!CQ21*'TechHeat-RES-SA'!O9</f>
        <v>1.67E-2</v>
      </c>
      <c r="K9" s="3">
        <f>attached_AttachedHeatingStock!DO21*'TechHeat-RES-SA'!O9</f>
        <v>4.9000000000000007E-3</v>
      </c>
      <c r="L9" s="3">
        <f>attached_AttachedHeatingStock!EM21*'TechHeat-RES-SA'!O9</f>
        <v>3.1199999999999999E-2</v>
      </c>
      <c r="M9" s="3">
        <f>attached_AttachedHeatingStock!FK21*'TechHeat-RES-SA'!O9</f>
        <v>0.11700000000000001</v>
      </c>
      <c r="O9" s="3">
        <v>1E-3</v>
      </c>
    </row>
    <row r="10" spans="2:18">
      <c r="B10" s="205"/>
      <c r="C10" s="78" t="str">
        <f>attached_heating_EFF!B21</f>
        <v>Heat Pump</v>
      </c>
      <c r="D10" s="3" t="s">
        <v>248</v>
      </c>
      <c r="E10" s="3" t="s">
        <v>61</v>
      </c>
      <c r="F10" s="3" t="s">
        <v>255</v>
      </c>
      <c r="G10" s="3">
        <f>attached_AttachedHeatingStock!W22*'TechHeat-RES-SA'!O10</f>
        <v>3.6000000000000003E-3</v>
      </c>
      <c r="H10" s="3">
        <f>attached_AttachedHeatingStock!AU22*'TechHeat-RES-SA'!O10</f>
        <v>1.7399999999999999E-2</v>
      </c>
      <c r="I10" s="3">
        <f>attached_AttachedHeatingStock!BS22*'TechHeat-RES-SA'!O10</f>
        <v>3.9600000000000003E-2</v>
      </c>
      <c r="J10" s="3">
        <f>attached_AttachedHeatingStock!CQ22*'TechHeat-RES-SA'!O10</f>
        <v>1.6999999999999999E-3</v>
      </c>
      <c r="K10" s="3">
        <f>attached_AttachedHeatingStock!DO22*'TechHeat-RES-SA'!O10</f>
        <v>0</v>
      </c>
      <c r="L10" s="3">
        <f>attached_AttachedHeatingStock!EM22*'TechHeat-RES-SA'!O10</f>
        <v>1.8000000000000002E-3</v>
      </c>
      <c r="M10" s="3">
        <f>attached_AttachedHeatingStock!FK22*'TechHeat-RES-SA'!O10</f>
        <v>8.3000000000000001E-3</v>
      </c>
      <c r="O10" s="3">
        <v>1E-3</v>
      </c>
    </row>
    <row r="11" spans="2:18">
      <c r="B11" s="205"/>
      <c r="C11" s="78" t="str">
        <f>attached_heating_EFF!B22</f>
        <v>Other1</v>
      </c>
      <c r="D11" s="3" t="s">
        <v>249</v>
      </c>
      <c r="E11" s="3" t="s">
        <v>220</v>
      </c>
      <c r="F11" s="3" t="s">
        <v>255</v>
      </c>
      <c r="G11" s="3">
        <f>attached_AttachedHeatingStock!W23*'TechHeat-RES-SA'!O11</f>
        <v>1.1999999999999999E-3</v>
      </c>
      <c r="H11" s="3">
        <f>attached_AttachedHeatingStock!AU23*'TechHeat-RES-SA'!O11</f>
        <v>1.4E-3</v>
      </c>
      <c r="I11" s="3">
        <f>attached_AttachedHeatingStock!BS23*'TechHeat-RES-SA'!O11</f>
        <v>2.9600000000000001E-2</v>
      </c>
      <c r="J11" s="3">
        <f>attached_AttachedHeatingStock!CQ23*'TechHeat-RES-SA'!O11</f>
        <v>2.0000000000000001E-4</v>
      </c>
      <c r="K11" s="3">
        <f>attached_AttachedHeatingStock!DO23*'TechHeat-RES-SA'!O11</f>
        <v>5.0000000000000001E-4</v>
      </c>
      <c r="L11" s="3">
        <f>attached_AttachedHeatingStock!EM23*'TechHeat-RES-SA'!O11</f>
        <v>2E-3</v>
      </c>
      <c r="M11" s="3">
        <f>attached_AttachedHeatingStock!FK23*'TechHeat-RES-SA'!O11</f>
        <v>2.7000000000000001E-3</v>
      </c>
      <c r="O11" s="3">
        <v>1E-3</v>
      </c>
    </row>
    <row r="12" spans="2:18">
      <c r="B12" s="205"/>
      <c r="C12" s="78" t="str">
        <f>attached_heating_EFF!B23</f>
        <v>Wood</v>
      </c>
      <c r="D12" s="3" t="s">
        <v>250</v>
      </c>
      <c r="E12" s="3" t="s">
        <v>221</v>
      </c>
      <c r="F12" s="3" t="s">
        <v>255</v>
      </c>
      <c r="G12" s="3">
        <f>attached_AttachedHeatingStock!W24*'TechHeat-RES-SA'!O12</f>
        <v>5.7999999999999996E-3</v>
      </c>
      <c r="H12" s="3">
        <f>attached_AttachedHeatingStock!AU24*'TechHeat-RES-SA'!O12</f>
        <v>8.5000000000000006E-3</v>
      </c>
      <c r="I12" s="3">
        <f>attached_AttachedHeatingStock!BS24*'TechHeat-RES-SA'!O12</f>
        <v>9.0000000000000011E-3</v>
      </c>
      <c r="J12" s="3">
        <f>attached_AttachedHeatingStock!CQ24*'TechHeat-RES-SA'!O12</f>
        <v>2.9999999999999997E-4</v>
      </c>
      <c r="K12" s="3">
        <f>attached_AttachedHeatingStock!DO24*'TechHeat-RES-SA'!O12</f>
        <v>2.0000000000000001E-4</v>
      </c>
      <c r="L12" s="3">
        <f>attached_AttachedHeatingStock!EM24*'TechHeat-RES-SA'!O12</f>
        <v>2.9999999999999997E-4</v>
      </c>
      <c r="M12" s="3">
        <f>attached_AttachedHeatingStock!FK24*'TechHeat-RES-SA'!O12</f>
        <v>6.7000000000000002E-3</v>
      </c>
      <c r="O12" s="3">
        <v>1E-3</v>
      </c>
    </row>
    <row r="13" spans="2:18" ht="14.5">
      <c r="B13" s="205"/>
      <c r="C13" s="36" t="s">
        <v>165</v>
      </c>
      <c r="D13" s="87" t="s">
        <v>251</v>
      </c>
      <c r="E13" s="87" t="s">
        <v>55</v>
      </c>
      <c r="F13" s="3" t="s">
        <v>255</v>
      </c>
      <c r="G13" s="3">
        <f>attached_AttachedHeatingStock!W26*'TechHeat-RES-SA'!O13</f>
        <v>1.1999999999999999E-3</v>
      </c>
      <c r="H13" s="3">
        <f>attached_AttachedHeatingStock!AU26*'TechHeat-RES-SA'!O13</f>
        <v>1.0699999999999999E-2</v>
      </c>
      <c r="I13" s="3">
        <f>attached_AttachedHeatingStock!BS26*'TechHeat-RES-SA'!O13</f>
        <v>1.6999999999999999E-3</v>
      </c>
      <c r="J13" s="3">
        <f>attached_AttachedHeatingStock!CQ26*'TechHeat-RES-SA'!O13</f>
        <v>0</v>
      </c>
      <c r="K13" s="3">
        <f>attached_AttachedHeatingStock!DO26*'TechHeat-RES-SA'!O13</f>
        <v>0</v>
      </c>
      <c r="L13" s="3">
        <f>attached_AttachedHeatingStock!EM26*'TechHeat-RES-SA'!O13</f>
        <v>0</v>
      </c>
      <c r="M13" s="3">
        <f>attached_AttachedHeatingStock!FK26*'TechHeat-RES-SA'!O13</f>
        <v>1.6000000000000001E-3</v>
      </c>
      <c r="O13" s="3">
        <v>1E-3</v>
      </c>
    </row>
    <row r="14" spans="2:18">
      <c r="B14" s="205"/>
      <c r="E14" s="87" t="s">
        <v>221</v>
      </c>
      <c r="O14" s="3">
        <v>1E-3</v>
      </c>
    </row>
    <row r="15" spans="2:18" ht="14.5">
      <c r="B15" s="205"/>
      <c r="C15" s="36" t="s">
        <v>166</v>
      </c>
      <c r="D15" s="87" t="s">
        <v>252</v>
      </c>
      <c r="E15" s="87" t="s">
        <v>62</v>
      </c>
      <c r="F15" s="3" t="s">
        <v>255</v>
      </c>
      <c r="G15" s="3">
        <f>attached_AttachedHeatingStock!W27*'TechHeat-RES-SA'!O15</f>
        <v>8.0000000000000004E-4</v>
      </c>
      <c r="H15" s="3">
        <f>attached_AttachedHeatingStock!AU27*'TechHeat-RES-SA'!O15</f>
        <v>4.2000000000000006E-3</v>
      </c>
      <c r="I15" s="3">
        <f>attached_AttachedHeatingStock!BS27*'TechHeat-RES-SA'!O15</f>
        <v>1.6999999999999999E-3</v>
      </c>
      <c r="J15" s="3">
        <f>attached_AttachedHeatingStock!CQ27*'TechHeat-RES-SA'!O15</f>
        <v>0</v>
      </c>
      <c r="K15" s="3">
        <f>attached_AttachedHeatingStock!DO27*'TechHeat-RES-SA'!O15</f>
        <v>0</v>
      </c>
      <c r="L15" s="3">
        <f>attached_AttachedHeatingStock!EM27*'TechHeat-RES-SA'!O15</f>
        <v>0</v>
      </c>
      <c r="M15" s="3">
        <f>attached_AttachedHeatingStock!FK27*'TechHeat-RES-SA'!O15</f>
        <v>2.0000000000000001E-4</v>
      </c>
      <c r="O15" s="3">
        <v>1E-3</v>
      </c>
    </row>
    <row r="16" spans="2:18">
      <c r="B16" s="205"/>
      <c r="E16" s="87" t="s">
        <v>221</v>
      </c>
      <c r="O16" s="3">
        <v>1E-3</v>
      </c>
    </row>
    <row r="17" spans="2:33" ht="14.5">
      <c r="B17" s="205"/>
      <c r="C17" s="36" t="s">
        <v>167</v>
      </c>
      <c r="D17" s="87" t="s">
        <v>253</v>
      </c>
      <c r="E17" s="87" t="s">
        <v>55</v>
      </c>
      <c r="F17" s="3" t="s">
        <v>255</v>
      </c>
      <c r="G17" s="3">
        <f>attached_AttachedHeatingStock!W28*'TechHeat-RES-SA'!O17</f>
        <v>0</v>
      </c>
      <c r="H17" s="3">
        <f>attached_AttachedHeatingStock!AU28*'TechHeat-RES-SA'!O17</f>
        <v>6.9999999999999999E-4</v>
      </c>
      <c r="I17" s="3">
        <f>attached_AttachedHeatingStock!BS28*'TechHeat-RES-SA'!O17</f>
        <v>2.8999999999999998E-3</v>
      </c>
      <c r="J17" s="3">
        <f>attached_AttachedHeatingStock!CQ28*'TechHeat-RES-SA'!O17</f>
        <v>0</v>
      </c>
      <c r="K17" s="3">
        <f>attached_AttachedHeatingStock!DO28*'TechHeat-RES-SA'!O17</f>
        <v>1E-4</v>
      </c>
      <c r="L17" s="3">
        <f>attached_AttachedHeatingStock!EM28*'TechHeat-RES-SA'!O17</f>
        <v>2.9999999999999997E-4</v>
      </c>
      <c r="M17" s="3">
        <f>attached_AttachedHeatingStock!FK28*'TechHeat-RES-SA'!O17</f>
        <v>8.0000000000000004E-4</v>
      </c>
      <c r="O17" s="3">
        <v>1E-3</v>
      </c>
    </row>
    <row r="18" spans="2:33">
      <c r="B18" s="205"/>
      <c r="E18" s="87" t="s">
        <v>58</v>
      </c>
      <c r="O18" s="3">
        <v>1E-3</v>
      </c>
    </row>
    <row r="19" spans="2:33" ht="14.5">
      <c r="B19" s="205"/>
      <c r="C19" s="36" t="s">
        <v>168</v>
      </c>
      <c r="D19" s="87" t="s">
        <v>254</v>
      </c>
      <c r="E19" s="87" t="s">
        <v>55</v>
      </c>
      <c r="F19" s="3" t="s">
        <v>255</v>
      </c>
      <c r="G19" s="3">
        <f>attached_AttachedHeatingStock!W29*'TechHeat-RES-SA'!O19</f>
        <v>6.9999999999999999E-4</v>
      </c>
      <c r="H19" s="3">
        <f>attached_AttachedHeatingStock!AU29*'TechHeat-RES-SA'!O19</f>
        <v>1.7000000000000001E-2</v>
      </c>
      <c r="I19" s="3">
        <f>attached_AttachedHeatingStock!BS29*'TechHeat-RES-SA'!O19</f>
        <v>9.0000000000000008E-4</v>
      </c>
      <c r="J19" s="3">
        <f>attached_AttachedHeatingStock!CQ29*'TechHeat-RES-SA'!O19</f>
        <v>0</v>
      </c>
      <c r="K19" s="3">
        <f>attached_AttachedHeatingStock!DO29*'TechHeat-RES-SA'!O19</f>
        <v>0</v>
      </c>
      <c r="L19" s="3">
        <f>attached_AttachedHeatingStock!EM29*'TechHeat-RES-SA'!O19</f>
        <v>0</v>
      </c>
      <c r="M19" s="3">
        <f>attached_AttachedHeatingStock!FK29*'TechHeat-RES-SA'!O19</f>
        <v>0</v>
      </c>
      <c r="O19" s="3">
        <v>1E-3</v>
      </c>
    </row>
    <row r="20" spans="2:33">
      <c r="B20" s="205"/>
      <c r="E20" s="87" t="s">
        <v>62</v>
      </c>
      <c r="O20" s="3">
        <v>1E-3</v>
      </c>
    </row>
    <row r="21" spans="2:33">
      <c r="O21" s="3">
        <v>1E-3</v>
      </c>
    </row>
    <row r="25" spans="2:33" ht="14.5">
      <c r="D25" s="78"/>
      <c r="E25" s="78"/>
      <c r="F25" s="74" t="s">
        <v>212</v>
      </c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</row>
    <row r="26" spans="2:33" ht="15" thickBot="1">
      <c r="D26" s="75" t="s">
        <v>1</v>
      </c>
      <c r="E26" s="75" t="s">
        <v>2</v>
      </c>
      <c r="F26" s="75" t="s">
        <v>3</v>
      </c>
      <c r="G26" s="3" t="s">
        <v>141</v>
      </c>
      <c r="H26" s="3" t="s">
        <v>142</v>
      </c>
      <c r="I26" s="3" t="s">
        <v>143</v>
      </c>
      <c r="J26" s="3" t="s">
        <v>144</v>
      </c>
      <c r="K26" s="3" t="s">
        <v>145</v>
      </c>
      <c r="L26" s="3" t="s">
        <v>146</v>
      </c>
      <c r="M26" s="3" t="s">
        <v>147</v>
      </c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</row>
    <row r="27" spans="2:33">
      <c r="D27" s="3" t="s">
        <v>394</v>
      </c>
      <c r="E27" s="3" t="s">
        <v>62</v>
      </c>
      <c r="F27" s="3" t="s">
        <v>255</v>
      </c>
      <c r="G27" s="81">
        <f>attached_heating_EFF!W14*0.01</f>
        <v>0.6</v>
      </c>
      <c r="H27" s="81">
        <f>attached_heating_EFF!AU14*0.01</f>
        <v>0.6</v>
      </c>
      <c r="I27" s="81">
        <f>attached_heating_EFF!BS14*0.01</f>
        <v>0.6</v>
      </c>
      <c r="J27" s="81">
        <f>attached_heating_EFF!CQ14/100</f>
        <v>0.6</v>
      </c>
      <c r="K27" s="81">
        <f>attached_heating_EFF!DO14*0.01</f>
        <v>0.6</v>
      </c>
      <c r="L27" s="81">
        <f>attached_heating_EFF!EM14/100</f>
        <v>0.6</v>
      </c>
      <c r="M27" s="81">
        <f>attached_heating_EFF!FK14/100</f>
        <v>0.6</v>
      </c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</row>
    <row r="28" spans="2:33">
      <c r="D28" s="3" t="s">
        <v>395</v>
      </c>
      <c r="E28" s="3" t="s">
        <v>62</v>
      </c>
      <c r="F28" s="3" t="s">
        <v>255</v>
      </c>
      <c r="G28" s="81">
        <f>attached_heating_EFF!W15*0.01</f>
        <v>0.78</v>
      </c>
      <c r="H28" s="81">
        <f>attached_heating_EFF!AU15*0.01</f>
        <v>0.78</v>
      </c>
      <c r="I28" s="81">
        <f>attached_heating_EFF!BS15*0.01</f>
        <v>0.78</v>
      </c>
      <c r="J28" s="81">
        <f>attached_heating_EFF!CQ15/100</f>
        <v>0.78</v>
      </c>
      <c r="K28" s="81">
        <f>attached_heating_EFF!DO15*0.01</f>
        <v>0.78</v>
      </c>
      <c r="L28" s="81">
        <f>attached_heating_EFF!EM15/100</f>
        <v>0.78</v>
      </c>
      <c r="M28" s="81">
        <f>attached_heating_EFF!FK15/100</f>
        <v>0.78</v>
      </c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</row>
    <row r="29" spans="2:33">
      <c r="D29" s="3" t="s">
        <v>396</v>
      </c>
      <c r="E29" s="3" t="s">
        <v>62</v>
      </c>
      <c r="F29" s="3" t="s">
        <v>255</v>
      </c>
      <c r="G29" s="81">
        <f>attached_heating_EFF!W16*0.01</f>
        <v>0.85</v>
      </c>
      <c r="H29" s="81">
        <f>attached_heating_EFF!AU16*0.01</f>
        <v>0.85</v>
      </c>
      <c r="I29" s="81">
        <f>attached_heating_EFF!BS16*0.01</f>
        <v>0.85</v>
      </c>
      <c r="J29" s="81">
        <f>attached_heating_EFF!CQ16/100</f>
        <v>0.85</v>
      </c>
      <c r="K29" s="81">
        <f>attached_heating_EFF!DO16*0.01</f>
        <v>0.85</v>
      </c>
      <c r="L29" s="81">
        <f>attached_heating_EFF!EM16/100</f>
        <v>0.85</v>
      </c>
      <c r="M29" s="81">
        <f>attached_heating_EFF!FK16/100</f>
        <v>0.85</v>
      </c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</row>
    <row r="30" spans="2:33">
      <c r="D30" s="3" t="s">
        <v>397</v>
      </c>
      <c r="E30" s="3" t="s">
        <v>58</v>
      </c>
      <c r="F30" s="3" t="s">
        <v>255</v>
      </c>
      <c r="G30" s="81">
        <f>attached_heating_EFF!W17*0.01</f>
        <v>0.62</v>
      </c>
      <c r="H30" s="81">
        <f>attached_heating_EFF!AU17*0.01</f>
        <v>0.62</v>
      </c>
      <c r="I30" s="81">
        <f>attached_heating_EFF!BS17*0.01</f>
        <v>0.62</v>
      </c>
      <c r="J30" s="81">
        <f>attached_heating_EFF!CQ17/100</f>
        <v>0.62</v>
      </c>
      <c r="K30" s="81">
        <f>attached_heating_EFF!DO17*0.01</f>
        <v>0.62</v>
      </c>
      <c r="L30" s="81">
        <f>attached_heating_EFF!EM17/100</f>
        <v>0.62</v>
      </c>
      <c r="M30" s="81">
        <f>attached_heating_EFF!FK17/100</f>
        <v>0.62</v>
      </c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</row>
    <row r="31" spans="2:33">
      <c r="D31" s="3" t="s">
        <v>398</v>
      </c>
      <c r="E31" s="3" t="s">
        <v>58</v>
      </c>
      <c r="F31" s="3" t="s">
        <v>255</v>
      </c>
      <c r="G31" s="81">
        <f>attached_heating_EFF!W18*0.01</f>
        <v>0.8</v>
      </c>
      <c r="H31" s="81">
        <f>attached_heating_EFF!AU18*0.01</f>
        <v>0.8</v>
      </c>
      <c r="I31" s="81">
        <f>attached_heating_EFF!BS18*0.01</f>
        <v>0.8</v>
      </c>
      <c r="J31" s="81">
        <f>attached_heating_EFF!CQ18/100</f>
        <v>0.8</v>
      </c>
      <c r="K31" s="81">
        <f>attached_heating_EFF!DO18*0.01</f>
        <v>0.8</v>
      </c>
      <c r="L31" s="81">
        <f>attached_heating_EFF!EM18/100</f>
        <v>0.8</v>
      </c>
      <c r="M31" s="81">
        <f>attached_heating_EFF!FK18/100</f>
        <v>0.8</v>
      </c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</row>
    <row r="32" spans="2:33">
      <c r="D32" s="3" t="s">
        <v>399</v>
      </c>
      <c r="E32" s="3" t="s">
        <v>58</v>
      </c>
      <c r="F32" s="3" t="s">
        <v>255</v>
      </c>
      <c r="G32" s="81">
        <f>attached_heating_EFF!W19*0.01</f>
        <v>0.9</v>
      </c>
      <c r="H32" s="81">
        <f>attached_heating_EFF!AU19*0.01</f>
        <v>0.9</v>
      </c>
      <c r="I32" s="81">
        <f>attached_heating_EFF!BS19*0.01</f>
        <v>0.9</v>
      </c>
      <c r="J32" s="81">
        <f>attached_heating_EFF!CQ19/100</f>
        <v>0.9</v>
      </c>
      <c r="K32" s="81">
        <f>attached_heating_EFF!DO19*0.01</f>
        <v>0.9</v>
      </c>
      <c r="L32" s="81">
        <f>attached_heating_EFF!EM19/100</f>
        <v>0.9</v>
      </c>
      <c r="M32" s="81">
        <f>attached_heating_EFF!FK19/100</f>
        <v>0.9</v>
      </c>
    </row>
    <row r="33" spans="1:21">
      <c r="D33" s="3" t="s">
        <v>247</v>
      </c>
      <c r="E33" s="3" t="s">
        <v>55</v>
      </c>
      <c r="F33" s="3" t="s">
        <v>255</v>
      </c>
      <c r="G33" s="81">
        <f>attached_heating_EFF!W20*0.01</f>
        <v>1</v>
      </c>
      <c r="H33" s="81">
        <f>attached_heating_EFF!AU20*0.01</f>
        <v>1</v>
      </c>
      <c r="I33" s="81">
        <f>attached_heating_EFF!BS20*0.01</f>
        <v>1</v>
      </c>
      <c r="J33" s="81">
        <f>attached_heating_EFF!CQ20/100</f>
        <v>1</v>
      </c>
      <c r="K33" s="81">
        <f>attached_heating_EFF!DO20*0.01</f>
        <v>1</v>
      </c>
      <c r="L33" s="81">
        <f>attached_heating_EFF!EM20/100</f>
        <v>1</v>
      </c>
      <c r="M33" s="81">
        <f>attached_heating_EFF!FK20/100</f>
        <v>1</v>
      </c>
    </row>
    <row r="34" spans="1:21">
      <c r="D34" s="3" t="s">
        <v>248</v>
      </c>
      <c r="E34" s="3" t="s">
        <v>61</v>
      </c>
      <c r="F34" s="3" t="s">
        <v>255</v>
      </c>
      <c r="G34" s="81">
        <f>attached_heating_EFF!W21*0.01</f>
        <v>1.9000000000000001</v>
      </c>
      <c r="H34" s="81">
        <f>attached_heating_EFF!AU21*0.01</f>
        <v>1.9000000000000001</v>
      </c>
      <c r="I34" s="81">
        <f>attached_heating_EFF!BS21*0.01</f>
        <v>1.9000000000000001</v>
      </c>
      <c r="J34" s="81">
        <f>attached_heating_EFF!CQ21/100</f>
        <v>1.9</v>
      </c>
      <c r="K34" s="81">
        <f>attached_heating_EFF!DO21*0.01</f>
        <v>1.9000000000000001</v>
      </c>
      <c r="L34" s="81">
        <f>attached_heating_EFF!EM21/100</f>
        <v>1.9</v>
      </c>
      <c r="M34" s="81">
        <f>attached_heating_EFF!FK21/100</f>
        <v>1.9</v>
      </c>
    </row>
    <row r="35" spans="1:21">
      <c r="D35" s="3" t="s">
        <v>249</v>
      </c>
      <c r="E35" s="3" t="s">
        <v>220</v>
      </c>
      <c r="F35" s="3" t="s">
        <v>255</v>
      </c>
      <c r="G35" s="81">
        <f>attached_heating_EFF!W22*0.01</f>
        <v>0.5</v>
      </c>
      <c r="H35" s="81">
        <f>attached_heating_EFF!AU22*0.01</f>
        <v>0.5</v>
      </c>
      <c r="I35" s="81">
        <f>attached_heating_EFF!BS22*0.01</f>
        <v>0.5</v>
      </c>
      <c r="J35" s="81">
        <f>attached_heating_EFF!CQ22/100</f>
        <v>0.5</v>
      </c>
      <c r="K35" s="81">
        <f>attached_heating_EFF!DO22*0.01</f>
        <v>0.5</v>
      </c>
      <c r="L35" s="81">
        <f>attached_heating_EFF!EM22/100</f>
        <v>0.5</v>
      </c>
      <c r="M35" s="81">
        <f>attached_heating_EFF!FK22/100</f>
        <v>0.5</v>
      </c>
    </row>
    <row r="36" spans="1:21">
      <c r="D36" s="3" t="s">
        <v>250</v>
      </c>
      <c r="E36" s="3" t="s">
        <v>221</v>
      </c>
      <c r="F36" s="3" t="s">
        <v>255</v>
      </c>
      <c r="G36" s="81">
        <f>attached_heating_EFF!W23*0.01</f>
        <v>0.5</v>
      </c>
      <c r="H36" s="81">
        <f>attached_heating_EFF!AU23*0.01</f>
        <v>0.5</v>
      </c>
      <c r="I36" s="81">
        <f>attached_heating_EFF!BS23*0.01</f>
        <v>0.5</v>
      </c>
      <c r="J36" s="81">
        <f>attached_heating_EFF!CQ23/100</f>
        <v>0.5</v>
      </c>
      <c r="K36" s="81">
        <f>attached_heating_EFF!DO23*0.01</f>
        <v>0.5</v>
      </c>
      <c r="L36" s="81">
        <f>attached_heating_EFF!EM23/100</f>
        <v>0.5</v>
      </c>
      <c r="M36" s="81">
        <f>attached_heating_EFF!FK23/100</f>
        <v>0.5</v>
      </c>
    </row>
    <row r="37" spans="1:21">
      <c r="D37" s="87" t="s">
        <v>251</v>
      </c>
      <c r="E37" s="87" t="s">
        <v>55</v>
      </c>
      <c r="F37" s="3" t="s">
        <v>255</v>
      </c>
      <c r="G37" s="81">
        <v>0.75</v>
      </c>
      <c r="H37" s="81">
        <v>0.75</v>
      </c>
      <c r="I37" s="81">
        <v>0.75</v>
      </c>
      <c r="J37" s="81">
        <v>0.75</v>
      </c>
      <c r="K37" s="81">
        <v>0.75</v>
      </c>
      <c r="L37" s="81">
        <v>0.75</v>
      </c>
      <c r="M37" s="81">
        <v>0.75</v>
      </c>
      <c r="O37" s="161">
        <f>AVERAGE(G37:G38)</f>
        <v>0.75</v>
      </c>
      <c r="P37" s="161">
        <f t="shared" ref="P37:U37" si="0">AVERAGE(H37:H38)</f>
        <v>0.75</v>
      </c>
      <c r="Q37" s="161">
        <f t="shared" si="0"/>
        <v>0.75</v>
      </c>
      <c r="R37" s="161">
        <f t="shared" si="0"/>
        <v>0.75</v>
      </c>
      <c r="S37" s="161">
        <f t="shared" si="0"/>
        <v>0.75</v>
      </c>
      <c r="T37" s="161">
        <f t="shared" si="0"/>
        <v>0.75</v>
      </c>
      <c r="U37" s="161">
        <f t="shared" si="0"/>
        <v>0.75</v>
      </c>
    </row>
    <row r="38" spans="1:21">
      <c r="E38" s="87" t="s">
        <v>221</v>
      </c>
      <c r="G38" s="81"/>
      <c r="H38" s="81"/>
      <c r="I38" s="81"/>
      <c r="J38" s="81"/>
      <c r="K38" s="81"/>
      <c r="L38" s="81"/>
      <c r="M38" s="81"/>
      <c r="O38" s="161"/>
      <c r="P38" s="161"/>
      <c r="Q38" s="161"/>
      <c r="R38" s="161"/>
      <c r="S38" s="161"/>
      <c r="T38" s="161"/>
      <c r="U38" s="161"/>
    </row>
    <row r="39" spans="1:21" ht="14.5">
      <c r="A39" s="72"/>
      <c r="B39" s="72"/>
      <c r="C39" s="72"/>
      <c r="D39" s="87" t="s">
        <v>252</v>
      </c>
      <c r="E39" s="87" t="s">
        <v>62</v>
      </c>
      <c r="F39" s="3" t="s">
        <v>255</v>
      </c>
      <c r="G39" s="81">
        <v>0.67500000000000004</v>
      </c>
      <c r="H39" s="81">
        <v>0.67500000000000004</v>
      </c>
      <c r="I39" s="81">
        <v>0.67500000000000004</v>
      </c>
      <c r="J39" s="81">
        <v>0.67500000000000004</v>
      </c>
      <c r="K39" s="81">
        <v>0.67500000000000004</v>
      </c>
      <c r="L39" s="81">
        <v>0.67500000000000004</v>
      </c>
      <c r="M39" s="81">
        <v>0.67500000000000004</v>
      </c>
      <c r="O39" s="161">
        <f>AVERAGE(G39:G40)</f>
        <v>0.67500000000000004</v>
      </c>
      <c r="P39" s="161">
        <f t="shared" ref="P39" si="1">AVERAGE(H39:H40)</f>
        <v>0.67500000000000004</v>
      </c>
      <c r="Q39" s="161">
        <f t="shared" ref="Q39" si="2">AVERAGE(I39:I40)</f>
        <v>0.67500000000000004</v>
      </c>
      <c r="R39" s="161">
        <f t="shared" ref="R39" si="3">AVERAGE(J39:J40)</f>
        <v>0.67500000000000004</v>
      </c>
      <c r="S39" s="161">
        <f t="shared" ref="S39" si="4">AVERAGE(K39:K40)</f>
        <v>0.67500000000000004</v>
      </c>
      <c r="T39" s="161">
        <f t="shared" ref="T39" si="5">AVERAGE(L39:L40)</f>
        <v>0.67500000000000004</v>
      </c>
      <c r="U39" s="161">
        <f t="shared" ref="U39" si="6">AVERAGE(M39:M40)</f>
        <v>0.67500000000000004</v>
      </c>
    </row>
    <row r="40" spans="1:21" ht="14.5">
      <c r="A40" s="72"/>
      <c r="B40" s="72"/>
      <c r="C40" s="72"/>
      <c r="E40" s="87" t="s">
        <v>221</v>
      </c>
      <c r="G40" s="81"/>
      <c r="H40" s="81"/>
      <c r="I40" s="81"/>
      <c r="J40" s="81"/>
      <c r="K40" s="81"/>
      <c r="L40" s="81"/>
      <c r="M40" s="81"/>
      <c r="O40" s="161"/>
      <c r="P40" s="161"/>
      <c r="Q40" s="161"/>
      <c r="R40" s="161"/>
      <c r="S40" s="161"/>
      <c r="T40" s="161"/>
      <c r="U40" s="161"/>
    </row>
    <row r="41" spans="1:21" ht="14.5">
      <c r="A41" s="72"/>
      <c r="B41" s="72"/>
      <c r="C41" s="72"/>
      <c r="D41" s="87" t="s">
        <v>253</v>
      </c>
      <c r="E41" s="87" t="s">
        <v>55</v>
      </c>
      <c r="F41" s="3" t="s">
        <v>255</v>
      </c>
      <c r="G41" s="81">
        <v>0.9</v>
      </c>
      <c r="H41" s="81">
        <v>0.9</v>
      </c>
      <c r="I41" s="81">
        <v>0.9</v>
      </c>
      <c r="J41" s="81">
        <v>0.9</v>
      </c>
      <c r="K41" s="81">
        <v>0.9</v>
      </c>
      <c r="L41" s="81">
        <v>0.9</v>
      </c>
      <c r="M41" s="81">
        <v>0.9</v>
      </c>
      <c r="O41" s="161">
        <f>AVERAGE(G41:G42)</f>
        <v>0.9</v>
      </c>
      <c r="P41" s="161">
        <f t="shared" ref="P41" si="7">AVERAGE(H41:H42)</f>
        <v>0.9</v>
      </c>
      <c r="Q41" s="161">
        <f t="shared" ref="Q41" si="8">AVERAGE(I41:I42)</f>
        <v>0.9</v>
      </c>
      <c r="R41" s="161">
        <f t="shared" ref="R41" si="9">AVERAGE(J41:J42)</f>
        <v>0.9</v>
      </c>
      <c r="S41" s="161">
        <f t="shared" ref="S41" si="10">AVERAGE(K41:K42)</f>
        <v>0.9</v>
      </c>
      <c r="T41" s="161">
        <f t="shared" ref="T41" si="11">AVERAGE(L41:L42)</f>
        <v>0.9</v>
      </c>
      <c r="U41" s="161">
        <f t="shared" ref="U41" si="12">AVERAGE(M41:M42)</f>
        <v>0.9</v>
      </c>
    </row>
    <row r="42" spans="1:21" ht="14.5">
      <c r="A42" s="83"/>
      <c r="B42" s="83"/>
      <c r="C42" s="72"/>
      <c r="E42" s="87" t="s">
        <v>58</v>
      </c>
      <c r="G42" s="81"/>
      <c r="H42" s="81"/>
      <c r="I42" s="81"/>
      <c r="J42" s="81"/>
      <c r="K42" s="81"/>
      <c r="L42" s="81"/>
      <c r="M42" s="81"/>
      <c r="O42" s="161"/>
      <c r="P42" s="161"/>
      <c r="Q42" s="161"/>
      <c r="R42" s="161"/>
      <c r="S42" s="161"/>
      <c r="T42" s="161"/>
      <c r="U42" s="161"/>
    </row>
    <row r="43" spans="1:21" ht="14.5">
      <c r="A43" s="83"/>
      <c r="B43" s="83"/>
      <c r="C43" s="72"/>
      <c r="D43" s="87" t="s">
        <v>254</v>
      </c>
      <c r="E43" s="87" t="s">
        <v>55</v>
      </c>
      <c r="F43" s="3" t="s">
        <v>255</v>
      </c>
      <c r="G43" s="81">
        <v>0.89</v>
      </c>
      <c r="H43" s="81">
        <v>0.89</v>
      </c>
      <c r="I43" s="81">
        <v>0.89</v>
      </c>
      <c r="J43" s="81">
        <v>0.89</v>
      </c>
      <c r="K43" s="81">
        <v>0.89</v>
      </c>
      <c r="L43" s="81">
        <v>0.89</v>
      </c>
      <c r="M43" s="81">
        <v>0.89</v>
      </c>
      <c r="O43" s="161">
        <f>AVERAGE(G43:G44)</f>
        <v>0.89</v>
      </c>
      <c r="P43" s="161">
        <f t="shared" ref="P43" si="13">AVERAGE(H43:H44)</f>
        <v>0.89</v>
      </c>
      <c r="Q43" s="161">
        <f t="shared" ref="Q43" si="14">AVERAGE(I43:I44)</f>
        <v>0.89</v>
      </c>
      <c r="R43" s="161">
        <f t="shared" ref="R43" si="15">AVERAGE(J43:J44)</f>
        <v>0.89</v>
      </c>
      <c r="S43" s="161">
        <f t="shared" ref="S43" si="16">AVERAGE(K43:K44)</f>
        <v>0.89</v>
      </c>
      <c r="T43" s="161">
        <f t="shared" ref="T43" si="17">AVERAGE(L43:L44)</f>
        <v>0.89</v>
      </c>
      <c r="U43" s="161">
        <f t="shared" ref="U43" si="18">AVERAGE(M43:M44)</f>
        <v>0.89</v>
      </c>
    </row>
    <row r="44" spans="1:21" ht="14.5">
      <c r="A44" s="72"/>
      <c r="B44" s="72"/>
      <c r="C44" s="72"/>
      <c r="E44" s="87" t="s">
        <v>62</v>
      </c>
      <c r="G44" s="81"/>
      <c r="H44" s="81"/>
      <c r="I44" s="81"/>
      <c r="J44" s="81"/>
      <c r="K44" s="81"/>
      <c r="L44" s="81"/>
      <c r="M44" s="81"/>
    </row>
    <row r="45" spans="1:21" ht="14.5">
      <c r="A45" s="72"/>
      <c r="B45" s="72"/>
      <c r="C45" s="72"/>
      <c r="D45" s="72"/>
      <c r="E45" s="72"/>
      <c r="F45" s="72"/>
      <c r="G45" s="82"/>
      <c r="H45" s="82"/>
      <c r="I45" s="82"/>
      <c r="J45" s="82"/>
      <c r="K45" s="82"/>
      <c r="L45" s="82"/>
      <c r="M45" s="82"/>
    </row>
    <row r="46" spans="1:21" ht="14.5">
      <c r="A46" s="72"/>
      <c r="B46" s="72"/>
      <c r="C46" s="72"/>
      <c r="D46" s="72"/>
      <c r="E46" s="72"/>
      <c r="F46" s="72"/>
      <c r="G46" s="82"/>
      <c r="H46" s="82"/>
      <c r="I46" s="82"/>
      <c r="J46" s="82"/>
      <c r="K46" s="82"/>
      <c r="L46" s="82"/>
      <c r="M46" s="82"/>
    </row>
    <row r="47" spans="1:21" ht="14.5">
      <c r="A47" s="72"/>
      <c r="B47" s="72"/>
      <c r="C47" s="72"/>
      <c r="D47" s="72"/>
      <c r="E47" s="72"/>
      <c r="F47" s="72"/>
      <c r="G47" s="82"/>
      <c r="H47" s="82"/>
      <c r="I47" s="82"/>
      <c r="J47" s="82"/>
      <c r="K47" s="82"/>
      <c r="L47" s="82"/>
      <c r="M47" s="82"/>
    </row>
    <row r="50" spans="1:27">
      <c r="O50" s="87" t="s">
        <v>230</v>
      </c>
      <c r="R50" s="87" t="s">
        <v>244</v>
      </c>
    </row>
    <row r="51" spans="1:27" ht="14.5">
      <c r="A51" s="72"/>
      <c r="B51" s="72"/>
      <c r="C51" s="72"/>
      <c r="D51" s="72"/>
      <c r="E51" s="72"/>
      <c r="F51" s="74" t="s">
        <v>246</v>
      </c>
      <c r="G51" s="72"/>
      <c r="H51" s="72"/>
      <c r="I51" s="72"/>
      <c r="J51" s="72"/>
      <c r="K51" s="72"/>
      <c r="L51" s="72"/>
      <c r="R51" s="87" t="s">
        <v>245</v>
      </c>
    </row>
    <row r="52" spans="1:27" ht="15" thickBot="1">
      <c r="A52" s="72"/>
      <c r="B52" s="72"/>
      <c r="C52" s="72"/>
      <c r="D52" s="75" t="s">
        <v>1</v>
      </c>
      <c r="E52" s="75" t="s">
        <v>2</v>
      </c>
      <c r="F52" s="75" t="s">
        <v>3</v>
      </c>
      <c r="G52" s="3" t="s">
        <v>141</v>
      </c>
      <c r="H52" s="3" t="s">
        <v>142</v>
      </c>
      <c r="I52" s="3" t="s">
        <v>143</v>
      </c>
      <c r="J52" s="3" t="s">
        <v>144</v>
      </c>
      <c r="K52" s="3" t="s">
        <v>145</v>
      </c>
      <c r="L52" s="3" t="s">
        <v>146</v>
      </c>
      <c r="M52" s="3" t="s">
        <v>147</v>
      </c>
      <c r="R52" s="75" t="s">
        <v>1</v>
      </c>
      <c r="S52" s="75" t="s">
        <v>4</v>
      </c>
      <c r="T52" s="75" t="s">
        <v>0</v>
      </c>
      <c r="U52" s="3" t="s">
        <v>141</v>
      </c>
      <c r="V52" s="3" t="s">
        <v>142</v>
      </c>
      <c r="W52" s="3" t="s">
        <v>143</v>
      </c>
      <c r="X52" s="3" t="s">
        <v>144</v>
      </c>
      <c r="Y52" s="3" t="s">
        <v>145</v>
      </c>
      <c r="Z52" s="3" t="s">
        <v>146</v>
      </c>
      <c r="AA52" s="3" t="s">
        <v>147</v>
      </c>
    </row>
    <row r="53" spans="1:27" ht="14.5">
      <c r="A53" s="72"/>
      <c r="B53" s="72"/>
      <c r="C53" s="72"/>
      <c r="D53" s="3" t="s">
        <v>394</v>
      </c>
      <c r="E53" s="3" t="s">
        <v>62</v>
      </c>
      <c r="F53" s="3" t="s">
        <v>255</v>
      </c>
      <c r="G53" s="79">
        <f>attached_space_heating_byenergy!W17/SUM(G3:G5)/31.54</f>
        <v>41.975047002414087</v>
      </c>
      <c r="H53" s="79">
        <f>attached_space_heating_byenergy!AU17/SUM(H3:H5)/31.54</f>
        <v>27.402488436719015</v>
      </c>
      <c r="I53" s="79">
        <f>attached_space_heating_byenergy!BS17/SUM(I3:I5)/31.54</f>
        <v>9.8882484352737965</v>
      </c>
      <c r="J53" s="79">
        <f>attached_space_heating_byenergy!CQ17/SUM(J3:J5)/31.54</f>
        <v>14.815366730078209</v>
      </c>
      <c r="K53" s="79">
        <f>attached_space_heating_byenergy!DO17/SUM(K3:K5)/31.54</f>
        <v>8.5370957514267598</v>
      </c>
      <c r="L53" s="79">
        <f>attached_space_heating_byenergy!EM17/SUM(L3:L5)/31.54</f>
        <v>0.56531388712745723</v>
      </c>
      <c r="M53" s="79">
        <f>attached_space_heating_byenergy!FK17/SUM(M3:M5)/31.54</f>
        <v>1.5129734247996773</v>
      </c>
      <c r="R53" s="3" t="s">
        <v>394</v>
      </c>
      <c r="S53" s="3" t="s">
        <v>62</v>
      </c>
      <c r="T53" s="3" t="s">
        <v>255</v>
      </c>
      <c r="U53" s="79">
        <f>attached_space_heating_byendtyp!W22/100</f>
        <v>6.2859689999999996E-2</v>
      </c>
      <c r="V53" s="79">
        <f>attached_space_heating_byendtyp!AU22/100</f>
        <v>7.5442720000000005E-2</v>
      </c>
      <c r="W53" s="79">
        <f>attached_space_heating_byendtyp!BS22/100</f>
        <v>0.13533258000000001</v>
      </c>
      <c r="X53" s="79">
        <f>attached_space_heating_byendtyp!CQ22/100</f>
        <v>5.7337649999999997E-2</v>
      </c>
      <c r="Y53" s="79">
        <f>attached_space_heating_byendtyp!DO22/100</f>
        <v>5.1305569999999995E-2</v>
      </c>
      <c r="Z53" s="79">
        <f>attached_space_heating_byendtyp!EM22/100</f>
        <v>7.3601669999999994E-2</v>
      </c>
      <c r="AA53" s="79">
        <f>attached_space_heating_byendtyp!FK22/100</f>
        <v>0.10451257</v>
      </c>
    </row>
    <row r="54" spans="1:27" ht="14.5">
      <c r="A54" s="83"/>
      <c r="B54" s="83"/>
      <c r="C54" s="72"/>
      <c r="D54" s="3" t="s">
        <v>395</v>
      </c>
      <c r="E54" s="3" t="s">
        <v>62</v>
      </c>
      <c r="F54" s="3" t="s">
        <v>255</v>
      </c>
      <c r="G54" s="79">
        <f>G53</f>
        <v>41.975047002414087</v>
      </c>
      <c r="H54" s="79">
        <f t="shared" ref="H54:M54" si="19">H53</f>
        <v>27.402488436719015</v>
      </c>
      <c r="I54" s="79">
        <f t="shared" si="19"/>
        <v>9.8882484352737965</v>
      </c>
      <c r="J54" s="79">
        <f t="shared" si="19"/>
        <v>14.815366730078209</v>
      </c>
      <c r="K54" s="79">
        <f t="shared" si="19"/>
        <v>8.5370957514267598</v>
      </c>
      <c r="L54" s="79">
        <f t="shared" si="19"/>
        <v>0.56531388712745723</v>
      </c>
      <c r="M54" s="79">
        <f t="shared" si="19"/>
        <v>1.5129734247996773</v>
      </c>
      <c r="R54" s="3" t="s">
        <v>395</v>
      </c>
      <c r="S54" s="3" t="s">
        <v>62</v>
      </c>
      <c r="T54" s="3" t="s">
        <v>255</v>
      </c>
      <c r="U54" s="79">
        <f>U53</f>
        <v>6.2859689999999996E-2</v>
      </c>
      <c r="V54" s="79">
        <f t="shared" ref="V54:AA54" si="20">V53</f>
        <v>7.5442720000000005E-2</v>
      </c>
      <c r="W54" s="79">
        <f t="shared" si="20"/>
        <v>0.13533258000000001</v>
      </c>
      <c r="X54" s="79">
        <f t="shared" si="20"/>
        <v>5.7337649999999997E-2</v>
      </c>
      <c r="Y54" s="79">
        <f t="shared" si="20"/>
        <v>5.1305569999999995E-2</v>
      </c>
      <c r="Z54" s="79">
        <f t="shared" si="20"/>
        <v>7.3601669999999994E-2</v>
      </c>
      <c r="AA54" s="79">
        <f t="shared" si="20"/>
        <v>0.10451257</v>
      </c>
    </row>
    <row r="55" spans="1:27" ht="14.5">
      <c r="A55" s="83"/>
      <c r="B55" s="83"/>
      <c r="C55" s="72"/>
      <c r="D55" s="3" t="s">
        <v>396</v>
      </c>
      <c r="E55" s="3" t="s">
        <v>62</v>
      </c>
      <c r="F55" s="3" t="s">
        <v>255</v>
      </c>
      <c r="G55" s="79">
        <f>G53</f>
        <v>41.975047002414087</v>
      </c>
      <c r="H55" s="79">
        <f t="shared" ref="H55:M55" si="21">H53</f>
        <v>27.402488436719015</v>
      </c>
      <c r="I55" s="79">
        <f t="shared" si="21"/>
        <v>9.8882484352737965</v>
      </c>
      <c r="J55" s="79">
        <f t="shared" si="21"/>
        <v>14.815366730078209</v>
      </c>
      <c r="K55" s="79">
        <f t="shared" si="21"/>
        <v>8.5370957514267598</v>
      </c>
      <c r="L55" s="79">
        <f t="shared" si="21"/>
        <v>0.56531388712745723</v>
      </c>
      <c r="M55" s="79">
        <f t="shared" si="21"/>
        <v>1.5129734247996773</v>
      </c>
      <c r="R55" s="3" t="s">
        <v>396</v>
      </c>
      <c r="S55" s="3" t="s">
        <v>62</v>
      </c>
      <c r="T55" s="3" t="s">
        <v>255</v>
      </c>
      <c r="U55" s="79">
        <f>U53</f>
        <v>6.2859689999999996E-2</v>
      </c>
      <c r="V55" s="79">
        <f t="shared" ref="V55:AA55" si="22">V53</f>
        <v>7.5442720000000005E-2</v>
      </c>
      <c r="W55" s="79">
        <f t="shared" si="22"/>
        <v>0.13533258000000001</v>
      </c>
      <c r="X55" s="79">
        <f t="shared" si="22"/>
        <v>5.7337649999999997E-2</v>
      </c>
      <c r="Y55" s="79">
        <f t="shared" si="22"/>
        <v>5.1305569999999995E-2</v>
      </c>
      <c r="Z55" s="79">
        <f t="shared" si="22"/>
        <v>7.3601669999999994E-2</v>
      </c>
      <c r="AA55" s="79">
        <f t="shared" si="22"/>
        <v>0.10451257</v>
      </c>
    </row>
    <row r="56" spans="1:27" ht="14.5">
      <c r="A56" s="72"/>
      <c r="B56" s="72"/>
      <c r="C56" s="72"/>
      <c r="D56" s="3" t="s">
        <v>397</v>
      </c>
      <c r="E56" s="3" t="s">
        <v>58</v>
      </c>
      <c r="F56" s="3" t="s">
        <v>255</v>
      </c>
      <c r="G56" s="79">
        <f>attached_space_heating_byenergy!W16/SUM(G6:G8)/31.54</f>
        <v>9.3879861551469013</v>
      </c>
      <c r="H56" s="79">
        <f>attached_space_heating_byenergy!AU16/SUM(H6:H8)/31.54</f>
        <v>37.3139774520358</v>
      </c>
      <c r="I56" s="79">
        <f>attached_space_heating_byenergy!BS16/SUM(I6:I8)/31.54</f>
        <v>11.58503598883067</v>
      </c>
      <c r="J56" s="79">
        <f>attached_space_heating_byenergy!CQ16/SUM(J6:J8)/31.54</f>
        <v>23.855768736396513</v>
      </c>
      <c r="K56" s="79">
        <f>attached_space_heating_byenergy!DO16/SUM(K6:K8)/31.54</f>
        <v>28.036127412768746</v>
      </c>
      <c r="L56" s="79">
        <f>attached_space_heating_byenergy!EM16/SUM(L6:L8)/31.54</f>
        <v>17.983347264656718</v>
      </c>
      <c r="M56" s="79">
        <f>attached_space_heating_byenergy!FK16/SUM(M6:M8)/31.54</f>
        <v>12.034867194265605</v>
      </c>
      <c r="R56" s="3" t="s">
        <v>397</v>
      </c>
      <c r="S56" s="3" t="s">
        <v>58</v>
      </c>
      <c r="T56" s="3" t="s">
        <v>255</v>
      </c>
      <c r="U56" s="79">
        <f t="shared" ref="U56:AA70" si="23">U54</f>
        <v>6.2859689999999996E-2</v>
      </c>
      <c r="V56" s="79">
        <f t="shared" si="23"/>
        <v>7.5442720000000005E-2</v>
      </c>
      <c r="W56" s="79">
        <f t="shared" si="23"/>
        <v>0.13533258000000001</v>
      </c>
      <c r="X56" s="79">
        <f t="shared" si="23"/>
        <v>5.7337649999999997E-2</v>
      </c>
      <c r="Y56" s="79">
        <f t="shared" si="23"/>
        <v>5.1305569999999995E-2</v>
      </c>
      <c r="Z56" s="79">
        <f t="shared" si="23"/>
        <v>7.3601669999999994E-2</v>
      </c>
      <c r="AA56" s="79">
        <f t="shared" si="23"/>
        <v>0.10451257</v>
      </c>
    </row>
    <row r="57" spans="1:27" ht="14.5">
      <c r="A57" s="72"/>
      <c r="B57" s="72"/>
      <c r="C57" s="72"/>
      <c r="D57" s="3" t="s">
        <v>398</v>
      </c>
      <c r="E57" s="3" t="s">
        <v>58</v>
      </c>
      <c r="F57" s="3" t="s">
        <v>255</v>
      </c>
      <c r="G57" s="79">
        <f>G56</f>
        <v>9.3879861551469013</v>
      </c>
      <c r="H57" s="79">
        <f t="shared" ref="H57:M58" si="24">H56</f>
        <v>37.3139774520358</v>
      </c>
      <c r="I57" s="79">
        <f t="shared" si="24"/>
        <v>11.58503598883067</v>
      </c>
      <c r="J57" s="79">
        <f t="shared" si="24"/>
        <v>23.855768736396513</v>
      </c>
      <c r="K57" s="79">
        <f t="shared" si="24"/>
        <v>28.036127412768746</v>
      </c>
      <c r="L57" s="79">
        <f t="shared" si="24"/>
        <v>17.983347264656718</v>
      </c>
      <c r="M57" s="79">
        <f t="shared" si="24"/>
        <v>12.034867194265605</v>
      </c>
      <c r="R57" s="3" t="s">
        <v>398</v>
      </c>
      <c r="S57" s="3" t="s">
        <v>58</v>
      </c>
      <c r="T57" s="3" t="s">
        <v>255</v>
      </c>
      <c r="U57" s="79">
        <f t="shared" si="23"/>
        <v>6.2859689999999996E-2</v>
      </c>
      <c r="V57" s="79">
        <f t="shared" si="23"/>
        <v>7.5442720000000005E-2</v>
      </c>
      <c r="W57" s="79">
        <f t="shared" si="23"/>
        <v>0.13533258000000001</v>
      </c>
      <c r="X57" s="79">
        <f t="shared" si="23"/>
        <v>5.7337649999999997E-2</v>
      </c>
      <c r="Y57" s="79">
        <f t="shared" si="23"/>
        <v>5.1305569999999995E-2</v>
      </c>
      <c r="Z57" s="79">
        <f t="shared" si="23"/>
        <v>7.3601669999999994E-2</v>
      </c>
      <c r="AA57" s="79">
        <f t="shared" si="23"/>
        <v>0.10451257</v>
      </c>
    </row>
    <row r="58" spans="1:27" ht="14.5">
      <c r="A58" s="72"/>
      <c r="B58" s="72"/>
      <c r="C58" s="72"/>
      <c r="D58" s="3" t="s">
        <v>399</v>
      </c>
      <c r="E58" s="3" t="s">
        <v>58</v>
      </c>
      <c r="F58" s="3" t="s">
        <v>255</v>
      </c>
      <c r="G58" s="79">
        <f>G57</f>
        <v>9.3879861551469013</v>
      </c>
      <c r="H58" s="79">
        <f t="shared" si="24"/>
        <v>37.3139774520358</v>
      </c>
      <c r="I58" s="79">
        <f t="shared" si="24"/>
        <v>11.58503598883067</v>
      </c>
      <c r="J58" s="79">
        <f t="shared" si="24"/>
        <v>23.855768736396513</v>
      </c>
      <c r="K58" s="79">
        <f t="shared" si="24"/>
        <v>28.036127412768746</v>
      </c>
      <c r="L58" s="79">
        <f t="shared" si="24"/>
        <v>17.983347264656718</v>
      </c>
      <c r="M58" s="79">
        <f t="shared" si="24"/>
        <v>12.034867194265605</v>
      </c>
      <c r="R58" s="3" t="s">
        <v>399</v>
      </c>
      <c r="S58" s="3" t="s">
        <v>58</v>
      </c>
      <c r="T58" s="3" t="s">
        <v>255</v>
      </c>
      <c r="U58" s="79">
        <f t="shared" si="23"/>
        <v>6.2859689999999996E-2</v>
      </c>
      <c r="V58" s="79">
        <f t="shared" si="23"/>
        <v>7.5442720000000005E-2</v>
      </c>
      <c r="W58" s="79">
        <f t="shared" si="23"/>
        <v>0.13533258000000001</v>
      </c>
      <c r="X58" s="79">
        <f t="shared" si="23"/>
        <v>5.7337649999999997E-2</v>
      </c>
      <c r="Y58" s="79">
        <f t="shared" si="23"/>
        <v>5.1305569999999995E-2</v>
      </c>
      <c r="Z58" s="79">
        <f t="shared" si="23"/>
        <v>7.3601669999999994E-2</v>
      </c>
      <c r="AA58" s="79">
        <f t="shared" si="23"/>
        <v>0.10451257</v>
      </c>
    </row>
    <row r="59" spans="1:27" ht="14.5">
      <c r="A59" s="72"/>
      <c r="B59" s="72"/>
      <c r="C59" s="72"/>
      <c r="D59" s="3" t="s">
        <v>247</v>
      </c>
      <c r="E59" s="3" t="s">
        <v>55</v>
      </c>
      <c r="F59" s="3" t="s">
        <v>255</v>
      </c>
      <c r="G59" s="79">
        <f>attached_space_heating_byenergy!W15/'TechHeat-RES-SA'!G9/31.54</f>
        <v>16.20739824285701</v>
      </c>
      <c r="H59" s="79">
        <f>attached_space_heating_byenergy!AU15/'TechHeat-RES-SA'!H9/31.54</f>
        <v>17.272285273751848</v>
      </c>
      <c r="I59" s="79">
        <f>attached_space_heating_byenergy!BS15/'TechHeat-RES-SA'!I9/31.54</f>
        <v>9.2548133521146223</v>
      </c>
      <c r="J59" s="79">
        <f>attached_space_heating_byenergy!CQ15/'TechHeat-RES-SA'!J9/31.54</f>
        <v>24.763258517840665</v>
      </c>
      <c r="K59" s="79">
        <f>attached_space_heating_byenergy!DO15/'TechHeat-RES-SA'!K9/31.54</f>
        <v>25.211296313071834</v>
      </c>
      <c r="L59" s="79">
        <f>attached_space_heating_byenergy!EM15/'TechHeat-RES-SA'!L9/31.54</f>
        <v>13.522470448596005</v>
      </c>
      <c r="M59" s="79">
        <f>attached_space_heating_byenergy!FK15/'TechHeat-RES-SA'!M9/31.54</f>
        <v>7.9063389861741156</v>
      </c>
      <c r="R59" s="3" t="s">
        <v>247</v>
      </c>
      <c r="S59" s="3" t="s">
        <v>55</v>
      </c>
      <c r="T59" s="3" t="s">
        <v>255</v>
      </c>
      <c r="U59" s="79">
        <f t="shared" si="23"/>
        <v>6.2859689999999996E-2</v>
      </c>
      <c r="V59" s="79">
        <f t="shared" si="23"/>
        <v>7.5442720000000005E-2</v>
      </c>
      <c r="W59" s="79">
        <f t="shared" si="23"/>
        <v>0.13533258000000001</v>
      </c>
      <c r="X59" s="79">
        <f t="shared" si="23"/>
        <v>5.7337649999999997E-2</v>
      </c>
      <c r="Y59" s="79">
        <f t="shared" si="23"/>
        <v>5.1305569999999995E-2</v>
      </c>
      <c r="Z59" s="79">
        <f t="shared" si="23"/>
        <v>7.3601669999999994E-2</v>
      </c>
      <c r="AA59" s="79">
        <f t="shared" si="23"/>
        <v>0.10451257</v>
      </c>
    </row>
    <row r="60" spans="1:27" ht="14.5">
      <c r="A60" s="72"/>
      <c r="B60" s="72"/>
      <c r="C60" s="72"/>
      <c r="D60" s="3" t="s">
        <v>248</v>
      </c>
      <c r="E60" s="3" t="s">
        <v>61</v>
      </c>
      <c r="F60" s="3" t="s">
        <v>255</v>
      </c>
      <c r="G60" s="79"/>
      <c r="H60" s="79"/>
      <c r="I60" s="79"/>
      <c r="J60" s="79"/>
      <c r="K60" s="79"/>
      <c r="L60" s="79"/>
      <c r="M60" s="79"/>
      <c r="R60" s="3" t="s">
        <v>248</v>
      </c>
      <c r="S60" s="3" t="s">
        <v>61</v>
      </c>
      <c r="T60" s="3" t="s">
        <v>255</v>
      </c>
      <c r="U60" s="79">
        <f t="shared" si="23"/>
        <v>6.2859689999999996E-2</v>
      </c>
      <c r="V60" s="79">
        <f t="shared" si="23"/>
        <v>7.5442720000000005E-2</v>
      </c>
      <c r="W60" s="79">
        <f t="shared" si="23"/>
        <v>0.13533258000000001</v>
      </c>
      <c r="X60" s="79">
        <f t="shared" si="23"/>
        <v>5.7337649999999997E-2</v>
      </c>
      <c r="Y60" s="79">
        <f t="shared" si="23"/>
        <v>5.1305569999999995E-2</v>
      </c>
      <c r="Z60" s="79">
        <f t="shared" si="23"/>
        <v>7.3601669999999994E-2</v>
      </c>
      <c r="AA60" s="79">
        <f t="shared" si="23"/>
        <v>0.10451257</v>
      </c>
    </row>
    <row r="61" spans="1:27" ht="14.5">
      <c r="A61" s="72"/>
      <c r="B61" s="72"/>
      <c r="C61" s="72"/>
      <c r="D61" s="3" t="s">
        <v>249</v>
      </c>
      <c r="E61" s="3" t="s">
        <v>220</v>
      </c>
      <c r="F61" s="3" t="s">
        <v>255</v>
      </c>
      <c r="G61" s="79">
        <f>attached_space_heating_byenergy!W18/'TechHeat-RES-SA'!G11/31.54</f>
        <v>15.779301416191082</v>
      </c>
      <c r="H61" s="79">
        <f>attached_space_heating_byenergy!AU18/'TechHeat-RES-SA'!H11/31.54</f>
        <v>29.530822538273394</v>
      </c>
      <c r="I61" s="79">
        <f>attached_space_heating_byenergy!BS18/'TechHeat-RES-SA'!I11/31.54</f>
        <v>8.4963559786800129</v>
      </c>
      <c r="J61" s="79">
        <f>attached_space_heating_byenergy!CQ18/'TechHeat-RES-SA'!J11/31.54</f>
        <v>55.111921369689284</v>
      </c>
      <c r="K61" s="79">
        <f>attached_space_heating_byenergy!DO18/'TechHeat-RES-SA'!K11/31.54</f>
        <v>12.299429296131896</v>
      </c>
      <c r="L61" s="79">
        <f>attached_space_heating_byenergy!EM18/'TechHeat-RES-SA'!L11/31.54</f>
        <v>25.770386810399494</v>
      </c>
      <c r="M61" s="79">
        <f>attached_space_heating_byenergy!FK18/'TechHeat-RES-SA'!M11/31.54</f>
        <v>11.479332534817633</v>
      </c>
      <c r="R61" s="3" t="s">
        <v>249</v>
      </c>
      <c r="S61" s="3" t="s">
        <v>220</v>
      </c>
      <c r="T61" s="3" t="s">
        <v>255</v>
      </c>
      <c r="U61" s="79">
        <f t="shared" si="23"/>
        <v>6.2859689999999996E-2</v>
      </c>
      <c r="V61" s="79">
        <f t="shared" si="23"/>
        <v>7.5442720000000005E-2</v>
      </c>
      <c r="W61" s="79">
        <f t="shared" si="23"/>
        <v>0.13533258000000001</v>
      </c>
      <c r="X61" s="79">
        <f t="shared" si="23"/>
        <v>5.7337649999999997E-2</v>
      </c>
      <c r="Y61" s="79">
        <f t="shared" si="23"/>
        <v>5.1305569999999995E-2</v>
      </c>
      <c r="Z61" s="79">
        <f t="shared" si="23"/>
        <v>7.3601669999999994E-2</v>
      </c>
      <c r="AA61" s="79">
        <f t="shared" si="23"/>
        <v>0.10451257</v>
      </c>
    </row>
    <row r="62" spans="1:27" ht="14.5">
      <c r="D62" s="3" t="s">
        <v>250</v>
      </c>
      <c r="E62" s="3" t="s">
        <v>221</v>
      </c>
      <c r="F62" s="3" t="s">
        <v>255</v>
      </c>
      <c r="G62" s="3">
        <f>attached_space_heating_byenergy!W19/'TechHeat-RES-SA'!G36/31.54</f>
        <v>0.81969797083069118</v>
      </c>
      <c r="H62" s="3">
        <f>attached_space_heating_byenergy!AU19/'TechHeat-RES-SA'!H36/31.54</f>
        <v>2.3571428027901078</v>
      </c>
      <c r="I62" s="3">
        <f>attached_space_heating_byenergy!BS19/'TechHeat-RES-SA'!I36/31.54</f>
        <v>1.1199732403297402</v>
      </c>
      <c r="J62" s="3">
        <f>attached_space_heating_byenergy!CQ19/'TechHeat-RES-SA'!J36/31.54</f>
        <v>0.13175269499048828</v>
      </c>
      <c r="K62" s="3">
        <f>attached_space_heating_byenergy!DO19/'TechHeat-RES-SA'!K36/31.54</f>
        <v>4.9364109067850354E-2</v>
      </c>
      <c r="L62" s="3">
        <f>attached_space_heating_byenergy!EM19/'TechHeat-RES-SA'!L36/31.54</f>
        <v>0.13315250475586557</v>
      </c>
      <c r="M62" s="3">
        <f>attached_space_heating_byenergy!FK19/'TechHeat-RES-SA'!M36/31.54</f>
        <v>0.37280126823081805</v>
      </c>
      <c r="R62" s="3" t="s">
        <v>250</v>
      </c>
      <c r="S62" s="3" t="s">
        <v>221</v>
      </c>
      <c r="T62" s="3" t="s">
        <v>255</v>
      </c>
      <c r="U62" s="79">
        <f t="shared" si="23"/>
        <v>6.2859689999999996E-2</v>
      </c>
      <c r="V62" s="79">
        <f t="shared" si="23"/>
        <v>7.5442720000000005E-2</v>
      </c>
      <c r="W62" s="79">
        <f t="shared" si="23"/>
        <v>0.13533258000000001</v>
      </c>
      <c r="X62" s="79">
        <f t="shared" si="23"/>
        <v>5.7337649999999997E-2</v>
      </c>
      <c r="Y62" s="79">
        <f t="shared" si="23"/>
        <v>5.1305569999999995E-2</v>
      </c>
      <c r="Z62" s="79">
        <f t="shared" si="23"/>
        <v>7.3601669999999994E-2</v>
      </c>
      <c r="AA62" s="79">
        <f t="shared" si="23"/>
        <v>0.10451257</v>
      </c>
    </row>
    <row r="63" spans="1:27" ht="14.5">
      <c r="D63" s="87" t="s">
        <v>251</v>
      </c>
      <c r="E63" s="87" t="s">
        <v>55</v>
      </c>
      <c r="F63" s="3" t="s">
        <v>255</v>
      </c>
      <c r="G63" s="90">
        <v>0</v>
      </c>
      <c r="H63" s="90">
        <v>0</v>
      </c>
      <c r="I63" s="90">
        <v>0</v>
      </c>
      <c r="J63" s="90">
        <v>0</v>
      </c>
      <c r="K63" s="90">
        <v>0</v>
      </c>
      <c r="L63" s="90">
        <v>0</v>
      </c>
      <c r="M63" s="90">
        <v>0</v>
      </c>
      <c r="R63" s="87" t="s">
        <v>251</v>
      </c>
      <c r="S63" s="87" t="s">
        <v>55</v>
      </c>
      <c r="T63" s="3" t="s">
        <v>255</v>
      </c>
      <c r="U63" s="79">
        <f t="shared" si="23"/>
        <v>6.2859689999999996E-2</v>
      </c>
      <c r="V63" s="79">
        <f t="shared" si="23"/>
        <v>7.5442720000000005E-2</v>
      </c>
      <c r="W63" s="79">
        <f t="shared" si="23"/>
        <v>0.13533258000000001</v>
      </c>
      <c r="X63" s="79">
        <f t="shared" si="23"/>
        <v>5.7337649999999997E-2</v>
      </c>
      <c r="Y63" s="79">
        <f t="shared" si="23"/>
        <v>5.1305569999999995E-2</v>
      </c>
      <c r="Z63" s="79">
        <f t="shared" si="23"/>
        <v>7.3601669999999994E-2</v>
      </c>
      <c r="AA63" s="79">
        <f t="shared" si="23"/>
        <v>0.10451257</v>
      </c>
    </row>
    <row r="64" spans="1:27" ht="14.5">
      <c r="E64" s="87" t="s">
        <v>221</v>
      </c>
      <c r="G64" s="90">
        <v>0</v>
      </c>
      <c r="H64" s="90">
        <v>0</v>
      </c>
      <c r="I64" s="90">
        <v>0</v>
      </c>
      <c r="J64" s="90">
        <v>0</v>
      </c>
      <c r="K64" s="90">
        <v>0</v>
      </c>
      <c r="L64" s="90">
        <v>0</v>
      </c>
      <c r="M64" s="90">
        <v>0</v>
      </c>
      <c r="S64" s="87" t="s">
        <v>221</v>
      </c>
      <c r="T64" s="3" t="s">
        <v>255</v>
      </c>
      <c r="U64" s="79">
        <f t="shared" si="23"/>
        <v>6.2859689999999996E-2</v>
      </c>
      <c r="V64" s="79">
        <f t="shared" si="23"/>
        <v>7.5442720000000005E-2</v>
      </c>
      <c r="W64" s="79">
        <f t="shared" si="23"/>
        <v>0.13533258000000001</v>
      </c>
      <c r="X64" s="79">
        <f t="shared" si="23"/>
        <v>5.7337649999999997E-2</v>
      </c>
      <c r="Y64" s="79">
        <f t="shared" si="23"/>
        <v>5.1305569999999995E-2</v>
      </c>
      <c r="Z64" s="79">
        <f t="shared" si="23"/>
        <v>7.3601669999999994E-2</v>
      </c>
      <c r="AA64" s="79">
        <f t="shared" si="23"/>
        <v>0.10451257</v>
      </c>
    </row>
    <row r="65" spans="4:27" ht="14.5">
      <c r="D65" s="87" t="s">
        <v>252</v>
      </c>
      <c r="E65" s="87" t="s">
        <v>62</v>
      </c>
      <c r="F65" s="3" t="s">
        <v>255</v>
      </c>
      <c r="G65" s="90">
        <v>0</v>
      </c>
      <c r="H65" s="90">
        <v>0</v>
      </c>
      <c r="I65" s="90">
        <v>0</v>
      </c>
      <c r="J65" s="90">
        <v>0</v>
      </c>
      <c r="K65" s="90">
        <v>0</v>
      </c>
      <c r="L65" s="90">
        <v>0</v>
      </c>
      <c r="M65" s="90">
        <v>0</v>
      </c>
      <c r="R65" s="87" t="s">
        <v>252</v>
      </c>
      <c r="S65" s="87" t="s">
        <v>62</v>
      </c>
      <c r="T65" s="3" t="s">
        <v>255</v>
      </c>
      <c r="U65" s="79">
        <f t="shared" si="23"/>
        <v>6.2859689999999996E-2</v>
      </c>
      <c r="V65" s="79">
        <f t="shared" si="23"/>
        <v>7.5442720000000005E-2</v>
      </c>
      <c r="W65" s="79">
        <f t="shared" si="23"/>
        <v>0.13533258000000001</v>
      </c>
      <c r="X65" s="79">
        <f t="shared" si="23"/>
        <v>5.7337649999999997E-2</v>
      </c>
      <c r="Y65" s="79">
        <f t="shared" si="23"/>
        <v>5.1305569999999995E-2</v>
      </c>
      <c r="Z65" s="79">
        <f t="shared" si="23"/>
        <v>7.3601669999999994E-2</v>
      </c>
      <c r="AA65" s="79">
        <f t="shared" si="23"/>
        <v>0.10451257</v>
      </c>
    </row>
    <row r="66" spans="4:27" ht="14.5">
      <c r="E66" s="87" t="s">
        <v>221</v>
      </c>
      <c r="G66" s="90">
        <v>0</v>
      </c>
      <c r="H66" s="90">
        <v>0</v>
      </c>
      <c r="I66" s="90">
        <v>0</v>
      </c>
      <c r="J66" s="90">
        <v>0</v>
      </c>
      <c r="K66" s="90">
        <v>0</v>
      </c>
      <c r="L66" s="90">
        <v>0</v>
      </c>
      <c r="M66" s="90">
        <v>0</v>
      </c>
      <c r="S66" s="87" t="s">
        <v>221</v>
      </c>
      <c r="T66" s="3" t="s">
        <v>255</v>
      </c>
      <c r="U66" s="79">
        <f t="shared" si="23"/>
        <v>6.2859689999999996E-2</v>
      </c>
      <c r="V66" s="79">
        <f t="shared" si="23"/>
        <v>7.5442720000000005E-2</v>
      </c>
      <c r="W66" s="79">
        <f t="shared" si="23"/>
        <v>0.13533258000000001</v>
      </c>
      <c r="X66" s="79">
        <f t="shared" si="23"/>
        <v>5.7337649999999997E-2</v>
      </c>
      <c r="Y66" s="79">
        <f t="shared" si="23"/>
        <v>5.1305569999999995E-2</v>
      </c>
      <c r="Z66" s="79">
        <f t="shared" si="23"/>
        <v>7.3601669999999994E-2</v>
      </c>
      <c r="AA66" s="79">
        <f t="shared" si="23"/>
        <v>0.10451257</v>
      </c>
    </row>
    <row r="67" spans="4:27" ht="14.5">
      <c r="D67" s="87" t="s">
        <v>253</v>
      </c>
      <c r="E67" s="87" t="s">
        <v>55</v>
      </c>
      <c r="F67" s="3" t="s">
        <v>255</v>
      </c>
      <c r="G67" s="90">
        <v>0</v>
      </c>
      <c r="H67" s="90">
        <v>0</v>
      </c>
      <c r="I67" s="90">
        <v>0</v>
      </c>
      <c r="J67" s="90">
        <v>0</v>
      </c>
      <c r="K67" s="90">
        <v>0</v>
      </c>
      <c r="L67" s="90">
        <v>0</v>
      </c>
      <c r="M67" s="90">
        <v>0</v>
      </c>
      <c r="R67" s="87" t="s">
        <v>253</v>
      </c>
      <c r="S67" s="87" t="s">
        <v>55</v>
      </c>
      <c r="T67" s="3" t="s">
        <v>255</v>
      </c>
      <c r="U67" s="79">
        <f t="shared" si="23"/>
        <v>6.2859689999999996E-2</v>
      </c>
      <c r="V67" s="79">
        <f t="shared" si="23"/>
        <v>7.5442720000000005E-2</v>
      </c>
      <c r="W67" s="79">
        <f t="shared" si="23"/>
        <v>0.13533258000000001</v>
      </c>
      <c r="X67" s="79">
        <f t="shared" si="23"/>
        <v>5.7337649999999997E-2</v>
      </c>
      <c r="Y67" s="79">
        <f t="shared" si="23"/>
        <v>5.1305569999999995E-2</v>
      </c>
      <c r="Z67" s="79">
        <f t="shared" si="23"/>
        <v>7.3601669999999994E-2</v>
      </c>
      <c r="AA67" s="79">
        <f t="shared" si="23"/>
        <v>0.10451257</v>
      </c>
    </row>
    <row r="68" spans="4:27" ht="14.5">
      <c r="E68" s="87" t="s">
        <v>58</v>
      </c>
      <c r="G68" s="90">
        <v>0</v>
      </c>
      <c r="H68" s="90">
        <v>0</v>
      </c>
      <c r="I68" s="90">
        <v>0</v>
      </c>
      <c r="J68" s="90">
        <v>0</v>
      </c>
      <c r="K68" s="90">
        <v>0</v>
      </c>
      <c r="L68" s="90">
        <v>0</v>
      </c>
      <c r="M68" s="90">
        <v>0</v>
      </c>
      <c r="S68" s="87" t="s">
        <v>58</v>
      </c>
      <c r="T68" s="3" t="s">
        <v>255</v>
      </c>
      <c r="U68" s="79">
        <f t="shared" si="23"/>
        <v>6.2859689999999996E-2</v>
      </c>
      <c r="V68" s="79">
        <f t="shared" si="23"/>
        <v>7.5442720000000005E-2</v>
      </c>
      <c r="W68" s="79">
        <f t="shared" si="23"/>
        <v>0.13533258000000001</v>
      </c>
      <c r="X68" s="79">
        <f t="shared" si="23"/>
        <v>5.7337649999999997E-2</v>
      </c>
      <c r="Y68" s="79">
        <f t="shared" si="23"/>
        <v>5.1305569999999995E-2</v>
      </c>
      <c r="Z68" s="79">
        <f t="shared" si="23"/>
        <v>7.3601669999999994E-2</v>
      </c>
      <c r="AA68" s="79">
        <f t="shared" si="23"/>
        <v>0.10451257</v>
      </c>
    </row>
    <row r="69" spans="4:27" ht="14.5">
      <c r="D69" s="87" t="s">
        <v>254</v>
      </c>
      <c r="E69" s="87" t="s">
        <v>55</v>
      </c>
      <c r="F69" s="3" t="s">
        <v>255</v>
      </c>
      <c r="G69" s="90">
        <v>0</v>
      </c>
      <c r="H69" s="90">
        <v>0</v>
      </c>
      <c r="I69" s="90">
        <v>0</v>
      </c>
      <c r="J69" s="90">
        <v>0</v>
      </c>
      <c r="K69" s="90">
        <v>0</v>
      </c>
      <c r="L69" s="90">
        <v>0</v>
      </c>
      <c r="M69" s="90">
        <v>0</v>
      </c>
      <c r="R69" s="87" t="s">
        <v>254</v>
      </c>
      <c r="S69" s="87" t="s">
        <v>55</v>
      </c>
      <c r="T69" s="3" t="s">
        <v>255</v>
      </c>
      <c r="U69" s="79">
        <f t="shared" si="23"/>
        <v>6.2859689999999996E-2</v>
      </c>
      <c r="V69" s="79">
        <f t="shared" si="23"/>
        <v>7.5442720000000005E-2</v>
      </c>
      <c r="W69" s="79">
        <f t="shared" si="23"/>
        <v>0.13533258000000001</v>
      </c>
      <c r="X69" s="79">
        <f t="shared" si="23"/>
        <v>5.7337649999999997E-2</v>
      </c>
      <c r="Y69" s="79">
        <f t="shared" si="23"/>
        <v>5.1305569999999995E-2</v>
      </c>
      <c r="Z69" s="79">
        <f t="shared" si="23"/>
        <v>7.3601669999999994E-2</v>
      </c>
      <c r="AA69" s="79">
        <f t="shared" si="23"/>
        <v>0.10451257</v>
      </c>
    </row>
    <row r="70" spans="4:27" ht="14.5">
      <c r="E70" s="87" t="s">
        <v>62</v>
      </c>
      <c r="G70" s="90">
        <v>0</v>
      </c>
      <c r="H70" s="90">
        <v>0</v>
      </c>
      <c r="I70" s="90">
        <v>0</v>
      </c>
      <c r="J70" s="90">
        <v>0</v>
      </c>
      <c r="K70" s="90">
        <v>0</v>
      </c>
      <c r="L70" s="90">
        <v>0</v>
      </c>
      <c r="M70" s="90">
        <v>0</v>
      </c>
      <c r="S70" s="87" t="s">
        <v>62</v>
      </c>
      <c r="T70" s="3" t="s">
        <v>255</v>
      </c>
      <c r="U70" s="79">
        <f t="shared" si="23"/>
        <v>6.2859689999999996E-2</v>
      </c>
      <c r="V70" s="79">
        <f t="shared" si="23"/>
        <v>7.5442720000000005E-2</v>
      </c>
      <c r="W70" s="79">
        <f t="shared" si="23"/>
        <v>0.13533258000000001</v>
      </c>
      <c r="X70" s="79">
        <f t="shared" si="23"/>
        <v>5.7337649999999997E-2</v>
      </c>
      <c r="Y70" s="79">
        <f t="shared" si="23"/>
        <v>5.1305569999999995E-2</v>
      </c>
      <c r="Z70" s="79">
        <f t="shared" si="23"/>
        <v>7.3601669999999994E-2</v>
      </c>
      <c r="AA70" s="79">
        <f t="shared" si="23"/>
        <v>0.10451257</v>
      </c>
    </row>
    <row r="74" spans="4:27" ht="14.5">
      <c r="F74" s="74" t="s">
        <v>376</v>
      </c>
    </row>
    <row r="75" spans="4:27" ht="15" thickBot="1">
      <c r="D75" s="75" t="s">
        <v>1</v>
      </c>
      <c r="E75" s="75" t="s">
        <v>2</v>
      </c>
      <c r="F75" s="75" t="s">
        <v>3</v>
      </c>
      <c r="G75" s="3" t="s">
        <v>141</v>
      </c>
      <c r="H75" s="3" t="s">
        <v>142</v>
      </c>
      <c r="I75" s="3" t="s">
        <v>143</v>
      </c>
      <c r="J75" s="3" t="s">
        <v>144</v>
      </c>
      <c r="K75" s="3" t="s">
        <v>145</v>
      </c>
      <c r="L75" s="3" t="s">
        <v>146</v>
      </c>
      <c r="M75" s="3" t="s">
        <v>147</v>
      </c>
    </row>
    <row r="76" spans="4:27" ht="14.5">
      <c r="D76" s="3" t="s">
        <v>394</v>
      </c>
      <c r="E76" s="3" t="s">
        <v>62</v>
      </c>
      <c r="F76" s="3" t="s">
        <v>255</v>
      </c>
      <c r="G76" s="79">
        <f>G53*U53</f>
        <v>2.6385384423071785</v>
      </c>
      <c r="H76" s="79">
        <f t="shared" ref="H76:M85" si="25">H53*V53</f>
        <v>2.0673182624346307</v>
      </c>
      <c r="I76" s="79">
        <f t="shared" si="25"/>
        <v>1.338202172426566</v>
      </c>
      <c r="J76" s="79">
        <f t="shared" si="25"/>
        <v>0.84947831219086878</v>
      </c>
      <c r="K76" s="79">
        <f t="shared" si="25"/>
        <v>0.43800056367152818</v>
      </c>
      <c r="L76" s="79">
        <f t="shared" si="25"/>
        <v>4.1608046166772349E-2</v>
      </c>
      <c r="M76" s="79">
        <f t="shared" si="25"/>
        <v>0.15812474096751603</v>
      </c>
    </row>
    <row r="77" spans="4:27" ht="14.5">
      <c r="D77" s="3" t="s">
        <v>395</v>
      </c>
      <c r="E77" s="3" t="s">
        <v>62</v>
      </c>
      <c r="F77" s="3" t="s">
        <v>255</v>
      </c>
      <c r="G77" s="79">
        <f t="shared" ref="G77:G85" si="26">G54*U54</f>
        <v>2.6385384423071785</v>
      </c>
      <c r="H77" s="79">
        <f t="shared" si="25"/>
        <v>2.0673182624346307</v>
      </c>
      <c r="I77" s="79">
        <f t="shared" si="25"/>
        <v>1.338202172426566</v>
      </c>
      <c r="J77" s="79">
        <f t="shared" si="25"/>
        <v>0.84947831219086878</v>
      </c>
      <c r="K77" s="79">
        <f t="shared" si="25"/>
        <v>0.43800056367152818</v>
      </c>
      <c r="L77" s="79">
        <f t="shared" si="25"/>
        <v>4.1608046166772349E-2</v>
      </c>
      <c r="M77" s="79">
        <f t="shared" si="25"/>
        <v>0.15812474096751603</v>
      </c>
    </row>
    <row r="78" spans="4:27" ht="14.5">
      <c r="D78" s="3" t="s">
        <v>396</v>
      </c>
      <c r="E78" s="3" t="s">
        <v>62</v>
      </c>
      <c r="F78" s="3" t="s">
        <v>255</v>
      </c>
      <c r="G78" s="79">
        <f t="shared" si="26"/>
        <v>2.6385384423071785</v>
      </c>
      <c r="H78" s="79">
        <f t="shared" si="25"/>
        <v>2.0673182624346307</v>
      </c>
      <c r="I78" s="79">
        <f t="shared" si="25"/>
        <v>1.338202172426566</v>
      </c>
      <c r="J78" s="79">
        <f t="shared" si="25"/>
        <v>0.84947831219086878</v>
      </c>
      <c r="K78" s="79">
        <f t="shared" si="25"/>
        <v>0.43800056367152818</v>
      </c>
      <c r="L78" s="79">
        <f t="shared" si="25"/>
        <v>4.1608046166772349E-2</v>
      </c>
      <c r="M78" s="79">
        <f t="shared" si="25"/>
        <v>0.15812474096751603</v>
      </c>
    </row>
    <row r="79" spans="4:27" ht="14.5">
      <c r="D79" s="3" t="s">
        <v>397</v>
      </c>
      <c r="E79" s="3" t="s">
        <v>58</v>
      </c>
      <c r="F79" s="3" t="s">
        <v>255</v>
      </c>
      <c r="G79" s="79">
        <f t="shared" si="26"/>
        <v>0.59012589943682603</v>
      </c>
      <c r="H79" s="79">
        <f t="shared" si="25"/>
        <v>2.8150679530002507</v>
      </c>
      <c r="I79" s="79">
        <f t="shared" si="25"/>
        <v>1.5678328097613059</v>
      </c>
      <c r="J79" s="79">
        <f t="shared" si="25"/>
        <v>1.3678337182884455</v>
      </c>
      <c r="K79" s="79">
        <f t="shared" si="25"/>
        <v>1.4384094975047257</v>
      </c>
      <c r="L79" s="79">
        <f t="shared" si="25"/>
        <v>1.3236043908686663</v>
      </c>
      <c r="M79" s="79">
        <f t="shared" si="25"/>
        <v>1.2577949000813875</v>
      </c>
    </row>
    <row r="80" spans="4:27" ht="14.5">
      <c r="D80" s="3" t="s">
        <v>398</v>
      </c>
      <c r="E80" s="3" t="s">
        <v>58</v>
      </c>
      <c r="F80" s="3" t="s">
        <v>255</v>
      </c>
      <c r="G80" s="79">
        <f t="shared" si="26"/>
        <v>0.59012589943682603</v>
      </c>
      <c r="H80" s="79">
        <f t="shared" si="25"/>
        <v>2.8150679530002507</v>
      </c>
      <c r="I80" s="79">
        <f t="shared" si="25"/>
        <v>1.5678328097613059</v>
      </c>
      <c r="J80" s="79">
        <f t="shared" si="25"/>
        <v>1.3678337182884455</v>
      </c>
      <c r="K80" s="79">
        <f t="shared" si="25"/>
        <v>1.4384094975047257</v>
      </c>
      <c r="L80" s="79">
        <f t="shared" si="25"/>
        <v>1.3236043908686663</v>
      </c>
      <c r="M80" s="79">
        <f t="shared" si="25"/>
        <v>1.2577949000813875</v>
      </c>
    </row>
    <row r="81" spans="4:13" ht="14.5">
      <c r="D81" s="3" t="s">
        <v>399</v>
      </c>
      <c r="E81" s="3" t="s">
        <v>58</v>
      </c>
      <c r="F81" s="3" t="s">
        <v>255</v>
      </c>
      <c r="G81" s="79">
        <f t="shared" si="26"/>
        <v>0.59012589943682603</v>
      </c>
      <c r="H81" s="79">
        <f t="shared" si="25"/>
        <v>2.8150679530002507</v>
      </c>
      <c r="I81" s="79">
        <f t="shared" si="25"/>
        <v>1.5678328097613059</v>
      </c>
      <c r="J81" s="79">
        <f t="shared" si="25"/>
        <v>1.3678337182884455</v>
      </c>
      <c r="K81" s="79">
        <f t="shared" si="25"/>
        <v>1.4384094975047257</v>
      </c>
      <c r="L81" s="79">
        <f t="shared" si="25"/>
        <v>1.3236043908686663</v>
      </c>
      <c r="M81" s="79">
        <f t="shared" si="25"/>
        <v>1.2577949000813875</v>
      </c>
    </row>
    <row r="82" spans="4:13" ht="14.5">
      <c r="D82" s="3" t="s">
        <v>247</v>
      </c>
      <c r="E82" s="3" t="s">
        <v>55</v>
      </c>
      <c r="F82" s="3" t="s">
        <v>255</v>
      </c>
      <c r="G82" s="79">
        <f t="shared" si="26"/>
        <v>1.0187920292525363</v>
      </c>
      <c r="H82" s="79">
        <f t="shared" si="25"/>
        <v>1.303068181667784</v>
      </c>
      <c r="I82" s="79">
        <f t="shared" si="25"/>
        <v>1.2524777683601203</v>
      </c>
      <c r="J82" s="79">
        <f t="shared" si="25"/>
        <v>1.4198670497554666</v>
      </c>
      <c r="K82" s="79">
        <f t="shared" si="25"/>
        <v>1.2934799277810487</v>
      </c>
      <c r="L82" s="79">
        <f t="shared" si="25"/>
        <v>0.99527640754231506</v>
      </c>
      <c r="M82" s="79">
        <f t="shared" si="25"/>
        <v>0.82631180673625126</v>
      </c>
    </row>
    <row r="83" spans="4:13" ht="14.5">
      <c r="D83" s="3" t="s">
        <v>248</v>
      </c>
      <c r="E83" s="3" t="s">
        <v>61</v>
      </c>
      <c r="F83" s="3" t="s">
        <v>255</v>
      </c>
      <c r="G83" s="79">
        <f t="shared" si="26"/>
        <v>0</v>
      </c>
      <c r="H83" s="79">
        <f t="shared" si="25"/>
        <v>0</v>
      </c>
      <c r="I83" s="79">
        <f t="shared" si="25"/>
        <v>0</v>
      </c>
      <c r="J83" s="79">
        <f t="shared" si="25"/>
        <v>0</v>
      </c>
      <c r="K83" s="79">
        <f t="shared" si="25"/>
        <v>0</v>
      </c>
      <c r="L83" s="79">
        <f t="shared" si="25"/>
        <v>0</v>
      </c>
      <c r="M83" s="79">
        <f t="shared" si="25"/>
        <v>0</v>
      </c>
    </row>
    <row r="84" spans="4:13" ht="14.5">
      <c r="D84" s="3" t="s">
        <v>249</v>
      </c>
      <c r="E84" s="3" t="s">
        <v>220</v>
      </c>
      <c r="F84" s="3" t="s">
        <v>255</v>
      </c>
      <c r="G84" s="79">
        <f t="shared" si="26"/>
        <v>0.99188199543833233</v>
      </c>
      <c r="H84" s="79">
        <f t="shared" si="25"/>
        <v>2.227885576124649</v>
      </c>
      <c r="I84" s="79">
        <f t="shared" si="25"/>
        <v>1.1498337751931913</v>
      </c>
      <c r="J84" s="79">
        <f t="shared" si="25"/>
        <v>3.1599880583227646</v>
      </c>
      <c r="K84" s="79">
        <f t="shared" si="25"/>
        <v>0.63102923071274564</v>
      </c>
      <c r="L84" s="79">
        <f t="shared" si="25"/>
        <v>1.896743505791376</v>
      </c>
      <c r="M84" s="79">
        <f t="shared" si="25"/>
        <v>1.1997345450984054</v>
      </c>
    </row>
    <row r="85" spans="4:13" ht="14.5">
      <c r="D85" s="3" t="s">
        <v>250</v>
      </c>
      <c r="E85" s="3" t="s">
        <v>221</v>
      </c>
      <c r="F85" s="3" t="s">
        <v>255</v>
      </c>
      <c r="G85" s="79">
        <f t="shared" si="26"/>
        <v>5.1525960340046285E-2</v>
      </c>
      <c r="H85" s="79">
        <f t="shared" si="25"/>
        <v>0.17782926447090933</v>
      </c>
      <c r="I85" s="79">
        <f t="shared" si="25"/>
        <v>0.15156886814478379</v>
      </c>
      <c r="J85" s="79">
        <f t="shared" si="25"/>
        <v>7.5543899119213699E-3</v>
      </c>
      <c r="K85" s="79">
        <f t="shared" si="25"/>
        <v>2.5326537532682309E-3</v>
      </c>
      <c r="L85" s="79">
        <f t="shared" si="25"/>
        <v>9.8002467147146471E-3</v>
      </c>
      <c r="M85" s="79">
        <f t="shared" si="25"/>
        <v>3.8962418642062145E-2</v>
      </c>
    </row>
    <row r="86" spans="4:13" ht="14.5">
      <c r="D86" s="87" t="s">
        <v>251</v>
      </c>
      <c r="E86" s="87" t="s">
        <v>55</v>
      </c>
      <c r="F86" s="3" t="s">
        <v>255</v>
      </c>
      <c r="G86" s="196">
        <f>IF(G63*U63=0,0.1,G63*U63)</f>
        <v>0.1</v>
      </c>
      <c r="H86" s="196">
        <f t="shared" ref="H86:M86" si="27">IF(H63*V63=0,0.1,H63*V63)</f>
        <v>0.1</v>
      </c>
      <c r="I86" s="196">
        <f t="shared" si="27"/>
        <v>0.1</v>
      </c>
      <c r="J86" s="196">
        <f t="shared" si="27"/>
        <v>0.1</v>
      </c>
      <c r="K86" s="196">
        <f t="shared" si="27"/>
        <v>0.1</v>
      </c>
      <c r="L86" s="196">
        <f t="shared" si="27"/>
        <v>0.1</v>
      </c>
      <c r="M86" s="196">
        <f t="shared" si="27"/>
        <v>0.1</v>
      </c>
    </row>
    <row r="87" spans="4:13" ht="14.5">
      <c r="E87" s="87" t="s">
        <v>221</v>
      </c>
      <c r="G87" s="196"/>
      <c r="H87" s="196"/>
      <c r="I87" s="196"/>
      <c r="J87" s="196"/>
      <c r="K87" s="196"/>
      <c r="L87" s="196"/>
      <c r="M87" s="196"/>
    </row>
    <row r="88" spans="4:13" ht="14.5">
      <c r="D88" s="87" t="s">
        <v>252</v>
      </c>
      <c r="E88" s="87" t="s">
        <v>62</v>
      </c>
      <c r="F88" s="3" t="s">
        <v>255</v>
      </c>
      <c r="G88" s="196">
        <f t="shared" ref="G88:G92" si="28">IF(G65*U65=0,0.1,G65*U65)</f>
        <v>0.1</v>
      </c>
      <c r="H88" s="196">
        <f t="shared" ref="H88:H92" si="29">IF(H65*V65=0,0.1,H65*V65)</f>
        <v>0.1</v>
      </c>
      <c r="I88" s="196">
        <f t="shared" ref="I88:I92" si="30">IF(I65*W65=0,0.1,I65*W65)</f>
        <v>0.1</v>
      </c>
      <c r="J88" s="196">
        <f t="shared" ref="J88:J92" si="31">IF(J65*X65=0,0.1,J65*X65)</f>
        <v>0.1</v>
      </c>
      <c r="K88" s="196">
        <f t="shared" ref="K88:K92" si="32">IF(K65*Y65=0,0.1,K65*Y65)</f>
        <v>0.1</v>
      </c>
      <c r="L88" s="196">
        <f t="shared" ref="L88:L92" si="33">IF(L65*Z65=0,0.1,L65*Z65)</f>
        <v>0.1</v>
      </c>
      <c r="M88" s="196">
        <f t="shared" ref="M88:M92" si="34">IF(M65*AA65=0,0.1,M65*AA65)</f>
        <v>0.1</v>
      </c>
    </row>
    <row r="89" spans="4:13" ht="14.5">
      <c r="E89" s="87" t="s">
        <v>221</v>
      </c>
      <c r="G89" s="196"/>
      <c r="H89" s="196"/>
      <c r="I89" s="196"/>
      <c r="J89" s="196"/>
      <c r="K89" s="196"/>
      <c r="L89" s="196"/>
      <c r="M89" s="196"/>
    </row>
    <row r="90" spans="4:13" ht="14.5">
      <c r="D90" s="87" t="s">
        <v>253</v>
      </c>
      <c r="E90" s="87" t="s">
        <v>55</v>
      </c>
      <c r="F90" s="3" t="s">
        <v>255</v>
      </c>
      <c r="G90" s="196">
        <f t="shared" si="28"/>
        <v>0.1</v>
      </c>
      <c r="H90" s="196">
        <f t="shared" si="29"/>
        <v>0.1</v>
      </c>
      <c r="I90" s="196">
        <f t="shared" si="30"/>
        <v>0.1</v>
      </c>
      <c r="J90" s="196">
        <f t="shared" si="31"/>
        <v>0.1</v>
      </c>
      <c r="K90" s="196">
        <f t="shared" si="32"/>
        <v>0.1</v>
      </c>
      <c r="L90" s="196">
        <f t="shared" si="33"/>
        <v>0.1</v>
      </c>
      <c r="M90" s="196">
        <f t="shared" si="34"/>
        <v>0.1</v>
      </c>
    </row>
    <row r="91" spans="4:13" ht="14.5">
      <c r="E91" s="87" t="s">
        <v>58</v>
      </c>
      <c r="G91" s="196"/>
      <c r="H91" s="196"/>
      <c r="I91" s="196"/>
      <c r="J91" s="196"/>
      <c r="K91" s="196"/>
      <c r="L91" s="196"/>
      <c r="M91" s="196"/>
    </row>
    <row r="92" spans="4:13" ht="14.5">
      <c r="D92" s="87" t="s">
        <v>254</v>
      </c>
      <c r="E92" s="87" t="s">
        <v>55</v>
      </c>
      <c r="F92" s="3" t="s">
        <v>255</v>
      </c>
      <c r="G92" s="196">
        <f t="shared" si="28"/>
        <v>0.1</v>
      </c>
      <c r="H92" s="196">
        <f t="shared" si="29"/>
        <v>0.1</v>
      </c>
      <c r="I92" s="196">
        <f t="shared" si="30"/>
        <v>0.1</v>
      </c>
      <c r="J92" s="196">
        <f t="shared" si="31"/>
        <v>0.1</v>
      </c>
      <c r="K92" s="196">
        <f t="shared" si="32"/>
        <v>0.1</v>
      </c>
      <c r="L92" s="196">
        <f t="shared" si="33"/>
        <v>0.1</v>
      </c>
      <c r="M92" s="196">
        <f t="shared" si="34"/>
        <v>0.1</v>
      </c>
    </row>
    <row r="93" spans="4:13" ht="14.5">
      <c r="E93" s="87" t="s">
        <v>62</v>
      </c>
      <c r="G93" s="79"/>
      <c r="H93" s="79"/>
      <c r="I93" s="79"/>
      <c r="J93" s="79"/>
      <c r="K93" s="79"/>
      <c r="L93" s="79"/>
      <c r="M93" s="79"/>
    </row>
    <row r="98" spans="4:6" ht="14.5">
      <c r="D98" s="155"/>
      <c r="E98" s="155"/>
      <c r="F98" s="156" t="s">
        <v>429</v>
      </c>
    </row>
    <row r="99" spans="4:6" ht="15" thickBot="1">
      <c r="D99" s="157" t="s">
        <v>1</v>
      </c>
      <c r="E99" s="157" t="s">
        <v>2</v>
      </c>
      <c r="F99" s="157" t="s">
        <v>3</v>
      </c>
    </row>
    <row r="100" spans="4:6">
      <c r="D100" s="158" t="s">
        <v>394</v>
      </c>
      <c r="E100" s="158" t="s">
        <v>62</v>
      </c>
      <c r="F100" s="158" t="s">
        <v>255</v>
      </c>
    </row>
    <row r="101" spans="4:6">
      <c r="D101" s="158" t="s">
        <v>395</v>
      </c>
      <c r="E101" s="158" t="s">
        <v>62</v>
      </c>
      <c r="F101" s="158" t="s">
        <v>255</v>
      </c>
    </row>
    <row r="102" spans="4:6">
      <c r="D102" s="158" t="s">
        <v>396</v>
      </c>
      <c r="E102" s="158" t="s">
        <v>62</v>
      </c>
      <c r="F102" s="158" t="s">
        <v>255</v>
      </c>
    </row>
    <row r="103" spans="4:6">
      <c r="D103" s="158" t="s">
        <v>397</v>
      </c>
      <c r="E103" s="158" t="s">
        <v>58</v>
      </c>
      <c r="F103" s="158" t="s">
        <v>255</v>
      </c>
    </row>
    <row r="104" spans="4:6">
      <c r="D104" s="158" t="s">
        <v>398</v>
      </c>
      <c r="E104" s="158" t="s">
        <v>58</v>
      </c>
      <c r="F104" s="158" t="s">
        <v>255</v>
      </c>
    </row>
    <row r="105" spans="4:6">
      <c r="D105" s="158" t="s">
        <v>399</v>
      </c>
      <c r="E105" s="158" t="s">
        <v>58</v>
      </c>
      <c r="F105" s="158" t="s">
        <v>255</v>
      </c>
    </row>
    <row r="106" spans="4:6">
      <c r="D106" s="158" t="s">
        <v>247</v>
      </c>
      <c r="E106" s="158" t="s">
        <v>55</v>
      </c>
      <c r="F106" s="158" t="s">
        <v>255</v>
      </c>
    </row>
    <row r="107" spans="4:6">
      <c r="D107" s="158" t="s">
        <v>248</v>
      </c>
      <c r="E107" s="158" t="s">
        <v>61</v>
      </c>
      <c r="F107" s="158" t="s">
        <v>255</v>
      </c>
    </row>
    <row r="108" spans="4:6">
      <c r="D108" s="158" t="s">
        <v>249</v>
      </c>
      <c r="E108" s="158" t="s">
        <v>220</v>
      </c>
      <c r="F108" s="158" t="s">
        <v>255</v>
      </c>
    </row>
    <row r="109" spans="4:6">
      <c r="D109" s="158" t="s">
        <v>250</v>
      </c>
      <c r="E109" s="158" t="s">
        <v>221</v>
      </c>
      <c r="F109" s="158" t="s">
        <v>255</v>
      </c>
    </row>
    <row r="110" spans="4:6">
      <c r="D110" s="159" t="s">
        <v>251</v>
      </c>
      <c r="E110" s="159" t="s">
        <v>55</v>
      </c>
      <c r="F110" s="158" t="s">
        <v>255</v>
      </c>
    </row>
    <row r="111" spans="4:6">
      <c r="D111" s="158"/>
      <c r="E111" s="159" t="s">
        <v>221</v>
      </c>
      <c r="F111" s="158" t="s">
        <v>255</v>
      </c>
    </row>
    <row r="112" spans="4:6">
      <c r="D112" s="159" t="s">
        <v>252</v>
      </c>
      <c r="E112" s="159" t="s">
        <v>62</v>
      </c>
      <c r="F112" s="158" t="s">
        <v>255</v>
      </c>
    </row>
    <row r="113" spans="4:13">
      <c r="D113" s="158"/>
      <c r="E113" s="159" t="s">
        <v>221</v>
      </c>
      <c r="F113" s="158" t="s">
        <v>255</v>
      </c>
    </row>
    <row r="114" spans="4:13">
      <c r="D114" s="159" t="s">
        <v>253</v>
      </c>
      <c r="E114" s="159" t="s">
        <v>55</v>
      </c>
      <c r="F114" s="158" t="s">
        <v>255</v>
      </c>
    </row>
    <row r="115" spans="4:13">
      <c r="D115" s="158"/>
      <c r="E115" s="159" t="s">
        <v>58</v>
      </c>
      <c r="F115" s="158" t="s">
        <v>255</v>
      </c>
    </row>
    <row r="116" spans="4:13">
      <c r="D116" s="159" t="s">
        <v>254</v>
      </c>
      <c r="E116" s="159" t="s">
        <v>55</v>
      </c>
      <c r="F116" s="158" t="s">
        <v>255</v>
      </c>
    </row>
    <row r="117" spans="4:13">
      <c r="D117" s="158"/>
      <c r="E117" s="159" t="s">
        <v>62</v>
      </c>
      <c r="F117" s="158" t="s">
        <v>255</v>
      </c>
    </row>
    <row r="122" spans="4:13" ht="14.5">
      <c r="F122" s="74" t="s">
        <v>430</v>
      </c>
    </row>
    <row r="123" spans="4:13" ht="15" thickBot="1">
      <c r="D123" s="75" t="s">
        <v>1</v>
      </c>
      <c r="E123" s="75" t="s">
        <v>2</v>
      </c>
      <c r="F123" s="75" t="s">
        <v>3</v>
      </c>
      <c r="G123" s="3" t="s">
        <v>141</v>
      </c>
      <c r="H123" s="3" t="s">
        <v>142</v>
      </c>
      <c r="I123" s="3" t="s">
        <v>143</v>
      </c>
      <c r="J123" s="3" t="s">
        <v>144</v>
      </c>
      <c r="K123" s="3" t="s">
        <v>145</v>
      </c>
      <c r="L123" s="3" t="s">
        <v>146</v>
      </c>
      <c r="M123" s="3" t="s">
        <v>147</v>
      </c>
    </row>
    <row r="124" spans="4:13" ht="14.5">
      <c r="D124" s="164" t="s">
        <v>251</v>
      </c>
      <c r="E124" s="164" t="s">
        <v>55</v>
      </c>
      <c r="F124" s="138" t="s">
        <v>255</v>
      </c>
      <c r="G124" s="163">
        <v>0.5</v>
      </c>
      <c r="H124" s="163">
        <v>0.5</v>
      </c>
      <c r="I124" s="163">
        <v>0.5</v>
      </c>
      <c r="J124" s="163">
        <v>0.5</v>
      </c>
      <c r="K124" s="163">
        <v>0.5</v>
      </c>
      <c r="L124" s="163">
        <v>0.5</v>
      </c>
      <c r="M124" s="163">
        <v>0.5</v>
      </c>
    </row>
    <row r="125" spans="4:13" ht="14.5">
      <c r="D125" s="138"/>
      <c r="E125" s="164" t="s">
        <v>221</v>
      </c>
      <c r="F125" s="138"/>
      <c r="G125" s="163">
        <v>0.5</v>
      </c>
      <c r="H125" s="163">
        <v>0.5</v>
      </c>
      <c r="I125" s="163">
        <v>0.5</v>
      </c>
      <c r="J125" s="163">
        <v>0.5</v>
      </c>
      <c r="K125" s="163">
        <v>0.5</v>
      </c>
      <c r="L125" s="163">
        <v>0.5</v>
      </c>
      <c r="M125" s="163">
        <v>0.5</v>
      </c>
    </row>
    <row r="126" spans="4:13" ht="14.5">
      <c r="D126" s="164" t="s">
        <v>252</v>
      </c>
      <c r="E126" s="164" t="s">
        <v>62</v>
      </c>
      <c r="F126" s="138" t="s">
        <v>255</v>
      </c>
      <c r="G126" s="163">
        <v>0.5</v>
      </c>
      <c r="H126" s="163">
        <v>0.5</v>
      </c>
      <c r="I126" s="163">
        <v>0.5</v>
      </c>
      <c r="J126" s="163">
        <v>0.5</v>
      </c>
      <c r="K126" s="163">
        <v>0.5</v>
      </c>
      <c r="L126" s="163">
        <v>0.5</v>
      </c>
      <c r="M126" s="163">
        <v>0.5</v>
      </c>
    </row>
    <row r="127" spans="4:13" ht="14.5">
      <c r="D127" s="138"/>
      <c r="E127" s="164" t="s">
        <v>221</v>
      </c>
      <c r="F127" s="138"/>
      <c r="G127" s="163">
        <v>0.5</v>
      </c>
      <c r="H127" s="163">
        <v>0.5</v>
      </c>
      <c r="I127" s="163">
        <v>0.5</v>
      </c>
      <c r="J127" s="163">
        <v>0.5</v>
      </c>
      <c r="K127" s="163">
        <v>0.5</v>
      </c>
      <c r="L127" s="163">
        <v>0.5</v>
      </c>
      <c r="M127" s="163">
        <v>0.5</v>
      </c>
    </row>
    <row r="128" spans="4:13" ht="14.5">
      <c r="D128" s="164" t="s">
        <v>253</v>
      </c>
      <c r="E128" s="164" t="s">
        <v>55</v>
      </c>
      <c r="F128" s="138" t="s">
        <v>255</v>
      </c>
      <c r="G128" s="163">
        <v>0.5</v>
      </c>
      <c r="H128" s="163">
        <v>0.5</v>
      </c>
      <c r="I128" s="163">
        <v>0.5</v>
      </c>
      <c r="J128" s="163">
        <v>0.5</v>
      </c>
      <c r="K128" s="163">
        <v>0.5</v>
      </c>
      <c r="L128" s="163">
        <v>0.5</v>
      </c>
      <c r="M128" s="163">
        <v>0.5</v>
      </c>
    </row>
    <row r="129" spans="4:13" ht="14.5">
      <c r="D129" s="138"/>
      <c r="E129" s="164" t="s">
        <v>58</v>
      </c>
      <c r="F129" s="138"/>
      <c r="G129" s="163">
        <v>0.5</v>
      </c>
      <c r="H129" s="163">
        <v>0.5</v>
      </c>
      <c r="I129" s="163">
        <v>0.5</v>
      </c>
      <c r="J129" s="163">
        <v>0.5</v>
      </c>
      <c r="K129" s="163">
        <v>0.5</v>
      </c>
      <c r="L129" s="163">
        <v>0.5</v>
      </c>
      <c r="M129" s="163">
        <v>0.5</v>
      </c>
    </row>
    <row r="130" spans="4:13" ht="14.5">
      <c r="D130" s="164" t="s">
        <v>254</v>
      </c>
      <c r="E130" s="164" t="s">
        <v>55</v>
      </c>
      <c r="F130" s="138" t="s">
        <v>255</v>
      </c>
      <c r="G130" s="163">
        <v>0.5</v>
      </c>
      <c r="H130" s="163">
        <v>0.5</v>
      </c>
      <c r="I130" s="163">
        <v>0.5</v>
      </c>
      <c r="J130" s="163">
        <v>0.5</v>
      </c>
      <c r="K130" s="163">
        <v>0.5</v>
      </c>
      <c r="L130" s="163">
        <v>0.5</v>
      </c>
      <c r="M130" s="163">
        <v>0.5</v>
      </c>
    </row>
    <row r="131" spans="4:13" ht="14.5">
      <c r="D131" s="138"/>
      <c r="E131" s="164" t="s">
        <v>62</v>
      </c>
      <c r="F131" s="138"/>
      <c r="G131" s="163">
        <v>0.5</v>
      </c>
      <c r="H131" s="163">
        <v>0.5</v>
      </c>
      <c r="I131" s="163">
        <v>0.5</v>
      </c>
      <c r="J131" s="163">
        <v>0.5</v>
      </c>
      <c r="K131" s="163">
        <v>0.5</v>
      </c>
      <c r="L131" s="163">
        <v>0.5</v>
      </c>
      <c r="M131" s="163">
        <v>0.5</v>
      </c>
    </row>
    <row r="132" spans="4:13">
      <c r="D132" s="138"/>
      <c r="E132" s="138"/>
      <c r="F132" s="138"/>
    </row>
    <row r="137" spans="4:13" ht="14.5">
      <c r="F137" s="74" t="s">
        <v>373</v>
      </c>
    </row>
    <row r="138" spans="4:13" ht="15" thickBot="1">
      <c r="D138" s="75" t="s">
        <v>1</v>
      </c>
      <c r="E138" s="75" t="s">
        <v>2</v>
      </c>
      <c r="F138" s="75" t="s">
        <v>3</v>
      </c>
      <c r="G138" s="3" t="s">
        <v>141</v>
      </c>
      <c r="H138" s="3" t="s">
        <v>142</v>
      </c>
      <c r="I138" s="3" t="s">
        <v>143</v>
      </c>
      <c r="J138" s="3" t="s">
        <v>144</v>
      </c>
      <c r="K138" s="3" t="s">
        <v>145</v>
      </c>
      <c r="L138" s="3" t="s">
        <v>146</v>
      </c>
      <c r="M138" s="3" t="s">
        <v>147</v>
      </c>
    </row>
    <row r="139" spans="4:13" ht="14.5">
      <c r="D139" s="3" t="s">
        <v>394</v>
      </c>
      <c r="E139" s="3" t="s">
        <v>62</v>
      </c>
      <c r="F139" s="3" t="s">
        <v>255</v>
      </c>
      <c r="G139" s="79">
        <v>31.54</v>
      </c>
      <c r="H139" s="79">
        <v>31.54</v>
      </c>
      <c r="I139" s="79">
        <v>31.54</v>
      </c>
      <c r="J139" s="79">
        <v>31.54</v>
      </c>
      <c r="K139" s="79">
        <v>31.54</v>
      </c>
      <c r="L139" s="79">
        <v>31.54</v>
      </c>
      <c r="M139" s="79">
        <v>31.54</v>
      </c>
    </row>
    <row r="140" spans="4:13" ht="14.5">
      <c r="D140" s="3" t="s">
        <v>395</v>
      </c>
      <c r="E140" s="3" t="s">
        <v>62</v>
      </c>
      <c r="F140" s="3" t="s">
        <v>255</v>
      </c>
      <c r="G140" s="79">
        <v>31.54</v>
      </c>
      <c r="H140" s="79">
        <v>31.54</v>
      </c>
      <c r="I140" s="79">
        <v>31.54</v>
      </c>
      <c r="J140" s="79">
        <v>31.54</v>
      </c>
      <c r="K140" s="79">
        <v>31.54</v>
      </c>
      <c r="L140" s="79">
        <v>31.54</v>
      </c>
      <c r="M140" s="79">
        <v>31.54</v>
      </c>
    </row>
    <row r="141" spans="4:13" ht="14.5">
      <c r="D141" s="3" t="s">
        <v>396</v>
      </c>
      <c r="E141" s="3" t="s">
        <v>62</v>
      </c>
      <c r="F141" s="3" t="s">
        <v>255</v>
      </c>
      <c r="G141" s="79">
        <v>31.54</v>
      </c>
      <c r="H141" s="79">
        <v>31.54</v>
      </c>
      <c r="I141" s="79">
        <v>31.54</v>
      </c>
      <c r="J141" s="79">
        <v>31.54</v>
      </c>
      <c r="K141" s="79">
        <v>31.54</v>
      </c>
      <c r="L141" s="79">
        <v>31.54</v>
      </c>
      <c r="M141" s="79">
        <v>31.54</v>
      </c>
    </row>
    <row r="142" spans="4:13" ht="14.5">
      <c r="D142" s="3" t="s">
        <v>397</v>
      </c>
      <c r="E142" s="3" t="s">
        <v>58</v>
      </c>
      <c r="F142" s="3" t="s">
        <v>255</v>
      </c>
      <c r="G142" s="79">
        <v>31.54</v>
      </c>
      <c r="H142" s="79">
        <v>31.54</v>
      </c>
      <c r="I142" s="79">
        <v>31.54</v>
      </c>
      <c r="J142" s="79">
        <v>31.54</v>
      </c>
      <c r="K142" s="79">
        <v>31.54</v>
      </c>
      <c r="L142" s="79">
        <v>31.54</v>
      </c>
      <c r="M142" s="79">
        <v>31.54</v>
      </c>
    </row>
    <row r="143" spans="4:13" ht="14.5">
      <c r="D143" s="3" t="s">
        <v>398</v>
      </c>
      <c r="E143" s="3" t="s">
        <v>58</v>
      </c>
      <c r="F143" s="3" t="s">
        <v>255</v>
      </c>
      <c r="G143" s="79">
        <v>31.54</v>
      </c>
      <c r="H143" s="79">
        <v>31.54</v>
      </c>
      <c r="I143" s="79">
        <v>31.54</v>
      </c>
      <c r="J143" s="79">
        <v>31.54</v>
      </c>
      <c r="K143" s="79">
        <v>31.54</v>
      </c>
      <c r="L143" s="79">
        <v>31.54</v>
      </c>
      <c r="M143" s="79">
        <v>31.54</v>
      </c>
    </row>
    <row r="144" spans="4:13" ht="14.5">
      <c r="D144" s="3" t="s">
        <v>399</v>
      </c>
      <c r="E144" s="3" t="s">
        <v>58</v>
      </c>
      <c r="F144" s="3" t="s">
        <v>255</v>
      </c>
      <c r="G144" s="79">
        <v>31.54</v>
      </c>
      <c r="H144" s="79">
        <v>31.54</v>
      </c>
      <c r="I144" s="79">
        <v>31.54</v>
      </c>
      <c r="J144" s="79">
        <v>31.54</v>
      </c>
      <c r="K144" s="79">
        <v>31.54</v>
      </c>
      <c r="L144" s="79">
        <v>31.54</v>
      </c>
      <c r="M144" s="79">
        <v>31.54</v>
      </c>
    </row>
    <row r="145" spans="4:13" ht="14.5">
      <c r="D145" s="3" t="s">
        <v>247</v>
      </c>
      <c r="E145" s="3" t="s">
        <v>55</v>
      </c>
      <c r="F145" s="3" t="s">
        <v>255</v>
      </c>
      <c r="G145" s="79">
        <v>31.54</v>
      </c>
      <c r="H145" s="79">
        <v>31.54</v>
      </c>
      <c r="I145" s="79">
        <v>31.54</v>
      </c>
      <c r="J145" s="79">
        <v>31.54</v>
      </c>
      <c r="K145" s="79">
        <v>31.54</v>
      </c>
      <c r="L145" s="79">
        <v>31.54</v>
      </c>
      <c r="M145" s="79">
        <v>31.54</v>
      </c>
    </row>
    <row r="146" spans="4:13" ht="14.5">
      <c r="D146" s="3" t="s">
        <v>248</v>
      </c>
      <c r="E146" s="3" t="s">
        <v>61</v>
      </c>
      <c r="F146" s="3" t="s">
        <v>255</v>
      </c>
      <c r="G146" s="79">
        <v>31.54</v>
      </c>
      <c r="H146" s="79">
        <v>31.54</v>
      </c>
      <c r="I146" s="79">
        <v>31.54</v>
      </c>
      <c r="J146" s="79">
        <v>31.54</v>
      </c>
      <c r="K146" s="79">
        <v>31.54</v>
      </c>
      <c r="L146" s="79">
        <v>31.54</v>
      </c>
      <c r="M146" s="79">
        <v>31.54</v>
      </c>
    </row>
    <row r="147" spans="4:13" ht="14.5">
      <c r="D147" s="3" t="s">
        <v>249</v>
      </c>
      <c r="E147" s="3" t="s">
        <v>220</v>
      </c>
      <c r="F147" s="3" t="s">
        <v>255</v>
      </c>
      <c r="G147" s="79">
        <v>31.54</v>
      </c>
      <c r="H147" s="79">
        <v>31.54</v>
      </c>
      <c r="I147" s="79">
        <v>31.54</v>
      </c>
      <c r="J147" s="79">
        <v>31.54</v>
      </c>
      <c r="K147" s="79">
        <v>31.54</v>
      </c>
      <c r="L147" s="79">
        <v>31.54</v>
      </c>
      <c r="M147" s="79">
        <v>31.54</v>
      </c>
    </row>
    <row r="148" spans="4:13" ht="14.5">
      <c r="D148" s="3" t="s">
        <v>250</v>
      </c>
      <c r="E148" s="3" t="s">
        <v>221</v>
      </c>
      <c r="F148" s="3" t="s">
        <v>255</v>
      </c>
      <c r="G148" s="79">
        <v>31.54</v>
      </c>
      <c r="H148" s="79">
        <v>31.54</v>
      </c>
      <c r="I148" s="79">
        <v>31.54</v>
      </c>
      <c r="J148" s="79">
        <v>31.54</v>
      </c>
      <c r="K148" s="79">
        <v>31.54</v>
      </c>
      <c r="L148" s="79">
        <v>31.54</v>
      </c>
      <c r="M148" s="79">
        <v>31.54</v>
      </c>
    </row>
    <row r="149" spans="4:13" ht="14.5">
      <c r="D149" s="153" t="s">
        <v>251</v>
      </c>
      <c r="E149" s="153" t="s">
        <v>55</v>
      </c>
      <c r="F149" s="3" t="s">
        <v>255</v>
      </c>
      <c r="G149" s="79">
        <v>31.54</v>
      </c>
      <c r="H149" s="79">
        <v>31.54</v>
      </c>
      <c r="I149" s="79">
        <v>31.54</v>
      </c>
      <c r="J149" s="79">
        <v>31.54</v>
      </c>
      <c r="K149" s="79">
        <v>31.54</v>
      </c>
      <c r="L149" s="79">
        <v>31.54</v>
      </c>
      <c r="M149" s="79">
        <v>31.54</v>
      </c>
    </row>
    <row r="150" spans="4:13" ht="14.5">
      <c r="E150" s="153" t="s">
        <v>221</v>
      </c>
      <c r="G150" s="79"/>
      <c r="H150" s="79"/>
      <c r="I150" s="79"/>
      <c r="J150" s="79"/>
      <c r="K150" s="79"/>
      <c r="L150" s="79"/>
      <c r="M150" s="79"/>
    </row>
    <row r="151" spans="4:13" ht="14.5">
      <c r="D151" s="153" t="s">
        <v>252</v>
      </c>
      <c r="E151" s="153" t="s">
        <v>62</v>
      </c>
      <c r="F151" s="3" t="s">
        <v>255</v>
      </c>
      <c r="G151" s="79">
        <v>31.54</v>
      </c>
      <c r="H151" s="79">
        <v>31.54</v>
      </c>
      <c r="I151" s="79">
        <v>31.54</v>
      </c>
      <c r="J151" s="79">
        <v>31.54</v>
      </c>
      <c r="K151" s="79">
        <v>31.54</v>
      </c>
      <c r="L151" s="79">
        <v>31.54</v>
      </c>
      <c r="M151" s="79">
        <v>31.54</v>
      </c>
    </row>
    <row r="152" spans="4:13" ht="14.5">
      <c r="E152" s="153" t="s">
        <v>221</v>
      </c>
      <c r="G152" s="79"/>
      <c r="H152" s="79"/>
      <c r="I152" s="79"/>
      <c r="J152" s="79"/>
      <c r="K152" s="79"/>
      <c r="L152" s="79"/>
      <c r="M152" s="79"/>
    </row>
    <row r="153" spans="4:13" ht="14.5">
      <c r="D153" s="153" t="s">
        <v>253</v>
      </c>
      <c r="E153" s="153" t="s">
        <v>55</v>
      </c>
      <c r="F153" s="3" t="s">
        <v>255</v>
      </c>
      <c r="G153" s="79">
        <v>31.54</v>
      </c>
      <c r="H153" s="79">
        <v>31.54</v>
      </c>
      <c r="I153" s="79">
        <v>31.54</v>
      </c>
      <c r="J153" s="79">
        <v>31.54</v>
      </c>
      <c r="K153" s="79">
        <v>31.54</v>
      </c>
      <c r="L153" s="79">
        <v>31.54</v>
      </c>
      <c r="M153" s="79">
        <v>31.54</v>
      </c>
    </row>
    <row r="154" spans="4:13" ht="14.5">
      <c r="E154" s="153" t="s">
        <v>58</v>
      </c>
      <c r="G154" s="79"/>
      <c r="H154" s="79"/>
      <c r="I154" s="79"/>
      <c r="J154" s="79"/>
      <c r="K154" s="79"/>
      <c r="L154" s="79"/>
      <c r="M154" s="79"/>
    </row>
    <row r="155" spans="4:13" ht="14.5">
      <c r="D155" s="153" t="s">
        <v>254</v>
      </c>
      <c r="E155" s="153" t="s">
        <v>55</v>
      </c>
      <c r="F155" s="3" t="s">
        <v>255</v>
      </c>
      <c r="G155" s="79">
        <v>31.54</v>
      </c>
      <c r="H155" s="79">
        <v>31.54</v>
      </c>
      <c r="I155" s="79">
        <v>31.54</v>
      </c>
      <c r="J155" s="79">
        <v>31.54</v>
      </c>
      <c r="K155" s="79">
        <v>31.54</v>
      </c>
      <c r="L155" s="79">
        <v>31.54</v>
      </c>
      <c r="M155" s="79">
        <v>31.54</v>
      </c>
    </row>
    <row r="156" spans="4:13" ht="14.5">
      <c r="E156" s="153" t="s">
        <v>62</v>
      </c>
      <c r="G156" s="79"/>
      <c r="H156" s="79"/>
      <c r="I156" s="79"/>
      <c r="J156" s="79"/>
      <c r="K156" s="79"/>
      <c r="L156" s="79"/>
      <c r="M156" s="79"/>
    </row>
  </sheetData>
  <mergeCells count="1">
    <mergeCell ref="B3:B20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33166-3C18-4F40-881C-1B59771B9ADF}">
  <dimension ref="A1:FK162"/>
  <sheetViews>
    <sheetView workbookViewId="0">
      <selection activeCell="B29" sqref="B29"/>
    </sheetView>
  </sheetViews>
  <sheetFormatPr defaultRowHeight="12.5"/>
  <cols>
    <col min="2" max="2" width="30.5429687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206"/>
      <c r="B1" s="206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06"/>
      <c r="Z1" s="206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06"/>
      <c r="AX1" s="206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06"/>
      <c r="BV1" s="206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06"/>
      <c r="CT1" s="206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06"/>
      <c r="DR1" s="206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06"/>
      <c r="EP1" s="206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4.5">
      <c r="A2" s="206"/>
      <c r="B2" s="206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06"/>
      <c r="Z2" s="206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06"/>
      <c r="AX2" s="206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06"/>
      <c r="BV2" s="206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06"/>
      <c r="CT2" s="206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06"/>
      <c r="DR2" s="206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06"/>
      <c r="EP2" s="206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4.5">
      <c r="A3" s="206"/>
      <c r="B3" s="20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06"/>
      <c r="Z3" s="206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06"/>
      <c r="AX3" s="206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06"/>
      <c r="BV3" s="206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06"/>
      <c r="CT3" s="206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06"/>
      <c r="DR3" s="206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06"/>
      <c r="EP3" s="206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4.5">
      <c r="A4" s="206"/>
      <c r="B4" s="20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06"/>
      <c r="Z4" s="206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06"/>
      <c r="AX4" s="206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06"/>
      <c r="BV4" s="206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06"/>
      <c r="CT4" s="206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06"/>
      <c r="DR4" s="206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06"/>
      <c r="EP4" s="206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07" t="s">
        <v>6</v>
      </c>
      <c r="B5" s="207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07" t="s">
        <v>6</v>
      </c>
      <c r="Z5" s="207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07" t="s">
        <v>6</v>
      </c>
      <c r="AX5" s="207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07" t="s">
        <v>6</v>
      </c>
      <c r="BV5" s="207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07" t="s">
        <v>6</v>
      </c>
      <c r="CT5" s="207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07" t="s">
        <v>6</v>
      </c>
      <c r="DR5" s="207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07" t="s">
        <v>6</v>
      </c>
      <c r="EP5" s="207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06"/>
      <c r="B6" s="206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07"/>
      <c r="Z6" s="207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07"/>
      <c r="AX6" s="207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07"/>
      <c r="BV6" s="207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07"/>
      <c r="CT6" s="207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07"/>
      <c r="DR6" s="207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06"/>
      <c r="EP6" s="206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7.5">
      <c r="A7" s="209" t="s">
        <v>115</v>
      </c>
      <c r="B7" s="209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09" t="s">
        <v>133</v>
      </c>
      <c r="Z7" s="209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09" t="s">
        <v>136</v>
      </c>
      <c r="AX7" s="209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09" t="s">
        <v>137</v>
      </c>
      <c r="BV7" s="209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09" t="s">
        <v>138</v>
      </c>
      <c r="CT7" s="209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09" t="s">
        <v>139</v>
      </c>
      <c r="DR7" s="209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09" t="s">
        <v>140</v>
      </c>
      <c r="EP7" s="209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5">
      <c r="A8" s="209" t="s">
        <v>170</v>
      </c>
      <c r="B8" s="209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09" t="s">
        <v>170</v>
      </c>
      <c r="Z8" s="209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09" t="s">
        <v>170</v>
      </c>
      <c r="AX8" s="209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09" t="s">
        <v>170</v>
      </c>
      <c r="BV8" s="209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09" t="s">
        <v>170</v>
      </c>
      <c r="CT8" s="209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09" t="s">
        <v>170</v>
      </c>
      <c r="DR8" s="209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09" t="s">
        <v>170</v>
      </c>
      <c r="EP8" s="209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9" s="206"/>
      <c r="B9" s="206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06"/>
      <c r="Z9" s="206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06"/>
      <c r="AX9" s="206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06"/>
      <c r="BV9" s="206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06"/>
      <c r="CT9" s="206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06"/>
      <c r="DR9" s="206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06"/>
      <c r="EP9" s="206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4.5">
      <c r="A10" s="206"/>
      <c r="B10" s="206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06"/>
      <c r="Z10" s="206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06"/>
      <c r="AX10" s="206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06"/>
      <c r="BV10" s="206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06"/>
      <c r="CT10" s="206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06"/>
      <c r="DR10" s="206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06"/>
      <c r="EP10" s="206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" thickBot="1">
      <c r="A11" s="206"/>
      <c r="B11" s="206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06"/>
      <c r="Z11" s="206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06"/>
      <c r="AX11" s="206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06"/>
      <c r="BV11" s="206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06"/>
      <c r="CT11" s="206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06"/>
      <c r="DR11" s="206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06"/>
      <c r="EP11" s="206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4.5">
      <c r="A12" s="206"/>
      <c r="B12" s="20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06"/>
      <c r="Z12" s="206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206"/>
      <c r="AX12" s="206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206"/>
      <c r="BV12" s="206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206"/>
      <c r="CT12" s="206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206"/>
      <c r="DR12" s="206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206"/>
      <c r="EP12" s="206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4">
      <c r="A13" s="7"/>
      <c r="B13" s="14" t="s">
        <v>171</v>
      </c>
      <c r="C13" s="7">
        <v>62.2</v>
      </c>
      <c r="D13" s="7">
        <v>62.7</v>
      </c>
      <c r="E13" s="7">
        <v>63.4</v>
      </c>
      <c r="F13" s="7">
        <v>64.3</v>
      </c>
      <c r="G13" s="7">
        <v>65.900000000000006</v>
      </c>
      <c r="H13" s="7">
        <v>67.3</v>
      </c>
      <c r="I13" s="7">
        <v>68.8</v>
      </c>
      <c r="J13" s="7">
        <v>70.3</v>
      </c>
      <c r="K13" s="7">
        <v>72</v>
      </c>
      <c r="L13" s="7">
        <v>73.5</v>
      </c>
      <c r="M13" s="7">
        <v>75</v>
      </c>
      <c r="N13" s="7">
        <v>76.599999999999994</v>
      </c>
      <c r="O13" s="7">
        <v>78.400000000000006</v>
      </c>
      <c r="P13" s="7">
        <v>79.8</v>
      </c>
      <c r="Q13" s="7">
        <v>80.900000000000006</v>
      </c>
      <c r="R13" s="7">
        <v>81.8</v>
      </c>
      <c r="S13" s="7">
        <v>82.8</v>
      </c>
      <c r="T13" s="7">
        <v>83.9</v>
      </c>
      <c r="U13" s="7">
        <v>85.3</v>
      </c>
      <c r="V13" s="7">
        <v>86.7</v>
      </c>
      <c r="W13" s="7">
        <v>88.1</v>
      </c>
      <c r="Y13" s="7"/>
      <c r="Z13" s="14" t="s">
        <v>171</v>
      </c>
      <c r="AA13" s="7">
        <v>236.3</v>
      </c>
      <c r="AB13" s="7">
        <v>238.4</v>
      </c>
      <c r="AC13" s="7">
        <v>240.9</v>
      </c>
      <c r="AD13" s="7">
        <v>244</v>
      </c>
      <c r="AE13" s="7">
        <v>247.7</v>
      </c>
      <c r="AF13" s="7">
        <v>253.8</v>
      </c>
      <c r="AG13" s="7">
        <v>260.39999999999998</v>
      </c>
      <c r="AH13" s="7">
        <v>266.39999999999998</v>
      </c>
      <c r="AI13" s="7">
        <v>272.7</v>
      </c>
      <c r="AJ13" s="7">
        <v>279.39999999999998</v>
      </c>
      <c r="AK13" s="7">
        <v>285.39999999999998</v>
      </c>
      <c r="AL13" s="7">
        <v>291.2</v>
      </c>
      <c r="AM13" s="7">
        <v>296.60000000000002</v>
      </c>
      <c r="AN13" s="7">
        <v>301.10000000000002</v>
      </c>
      <c r="AO13" s="7">
        <v>305.2</v>
      </c>
      <c r="AP13" s="7">
        <v>309.2</v>
      </c>
      <c r="AQ13" s="7">
        <v>313.3</v>
      </c>
      <c r="AR13" s="7">
        <v>318.10000000000002</v>
      </c>
      <c r="AS13" s="7">
        <v>322.89999999999998</v>
      </c>
      <c r="AT13" s="7">
        <v>327.60000000000002</v>
      </c>
      <c r="AU13" s="7">
        <v>332.4</v>
      </c>
      <c r="AW13" s="7"/>
      <c r="AX13" s="14" t="s">
        <v>171</v>
      </c>
      <c r="AY13" s="7">
        <v>625.4</v>
      </c>
      <c r="AZ13" s="7">
        <v>645.1</v>
      </c>
      <c r="BA13" s="7">
        <v>663.3</v>
      </c>
      <c r="BB13" s="7">
        <v>679.8</v>
      </c>
      <c r="BC13" s="7">
        <v>698.3</v>
      </c>
      <c r="BD13" s="7">
        <v>714.9</v>
      </c>
      <c r="BE13" s="7">
        <v>731.1</v>
      </c>
      <c r="BF13" s="7">
        <v>745.7</v>
      </c>
      <c r="BG13" s="7">
        <v>759.6</v>
      </c>
      <c r="BH13" s="7">
        <v>772</v>
      </c>
      <c r="BI13" s="7">
        <v>784.1</v>
      </c>
      <c r="BJ13" s="7">
        <v>796.1</v>
      </c>
      <c r="BK13" s="7">
        <v>808.2</v>
      </c>
      <c r="BL13" s="7">
        <v>821.4</v>
      </c>
      <c r="BM13" s="7">
        <v>833.8</v>
      </c>
      <c r="BN13" s="7">
        <v>844.3</v>
      </c>
      <c r="BO13" s="7">
        <v>856.2</v>
      </c>
      <c r="BP13" s="7">
        <v>870.6</v>
      </c>
      <c r="BQ13" s="7">
        <v>887.8</v>
      </c>
      <c r="BR13" s="7">
        <v>901</v>
      </c>
      <c r="BS13" s="7">
        <v>916.2</v>
      </c>
      <c r="BU13" s="7"/>
      <c r="BV13" s="14" t="s">
        <v>171</v>
      </c>
      <c r="BW13" s="7">
        <v>28.6</v>
      </c>
      <c r="BX13" s="7">
        <v>28.7</v>
      </c>
      <c r="BY13" s="7">
        <v>28.8</v>
      </c>
      <c r="BZ13" s="7">
        <v>29</v>
      </c>
      <c r="CA13" s="7">
        <v>29.1</v>
      </c>
      <c r="CB13" s="7">
        <v>29.4</v>
      </c>
      <c r="CC13" s="7">
        <v>29.7</v>
      </c>
      <c r="CD13" s="7">
        <v>30.1</v>
      </c>
      <c r="CE13" s="7">
        <v>30.6</v>
      </c>
      <c r="CF13" s="7">
        <v>31.1</v>
      </c>
      <c r="CG13" s="7">
        <v>31.6</v>
      </c>
      <c r="CH13" s="7">
        <v>32.5</v>
      </c>
      <c r="CI13" s="7">
        <v>33.200000000000003</v>
      </c>
      <c r="CJ13" s="7">
        <v>34</v>
      </c>
      <c r="CK13" s="7">
        <v>35.200000000000003</v>
      </c>
      <c r="CL13" s="7">
        <v>36</v>
      </c>
      <c r="CM13" s="7">
        <v>36.9</v>
      </c>
      <c r="CN13" s="7">
        <v>37.799999999999997</v>
      </c>
      <c r="CO13" s="7">
        <v>39</v>
      </c>
      <c r="CP13" s="7">
        <v>40.1</v>
      </c>
      <c r="CQ13" s="7">
        <v>41.2</v>
      </c>
      <c r="CS13" s="7"/>
      <c r="CT13" s="14" t="s">
        <v>171</v>
      </c>
      <c r="CU13" s="7">
        <v>21.8</v>
      </c>
      <c r="CV13" s="7">
        <v>22.2</v>
      </c>
      <c r="CW13" s="7">
        <v>22.6</v>
      </c>
      <c r="CX13" s="7">
        <v>23.3</v>
      </c>
      <c r="CY13" s="7">
        <v>23.9</v>
      </c>
      <c r="CZ13" s="7">
        <v>24.6</v>
      </c>
      <c r="DA13" s="7">
        <v>25.2</v>
      </c>
      <c r="DB13" s="7">
        <v>25.9</v>
      </c>
      <c r="DC13" s="7">
        <v>26.8</v>
      </c>
      <c r="DD13" s="7">
        <v>27.4</v>
      </c>
      <c r="DE13" s="7">
        <v>28</v>
      </c>
      <c r="DF13" s="7">
        <v>28.7</v>
      </c>
      <c r="DG13" s="7">
        <v>29.8</v>
      </c>
      <c r="DH13" s="7">
        <v>31.2</v>
      </c>
      <c r="DI13" s="7">
        <v>32.799999999999997</v>
      </c>
      <c r="DJ13" s="7">
        <v>34</v>
      </c>
      <c r="DK13" s="7">
        <v>34.9</v>
      </c>
      <c r="DL13" s="7">
        <v>35.9</v>
      </c>
      <c r="DM13" s="7">
        <v>36.700000000000003</v>
      </c>
      <c r="DN13" s="7">
        <v>37.1</v>
      </c>
      <c r="DO13" s="7">
        <v>37.5</v>
      </c>
      <c r="DQ13" s="7"/>
      <c r="DR13" s="14" t="s">
        <v>171</v>
      </c>
      <c r="DS13" s="7">
        <v>134.5</v>
      </c>
      <c r="DT13" s="7">
        <v>138</v>
      </c>
      <c r="DU13" s="7">
        <v>142.4</v>
      </c>
      <c r="DV13" s="7">
        <v>147.30000000000001</v>
      </c>
      <c r="DW13" s="7">
        <v>152.69999999999999</v>
      </c>
      <c r="DX13" s="7">
        <v>157.9</v>
      </c>
      <c r="DY13" s="7">
        <v>163.19999999999999</v>
      </c>
      <c r="DZ13" s="7">
        <v>169.5</v>
      </c>
      <c r="EA13" s="7">
        <v>176.3</v>
      </c>
      <c r="EB13" s="7">
        <v>180.9</v>
      </c>
      <c r="EC13" s="7">
        <v>186.1</v>
      </c>
      <c r="ED13" s="7">
        <v>191.1</v>
      </c>
      <c r="EE13" s="7">
        <v>196.8</v>
      </c>
      <c r="EF13" s="7">
        <v>204.3</v>
      </c>
      <c r="EG13" s="7">
        <v>212.4</v>
      </c>
      <c r="EH13" s="7">
        <v>222.2</v>
      </c>
      <c r="EI13" s="7">
        <v>229.8</v>
      </c>
      <c r="EJ13" s="7">
        <v>236.2</v>
      </c>
      <c r="EK13" s="7">
        <v>243.1</v>
      </c>
      <c r="EL13" s="7">
        <v>249.9</v>
      </c>
      <c r="EM13" s="7">
        <v>256.2</v>
      </c>
      <c r="EO13" s="7"/>
      <c r="EP13" s="14" t="s">
        <v>171</v>
      </c>
      <c r="EQ13" s="7">
        <v>173.1</v>
      </c>
      <c r="ER13" s="7">
        <v>175.5</v>
      </c>
      <c r="ES13" s="7">
        <v>178.5</v>
      </c>
      <c r="ET13" s="7">
        <v>182.9</v>
      </c>
      <c r="EU13" s="7">
        <v>188.2</v>
      </c>
      <c r="EV13" s="7">
        <v>194.1</v>
      </c>
      <c r="EW13" s="7">
        <v>200.4</v>
      </c>
      <c r="EX13" s="7">
        <v>207.3</v>
      </c>
      <c r="EY13" s="7">
        <v>212.8</v>
      </c>
      <c r="EZ13" s="7">
        <v>219</v>
      </c>
      <c r="FA13" s="7">
        <v>223.6</v>
      </c>
      <c r="FB13" s="7">
        <v>228.6</v>
      </c>
      <c r="FC13" s="7">
        <v>233.5</v>
      </c>
      <c r="FD13" s="7">
        <v>237.8</v>
      </c>
      <c r="FE13" s="7">
        <v>242.4</v>
      </c>
      <c r="FF13" s="7">
        <v>246.7</v>
      </c>
      <c r="FG13" s="7">
        <v>252.1</v>
      </c>
      <c r="FH13" s="7">
        <v>257.3</v>
      </c>
      <c r="FI13" s="7">
        <v>262.39999999999998</v>
      </c>
      <c r="FJ13" s="7">
        <v>267.60000000000002</v>
      </c>
      <c r="FK13" s="7">
        <v>273</v>
      </c>
    </row>
    <row r="14" spans="1:167" ht="169.5">
      <c r="A14" s="37"/>
      <c r="B14" s="48" t="s">
        <v>154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154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154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154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154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154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154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4.5">
      <c r="A15" s="37"/>
      <c r="B15" s="21" t="s">
        <v>155</v>
      </c>
      <c r="C15" s="37">
        <v>11.9</v>
      </c>
      <c r="D15" s="37">
        <v>10.9</v>
      </c>
      <c r="E15" s="37">
        <v>9.8000000000000007</v>
      </c>
      <c r="F15" s="37">
        <v>8.6999999999999993</v>
      </c>
      <c r="G15" s="37">
        <v>7.8</v>
      </c>
      <c r="H15" s="37">
        <v>6.7</v>
      </c>
      <c r="I15" s="37">
        <v>5.7</v>
      </c>
      <c r="J15" s="37">
        <v>4.8</v>
      </c>
      <c r="K15" s="37">
        <v>3.9</v>
      </c>
      <c r="L15" s="37">
        <v>2.9</v>
      </c>
      <c r="M15" s="37">
        <v>2.1</v>
      </c>
      <c r="N15" s="37">
        <v>1.4</v>
      </c>
      <c r="O15" s="37">
        <v>1</v>
      </c>
      <c r="P15" s="37">
        <v>0.6</v>
      </c>
      <c r="Q15" s="37">
        <v>0.3</v>
      </c>
      <c r="R15" s="37">
        <v>0.2</v>
      </c>
      <c r="S15" s="37">
        <v>0.2</v>
      </c>
      <c r="T15" s="37">
        <v>0.1</v>
      </c>
      <c r="U15" s="37">
        <v>0.1</v>
      </c>
      <c r="V15" s="37">
        <v>0.1</v>
      </c>
      <c r="W15" s="37">
        <v>0</v>
      </c>
      <c r="Y15" s="37"/>
      <c r="Z15" s="21" t="s">
        <v>155</v>
      </c>
      <c r="AA15" s="37">
        <v>4.8</v>
      </c>
      <c r="AB15" s="37">
        <v>2.9</v>
      </c>
      <c r="AC15" s="37">
        <v>0</v>
      </c>
      <c r="AD15" s="37">
        <v>0</v>
      </c>
      <c r="AE15" s="37">
        <v>0</v>
      </c>
      <c r="AF15" s="37">
        <v>0</v>
      </c>
      <c r="AG15" s="37">
        <v>0</v>
      </c>
      <c r="AH15" s="37">
        <v>0</v>
      </c>
      <c r="AI15" s="37">
        <v>0</v>
      </c>
      <c r="AJ15" s="37">
        <v>0</v>
      </c>
      <c r="AK15" s="37">
        <v>0</v>
      </c>
      <c r="AL15" s="37">
        <v>0</v>
      </c>
      <c r="AM15" s="37">
        <v>0</v>
      </c>
      <c r="AN15" s="37">
        <v>0</v>
      </c>
      <c r="AO15" s="37">
        <v>0</v>
      </c>
      <c r="AP15" s="37">
        <v>0</v>
      </c>
      <c r="AQ15" s="37">
        <v>0</v>
      </c>
      <c r="AR15" s="37">
        <v>0</v>
      </c>
      <c r="AS15" s="37">
        <v>0</v>
      </c>
      <c r="AT15" s="37">
        <v>0</v>
      </c>
      <c r="AU15" s="37">
        <v>0</v>
      </c>
      <c r="AW15" s="37"/>
      <c r="AX15" s="21" t="s">
        <v>155</v>
      </c>
      <c r="AY15" s="37">
        <v>31.4</v>
      </c>
      <c r="AZ15" s="37">
        <v>27.1</v>
      </c>
      <c r="BA15" s="37">
        <v>22.7</v>
      </c>
      <c r="BB15" s="37">
        <v>19</v>
      </c>
      <c r="BC15" s="37">
        <v>15.4</v>
      </c>
      <c r="BD15" s="37">
        <v>12.3</v>
      </c>
      <c r="BE15" s="37">
        <v>8.6</v>
      </c>
      <c r="BF15" s="37">
        <v>4.5999999999999996</v>
      </c>
      <c r="BG15" s="37">
        <v>2.2999999999999998</v>
      </c>
      <c r="BH15" s="37">
        <v>0.7</v>
      </c>
      <c r="BI15" s="37">
        <v>0</v>
      </c>
      <c r="BJ15" s="37">
        <v>0</v>
      </c>
      <c r="BK15" s="37">
        <v>0</v>
      </c>
      <c r="BL15" s="37">
        <v>0</v>
      </c>
      <c r="BM15" s="37">
        <v>0</v>
      </c>
      <c r="BN15" s="37">
        <v>0</v>
      </c>
      <c r="BO15" s="37">
        <v>0</v>
      </c>
      <c r="BP15" s="37">
        <v>0</v>
      </c>
      <c r="BQ15" s="37">
        <v>0</v>
      </c>
      <c r="BR15" s="37">
        <v>0</v>
      </c>
      <c r="BS15" s="37">
        <v>0</v>
      </c>
      <c r="BU15" s="37"/>
      <c r="BV15" s="21" t="s">
        <v>155</v>
      </c>
      <c r="BW15" s="37">
        <v>0.3</v>
      </c>
      <c r="BX15" s="37">
        <v>0.2</v>
      </c>
      <c r="BY15" s="37">
        <v>0.2</v>
      </c>
      <c r="BZ15" s="37">
        <v>0.1</v>
      </c>
      <c r="CA15" s="37">
        <v>0.1</v>
      </c>
      <c r="CB15" s="37">
        <v>0</v>
      </c>
      <c r="CC15" s="37">
        <v>0</v>
      </c>
      <c r="CD15" s="37">
        <v>0</v>
      </c>
      <c r="CE15" s="37">
        <v>0</v>
      </c>
      <c r="CF15" s="37">
        <v>0</v>
      </c>
      <c r="CG15" s="37">
        <v>0</v>
      </c>
      <c r="CH15" s="37">
        <v>0</v>
      </c>
      <c r="CI15" s="37">
        <v>0</v>
      </c>
      <c r="CJ15" s="37">
        <v>0</v>
      </c>
      <c r="CK15" s="37">
        <v>0</v>
      </c>
      <c r="CL15" s="37">
        <v>0</v>
      </c>
      <c r="CM15" s="37">
        <v>0</v>
      </c>
      <c r="CN15" s="37">
        <v>0</v>
      </c>
      <c r="CO15" s="37">
        <v>0</v>
      </c>
      <c r="CP15" s="37">
        <v>0</v>
      </c>
      <c r="CQ15" s="37">
        <v>0</v>
      </c>
      <c r="CS15" s="37"/>
      <c r="CT15" s="21" t="s">
        <v>155</v>
      </c>
      <c r="CU15" s="37">
        <v>0.7</v>
      </c>
      <c r="CV15" s="37">
        <v>0.6</v>
      </c>
      <c r="CW15" s="37">
        <v>0.5</v>
      </c>
      <c r="CX15" s="37">
        <v>0.4</v>
      </c>
      <c r="CY15" s="37">
        <v>0.3</v>
      </c>
      <c r="CZ15" s="37">
        <v>0.2</v>
      </c>
      <c r="DA15" s="37">
        <v>0.1</v>
      </c>
      <c r="DB15" s="37">
        <v>0.1</v>
      </c>
      <c r="DC15" s="37">
        <v>0</v>
      </c>
      <c r="DD15" s="37">
        <v>0</v>
      </c>
      <c r="DE15" s="37">
        <v>0</v>
      </c>
      <c r="DF15" s="37">
        <v>0</v>
      </c>
      <c r="DG15" s="37">
        <v>0</v>
      </c>
      <c r="DH15" s="37">
        <v>0</v>
      </c>
      <c r="DI15" s="37">
        <v>0</v>
      </c>
      <c r="DJ15" s="37">
        <v>0</v>
      </c>
      <c r="DK15" s="37">
        <v>0</v>
      </c>
      <c r="DL15" s="37">
        <v>0</v>
      </c>
      <c r="DM15" s="37">
        <v>0</v>
      </c>
      <c r="DN15" s="37">
        <v>0</v>
      </c>
      <c r="DO15" s="37">
        <v>0</v>
      </c>
      <c r="DQ15" s="37"/>
      <c r="DR15" s="21" t="s">
        <v>155</v>
      </c>
      <c r="DS15" s="37">
        <v>0.9</v>
      </c>
      <c r="DT15" s="37">
        <v>0.8</v>
      </c>
      <c r="DU15" s="37">
        <v>0.7</v>
      </c>
      <c r="DV15" s="37">
        <v>0.6</v>
      </c>
      <c r="DW15" s="37">
        <v>0.5</v>
      </c>
      <c r="DX15" s="37">
        <v>0.4</v>
      </c>
      <c r="DY15" s="37">
        <v>0.4</v>
      </c>
      <c r="DZ15" s="37">
        <v>0.3</v>
      </c>
      <c r="EA15" s="37">
        <v>0.2</v>
      </c>
      <c r="EB15" s="37">
        <v>0.2</v>
      </c>
      <c r="EC15" s="37">
        <v>0.1</v>
      </c>
      <c r="ED15" s="37">
        <v>0</v>
      </c>
      <c r="EE15" s="37">
        <v>0</v>
      </c>
      <c r="EF15" s="37">
        <v>0</v>
      </c>
      <c r="EG15" s="37">
        <v>0</v>
      </c>
      <c r="EH15" s="37">
        <v>0</v>
      </c>
      <c r="EI15" s="37">
        <v>0</v>
      </c>
      <c r="EJ15" s="37">
        <v>0</v>
      </c>
      <c r="EK15" s="37">
        <v>0</v>
      </c>
      <c r="EL15" s="37">
        <v>0</v>
      </c>
      <c r="EM15" s="37">
        <v>0</v>
      </c>
      <c r="EO15" s="37"/>
      <c r="EP15" s="21" t="s">
        <v>155</v>
      </c>
      <c r="EQ15" s="37">
        <v>8.9</v>
      </c>
      <c r="ER15" s="37">
        <v>7.9</v>
      </c>
      <c r="ES15" s="37">
        <v>6.8</v>
      </c>
      <c r="ET15" s="37">
        <v>5.7</v>
      </c>
      <c r="EU15" s="37">
        <v>4.7</v>
      </c>
      <c r="EV15" s="37">
        <v>3.7</v>
      </c>
      <c r="EW15" s="37">
        <v>2.9</v>
      </c>
      <c r="EX15" s="37">
        <v>2.1</v>
      </c>
      <c r="EY15" s="37">
        <v>1.3</v>
      </c>
      <c r="EZ15" s="37">
        <v>1.1000000000000001</v>
      </c>
      <c r="FA15" s="37">
        <v>1</v>
      </c>
      <c r="FB15" s="37">
        <v>0.7</v>
      </c>
      <c r="FC15" s="37">
        <v>0.8</v>
      </c>
      <c r="FD15" s="37">
        <v>0.6</v>
      </c>
      <c r="FE15" s="37">
        <v>0.6</v>
      </c>
      <c r="FF15" s="37">
        <v>0.6</v>
      </c>
      <c r="FG15" s="37">
        <v>0.5</v>
      </c>
      <c r="FH15" s="37">
        <v>0.4</v>
      </c>
      <c r="FI15" s="37">
        <v>0.4</v>
      </c>
      <c r="FJ15" s="37">
        <v>0.2</v>
      </c>
      <c r="FK15" s="37">
        <v>0.4</v>
      </c>
    </row>
    <row r="16" spans="1:167" ht="14.5">
      <c r="A16" s="37"/>
      <c r="B16" s="21" t="s">
        <v>156</v>
      </c>
      <c r="C16" s="37">
        <v>13.1</v>
      </c>
      <c r="D16" s="37">
        <v>14.2</v>
      </c>
      <c r="E16" s="37">
        <v>15.6</v>
      </c>
      <c r="F16" s="37">
        <v>16.8</v>
      </c>
      <c r="G16" s="37">
        <v>17.8</v>
      </c>
      <c r="H16" s="37">
        <v>18.8</v>
      </c>
      <c r="I16" s="37">
        <v>19.600000000000001</v>
      </c>
      <c r="J16" s="37">
        <v>20.2</v>
      </c>
      <c r="K16" s="37">
        <v>20.5</v>
      </c>
      <c r="L16" s="37">
        <v>20.7</v>
      </c>
      <c r="M16" s="37">
        <v>20.9</v>
      </c>
      <c r="N16" s="37">
        <v>20.9</v>
      </c>
      <c r="O16" s="37">
        <v>20.8</v>
      </c>
      <c r="P16" s="37">
        <v>20.7</v>
      </c>
      <c r="Q16" s="37">
        <v>20.3</v>
      </c>
      <c r="R16" s="37">
        <v>19.7</v>
      </c>
      <c r="S16" s="37">
        <v>19</v>
      </c>
      <c r="T16" s="37">
        <v>18.100000000000001</v>
      </c>
      <c r="U16" s="37">
        <v>17.8</v>
      </c>
      <c r="V16" s="37">
        <v>17.5</v>
      </c>
      <c r="W16" s="37">
        <v>17.100000000000001</v>
      </c>
      <c r="Y16" s="37"/>
      <c r="Z16" s="21" t="s">
        <v>156</v>
      </c>
      <c r="AA16" s="37">
        <v>22.6</v>
      </c>
      <c r="AB16" s="37">
        <v>23.1</v>
      </c>
      <c r="AC16" s="37">
        <v>24.4</v>
      </c>
      <c r="AD16" s="37">
        <v>24.3</v>
      </c>
      <c r="AE16" s="37">
        <v>24.2</v>
      </c>
      <c r="AF16" s="37">
        <v>24</v>
      </c>
      <c r="AG16" s="37">
        <v>23.8</v>
      </c>
      <c r="AH16" s="37">
        <v>23.5</v>
      </c>
      <c r="AI16" s="37">
        <v>23.4</v>
      </c>
      <c r="AJ16" s="37">
        <v>23.2</v>
      </c>
      <c r="AK16" s="37">
        <v>23</v>
      </c>
      <c r="AL16" s="37">
        <v>22.9</v>
      </c>
      <c r="AM16" s="37">
        <v>22.6</v>
      </c>
      <c r="AN16" s="37">
        <v>22.3</v>
      </c>
      <c r="AO16" s="37">
        <v>21.7</v>
      </c>
      <c r="AP16" s="37">
        <v>21</v>
      </c>
      <c r="AQ16" s="37">
        <v>20</v>
      </c>
      <c r="AR16" s="37">
        <v>18.8</v>
      </c>
      <c r="AS16" s="37">
        <v>17.3</v>
      </c>
      <c r="AT16" s="37">
        <v>15.6</v>
      </c>
      <c r="AU16" s="37">
        <v>13.6</v>
      </c>
      <c r="AW16" s="37"/>
      <c r="AX16" s="21" t="s">
        <v>156</v>
      </c>
      <c r="AY16" s="37">
        <v>29.3</v>
      </c>
      <c r="AZ16" s="37">
        <v>33</v>
      </c>
      <c r="BA16" s="37">
        <v>33.799999999999997</v>
      </c>
      <c r="BB16" s="37">
        <v>35.5</v>
      </c>
      <c r="BC16" s="37">
        <v>37.799999999999997</v>
      </c>
      <c r="BD16" s="37">
        <v>39</v>
      </c>
      <c r="BE16" s="37">
        <v>39.1</v>
      </c>
      <c r="BF16" s="37">
        <v>39.1</v>
      </c>
      <c r="BG16" s="37">
        <v>39</v>
      </c>
      <c r="BH16" s="37">
        <v>38.9</v>
      </c>
      <c r="BI16" s="37">
        <v>38.6</v>
      </c>
      <c r="BJ16" s="37">
        <v>38.200000000000003</v>
      </c>
      <c r="BK16" s="37">
        <v>37.6</v>
      </c>
      <c r="BL16" s="37">
        <v>36.799999999999997</v>
      </c>
      <c r="BM16" s="37">
        <v>35.799999999999997</v>
      </c>
      <c r="BN16" s="37">
        <v>34.5</v>
      </c>
      <c r="BO16" s="37">
        <v>32.799999999999997</v>
      </c>
      <c r="BP16" s="37">
        <v>30.9</v>
      </c>
      <c r="BQ16" s="37">
        <v>28.8</v>
      </c>
      <c r="BR16" s="37">
        <v>26.4</v>
      </c>
      <c r="BS16" s="37">
        <v>23.9</v>
      </c>
      <c r="BU16" s="37"/>
      <c r="BV16" s="21" t="s">
        <v>156</v>
      </c>
      <c r="BW16" s="37">
        <v>0.4</v>
      </c>
      <c r="BX16" s="37">
        <v>0.4</v>
      </c>
      <c r="BY16" s="37">
        <v>0.4</v>
      </c>
      <c r="BZ16" s="37">
        <v>0.4</v>
      </c>
      <c r="CA16" s="37">
        <v>0.4</v>
      </c>
      <c r="CB16" s="37">
        <v>0.4</v>
      </c>
      <c r="CC16" s="37">
        <v>0.4</v>
      </c>
      <c r="CD16" s="37">
        <v>0.4</v>
      </c>
      <c r="CE16" s="37">
        <v>0.4</v>
      </c>
      <c r="CF16" s="37">
        <v>0.4</v>
      </c>
      <c r="CG16" s="37">
        <v>0.4</v>
      </c>
      <c r="CH16" s="37">
        <v>0.4</v>
      </c>
      <c r="CI16" s="37">
        <v>0.4</v>
      </c>
      <c r="CJ16" s="37">
        <v>0.4</v>
      </c>
      <c r="CK16" s="37">
        <v>0.4</v>
      </c>
      <c r="CL16" s="37">
        <v>0.4</v>
      </c>
      <c r="CM16" s="37">
        <v>0.4</v>
      </c>
      <c r="CN16" s="37">
        <v>0.4</v>
      </c>
      <c r="CO16" s="37">
        <v>0.3</v>
      </c>
      <c r="CP16" s="37">
        <v>0.3</v>
      </c>
      <c r="CQ16" s="37">
        <v>0.3</v>
      </c>
      <c r="CS16" s="37"/>
      <c r="CT16" s="21" t="s">
        <v>156</v>
      </c>
      <c r="CU16" s="37">
        <v>0.4</v>
      </c>
      <c r="CV16" s="37">
        <v>0.6</v>
      </c>
      <c r="CW16" s="37">
        <v>0.6</v>
      </c>
      <c r="CX16" s="37">
        <v>0.6</v>
      </c>
      <c r="CY16" s="37">
        <v>0.7</v>
      </c>
      <c r="CZ16" s="37">
        <v>0.7</v>
      </c>
      <c r="DA16" s="37">
        <v>0.7</v>
      </c>
      <c r="DB16" s="37">
        <v>0.7</v>
      </c>
      <c r="DC16" s="37">
        <v>0.7</v>
      </c>
      <c r="DD16" s="37">
        <v>0.7</v>
      </c>
      <c r="DE16" s="37">
        <v>0.7</v>
      </c>
      <c r="DF16" s="37">
        <v>0.6</v>
      </c>
      <c r="DG16" s="37">
        <v>0.6</v>
      </c>
      <c r="DH16" s="37">
        <v>0.6</v>
      </c>
      <c r="DI16" s="37">
        <v>0.6</v>
      </c>
      <c r="DJ16" s="37">
        <v>0.6</v>
      </c>
      <c r="DK16" s="37">
        <v>0.6</v>
      </c>
      <c r="DL16" s="37">
        <v>0.6</v>
      </c>
      <c r="DM16" s="37">
        <v>0.6</v>
      </c>
      <c r="DN16" s="37">
        <v>0.6</v>
      </c>
      <c r="DO16" s="37">
        <v>0.5</v>
      </c>
      <c r="DQ16" s="37"/>
      <c r="DR16" s="21" t="s">
        <v>156</v>
      </c>
      <c r="DS16" s="37">
        <v>0.3</v>
      </c>
      <c r="DT16" s="37">
        <v>0.5</v>
      </c>
      <c r="DU16" s="37">
        <v>0.6</v>
      </c>
      <c r="DV16" s="37">
        <v>0.7</v>
      </c>
      <c r="DW16" s="37">
        <v>0.8</v>
      </c>
      <c r="DX16" s="37">
        <v>0.8</v>
      </c>
      <c r="DY16" s="37">
        <v>0.8</v>
      </c>
      <c r="DZ16" s="37">
        <v>0.8</v>
      </c>
      <c r="EA16" s="37">
        <v>0.8</v>
      </c>
      <c r="EB16" s="37">
        <v>0.8</v>
      </c>
      <c r="EC16" s="37">
        <v>0.8</v>
      </c>
      <c r="ED16" s="37">
        <v>0.8</v>
      </c>
      <c r="EE16" s="37">
        <v>0.8</v>
      </c>
      <c r="EF16" s="37">
        <v>0.8</v>
      </c>
      <c r="EG16" s="37">
        <v>0.8</v>
      </c>
      <c r="EH16" s="37">
        <v>0.8</v>
      </c>
      <c r="EI16" s="37">
        <v>0.7</v>
      </c>
      <c r="EJ16" s="37">
        <v>0.7</v>
      </c>
      <c r="EK16" s="37">
        <v>0.7</v>
      </c>
      <c r="EL16" s="37">
        <v>0.7</v>
      </c>
      <c r="EM16" s="37">
        <v>0.7</v>
      </c>
      <c r="EO16" s="37"/>
      <c r="EP16" s="21" t="s">
        <v>156</v>
      </c>
      <c r="EQ16" s="37">
        <v>4.5999999999999996</v>
      </c>
      <c r="ER16" s="37">
        <v>5.6</v>
      </c>
      <c r="ES16" s="37">
        <v>6.4</v>
      </c>
      <c r="ET16" s="37">
        <v>7.1</v>
      </c>
      <c r="EU16" s="37">
        <v>7.8</v>
      </c>
      <c r="EV16" s="37">
        <v>8.5</v>
      </c>
      <c r="EW16" s="37">
        <v>9.1</v>
      </c>
      <c r="EX16" s="37">
        <v>9.8000000000000007</v>
      </c>
      <c r="EY16" s="37">
        <v>9.8000000000000007</v>
      </c>
      <c r="EZ16" s="37">
        <v>10</v>
      </c>
      <c r="FA16" s="37">
        <v>10.1</v>
      </c>
      <c r="FB16" s="37">
        <v>10.7</v>
      </c>
      <c r="FC16" s="37">
        <v>10.7</v>
      </c>
      <c r="FD16" s="37">
        <v>11</v>
      </c>
      <c r="FE16" s="37">
        <v>11</v>
      </c>
      <c r="FF16" s="37">
        <v>11</v>
      </c>
      <c r="FG16" s="37">
        <v>11</v>
      </c>
      <c r="FH16" s="37">
        <v>11</v>
      </c>
      <c r="FI16" s="37">
        <v>10.8</v>
      </c>
      <c r="FJ16" s="37">
        <v>10.9</v>
      </c>
      <c r="FK16" s="37">
        <v>10.6</v>
      </c>
    </row>
    <row r="17" spans="1:167" ht="14.5">
      <c r="A17" s="37"/>
      <c r="B17" s="21" t="s">
        <v>157</v>
      </c>
      <c r="C17" s="37">
        <v>0</v>
      </c>
      <c r="D17" s="37">
        <v>0</v>
      </c>
      <c r="E17" s="37">
        <v>0</v>
      </c>
      <c r="F17" s="37">
        <v>0</v>
      </c>
      <c r="G17" s="37">
        <v>0</v>
      </c>
      <c r="H17" s="37">
        <v>0</v>
      </c>
      <c r="I17" s="37">
        <v>0</v>
      </c>
      <c r="J17" s="37">
        <v>0</v>
      </c>
      <c r="K17" s="37">
        <v>0</v>
      </c>
      <c r="L17" s="37">
        <v>0</v>
      </c>
      <c r="M17" s="37">
        <v>0</v>
      </c>
      <c r="N17" s="37">
        <v>0</v>
      </c>
      <c r="O17" s="37">
        <v>0</v>
      </c>
      <c r="P17" s="37">
        <v>0</v>
      </c>
      <c r="Q17" s="37">
        <v>0</v>
      </c>
      <c r="R17" s="37">
        <v>0</v>
      </c>
      <c r="S17" s="37">
        <v>0</v>
      </c>
      <c r="T17" s="37">
        <v>0</v>
      </c>
      <c r="U17" s="37">
        <v>0</v>
      </c>
      <c r="V17" s="37">
        <v>0</v>
      </c>
      <c r="W17" s="37">
        <v>0</v>
      </c>
      <c r="Y17" s="37"/>
      <c r="Z17" s="21" t="s">
        <v>157</v>
      </c>
      <c r="AA17" s="37">
        <v>0</v>
      </c>
      <c r="AB17" s="37">
        <v>0</v>
      </c>
      <c r="AC17" s="37">
        <v>0</v>
      </c>
      <c r="AD17" s="37">
        <v>0</v>
      </c>
      <c r="AE17" s="37">
        <v>0</v>
      </c>
      <c r="AF17" s="37">
        <v>0</v>
      </c>
      <c r="AG17" s="37">
        <v>0</v>
      </c>
      <c r="AH17" s="37">
        <v>0</v>
      </c>
      <c r="AI17" s="37">
        <v>0</v>
      </c>
      <c r="AJ17" s="37">
        <v>0</v>
      </c>
      <c r="AK17" s="37">
        <v>0</v>
      </c>
      <c r="AL17" s="37">
        <v>0</v>
      </c>
      <c r="AM17" s="37">
        <v>0</v>
      </c>
      <c r="AN17" s="37">
        <v>0</v>
      </c>
      <c r="AO17" s="37">
        <v>0</v>
      </c>
      <c r="AP17" s="37">
        <v>0</v>
      </c>
      <c r="AQ17" s="37">
        <v>0</v>
      </c>
      <c r="AR17" s="37">
        <v>0</v>
      </c>
      <c r="AS17" s="37">
        <v>0</v>
      </c>
      <c r="AT17" s="37">
        <v>0</v>
      </c>
      <c r="AU17" s="37">
        <v>0</v>
      </c>
      <c r="AW17" s="37"/>
      <c r="AX17" s="21" t="s">
        <v>157</v>
      </c>
      <c r="AY17" s="37">
        <v>0</v>
      </c>
      <c r="AZ17" s="37">
        <v>0</v>
      </c>
      <c r="BA17" s="37">
        <v>0</v>
      </c>
      <c r="BB17" s="37">
        <v>0</v>
      </c>
      <c r="BC17" s="37">
        <v>0</v>
      </c>
      <c r="BD17" s="37">
        <v>0</v>
      </c>
      <c r="BE17" s="37">
        <v>0</v>
      </c>
      <c r="BF17" s="37">
        <v>0</v>
      </c>
      <c r="BG17" s="37">
        <v>0</v>
      </c>
      <c r="BH17" s="37">
        <v>0</v>
      </c>
      <c r="BI17" s="37">
        <v>0</v>
      </c>
      <c r="BJ17" s="37">
        <v>0</v>
      </c>
      <c r="BK17" s="37">
        <v>0</v>
      </c>
      <c r="BL17" s="37">
        <v>0</v>
      </c>
      <c r="BM17" s="37">
        <v>0</v>
      </c>
      <c r="BN17" s="37">
        <v>0</v>
      </c>
      <c r="BO17" s="37">
        <v>0</v>
      </c>
      <c r="BP17" s="37">
        <v>0</v>
      </c>
      <c r="BQ17" s="37">
        <v>0</v>
      </c>
      <c r="BR17" s="37">
        <v>0</v>
      </c>
      <c r="BS17" s="37">
        <v>0</v>
      </c>
      <c r="BU17" s="37"/>
      <c r="BV17" s="21" t="s">
        <v>157</v>
      </c>
      <c r="BW17" s="37">
        <v>0</v>
      </c>
      <c r="BX17" s="37">
        <v>0</v>
      </c>
      <c r="BY17" s="37">
        <v>0</v>
      </c>
      <c r="BZ17" s="37">
        <v>0</v>
      </c>
      <c r="CA17" s="37">
        <v>0</v>
      </c>
      <c r="CB17" s="37">
        <v>0</v>
      </c>
      <c r="CC17" s="37">
        <v>0</v>
      </c>
      <c r="CD17" s="37">
        <v>0</v>
      </c>
      <c r="CE17" s="37">
        <v>0</v>
      </c>
      <c r="CF17" s="37">
        <v>0</v>
      </c>
      <c r="CG17" s="37">
        <v>0</v>
      </c>
      <c r="CH17" s="37">
        <v>0</v>
      </c>
      <c r="CI17" s="37">
        <v>0</v>
      </c>
      <c r="CJ17" s="37">
        <v>0</v>
      </c>
      <c r="CK17" s="37">
        <v>0</v>
      </c>
      <c r="CL17" s="37">
        <v>0</v>
      </c>
      <c r="CM17" s="37">
        <v>0</v>
      </c>
      <c r="CN17" s="37">
        <v>0</v>
      </c>
      <c r="CO17" s="37">
        <v>0</v>
      </c>
      <c r="CP17" s="37">
        <v>0</v>
      </c>
      <c r="CQ17" s="37">
        <v>0</v>
      </c>
      <c r="CS17" s="37"/>
      <c r="CT17" s="21" t="s">
        <v>157</v>
      </c>
      <c r="CU17" s="37">
        <v>0</v>
      </c>
      <c r="CV17" s="37">
        <v>0</v>
      </c>
      <c r="CW17" s="37">
        <v>0</v>
      </c>
      <c r="CX17" s="37">
        <v>0</v>
      </c>
      <c r="CY17" s="37">
        <v>0</v>
      </c>
      <c r="CZ17" s="37">
        <v>0</v>
      </c>
      <c r="DA17" s="37">
        <v>0</v>
      </c>
      <c r="DB17" s="37">
        <v>0</v>
      </c>
      <c r="DC17" s="37">
        <v>0</v>
      </c>
      <c r="DD17" s="37">
        <v>0</v>
      </c>
      <c r="DE17" s="37">
        <v>0</v>
      </c>
      <c r="DF17" s="37">
        <v>0</v>
      </c>
      <c r="DG17" s="37">
        <v>0</v>
      </c>
      <c r="DH17" s="37">
        <v>0</v>
      </c>
      <c r="DI17" s="37">
        <v>0</v>
      </c>
      <c r="DJ17" s="37">
        <v>0</v>
      </c>
      <c r="DK17" s="37">
        <v>0</v>
      </c>
      <c r="DL17" s="37">
        <v>0</v>
      </c>
      <c r="DM17" s="37">
        <v>0</v>
      </c>
      <c r="DN17" s="37">
        <v>0</v>
      </c>
      <c r="DO17" s="37">
        <v>0</v>
      </c>
      <c r="DQ17" s="37"/>
      <c r="DR17" s="21" t="s">
        <v>157</v>
      </c>
      <c r="DS17" s="37">
        <v>0</v>
      </c>
      <c r="DT17" s="37">
        <v>0</v>
      </c>
      <c r="DU17" s="37">
        <v>0</v>
      </c>
      <c r="DV17" s="37">
        <v>0</v>
      </c>
      <c r="DW17" s="37">
        <v>0</v>
      </c>
      <c r="DX17" s="37">
        <v>0</v>
      </c>
      <c r="DY17" s="37">
        <v>0</v>
      </c>
      <c r="DZ17" s="37">
        <v>0</v>
      </c>
      <c r="EA17" s="37">
        <v>0</v>
      </c>
      <c r="EB17" s="37">
        <v>0</v>
      </c>
      <c r="EC17" s="37">
        <v>0</v>
      </c>
      <c r="ED17" s="37">
        <v>0</v>
      </c>
      <c r="EE17" s="37">
        <v>0</v>
      </c>
      <c r="EF17" s="37">
        <v>0</v>
      </c>
      <c r="EG17" s="37">
        <v>0</v>
      </c>
      <c r="EH17" s="37">
        <v>0</v>
      </c>
      <c r="EI17" s="37">
        <v>0</v>
      </c>
      <c r="EJ17" s="37">
        <v>0</v>
      </c>
      <c r="EK17" s="37">
        <v>0</v>
      </c>
      <c r="EL17" s="37">
        <v>0</v>
      </c>
      <c r="EM17" s="37">
        <v>0</v>
      </c>
      <c r="EO17" s="37"/>
      <c r="EP17" s="21" t="s">
        <v>157</v>
      </c>
      <c r="EQ17" s="37">
        <v>0</v>
      </c>
      <c r="ER17" s="37">
        <v>0</v>
      </c>
      <c r="ES17" s="37">
        <v>0</v>
      </c>
      <c r="ET17" s="37">
        <v>0</v>
      </c>
      <c r="EU17" s="37">
        <v>0</v>
      </c>
      <c r="EV17" s="37">
        <v>0</v>
      </c>
      <c r="EW17" s="37">
        <v>0</v>
      </c>
      <c r="EX17" s="37">
        <v>0</v>
      </c>
      <c r="EY17" s="37">
        <v>0</v>
      </c>
      <c r="EZ17" s="37">
        <v>0</v>
      </c>
      <c r="FA17" s="37">
        <v>0</v>
      </c>
      <c r="FB17" s="37">
        <v>0</v>
      </c>
      <c r="FC17" s="37">
        <v>0</v>
      </c>
      <c r="FD17" s="37">
        <v>0</v>
      </c>
      <c r="FE17" s="37">
        <v>0</v>
      </c>
      <c r="FF17" s="37">
        <v>0</v>
      </c>
      <c r="FG17" s="37">
        <v>0</v>
      </c>
      <c r="FH17" s="37">
        <v>0</v>
      </c>
      <c r="FI17" s="37">
        <v>0</v>
      </c>
      <c r="FJ17" s="37">
        <v>0</v>
      </c>
      <c r="FK17" s="37">
        <v>0</v>
      </c>
    </row>
    <row r="18" spans="1:167" ht="14.5">
      <c r="A18" s="37"/>
      <c r="B18" s="21" t="s">
        <v>158</v>
      </c>
      <c r="C18" s="37">
        <v>0.1</v>
      </c>
      <c r="D18" s="37">
        <v>0.1</v>
      </c>
      <c r="E18" s="37">
        <v>0.1</v>
      </c>
      <c r="F18" s="37">
        <v>0.1</v>
      </c>
      <c r="G18" s="37">
        <v>0.1</v>
      </c>
      <c r="H18" s="37">
        <v>0.1</v>
      </c>
      <c r="I18" s="37">
        <v>0.1</v>
      </c>
      <c r="J18" s="37">
        <v>0.1</v>
      </c>
      <c r="K18" s="37">
        <v>0.1</v>
      </c>
      <c r="L18" s="37">
        <v>0.1</v>
      </c>
      <c r="M18" s="37">
        <v>0.1</v>
      </c>
      <c r="N18" s="37">
        <v>0.1</v>
      </c>
      <c r="O18" s="37">
        <v>0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21" t="s">
        <v>158</v>
      </c>
      <c r="AA18" s="37">
        <v>9.4</v>
      </c>
      <c r="AB18" s="37">
        <v>9.1999999999999993</v>
      </c>
      <c r="AC18" s="37">
        <v>8.6</v>
      </c>
      <c r="AD18" s="37">
        <v>8</v>
      </c>
      <c r="AE18" s="37">
        <v>7.3</v>
      </c>
      <c r="AF18" s="37">
        <v>6.4</v>
      </c>
      <c r="AG18" s="37">
        <v>5.4</v>
      </c>
      <c r="AH18" s="37">
        <v>4.5</v>
      </c>
      <c r="AI18" s="37">
        <v>3.5</v>
      </c>
      <c r="AJ18" s="37">
        <v>2.7</v>
      </c>
      <c r="AK18" s="37">
        <v>1.9</v>
      </c>
      <c r="AL18" s="37">
        <v>1.2</v>
      </c>
      <c r="AM18" s="37">
        <v>0.6</v>
      </c>
      <c r="AN18" s="37">
        <v>0.1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21" t="s">
        <v>158</v>
      </c>
      <c r="AY18" s="37">
        <v>189.2</v>
      </c>
      <c r="AZ18" s="37">
        <v>180.3</v>
      </c>
      <c r="BA18" s="37">
        <v>169.8</v>
      </c>
      <c r="BB18" s="37">
        <v>157.9</v>
      </c>
      <c r="BC18" s="37">
        <v>144.80000000000001</v>
      </c>
      <c r="BD18" s="37">
        <v>130.6</v>
      </c>
      <c r="BE18" s="37">
        <v>116</v>
      </c>
      <c r="BF18" s="37">
        <v>101</v>
      </c>
      <c r="BG18" s="37">
        <v>86.3</v>
      </c>
      <c r="BH18" s="37">
        <v>71.599999999999994</v>
      </c>
      <c r="BI18" s="37">
        <v>57.8</v>
      </c>
      <c r="BJ18" s="37">
        <v>44.6</v>
      </c>
      <c r="BK18" s="37">
        <v>32.299999999999997</v>
      </c>
      <c r="BL18" s="37">
        <v>21</v>
      </c>
      <c r="BM18" s="37">
        <v>11</v>
      </c>
      <c r="BN18" s="37">
        <v>2.2999999999999998</v>
      </c>
      <c r="BO18" s="37">
        <v>0</v>
      </c>
      <c r="BP18" s="37">
        <v>0</v>
      </c>
      <c r="BQ18" s="37">
        <v>0</v>
      </c>
      <c r="BR18" s="37">
        <v>0</v>
      </c>
      <c r="BS18" s="37">
        <v>0</v>
      </c>
      <c r="BU18" s="37"/>
      <c r="BV18" s="21" t="s">
        <v>158</v>
      </c>
      <c r="BW18" s="37">
        <v>8</v>
      </c>
      <c r="BX18" s="37">
        <v>7.4</v>
      </c>
      <c r="BY18" s="37">
        <v>6.8</v>
      </c>
      <c r="BZ18" s="37">
        <v>6.1</v>
      </c>
      <c r="CA18" s="37">
        <v>5.5</v>
      </c>
      <c r="CB18" s="37">
        <v>4.9000000000000004</v>
      </c>
      <c r="CC18" s="37">
        <v>4.2</v>
      </c>
      <c r="CD18" s="37">
        <v>3.6</v>
      </c>
      <c r="CE18" s="37">
        <v>3.1</v>
      </c>
      <c r="CF18" s="37">
        <v>2.5</v>
      </c>
      <c r="CG18" s="37">
        <v>2</v>
      </c>
      <c r="CH18" s="37">
        <v>1.5</v>
      </c>
      <c r="CI18" s="37">
        <v>1</v>
      </c>
      <c r="CJ18" s="37">
        <v>0.5</v>
      </c>
      <c r="CK18" s="37">
        <v>0.1</v>
      </c>
      <c r="CL18" s="37">
        <v>0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21" t="s">
        <v>158</v>
      </c>
      <c r="CU18" s="37">
        <v>10.1</v>
      </c>
      <c r="CV18" s="37">
        <v>9.5</v>
      </c>
      <c r="CW18" s="37">
        <v>8.9</v>
      </c>
      <c r="CX18" s="37">
        <v>8.3000000000000007</v>
      </c>
      <c r="CY18" s="37">
        <v>7.6</v>
      </c>
      <c r="CZ18" s="37">
        <v>6.9</v>
      </c>
      <c r="DA18" s="37">
        <v>6.2</v>
      </c>
      <c r="DB18" s="37">
        <v>5.4</v>
      </c>
      <c r="DC18" s="37">
        <v>4.7</v>
      </c>
      <c r="DD18" s="37">
        <v>4</v>
      </c>
      <c r="DE18" s="37">
        <v>3.4</v>
      </c>
      <c r="DF18" s="37">
        <v>2.8</v>
      </c>
      <c r="DG18" s="37">
        <v>2.2000000000000002</v>
      </c>
      <c r="DH18" s="37">
        <v>1.7</v>
      </c>
      <c r="DI18" s="37">
        <v>1.3</v>
      </c>
      <c r="DJ18" s="37">
        <v>0.9</v>
      </c>
      <c r="DK18" s="37">
        <v>0.6</v>
      </c>
      <c r="DL18" s="37">
        <v>0.4</v>
      </c>
      <c r="DM18" s="37">
        <v>0.3</v>
      </c>
      <c r="DN18" s="37">
        <v>0.1</v>
      </c>
      <c r="DO18" s="37">
        <v>0</v>
      </c>
      <c r="DQ18" s="37"/>
      <c r="DR18" s="21" t="s">
        <v>158</v>
      </c>
      <c r="DS18" s="37">
        <v>62.9</v>
      </c>
      <c r="DT18" s="37">
        <v>58.5</v>
      </c>
      <c r="DU18" s="37">
        <v>53.7</v>
      </c>
      <c r="DV18" s="37">
        <v>49</v>
      </c>
      <c r="DW18" s="37">
        <v>42.8</v>
      </c>
      <c r="DX18" s="37">
        <v>37.299999999999997</v>
      </c>
      <c r="DY18" s="37">
        <v>32</v>
      </c>
      <c r="DZ18" s="37">
        <v>27.3</v>
      </c>
      <c r="EA18" s="37">
        <v>23.3</v>
      </c>
      <c r="EB18" s="37">
        <v>19.5</v>
      </c>
      <c r="EC18" s="37">
        <v>16.5</v>
      </c>
      <c r="ED18" s="37">
        <v>13.4</v>
      </c>
      <c r="EE18" s="37">
        <v>10.5</v>
      </c>
      <c r="EF18" s="37">
        <v>7.9</v>
      </c>
      <c r="EG18" s="37">
        <v>5.6</v>
      </c>
      <c r="EH18" s="37">
        <v>3.8</v>
      </c>
      <c r="EI18" s="37">
        <v>2.2000000000000002</v>
      </c>
      <c r="EJ18" s="37">
        <v>0.9</v>
      </c>
      <c r="EK18" s="37">
        <v>0.1</v>
      </c>
      <c r="EL18" s="37">
        <v>0</v>
      </c>
      <c r="EM18" s="37">
        <v>0</v>
      </c>
      <c r="EO18" s="37"/>
      <c r="EP18" s="21" t="s">
        <v>158</v>
      </c>
      <c r="EQ18" s="37">
        <v>41.7</v>
      </c>
      <c r="ER18" s="37">
        <v>39.700000000000003</v>
      </c>
      <c r="ES18" s="37">
        <v>37.5</v>
      </c>
      <c r="ET18" s="37">
        <v>34.9</v>
      </c>
      <c r="EU18" s="37">
        <v>31.8</v>
      </c>
      <c r="EV18" s="37">
        <v>28.5</v>
      </c>
      <c r="EW18" s="37">
        <v>25</v>
      </c>
      <c r="EX18" s="37">
        <v>21.7</v>
      </c>
      <c r="EY18" s="37">
        <v>18.5</v>
      </c>
      <c r="EZ18" s="37">
        <v>15</v>
      </c>
      <c r="FA18" s="37">
        <v>12.2</v>
      </c>
      <c r="FB18" s="37">
        <v>9.6</v>
      </c>
      <c r="FC18" s="37">
        <v>7</v>
      </c>
      <c r="FD18" s="37">
        <v>4.5999999999999996</v>
      </c>
      <c r="FE18" s="37">
        <v>2.2999999999999998</v>
      </c>
      <c r="FF18" s="37">
        <v>0.1</v>
      </c>
      <c r="FG18" s="37">
        <v>0</v>
      </c>
      <c r="FH18" s="37">
        <v>0</v>
      </c>
      <c r="FI18" s="37">
        <v>0</v>
      </c>
      <c r="FJ18" s="37">
        <v>0</v>
      </c>
      <c r="FK18" s="37">
        <v>0</v>
      </c>
    </row>
    <row r="19" spans="1:167" ht="14.5">
      <c r="A19" s="37"/>
      <c r="B19" s="21" t="s">
        <v>159</v>
      </c>
      <c r="C19" s="37">
        <v>0.3</v>
      </c>
      <c r="D19" s="37">
        <v>0.3</v>
      </c>
      <c r="E19" s="37">
        <v>0.3</v>
      </c>
      <c r="F19" s="37">
        <v>0.3</v>
      </c>
      <c r="G19" s="37">
        <v>0.3</v>
      </c>
      <c r="H19" s="37">
        <v>0.3</v>
      </c>
      <c r="I19" s="37">
        <v>0.3</v>
      </c>
      <c r="J19" s="37">
        <v>0.3</v>
      </c>
      <c r="K19" s="37">
        <v>0.3</v>
      </c>
      <c r="L19" s="37">
        <v>0.3</v>
      </c>
      <c r="M19" s="37">
        <v>0.3</v>
      </c>
      <c r="N19" s="37">
        <v>0.3</v>
      </c>
      <c r="O19" s="37">
        <v>0.3</v>
      </c>
      <c r="P19" s="37">
        <v>0.3</v>
      </c>
      <c r="Q19" s="37">
        <v>0.3</v>
      </c>
      <c r="R19" s="37">
        <v>0.3</v>
      </c>
      <c r="S19" s="37">
        <v>0.3</v>
      </c>
      <c r="T19" s="37">
        <v>0.3</v>
      </c>
      <c r="U19" s="37">
        <v>0.3</v>
      </c>
      <c r="V19" s="37">
        <v>0.3</v>
      </c>
      <c r="W19" s="37">
        <v>0.2</v>
      </c>
      <c r="Y19" s="37"/>
      <c r="Z19" s="21" t="s">
        <v>159</v>
      </c>
      <c r="AA19" s="37">
        <v>1.8</v>
      </c>
      <c r="AB19" s="37">
        <v>1.8</v>
      </c>
      <c r="AC19" s="37">
        <v>1.9</v>
      </c>
      <c r="AD19" s="37">
        <v>1.9</v>
      </c>
      <c r="AE19" s="37">
        <v>2.1</v>
      </c>
      <c r="AF19" s="37">
        <v>2.2000000000000002</v>
      </c>
      <c r="AG19" s="37">
        <v>2.4</v>
      </c>
      <c r="AH19" s="37">
        <v>2.4</v>
      </c>
      <c r="AI19" s="37">
        <v>2.5</v>
      </c>
      <c r="AJ19" s="37">
        <v>2.5</v>
      </c>
      <c r="AK19" s="37">
        <v>2.4</v>
      </c>
      <c r="AL19" s="37">
        <v>2.2999999999999998</v>
      </c>
      <c r="AM19" s="37">
        <v>2.2000000000000002</v>
      </c>
      <c r="AN19" s="37">
        <v>2.1</v>
      </c>
      <c r="AO19" s="37">
        <v>2</v>
      </c>
      <c r="AP19" s="37">
        <v>1.8</v>
      </c>
      <c r="AQ19" s="37">
        <v>1.7</v>
      </c>
      <c r="AR19" s="37">
        <v>1.6</v>
      </c>
      <c r="AS19" s="37">
        <v>1.4</v>
      </c>
      <c r="AT19" s="37">
        <v>1.3</v>
      </c>
      <c r="AU19" s="37">
        <v>1.3</v>
      </c>
      <c r="AW19" s="37"/>
      <c r="AX19" s="21" t="s">
        <v>159</v>
      </c>
      <c r="AY19" s="37">
        <v>126.3</v>
      </c>
      <c r="AZ19" s="37">
        <v>137.1</v>
      </c>
      <c r="BA19" s="37">
        <v>147.9</v>
      </c>
      <c r="BB19" s="37">
        <v>156.80000000000001</v>
      </c>
      <c r="BC19" s="37">
        <v>165.6</v>
      </c>
      <c r="BD19" s="37">
        <v>173</v>
      </c>
      <c r="BE19" s="37">
        <v>180</v>
      </c>
      <c r="BF19" s="37">
        <v>186</v>
      </c>
      <c r="BG19" s="37">
        <v>189.2</v>
      </c>
      <c r="BH19" s="37">
        <v>190.8</v>
      </c>
      <c r="BI19" s="37">
        <v>189.4</v>
      </c>
      <c r="BJ19" s="37">
        <v>187.3</v>
      </c>
      <c r="BK19" s="37">
        <v>184.5</v>
      </c>
      <c r="BL19" s="37">
        <v>180.5</v>
      </c>
      <c r="BM19" s="37">
        <v>175.1</v>
      </c>
      <c r="BN19" s="37">
        <v>168.2</v>
      </c>
      <c r="BO19" s="37">
        <v>158.9</v>
      </c>
      <c r="BP19" s="37">
        <v>148.4</v>
      </c>
      <c r="BQ19" s="37">
        <v>137.6</v>
      </c>
      <c r="BR19" s="37">
        <v>126.8</v>
      </c>
      <c r="BS19" s="37">
        <v>116.2</v>
      </c>
      <c r="BU19" s="37"/>
      <c r="BV19" s="21" t="s">
        <v>159</v>
      </c>
      <c r="BW19" s="37">
        <v>4.7</v>
      </c>
      <c r="BX19" s="37">
        <v>5</v>
      </c>
      <c r="BY19" s="37">
        <v>5.2</v>
      </c>
      <c r="BZ19" s="37">
        <v>5.5</v>
      </c>
      <c r="CA19" s="37">
        <v>5.7</v>
      </c>
      <c r="CB19" s="37">
        <v>5.8</v>
      </c>
      <c r="CC19" s="37">
        <v>6</v>
      </c>
      <c r="CD19" s="37">
        <v>6.2</v>
      </c>
      <c r="CE19" s="37">
        <v>6.3</v>
      </c>
      <c r="CF19" s="37">
        <v>6.3</v>
      </c>
      <c r="CG19" s="37">
        <v>6.3</v>
      </c>
      <c r="CH19" s="37">
        <v>6.2</v>
      </c>
      <c r="CI19" s="37">
        <v>6.1</v>
      </c>
      <c r="CJ19" s="37">
        <v>5.9</v>
      </c>
      <c r="CK19" s="37">
        <v>5.7</v>
      </c>
      <c r="CL19" s="37">
        <v>5.4</v>
      </c>
      <c r="CM19" s="37">
        <v>5.0999999999999996</v>
      </c>
      <c r="CN19" s="37">
        <v>4.7</v>
      </c>
      <c r="CO19" s="37">
        <v>4.3</v>
      </c>
      <c r="CP19" s="37">
        <v>3.9</v>
      </c>
      <c r="CQ19" s="37">
        <v>3.5</v>
      </c>
      <c r="CS19" s="37"/>
      <c r="CT19" s="21" t="s">
        <v>159</v>
      </c>
      <c r="CU19" s="37">
        <v>5.0999999999999996</v>
      </c>
      <c r="CV19" s="37">
        <v>5.6</v>
      </c>
      <c r="CW19" s="37">
        <v>6.1</v>
      </c>
      <c r="CX19" s="37">
        <v>6.7</v>
      </c>
      <c r="CY19" s="37">
        <v>7.3</v>
      </c>
      <c r="CZ19" s="37">
        <v>7.9</v>
      </c>
      <c r="DA19" s="37">
        <v>8.4</v>
      </c>
      <c r="DB19" s="37">
        <v>8.6999999999999993</v>
      </c>
      <c r="DC19" s="37">
        <v>9</v>
      </c>
      <c r="DD19" s="37">
        <v>9.1</v>
      </c>
      <c r="DE19" s="37">
        <v>9</v>
      </c>
      <c r="DF19" s="37">
        <v>8.9</v>
      </c>
      <c r="DG19" s="37">
        <v>8.8000000000000007</v>
      </c>
      <c r="DH19" s="37">
        <v>8.6999999999999993</v>
      </c>
      <c r="DI19" s="37">
        <v>8.5</v>
      </c>
      <c r="DJ19" s="37">
        <v>8.3000000000000007</v>
      </c>
      <c r="DK19" s="37">
        <v>7.9</v>
      </c>
      <c r="DL19" s="37">
        <v>7.6</v>
      </c>
      <c r="DM19" s="37">
        <v>7.2</v>
      </c>
      <c r="DN19" s="37">
        <v>6.8</v>
      </c>
      <c r="DO19" s="37">
        <v>6.3</v>
      </c>
      <c r="DQ19" s="37"/>
      <c r="DR19" s="21" t="s">
        <v>159</v>
      </c>
      <c r="DS19" s="37">
        <v>58.1</v>
      </c>
      <c r="DT19" s="37">
        <v>63.7</v>
      </c>
      <c r="DU19" s="37">
        <v>70.3</v>
      </c>
      <c r="DV19" s="37">
        <v>76.400000000000006</v>
      </c>
      <c r="DW19" s="37">
        <v>83.7</v>
      </c>
      <c r="DX19" s="37">
        <v>90.1</v>
      </c>
      <c r="DY19" s="37">
        <v>95.9</v>
      </c>
      <c r="DZ19" s="37">
        <v>101.2</v>
      </c>
      <c r="EA19" s="37">
        <v>104.5</v>
      </c>
      <c r="EB19" s="37">
        <v>106.6</v>
      </c>
      <c r="EC19" s="37">
        <v>106.2</v>
      </c>
      <c r="ED19" s="37">
        <v>105.5</v>
      </c>
      <c r="EE19" s="37">
        <v>104.4</v>
      </c>
      <c r="EF19" s="37">
        <v>102.9</v>
      </c>
      <c r="EG19" s="37">
        <v>101</v>
      </c>
      <c r="EH19" s="37">
        <v>98.5</v>
      </c>
      <c r="EI19" s="37">
        <v>95.3</v>
      </c>
      <c r="EJ19" s="37">
        <v>91.6</v>
      </c>
      <c r="EK19" s="37">
        <v>87.4</v>
      </c>
      <c r="EL19" s="37">
        <v>82.6</v>
      </c>
      <c r="EM19" s="37">
        <v>77.8</v>
      </c>
      <c r="EO19" s="37"/>
      <c r="EP19" s="21" t="s">
        <v>159</v>
      </c>
      <c r="EQ19" s="37">
        <v>34.200000000000003</v>
      </c>
      <c r="ER19" s="37">
        <v>36</v>
      </c>
      <c r="ES19" s="37">
        <v>38.6</v>
      </c>
      <c r="ET19" s="37">
        <v>42</v>
      </c>
      <c r="EU19" s="37">
        <v>45.6</v>
      </c>
      <c r="EV19" s="37">
        <v>49.4</v>
      </c>
      <c r="EW19" s="37">
        <v>52.8</v>
      </c>
      <c r="EX19" s="37">
        <v>56.2</v>
      </c>
      <c r="EY19" s="37">
        <v>58.5</v>
      </c>
      <c r="EZ19" s="37">
        <v>60.5</v>
      </c>
      <c r="FA19" s="37">
        <v>60.5</v>
      </c>
      <c r="FB19" s="37">
        <v>60.2</v>
      </c>
      <c r="FC19" s="37">
        <v>59.8</v>
      </c>
      <c r="FD19" s="37">
        <v>59</v>
      </c>
      <c r="FE19" s="37">
        <v>57.9</v>
      </c>
      <c r="FF19" s="37">
        <v>56.3</v>
      </c>
      <c r="FG19" s="37">
        <v>54</v>
      </c>
      <c r="FH19" s="37">
        <v>51.3</v>
      </c>
      <c r="FI19" s="37">
        <v>48.5</v>
      </c>
      <c r="FJ19" s="37">
        <v>45.6</v>
      </c>
      <c r="FK19" s="37">
        <v>42.6</v>
      </c>
    </row>
    <row r="20" spans="1:167" ht="14.5">
      <c r="A20" s="37"/>
      <c r="B20" s="21" t="s">
        <v>160</v>
      </c>
      <c r="C20" s="37">
        <v>0.4</v>
      </c>
      <c r="D20" s="37">
        <v>0.4</v>
      </c>
      <c r="E20" s="37">
        <v>0.4</v>
      </c>
      <c r="F20" s="37">
        <v>0.4</v>
      </c>
      <c r="G20" s="37">
        <v>0.4</v>
      </c>
      <c r="H20" s="37">
        <v>0.5</v>
      </c>
      <c r="I20" s="37">
        <v>0.6</v>
      </c>
      <c r="J20" s="37">
        <v>0.7</v>
      </c>
      <c r="K20" s="37">
        <v>0.7</v>
      </c>
      <c r="L20" s="37">
        <v>0.8</v>
      </c>
      <c r="M20" s="37">
        <v>0.8</v>
      </c>
      <c r="N20" s="37">
        <v>0.9</v>
      </c>
      <c r="O20" s="37">
        <v>0.9</v>
      </c>
      <c r="P20" s="37">
        <v>1</v>
      </c>
      <c r="Q20" s="37">
        <v>1</v>
      </c>
      <c r="R20" s="37">
        <v>1.2</v>
      </c>
      <c r="S20" s="37">
        <v>1.5</v>
      </c>
      <c r="T20" s="37">
        <v>1.7</v>
      </c>
      <c r="U20" s="37">
        <v>1.9</v>
      </c>
      <c r="V20" s="37">
        <v>2</v>
      </c>
      <c r="W20" s="37">
        <v>2.2000000000000002</v>
      </c>
      <c r="Y20" s="37"/>
      <c r="Z20" s="21" t="s">
        <v>160</v>
      </c>
      <c r="AA20" s="37">
        <v>2.1</v>
      </c>
      <c r="AB20" s="37">
        <v>2.2000000000000002</v>
      </c>
      <c r="AC20" s="37">
        <v>2.2999999999999998</v>
      </c>
      <c r="AD20" s="37">
        <v>2.5</v>
      </c>
      <c r="AE20" s="37">
        <v>3.1</v>
      </c>
      <c r="AF20" s="37">
        <v>3.8</v>
      </c>
      <c r="AG20" s="37">
        <v>4.7</v>
      </c>
      <c r="AH20" s="37">
        <v>6</v>
      </c>
      <c r="AI20" s="37">
        <v>6.9</v>
      </c>
      <c r="AJ20" s="37">
        <v>8</v>
      </c>
      <c r="AK20" s="37">
        <v>9.1999999999999993</v>
      </c>
      <c r="AL20" s="37">
        <v>10.3</v>
      </c>
      <c r="AM20" s="37">
        <v>11.2</v>
      </c>
      <c r="AN20" s="37">
        <v>12</v>
      </c>
      <c r="AO20" s="37">
        <v>12.8</v>
      </c>
      <c r="AP20" s="37">
        <v>13.3</v>
      </c>
      <c r="AQ20" s="37">
        <v>14</v>
      </c>
      <c r="AR20" s="37">
        <v>14.5</v>
      </c>
      <c r="AS20" s="37">
        <v>15.1</v>
      </c>
      <c r="AT20" s="37">
        <v>15.5</v>
      </c>
      <c r="AU20" s="37">
        <v>15.9</v>
      </c>
      <c r="AW20" s="37"/>
      <c r="AX20" s="21" t="s">
        <v>160</v>
      </c>
      <c r="AY20" s="37">
        <v>102.4</v>
      </c>
      <c r="AZ20" s="37">
        <v>117.3</v>
      </c>
      <c r="BA20" s="37">
        <v>134.4</v>
      </c>
      <c r="BB20" s="37">
        <v>151.1</v>
      </c>
      <c r="BC20" s="37">
        <v>170.6</v>
      </c>
      <c r="BD20" s="37">
        <v>190.1</v>
      </c>
      <c r="BE20" s="37">
        <v>212.6</v>
      </c>
      <c r="BF20" s="37">
        <v>233.5</v>
      </c>
      <c r="BG20" s="37">
        <v>255.1</v>
      </c>
      <c r="BH20" s="37">
        <v>276.10000000000002</v>
      </c>
      <c r="BI20" s="37">
        <v>298.7</v>
      </c>
      <c r="BJ20" s="37">
        <v>320.60000000000002</v>
      </c>
      <c r="BK20" s="37">
        <v>342.3</v>
      </c>
      <c r="BL20" s="37">
        <v>364.8</v>
      </c>
      <c r="BM20" s="37">
        <v>386.6</v>
      </c>
      <c r="BN20" s="37">
        <v>407.4</v>
      </c>
      <c r="BO20" s="37">
        <v>426.2</v>
      </c>
      <c r="BP20" s="37">
        <v>445.9</v>
      </c>
      <c r="BQ20" s="37">
        <v>469.2</v>
      </c>
      <c r="BR20" s="37">
        <v>489.5</v>
      </c>
      <c r="BS20" s="37">
        <v>510.8</v>
      </c>
      <c r="BU20" s="37"/>
      <c r="BV20" s="21" t="s">
        <v>160</v>
      </c>
      <c r="BW20" s="37">
        <v>3.8</v>
      </c>
      <c r="BX20" s="37">
        <v>4.3</v>
      </c>
      <c r="BY20" s="37">
        <v>4.7</v>
      </c>
      <c r="BZ20" s="37">
        <v>5.2</v>
      </c>
      <c r="CA20" s="37">
        <v>5.7</v>
      </c>
      <c r="CB20" s="37">
        <v>6.2</v>
      </c>
      <c r="CC20" s="37">
        <v>6.8</v>
      </c>
      <c r="CD20" s="37">
        <v>7.3</v>
      </c>
      <c r="CE20" s="37">
        <v>7.9</v>
      </c>
      <c r="CF20" s="37">
        <v>8.6999999999999993</v>
      </c>
      <c r="CG20" s="37">
        <v>9.4</v>
      </c>
      <c r="CH20" s="37">
        <v>10.3</v>
      </c>
      <c r="CI20" s="37">
        <v>11.2</v>
      </c>
      <c r="CJ20" s="37">
        <v>12.1</v>
      </c>
      <c r="CK20" s="37">
        <v>13.2</v>
      </c>
      <c r="CL20" s="37">
        <v>14.1</v>
      </c>
      <c r="CM20" s="37">
        <v>14.9</v>
      </c>
      <c r="CN20" s="37">
        <v>15.7</v>
      </c>
      <c r="CO20" s="37">
        <v>16.7</v>
      </c>
      <c r="CP20" s="37">
        <v>17.7</v>
      </c>
      <c r="CQ20" s="37">
        <v>18.7</v>
      </c>
      <c r="CS20" s="37"/>
      <c r="CT20" s="21" t="s">
        <v>160</v>
      </c>
      <c r="CU20" s="37">
        <v>3.9</v>
      </c>
      <c r="CV20" s="37">
        <v>4.3</v>
      </c>
      <c r="CW20" s="37">
        <v>4.9000000000000004</v>
      </c>
      <c r="CX20" s="37">
        <v>5.6</v>
      </c>
      <c r="CY20" s="37">
        <v>6.4</v>
      </c>
      <c r="CZ20" s="37">
        <v>7.2</v>
      </c>
      <c r="DA20" s="37">
        <v>8.1</v>
      </c>
      <c r="DB20" s="37">
        <v>9.1</v>
      </c>
      <c r="DC20" s="37">
        <v>10.4</v>
      </c>
      <c r="DD20" s="37">
        <v>11.5</v>
      </c>
      <c r="DE20" s="37">
        <v>12.7</v>
      </c>
      <c r="DF20" s="37">
        <v>14</v>
      </c>
      <c r="DG20" s="37">
        <v>15.5</v>
      </c>
      <c r="DH20" s="37">
        <v>17.2</v>
      </c>
      <c r="DI20" s="37">
        <v>19</v>
      </c>
      <c r="DJ20" s="37">
        <v>20.399999999999999</v>
      </c>
      <c r="DK20" s="37">
        <v>21.4</v>
      </c>
      <c r="DL20" s="37">
        <v>22.5</v>
      </c>
      <c r="DM20" s="37">
        <v>23.5</v>
      </c>
      <c r="DN20" s="37">
        <v>24.4</v>
      </c>
      <c r="DO20" s="37">
        <v>25.1</v>
      </c>
      <c r="DQ20" s="37"/>
      <c r="DR20" s="21" t="s">
        <v>160</v>
      </c>
      <c r="DS20" s="37">
        <v>7</v>
      </c>
      <c r="DT20" s="37">
        <v>8.8000000000000007</v>
      </c>
      <c r="DU20" s="37">
        <v>11.3</v>
      </c>
      <c r="DV20" s="37">
        <v>14</v>
      </c>
      <c r="DW20" s="37">
        <v>17.5</v>
      </c>
      <c r="DX20" s="37">
        <v>21</v>
      </c>
      <c r="DY20" s="37">
        <v>24.6</v>
      </c>
      <c r="DZ20" s="37">
        <v>29.1</v>
      </c>
      <c r="EA20" s="37">
        <v>35.4</v>
      </c>
      <c r="EB20" s="37">
        <v>40.299999999999997</v>
      </c>
      <c r="EC20" s="37">
        <v>47.8</v>
      </c>
      <c r="ED20" s="37">
        <v>55.2</v>
      </c>
      <c r="EE20" s="37">
        <v>63.4</v>
      </c>
      <c r="EF20" s="37">
        <v>73</v>
      </c>
      <c r="EG20" s="37">
        <v>83.2</v>
      </c>
      <c r="EH20" s="37">
        <v>94.7</v>
      </c>
      <c r="EI20" s="37">
        <v>104.5</v>
      </c>
      <c r="EJ20" s="37">
        <v>113.2</v>
      </c>
      <c r="EK20" s="37">
        <v>123.2</v>
      </c>
      <c r="EL20" s="37">
        <v>133</v>
      </c>
      <c r="EM20" s="37">
        <v>142.19999999999999</v>
      </c>
      <c r="EO20" s="37"/>
      <c r="EP20" s="21" t="s">
        <v>160</v>
      </c>
      <c r="EQ20" s="37">
        <v>19.600000000000001</v>
      </c>
      <c r="ER20" s="37">
        <v>20.7</v>
      </c>
      <c r="ES20" s="37">
        <v>22.5</v>
      </c>
      <c r="ET20" s="37">
        <v>24.9</v>
      </c>
      <c r="EU20" s="37">
        <v>27.6</v>
      </c>
      <c r="EV20" s="37">
        <v>30.7</v>
      </c>
      <c r="EW20" s="37">
        <v>33.6</v>
      </c>
      <c r="EX20" s="37">
        <v>36.5</v>
      </c>
      <c r="EY20" s="37">
        <v>40.5</v>
      </c>
      <c r="EZ20" s="37">
        <v>43.8</v>
      </c>
      <c r="FA20" s="37">
        <v>47.1</v>
      </c>
      <c r="FB20" s="37">
        <v>50.2</v>
      </c>
      <c r="FC20" s="37">
        <v>53.5</v>
      </c>
      <c r="FD20" s="37">
        <v>56.4</v>
      </c>
      <c r="FE20" s="37">
        <v>59.6</v>
      </c>
      <c r="FF20" s="37">
        <v>63.1</v>
      </c>
      <c r="FG20" s="37">
        <v>66.099999999999994</v>
      </c>
      <c r="FH20" s="37">
        <v>69.2</v>
      </c>
      <c r="FI20" s="37">
        <v>73.5</v>
      </c>
      <c r="FJ20" s="37">
        <v>77.8</v>
      </c>
      <c r="FK20" s="37">
        <v>82.1</v>
      </c>
    </row>
    <row r="21" spans="1:167" ht="14.5">
      <c r="A21" s="37"/>
      <c r="B21" s="21" t="s">
        <v>161</v>
      </c>
      <c r="C21" s="37">
        <v>23.8</v>
      </c>
      <c r="D21" s="37">
        <v>24.1</v>
      </c>
      <c r="E21" s="37">
        <v>24.4</v>
      </c>
      <c r="F21" s="37">
        <v>25</v>
      </c>
      <c r="G21" s="37">
        <v>26.1</v>
      </c>
      <c r="H21" s="37">
        <v>27.3</v>
      </c>
      <c r="I21" s="37">
        <v>28.8</v>
      </c>
      <c r="J21" s="37">
        <v>30.3</v>
      </c>
      <c r="K21" s="37">
        <v>32.200000000000003</v>
      </c>
      <c r="L21" s="37">
        <v>34.299999999999997</v>
      </c>
      <c r="M21" s="37">
        <v>36.5</v>
      </c>
      <c r="N21" s="37">
        <v>38.700000000000003</v>
      </c>
      <c r="O21" s="37">
        <v>41</v>
      </c>
      <c r="P21" s="37">
        <v>43.1</v>
      </c>
      <c r="Q21" s="37">
        <v>45</v>
      </c>
      <c r="R21" s="37">
        <v>46.7</v>
      </c>
      <c r="S21" s="37">
        <v>48.5</v>
      </c>
      <c r="T21" s="37">
        <v>50.5</v>
      </c>
      <c r="U21" s="37">
        <v>52.2</v>
      </c>
      <c r="V21" s="37">
        <v>53.6</v>
      </c>
      <c r="W21" s="37">
        <v>55.2</v>
      </c>
      <c r="Y21" s="37"/>
      <c r="Z21" s="21" t="s">
        <v>176</v>
      </c>
      <c r="AA21" s="37">
        <v>149.6</v>
      </c>
      <c r="AB21" s="37">
        <v>152.4</v>
      </c>
      <c r="AC21" s="37">
        <v>156.19999999999999</v>
      </c>
      <c r="AD21" s="37">
        <v>159.19999999999999</v>
      </c>
      <c r="AE21" s="37">
        <v>162.19999999999999</v>
      </c>
      <c r="AF21" s="37">
        <v>167.5</v>
      </c>
      <c r="AG21" s="37">
        <v>174.2</v>
      </c>
      <c r="AH21" s="37">
        <v>179.7</v>
      </c>
      <c r="AI21" s="37">
        <v>185.4</v>
      </c>
      <c r="AJ21" s="37">
        <v>191</v>
      </c>
      <c r="AK21" s="37">
        <v>196.5</v>
      </c>
      <c r="AL21" s="37">
        <v>201.7</v>
      </c>
      <c r="AM21" s="37">
        <v>206.6</v>
      </c>
      <c r="AN21" s="37">
        <v>210.8</v>
      </c>
      <c r="AO21" s="37">
        <v>214.6</v>
      </c>
      <c r="AP21" s="37">
        <v>218.4</v>
      </c>
      <c r="AQ21" s="37">
        <v>222.4</v>
      </c>
      <c r="AR21" s="37">
        <v>227.2</v>
      </c>
      <c r="AS21" s="37">
        <v>231.8</v>
      </c>
      <c r="AT21" s="37">
        <v>236.6</v>
      </c>
      <c r="AU21" s="37">
        <v>241.7</v>
      </c>
      <c r="AW21" s="37"/>
      <c r="AX21" s="21" t="s">
        <v>176</v>
      </c>
      <c r="AY21" s="37">
        <v>105</v>
      </c>
      <c r="AZ21" s="37">
        <v>107.1</v>
      </c>
      <c r="BA21" s="37">
        <v>109.4</v>
      </c>
      <c r="BB21" s="37">
        <v>111.5</v>
      </c>
      <c r="BC21" s="37">
        <v>114.2</v>
      </c>
      <c r="BD21" s="37">
        <v>117.1</v>
      </c>
      <c r="BE21" s="37">
        <v>120.7</v>
      </c>
      <c r="BF21" s="37">
        <v>124.4</v>
      </c>
      <c r="BG21" s="37">
        <v>128.6</v>
      </c>
      <c r="BH21" s="37">
        <v>133</v>
      </c>
      <c r="BI21" s="37">
        <v>137.5</v>
      </c>
      <c r="BJ21" s="37">
        <v>141.80000000000001</v>
      </c>
      <c r="BK21" s="37">
        <v>146.19999999999999</v>
      </c>
      <c r="BL21" s="37">
        <v>150.9</v>
      </c>
      <c r="BM21" s="37">
        <v>155.6</v>
      </c>
      <c r="BN21" s="37">
        <v>160</v>
      </c>
      <c r="BO21" s="37">
        <v>163.9</v>
      </c>
      <c r="BP21" s="37">
        <v>168.3</v>
      </c>
      <c r="BQ21" s="37">
        <v>172.3</v>
      </c>
      <c r="BR21" s="37">
        <v>175.8</v>
      </c>
      <c r="BS21" s="37">
        <v>179.8</v>
      </c>
      <c r="BU21" s="37"/>
      <c r="BV21" s="21" t="s">
        <v>176</v>
      </c>
      <c r="BW21" s="37">
        <v>9.5</v>
      </c>
      <c r="BX21" s="37">
        <v>9.5</v>
      </c>
      <c r="BY21" s="37">
        <v>9.6</v>
      </c>
      <c r="BZ21" s="37">
        <v>9.6</v>
      </c>
      <c r="CA21" s="37">
        <v>9.8000000000000007</v>
      </c>
      <c r="CB21" s="37">
        <v>10.1</v>
      </c>
      <c r="CC21" s="37">
        <v>10.3</v>
      </c>
      <c r="CD21" s="37">
        <v>10.6</v>
      </c>
      <c r="CE21" s="37">
        <v>11</v>
      </c>
      <c r="CF21" s="37">
        <v>11.3</v>
      </c>
      <c r="CG21" s="37">
        <v>11.7</v>
      </c>
      <c r="CH21" s="37">
        <v>12.2</v>
      </c>
      <c r="CI21" s="37">
        <v>12.6</v>
      </c>
      <c r="CJ21" s="37">
        <v>13.1</v>
      </c>
      <c r="CK21" s="37">
        <v>13.7</v>
      </c>
      <c r="CL21" s="37">
        <v>14.2</v>
      </c>
      <c r="CM21" s="37">
        <v>14.6</v>
      </c>
      <c r="CN21" s="37">
        <v>15.1</v>
      </c>
      <c r="CO21" s="37">
        <v>15.6</v>
      </c>
      <c r="CP21" s="37">
        <v>16.100000000000001</v>
      </c>
      <c r="CQ21" s="37">
        <v>16.7</v>
      </c>
      <c r="CS21" s="37"/>
      <c r="CT21" s="21" t="s">
        <v>176</v>
      </c>
      <c r="CU21" s="37">
        <v>0.7</v>
      </c>
      <c r="CV21" s="37">
        <v>0.7</v>
      </c>
      <c r="CW21" s="37">
        <v>0.7</v>
      </c>
      <c r="CX21" s="37">
        <v>0.7</v>
      </c>
      <c r="CY21" s="37">
        <v>0.7</v>
      </c>
      <c r="CZ21" s="37">
        <v>0.7</v>
      </c>
      <c r="DA21" s="37">
        <v>0.8</v>
      </c>
      <c r="DB21" s="37">
        <v>0.9</v>
      </c>
      <c r="DC21" s="37">
        <v>1</v>
      </c>
      <c r="DD21" s="37">
        <v>1.1000000000000001</v>
      </c>
      <c r="DE21" s="37">
        <v>1.3</v>
      </c>
      <c r="DF21" s="37">
        <v>1.5</v>
      </c>
      <c r="DG21" s="37">
        <v>1.8</v>
      </c>
      <c r="DH21" s="37">
        <v>2.1</v>
      </c>
      <c r="DI21" s="37">
        <v>2.5</v>
      </c>
      <c r="DJ21" s="37">
        <v>3</v>
      </c>
      <c r="DK21" s="37">
        <v>3.4</v>
      </c>
      <c r="DL21" s="37">
        <v>4</v>
      </c>
      <c r="DM21" s="37">
        <v>4.3</v>
      </c>
      <c r="DN21" s="37">
        <v>4.5999999999999996</v>
      </c>
      <c r="DO21" s="37">
        <v>4.9000000000000004</v>
      </c>
      <c r="DQ21" s="37"/>
      <c r="DR21" s="21" t="s">
        <v>176</v>
      </c>
      <c r="DS21" s="37">
        <v>2.2999999999999998</v>
      </c>
      <c r="DT21" s="37">
        <v>2.6</v>
      </c>
      <c r="DU21" s="37">
        <v>2.8</v>
      </c>
      <c r="DV21" s="37">
        <v>3.4</v>
      </c>
      <c r="DW21" s="37">
        <v>4.2</v>
      </c>
      <c r="DX21" s="37">
        <v>5</v>
      </c>
      <c r="DY21" s="37">
        <v>6</v>
      </c>
      <c r="DZ21" s="37">
        <v>7.2</v>
      </c>
      <c r="EA21" s="37">
        <v>8.3000000000000007</v>
      </c>
      <c r="EB21" s="37">
        <v>9.8000000000000007</v>
      </c>
      <c r="EC21" s="37">
        <v>11.1</v>
      </c>
      <c r="ED21" s="37">
        <v>12.4</v>
      </c>
      <c r="EE21" s="37">
        <v>14</v>
      </c>
      <c r="EF21" s="37">
        <v>15.8</v>
      </c>
      <c r="EG21" s="37">
        <v>17.899999999999999</v>
      </c>
      <c r="EH21" s="37">
        <v>20.5</v>
      </c>
      <c r="EI21" s="37">
        <v>23.1</v>
      </c>
      <c r="EJ21" s="37">
        <v>25.8</v>
      </c>
      <c r="EK21" s="37">
        <v>27.5</v>
      </c>
      <c r="EL21" s="37">
        <v>29.3</v>
      </c>
      <c r="EM21" s="37">
        <v>31.2</v>
      </c>
      <c r="EO21" s="37"/>
      <c r="EP21" s="21" t="s">
        <v>161</v>
      </c>
      <c r="EQ21" s="37">
        <v>50.2</v>
      </c>
      <c r="ER21" s="37">
        <v>50.8</v>
      </c>
      <c r="ES21" s="37">
        <v>51.2</v>
      </c>
      <c r="ET21" s="37">
        <v>52.2</v>
      </c>
      <c r="EU21" s="37">
        <v>54</v>
      </c>
      <c r="EV21" s="37">
        <v>56.5</v>
      </c>
      <c r="EW21" s="37">
        <v>59.4</v>
      </c>
      <c r="EX21" s="37">
        <v>62.8</v>
      </c>
      <c r="EY21" s="37">
        <v>66.3</v>
      </c>
      <c r="EZ21" s="37">
        <v>70.5</v>
      </c>
      <c r="FA21" s="37">
        <v>74.5</v>
      </c>
      <c r="FB21" s="37">
        <v>78.7</v>
      </c>
      <c r="FC21" s="37">
        <v>83.2</v>
      </c>
      <c r="FD21" s="37">
        <v>87.5</v>
      </c>
      <c r="FE21" s="37">
        <v>92</v>
      </c>
      <c r="FF21" s="37">
        <v>96.7</v>
      </c>
      <c r="FG21" s="37">
        <v>101.4</v>
      </c>
      <c r="FH21" s="37">
        <v>106.2</v>
      </c>
      <c r="FI21" s="37">
        <v>109.7</v>
      </c>
      <c r="FJ21" s="37">
        <v>113.2</v>
      </c>
      <c r="FK21" s="37">
        <v>117</v>
      </c>
    </row>
    <row r="22" spans="1:167" ht="14.5">
      <c r="A22" s="37"/>
      <c r="B22" s="21" t="s">
        <v>162</v>
      </c>
      <c r="C22" s="37">
        <v>1.3</v>
      </c>
      <c r="D22" s="37">
        <v>1.4</v>
      </c>
      <c r="E22" s="37">
        <v>1.4</v>
      </c>
      <c r="F22" s="37">
        <v>1.5</v>
      </c>
      <c r="G22" s="37">
        <v>1.6</v>
      </c>
      <c r="H22" s="37">
        <v>1.7</v>
      </c>
      <c r="I22" s="37">
        <v>1.9</v>
      </c>
      <c r="J22" s="37">
        <v>2</v>
      </c>
      <c r="K22" s="37">
        <v>2.1</v>
      </c>
      <c r="L22" s="37">
        <v>2.2000000000000002</v>
      </c>
      <c r="M22" s="37">
        <v>2.2999999999999998</v>
      </c>
      <c r="N22" s="37">
        <v>2.5</v>
      </c>
      <c r="O22" s="37">
        <v>2.6</v>
      </c>
      <c r="P22" s="37">
        <v>2.8</v>
      </c>
      <c r="Q22" s="37">
        <v>2.9</v>
      </c>
      <c r="R22" s="37">
        <v>3</v>
      </c>
      <c r="S22" s="37">
        <v>3.1</v>
      </c>
      <c r="T22" s="37">
        <v>3.2</v>
      </c>
      <c r="U22" s="37">
        <v>3.3</v>
      </c>
      <c r="V22" s="37">
        <v>3.5</v>
      </c>
      <c r="W22" s="37">
        <v>3.6</v>
      </c>
      <c r="Y22" s="37"/>
      <c r="Z22" s="21" t="s">
        <v>162</v>
      </c>
      <c r="AA22" s="37">
        <v>7.8</v>
      </c>
      <c r="AB22" s="37">
        <v>8.1999999999999993</v>
      </c>
      <c r="AC22" s="37">
        <v>8.5</v>
      </c>
      <c r="AD22" s="37">
        <v>8.8000000000000007</v>
      </c>
      <c r="AE22" s="37">
        <v>9.1999999999999993</v>
      </c>
      <c r="AF22" s="37">
        <v>9.6</v>
      </c>
      <c r="AG22" s="37">
        <v>10</v>
      </c>
      <c r="AH22" s="37">
        <v>10.4</v>
      </c>
      <c r="AI22" s="37">
        <v>10.9</v>
      </c>
      <c r="AJ22" s="37">
        <v>11.4</v>
      </c>
      <c r="AK22" s="37">
        <v>11.9</v>
      </c>
      <c r="AL22" s="37">
        <v>12.4</v>
      </c>
      <c r="AM22" s="37">
        <v>12.9</v>
      </c>
      <c r="AN22" s="37">
        <v>13.4</v>
      </c>
      <c r="AO22" s="37">
        <v>13.9</v>
      </c>
      <c r="AP22" s="37">
        <v>14.3</v>
      </c>
      <c r="AQ22" s="37">
        <v>14.8</v>
      </c>
      <c r="AR22" s="37">
        <v>15.4</v>
      </c>
      <c r="AS22" s="37">
        <v>16.100000000000001</v>
      </c>
      <c r="AT22" s="37">
        <v>16.7</v>
      </c>
      <c r="AU22" s="37">
        <v>17.399999999999999</v>
      </c>
      <c r="AW22" s="37"/>
      <c r="AX22" s="21" t="s">
        <v>162</v>
      </c>
      <c r="AY22" s="37">
        <v>15.9</v>
      </c>
      <c r="AZ22" s="37">
        <v>17</v>
      </c>
      <c r="BA22" s="37">
        <v>18.2</v>
      </c>
      <c r="BB22" s="37">
        <v>19.2</v>
      </c>
      <c r="BC22" s="37">
        <v>20.5</v>
      </c>
      <c r="BD22" s="37">
        <v>21.6</v>
      </c>
      <c r="BE22" s="37">
        <v>22.8</v>
      </c>
      <c r="BF22" s="37">
        <v>24</v>
      </c>
      <c r="BG22" s="37">
        <v>25.1</v>
      </c>
      <c r="BH22" s="37">
        <v>26.3</v>
      </c>
      <c r="BI22" s="37">
        <v>27.3</v>
      </c>
      <c r="BJ22" s="37">
        <v>28.5</v>
      </c>
      <c r="BK22" s="37">
        <v>29.5</v>
      </c>
      <c r="BL22" s="37">
        <v>30.7</v>
      </c>
      <c r="BM22" s="37">
        <v>32</v>
      </c>
      <c r="BN22" s="37">
        <v>33.1</v>
      </c>
      <c r="BO22" s="37">
        <v>34.200000000000003</v>
      </c>
      <c r="BP22" s="37">
        <v>35.299999999999997</v>
      </c>
      <c r="BQ22" s="37">
        <v>36.799999999999997</v>
      </c>
      <c r="BR22" s="37">
        <v>38.1</v>
      </c>
      <c r="BS22" s="37">
        <v>39.6</v>
      </c>
      <c r="BU22" s="37"/>
      <c r="BV22" s="21" t="s">
        <v>162</v>
      </c>
      <c r="BW22" s="37">
        <v>0.6</v>
      </c>
      <c r="BX22" s="37">
        <v>0.6</v>
      </c>
      <c r="BY22" s="37">
        <v>0.7</v>
      </c>
      <c r="BZ22" s="37">
        <v>0.7</v>
      </c>
      <c r="CA22" s="37">
        <v>0.8</v>
      </c>
      <c r="CB22" s="37">
        <v>0.8</v>
      </c>
      <c r="CC22" s="37">
        <v>0.8</v>
      </c>
      <c r="CD22" s="37">
        <v>0.9</v>
      </c>
      <c r="CE22" s="37">
        <v>0.9</v>
      </c>
      <c r="CF22" s="37">
        <v>1</v>
      </c>
      <c r="CG22" s="37">
        <v>1</v>
      </c>
      <c r="CH22" s="37">
        <v>1.1000000000000001</v>
      </c>
      <c r="CI22" s="37">
        <v>1.1000000000000001</v>
      </c>
      <c r="CJ22" s="37">
        <v>1.2</v>
      </c>
      <c r="CK22" s="37">
        <v>1.3</v>
      </c>
      <c r="CL22" s="37">
        <v>1.3</v>
      </c>
      <c r="CM22" s="37">
        <v>1.4</v>
      </c>
      <c r="CN22" s="37">
        <v>1.5</v>
      </c>
      <c r="CO22" s="37">
        <v>1.6</v>
      </c>
      <c r="CP22" s="37">
        <v>1.6</v>
      </c>
      <c r="CQ22" s="37">
        <v>1.7</v>
      </c>
      <c r="CS22" s="37"/>
      <c r="CT22" s="21" t="s">
        <v>162</v>
      </c>
      <c r="CU22" s="37">
        <v>0</v>
      </c>
      <c r="CV22" s="37">
        <v>0</v>
      </c>
      <c r="CW22" s="37">
        <v>0</v>
      </c>
      <c r="CX22" s="37">
        <v>0</v>
      </c>
      <c r="CY22" s="37">
        <v>0</v>
      </c>
      <c r="CZ22" s="37">
        <v>0</v>
      </c>
      <c r="DA22" s="37">
        <v>0</v>
      </c>
      <c r="DB22" s="37">
        <v>0</v>
      </c>
      <c r="DC22" s="37">
        <v>0</v>
      </c>
      <c r="DD22" s="37">
        <v>0</v>
      </c>
      <c r="DE22" s="37">
        <v>0</v>
      </c>
      <c r="DF22" s="37">
        <v>0</v>
      </c>
      <c r="DG22" s="37">
        <v>0</v>
      </c>
      <c r="DH22" s="37">
        <v>0</v>
      </c>
      <c r="DI22" s="37">
        <v>0</v>
      </c>
      <c r="DJ22" s="37">
        <v>0</v>
      </c>
      <c r="DK22" s="37">
        <v>0</v>
      </c>
      <c r="DL22" s="37">
        <v>0</v>
      </c>
      <c r="DM22" s="37">
        <v>0</v>
      </c>
      <c r="DN22" s="37">
        <v>0</v>
      </c>
      <c r="DO22" s="37">
        <v>0</v>
      </c>
      <c r="DQ22" s="37"/>
      <c r="DR22" s="21" t="s">
        <v>162</v>
      </c>
      <c r="DS22" s="37">
        <v>0.5</v>
      </c>
      <c r="DT22" s="37">
        <v>0.5</v>
      </c>
      <c r="DU22" s="37">
        <v>0.6</v>
      </c>
      <c r="DV22" s="37">
        <v>0.6</v>
      </c>
      <c r="DW22" s="37">
        <v>0.6</v>
      </c>
      <c r="DX22" s="37">
        <v>0.7</v>
      </c>
      <c r="DY22" s="37">
        <v>0.8</v>
      </c>
      <c r="DZ22" s="37">
        <v>0.8</v>
      </c>
      <c r="EA22" s="37">
        <v>0.9</v>
      </c>
      <c r="EB22" s="37">
        <v>0.9</v>
      </c>
      <c r="EC22" s="37">
        <v>1</v>
      </c>
      <c r="ED22" s="37">
        <v>1</v>
      </c>
      <c r="EE22" s="37">
        <v>1.1000000000000001</v>
      </c>
      <c r="EF22" s="37">
        <v>1.2</v>
      </c>
      <c r="EG22" s="37">
        <v>1.3</v>
      </c>
      <c r="EH22" s="37">
        <v>1.4</v>
      </c>
      <c r="EI22" s="37">
        <v>1.4</v>
      </c>
      <c r="EJ22" s="37">
        <v>1.5</v>
      </c>
      <c r="EK22" s="37">
        <v>1.6</v>
      </c>
      <c r="EL22" s="37">
        <v>1.7</v>
      </c>
      <c r="EM22" s="37">
        <v>1.8</v>
      </c>
      <c r="EO22" s="37"/>
      <c r="EP22" s="21" t="s">
        <v>162</v>
      </c>
      <c r="EQ22" s="37">
        <v>3.1</v>
      </c>
      <c r="ER22" s="37">
        <v>3.2</v>
      </c>
      <c r="ES22" s="37">
        <v>3.4</v>
      </c>
      <c r="ET22" s="37">
        <v>3.6</v>
      </c>
      <c r="EU22" s="37">
        <v>3.8</v>
      </c>
      <c r="EV22" s="37">
        <v>4.0999999999999996</v>
      </c>
      <c r="EW22" s="37">
        <v>4.4000000000000004</v>
      </c>
      <c r="EX22" s="37">
        <v>4.5999999999999996</v>
      </c>
      <c r="EY22" s="37">
        <v>4.9000000000000004</v>
      </c>
      <c r="EZ22" s="37">
        <v>5.2</v>
      </c>
      <c r="FA22" s="37">
        <v>5.5</v>
      </c>
      <c r="FB22" s="37">
        <v>5.7</v>
      </c>
      <c r="FC22" s="37">
        <v>6</v>
      </c>
      <c r="FD22" s="37">
        <v>6.2</v>
      </c>
      <c r="FE22" s="37">
        <v>6.5</v>
      </c>
      <c r="FF22" s="37">
        <v>6.8</v>
      </c>
      <c r="FG22" s="37">
        <v>7</v>
      </c>
      <c r="FH22" s="37">
        <v>7.3</v>
      </c>
      <c r="FI22" s="37">
        <v>7.6</v>
      </c>
      <c r="FJ22" s="37">
        <v>7.9</v>
      </c>
      <c r="FK22" s="37">
        <v>8.3000000000000007</v>
      </c>
    </row>
    <row r="23" spans="1:167" ht="15.5">
      <c r="A23" s="37"/>
      <c r="B23" s="21" t="s">
        <v>163</v>
      </c>
      <c r="C23" s="37">
        <v>0.7</v>
      </c>
      <c r="D23" s="37">
        <v>0.7</v>
      </c>
      <c r="E23" s="37">
        <v>0.7</v>
      </c>
      <c r="F23" s="37">
        <v>0.7</v>
      </c>
      <c r="G23" s="37">
        <v>0.8</v>
      </c>
      <c r="H23" s="37">
        <v>0.9</v>
      </c>
      <c r="I23" s="37">
        <v>0.9</v>
      </c>
      <c r="J23" s="37">
        <v>1</v>
      </c>
      <c r="K23" s="37">
        <v>1.1000000000000001</v>
      </c>
      <c r="L23" s="37">
        <v>1.2</v>
      </c>
      <c r="M23" s="37">
        <v>1.2</v>
      </c>
      <c r="N23" s="37">
        <v>1.2</v>
      </c>
      <c r="O23" s="37">
        <v>1.2</v>
      </c>
      <c r="P23" s="37">
        <v>1.2</v>
      </c>
      <c r="Q23" s="37">
        <v>1.2</v>
      </c>
      <c r="R23" s="37">
        <v>1.2</v>
      </c>
      <c r="S23" s="37">
        <v>1.2</v>
      </c>
      <c r="T23" s="37">
        <v>1.2</v>
      </c>
      <c r="U23" s="37">
        <v>1.2</v>
      </c>
      <c r="V23" s="37">
        <v>1.2</v>
      </c>
      <c r="W23" s="37">
        <v>1.2</v>
      </c>
      <c r="Y23" s="37"/>
      <c r="Z23" s="21" t="s">
        <v>163</v>
      </c>
      <c r="AA23" s="37">
        <v>0.3</v>
      </c>
      <c r="AB23" s="37">
        <v>0.3</v>
      </c>
      <c r="AC23" s="37">
        <v>0.3</v>
      </c>
      <c r="AD23" s="37">
        <v>0.3</v>
      </c>
      <c r="AE23" s="37">
        <v>0.3</v>
      </c>
      <c r="AF23" s="37">
        <v>0.3</v>
      </c>
      <c r="AG23" s="37">
        <v>0.3</v>
      </c>
      <c r="AH23" s="37">
        <v>0.4</v>
      </c>
      <c r="AI23" s="37">
        <v>0.4</v>
      </c>
      <c r="AJ23" s="37">
        <v>0.5</v>
      </c>
      <c r="AK23" s="37">
        <v>0.5</v>
      </c>
      <c r="AL23" s="37">
        <v>0.6</v>
      </c>
      <c r="AM23" s="37">
        <v>0.7</v>
      </c>
      <c r="AN23" s="37">
        <v>0.7</v>
      </c>
      <c r="AO23" s="37">
        <v>0.8</v>
      </c>
      <c r="AP23" s="37">
        <v>0.9</v>
      </c>
      <c r="AQ23" s="37">
        <v>1</v>
      </c>
      <c r="AR23" s="37">
        <v>1.1000000000000001</v>
      </c>
      <c r="AS23" s="37">
        <v>1.2</v>
      </c>
      <c r="AT23" s="37">
        <v>1.3</v>
      </c>
      <c r="AU23" s="37">
        <v>1.4</v>
      </c>
      <c r="AW23" s="37"/>
      <c r="AX23" s="21" t="s">
        <v>163</v>
      </c>
      <c r="AY23" s="37">
        <v>8</v>
      </c>
      <c r="AZ23" s="37">
        <v>8.1</v>
      </c>
      <c r="BA23" s="37">
        <v>8.1999999999999993</v>
      </c>
      <c r="BB23" s="37">
        <v>8.3000000000000007</v>
      </c>
      <c r="BC23" s="37">
        <v>8.5</v>
      </c>
      <c r="BD23" s="37">
        <v>8.8000000000000007</v>
      </c>
      <c r="BE23" s="37">
        <v>9.3000000000000007</v>
      </c>
      <c r="BF23" s="37">
        <v>10</v>
      </c>
      <c r="BG23" s="37">
        <v>10.8</v>
      </c>
      <c r="BH23" s="37">
        <v>11.8</v>
      </c>
      <c r="BI23" s="37">
        <v>13</v>
      </c>
      <c r="BJ23" s="37">
        <v>14.3</v>
      </c>
      <c r="BK23" s="37">
        <v>15.7</v>
      </c>
      <c r="BL23" s="37">
        <v>17.3</v>
      </c>
      <c r="BM23" s="37">
        <v>19.100000000000001</v>
      </c>
      <c r="BN23" s="37">
        <v>21</v>
      </c>
      <c r="BO23" s="37">
        <v>23</v>
      </c>
      <c r="BP23" s="37">
        <v>25.2</v>
      </c>
      <c r="BQ23" s="37">
        <v>26.7</v>
      </c>
      <c r="BR23" s="37">
        <v>28.1</v>
      </c>
      <c r="BS23" s="37">
        <v>29.6</v>
      </c>
      <c r="BU23" s="37"/>
      <c r="BV23" s="21" t="s">
        <v>163</v>
      </c>
      <c r="BW23" s="37">
        <v>0.3</v>
      </c>
      <c r="BX23" s="37">
        <v>0.3</v>
      </c>
      <c r="BY23" s="37">
        <v>0.3</v>
      </c>
      <c r="BZ23" s="37">
        <v>0.3</v>
      </c>
      <c r="CA23" s="37">
        <v>0.3</v>
      </c>
      <c r="CB23" s="37">
        <v>0.3</v>
      </c>
      <c r="CC23" s="37">
        <v>0.3</v>
      </c>
      <c r="CD23" s="37">
        <v>0.3</v>
      </c>
      <c r="CE23" s="37">
        <v>0.2</v>
      </c>
      <c r="CF23" s="37">
        <v>0.2</v>
      </c>
      <c r="CG23" s="37">
        <v>0.2</v>
      </c>
      <c r="CH23" s="37">
        <v>0.2</v>
      </c>
      <c r="CI23" s="37">
        <v>0.2</v>
      </c>
      <c r="CJ23" s="37">
        <v>0.2</v>
      </c>
      <c r="CK23" s="37">
        <v>0.2</v>
      </c>
      <c r="CL23" s="37">
        <v>0.2</v>
      </c>
      <c r="CM23" s="37">
        <v>0.2</v>
      </c>
      <c r="CN23" s="37">
        <v>0.2</v>
      </c>
      <c r="CO23" s="37">
        <v>0.2</v>
      </c>
      <c r="CP23" s="37">
        <v>0.2</v>
      </c>
      <c r="CQ23" s="37">
        <v>0.2</v>
      </c>
      <c r="CS23" s="37"/>
      <c r="CT23" s="21" t="s">
        <v>163</v>
      </c>
      <c r="CU23" s="37">
        <v>0.4</v>
      </c>
      <c r="CV23" s="37">
        <v>0.4</v>
      </c>
      <c r="CW23" s="37">
        <v>0.4</v>
      </c>
      <c r="CX23" s="37">
        <v>0.4</v>
      </c>
      <c r="CY23" s="37">
        <v>0.4</v>
      </c>
      <c r="CZ23" s="37">
        <v>0.4</v>
      </c>
      <c r="DA23" s="37">
        <v>0.4</v>
      </c>
      <c r="DB23" s="37">
        <v>0.4</v>
      </c>
      <c r="DC23" s="37">
        <v>0.4</v>
      </c>
      <c r="DD23" s="37">
        <v>0.4</v>
      </c>
      <c r="DE23" s="37">
        <v>0.4</v>
      </c>
      <c r="DF23" s="37">
        <v>0.4</v>
      </c>
      <c r="DG23" s="37">
        <v>0.4</v>
      </c>
      <c r="DH23" s="37">
        <v>0.4</v>
      </c>
      <c r="DI23" s="37">
        <v>0.5</v>
      </c>
      <c r="DJ23" s="37">
        <v>0.5</v>
      </c>
      <c r="DK23" s="37">
        <v>0.5</v>
      </c>
      <c r="DL23" s="37">
        <v>0.5</v>
      </c>
      <c r="DM23" s="37">
        <v>0.5</v>
      </c>
      <c r="DN23" s="37">
        <v>0.5</v>
      </c>
      <c r="DO23" s="37">
        <v>0.5</v>
      </c>
      <c r="DQ23" s="37"/>
      <c r="DR23" s="21" t="s">
        <v>163</v>
      </c>
      <c r="DS23" s="37">
        <v>2</v>
      </c>
      <c r="DT23" s="37">
        <v>2</v>
      </c>
      <c r="DU23" s="37">
        <v>2</v>
      </c>
      <c r="DV23" s="37">
        <v>2</v>
      </c>
      <c r="DW23" s="37">
        <v>2</v>
      </c>
      <c r="DX23" s="37">
        <v>2</v>
      </c>
      <c r="DY23" s="37">
        <v>2.1</v>
      </c>
      <c r="DZ23" s="37">
        <v>2.1</v>
      </c>
      <c r="EA23" s="37">
        <v>2.1</v>
      </c>
      <c r="EB23" s="37">
        <v>2.1</v>
      </c>
      <c r="EC23" s="37">
        <v>2.1</v>
      </c>
      <c r="ED23" s="37">
        <v>2</v>
      </c>
      <c r="EE23" s="37">
        <v>2</v>
      </c>
      <c r="EF23" s="37">
        <v>2</v>
      </c>
      <c r="EG23" s="37">
        <v>2</v>
      </c>
      <c r="EH23" s="37">
        <v>2</v>
      </c>
      <c r="EI23" s="37">
        <v>2</v>
      </c>
      <c r="EJ23" s="37">
        <v>2</v>
      </c>
      <c r="EK23" s="37">
        <v>2</v>
      </c>
      <c r="EL23" s="37">
        <v>2</v>
      </c>
      <c r="EM23" s="37">
        <v>2</v>
      </c>
      <c r="EO23" s="37"/>
      <c r="EP23" s="21" t="s">
        <v>163</v>
      </c>
      <c r="EQ23" s="37">
        <v>3.5</v>
      </c>
      <c r="ER23" s="37">
        <v>3.6</v>
      </c>
      <c r="ES23" s="37">
        <v>3.7</v>
      </c>
      <c r="ET23" s="37">
        <v>3.8</v>
      </c>
      <c r="EU23" s="37">
        <v>3.8</v>
      </c>
      <c r="EV23" s="37">
        <v>3.8</v>
      </c>
      <c r="EW23" s="37">
        <v>3.8</v>
      </c>
      <c r="EX23" s="37">
        <v>3.8</v>
      </c>
      <c r="EY23" s="37">
        <v>3.7</v>
      </c>
      <c r="EZ23" s="37">
        <v>3.6</v>
      </c>
      <c r="FA23" s="37">
        <v>3.5</v>
      </c>
      <c r="FB23" s="37">
        <v>3.4</v>
      </c>
      <c r="FC23" s="37">
        <v>3.3</v>
      </c>
      <c r="FD23" s="37">
        <v>3.2</v>
      </c>
      <c r="FE23" s="37">
        <v>3.1</v>
      </c>
      <c r="FF23" s="37">
        <v>3</v>
      </c>
      <c r="FG23" s="37">
        <v>2.9</v>
      </c>
      <c r="FH23" s="37">
        <v>2.8</v>
      </c>
      <c r="FI23" s="37">
        <v>2.7</v>
      </c>
      <c r="FJ23" s="37">
        <v>2.7</v>
      </c>
      <c r="FK23" s="37">
        <v>2.7</v>
      </c>
    </row>
    <row r="24" spans="1:167" ht="14.5">
      <c r="A24" s="37"/>
      <c r="B24" s="21" t="s">
        <v>15</v>
      </c>
      <c r="C24" s="37">
        <v>8.4</v>
      </c>
      <c r="D24" s="37">
        <v>8.3000000000000007</v>
      </c>
      <c r="E24" s="37">
        <v>8.4</v>
      </c>
      <c r="F24" s="37">
        <v>8.4</v>
      </c>
      <c r="G24" s="37">
        <v>8.6</v>
      </c>
      <c r="H24" s="37">
        <v>8.6</v>
      </c>
      <c r="I24" s="37">
        <v>8.6</v>
      </c>
      <c r="J24" s="37">
        <v>8.6</v>
      </c>
      <c r="K24" s="37">
        <v>8.6</v>
      </c>
      <c r="L24" s="37">
        <v>8.5</v>
      </c>
      <c r="M24" s="37">
        <v>8.3000000000000007</v>
      </c>
      <c r="N24" s="37">
        <v>8.1</v>
      </c>
      <c r="O24" s="37">
        <v>7.9</v>
      </c>
      <c r="P24" s="37">
        <v>7.6</v>
      </c>
      <c r="Q24" s="37">
        <v>7.2</v>
      </c>
      <c r="R24" s="37">
        <v>6.8</v>
      </c>
      <c r="S24" s="37">
        <v>6.5</v>
      </c>
      <c r="T24" s="37">
        <v>6.1</v>
      </c>
      <c r="U24" s="37">
        <v>6</v>
      </c>
      <c r="V24" s="37">
        <v>5.9</v>
      </c>
      <c r="W24" s="37">
        <v>5.8</v>
      </c>
      <c r="Y24" s="37"/>
      <c r="Z24" s="21" t="s">
        <v>15</v>
      </c>
      <c r="AA24" s="37">
        <v>15.4</v>
      </c>
      <c r="AB24" s="37">
        <v>15.1</v>
      </c>
      <c r="AC24" s="37">
        <v>14.8</v>
      </c>
      <c r="AD24" s="37">
        <v>14.6</v>
      </c>
      <c r="AE24" s="37">
        <v>14.7</v>
      </c>
      <c r="AF24" s="37">
        <v>14.8</v>
      </c>
      <c r="AG24" s="37">
        <v>14.1</v>
      </c>
      <c r="AH24" s="37">
        <v>13.7</v>
      </c>
      <c r="AI24" s="37">
        <v>13.6</v>
      </c>
      <c r="AJ24" s="37">
        <v>13.5</v>
      </c>
      <c r="AK24" s="37">
        <v>13</v>
      </c>
      <c r="AL24" s="37">
        <v>12.4</v>
      </c>
      <c r="AM24" s="37">
        <v>11.9</v>
      </c>
      <c r="AN24" s="37">
        <v>11.3</v>
      </c>
      <c r="AO24" s="37">
        <v>10.7</v>
      </c>
      <c r="AP24" s="37">
        <v>10.1</v>
      </c>
      <c r="AQ24" s="37">
        <v>9.5</v>
      </c>
      <c r="AR24" s="37">
        <v>9</v>
      </c>
      <c r="AS24" s="37">
        <v>8.8000000000000007</v>
      </c>
      <c r="AT24" s="37">
        <v>8.6</v>
      </c>
      <c r="AU24" s="37">
        <v>8.5</v>
      </c>
      <c r="AW24" s="37"/>
      <c r="AX24" s="21" t="s">
        <v>15</v>
      </c>
      <c r="AY24" s="37">
        <v>13.3</v>
      </c>
      <c r="AZ24" s="37">
        <v>13.2</v>
      </c>
      <c r="BA24" s="37">
        <v>13.9</v>
      </c>
      <c r="BB24" s="37">
        <v>15.3</v>
      </c>
      <c r="BC24" s="37">
        <v>15.6</v>
      </c>
      <c r="BD24" s="37">
        <v>16.899999999999999</v>
      </c>
      <c r="BE24" s="37">
        <v>16.5</v>
      </c>
      <c r="BF24" s="37">
        <v>17.600000000000001</v>
      </c>
      <c r="BG24" s="37">
        <v>17.399999999999999</v>
      </c>
      <c r="BH24" s="37">
        <v>16.7</v>
      </c>
      <c r="BI24" s="37">
        <v>15.7</v>
      </c>
      <c r="BJ24" s="37">
        <v>14.7</v>
      </c>
      <c r="BK24" s="37">
        <v>13.8</v>
      </c>
      <c r="BL24" s="37">
        <v>13</v>
      </c>
      <c r="BM24" s="37">
        <v>12.1</v>
      </c>
      <c r="BN24" s="37">
        <v>11.3</v>
      </c>
      <c r="BO24" s="37">
        <v>10.5</v>
      </c>
      <c r="BP24" s="37">
        <v>9.8000000000000007</v>
      </c>
      <c r="BQ24" s="37">
        <v>9.5</v>
      </c>
      <c r="BR24" s="37">
        <v>9.3000000000000007</v>
      </c>
      <c r="BS24" s="37">
        <v>9</v>
      </c>
      <c r="BU24" s="37"/>
      <c r="BV24" s="21" t="s">
        <v>15</v>
      </c>
      <c r="BW24" s="37">
        <v>1</v>
      </c>
      <c r="BX24" s="37">
        <v>1</v>
      </c>
      <c r="BY24" s="37">
        <v>1</v>
      </c>
      <c r="BZ24" s="37">
        <v>1</v>
      </c>
      <c r="CA24" s="37">
        <v>0.9</v>
      </c>
      <c r="CB24" s="37">
        <v>0.9</v>
      </c>
      <c r="CC24" s="37">
        <v>0.8</v>
      </c>
      <c r="CD24" s="37">
        <v>0.8</v>
      </c>
      <c r="CE24" s="37">
        <v>0.7</v>
      </c>
      <c r="CF24" s="37">
        <v>0.7</v>
      </c>
      <c r="CG24" s="37">
        <v>0.6</v>
      </c>
      <c r="CH24" s="37">
        <v>0.6</v>
      </c>
      <c r="CI24" s="37">
        <v>0.5</v>
      </c>
      <c r="CJ24" s="37">
        <v>0.5</v>
      </c>
      <c r="CK24" s="37">
        <v>0.4</v>
      </c>
      <c r="CL24" s="37">
        <v>0.4</v>
      </c>
      <c r="CM24" s="37">
        <v>0.3</v>
      </c>
      <c r="CN24" s="37">
        <v>0.3</v>
      </c>
      <c r="CO24" s="37">
        <v>0.3</v>
      </c>
      <c r="CP24" s="37">
        <v>0.3</v>
      </c>
      <c r="CQ24" s="37">
        <v>0.3</v>
      </c>
      <c r="CS24" s="37"/>
      <c r="CT24" s="21" t="s">
        <v>15</v>
      </c>
      <c r="CU24" s="37">
        <v>0.4</v>
      </c>
      <c r="CV24" s="37">
        <v>0.4</v>
      </c>
      <c r="CW24" s="37">
        <v>0.5</v>
      </c>
      <c r="CX24" s="37">
        <v>0.5</v>
      </c>
      <c r="CY24" s="37">
        <v>0.5</v>
      </c>
      <c r="CZ24" s="37">
        <v>0.5</v>
      </c>
      <c r="DA24" s="37">
        <v>0.5</v>
      </c>
      <c r="DB24" s="37">
        <v>0.5</v>
      </c>
      <c r="DC24" s="37">
        <v>0.5</v>
      </c>
      <c r="DD24" s="37">
        <v>0.5</v>
      </c>
      <c r="DE24" s="37">
        <v>0.4</v>
      </c>
      <c r="DF24" s="37">
        <v>0.4</v>
      </c>
      <c r="DG24" s="37">
        <v>0.4</v>
      </c>
      <c r="DH24" s="37">
        <v>0.3</v>
      </c>
      <c r="DI24" s="37">
        <v>0.3</v>
      </c>
      <c r="DJ24" s="37">
        <v>0.3</v>
      </c>
      <c r="DK24" s="37">
        <v>0.2</v>
      </c>
      <c r="DL24" s="37">
        <v>0.2</v>
      </c>
      <c r="DM24" s="37">
        <v>0.2</v>
      </c>
      <c r="DN24" s="37">
        <v>0.2</v>
      </c>
      <c r="DO24" s="37">
        <v>0.2</v>
      </c>
      <c r="DQ24" s="37"/>
      <c r="DR24" s="21" t="s">
        <v>15</v>
      </c>
      <c r="DS24" s="37">
        <v>0.4</v>
      </c>
      <c r="DT24" s="37">
        <v>0.4</v>
      </c>
      <c r="DU24" s="37">
        <v>0.5</v>
      </c>
      <c r="DV24" s="37">
        <v>0.5</v>
      </c>
      <c r="DW24" s="37">
        <v>0.5</v>
      </c>
      <c r="DX24" s="37">
        <v>0.5</v>
      </c>
      <c r="DY24" s="37">
        <v>0.5</v>
      </c>
      <c r="DZ24" s="37">
        <v>0.5</v>
      </c>
      <c r="EA24" s="37">
        <v>0.4</v>
      </c>
      <c r="EB24" s="37">
        <v>0.4</v>
      </c>
      <c r="EC24" s="37">
        <v>0.4</v>
      </c>
      <c r="ED24" s="37">
        <v>0.4</v>
      </c>
      <c r="EE24" s="37">
        <v>0.4</v>
      </c>
      <c r="EF24" s="37">
        <v>0.4</v>
      </c>
      <c r="EG24" s="37">
        <v>0.4</v>
      </c>
      <c r="EH24" s="37">
        <v>0.3</v>
      </c>
      <c r="EI24" s="37">
        <v>0.3</v>
      </c>
      <c r="EJ24" s="37">
        <v>0.3</v>
      </c>
      <c r="EK24" s="37">
        <v>0.3</v>
      </c>
      <c r="EL24" s="37">
        <v>0.3</v>
      </c>
      <c r="EM24" s="37">
        <v>0.3</v>
      </c>
      <c r="EO24" s="37"/>
      <c r="EP24" s="21" t="s">
        <v>15</v>
      </c>
      <c r="EQ24" s="37">
        <v>5.8</v>
      </c>
      <c r="ER24" s="37">
        <v>6.4</v>
      </c>
      <c r="ES24" s="37">
        <v>6.7</v>
      </c>
      <c r="ET24" s="37">
        <v>6.9</v>
      </c>
      <c r="EU24" s="37">
        <v>7.2</v>
      </c>
      <c r="EV24" s="37">
        <v>7.2</v>
      </c>
      <c r="EW24" s="37">
        <v>7.6</v>
      </c>
      <c r="EX24" s="37">
        <v>7.8</v>
      </c>
      <c r="EY24" s="37">
        <v>7.4</v>
      </c>
      <c r="EZ24" s="37">
        <v>7.2</v>
      </c>
      <c r="FA24" s="37">
        <v>7.2</v>
      </c>
      <c r="FB24" s="37">
        <v>7.2</v>
      </c>
      <c r="FC24" s="37">
        <v>7.1</v>
      </c>
      <c r="FD24" s="37">
        <v>7</v>
      </c>
      <c r="FE24" s="37">
        <v>7</v>
      </c>
      <c r="FF24" s="37">
        <v>6.9</v>
      </c>
      <c r="FG24" s="37">
        <v>6.8</v>
      </c>
      <c r="FH24" s="37">
        <v>6.7</v>
      </c>
      <c r="FI24" s="37">
        <v>6.7</v>
      </c>
      <c r="FJ24" s="37">
        <v>6.7</v>
      </c>
      <c r="FK24" s="37">
        <v>6.7</v>
      </c>
    </row>
    <row r="25" spans="1:167" ht="14.5">
      <c r="A25" s="37"/>
      <c r="B25" s="19" t="s">
        <v>164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9" t="s">
        <v>164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9" t="s">
        <v>164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9" t="s">
        <v>164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9" t="s">
        <v>164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9" t="s">
        <v>164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9" t="s">
        <v>164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4.5">
      <c r="A26" s="37"/>
      <c r="B26" s="36" t="s">
        <v>165</v>
      </c>
      <c r="C26" s="37">
        <v>1</v>
      </c>
      <c r="D26" s="37">
        <v>1</v>
      </c>
      <c r="E26" s="37">
        <v>1.1000000000000001</v>
      </c>
      <c r="F26" s="37">
        <v>1.1000000000000001</v>
      </c>
      <c r="G26" s="37">
        <v>1.1000000000000001</v>
      </c>
      <c r="H26" s="37">
        <v>1.1000000000000001</v>
      </c>
      <c r="I26" s="37">
        <v>1.1000000000000001</v>
      </c>
      <c r="J26" s="37">
        <v>1.1000000000000001</v>
      </c>
      <c r="K26" s="37">
        <v>1.1000000000000001</v>
      </c>
      <c r="L26" s="37">
        <v>1.1000000000000001</v>
      </c>
      <c r="M26" s="37">
        <v>1.1000000000000001</v>
      </c>
      <c r="N26" s="37">
        <v>1.2</v>
      </c>
      <c r="O26" s="37">
        <v>1.2</v>
      </c>
      <c r="P26" s="37">
        <v>1.2</v>
      </c>
      <c r="Q26" s="37">
        <v>1.2</v>
      </c>
      <c r="R26" s="37">
        <v>1.2</v>
      </c>
      <c r="S26" s="37">
        <v>1.2</v>
      </c>
      <c r="T26" s="37">
        <v>1.2</v>
      </c>
      <c r="U26" s="37">
        <v>1.2</v>
      </c>
      <c r="V26" s="37">
        <v>1.2</v>
      </c>
      <c r="W26" s="37">
        <v>1.2</v>
      </c>
      <c r="Y26" s="37"/>
      <c r="Z26" s="36" t="s">
        <v>165</v>
      </c>
      <c r="AA26" s="37">
        <v>8.4</v>
      </c>
      <c r="AB26" s="37">
        <v>8.6</v>
      </c>
      <c r="AC26" s="37">
        <v>8.8000000000000007</v>
      </c>
      <c r="AD26" s="37">
        <v>8.8000000000000007</v>
      </c>
      <c r="AE26" s="37">
        <v>8.9</v>
      </c>
      <c r="AF26" s="37">
        <v>9</v>
      </c>
      <c r="AG26" s="37">
        <v>9</v>
      </c>
      <c r="AH26" s="37">
        <v>9.1</v>
      </c>
      <c r="AI26" s="37">
        <v>9.1999999999999993</v>
      </c>
      <c r="AJ26" s="37">
        <v>9.3000000000000007</v>
      </c>
      <c r="AK26" s="37">
        <v>9.3000000000000007</v>
      </c>
      <c r="AL26" s="37">
        <v>9.4</v>
      </c>
      <c r="AM26" s="37">
        <v>9.5</v>
      </c>
      <c r="AN26" s="37">
        <v>9.6999999999999993</v>
      </c>
      <c r="AO26" s="37">
        <v>9.8000000000000007</v>
      </c>
      <c r="AP26" s="37">
        <v>9.9</v>
      </c>
      <c r="AQ26" s="37">
        <v>10</v>
      </c>
      <c r="AR26" s="37">
        <v>10.199999999999999</v>
      </c>
      <c r="AS26" s="37">
        <v>10.3</v>
      </c>
      <c r="AT26" s="37">
        <v>10.5</v>
      </c>
      <c r="AU26" s="37">
        <v>10.7</v>
      </c>
      <c r="AW26" s="37"/>
      <c r="AX26" s="36" t="s">
        <v>165</v>
      </c>
      <c r="AY26" s="37">
        <v>1.2</v>
      </c>
      <c r="AZ26" s="37">
        <v>1.3</v>
      </c>
      <c r="BA26" s="37">
        <v>1.3</v>
      </c>
      <c r="BB26" s="37">
        <v>1.3</v>
      </c>
      <c r="BC26" s="37">
        <v>1.3</v>
      </c>
      <c r="BD26" s="37">
        <v>1.4</v>
      </c>
      <c r="BE26" s="37">
        <v>1.4</v>
      </c>
      <c r="BF26" s="37">
        <v>1.4</v>
      </c>
      <c r="BG26" s="37">
        <v>1.4</v>
      </c>
      <c r="BH26" s="37">
        <v>1.5</v>
      </c>
      <c r="BI26" s="37">
        <v>1.5</v>
      </c>
      <c r="BJ26" s="37">
        <v>1.5</v>
      </c>
      <c r="BK26" s="37">
        <v>1.5</v>
      </c>
      <c r="BL26" s="37">
        <v>1.5</v>
      </c>
      <c r="BM26" s="37">
        <v>1.6</v>
      </c>
      <c r="BN26" s="37">
        <v>1.6</v>
      </c>
      <c r="BO26" s="37">
        <v>1.6</v>
      </c>
      <c r="BP26" s="37">
        <v>1.6</v>
      </c>
      <c r="BQ26" s="37">
        <v>1.6</v>
      </c>
      <c r="BR26" s="37">
        <v>1.6</v>
      </c>
      <c r="BS26" s="37">
        <v>1.7</v>
      </c>
      <c r="BU26" s="37"/>
      <c r="BV26" s="36" t="s">
        <v>165</v>
      </c>
      <c r="BW26" s="37">
        <v>0</v>
      </c>
      <c r="BX26" s="37">
        <v>0</v>
      </c>
      <c r="BY26" s="37">
        <v>0</v>
      </c>
      <c r="BZ26" s="37">
        <v>0</v>
      </c>
      <c r="CA26" s="37">
        <v>0</v>
      </c>
      <c r="CB26" s="37">
        <v>0</v>
      </c>
      <c r="CC26" s="37">
        <v>0</v>
      </c>
      <c r="CD26" s="37">
        <v>0</v>
      </c>
      <c r="CE26" s="37">
        <v>0</v>
      </c>
      <c r="CF26" s="37">
        <v>0</v>
      </c>
      <c r="CG26" s="37">
        <v>0</v>
      </c>
      <c r="CH26" s="37">
        <v>0</v>
      </c>
      <c r="CI26" s="37">
        <v>0</v>
      </c>
      <c r="CJ26" s="37">
        <v>0</v>
      </c>
      <c r="CK26" s="37">
        <v>0</v>
      </c>
      <c r="CL26" s="37">
        <v>0</v>
      </c>
      <c r="CM26" s="37">
        <v>0</v>
      </c>
      <c r="CN26" s="37">
        <v>0</v>
      </c>
      <c r="CO26" s="37">
        <v>0</v>
      </c>
      <c r="CP26" s="37">
        <v>0</v>
      </c>
      <c r="CQ26" s="37">
        <v>0</v>
      </c>
      <c r="CS26" s="37"/>
      <c r="CT26" s="36" t="s">
        <v>165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165</v>
      </c>
      <c r="DS26" s="37">
        <v>0</v>
      </c>
      <c r="DT26" s="37">
        <v>0</v>
      </c>
      <c r="DU26" s="37">
        <v>0</v>
      </c>
      <c r="DV26" s="37">
        <v>0</v>
      </c>
      <c r="DW26" s="37">
        <v>0</v>
      </c>
      <c r="DX26" s="37">
        <v>0</v>
      </c>
      <c r="DY26" s="37">
        <v>0</v>
      </c>
      <c r="DZ26" s="37">
        <v>0</v>
      </c>
      <c r="EA26" s="37">
        <v>0</v>
      </c>
      <c r="EB26" s="37">
        <v>0</v>
      </c>
      <c r="EC26" s="37">
        <v>0</v>
      </c>
      <c r="ED26" s="37">
        <v>0</v>
      </c>
      <c r="EE26" s="37">
        <v>0</v>
      </c>
      <c r="EF26" s="37">
        <v>0</v>
      </c>
      <c r="EG26" s="37">
        <v>0</v>
      </c>
      <c r="EH26" s="37">
        <v>0</v>
      </c>
      <c r="EI26" s="37">
        <v>0</v>
      </c>
      <c r="EJ26" s="37">
        <v>0</v>
      </c>
      <c r="EK26" s="37">
        <v>0</v>
      </c>
      <c r="EL26" s="37">
        <v>0</v>
      </c>
      <c r="EM26" s="37">
        <v>0</v>
      </c>
      <c r="EO26" s="37"/>
      <c r="EP26" s="36" t="s">
        <v>165</v>
      </c>
      <c r="EQ26" s="37">
        <v>1.1000000000000001</v>
      </c>
      <c r="ER26" s="37">
        <v>1.1000000000000001</v>
      </c>
      <c r="ES26" s="37">
        <v>1.1000000000000001</v>
      </c>
      <c r="ET26" s="37">
        <v>1.2</v>
      </c>
      <c r="EU26" s="37">
        <v>1.2</v>
      </c>
      <c r="EV26" s="37">
        <v>1.2</v>
      </c>
      <c r="EW26" s="37">
        <v>1.2</v>
      </c>
      <c r="EX26" s="37">
        <v>1.3</v>
      </c>
      <c r="EY26" s="37">
        <v>1.3</v>
      </c>
      <c r="EZ26" s="37">
        <v>1.3</v>
      </c>
      <c r="FA26" s="37">
        <v>1.3</v>
      </c>
      <c r="FB26" s="37">
        <v>1.4</v>
      </c>
      <c r="FC26" s="37">
        <v>1.4</v>
      </c>
      <c r="FD26" s="37">
        <v>1.4</v>
      </c>
      <c r="FE26" s="37">
        <v>1.5</v>
      </c>
      <c r="FF26" s="37">
        <v>1.5</v>
      </c>
      <c r="FG26" s="37">
        <v>1.5</v>
      </c>
      <c r="FH26" s="37">
        <v>1.5</v>
      </c>
      <c r="FI26" s="37">
        <v>1.5</v>
      </c>
      <c r="FJ26" s="37">
        <v>1.6</v>
      </c>
      <c r="FK26" s="37">
        <v>1.6</v>
      </c>
    </row>
    <row r="27" spans="1:167" ht="14.5">
      <c r="A27" s="37"/>
      <c r="B27" s="36" t="s">
        <v>166</v>
      </c>
      <c r="C27" s="37">
        <v>0.7</v>
      </c>
      <c r="D27" s="37">
        <v>0.7</v>
      </c>
      <c r="E27" s="37">
        <v>0.7</v>
      </c>
      <c r="F27" s="37">
        <v>0.7</v>
      </c>
      <c r="G27" s="37">
        <v>0.7</v>
      </c>
      <c r="H27" s="37">
        <v>0.7</v>
      </c>
      <c r="I27" s="37">
        <v>0.7</v>
      </c>
      <c r="J27" s="37">
        <v>0.7</v>
      </c>
      <c r="K27" s="37">
        <v>0.7</v>
      </c>
      <c r="L27" s="37">
        <v>0.7</v>
      </c>
      <c r="M27" s="37">
        <v>0.7</v>
      </c>
      <c r="N27" s="37">
        <v>0.7</v>
      </c>
      <c r="O27" s="37">
        <v>0.7</v>
      </c>
      <c r="P27" s="37">
        <v>0.7</v>
      </c>
      <c r="Q27" s="37">
        <v>0.7</v>
      </c>
      <c r="R27" s="37">
        <v>0.7</v>
      </c>
      <c r="S27" s="37">
        <v>0.7</v>
      </c>
      <c r="T27" s="37">
        <v>0.7</v>
      </c>
      <c r="U27" s="37">
        <v>0.7</v>
      </c>
      <c r="V27" s="37">
        <v>0.8</v>
      </c>
      <c r="W27" s="37">
        <v>0.8</v>
      </c>
      <c r="Y27" s="37"/>
      <c r="Z27" s="36" t="s">
        <v>166</v>
      </c>
      <c r="AA27" s="37">
        <v>3.3</v>
      </c>
      <c r="AB27" s="37">
        <v>3.4</v>
      </c>
      <c r="AC27" s="37">
        <v>3.4</v>
      </c>
      <c r="AD27" s="37">
        <v>3.5</v>
      </c>
      <c r="AE27" s="37">
        <v>3.5</v>
      </c>
      <c r="AF27" s="37">
        <v>3.5</v>
      </c>
      <c r="AG27" s="37">
        <v>3.5</v>
      </c>
      <c r="AH27" s="37">
        <v>3.6</v>
      </c>
      <c r="AI27" s="37">
        <v>3.6</v>
      </c>
      <c r="AJ27" s="37">
        <v>3.6</v>
      </c>
      <c r="AK27" s="37">
        <v>3.7</v>
      </c>
      <c r="AL27" s="37">
        <v>3.7</v>
      </c>
      <c r="AM27" s="37">
        <v>3.7</v>
      </c>
      <c r="AN27" s="37">
        <v>3.8</v>
      </c>
      <c r="AO27" s="37">
        <v>3.8</v>
      </c>
      <c r="AP27" s="37">
        <v>3.9</v>
      </c>
      <c r="AQ27" s="37">
        <v>3.9</v>
      </c>
      <c r="AR27" s="37">
        <v>4</v>
      </c>
      <c r="AS27" s="37">
        <v>4</v>
      </c>
      <c r="AT27" s="37">
        <v>4.0999999999999996</v>
      </c>
      <c r="AU27" s="37">
        <v>4.2</v>
      </c>
      <c r="AW27" s="37"/>
      <c r="AX27" s="36" t="s">
        <v>166</v>
      </c>
      <c r="AY27" s="37">
        <v>1.3</v>
      </c>
      <c r="AZ27" s="37">
        <v>1.3</v>
      </c>
      <c r="BA27" s="37">
        <v>1.3</v>
      </c>
      <c r="BB27" s="37">
        <v>1.3</v>
      </c>
      <c r="BC27" s="37">
        <v>1.4</v>
      </c>
      <c r="BD27" s="37">
        <v>1.4</v>
      </c>
      <c r="BE27" s="37">
        <v>1.4</v>
      </c>
      <c r="BF27" s="37">
        <v>1.4</v>
      </c>
      <c r="BG27" s="37">
        <v>1.4</v>
      </c>
      <c r="BH27" s="37">
        <v>1.5</v>
      </c>
      <c r="BI27" s="37">
        <v>1.5</v>
      </c>
      <c r="BJ27" s="37">
        <v>1.5</v>
      </c>
      <c r="BK27" s="37">
        <v>1.5</v>
      </c>
      <c r="BL27" s="37">
        <v>1.5</v>
      </c>
      <c r="BM27" s="37">
        <v>1.6</v>
      </c>
      <c r="BN27" s="37">
        <v>1.6</v>
      </c>
      <c r="BO27" s="37">
        <v>1.6</v>
      </c>
      <c r="BP27" s="37">
        <v>1.6</v>
      </c>
      <c r="BQ27" s="37">
        <v>1.6</v>
      </c>
      <c r="BR27" s="37">
        <v>1.7</v>
      </c>
      <c r="BS27" s="37">
        <v>1.7</v>
      </c>
      <c r="BU27" s="37"/>
      <c r="BV27" s="36" t="s">
        <v>166</v>
      </c>
      <c r="BW27" s="37">
        <v>0</v>
      </c>
      <c r="BX27" s="37">
        <v>0</v>
      </c>
      <c r="BY27" s="37">
        <v>0</v>
      </c>
      <c r="BZ27" s="37">
        <v>0</v>
      </c>
      <c r="CA27" s="37">
        <v>0</v>
      </c>
      <c r="CB27" s="37">
        <v>0</v>
      </c>
      <c r="CC27" s="37">
        <v>0</v>
      </c>
      <c r="CD27" s="37">
        <v>0</v>
      </c>
      <c r="CE27" s="37">
        <v>0</v>
      </c>
      <c r="CF27" s="37">
        <v>0</v>
      </c>
      <c r="CG27" s="37">
        <v>0</v>
      </c>
      <c r="CH27" s="37">
        <v>0</v>
      </c>
      <c r="CI27" s="37">
        <v>0</v>
      </c>
      <c r="CJ27" s="37">
        <v>0</v>
      </c>
      <c r="CK27" s="37">
        <v>0</v>
      </c>
      <c r="CL27" s="37">
        <v>0</v>
      </c>
      <c r="CM27" s="37">
        <v>0</v>
      </c>
      <c r="CN27" s="37">
        <v>0</v>
      </c>
      <c r="CO27" s="37">
        <v>0</v>
      </c>
      <c r="CP27" s="37">
        <v>0</v>
      </c>
      <c r="CQ27" s="37">
        <v>0</v>
      </c>
      <c r="CS27" s="37"/>
      <c r="CT27" s="36" t="s">
        <v>166</v>
      </c>
      <c r="CU27" s="37">
        <v>0</v>
      </c>
      <c r="CV27" s="37">
        <v>0</v>
      </c>
      <c r="CW27" s="37">
        <v>0</v>
      </c>
      <c r="CX27" s="37">
        <v>0</v>
      </c>
      <c r="CY27" s="37">
        <v>0</v>
      </c>
      <c r="CZ27" s="37">
        <v>0</v>
      </c>
      <c r="DA27" s="37">
        <v>0</v>
      </c>
      <c r="DB27" s="37">
        <v>0</v>
      </c>
      <c r="DC27" s="37">
        <v>0</v>
      </c>
      <c r="DD27" s="37">
        <v>0</v>
      </c>
      <c r="DE27" s="37">
        <v>0</v>
      </c>
      <c r="DF27" s="37">
        <v>0</v>
      </c>
      <c r="DG27" s="37">
        <v>0</v>
      </c>
      <c r="DH27" s="37">
        <v>0</v>
      </c>
      <c r="DI27" s="37">
        <v>0</v>
      </c>
      <c r="DJ27" s="37">
        <v>0</v>
      </c>
      <c r="DK27" s="37">
        <v>0</v>
      </c>
      <c r="DL27" s="37">
        <v>0</v>
      </c>
      <c r="DM27" s="37">
        <v>0</v>
      </c>
      <c r="DN27" s="37">
        <v>0</v>
      </c>
      <c r="DO27" s="37">
        <v>0</v>
      </c>
      <c r="DQ27" s="37"/>
      <c r="DR27" s="36" t="s">
        <v>166</v>
      </c>
      <c r="DS27" s="37">
        <v>0</v>
      </c>
      <c r="DT27" s="37">
        <v>0</v>
      </c>
      <c r="DU27" s="37">
        <v>0</v>
      </c>
      <c r="DV27" s="37">
        <v>0</v>
      </c>
      <c r="DW27" s="37">
        <v>0</v>
      </c>
      <c r="DX27" s="37">
        <v>0</v>
      </c>
      <c r="DY27" s="37">
        <v>0</v>
      </c>
      <c r="DZ27" s="37">
        <v>0</v>
      </c>
      <c r="EA27" s="37">
        <v>0</v>
      </c>
      <c r="EB27" s="37">
        <v>0</v>
      </c>
      <c r="EC27" s="37">
        <v>0</v>
      </c>
      <c r="ED27" s="37">
        <v>0</v>
      </c>
      <c r="EE27" s="37">
        <v>0</v>
      </c>
      <c r="EF27" s="37">
        <v>0</v>
      </c>
      <c r="EG27" s="37">
        <v>0</v>
      </c>
      <c r="EH27" s="37">
        <v>0</v>
      </c>
      <c r="EI27" s="37">
        <v>0</v>
      </c>
      <c r="EJ27" s="37">
        <v>0</v>
      </c>
      <c r="EK27" s="37">
        <v>0</v>
      </c>
      <c r="EL27" s="37">
        <v>0</v>
      </c>
      <c r="EM27" s="37">
        <v>0</v>
      </c>
      <c r="EO27" s="37"/>
      <c r="EP27" s="36" t="s">
        <v>166</v>
      </c>
      <c r="EQ27" s="37">
        <v>0.1</v>
      </c>
      <c r="ER27" s="37">
        <v>0.1</v>
      </c>
      <c r="ES27" s="37">
        <v>0.1</v>
      </c>
      <c r="ET27" s="37">
        <v>0.2</v>
      </c>
      <c r="EU27" s="37">
        <v>0.2</v>
      </c>
      <c r="EV27" s="37">
        <v>0.2</v>
      </c>
      <c r="EW27" s="37">
        <v>0.2</v>
      </c>
      <c r="EX27" s="37">
        <v>0.2</v>
      </c>
      <c r="EY27" s="37">
        <v>0.2</v>
      </c>
      <c r="EZ27" s="37">
        <v>0.2</v>
      </c>
      <c r="FA27" s="37">
        <v>0.2</v>
      </c>
      <c r="FB27" s="37">
        <v>0.2</v>
      </c>
      <c r="FC27" s="37">
        <v>0.2</v>
      </c>
      <c r="FD27" s="37">
        <v>0.2</v>
      </c>
      <c r="FE27" s="37">
        <v>0.2</v>
      </c>
      <c r="FF27" s="37">
        <v>0.2</v>
      </c>
      <c r="FG27" s="37">
        <v>0.2</v>
      </c>
      <c r="FH27" s="37">
        <v>0.2</v>
      </c>
      <c r="FI27" s="37">
        <v>0.2</v>
      </c>
      <c r="FJ27" s="37">
        <v>0.2</v>
      </c>
      <c r="FK27" s="37">
        <v>0.2</v>
      </c>
    </row>
    <row r="28" spans="1:167" ht="14.5">
      <c r="A28" s="37"/>
      <c r="B28" s="36" t="s">
        <v>167</v>
      </c>
      <c r="C28" s="37">
        <v>0</v>
      </c>
      <c r="D28" s="37">
        <v>0</v>
      </c>
      <c r="E28" s="37"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Y28" s="37"/>
      <c r="Z28" s="36" t="s">
        <v>167</v>
      </c>
      <c r="AA28" s="37">
        <v>0.4</v>
      </c>
      <c r="AB28" s="37">
        <v>0.4</v>
      </c>
      <c r="AC28" s="37">
        <v>0.4</v>
      </c>
      <c r="AD28" s="37">
        <v>0.5</v>
      </c>
      <c r="AE28" s="37">
        <v>0.5</v>
      </c>
      <c r="AF28" s="37">
        <v>0.5</v>
      </c>
      <c r="AG28" s="37">
        <v>0.5</v>
      </c>
      <c r="AH28" s="37">
        <v>0.5</v>
      </c>
      <c r="AI28" s="37">
        <v>0.5</v>
      </c>
      <c r="AJ28" s="37">
        <v>0.5</v>
      </c>
      <c r="AK28" s="37">
        <v>0.6</v>
      </c>
      <c r="AL28" s="37">
        <v>0.6</v>
      </c>
      <c r="AM28" s="37">
        <v>0.6</v>
      </c>
      <c r="AN28" s="37">
        <v>0.6</v>
      </c>
      <c r="AO28" s="37">
        <v>0.6</v>
      </c>
      <c r="AP28" s="37">
        <v>0.6</v>
      </c>
      <c r="AQ28" s="37">
        <v>0.7</v>
      </c>
      <c r="AR28" s="37">
        <v>0.7</v>
      </c>
      <c r="AS28" s="37">
        <v>0.7</v>
      </c>
      <c r="AT28" s="37">
        <v>0.7</v>
      </c>
      <c r="AU28" s="37">
        <v>0.7</v>
      </c>
      <c r="AW28" s="37"/>
      <c r="AX28" s="36" t="s">
        <v>167</v>
      </c>
      <c r="AY28" s="37">
        <v>1.6</v>
      </c>
      <c r="AZ28" s="37">
        <v>1.7</v>
      </c>
      <c r="BA28" s="37">
        <v>1.8</v>
      </c>
      <c r="BB28" s="37">
        <v>1.8</v>
      </c>
      <c r="BC28" s="37">
        <v>1.9</v>
      </c>
      <c r="BD28" s="37">
        <v>2</v>
      </c>
      <c r="BE28" s="37">
        <v>2.1</v>
      </c>
      <c r="BF28" s="37">
        <v>2.1</v>
      </c>
      <c r="BG28" s="37">
        <v>2.2000000000000002</v>
      </c>
      <c r="BH28" s="37">
        <v>2.2999999999999998</v>
      </c>
      <c r="BI28" s="37">
        <v>2.2999999999999998</v>
      </c>
      <c r="BJ28" s="37">
        <v>2.4</v>
      </c>
      <c r="BK28" s="37">
        <v>2.4</v>
      </c>
      <c r="BL28" s="37">
        <v>2.5</v>
      </c>
      <c r="BM28" s="37">
        <v>2.6</v>
      </c>
      <c r="BN28" s="37">
        <v>2.6</v>
      </c>
      <c r="BO28" s="37">
        <v>2.7</v>
      </c>
      <c r="BP28" s="37">
        <v>2.7</v>
      </c>
      <c r="BQ28" s="37">
        <v>2.8</v>
      </c>
      <c r="BR28" s="37">
        <v>2.9</v>
      </c>
      <c r="BS28" s="37">
        <v>2.9</v>
      </c>
      <c r="BU28" s="37"/>
      <c r="BV28" s="36" t="s">
        <v>167</v>
      </c>
      <c r="BW28" s="37">
        <v>0</v>
      </c>
      <c r="BX28" s="37">
        <v>0</v>
      </c>
      <c r="BY28" s="37">
        <v>0</v>
      </c>
      <c r="BZ28" s="37">
        <v>0</v>
      </c>
      <c r="CA28" s="37">
        <v>0</v>
      </c>
      <c r="CB28" s="37">
        <v>0</v>
      </c>
      <c r="CC28" s="37">
        <v>0</v>
      </c>
      <c r="CD28" s="37">
        <v>0</v>
      </c>
      <c r="CE28" s="37">
        <v>0</v>
      </c>
      <c r="CF28" s="37">
        <v>0</v>
      </c>
      <c r="CG28" s="37">
        <v>0</v>
      </c>
      <c r="CH28" s="37">
        <v>0</v>
      </c>
      <c r="CI28" s="37">
        <v>0</v>
      </c>
      <c r="CJ28" s="37">
        <v>0</v>
      </c>
      <c r="CK28" s="37">
        <v>0</v>
      </c>
      <c r="CL28" s="37">
        <v>0</v>
      </c>
      <c r="CM28" s="37">
        <v>0</v>
      </c>
      <c r="CN28" s="37">
        <v>0</v>
      </c>
      <c r="CO28" s="37">
        <v>0</v>
      </c>
      <c r="CP28" s="37">
        <v>0</v>
      </c>
      <c r="CQ28" s="37">
        <v>0</v>
      </c>
      <c r="CS28" s="37"/>
      <c r="CT28" s="36" t="s">
        <v>167</v>
      </c>
      <c r="CU28" s="37">
        <v>0.1</v>
      </c>
      <c r="CV28" s="37">
        <v>0.1</v>
      </c>
      <c r="CW28" s="37">
        <v>0.1</v>
      </c>
      <c r="CX28" s="37">
        <v>0.1</v>
      </c>
      <c r="CY28" s="37">
        <v>0.1</v>
      </c>
      <c r="CZ28" s="37">
        <v>0.1</v>
      </c>
      <c r="DA28" s="37">
        <v>0.1</v>
      </c>
      <c r="DB28" s="37">
        <v>0.1</v>
      </c>
      <c r="DC28" s="37">
        <v>0.1</v>
      </c>
      <c r="DD28" s="37">
        <v>0.1</v>
      </c>
      <c r="DE28" s="37">
        <v>0.1</v>
      </c>
      <c r="DF28" s="37">
        <v>0.1</v>
      </c>
      <c r="DG28" s="37">
        <v>0.1</v>
      </c>
      <c r="DH28" s="37">
        <v>0.1</v>
      </c>
      <c r="DI28" s="37">
        <v>0.1</v>
      </c>
      <c r="DJ28" s="37">
        <v>0.1</v>
      </c>
      <c r="DK28" s="37">
        <v>0.1</v>
      </c>
      <c r="DL28" s="37">
        <v>0.1</v>
      </c>
      <c r="DM28" s="37">
        <v>0.1</v>
      </c>
      <c r="DN28" s="37">
        <v>0.1</v>
      </c>
      <c r="DO28" s="37">
        <v>0.1</v>
      </c>
      <c r="DQ28" s="37"/>
      <c r="DR28" s="36" t="s">
        <v>167</v>
      </c>
      <c r="DS28" s="37">
        <v>0.1</v>
      </c>
      <c r="DT28" s="37">
        <v>0.1</v>
      </c>
      <c r="DU28" s="37">
        <v>0.2</v>
      </c>
      <c r="DV28" s="37">
        <v>0.2</v>
      </c>
      <c r="DW28" s="37">
        <v>0.2</v>
      </c>
      <c r="DX28" s="37">
        <v>0.2</v>
      </c>
      <c r="DY28" s="37">
        <v>0.2</v>
      </c>
      <c r="DZ28" s="37">
        <v>0.2</v>
      </c>
      <c r="EA28" s="37">
        <v>0.2</v>
      </c>
      <c r="EB28" s="37">
        <v>0.2</v>
      </c>
      <c r="EC28" s="37">
        <v>0.2</v>
      </c>
      <c r="ED28" s="37">
        <v>0.2</v>
      </c>
      <c r="EE28" s="37">
        <v>0.2</v>
      </c>
      <c r="EF28" s="37">
        <v>0.2</v>
      </c>
      <c r="EG28" s="37">
        <v>0.2</v>
      </c>
      <c r="EH28" s="37">
        <v>0.2</v>
      </c>
      <c r="EI28" s="37">
        <v>0.2</v>
      </c>
      <c r="EJ28" s="37">
        <v>0.3</v>
      </c>
      <c r="EK28" s="37">
        <v>0.3</v>
      </c>
      <c r="EL28" s="37">
        <v>0.3</v>
      </c>
      <c r="EM28" s="37">
        <v>0.3</v>
      </c>
      <c r="EO28" s="37"/>
      <c r="EP28" s="36" t="s">
        <v>167</v>
      </c>
      <c r="EQ28" s="37">
        <v>0.4</v>
      </c>
      <c r="ER28" s="37">
        <v>0.4</v>
      </c>
      <c r="ES28" s="37">
        <v>0.4</v>
      </c>
      <c r="ET28" s="37">
        <v>0.4</v>
      </c>
      <c r="EU28" s="37">
        <v>0.5</v>
      </c>
      <c r="EV28" s="37">
        <v>0.5</v>
      </c>
      <c r="EW28" s="37">
        <v>0.5</v>
      </c>
      <c r="EX28" s="37">
        <v>0.5</v>
      </c>
      <c r="EY28" s="37">
        <v>0.5</v>
      </c>
      <c r="EZ28" s="37">
        <v>0.6</v>
      </c>
      <c r="FA28" s="37">
        <v>0.6</v>
      </c>
      <c r="FB28" s="37">
        <v>0.6</v>
      </c>
      <c r="FC28" s="37">
        <v>0.6</v>
      </c>
      <c r="FD28" s="37">
        <v>0.6</v>
      </c>
      <c r="FE28" s="37">
        <v>0.7</v>
      </c>
      <c r="FF28" s="37">
        <v>0.7</v>
      </c>
      <c r="FG28" s="37">
        <v>0.7</v>
      </c>
      <c r="FH28" s="37">
        <v>0.7</v>
      </c>
      <c r="FI28" s="37">
        <v>0.7</v>
      </c>
      <c r="FJ28" s="37">
        <v>0.7</v>
      </c>
      <c r="FK28" s="37">
        <v>0.8</v>
      </c>
    </row>
    <row r="29" spans="1:167" ht="14.5">
      <c r="A29" s="37"/>
      <c r="B29" s="36" t="s">
        <v>168</v>
      </c>
      <c r="C29" s="37">
        <v>0.4</v>
      </c>
      <c r="D29" s="37">
        <v>0.4</v>
      </c>
      <c r="E29" s="37">
        <v>0.4</v>
      </c>
      <c r="F29" s="37">
        <v>0.5</v>
      </c>
      <c r="G29" s="37">
        <v>0.5</v>
      </c>
      <c r="H29" s="37">
        <v>0.5</v>
      </c>
      <c r="I29" s="37">
        <v>0.5</v>
      </c>
      <c r="J29" s="37">
        <v>0.5</v>
      </c>
      <c r="K29" s="37">
        <v>0.5</v>
      </c>
      <c r="L29" s="37">
        <v>0.6</v>
      </c>
      <c r="M29" s="37">
        <v>0.6</v>
      </c>
      <c r="N29" s="37">
        <v>0.6</v>
      </c>
      <c r="O29" s="37">
        <v>0.6</v>
      </c>
      <c r="P29" s="37">
        <v>0.6</v>
      </c>
      <c r="Q29" s="37">
        <v>0.6</v>
      </c>
      <c r="R29" s="37">
        <v>0.6</v>
      </c>
      <c r="S29" s="37">
        <v>0.7</v>
      </c>
      <c r="T29" s="37">
        <v>0.7</v>
      </c>
      <c r="U29" s="37">
        <v>0.7</v>
      </c>
      <c r="V29" s="37">
        <v>0.7</v>
      </c>
      <c r="W29" s="37">
        <v>0.7</v>
      </c>
      <c r="Y29" s="37"/>
      <c r="Z29" s="36" t="s">
        <v>168</v>
      </c>
      <c r="AA29" s="37">
        <v>10.5</v>
      </c>
      <c r="AB29" s="37">
        <v>10.9</v>
      </c>
      <c r="AC29" s="37">
        <v>11.3</v>
      </c>
      <c r="AD29" s="37">
        <v>11.6</v>
      </c>
      <c r="AE29" s="37">
        <v>11.8</v>
      </c>
      <c r="AF29" s="37">
        <v>12.1</v>
      </c>
      <c r="AG29" s="37">
        <v>12.4</v>
      </c>
      <c r="AH29" s="37">
        <v>12.6</v>
      </c>
      <c r="AI29" s="37">
        <v>12.9</v>
      </c>
      <c r="AJ29" s="37">
        <v>13.2</v>
      </c>
      <c r="AK29" s="37">
        <v>13.5</v>
      </c>
      <c r="AL29" s="37">
        <v>13.8</v>
      </c>
      <c r="AM29" s="37">
        <v>14.1</v>
      </c>
      <c r="AN29" s="37">
        <v>14.4</v>
      </c>
      <c r="AO29" s="37">
        <v>14.7</v>
      </c>
      <c r="AP29" s="37">
        <v>15</v>
      </c>
      <c r="AQ29" s="37">
        <v>15.3</v>
      </c>
      <c r="AR29" s="37">
        <v>15.7</v>
      </c>
      <c r="AS29" s="37">
        <v>16.100000000000001</v>
      </c>
      <c r="AT29" s="37">
        <v>16.5</v>
      </c>
      <c r="AU29" s="37">
        <v>17</v>
      </c>
      <c r="AW29" s="37"/>
      <c r="AX29" s="36" t="s">
        <v>168</v>
      </c>
      <c r="AY29" s="37">
        <v>0.5</v>
      </c>
      <c r="AZ29" s="37">
        <v>0.6</v>
      </c>
      <c r="BA29" s="37">
        <v>0.6</v>
      </c>
      <c r="BB29" s="37">
        <v>0.6</v>
      </c>
      <c r="BC29" s="37">
        <v>0.6</v>
      </c>
      <c r="BD29" s="37">
        <v>0.6</v>
      </c>
      <c r="BE29" s="37">
        <v>0.7</v>
      </c>
      <c r="BF29" s="37">
        <v>0.7</v>
      </c>
      <c r="BG29" s="37">
        <v>0.7</v>
      </c>
      <c r="BH29" s="37">
        <v>0.7</v>
      </c>
      <c r="BI29" s="37">
        <v>0.7</v>
      </c>
      <c r="BJ29" s="37">
        <v>0.7</v>
      </c>
      <c r="BK29" s="37">
        <v>0.8</v>
      </c>
      <c r="BL29" s="37">
        <v>0.8</v>
      </c>
      <c r="BM29" s="37">
        <v>0.8</v>
      </c>
      <c r="BN29" s="37">
        <v>0.8</v>
      </c>
      <c r="BO29" s="37">
        <v>0.8</v>
      </c>
      <c r="BP29" s="37">
        <v>0.8</v>
      </c>
      <c r="BQ29" s="37">
        <v>0.9</v>
      </c>
      <c r="BR29" s="37">
        <v>0.9</v>
      </c>
      <c r="BS29" s="37">
        <v>0.9</v>
      </c>
      <c r="BU29" s="37"/>
      <c r="BV29" s="36" t="s">
        <v>168</v>
      </c>
      <c r="BW29" s="37">
        <v>0</v>
      </c>
      <c r="BX29" s="37">
        <v>0</v>
      </c>
      <c r="BY29" s="37">
        <v>0</v>
      </c>
      <c r="BZ29" s="37">
        <v>0</v>
      </c>
      <c r="CA29" s="37">
        <v>0</v>
      </c>
      <c r="CB29" s="37">
        <v>0</v>
      </c>
      <c r="CC29" s="37">
        <v>0</v>
      </c>
      <c r="CD29" s="37">
        <v>0</v>
      </c>
      <c r="CE29" s="37">
        <v>0</v>
      </c>
      <c r="CF29" s="37">
        <v>0</v>
      </c>
      <c r="CG29" s="37">
        <v>0</v>
      </c>
      <c r="CH29" s="37">
        <v>0</v>
      </c>
      <c r="CI29" s="37">
        <v>0</v>
      </c>
      <c r="CJ29" s="37">
        <v>0</v>
      </c>
      <c r="CK29" s="37">
        <v>0</v>
      </c>
      <c r="CL29" s="37">
        <v>0</v>
      </c>
      <c r="CM29" s="37">
        <v>0</v>
      </c>
      <c r="CN29" s="37">
        <v>0</v>
      </c>
      <c r="CO29" s="37">
        <v>0</v>
      </c>
      <c r="CP29" s="37">
        <v>0</v>
      </c>
      <c r="CQ29" s="37">
        <v>0</v>
      </c>
      <c r="CS29" s="37"/>
      <c r="CT29" s="36" t="s">
        <v>168</v>
      </c>
      <c r="CU29" s="37">
        <v>0</v>
      </c>
      <c r="CV29" s="37">
        <v>0</v>
      </c>
      <c r="CW29" s="37">
        <v>0</v>
      </c>
      <c r="CX29" s="37">
        <v>0</v>
      </c>
      <c r="CY29" s="37">
        <v>0</v>
      </c>
      <c r="CZ29" s="37">
        <v>0</v>
      </c>
      <c r="DA29" s="37">
        <v>0</v>
      </c>
      <c r="DB29" s="37">
        <v>0</v>
      </c>
      <c r="DC29" s="37">
        <v>0</v>
      </c>
      <c r="DD29" s="37">
        <v>0</v>
      </c>
      <c r="DE29" s="37">
        <v>0</v>
      </c>
      <c r="DF29" s="37">
        <v>0</v>
      </c>
      <c r="DG29" s="37">
        <v>0</v>
      </c>
      <c r="DH29" s="37">
        <v>0</v>
      </c>
      <c r="DI29" s="37">
        <v>0</v>
      </c>
      <c r="DJ29" s="37">
        <v>0</v>
      </c>
      <c r="DK29" s="37">
        <v>0</v>
      </c>
      <c r="DL29" s="37">
        <v>0</v>
      </c>
      <c r="DM29" s="37">
        <v>0</v>
      </c>
      <c r="DN29" s="37">
        <v>0</v>
      </c>
      <c r="DO29" s="37">
        <v>0</v>
      </c>
      <c r="DQ29" s="37"/>
      <c r="DR29" s="36" t="s">
        <v>168</v>
      </c>
      <c r="DS29" s="37">
        <v>0</v>
      </c>
      <c r="DT29" s="37">
        <v>0</v>
      </c>
      <c r="DU29" s="37">
        <v>0</v>
      </c>
      <c r="DV29" s="37">
        <v>0</v>
      </c>
      <c r="DW29" s="37">
        <v>0</v>
      </c>
      <c r="DX29" s="37">
        <v>0</v>
      </c>
      <c r="DY29" s="37">
        <v>0</v>
      </c>
      <c r="DZ29" s="37">
        <v>0</v>
      </c>
      <c r="EA29" s="37">
        <v>0</v>
      </c>
      <c r="EB29" s="37">
        <v>0</v>
      </c>
      <c r="EC29" s="37">
        <v>0</v>
      </c>
      <c r="ED29" s="37">
        <v>0</v>
      </c>
      <c r="EE29" s="37">
        <v>0</v>
      </c>
      <c r="EF29" s="37">
        <v>0</v>
      </c>
      <c r="EG29" s="37">
        <v>0</v>
      </c>
      <c r="EH29" s="37">
        <v>0</v>
      </c>
      <c r="EI29" s="37">
        <v>0</v>
      </c>
      <c r="EJ29" s="37">
        <v>0</v>
      </c>
      <c r="EK29" s="37">
        <v>0</v>
      </c>
      <c r="EL29" s="37">
        <v>0</v>
      </c>
      <c r="EM29" s="37">
        <v>0</v>
      </c>
      <c r="EO29" s="37"/>
      <c r="EP29" s="36" t="s">
        <v>168</v>
      </c>
      <c r="EQ29" s="37">
        <v>0</v>
      </c>
      <c r="ER29" s="37">
        <v>0</v>
      </c>
      <c r="ES29" s="37">
        <v>0</v>
      </c>
      <c r="ET29" s="37">
        <v>0</v>
      </c>
      <c r="EU29" s="37">
        <v>0</v>
      </c>
      <c r="EV29" s="37">
        <v>0</v>
      </c>
      <c r="EW29" s="37">
        <v>0</v>
      </c>
      <c r="EX29" s="37">
        <v>0</v>
      </c>
      <c r="EY29" s="37">
        <v>0</v>
      </c>
      <c r="EZ29" s="37">
        <v>0</v>
      </c>
      <c r="FA29" s="37">
        <v>0</v>
      </c>
      <c r="FB29" s="37">
        <v>0</v>
      </c>
      <c r="FC29" s="37">
        <v>0</v>
      </c>
      <c r="FD29" s="37">
        <v>0</v>
      </c>
      <c r="FE29" s="37">
        <v>0</v>
      </c>
      <c r="FF29" s="37">
        <v>0</v>
      </c>
      <c r="FG29" s="37">
        <v>0</v>
      </c>
      <c r="FH29" s="37">
        <v>0</v>
      </c>
      <c r="FI29" s="37">
        <v>0</v>
      </c>
      <c r="FJ29" s="37">
        <v>0</v>
      </c>
      <c r="FK29" s="37">
        <v>0</v>
      </c>
    </row>
    <row r="30" spans="1:167" ht="14.5">
      <c r="A30" s="206"/>
      <c r="B30" s="206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206"/>
      <c r="Z30" s="206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206"/>
      <c r="AX30" s="206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206"/>
      <c r="BV30" s="206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206"/>
      <c r="CT30" s="206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206"/>
      <c r="DR30" s="206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206"/>
      <c r="EP30" s="206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4.5">
      <c r="A31" s="37"/>
      <c r="B31" s="19" t="s">
        <v>16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9" t="s">
        <v>16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9" t="s">
        <v>16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9" t="s">
        <v>16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9" t="s">
        <v>16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9" t="s">
        <v>16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9" t="s">
        <v>16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4.5">
      <c r="A32" s="37"/>
      <c r="B32" s="21" t="s">
        <v>155</v>
      </c>
      <c r="C32" s="37">
        <v>19.2</v>
      </c>
      <c r="D32" s="37">
        <v>17.399999999999999</v>
      </c>
      <c r="E32" s="37">
        <v>15.4</v>
      </c>
      <c r="F32" s="37">
        <v>13.5</v>
      </c>
      <c r="G32" s="37">
        <v>11.8</v>
      </c>
      <c r="H32" s="37">
        <v>10</v>
      </c>
      <c r="I32" s="37">
        <v>8.3000000000000007</v>
      </c>
      <c r="J32" s="37">
        <v>6.8</v>
      </c>
      <c r="K32" s="37">
        <v>5.4</v>
      </c>
      <c r="L32" s="37">
        <v>4</v>
      </c>
      <c r="M32" s="37">
        <v>2.8</v>
      </c>
      <c r="N32" s="37">
        <v>1.9</v>
      </c>
      <c r="O32" s="37">
        <v>1.3</v>
      </c>
      <c r="P32" s="37">
        <v>0.8</v>
      </c>
      <c r="Q32" s="37">
        <v>0.4</v>
      </c>
      <c r="R32" s="37">
        <v>0.3</v>
      </c>
      <c r="S32" s="37">
        <v>0.2</v>
      </c>
      <c r="T32" s="37">
        <v>0.1</v>
      </c>
      <c r="U32" s="37">
        <v>0.1</v>
      </c>
      <c r="V32" s="37">
        <v>0.1</v>
      </c>
      <c r="W32" s="37">
        <v>0</v>
      </c>
      <c r="Y32" s="37"/>
      <c r="Z32" s="36" t="s">
        <v>155</v>
      </c>
      <c r="AA32" s="37">
        <v>2</v>
      </c>
      <c r="AB32" s="37">
        <v>1.2</v>
      </c>
      <c r="AC32" s="37">
        <v>0</v>
      </c>
      <c r="AD32" s="37">
        <v>0</v>
      </c>
      <c r="AE32" s="37">
        <v>0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0</v>
      </c>
      <c r="AT32" s="37">
        <v>0</v>
      </c>
      <c r="AU32" s="37">
        <v>0</v>
      </c>
      <c r="AW32" s="37"/>
      <c r="AX32" s="36" t="s">
        <v>155</v>
      </c>
      <c r="AY32" s="37">
        <v>5</v>
      </c>
      <c r="AZ32" s="37">
        <v>4.2</v>
      </c>
      <c r="BA32" s="37">
        <v>3.4</v>
      </c>
      <c r="BB32" s="37">
        <v>2.8</v>
      </c>
      <c r="BC32" s="37">
        <v>2.2000000000000002</v>
      </c>
      <c r="BD32" s="37">
        <v>1.7</v>
      </c>
      <c r="BE32" s="37">
        <v>1.2</v>
      </c>
      <c r="BF32" s="37">
        <v>0.6</v>
      </c>
      <c r="BG32" s="37">
        <v>0.3</v>
      </c>
      <c r="BH32" s="37">
        <v>0.1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7">
        <v>0</v>
      </c>
      <c r="BP32" s="37">
        <v>0</v>
      </c>
      <c r="BQ32" s="37">
        <v>0</v>
      </c>
      <c r="BR32" s="37">
        <v>0</v>
      </c>
      <c r="BS32" s="37">
        <v>0</v>
      </c>
      <c r="BU32" s="37"/>
      <c r="BV32" s="36" t="s">
        <v>155</v>
      </c>
      <c r="BW32" s="37">
        <v>1.1000000000000001</v>
      </c>
      <c r="BX32" s="37">
        <v>0.8</v>
      </c>
      <c r="BY32" s="37">
        <v>0.6</v>
      </c>
      <c r="BZ32" s="37">
        <v>0.5</v>
      </c>
      <c r="CA32" s="37">
        <v>0.2</v>
      </c>
      <c r="CB32" s="37">
        <v>0.1</v>
      </c>
      <c r="CC32" s="37">
        <v>0</v>
      </c>
      <c r="CD32" s="37">
        <v>0</v>
      </c>
      <c r="CE32" s="37">
        <v>0</v>
      </c>
      <c r="CF32" s="37">
        <v>0</v>
      </c>
      <c r="CG32" s="37">
        <v>0</v>
      </c>
      <c r="CH32" s="37">
        <v>0</v>
      </c>
      <c r="CI32" s="37">
        <v>0</v>
      </c>
      <c r="CJ32" s="37">
        <v>0</v>
      </c>
      <c r="CK32" s="37">
        <v>0</v>
      </c>
      <c r="CL32" s="37">
        <v>0</v>
      </c>
      <c r="CM32" s="37">
        <v>0</v>
      </c>
      <c r="CN32" s="37">
        <v>0</v>
      </c>
      <c r="CO32" s="37">
        <v>0</v>
      </c>
      <c r="CP32" s="37">
        <v>0</v>
      </c>
      <c r="CQ32" s="37">
        <v>0</v>
      </c>
      <c r="CS32" s="37"/>
      <c r="CT32" s="36" t="s">
        <v>155</v>
      </c>
      <c r="CU32" s="37">
        <v>3.3</v>
      </c>
      <c r="CV32" s="37">
        <v>2.7</v>
      </c>
      <c r="CW32" s="37">
        <v>2.1</v>
      </c>
      <c r="CX32" s="37">
        <v>1.6</v>
      </c>
      <c r="CY32" s="37">
        <v>1.2</v>
      </c>
      <c r="CZ32" s="37">
        <v>0.7</v>
      </c>
      <c r="DA32" s="37">
        <v>0.4</v>
      </c>
      <c r="DB32" s="37">
        <v>0.2</v>
      </c>
      <c r="DC32" s="37">
        <v>0</v>
      </c>
      <c r="DD32" s="37">
        <v>0</v>
      </c>
      <c r="DE32" s="37">
        <v>0</v>
      </c>
      <c r="DF32" s="37">
        <v>0</v>
      </c>
      <c r="DG32" s="37">
        <v>0</v>
      </c>
      <c r="DH32" s="37">
        <v>0</v>
      </c>
      <c r="DI32" s="37">
        <v>0</v>
      </c>
      <c r="DJ32" s="37">
        <v>0</v>
      </c>
      <c r="DK32" s="37">
        <v>0</v>
      </c>
      <c r="DL32" s="37">
        <v>0</v>
      </c>
      <c r="DM32" s="37">
        <v>0</v>
      </c>
      <c r="DN32" s="37">
        <v>0</v>
      </c>
      <c r="DO32" s="37">
        <v>0</v>
      </c>
      <c r="DQ32" s="37"/>
      <c r="DR32" s="36" t="s">
        <v>155</v>
      </c>
      <c r="DS32" s="37">
        <v>0.6</v>
      </c>
      <c r="DT32" s="37">
        <v>0.6</v>
      </c>
      <c r="DU32" s="37">
        <v>0.5</v>
      </c>
      <c r="DV32" s="37">
        <v>0.4</v>
      </c>
      <c r="DW32" s="37">
        <v>0.3</v>
      </c>
      <c r="DX32" s="37">
        <v>0.3</v>
      </c>
      <c r="DY32" s="37">
        <v>0.2</v>
      </c>
      <c r="DZ32" s="37">
        <v>0.2</v>
      </c>
      <c r="EA32" s="37">
        <v>0.1</v>
      </c>
      <c r="EB32" s="37">
        <v>0.1</v>
      </c>
      <c r="EC32" s="37">
        <v>0</v>
      </c>
      <c r="ED32" s="37">
        <v>0</v>
      </c>
      <c r="EE32" s="37">
        <v>0</v>
      </c>
      <c r="EF32" s="37">
        <v>0</v>
      </c>
      <c r="EG32" s="37">
        <v>0</v>
      </c>
      <c r="EH32" s="37">
        <v>0</v>
      </c>
      <c r="EI32" s="37">
        <v>0</v>
      </c>
      <c r="EJ32" s="37">
        <v>0</v>
      </c>
      <c r="EK32" s="37">
        <v>0</v>
      </c>
      <c r="EL32" s="37">
        <v>0</v>
      </c>
      <c r="EM32" s="37">
        <v>0</v>
      </c>
      <c r="EO32" s="37"/>
      <c r="EP32" s="21" t="s">
        <v>155</v>
      </c>
      <c r="EQ32" s="37">
        <v>5.0999999999999996</v>
      </c>
      <c r="ER32" s="37">
        <v>4.5</v>
      </c>
      <c r="ES32" s="37">
        <v>3.8</v>
      </c>
      <c r="ET32" s="37">
        <v>3.1</v>
      </c>
      <c r="EU32" s="37">
        <v>2.5</v>
      </c>
      <c r="EV32" s="37">
        <v>1.9</v>
      </c>
      <c r="EW32" s="37">
        <v>1.4</v>
      </c>
      <c r="EX32" s="37">
        <v>1</v>
      </c>
      <c r="EY32" s="37">
        <v>0.6</v>
      </c>
      <c r="EZ32" s="37">
        <v>0.5</v>
      </c>
      <c r="FA32" s="37">
        <v>0.4</v>
      </c>
      <c r="FB32" s="37">
        <v>0.3</v>
      </c>
      <c r="FC32" s="37">
        <v>0.3</v>
      </c>
      <c r="FD32" s="37">
        <v>0.2</v>
      </c>
      <c r="FE32" s="37">
        <v>0.3</v>
      </c>
      <c r="FF32" s="37">
        <v>0.2</v>
      </c>
      <c r="FG32" s="37">
        <v>0.2</v>
      </c>
      <c r="FH32" s="37">
        <v>0.1</v>
      </c>
      <c r="FI32" s="37">
        <v>0.1</v>
      </c>
      <c r="FJ32" s="37">
        <v>0.1</v>
      </c>
      <c r="FK32" s="37">
        <v>0.2</v>
      </c>
    </row>
    <row r="33" spans="1:167" ht="14.5">
      <c r="A33" s="37"/>
      <c r="B33" s="21" t="s">
        <v>156</v>
      </c>
      <c r="C33" s="37">
        <v>21.1</v>
      </c>
      <c r="D33" s="37">
        <v>22.7</v>
      </c>
      <c r="E33" s="37">
        <v>24.7</v>
      </c>
      <c r="F33" s="37">
        <v>26.1</v>
      </c>
      <c r="G33" s="37">
        <v>27</v>
      </c>
      <c r="H33" s="37">
        <v>27.9</v>
      </c>
      <c r="I33" s="37">
        <v>28.5</v>
      </c>
      <c r="J33" s="37">
        <v>28.7</v>
      </c>
      <c r="K33" s="37">
        <v>28.5</v>
      </c>
      <c r="L33" s="37">
        <v>28.2</v>
      </c>
      <c r="M33" s="37">
        <v>27.9</v>
      </c>
      <c r="N33" s="37">
        <v>27.3</v>
      </c>
      <c r="O33" s="37">
        <v>26.6</v>
      </c>
      <c r="P33" s="37">
        <v>25.9</v>
      </c>
      <c r="Q33" s="37">
        <v>25.1</v>
      </c>
      <c r="R33" s="37">
        <v>24.1</v>
      </c>
      <c r="S33" s="37">
        <v>22.9</v>
      </c>
      <c r="T33" s="37">
        <v>21.6</v>
      </c>
      <c r="U33" s="37">
        <v>20.8</v>
      </c>
      <c r="V33" s="37">
        <v>20.100000000000001</v>
      </c>
      <c r="W33" s="37">
        <v>19.399999999999999</v>
      </c>
      <c r="Y33" s="37"/>
      <c r="Z33" s="36" t="s">
        <v>156</v>
      </c>
      <c r="AA33" s="37">
        <v>9.6</v>
      </c>
      <c r="AB33" s="37">
        <v>9.6999999999999993</v>
      </c>
      <c r="AC33" s="37">
        <v>10.1</v>
      </c>
      <c r="AD33" s="37">
        <v>10</v>
      </c>
      <c r="AE33" s="37">
        <v>9.8000000000000007</v>
      </c>
      <c r="AF33" s="37">
        <v>9.5</v>
      </c>
      <c r="AG33" s="37">
        <v>9.1</v>
      </c>
      <c r="AH33" s="37">
        <v>8.8000000000000007</v>
      </c>
      <c r="AI33" s="37">
        <v>8.6</v>
      </c>
      <c r="AJ33" s="37">
        <v>8.3000000000000007</v>
      </c>
      <c r="AK33" s="37">
        <v>8.1</v>
      </c>
      <c r="AL33" s="37">
        <v>7.8</v>
      </c>
      <c r="AM33" s="37">
        <v>7.6</v>
      </c>
      <c r="AN33" s="37">
        <v>7.4</v>
      </c>
      <c r="AO33" s="37">
        <v>7.1</v>
      </c>
      <c r="AP33" s="37">
        <v>6.8</v>
      </c>
      <c r="AQ33" s="37">
        <v>6.4</v>
      </c>
      <c r="AR33" s="37">
        <v>5.9</v>
      </c>
      <c r="AS33" s="37">
        <v>5.4</v>
      </c>
      <c r="AT33" s="37">
        <v>4.8</v>
      </c>
      <c r="AU33" s="37">
        <v>4.0999999999999996</v>
      </c>
      <c r="AW33" s="37"/>
      <c r="AX33" s="36" t="s">
        <v>156</v>
      </c>
      <c r="AY33" s="37">
        <v>4.7</v>
      </c>
      <c r="AZ33" s="37">
        <v>5.0999999999999996</v>
      </c>
      <c r="BA33" s="37">
        <v>5.0999999999999996</v>
      </c>
      <c r="BB33" s="37">
        <v>5.2</v>
      </c>
      <c r="BC33" s="37">
        <v>5.4</v>
      </c>
      <c r="BD33" s="37">
        <v>5.5</v>
      </c>
      <c r="BE33" s="37">
        <v>5.3</v>
      </c>
      <c r="BF33" s="37">
        <v>5.2</v>
      </c>
      <c r="BG33" s="37">
        <v>5.0999999999999996</v>
      </c>
      <c r="BH33" s="37">
        <v>5</v>
      </c>
      <c r="BI33" s="37">
        <v>4.9000000000000004</v>
      </c>
      <c r="BJ33" s="37">
        <v>4.8</v>
      </c>
      <c r="BK33" s="37">
        <v>4.7</v>
      </c>
      <c r="BL33" s="37">
        <v>4.5</v>
      </c>
      <c r="BM33" s="37">
        <v>4.3</v>
      </c>
      <c r="BN33" s="37">
        <v>4.0999999999999996</v>
      </c>
      <c r="BO33" s="37">
        <v>3.8</v>
      </c>
      <c r="BP33" s="37">
        <v>3.5</v>
      </c>
      <c r="BQ33" s="37">
        <v>3.2</v>
      </c>
      <c r="BR33" s="37">
        <v>2.9</v>
      </c>
      <c r="BS33" s="37">
        <v>2.6</v>
      </c>
      <c r="BU33" s="37"/>
      <c r="BV33" s="36" t="s">
        <v>156</v>
      </c>
      <c r="BW33" s="37">
        <v>1.3</v>
      </c>
      <c r="BX33" s="37">
        <v>1.4</v>
      </c>
      <c r="BY33" s="37">
        <v>1.4</v>
      </c>
      <c r="BZ33" s="37">
        <v>1.5</v>
      </c>
      <c r="CA33" s="37">
        <v>1.5</v>
      </c>
      <c r="CB33" s="37">
        <v>1.5</v>
      </c>
      <c r="CC33" s="37">
        <v>1.5</v>
      </c>
      <c r="CD33" s="37">
        <v>1.5</v>
      </c>
      <c r="CE33" s="37">
        <v>1.4</v>
      </c>
      <c r="CF33" s="37">
        <v>1.4</v>
      </c>
      <c r="CG33" s="37">
        <v>1.4</v>
      </c>
      <c r="CH33" s="37">
        <v>1.3</v>
      </c>
      <c r="CI33" s="37">
        <v>1.3</v>
      </c>
      <c r="CJ33" s="37">
        <v>1.3</v>
      </c>
      <c r="CK33" s="37">
        <v>1.2</v>
      </c>
      <c r="CL33" s="37">
        <v>1.2</v>
      </c>
      <c r="CM33" s="37">
        <v>1.1000000000000001</v>
      </c>
      <c r="CN33" s="37">
        <v>1</v>
      </c>
      <c r="CO33" s="37">
        <v>0.9</v>
      </c>
      <c r="CP33" s="37">
        <v>0.8</v>
      </c>
      <c r="CQ33" s="37">
        <v>0.6</v>
      </c>
      <c r="CS33" s="37"/>
      <c r="CT33" s="36" t="s">
        <v>156</v>
      </c>
      <c r="CU33" s="37">
        <v>2.1</v>
      </c>
      <c r="CV33" s="37">
        <v>2.6</v>
      </c>
      <c r="CW33" s="37">
        <v>2.6</v>
      </c>
      <c r="CX33" s="37">
        <v>2.7</v>
      </c>
      <c r="CY33" s="37">
        <v>2.7</v>
      </c>
      <c r="CZ33" s="37">
        <v>2.7</v>
      </c>
      <c r="DA33" s="37">
        <v>2.6</v>
      </c>
      <c r="DB33" s="37">
        <v>2.5</v>
      </c>
      <c r="DC33" s="37">
        <v>2.4</v>
      </c>
      <c r="DD33" s="37">
        <v>2.4</v>
      </c>
      <c r="DE33" s="37">
        <v>2.2999999999999998</v>
      </c>
      <c r="DF33" s="37">
        <v>2.2999999999999998</v>
      </c>
      <c r="DG33" s="37">
        <v>2.2000000000000002</v>
      </c>
      <c r="DH33" s="37">
        <v>2.1</v>
      </c>
      <c r="DI33" s="37">
        <v>2</v>
      </c>
      <c r="DJ33" s="37">
        <v>1.9</v>
      </c>
      <c r="DK33" s="37">
        <v>1.8</v>
      </c>
      <c r="DL33" s="37">
        <v>1.7</v>
      </c>
      <c r="DM33" s="37">
        <v>1.6</v>
      </c>
      <c r="DN33" s="37">
        <v>1.5</v>
      </c>
      <c r="DO33" s="37">
        <v>1.4</v>
      </c>
      <c r="DQ33" s="37"/>
      <c r="DR33" s="36" t="s">
        <v>156</v>
      </c>
      <c r="DS33" s="37">
        <v>0.3</v>
      </c>
      <c r="DT33" s="37">
        <v>0.3</v>
      </c>
      <c r="DU33" s="37">
        <v>0.4</v>
      </c>
      <c r="DV33" s="37">
        <v>0.5</v>
      </c>
      <c r="DW33" s="37">
        <v>0.5</v>
      </c>
      <c r="DX33" s="37">
        <v>0.5</v>
      </c>
      <c r="DY33" s="37">
        <v>0.5</v>
      </c>
      <c r="DZ33" s="37">
        <v>0.5</v>
      </c>
      <c r="EA33" s="37">
        <v>0.5</v>
      </c>
      <c r="EB33" s="37">
        <v>0.5</v>
      </c>
      <c r="EC33" s="37">
        <v>0.4</v>
      </c>
      <c r="ED33" s="37">
        <v>0.4</v>
      </c>
      <c r="EE33" s="37">
        <v>0.4</v>
      </c>
      <c r="EF33" s="37">
        <v>0.4</v>
      </c>
      <c r="EG33" s="37">
        <v>0.4</v>
      </c>
      <c r="EH33" s="37">
        <v>0.3</v>
      </c>
      <c r="EI33" s="37">
        <v>0.3</v>
      </c>
      <c r="EJ33" s="37">
        <v>0.3</v>
      </c>
      <c r="EK33" s="37">
        <v>0.3</v>
      </c>
      <c r="EL33" s="37">
        <v>0.3</v>
      </c>
      <c r="EM33" s="37">
        <v>0.3</v>
      </c>
      <c r="EO33" s="37"/>
      <c r="EP33" s="21" t="s">
        <v>156</v>
      </c>
      <c r="EQ33" s="37">
        <v>2.7</v>
      </c>
      <c r="ER33" s="37">
        <v>3.2</v>
      </c>
      <c r="ES33" s="37">
        <v>3.6</v>
      </c>
      <c r="ET33" s="37">
        <v>3.9</v>
      </c>
      <c r="EU33" s="37">
        <v>4.0999999999999996</v>
      </c>
      <c r="EV33" s="37">
        <v>4.4000000000000004</v>
      </c>
      <c r="EW33" s="37">
        <v>4.5999999999999996</v>
      </c>
      <c r="EX33" s="37">
        <v>4.7</v>
      </c>
      <c r="EY33" s="37">
        <v>4.5999999999999996</v>
      </c>
      <c r="EZ33" s="37">
        <v>4.5</v>
      </c>
      <c r="FA33" s="37">
        <v>4.5</v>
      </c>
      <c r="FB33" s="37">
        <v>4.7</v>
      </c>
      <c r="FC33" s="37">
        <v>4.5999999999999996</v>
      </c>
      <c r="FD33" s="37">
        <v>4.5999999999999996</v>
      </c>
      <c r="FE33" s="37">
        <v>4.5</v>
      </c>
      <c r="FF33" s="37">
        <v>4.4000000000000004</v>
      </c>
      <c r="FG33" s="37">
        <v>4.4000000000000004</v>
      </c>
      <c r="FH33" s="37">
        <v>4.3</v>
      </c>
      <c r="FI33" s="37">
        <v>4.0999999999999996</v>
      </c>
      <c r="FJ33" s="37">
        <v>4.0999999999999996</v>
      </c>
      <c r="FK33" s="37">
        <v>3.9</v>
      </c>
    </row>
    <row r="34" spans="1:167" ht="14.5">
      <c r="A34" s="37"/>
      <c r="B34" s="21" t="s">
        <v>157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7">
        <v>0</v>
      </c>
      <c r="Y34" s="37"/>
      <c r="Z34" s="36" t="s">
        <v>157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7">
        <v>0</v>
      </c>
      <c r="AU34" s="37">
        <v>0</v>
      </c>
      <c r="AW34" s="37"/>
      <c r="AX34" s="36" t="s">
        <v>157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0</v>
      </c>
      <c r="BF34" s="37">
        <v>0</v>
      </c>
      <c r="BG34" s="37">
        <v>0</v>
      </c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7">
        <v>0</v>
      </c>
      <c r="BP34" s="37">
        <v>0</v>
      </c>
      <c r="BQ34" s="37">
        <v>0</v>
      </c>
      <c r="BR34" s="37">
        <v>0</v>
      </c>
      <c r="BS34" s="37">
        <v>0</v>
      </c>
      <c r="BU34" s="37"/>
      <c r="BV34" s="36" t="s">
        <v>157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0</v>
      </c>
      <c r="CD34" s="37">
        <v>0</v>
      </c>
      <c r="CE34" s="37">
        <v>0</v>
      </c>
      <c r="CF34" s="37">
        <v>0</v>
      </c>
      <c r="CG34" s="37">
        <v>0</v>
      </c>
      <c r="CH34" s="37">
        <v>0</v>
      </c>
      <c r="CI34" s="37">
        <v>0</v>
      </c>
      <c r="CJ34" s="37">
        <v>0</v>
      </c>
      <c r="CK34" s="37">
        <v>0</v>
      </c>
      <c r="CL34" s="37">
        <v>0</v>
      </c>
      <c r="CM34" s="37">
        <v>0</v>
      </c>
      <c r="CN34" s="37">
        <v>0</v>
      </c>
      <c r="CO34" s="37">
        <v>0</v>
      </c>
      <c r="CP34" s="37">
        <v>0</v>
      </c>
      <c r="CQ34" s="37">
        <v>0</v>
      </c>
      <c r="CS34" s="37"/>
      <c r="CT34" s="36" t="s">
        <v>157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0</v>
      </c>
      <c r="DB34" s="37">
        <v>0</v>
      </c>
      <c r="DC34" s="37">
        <v>0</v>
      </c>
      <c r="DD34" s="37">
        <v>0</v>
      </c>
      <c r="DE34" s="37">
        <v>0</v>
      </c>
      <c r="DF34" s="37">
        <v>0</v>
      </c>
      <c r="DG34" s="37">
        <v>0</v>
      </c>
      <c r="DH34" s="37">
        <v>0</v>
      </c>
      <c r="DI34" s="37">
        <v>0</v>
      </c>
      <c r="DJ34" s="37">
        <v>0</v>
      </c>
      <c r="DK34" s="37">
        <v>0</v>
      </c>
      <c r="DL34" s="37">
        <v>0</v>
      </c>
      <c r="DM34" s="37">
        <v>0</v>
      </c>
      <c r="DN34" s="37">
        <v>0</v>
      </c>
      <c r="DO34" s="37">
        <v>0</v>
      </c>
      <c r="DQ34" s="37"/>
      <c r="DR34" s="36" t="s">
        <v>157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0</v>
      </c>
      <c r="DZ34" s="37">
        <v>0</v>
      </c>
      <c r="EA34" s="37">
        <v>0</v>
      </c>
      <c r="EB34" s="37">
        <v>0</v>
      </c>
      <c r="EC34" s="37">
        <v>0</v>
      </c>
      <c r="ED34" s="37">
        <v>0</v>
      </c>
      <c r="EE34" s="37">
        <v>0</v>
      </c>
      <c r="EF34" s="37">
        <v>0</v>
      </c>
      <c r="EG34" s="37">
        <v>0</v>
      </c>
      <c r="EH34" s="37">
        <v>0</v>
      </c>
      <c r="EI34" s="37">
        <v>0</v>
      </c>
      <c r="EJ34" s="37">
        <v>0</v>
      </c>
      <c r="EK34" s="37">
        <v>0</v>
      </c>
      <c r="EL34" s="37">
        <v>0</v>
      </c>
      <c r="EM34" s="37">
        <v>0</v>
      </c>
      <c r="EO34" s="37"/>
      <c r="EP34" s="21" t="s">
        <v>157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0</v>
      </c>
      <c r="EX34" s="37">
        <v>0</v>
      </c>
      <c r="EY34" s="37">
        <v>0</v>
      </c>
      <c r="EZ34" s="37">
        <v>0</v>
      </c>
      <c r="FA34" s="37">
        <v>0</v>
      </c>
      <c r="FB34" s="37">
        <v>0</v>
      </c>
      <c r="FC34" s="37">
        <v>0</v>
      </c>
      <c r="FD34" s="37">
        <v>0</v>
      </c>
      <c r="FE34" s="37">
        <v>0</v>
      </c>
      <c r="FF34" s="37">
        <v>0</v>
      </c>
      <c r="FG34" s="37">
        <v>0</v>
      </c>
      <c r="FH34" s="37">
        <v>0</v>
      </c>
      <c r="FI34" s="37">
        <v>0</v>
      </c>
      <c r="FJ34" s="37">
        <v>0</v>
      </c>
      <c r="FK34" s="37">
        <v>0</v>
      </c>
    </row>
    <row r="35" spans="1:167" ht="14.5">
      <c r="A35" s="37"/>
      <c r="B35" s="21" t="s">
        <v>158</v>
      </c>
      <c r="C35" s="37">
        <v>0.2</v>
      </c>
      <c r="D35" s="37">
        <v>0.2</v>
      </c>
      <c r="E35" s="37">
        <v>0.2</v>
      </c>
      <c r="F35" s="37">
        <v>0.2</v>
      </c>
      <c r="G35" s="37">
        <v>0.2</v>
      </c>
      <c r="H35" s="37">
        <v>0.2</v>
      </c>
      <c r="I35" s="37">
        <v>0.2</v>
      </c>
      <c r="J35" s="37">
        <v>0.1</v>
      </c>
      <c r="K35" s="37">
        <v>0.1</v>
      </c>
      <c r="L35" s="37">
        <v>0.1</v>
      </c>
      <c r="M35" s="37">
        <v>0.1</v>
      </c>
      <c r="N35" s="37">
        <v>0.1</v>
      </c>
      <c r="O35" s="37">
        <v>0.1</v>
      </c>
      <c r="P35" s="37">
        <v>0</v>
      </c>
      <c r="Q35" s="37">
        <v>0</v>
      </c>
      <c r="R35" s="37">
        <v>0</v>
      </c>
      <c r="S35" s="37">
        <v>0</v>
      </c>
      <c r="T35" s="37">
        <v>0</v>
      </c>
      <c r="U35" s="37">
        <v>0</v>
      </c>
      <c r="V35" s="37">
        <v>0</v>
      </c>
      <c r="W35" s="37">
        <v>0</v>
      </c>
      <c r="Y35" s="37"/>
      <c r="Z35" s="36" t="s">
        <v>158</v>
      </c>
      <c r="AA35" s="37">
        <v>4</v>
      </c>
      <c r="AB35" s="37">
        <v>3.9</v>
      </c>
      <c r="AC35" s="37">
        <v>3.6</v>
      </c>
      <c r="AD35" s="37">
        <v>3.3</v>
      </c>
      <c r="AE35" s="37">
        <v>2.9</v>
      </c>
      <c r="AF35" s="37">
        <v>2.5</v>
      </c>
      <c r="AG35" s="37">
        <v>2.1</v>
      </c>
      <c r="AH35" s="37">
        <v>1.7</v>
      </c>
      <c r="AI35" s="37">
        <v>1.3</v>
      </c>
      <c r="AJ35" s="37">
        <v>1</v>
      </c>
      <c r="AK35" s="37">
        <v>0.7</v>
      </c>
      <c r="AL35" s="37">
        <v>0.4</v>
      </c>
      <c r="AM35" s="37">
        <v>0.2</v>
      </c>
      <c r="AN35" s="37">
        <v>0</v>
      </c>
      <c r="AO35" s="37">
        <v>0</v>
      </c>
      <c r="AP35" s="37">
        <v>0</v>
      </c>
      <c r="AQ35" s="37">
        <v>0</v>
      </c>
      <c r="AR35" s="37">
        <v>0</v>
      </c>
      <c r="AS35" s="37">
        <v>0</v>
      </c>
      <c r="AT35" s="37">
        <v>0</v>
      </c>
      <c r="AU35" s="37">
        <v>0</v>
      </c>
      <c r="AW35" s="37"/>
      <c r="AX35" s="36" t="s">
        <v>158</v>
      </c>
      <c r="AY35" s="37">
        <v>30.3</v>
      </c>
      <c r="AZ35" s="37">
        <v>28</v>
      </c>
      <c r="BA35" s="37">
        <v>25.6</v>
      </c>
      <c r="BB35" s="37">
        <v>23.2</v>
      </c>
      <c r="BC35" s="37">
        <v>20.7</v>
      </c>
      <c r="BD35" s="37">
        <v>18.3</v>
      </c>
      <c r="BE35" s="37">
        <v>15.9</v>
      </c>
      <c r="BF35" s="37">
        <v>13.5</v>
      </c>
      <c r="BG35" s="37">
        <v>11.4</v>
      </c>
      <c r="BH35" s="37">
        <v>9.3000000000000007</v>
      </c>
      <c r="BI35" s="37">
        <v>7.4</v>
      </c>
      <c r="BJ35" s="37">
        <v>5.6</v>
      </c>
      <c r="BK35" s="37">
        <v>4</v>
      </c>
      <c r="BL35" s="37">
        <v>2.6</v>
      </c>
      <c r="BM35" s="37">
        <v>1.3</v>
      </c>
      <c r="BN35" s="37">
        <v>0.3</v>
      </c>
      <c r="BO35" s="37">
        <v>0</v>
      </c>
      <c r="BP35" s="37">
        <v>0</v>
      </c>
      <c r="BQ35" s="37">
        <v>0</v>
      </c>
      <c r="BR35" s="37">
        <v>0</v>
      </c>
      <c r="BS35" s="37">
        <v>0</v>
      </c>
      <c r="BU35" s="37"/>
      <c r="BV35" s="36" t="s">
        <v>158</v>
      </c>
      <c r="BW35" s="37">
        <v>28</v>
      </c>
      <c r="BX35" s="37">
        <v>25.7</v>
      </c>
      <c r="BY35" s="37">
        <v>23.4</v>
      </c>
      <c r="BZ35" s="37">
        <v>21.1</v>
      </c>
      <c r="CA35" s="37">
        <v>18.8</v>
      </c>
      <c r="CB35" s="37">
        <v>16.5</v>
      </c>
      <c r="CC35" s="37">
        <v>14.3</v>
      </c>
      <c r="CD35" s="37">
        <v>12.1</v>
      </c>
      <c r="CE35" s="37">
        <v>10</v>
      </c>
      <c r="CF35" s="37">
        <v>8</v>
      </c>
      <c r="CG35" s="37">
        <v>6.3</v>
      </c>
      <c r="CH35" s="37">
        <v>4.5</v>
      </c>
      <c r="CI35" s="37">
        <v>3</v>
      </c>
      <c r="CJ35" s="37">
        <v>1.6</v>
      </c>
      <c r="CK35" s="37">
        <v>0.3</v>
      </c>
      <c r="CL35" s="37">
        <v>0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158</v>
      </c>
      <c r="CU35" s="37">
        <v>46.2</v>
      </c>
      <c r="CV35" s="37">
        <v>42.9</v>
      </c>
      <c r="CW35" s="37">
        <v>39.6</v>
      </c>
      <c r="CX35" s="37">
        <v>35.6</v>
      </c>
      <c r="CY35" s="37">
        <v>31.9</v>
      </c>
      <c r="CZ35" s="37">
        <v>28</v>
      </c>
      <c r="DA35" s="37">
        <v>24.5</v>
      </c>
      <c r="DB35" s="37">
        <v>21</v>
      </c>
      <c r="DC35" s="37">
        <v>17.600000000000001</v>
      </c>
      <c r="DD35" s="37">
        <v>14.7</v>
      </c>
      <c r="DE35" s="37">
        <v>12.1</v>
      </c>
      <c r="DF35" s="37">
        <v>9.6</v>
      </c>
      <c r="DG35" s="37">
        <v>7.4</v>
      </c>
      <c r="DH35" s="37">
        <v>5.4</v>
      </c>
      <c r="DI35" s="37">
        <v>3.8</v>
      </c>
      <c r="DJ35" s="37">
        <v>2.7</v>
      </c>
      <c r="DK35" s="37">
        <v>1.8</v>
      </c>
      <c r="DL35" s="37">
        <v>1.2</v>
      </c>
      <c r="DM35" s="37">
        <v>0.8</v>
      </c>
      <c r="DN35" s="37">
        <v>0.3</v>
      </c>
      <c r="DO35" s="37">
        <v>0</v>
      </c>
      <c r="DQ35" s="37"/>
      <c r="DR35" s="36" t="s">
        <v>158</v>
      </c>
      <c r="DS35" s="37">
        <v>46.8</v>
      </c>
      <c r="DT35" s="37">
        <v>42.4</v>
      </c>
      <c r="DU35" s="37">
        <v>37.700000000000003</v>
      </c>
      <c r="DV35" s="37">
        <v>33.299999999999997</v>
      </c>
      <c r="DW35" s="37">
        <v>28</v>
      </c>
      <c r="DX35" s="37">
        <v>23.6</v>
      </c>
      <c r="DY35" s="37">
        <v>19.600000000000001</v>
      </c>
      <c r="DZ35" s="37">
        <v>16.100000000000001</v>
      </c>
      <c r="EA35" s="37">
        <v>13.2</v>
      </c>
      <c r="EB35" s="37">
        <v>10.8</v>
      </c>
      <c r="EC35" s="37">
        <v>8.9</v>
      </c>
      <c r="ED35" s="37">
        <v>7</v>
      </c>
      <c r="EE35" s="37">
        <v>5.4</v>
      </c>
      <c r="EF35" s="37">
        <v>3.9</v>
      </c>
      <c r="EG35" s="37">
        <v>2.7</v>
      </c>
      <c r="EH35" s="37">
        <v>1.7</v>
      </c>
      <c r="EI35" s="37">
        <v>1</v>
      </c>
      <c r="EJ35" s="37">
        <v>0.4</v>
      </c>
      <c r="EK35" s="37">
        <v>0</v>
      </c>
      <c r="EL35" s="37">
        <v>0</v>
      </c>
      <c r="EM35" s="37">
        <v>0</v>
      </c>
      <c r="EO35" s="37"/>
      <c r="EP35" s="21" t="s">
        <v>158</v>
      </c>
      <c r="EQ35" s="37">
        <v>24.1</v>
      </c>
      <c r="ER35" s="37">
        <v>22.6</v>
      </c>
      <c r="ES35" s="37">
        <v>21</v>
      </c>
      <c r="ET35" s="37">
        <v>19.100000000000001</v>
      </c>
      <c r="EU35" s="37">
        <v>16.899999999999999</v>
      </c>
      <c r="EV35" s="37">
        <v>14.7</v>
      </c>
      <c r="EW35" s="37">
        <v>12.5</v>
      </c>
      <c r="EX35" s="37">
        <v>10.5</v>
      </c>
      <c r="EY35" s="37">
        <v>8.6999999999999993</v>
      </c>
      <c r="EZ35" s="37">
        <v>6.9</v>
      </c>
      <c r="FA35" s="37">
        <v>5.5</v>
      </c>
      <c r="FB35" s="37">
        <v>4.2</v>
      </c>
      <c r="FC35" s="37">
        <v>3</v>
      </c>
      <c r="FD35" s="37">
        <v>1.9</v>
      </c>
      <c r="FE35" s="37">
        <v>1</v>
      </c>
      <c r="FF35" s="37">
        <v>0</v>
      </c>
      <c r="FG35" s="37">
        <v>0</v>
      </c>
      <c r="FH35" s="37">
        <v>0</v>
      </c>
      <c r="FI35" s="37">
        <v>0</v>
      </c>
      <c r="FJ35" s="37">
        <v>0</v>
      </c>
      <c r="FK35" s="37">
        <v>0</v>
      </c>
    </row>
    <row r="36" spans="1:167" ht="14.5">
      <c r="A36" s="37"/>
      <c r="B36" s="21" t="s">
        <v>159</v>
      </c>
      <c r="C36" s="37">
        <v>0.5</v>
      </c>
      <c r="D36" s="37">
        <v>0.5</v>
      </c>
      <c r="E36" s="37">
        <v>0.5</v>
      </c>
      <c r="F36" s="37">
        <v>0.5</v>
      </c>
      <c r="G36" s="37">
        <v>0.5</v>
      </c>
      <c r="H36" s="37">
        <v>0.5</v>
      </c>
      <c r="I36" s="37">
        <v>0.5</v>
      </c>
      <c r="J36" s="37">
        <v>0.5</v>
      </c>
      <c r="K36" s="37">
        <v>0.5</v>
      </c>
      <c r="L36" s="37">
        <v>0.5</v>
      </c>
      <c r="M36" s="37">
        <v>0.5</v>
      </c>
      <c r="N36" s="37">
        <v>0.4</v>
      </c>
      <c r="O36" s="37">
        <v>0.4</v>
      </c>
      <c r="P36" s="37">
        <v>0.4</v>
      </c>
      <c r="Q36" s="37">
        <v>0.4</v>
      </c>
      <c r="R36" s="37">
        <v>0.4</v>
      </c>
      <c r="S36" s="37">
        <v>0.4</v>
      </c>
      <c r="T36" s="37">
        <v>0.4</v>
      </c>
      <c r="U36" s="37">
        <v>0.3</v>
      </c>
      <c r="V36" s="37">
        <v>0.3</v>
      </c>
      <c r="W36" s="37">
        <v>0.2</v>
      </c>
      <c r="Y36" s="37"/>
      <c r="Z36" s="36" t="s">
        <v>159</v>
      </c>
      <c r="AA36" s="37">
        <v>0.7</v>
      </c>
      <c r="AB36" s="37">
        <v>0.8</v>
      </c>
      <c r="AC36" s="37">
        <v>0.8</v>
      </c>
      <c r="AD36" s="37">
        <v>0.8</v>
      </c>
      <c r="AE36" s="37">
        <v>0.8</v>
      </c>
      <c r="AF36" s="37">
        <v>0.9</v>
      </c>
      <c r="AG36" s="37">
        <v>0.9</v>
      </c>
      <c r="AH36" s="37">
        <v>0.9</v>
      </c>
      <c r="AI36" s="37">
        <v>0.9</v>
      </c>
      <c r="AJ36" s="37">
        <v>0.9</v>
      </c>
      <c r="AK36" s="37">
        <v>0.8</v>
      </c>
      <c r="AL36" s="37">
        <v>0.8</v>
      </c>
      <c r="AM36" s="37">
        <v>0.7</v>
      </c>
      <c r="AN36" s="37">
        <v>0.7</v>
      </c>
      <c r="AO36" s="37">
        <v>0.6</v>
      </c>
      <c r="AP36" s="37">
        <v>0.6</v>
      </c>
      <c r="AQ36" s="37">
        <v>0.5</v>
      </c>
      <c r="AR36" s="37">
        <v>0.5</v>
      </c>
      <c r="AS36" s="37">
        <v>0.4</v>
      </c>
      <c r="AT36" s="37">
        <v>0.4</v>
      </c>
      <c r="AU36" s="37">
        <v>0.4</v>
      </c>
      <c r="AW36" s="37"/>
      <c r="AX36" s="36" t="s">
        <v>159</v>
      </c>
      <c r="AY36" s="37">
        <v>20.2</v>
      </c>
      <c r="AZ36" s="37">
        <v>21.3</v>
      </c>
      <c r="BA36" s="37">
        <v>22.3</v>
      </c>
      <c r="BB36" s="37">
        <v>23.1</v>
      </c>
      <c r="BC36" s="37">
        <v>23.7</v>
      </c>
      <c r="BD36" s="37">
        <v>24.2</v>
      </c>
      <c r="BE36" s="37">
        <v>24.6</v>
      </c>
      <c r="BF36" s="37">
        <v>24.9</v>
      </c>
      <c r="BG36" s="37">
        <v>24.9</v>
      </c>
      <c r="BH36" s="37">
        <v>24.7</v>
      </c>
      <c r="BI36" s="37">
        <v>24.2</v>
      </c>
      <c r="BJ36" s="37">
        <v>23.5</v>
      </c>
      <c r="BK36" s="37">
        <v>22.8</v>
      </c>
      <c r="BL36" s="37">
        <v>22</v>
      </c>
      <c r="BM36" s="37">
        <v>21</v>
      </c>
      <c r="BN36" s="37">
        <v>19.899999999999999</v>
      </c>
      <c r="BO36" s="37">
        <v>18.600000000000001</v>
      </c>
      <c r="BP36" s="37">
        <v>17</v>
      </c>
      <c r="BQ36" s="37">
        <v>15.5</v>
      </c>
      <c r="BR36" s="37">
        <v>14.1</v>
      </c>
      <c r="BS36" s="37">
        <v>12.7</v>
      </c>
      <c r="BU36" s="37"/>
      <c r="BV36" s="36" t="s">
        <v>159</v>
      </c>
      <c r="BW36" s="37">
        <v>16.399999999999999</v>
      </c>
      <c r="BX36" s="37">
        <v>17.399999999999999</v>
      </c>
      <c r="BY36" s="37">
        <v>18.2</v>
      </c>
      <c r="BZ36" s="37">
        <v>18.899999999999999</v>
      </c>
      <c r="CA36" s="37">
        <v>19.5</v>
      </c>
      <c r="CB36" s="37">
        <v>19.899999999999999</v>
      </c>
      <c r="CC36" s="37">
        <v>20.3</v>
      </c>
      <c r="CD36" s="37">
        <v>20.6</v>
      </c>
      <c r="CE36" s="37">
        <v>20.5</v>
      </c>
      <c r="CF36" s="37">
        <v>20.3</v>
      </c>
      <c r="CG36" s="37">
        <v>19.8</v>
      </c>
      <c r="CH36" s="37">
        <v>19.100000000000001</v>
      </c>
      <c r="CI36" s="37">
        <v>18.3</v>
      </c>
      <c r="CJ36" s="37">
        <v>17.5</v>
      </c>
      <c r="CK36" s="37">
        <v>16.3</v>
      </c>
      <c r="CL36" s="37">
        <v>15.1</v>
      </c>
      <c r="CM36" s="37">
        <v>13.8</v>
      </c>
      <c r="CN36" s="37">
        <v>12.4</v>
      </c>
      <c r="CO36" s="37">
        <v>11</v>
      </c>
      <c r="CP36" s="37">
        <v>9.6999999999999993</v>
      </c>
      <c r="CQ36" s="37">
        <v>8.5</v>
      </c>
      <c r="CS36" s="37"/>
      <c r="CT36" s="36" t="s">
        <v>159</v>
      </c>
      <c r="CU36" s="37">
        <v>23.3</v>
      </c>
      <c r="CV36" s="37">
        <v>25</v>
      </c>
      <c r="CW36" s="37">
        <v>26.9</v>
      </c>
      <c r="CX36" s="37">
        <v>28.7</v>
      </c>
      <c r="CY36" s="37">
        <v>30.4</v>
      </c>
      <c r="CZ36" s="37">
        <v>32</v>
      </c>
      <c r="DA36" s="37">
        <v>33.200000000000003</v>
      </c>
      <c r="DB36" s="37">
        <v>33.6</v>
      </c>
      <c r="DC36" s="37">
        <v>33.6</v>
      </c>
      <c r="DD36" s="37">
        <v>33</v>
      </c>
      <c r="DE36" s="37">
        <v>32.200000000000003</v>
      </c>
      <c r="DF36" s="37">
        <v>31.1</v>
      </c>
      <c r="DG36" s="37">
        <v>29.6</v>
      </c>
      <c r="DH36" s="37">
        <v>27.9</v>
      </c>
      <c r="DI36" s="37">
        <v>25.9</v>
      </c>
      <c r="DJ36" s="37">
        <v>24.3</v>
      </c>
      <c r="DK36" s="37">
        <v>22.8</v>
      </c>
      <c r="DL36" s="37">
        <v>21.1</v>
      </c>
      <c r="DM36" s="37">
        <v>19.600000000000001</v>
      </c>
      <c r="DN36" s="37">
        <v>18.2</v>
      </c>
      <c r="DO36" s="37">
        <v>16.899999999999999</v>
      </c>
      <c r="DQ36" s="37"/>
      <c r="DR36" s="36" t="s">
        <v>159</v>
      </c>
      <c r="DS36" s="37">
        <v>43.2</v>
      </c>
      <c r="DT36" s="37">
        <v>46.2</v>
      </c>
      <c r="DU36" s="37">
        <v>49.3</v>
      </c>
      <c r="DV36" s="37">
        <v>51.9</v>
      </c>
      <c r="DW36" s="37">
        <v>54.8</v>
      </c>
      <c r="DX36" s="37">
        <v>57</v>
      </c>
      <c r="DY36" s="37">
        <v>58.8</v>
      </c>
      <c r="DZ36" s="37">
        <v>59.7</v>
      </c>
      <c r="EA36" s="37">
        <v>59.3</v>
      </c>
      <c r="EB36" s="37">
        <v>59</v>
      </c>
      <c r="EC36" s="37">
        <v>57.1</v>
      </c>
      <c r="ED36" s="37">
        <v>55.2</v>
      </c>
      <c r="EE36" s="37">
        <v>53</v>
      </c>
      <c r="EF36" s="37">
        <v>50.4</v>
      </c>
      <c r="EG36" s="37">
        <v>47.6</v>
      </c>
      <c r="EH36" s="37">
        <v>44.3</v>
      </c>
      <c r="EI36" s="37">
        <v>41.5</v>
      </c>
      <c r="EJ36" s="37">
        <v>38.799999999999997</v>
      </c>
      <c r="EK36" s="37">
        <v>35.9</v>
      </c>
      <c r="EL36" s="37">
        <v>33.1</v>
      </c>
      <c r="EM36" s="37">
        <v>30.4</v>
      </c>
      <c r="EO36" s="37"/>
      <c r="EP36" s="21" t="s">
        <v>159</v>
      </c>
      <c r="EQ36" s="37">
        <v>19.7</v>
      </c>
      <c r="ER36" s="37">
        <v>20.5</v>
      </c>
      <c r="ES36" s="37">
        <v>21.6</v>
      </c>
      <c r="ET36" s="37">
        <v>23</v>
      </c>
      <c r="EU36" s="37">
        <v>24.2</v>
      </c>
      <c r="EV36" s="37">
        <v>25.4</v>
      </c>
      <c r="EW36" s="37">
        <v>26.4</v>
      </c>
      <c r="EX36" s="37">
        <v>27.1</v>
      </c>
      <c r="EY36" s="37">
        <v>27.5</v>
      </c>
      <c r="EZ36" s="37">
        <v>27.6</v>
      </c>
      <c r="FA36" s="37">
        <v>27</v>
      </c>
      <c r="FB36" s="37">
        <v>26.4</v>
      </c>
      <c r="FC36" s="37">
        <v>25.6</v>
      </c>
      <c r="FD36" s="37">
        <v>24.8</v>
      </c>
      <c r="FE36" s="37">
        <v>23.9</v>
      </c>
      <c r="FF36" s="37">
        <v>22.8</v>
      </c>
      <c r="FG36" s="37">
        <v>21.4</v>
      </c>
      <c r="FH36" s="37">
        <v>19.899999999999999</v>
      </c>
      <c r="FI36" s="37">
        <v>18.5</v>
      </c>
      <c r="FJ36" s="37">
        <v>17</v>
      </c>
      <c r="FK36" s="37">
        <v>15.6</v>
      </c>
    </row>
    <row r="37" spans="1:167" ht="14.5">
      <c r="A37" s="37"/>
      <c r="B37" s="21" t="s">
        <v>160</v>
      </c>
      <c r="C37" s="37">
        <v>0.6</v>
      </c>
      <c r="D37" s="37">
        <v>0.6</v>
      </c>
      <c r="E37" s="37">
        <v>0.6</v>
      </c>
      <c r="F37" s="37">
        <v>0.7</v>
      </c>
      <c r="G37" s="37">
        <v>0.7</v>
      </c>
      <c r="H37" s="37">
        <v>0.7</v>
      </c>
      <c r="I37" s="37">
        <v>0.8</v>
      </c>
      <c r="J37" s="37">
        <v>1</v>
      </c>
      <c r="K37" s="37">
        <v>1</v>
      </c>
      <c r="L37" s="37">
        <v>1.1000000000000001</v>
      </c>
      <c r="M37" s="37">
        <v>1.1000000000000001</v>
      </c>
      <c r="N37" s="37">
        <v>1.2</v>
      </c>
      <c r="O37" s="37">
        <v>1.2</v>
      </c>
      <c r="P37" s="37">
        <v>1.2</v>
      </c>
      <c r="Q37" s="37">
        <v>1.3</v>
      </c>
      <c r="R37" s="37">
        <v>1.5</v>
      </c>
      <c r="S37" s="37">
        <v>1.8</v>
      </c>
      <c r="T37" s="37">
        <v>2.1</v>
      </c>
      <c r="U37" s="37">
        <v>2.2000000000000002</v>
      </c>
      <c r="V37" s="37">
        <v>2.2999999999999998</v>
      </c>
      <c r="W37" s="37">
        <v>2.5</v>
      </c>
      <c r="Y37" s="37"/>
      <c r="Z37" s="36" t="s">
        <v>160</v>
      </c>
      <c r="AA37" s="37">
        <v>0.9</v>
      </c>
      <c r="AB37" s="37">
        <v>0.9</v>
      </c>
      <c r="AC37" s="37">
        <v>0.9</v>
      </c>
      <c r="AD37" s="37">
        <v>1</v>
      </c>
      <c r="AE37" s="37">
        <v>1.2</v>
      </c>
      <c r="AF37" s="37">
        <v>1.5</v>
      </c>
      <c r="AG37" s="37">
        <v>1.8</v>
      </c>
      <c r="AH37" s="37">
        <v>2.2000000000000002</v>
      </c>
      <c r="AI37" s="37">
        <v>2.5</v>
      </c>
      <c r="AJ37" s="37">
        <v>2.9</v>
      </c>
      <c r="AK37" s="37">
        <v>3.2</v>
      </c>
      <c r="AL37" s="37">
        <v>3.5</v>
      </c>
      <c r="AM37" s="37">
        <v>3.8</v>
      </c>
      <c r="AN37" s="37">
        <v>4</v>
      </c>
      <c r="AO37" s="37">
        <v>4.2</v>
      </c>
      <c r="AP37" s="37">
        <v>4.3</v>
      </c>
      <c r="AQ37" s="37">
        <v>4.5</v>
      </c>
      <c r="AR37" s="37">
        <v>4.5999999999999996</v>
      </c>
      <c r="AS37" s="37">
        <v>4.7</v>
      </c>
      <c r="AT37" s="37">
        <v>4.7</v>
      </c>
      <c r="AU37" s="37">
        <v>4.8</v>
      </c>
      <c r="AW37" s="37"/>
      <c r="AX37" s="36" t="s">
        <v>160</v>
      </c>
      <c r="AY37" s="37">
        <v>16.399999999999999</v>
      </c>
      <c r="AZ37" s="37">
        <v>18.2</v>
      </c>
      <c r="BA37" s="37">
        <v>20.3</v>
      </c>
      <c r="BB37" s="37">
        <v>22.2</v>
      </c>
      <c r="BC37" s="37">
        <v>24.4</v>
      </c>
      <c r="BD37" s="37">
        <v>26.6</v>
      </c>
      <c r="BE37" s="37">
        <v>29.1</v>
      </c>
      <c r="BF37" s="37">
        <v>31.3</v>
      </c>
      <c r="BG37" s="37">
        <v>33.6</v>
      </c>
      <c r="BH37" s="37">
        <v>35.799999999999997</v>
      </c>
      <c r="BI37" s="37">
        <v>38.1</v>
      </c>
      <c r="BJ37" s="37">
        <v>40.299999999999997</v>
      </c>
      <c r="BK37" s="37">
        <v>42.3</v>
      </c>
      <c r="BL37" s="37">
        <v>44.4</v>
      </c>
      <c r="BM37" s="37">
        <v>46.4</v>
      </c>
      <c r="BN37" s="37">
        <v>48.3</v>
      </c>
      <c r="BO37" s="37">
        <v>49.8</v>
      </c>
      <c r="BP37" s="37">
        <v>51.2</v>
      </c>
      <c r="BQ37" s="37">
        <v>52.8</v>
      </c>
      <c r="BR37" s="37">
        <v>54.3</v>
      </c>
      <c r="BS37" s="37">
        <v>55.8</v>
      </c>
      <c r="BU37" s="37"/>
      <c r="BV37" s="36" t="s">
        <v>160</v>
      </c>
      <c r="BW37" s="37">
        <v>13.4</v>
      </c>
      <c r="BX37" s="37">
        <v>14.9</v>
      </c>
      <c r="BY37" s="37">
        <v>16.399999999999999</v>
      </c>
      <c r="BZ37" s="37">
        <v>18</v>
      </c>
      <c r="CA37" s="37">
        <v>19.5</v>
      </c>
      <c r="CB37" s="37">
        <v>21</v>
      </c>
      <c r="CC37" s="37">
        <v>23</v>
      </c>
      <c r="CD37" s="37">
        <v>24.3</v>
      </c>
      <c r="CE37" s="37">
        <v>25.9</v>
      </c>
      <c r="CF37" s="37">
        <v>27.8</v>
      </c>
      <c r="CG37" s="37">
        <v>29.7</v>
      </c>
      <c r="CH37" s="37">
        <v>31.9</v>
      </c>
      <c r="CI37" s="37">
        <v>33.799999999999997</v>
      </c>
      <c r="CJ37" s="37">
        <v>35.700000000000003</v>
      </c>
      <c r="CK37" s="37">
        <v>37.6</v>
      </c>
      <c r="CL37" s="37">
        <v>39.1</v>
      </c>
      <c r="CM37" s="37">
        <v>40.299999999999997</v>
      </c>
      <c r="CN37" s="37">
        <v>41.5</v>
      </c>
      <c r="CO37" s="37">
        <v>42.9</v>
      </c>
      <c r="CP37" s="37">
        <v>44.2</v>
      </c>
      <c r="CQ37" s="37">
        <v>45.3</v>
      </c>
      <c r="CS37" s="37"/>
      <c r="CT37" s="36" t="s">
        <v>160</v>
      </c>
      <c r="CU37" s="37">
        <v>17.7</v>
      </c>
      <c r="CV37" s="37">
        <v>19.399999999999999</v>
      </c>
      <c r="CW37" s="37">
        <v>21.5</v>
      </c>
      <c r="CX37" s="37">
        <v>24.1</v>
      </c>
      <c r="CY37" s="37">
        <v>26.6</v>
      </c>
      <c r="CZ37" s="37">
        <v>29.4</v>
      </c>
      <c r="DA37" s="37">
        <v>32</v>
      </c>
      <c r="DB37" s="37">
        <v>35.299999999999997</v>
      </c>
      <c r="DC37" s="37">
        <v>38.799999999999997</v>
      </c>
      <c r="DD37" s="37">
        <v>42.1</v>
      </c>
      <c r="DE37" s="37">
        <v>45.3</v>
      </c>
      <c r="DF37" s="37">
        <v>48.6</v>
      </c>
      <c r="DG37" s="37">
        <v>51.9</v>
      </c>
      <c r="DH37" s="37">
        <v>55.1</v>
      </c>
      <c r="DI37" s="37">
        <v>57.9</v>
      </c>
      <c r="DJ37" s="37">
        <v>60</v>
      </c>
      <c r="DK37" s="37">
        <v>61.5</v>
      </c>
      <c r="DL37" s="37">
        <v>62.7</v>
      </c>
      <c r="DM37" s="37">
        <v>64.2</v>
      </c>
      <c r="DN37" s="37">
        <v>65.7</v>
      </c>
      <c r="DO37" s="37">
        <v>66.8</v>
      </c>
      <c r="DQ37" s="37"/>
      <c r="DR37" s="36" t="s">
        <v>160</v>
      </c>
      <c r="DS37" s="37">
        <v>5.2</v>
      </c>
      <c r="DT37" s="37">
        <v>6.4</v>
      </c>
      <c r="DU37" s="37">
        <v>7.9</v>
      </c>
      <c r="DV37" s="37">
        <v>9.5</v>
      </c>
      <c r="DW37" s="37">
        <v>11.4</v>
      </c>
      <c r="DX37" s="37">
        <v>13.3</v>
      </c>
      <c r="DY37" s="37">
        <v>15.1</v>
      </c>
      <c r="DZ37" s="37">
        <v>17.2</v>
      </c>
      <c r="EA37" s="37">
        <v>20.100000000000001</v>
      </c>
      <c r="EB37" s="37">
        <v>22.3</v>
      </c>
      <c r="EC37" s="37">
        <v>25.7</v>
      </c>
      <c r="ED37" s="37">
        <v>28.9</v>
      </c>
      <c r="EE37" s="37">
        <v>32.200000000000003</v>
      </c>
      <c r="EF37" s="37">
        <v>35.700000000000003</v>
      </c>
      <c r="EG37" s="37">
        <v>39.200000000000003</v>
      </c>
      <c r="EH37" s="37">
        <v>42.6</v>
      </c>
      <c r="EI37" s="37">
        <v>45.5</v>
      </c>
      <c r="EJ37" s="37">
        <v>47.9</v>
      </c>
      <c r="EK37" s="37">
        <v>50.7</v>
      </c>
      <c r="EL37" s="37">
        <v>53.2</v>
      </c>
      <c r="EM37" s="37">
        <v>55.5</v>
      </c>
      <c r="EO37" s="37"/>
      <c r="EP37" s="21" t="s">
        <v>160</v>
      </c>
      <c r="EQ37" s="37">
        <v>11.3</v>
      </c>
      <c r="ER37" s="37">
        <v>11.8</v>
      </c>
      <c r="ES37" s="37">
        <v>12.6</v>
      </c>
      <c r="ET37" s="37">
        <v>13.6</v>
      </c>
      <c r="EU37" s="37">
        <v>14.7</v>
      </c>
      <c r="EV37" s="37">
        <v>15.8</v>
      </c>
      <c r="EW37" s="37">
        <v>16.8</v>
      </c>
      <c r="EX37" s="37">
        <v>17.600000000000001</v>
      </c>
      <c r="EY37" s="37">
        <v>19</v>
      </c>
      <c r="EZ37" s="37">
        <v>20</v>
      </c>
      <c r="FA37" s="37">
        <v>21.1</v>
      </c>
      <c r="FB37" s="37">
        <v>21.9</v>
      </c>
      <c r="FC37" s="37">
        <v>22.9</v>
      </c>
      <c r="FD37" s="37">
        <v>23.7</v>
      </c>
      <c r="FE37" s="37">
        <v>24.6</v>
      </c>
      <c r="FF37" s="37">
        <v>25.6</v>
      </c>
      <c r="FG37" s="37">
        <v>26.2</v>
      </c>
      <c r="FH37" s="37">
        <v>26.9</v>
      </c>
      <c r="FI37" s="37">
        <v>28</v>
      </c>
      <c r="FJ37" s="37">
        <v>29.1</v>
      </c>
      <c r="FK37" s="37">
        <v>30.1</v>
      </c>
    </row>
    <row r="38" spans="1:167" ht="14.5">
      <c r="A38" s="37"/>
      <c r="B38" s="21" t="s">
        <v>161</v>
      </c>
      <c r="C38" s="37">
        <v>38.299999999999997</v>
      </c>
      <c r="D38" s="37">
        <v>38.5</v>
      </c>
      <c r="E38" s="37">
        <v>38.6</v>
      </c>
      <c r="F38" s="37">
        <v>38.9</v>
      </c>
      <c r="G38" s="37">
        <v>39.6</v>
      </c>
      <c r="H38" s="37">
        <v>40.6</v>
      </c>
      <c r="I38" s="37">
        <v>41.8</v>
      </c>
      <c r="J38" s="37">
        <v>43.1</v>
      </c>
      <c r="K38" s="37">
        <v>44.7</v>
      </c>
      <c r="L38" s="37">
        <v>46.7</v>
      </c>
      <c r="M38" s="37">
        <v>48.6</v>
      </c>
      <c r="N38" s="37">
        <v>50.6</v>
      </c>
      <c r="O38" s="37">
        <v>52.3</v>
      </c>
      <c r="P38" s="37">
        <v>54</v>
      </c>
      <c r="Q38" s="37">
        <v>55.6</v>
      </c>
      <c r="R38" s="37">
        <v>57.1</v>
      </c>
      <c r="S38" s="37">
        <v>58.6</v>
      </c>
      <c r="T38" s="37">
        <v>60.2</v>
      </c>
      <c r="U38" s="37">
        <v>61.1</v>
      </c>
      <c r="V38" s="37">
        <v>61.9</v>
      </c>
      <c r="W38" s="37">
        <v>62.7</v>
      </c>
      <c r="Y38" s="37"/>
      <c r="Z38" s="36" t="s">
        <v>176</v>
      </c>
      <c r="AA38" s="37">
        <v>63.3</v>
      </c>
      <c r="AB38" s="37">
        <v>63.9</v>
      </c>
      <c r="AC38" s="37">
        <v>64.8</v>
      </c>
      <c r="AD38" s="37">
        <v>65.2</v>
      </c>
      <c r="AE38" s="37">
        <v>65.5</v>
      </c>
      <c r="AF38" s="37">
        <v>66</v>
      </c>
      <c r="AG38" s="37">
        <v>66.900000000000006</v>
      </c>
      <c r="AH38" s="37">
        <v>67.5</v>
      </c>
      <c r="AI38" s="37">
        <v>68</v>
      </c>
      <c r="AJ38" s="37">
        <v>68.400000000000006</v>
      </c>
      <c r="AK38" s="37">
        <v>68.8</v>
      </c>
      <c r="AL38" s="37">
        <v>69.3</v>
      </c>
      <c r="AM38" s="37">
        <v>69.7</v>
      </c>
      <c r="AN38" s="37">
        <v>70</v>
      </c>
      <c r="AO38" s="37">
        <v>70.3</v>
      </c>
      <c r="AP38" s="37">
        <v>70.599999999999994</v>
      </c>
      <c r="AQ38" s="37">
        <v>71</v>
      </c>
      <c r="AR38" s="37">
        <v>71.400000000000006</v>
      </c>
      <c r="AS38" s="37">
        <v>71.8</v>
      </c>
      <c r="AT38" s="37">
        <v>72.2</v>
      </c>
      <c r="AU38" s="37">
        <v>72.7</v>
      </c>
      <c r="AW38" s="37"/>
      <c r="AX38" s="36" t="s">
        <v>176</v>
      </c>
      <c r="AY38" s="37">
        <v>16.8</v>
      </c>
      <c r="AZ38" s="37">
        <v>16.600000000000001</v>
      </c>
      <c r="BA38" s="37">
        <v>16.5</v>
      </c>
      <c r="BB38" s="37">
        <v>16.399999999999999</v>
      </c>
      <c r="BC38" s="37">
        <v>16.3</v>
      </c>
      <c r="BD38" s="37">
        <v>16.399999999999999</v>
      </c>
      <c r="BE38" s="37">
        <v>16.5</v>
      </c>
      <c r="BF38" s="37">
        <v>16.7</v>
      </c>
      <c r="BG38" s="37">
        <v>16.899999999999999</v>
      </c>
      <c r="BH38" s="37">
        <v>17.2</v>
      </c>
      <c r="BI38" s="37">
        <v>17.5</v>
      </c>
      <c r="BJ38" s="37">
        <v>17.8</v>
      </c>
      <c r="BK38" s="37">
        <v>18.100000000000001</v>
      </c>
      <c r="BL38" s="37">
        <v>18.399999999999999</v>
      </c>
      <c r="BM38" s="37">
        <v>18.7</v>
      </c>
      <c r="BN38" s="37">
        <v>18.899999999999999</v>
      </c>
      <c r="BO38" s="37">
        <v>19.100000000000001</v>
      </c>
      <c r="BP38" s="37">
        <v>19.3</v>
      </c>
      <c r="BQ38" s="37">
        <v>19.399999999999999</v>
      </c>
      <c r="BR38" s="37">
        <v>19.5</v>
      </c>
      <c r="BS38" s="37">
        <v>19.600000000000001</v>
      </c>
      <c r="BU38" s="37"/>
      <c r="BV38" s="36" t="s">
        <v>176</v>
      </c>
      <c r="BW38" s="37">
        <v>33.1</v>
      </c>
      <c r="BX38" s="37">
        <v>33</v>
      </c>
      <c r="BY38" s="37">
        <v>33.299999999999997</v>
      </c>
      <c r="BZ38" s="37">
        <v>33.1</v>
      </c>
      <c r="CA38" s="37">
        <v>33.700000000000003</v>
      </c>
      <c r="CB38" s="37">
        <v>34.299999999999997</v>
      </c>
      <c r="CC38" s="37">
        <v>34.5</v>
      </c>
      <c r="CD38" s="37">
        <v>35.200000000000003</v>
      </c>
      <c r="CE38" s="37">
        <v>35.9</v>
      </c>
      <c r="CF38" s="37">
        <v>36.4</v>
      </c>
      <c r="CG38" s="37">
        <v>36.9</v>
      </c>
      <c r="CH38" s="37">
        <v>37.5</v>
      </c>
      <c r="CI38" s="37">
        <v>38</v>
      </c>
      <c r="CJ38" s="37">
        <v>38.6</v>
      </c>
      <c r="CK38" s="37">
        <v>39.1</v>
      </c>
      <c r="CL38" s="37">
        <v>39.4</v>
      </c>
      <c r="CM38" s="37">
        <v>39.6</v>
      </c>
      <c r="CN38" s="37">
        <v>39.9</v>
      </c>
      <c r="CO38" s="37">
        <v>40</v>
      </c>
      <c r="CP38" s="37">
        <v>40.200000000000003</v>
      </c>
      <c r="CQ38" s="37">
        <v>40.4</v>
      </c>
      <c r="CS38" s="37"/>
      <c r="CT38" s="36" t="s">
        <v>176</v>
      </c>
      <c r="CU38" s="37">
        <v>3.3</v>
      </c>
      <c r="CV38" s="37">
        <v>3.2</v>
      </c>
      <c r="CW38" s="37">
        <v>3.1</v>
      </c>
      <c r="CX38" s="37">
        <v>3</v>
      </c>
      <c r="CY38" s="37">
        <v>2.9</v>
      </c>
      <c r="CZ38" s="37">
        <v>3</v>
      </c>
      <c r="DA38" s="37">
        <v>3.1</v>
      </c>
      <c r="DB38" s="37">
        <v>3.3</v>
      </c>
      <c r="DC38" s="37">
        <v>3.6</v>
      </c>
      <c r="DD38" s="37">
        <v>4.0999999999999996</v>
      </c>
      <c r="DE38" s="37">
        <v>4.5999999999999996</v>
      </c>
      <c r="DF38" s="37">
        <v>5.3</v>
      </c>
      <c r="DG38" s="37">
        <v>6</v>
      </c>
      <c r="DH38" s="37">
        <v>6.8</v>
      </c>
      <c r="DI38" s="37">
        <v>7.7</v>
      </c>
      <c r="DJ38" s="37">
        <v>8.6999999999999993</v>
      </c>
      <c r="DK38" s="37">
        <v>9.8000000000000007</v>
      </c>
      <c r="DL38" s="37">
        <v>11.1</v>
      </c>
      <c r="DM38" s="37">
        <v>11.7</v>
      </c>
      <c r="DN38" s="37">
        <v>12.3</v>
      </c>
      <c r="DO38" s="37">
        <v>12.9</v>
      </c>
      <c r="DQ38" s="37"/>
      <c r="DR38" s="36" t="s">
        <v>176</v>
      </c>
      <c r="DS38" s="37">
        <v>1.7</v>
      </c>
      <c r="DT38" s="37">
        <v>1.9</v>
      </c>
      <c r="DU38" s="37">
        <v>2</v>
      </c>
      <c r="DV38" s="37">
        <v>2.2999999999999998</v>
      </c>
      <c r="DW38" s="37">
        <v>2.8</v>
      </c>
      <c r="DX38" s="37">
        <v>3.2</v>
      </c>
      <c r="DY38" s="37">
        <v>3.7</v>
      </c>
      <c r="DZ38" s="37">
        <v>4.2</v>
      </c>
      <c r="EA38" s="37">
        <v>4.7</v>
      </c>
      <c r="EB38" s="37">
        <v>5.4</v>
      </c>
      <c r="EC38" s="37">
        <v>6</v>
      </c>
      <c r="ED38" s="37">
        <v>6.5</v>
      </c>
      <c r="EE38" s="37">
        <v>7.1</v>
      </c>
      <c r="EF38" s="37">
        <v>7.7</v>
      </c>
      <c r="EG38" s="37">
        <v>8.5</v>
      </c>
      <c r="EH38" s="37">
        <v>9.1999999999999993</v>
      </c>
      <c r="EI38" s="37">
        <v>10</v>
      </c>
      <c r="EJ38" s="37">
        <v>10.9</v>
      </c>
      <c r="EK38" s="37">
        <v>11.3</v>
      </c>
      <c r="EL38" s="37">
        <v>11.7</v>
      </c>
      <c r="EM38" s="37">
        <v>12.2</v>
      </c>
      <c r="EO38" s="37"/>
      <c r="EP38" s="21" t="s">
        <v>161</v>
      </c>
      <c r="EQ38" s="37">
        <v>29</v>
      </c>
      <c r="ER38" s="37">
        <v>28.9</v>
      </c>
      <c r="ES38" s="37">
        <v>28.7</v>
      </c>
      <c r="ET38" s="37">
        <v>28.5</v>
      </c>
      <c r="EU38" s="37">
        <v>28.7</v>
      </c>
      <c r="EV38" s="37">
        <v>29.1</v>
      </c>
      <c r="EW38" s="37">
        <v>29.6</v>
      </c>
      <c r="EX38" s="37">
        <v>30.3</v>
      </c>
      <c r="EY38" s="37">
        <v>31.1</v>
      </c>
      <c r="EZ38" s="37">
        <v>32.200000000000003</v>
      </c>
      <c r="FA38" s="37">
        <v>33.299999999999997</v>
      </c>
      <c r="FB38" s="37">
        <v>34.4</v>
      </c>
      <c r="FC38" s="37">
        <v>35.6</v>
      </c>
      <c r="FD38" s="37">
        <v>36.799999999999997</v>
      </c>
      <c r="FE38" s="37">
        <v>38</v>
      </c>
      <c r="FF38" s="37">
        <v>39.200000000000003</v>
      </c>
      <c r="FG38" s="37">
        <v>40.200000000000003</v>
      </c>
      <c r="FH38" s="37">
        <v>41.3</v>
      </c>
      <c r="FI38" s="37">
        <v>41.8</v>
      </c>
      <c r="FJ38" s="37">
        <v>42.3</v>
      </c>
      <c r="FK38" s="37">
        <v>42.9</v>
      </c>
    </row>
    <row r="39" spans="1:167" ht="14.5">
      <c r="A39" s="37"/>
      <c r="B39" s="21" t="s">
        <v>162</v>
      </c>
      <c r="C39" s="37">
        <v>2.1</v>
      </c>
      <c r="D39" s="37">
        <v>2.2000000000000002</v>
      </c>
      <c r="E39" s="37">
        <v>2.2999999999999998</v>
      </c>
      <c r="F39" s="37">
        <v>2.4</v>
      </c>
      <c r="G39" s="37">
        <v>2.5</v>
      </c>
      <c r="H39" s="37">
        <v>2.6</v>
      </c>
      <c r="I39" s="37">
        <v>2.7</v>
      </c>
      <c r="J39" s="37">
        <v>2.8</v>
      </c>
      <c r="K39" s="37">
        <v>2.9</v>
      </c>
      <c r="L39" s="37">
        <v>3</v>
      </c>
      <c r="M39" s="37">
        <v>3.1</v>
      </c>
      <c r="N39" s="37">
        <v>3.2</v>
      </c>
      <c r="O39" s="37">
        <v>3.4</v>
      </c>
      <c r="P39" s="37">
        <v>3.5</v>
      </c>
      <c r="Q39" s="37">
        <v>3.6</v>
      </c>
      <c r="R39" s="37">
        <v>3.7</v>
      </c>
      <c r="S39" s="37">
        <v>3.7</v>
      </c>
      <c r="T39" s="37">
        <v>3.8</v>
      </c>
      <c r="U39" s="37">
        <v>3.9</v>
      </c>
      <c r="V39" s="37">
        <v>4</v>
      </c>
      <c r="W39" s="37">
        <v>4.0999999999999996</v>
      </c>
      <c r="Y39" s="37"/>
      <c r="Z39" s="36" t="s">
        <v>162</v>
      </c>
      <c r="AA39" s="37">
        <v>3.3</v>
      </c>
      <c r="AB39" s="37">
        <v>3.4</v>
      </c>
      <c r="AC39" s="37">
        <v>3.5</v>
      </c>
      <c r="AD39" s="37">
        <v>3.6</v>
      </c>
      <c r="AE39" s="37">
        <v>3.7</v>
      </c>
      <c r="AF39" s="37">
        <v>3.8</v>
      </c>
      <c r="AG39" s="37">
        <v>3.9</v>
      </c>
      <c r="AH39" s="37">
        <v>3.9</v>
      </c>
      <c r="AI39" s="37">
        <v>4</v>
      </c>
      <c r="AJ39" s="37">
        <v>4.0999999999999996</v>
      </c>
      <c r="AK39" s="37">
        <v>4.2</v>
      </c>
      <c r="AL39" s="37">
        <v>4.3</v>
      </c>
      <c r="AM39" s="37">
        <v>4.4000000000000004</v>
      </c>
      <c r="AN39" s="37">
        <v>4.4000000000000004</v>
      </c>
      <c r="AO39" s="37">
        <v>4.5</v>
      </c>
      <c r="AP39" s="37">
        <v>4.5999999999999996</v>
      </c>
      <c r="AQ39" s="37">
        <v>4.7</v>
      </c>
      <c r="AR39" s="37">
        <v>4.9000000000000004</v>
      </c>
      <c r="AS39" s="37">
        <v>5</v>
      </c>
      <c r="AT39" s="37">
        <v>5.0999999999999996</v>
      </c>
      <c r="AU39" s="37">
        <v>5.2</v>
      </c>
      <c r="AW39" s="37"/>
      <c r="AX39" s="36" t="s">
        <v>162</v>
      </c>
      <c r="AY39" s="37">
        <v>2.5</v>
      </c>
      <c r="AZ39" s="37">
        <v>2.6</v>
      </c>
      <c r="BA39" s="37">
        <v>2.7</v>
      </c>
      <c r="BB39" s="37">
        <v>2.8</v>
      </c>
      <c r="BC39" s="37">
        <v>2.9</v>
      </c>
      <c r="BD39" s="37">
        <v>3</v>
      </c>
      <c r="BE39" s="37">
        <v>3.1</v>
      </c>
      <c r="BF39" s="37">
        <v>3.2</v>
      </c>
      <c r="BG39" s="37">
        <v>3.3</v>
      </c>
      <c r="BH39" s="37">
        <v>3.4</v>
      </c>
      <c r="BI39" s="37">
        <v>3.5</v>
      </c>
      <c r="BJ39" s="37">
        <v>3.6</v>
      </c>
      <c r="BK39" s="37">
        <v>3.7</v>
      </c>
      <c r="BL39" s="37">
        <v>3.7</v>
      </c>
      <c r="BM39" s="37">
        <v>3.8</v>
      </c>
      <c r="BN39" s="37">
        <v>3.9</v>
      </c>
      <c r="BO39" s="37">
        <v>4</v>
      </c>
      <c r="BP39" s="37">
        <v>4.0999999999999996</v>
      </c>
      <c r="BQ39" s="37">
        <v>4.0999999999999996</v>
      </c>
      <c r="BR39" s="37">
        <v>4.2</v>
      </c>
      <c r="BS39" s="37">
        <v>4.3</v>
      </c>
      <c r="BU39" s="37"/>
      <c r="BV39" s="36" t="s">
        <v>162</v>
      </c>
      <c r="BW39" s="37">
        <v>2.1</v>
      </c>
      <c r="BX39" s="37">
        <v>2.2999999999999998</v>
      </c>
      <c r="BY39" s="37">
        <v>2.4</v>
      </c>
      <c r="BZ39" s="37">
        <v>2.5</v>
      </c>
      <c r="CA39" s="37">
        <v>2.6</v>
      </c>
      <c r="CB39" s="37">
        <v>2.7</v>
      </c>
      <c r="CC39" s="37">
        <v>2.8</v>
      </c>
      <c r="CD39" s="37">
        <v>2.9</v>
      </c>
      <c r="CE39" s="37">
        <v>3</v>
      </c>
      <c r="CF39" s="37">
        <v>3.1</v>
      </c>
      <c r="CG39" s="37">
        <v>3.2</v>
      </c>
      <c r="CH39" s="37">
        <v>3.3</v>
      </c>
      <c r="CI39" s="37">
        <v>3.4</v>
      </c>
      <c r="CJ39" s="37">
        <v>3.5</v>
      </c>
      <c r="CK39" s="37">
        <v>3.6</v>
      </c>
      <c r="CL39" s="37">
        <v>3.7</v>
      </c>
      <c r="CM39" s="37">
        <v>3.8</v>
      </c>
      <c r="CN39" s="37">
        <v>3.9</v>
      </c>
      <c r="CO39" s="37">
        <v>4</v>
      </c>
      <c r="CP39" s="37">
        <v>4.0999999999999996</v>
      </c>
      <c r="CQ39" s="37">
        <v>4.2</v>
      </c>
      <c r="CS39" s="37"/>
      <c r="CT39" s="36" t="s">
        <v>162</v>
      </c>
      <c r="CU39" s="37">
        <v>0.1</v>
      </c>
      <c r="CV39" s="37">
        <v>0.1</v>
      </c>
      <c r="CW39" s="37">
        <v>0.1</v>
      </c>
      <c r="CX39" s="37">
        <v>0.1</v>
      </c>
      <c r="CY39" s="37">
        <v>0.1</v>
      </c>
      <c r="CZ39" s="37">
        <v>0.1</v>
      </c>
      <c r="DA39" s="37">
        <v>0.1</v>
      </c>
      <c r="DB39" s="37">
        <v>0.1</v>
      </c>
      <c r="DC39" s="37">
        <v>0</v>
      </c>
      <c r="DD39" s="37">
        <v>0</v>
      </c>
      <c r="DE39" s="37">
        <v>0</v>
      </c>
      <c r="DF39" s="37">
        <v>0</v>
      </c>
      <c r="DG39" s="37">
        <v>0</v>
      </c>
      <c r="DH39" s="37">
        <v>0</v>
      </c>
      <c r="DI39" s="37">
        <v>0</v>
      </c>
      <c r="DJ39" s="37">
        <v>0</v>
      </c>
      <c r="DK39" s="37">
        <v>0</v>
      </c>
      <c r="DL39" s="37">
        <v>0</v>
      </c>
      <c r="DM39" s="37">
        <v>0</v>
      </c>
      <c r="DN39" s="37">
        <v>0</v>
      </c>
      <c r="DO39" s="37">
        <v>0</v>
      </c>
      <c r="DQ39" s="37"/>
      <c r="DR39" s="36" t="s">
        <v>162</v>
      </c>
      <c r="DS39" s="37">
        <v>0.4</v>
      </c>
      <c r="DT39" s="37">
        <v>0.4</v>
      </c>
      <c r="DU39" s="37">
        <v>0.4</v>
      </c>
      <c r="DV39" s="37">
        <v>0.4</v>
      </c>
      <c r="DW39" s="37">
        <v>0.4</v>
      </c>
      <c r="DX39" s="37">
        <v>0.4</v>
      </c>
      <c r="DY39" s="37">
        <v>0.5</v>
      </c>
      <c r="DZ39" s="37">
        <v>0.5</v>
      </c>
      <c r="EA39" s="37">
        <v>0.5</v>
      </c>
      <c r="EB39" s="37">
        <v>0.5</v>
      </c>
      <c r="EC39" s="37">
        <v>0.5</v>
      </c>
      <c r="ED39" s="37">
        <v>0.5</v>
      </c>
      <c r="EE39" s="37">
        <v>0.6</v>
      </c>
      <c r="EF39" s="37">
        <v>0.6</v>
      </c>
      <c r="EG39" s="37">
        <v>0.6</v>
      </c>
      <c r="EH39" s="37">
        <v>0.6</v>
      </c>
      <c r="EI39" s="37">
        <v>0.6</v>
      </c>
      <c r="EJ39" s="37">
        <v>0.6</v>
      </c>
      <c r="EK39" s="37">
        <v>0.7</v>
      </c>
      <c r="EL39" s="37">
        <v>0.7</v>
      </c>
      <c r="EM39" s="37">
        <v>0.7</v>
      </c>
      <c r="EO39" s="37"/>
      <c r="EP39" s="21" t="s">
        <v>162</v>
      </c>
      <c r="EQ39" s="37">
        <v>1.8</v>
      </c>
      <c r="ER39" s="37">
        <v>1.8</v>
      </c>
      <c r="ES39" s="37">
        <v>1.9</v>
      </c>
      <c r="ET39" s="37">
        <v>2</v>
      </c>
      <c r="EU39" s="37">
        <v>2</v>
      </c>
      <c r="EV39" s="37">
        <v>2.1</v>
      </c>
      <c r="EW39" s="37">
        <v>2.2000000000000002</v>
      </c>
      <c r="EX39" s="37">
        <v>2.2000000000000002</v>
      </c>
      <c r="EY39" s="37">
        <v>2.2999999999999998</v>
      </c>
      <c r="EZ39" s="37">
        <v>2.4</v>
      </c>
      <c r="FA39" s="37">
        <v>2.4</v>
      </c>
      <c r="FB39" s="37">
        <v>2.5</v>
      </c>
      <c r="FC39" s="37">
        <v>2.6</v>
      </c>
      <c r="FD39" s="37">
        <v>2.6</v>
      </c>
      <c r="FE39" s="37">
        <v>2.7</v>
      </c>
      <c r="FF39" s="37">
        <v>2.7</v>
      </c>
      <c r="FG39" s="37">
        <v>2.8</v>
      </c>
      <c r="FH39" s="37">
        <v>2.8</v>
      </c>
      <c r="FI39" s="37">
        <v>2.9</v>
      </c>
      <c r="FJ39" s="37">
        <v>3</v>
      </c>
      <c r="FK39" s="37">
        <v>3</v>
      </c>
    </row>
    <row r="40" spans="1:167" ht="15.5">
      <c r="A40" s="37"/>
      <c r="B40" s="21" t="s">
        <v>163</v>
      </c>
      <c r="C40" s="37">
        <v>1.1000000000000001</v>
      </c>
      <c r="D40" s="37">
        <v>1.1000000000000001</v>
      </c>
      <c r="E40" s="37">
        <v>1.1000000000000001</v>
      </c>
      <c r="F40" s="37">
        <v>1.1000000000000001</v>
      </c>
      <c r="G40" s="37">
        <v>1.2</v>
      </c>
      <c r="H40" s="37">
        <v>1.3</v>
      </c>
      <c r="I40" s="37">
        <v>1.4</v>
      </c>
      <c r="J40" s="37">
        <v>1.4</v>
      </c>
      <c r="K40" s="37">
        <v>1.5</v>
      </c>
      <c r="L40" s="37">
        <v>1.6</v>
      </c>
      <c r="M40" s="37">
        <v>1.6</v>
      </c>
      <c r="N40" s="37">
        <v>1.6</v>
      </c>
      <c r="O40" s="37">
        <v>1.5</v>
      </c>
      <c r="P40" s="37">
        <v>1.5</v>
      </c>
      <c r="Q40" s="37">
        <v>1.5</v>
      </c>
      <c r="R40" s="37">
        <v>1.5</v>
      </c>
      <c r="S40" s="37">
        <v>1.4</v>
      </c>
      <c r="T40" s="37">
        <v>1.4</v>
      </c>
      <c r="U40" s="37">
        <v>1.4</v>
      </c>
      <c r="V40" s="37">
        <v>1.4</v>
      </c>
      <c r="W40" s="37">
        <v>1.3</v>
      </c>
      <c r="Y40" s="37"/>
      <c r="Z40" s="36" t="s">
        <v>163</v>
      </c>
      <c r="AA40" s="37">
        <v>0.1</v>
      </c>
      <c r="AB40" s="37">
        <v>0.1</v>
      </c>
      <c r="AC40" s="37">
        <v>0.1</v>
      </c>
      <c r="AD40" s="37">
        <v>0.1</v>
      </c>
      <c r="AE40" s="37">
        <v>0.1</v>
      </c>
      <c r="AF40" s="37">
        <v>0.1</v>
      </c>
      <c r="AG40" s="37">
        <v>0.1</v>
      </c>
      <c r="AH40" s="37">
        <v>0.1</v>
      </c>
      <c r="AI40" s="37">
        <v>0.2</v>
      </c>
      <c r="AJ40" s="37">
        <v>0.2</v>
      </c>
      <c r="AK40" s="37">
        <v>0.2</v>
      </c>
      <c r="AL40" s="37">
        <v>0.2</v>
      </c>
      <c r="AM40" s="37">
        <v>0.2</v>
      </c>
      <c r="AN40" s="37">
        <v>0.2</v>
      </c>
      <c r="AO40" s="37">
        <v>0.3</v>
      </c>
      <c r="AP40" s="37">
        <v>0.3</v>
      </c>
      <c r="AQ40" s="37">
        <v>0.3</v>
      </c>
      <c r="AR40" s="37">
        <v>0.4</v>
      </c>
      <c r="AS40" s="37">
        <v>0.4</v>
      </c>
      <c r="AT40" s="37">
        <v>0.4</v>
      </c>
      <c r="AU40" s="37">
        <v>0.4</v>
      </c>
      <c r="AW40" s="37"/>
      <c r="AX40" s="36" t="s">
        <v>163</v>
      </c>
      <c r="AY40" s="37">
        <v>1.3</v>
      </c>
      <c r="AZ40" s="37">
        <v>1.3</v>
      </c>
      <c r="BA40" s="37">
        <v>1.2</v>
      </c>
      <c r="BB40" s="37">
        <v>1.2</v>
      </c>
      <c r="BC40" s="37">
        <v>1.2</v>
      </c>
      <c r="BD40" s="37">
        <v>1.2</v>
      </c>
      <c r="BE40" s="37">
        <v>1.3</v>
      </c>
      <c r="BF40" s="37">
        <v>1.3</v>
      </c>
      <c r="BG40" s="37">
        <v>1.4</v>
      </c>
      <c r="BH40" s="37">
        <v>1.5</v>
      </c>
      <c r="BI40" s="37">
        <v>1.7</v>
      </c>
      <c r="BJ40" s="37">
        <v>1.8</v>
      </c>
      <c r="BK40" s="37">
        <v>1.9</v>
      </c>
      <c r="BL40" s="37">
        <v>2.1</v>
      </c>
      <c r="BM40" s="37">
        <v>2.2999999999999998</v>
      </c>
      <c r="BN40" s="37">
        <v>2.5</v>
      </c>
      <c r="BO40" s="37">
        <v>2.7</v>
      </c>
      <c r="BP40" s="37">
        <v>2.9</v>
      </c>
      <c r="BQ40" s="37">
        <v>3</v>
      </c>
      <c r="BR40" s="37">
        <v>3.1</v>
      </c>
      <c r="BS40" s="37">
        <v>3.2</v>
      </c>
      <c r="BU40" s="37"/>
      <c r="BV40" s="36" t="s">
        <v>163</v>
      </c>
      <c r="BW40" s="37">
        <v>1</v>
      </c>
      <c r="BX40" s="37">
        <v>1</v>
      </c>
      <c r="BY40" s="37">
        <v>1</v>
      </c>
      <c r="BZ40" s="37">
        <v>0.9</v>
      </c>
      <c r="CA40" s="37">
        <v>0.9</v>
      </c>
      <c r="CB40" s="37">
        <v>0.9</v>
      </c>
      <c r="CC40" s="37">
        <v>0.9</v>
      </c>
      <c r="CD40" s="37">
        <v>0.8</v>
      </c>
      <c r="CE40" s="37">
        <v>0.8</v>
      </c>
      <c r="CF40" s="37">
        <v>0.8</v>
      </c>
      <c r="CG40" s="37">
        <v>0.7</v>
      </c>
      <c r="CH40" s="37">
        <v>0.7</v>
      </c>
      <c r="CI40" s="37">
        <v>0.6</v>
      </c>
      <c r="CJ40" s="37">
        <v>0.6</v>
      </c>
      <c r="CK40" s="37">
        <v>0.5</v>
      </c>
      <c r="CL40" s="37">
        <v>0.5</v>
      </c>
      <c r="CM40" s="37">
        <v>0.5</v>
      </c>
      <c r="CN40" s="37">
        <v>0.4</v>
      </c>
      <c r="CO40" s="37">
        <v>0.4</v>
      </c>
      <c r="CP40" s="37">
        <v>0.4</v>
      </c>
      <c r="CQ40" s="37">
        <v>0.4</v>
      </c>
      <c r="CS40" s="37"/>
      <c r="CT40" s="36" t="s">
        <v>163</v>
      </c>
      <c r="CU40" s="37">
        <v>1.7</v>
      </c>
      <c r="CV40" s="37">
        <v>1.7</v>
      </c>
      <c r="CW40" s="37">
        <v>1.7</v>
      </c>
      <c r="CX40" s="37">
        <v>1.7</v>
      </c>
      <c r="CY40" s="37">
        <v>1.7</v>
      </c>
      <c r="CZ40" s="37">
        <v>1.7</v>
      </c>
      <c r="DA40" s="37">
        <v>1.7</v>
      </c>
      <c r="DB40" s="37">
        <v>1.7</v>
      </c>
      <c r="DC40" s="37">
        <v>1.6</v>
      </c>
      <c r="DD40" s="37">
        <v>1.6</v>
      </c>
      <c r="DE40" s="37">
        <v>1.6</v>
      </c>
      <c r="DF40" s="37">
        <v>1.5</v>
      </c>
      <c r="DG40" s="37">
        <v>1.5</v>
      </c>
      <c r="DH40" s="37">
        <v>1.4</v>
      </c>
      <c r="DI40" s="37">
        <v>1.4</v>
      </c>
      <c r="DJ40" s="37">
        <v>1.4</v>
      </c>
      <c r="DK40" s="37">
        <v>1.3</v>
      </c>
      <c r="DL40" s="37">
        <v>1.3</v>
      </c>
      <c r="DM40" s="37">
        <v>1.3</v>
      </c>
      <c r="DN40" s="37">
        <v>1.2</v>
      </c>
      <c r="DO40" s="37">
        <v>1.2</v>
      </c>
      <c r="DQ40" s="37"/>
      <c r="DR40" s="36" t="s">
        <v>163</v>
      </c>
      <c r="DS40" s="37">
        <v>1.4</v>
      </c>
      <c r="DT40" s="37">
        <v>1.4</v>
      </c>
      <c r="DU40" s="37">
        <v>1.4</v>
      </c>
      <c r="DV40" s="37">
        <v>1.4</v>
      </c>
      <c r="DW40" s="37">
        <v>1.3</v>
      </c>
      <c r="DX40" s="37">
        <v>1.3</v>
      </c>
      <c r="DY40" s="37">
        <v>1.3</v>
      </c>
      <c r="DZ40" s="37">
        <v>1.2</v>
      </c>
      <c r="EA40" s="37">
        <v>1.2</v>
      </c>
      <c r="EB40" s="37">
        <v>1.1000000000000001</v>
      </c>
      <c r="EC40" s="37">
        <v>1.1000000000000001</v>
      </c>
      <c r="ED40" s="37">
        <v>1.1000000000000001</v>
      </c>
      <c r="EE40" s="37">
        <v>1</v>
      </c>
      <c r="EF40" s="37">
        <v>1</v>
      </c>
      <c r="EG40" s="37">
        <v>0.9</v>
      </c>
      <c r="EH40" s="37">
        <v>0.9</v>
      </c>
      <c r="EI40" s="37">
        <v>0.9</v>
      </c>
      <c r="EJ40" s="37">
        <v>0.8</v>
      </c>
      <c r="EK40" s="37">
        <v>0.8</v>
      </c>
      <c r="EL40" s="37">
        <v>0.8</v>
      </c>
      <c r="EM40" s="37">
        <v>0.8</v>
      </c>
      <c r="EO40" s="37"/>
      <c r="EP40" s="21" t="s">
        <v>163</v>
      </c>
      <c r="EQ40" s="37">
        <v>2</v>
      </c>
      <c r="ER40" s="37">
        <v>2</v>
      </c>
      <c r="ES40" s="37">
        <v>2.1</v>
      </c>
      <c r="ET40" s="37">
        <v>2.1</v>
      </c>
      <c r="EU40" s="37">
        <v>2</v>
      </c>
      <c r="EV40" s="37">
        <v>2</v>
      </c>
      <c r="EW40" s="37">
        <v>1.9</v>
      </c>
      <c r="EX40" s="37">
        <v>1.8</v>
      </c>
      <c r="EY40" s="37">
        <v>1.7</v>
      </c>
      <c r="EZ40" s="37">
        <v>1.7</v>
      </c>
      <c r="FA40" s="37">
        <v>1.6</v>
      </c>
      <c r="FB40" s="37">
        <v>1.5</v>
      </c>
      <c r="FC40" s="37">
        <v>1.4</v>
      </c>
      <c r="FD40" s="37">
        <v>1.3</v>
      </c>
      <c r="FE40" s="37">
        <v>1.3</v>
      </c>
      <c r="FF40" s="37">
        <v>1.2</v>
      </c>
      <c r="FG40" s="37">
        <v>1.1000000000000001</v>
      </c>
      <c r="FH40" s="37">
        <v>1.1000000000000001</v>
      </c>
      <c r="FI40" s="37">
        <v>1</v>
      </c>
      <c r="FJ40" s="37">
        <v>1</v>
      </c>
      <c r="FK40" s="37">
        <v>1</v>
      </c>
    </row>
    <row r="41" spans="1:167" ht="14.5">
      <c r="A41" s="37"/>
      <c r="B41" s="21" t="s">
        <v>15</v>
      </c>
      <c r="C41" s="37">
        <v>13.6</v>
      </c>
      <c r="D41" s="37">
        <v>13.3</v>
      </c>
      <c r="E41" s="37">
        <v>13.2</v>
      </c>
      <c r="F41" s="37">
        <v>13.1</v>
      </c>
      <c r="G41" s="37">
        <v>13</v>
      </c>
      <c r="H41" s="37">
        <v>12.8</v>
      </c>
      <c r="I41" s="37">
        <v>12.5</v>
      </c>
      <c r="J41" s="37">
        <v>12.2</v>
      </c>
      <c r="K41" s="37">
        <v>12</v>
      </c>
      <c r="L41" s="37">
        <v>11.6</v>
      </c>
      <c r="M41" s="37">
        <v>11.1</v>
      </c>
      <c r="N41" s="37">
        <v>10.6</v>
      </c>
      <c r="O41" s="37">
        <v>10</v>
      </c>
      <c r="P41" s="37">
        <v>9.5</v>
      </c>
      <c r="Q41" s="37">
        <v>8.9</v>
      </c>
      <c r="R41" s="37">
        <v>8.4</v>
      </c>
      <c r="S41" s="37">
        <v>7.8</v>
      </c>
      <c r="T41" s="37">
        <v>7.3</v>
      </c>
      <c r="U41" s="37">
        <v>7.1</v>
      </c>
      <c r="V41" s="37">
        <v>6.8</v>
      </c>
      <c r="W41" s="37">
        <v>6.6</v>
      </c>
      <c r="Y41" s="37"/>
      <c r="Z41" s="36" t="s">
        <v>15</v>
      </c>
      <c r="AA41" s="37">
        <v>6.5</v>
      </c>
      <c r="AB41" s="37">
        <v>6.3</v>
      </c>
      <c r="AC41" s="37">
        <v>6.2</v>
      </c>
      <c r="AD41" s="37">
        <v>6</v>
      </c>
      <c r="AE41" s="37">
        <v>5.9</v>
      </c>
      <c r="AF41" s="37">
        <v>5.8</v>
      </c>
      <c r="AG41" s="37">
        <v>5.4</v>
      </c>
      <c r="AH41" s="37">
        <v>5.2</v>
      </c>
      <c r="AI41" s="37">
        <v>5</v>
      </c>
      <c r="AJ41" s="37">
        <v>4.8</v>
      </c>
      <c r="AK41" s="37">
        <v>4.5</v>
      </c>
      <c r="AL41" s="37">
        <v>4.3</v>
      </c>
      <c r="AM41" s="37">
        <v>4</v>
      </c>
      <c r="AN41" s="37">
        <v>3.7</v>
      </c>
      <c r="AO41" s="37">
        <v>3.5</v>
      </c>
      <c r="AP41" s="37">
        <v>3.3</v>
      </c>
      <c r="AQ41" s="37">
        <v>3</v>
      </c>
      <c r="AR41" s="37">
        <v>2.8</v>
      </c>
      <c r="AS41" s="37">
        <v>2.7</v>
      </c>
      <c r="AT41" s="37">
        <v>2.6</v>
      </c>
      <c r="AU41" s="37">
        <v>2.6</v>
      </c>
      <c r="AW41" s="37"/>
      <c r="AX41" s="36" t="s">
        <v>15</v>
      </c>
      <c r="AY41" s="37">
        <v>2.1</v>
      </c>
      <c r="AZ41" s="37">
        <v>2</v>
      </c>
      <c r="BA41" s="37">
        <v>2.1</v>
      </c>
      <c r="BB41" s="37">
        <v>2.2999999999999998</v>
      </c>
      <c r="BC41" s="37">
        <v>2.2000000000000002</v>
      </c>
      <c r="BD41" s="37">
        <v>2.4</v>
      </c>
      <c r="BE41" s="37">
        <v>2.2999999999999998</v>
      </c>
      <c r="BF41" s="37">
        <v>2.4</v>
      </c>
      <c r="BG41" s="37">
        <v>2.2999999999999998</v>
      </c>
      <c r="BH41" s="37">
        <v>2.2000000000000002</v>
      </c>
      <c r="BI41" s="37">
        <v>2</v>
      </c>
      <c r="BJ41" s="37">
        <v>1.9</v>
      </c>
      <c r="BK41" s="37">
        <v>1.7</v>
      </c>
      <c r="BL41" s="37">
        <v>1.6</v>
      </c>
      <c r="BM41" s="37">
        <v>1.5</v>
      </c>
      <c r="BN41" s="37">
        <v>1.3</v>
      </c>
      <c r="BO41" s="37">
        <v>1.2</v>
      </c>
      <c r="BP41" s="37">
        <v>1.1000000000000001</v>
      </c>
      <c r="BQ41" s="37">
        <v>1.1000000000000001</v>
      </c>
      <c r="BR41" s="37">
        <v>1</v>
      </c>
      <c r="BS41" s="37">
        <v>1</v>
      </c>
      <c r="BU41" s="37"/>
      <c r="BV41" s="36" t="s">
        <v>15</v>
      </c>
      <c r="BW41" s="37">
        <v>3.6</v>
      </c>
      <c r="BX41" s="37">
        <v>3.5</v>
      </c>
      <c r="BY41" s="37">
        <v>3.3</v>
      </c>
      <c r="BZ41" s="37">
        <v>3.4</v>
      </c>
      <c r="CA41" s="37">
        <v>3.3</v>
      </c>
      <c r="CB41" s="37">
        <v>3.1</v>
      </c>
      <c r="CC41" s="37">
        <v>2.8</v>
      </c>
      <c r="CD41" s="37">
        <v>2.6</v>
      </c>
      <c r="CE41" s="37">
        <v>2.4</v>
      </c>
      <c r="CF41" s="37">
        <v>2.2000000000000002</v>
      </c>
      <c r="CG41" s="37">
        <v>2</v>
      </c>
      <c r="CH41" s="37">
        <v>1.7</v>
      </c>
      <c r="CI41" s="37">
        <v>1.5</v>
      </c>
      <c r="CJ41" s="37">
        <v>1.3</v>
      </c>
      <c r="CK41" s="37">
        <v>1.2</v>
      </c>
      <c r="CL41" s="37">
        <v>1</v>
      </c>
      <c r="CM41" s="37">
        <v>0.9</v>
      </c>
      <c r="CN41" s="37">
        <v>0.8</v>
      </c>
      <c r="CO41" s="37">
        <v>0.7</v>
      </c>
      <c r="CP41" s="37">
        <v>0.7</v>
      </c>
      <c r="CQ41" s="37">
        <v>0.6</v>
      </c>
      <c r="CS41" s="37"/>
      <c r="CT41" s="36" t="s">
        <v>15</v>
      </c>
      <c r="CU41" s="37">
        <v>2</v>
      </c>
      <c r="CV41" s="37">
        <v>2</v>
      </c>
      <c r="CW41" s="37">
        <v>2</v>
      </c>
      <c r="CX41" s="37">
        <v>2.1</v>
      </c>
      <c r="CY41" s="37">
        <v>2.1</v>
      </c>
      <c r="CZ41" s="37">
        <v>2.1</v>
      </c>
      <c r="DA41" s="37">
        <v>2</v>
      </c>
      <c r="DB41" s="37">
        <v>2</v>
      </c>
      <c r="DC41" s="37">
        <v>1.9</v>
      </c>
      <c r="DD41" s="37">
        <v>1.7</v>
      </c>
      <c r="DE41" s="37">
        <v>1.5</v>
      </c>
      <c r="DF41" s="37">
        <v>1.3</v>
      </c>
      <c r="DG41" s="37">
        <v>1.2</v>
      </c>
      <c r="DH41" s="37">
        <v>1</v>
      </c>
      <c r="DI41" s="37">
        <v>0.9</v>
      </c>
      <c r="DJ41" s="37">
        <v>0.8</v>
      </c>
      <c r="DK41" s="37">
        <v>0.7</v>
      </c>
      <c r="DL41" s="37">
        <v>0.6</v>
      </c>
      <c r="DM41" s="37">
        <v>0.6</v>
      </c>
      <c r="DN41" s="37">
        <v>0.5</v>
      </c>
      <c r="DO41" s="37">
        <v>0.5</v>
      </c>
      <c r="DQ41" s="37"/>
      <c r="DR41" s="36" t="s">
        <v>15</v>
      </c>
      <c r="DS41" s="37">
        <v>0.3</v>
      </c>
      <c r="DT41" s="37">
        <v>0.3</v>
      </c>
      <c r="DU41" s="37">
        <v>0.3</v>
      </c>
      <c r="DV41" s="37">
        <v>0.3</v>
      </c>
      <c r="DW41" s="37">
        <v>0.3</v>
      </c>
      <c r="DX41" s="37">
        <v>0.3</v>
      </c>
      <c r="DY41" s="37">
        <v>0.3</v>
      </c>
      <c r="DZ41" s="37">
        <v>0.3</v>
      </c>
      <c r="EA41" s="37">
        <v>0.3</v>
      </c>
      <c r="EB41" s="37">
        <v>0.2</v>
      </c>
      <c r="EC41" s="37">
        <v>0.2</v>
      </c>
      <c r="ED41" s="37">
        <v>0.2</v>
      </c>
      <c r="EE41" s="37">
        <v>0.2</v>
      </c>
      <c r="EF41" s="37">
        <v>0.2</v>
      </c>
      <c r="EG41" s="37">
        <v>0.2</v>
      </c>
      <c r="EH41" s="37">
        <v>0.2</v>
      </c>
      <c r="EI41" s="37">
        <v>0.1</v>
      </c>
      <c r="EJ41" s="37">
        <v>0.1</v>
      </c>
      <c r="EK41" s="37">
        <v>0.1</v>
      </c>
      <c r="EL41" s="37">
        <v>0.1</v>
      </c>
      <c r="EM41" s="37">
        <v>0.1</v>
      </c>
      <c r="EO41" s="37"/>
      <c r="EP41" s="21" t="s">
        <v>15</v>
      </c>
      <c r="EQ41" s="37">
        <v>3.4</v>
      </c>
      <c r="ER41" s="37">
        <v>3.7</v>
      </c>
      <c r="ES41" s="37">
        <v>3.8</v>
      </c>
      <c r="ET41" s="37">
        <v>3.8</v>
      </c>
      <c r="EU41" s="37">
        <v>3.8</v>
      </c>
      <c r="EV41" s="37">
        <v>3.7</v>
      </c>
      <c r="EW41" s="37">
        <v>3.8</v>
      </c>
      <c r="EX41" s="37">
        <v>3.8</v>
      </c>
      <c r="EY41" s="37">
        <v>3.5</v>
      </c>
      <c r="EZ41" s="37">
        <v>3.3</v>
      </c>
      <c r="FA41" s="37">
        <v>3.2</v>
      </c>
      <c r="FB41" s="37">
        <v>3.1</v>
      </c>
      <c r="FC41" s="37">
        <v>3</v>
      </c>
      <c r="FD41" s="37">
        <v>3</v>
      </c>
      <c r="FE41" s="37">
        <v>2.9</v>
      </c>
      <c r="FF41" s="37">
        <v>2.8</v>
      </c>
      <c r="FG41" s="37">
        <v>2.7</v>
      </c>
      <c r="FH41" s="37">
        <v>2.6</v>
      </c>
      <c r="FI41" s="37">
        <v>2.5</v>
      </c>
      <c r="FJ41" s="37">
        <v>2.5</v>
      </c>
      <c r="FK41" s="37">
        <v>2.5</v>
      </c>
    </row>
    <row r="42" spans="1:167" ht="14.5">
      <c r="A42" s="37"/>
      <c r="B42" s="19" t="s">
        <v>164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37"/>
      <c r="Z42" s="19" t="s">
        <v>164</v>
      </c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37"/>
      <c r="AX42" s="19" t="s">
        <v>164</v>
      </c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37"/>
      <c r="BV42" s="19" t="s">
        <v>164</v>
      </c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37"/>
      <c r="CT42" s="19" t="s">
        <v>164</v>
      </c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37"/>
      <c r="DR42" s="19" t="s">
        <v>164</v>
      </c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37"/>
      <c r="EP42" s="19" t="s">
        <v>164</v>
      </c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4.5">
      <c r="A43" s="37"/>
      <c r="B43" s="36" t="s">
        <v>165</v>
      </c>
      <c r="C43" s="37">
        <v>1.7</v>
      </c>
      <c r="D43" s="37">
        <v>1.7</v>
      </c>
      <c r="E43" s="37">
        <v>1.7</v>
      </c>
      <c r="F43" s="37">
        <v>1.7</v>
      </c>
      <c r="G43" s="37">
        <v>1.6</v>
      </c>
      <c r="H43" s="37">
        <v>1.6</v>
      </c>
      <c r="I43" s="37">
        <v>1.6</v>
      </c>
      <c r="J43" s="37">
        <v>1.6</v>
      </c>
      <c r="K43" s="37">
        <v>1.6</v>
      </c>
      <c r="L43" s="37">
        <v>1.5</v>
      </c>
      <c r="M43" s="37">
        <v>1.5</v>
      </c>
      <c r="N43" s="37">
        <v>1.5</v>
      </c>
      <c r="O43" s="37">
        <v>1.5</v>
      </c>
      <c r="P43" s="37">
        <v>1.5</v>
      </c>
      <c r="Q43" s="37">
        <v>1.5</v>
      </c>
      <c r="R43" s="37">
        <v>1.4</v>
      </c>
      <c r="S43" s="37">
        <v>1.4</v>
      </c>
      <c r="T43" s="37">
        <v>1.4</v>
      </c>
      <c r="U43" s="37">
        <v>1.4</v>
      </c>
      <c r="V43" s="37">
        <v>1.4</v>
      </c>
      <c r="W43" s="37">
        <v>1.4</v>
      </c>
      <c r="Y43" s="37"/>
      <c r="Z43" s="36" t="s">
        <v>165</v>
      </c>
      <c r="AA43" s="37">
        <v>3.6</v>
      </c>
      <c r="AB43" s="37">
        <v>3.6</v>
      </c>
      <c r="AC43" s="37">
        <v>3.6</v>
      </c>
      <c r="AD43" s="37">
        <v>3.6</v>
      </c>
      <c r="AE43" s="37">
        <v>3.6</v>
      </c>
      <c r="AF43" s="37">
        <v>3.5</v>
      </c>
      <c r="AG43" s="37">
        <v>3.5</v>
      </c>
      <c r="AH43" s="37">
        <v>3.4</v>
      </c>
      <c r="AI43" s="37">
        <v>3.4</v>
      </c>
      <c r="AJ43" s="37">
        <v>3.3</v>
      </c>
      <c r="AK43" s="37">
        <v>3.3</v>
      </c>
      <c r="AL43" s="37">
        <v>3.2</v>
      </c>
      <c r="AM43" s="37">
        <v>3.2</v>
      </c>
      <c r="AN43" s="37">
        <v>3.2</v>
      </c>
      <c r="AO43" s="37">
        <v>3.2</v>
      </c>
      <c r="AP43" s="37">
        <v>3.2</v>
      </c>
      <c r="AQ43" s="37">
        <v>3.2</v>
      </c>
      <c r="AR43" s="37">
        <v>3.2</v>
      </c>
      <c r="AS43" s="37">
        <v>3.2</v>
      </c>
      <c r="AT43" s="37">
        <v>3.2</v>
      </c>
      <c r="AU43" s="37">
        <v>3.2</v>
      </c>
      <c r="AW43" s="37"/>
      <c r="AX43" s="36" t="s">
        <v>165</v>
      </c>
      <c r="AY43" s="37">
        <v>0.2</v>
      </c>
      <c r="AZ43" s="37">
        <v>0.2</v>
      </c>
      <c r="BA43" s="37">
        <v>0.2</v>
      </c>
      <c r="BB43" s="37">
        <v>0.2</v>
      </c>
      <c r="BC43" s="37">
        <v>0.2</v>
      </c>
      <c r="BD43" s="37">
        <v>0.2</v>
      </c>
      <c r="BE43" s="37">
        <v>0.2</v>
      </c>
      <c r="BF43" s="37">
        <v>0.2</v>
      </c>
      <c r="BG43" s="37">
        <v>0.2</v>
      </c>
      <c r="BH43" s="37">
        <v>0.2</v>
      </c>
      <c r="BI43" s="37">
        <v>0.2</v>
      </c>
      <c r="BJ43" s="37">
        <v>0.2</v>
      </c>
      <c r="BK43" s="37">
        <v>0.2</v>
      </c>
      <c r="BL43" s="37">
        <v>0.2</v>
      </c>
      <c r="BM43" s="37">
        <v>0.2</v>
      </c>
      <c r="BN43" s="37">
        <v>0.2</v>
      </c>
      <c r="BO43" s="37">
        <v>0.2</v>
      </c>
      <c r="BP43" s="37">
        <v>0.2</v>
      </c>
      <c r="BQ43" s="37">
        <v>0.2</v>
      </c>
      <c r="BR43" s="37">
        <v>0.2</v>
      </c>
      <c r="BS43" s="37">
        <v>0.2</v>
      </c>
      <c r="BU43" s="37"/>
      <c r="BV43" s="36" t="s">
        <v>165</v>
      </c>
      <c r="BW43" s="37">
        <v>0</v>
      </c>
      <c r="BX43" s="37">
        <v>0</v>
      </c>
      <c r="BY43" s="37">
        <v>0</v>
      </c>
      <c r="BZ43" s="37">
        <v>0</v>
      </c>
      <c r="CA43" s="37">
        <v>0</v>
      </c>
      <c r="CB43" s="37">
        <v>0</v>
      </c>
      <c r="CC43" s="37">
        <v>0</v>
      </c>
      <c r="CD43" s="37">
        <v>0</v>
      </c>
      <c r="CE43" s="37">
        <v>0</v>
      </c>
      <c r="CF43" s="37">
        <v>0</v>
      </c>
      <c r="CG43" s="37">
        <v>0</v>
      </c>
      <c r="CH43" s="37">
        <v>0</v>
      </c>
      <c r="CI43" s="37">
        <v>0</v>
      </c>
      <c r="CJ43" s="37">
        <v>0</v>
      </c>
      <c r="CK43" s="37">
        <v>0</v>
      </c>
      <c r="CL43" s="37">
        <v>0</v>
      </c>
      <c r="CM43" s="37">
        <v>0</v>
      </c>
      <c r="CN43" s="37">
        <v>0</v>
      </c>
      <c r="CO43" s="37">
        <v>0</v>
      </c>
      <c r="CP43" s="37">
        <v>0</v>
      </c>
      <c r="CQ43" s="37">
        <v>0</v>
      </c>
      <c r="CS43" s="37"/>
      <c r="CT43" s="36" t="s">
        <v>165</v>
      </c>
      <c r="CU43" s="37">
        <v>0</v>
      </c>
      <c r="CV43" s="37">
        <v>0</v>
      </c>
      <c r="CW43" s="37">
        <v>0</v>
      </c>
      <c r="CX43" s="37">
        <v>0</v>
      </c>
      <c r="CY43" s="37">
        <v>0</v>
      </c>
      <c r="CZ43" s="37">
        <v>0</v>
      </c>
      <c r="DA43" s="37">
        <v>0</v>
      </c>
      <c r="DB43" s="37">
        <v>0</v>
      </c>
      <c r="DC43" s="37">
        <v>0</v>
      </c>
      <c r="DD43" s="37">
        <v>0</v>
      </c>
      <c r="DE43" s="37">
        <v>0</v>
      </c>
      <c r="DF43" s="37">
        <v>0</v>
      </c>
      <c r="DG43" s="37">
        <v>0</v>
      </c>
      <c r="DH43" s="37">
        <v>0</v>
      </c>
      <c r="DI43" s="37">
        <v>0</v>
      </c>
      <c r="DJ43" s="37">
        <v>0</v>
      </c>
      <c r="DK43" s="37">
        <v>0</v>
      </c>
      <c r="DL43" s="37">
        <v>0</v>
      </c>
      <c r="DM43" s="37">
        <v>0</v>
      </c>
      <c r="DN43" s="37">
        <v>0</v>
      </c>
      <c r="DO43" s="37">
        <v>0</v>
      </c>
      <c r="DQ43" s="37"/>
      <c r="DR43" s="36" t="s">
        <v>165</v>
      </c>
      <c r="DS43" s="37">
        <v>0</v>
      </c>
      <c r="DT43" s="37">
        <v>0</v>
      </c>
      <c r="DU43" s="37">
        <v>0</v>
      </c>
      <c r="DV43" s="37">
        <v>0</v>
      </c>
      <c r="DW43" s="37">
        <v>0</v>
      </c>
      <c r="DX43" s="37">
        <v>0</v>
      </c>
      <c r="DY43" s="37">
        <v>0</v>
      </c>
      <c r="DZ43" s="37">
        <v>0</v>
      </c>
      <c r="EA43" s="37">
        <v>0</v>
      </c>
      <c r="EB43" s="37">
        <v>0</v>
      </c>
      <c r="EC43" s="37">
        <v>0</v>
      </c>
      <c r="ED43" s="37">
        <v>0</v>
      </c>
      <c r="EE43" s="37">
        <v>0</v>
      </c>
      <c r="EF43" s="37">
        <v>0</v>
      </c>
      <c r="EG43" s="37">
        <v>0</v>
      </c>
      <c r="EH43" s="37">
        <v>0</v>
      </c>
      <c r="EI43" s="37">
        <v>0</v>
      </c>
      <c r="EJ43" s="37">
        <v>0</v>
      </c>
      <c r="EK43" s="37">
        <v>0</v>
      </c>
      <c r="EL43" s="37">
        <v>0</v>
      </c>
      <c r="EM43" s="37">
        <v>0</v>
      </c>
      <c r="EO43" s="37"/>
      <c r="EP43" s="36" t="s">
        <v>165</v>
      </c>
      <c r="EQ43" s="37">
        <v>0.6</v>
      </c>
      <c r="ER43" s="37">
        <v>0.6</v>
      </c>
      <c r="ES43" s="37">
        <v>0.6</v>
      </c>
      <c r="ET43" s="37">
        <v>0.6</v>
      </c>
      <c r="EU43" s="37">
        <v>0.6</v>
      </c>
      <c r="EV43" s="37">
        <v>0.6</v>
      </c>
      <c r="EW43" s="37">
        <v>0.6</v>
      </c>
      <c r="EX43" s="37">
        <v>0.6</v>
      </c>
      <c r="EY43" s="37">
        <v>0.6</v>
      </c>
      <c r="EZ43" s="37">
        <v>0.6</v>
      </c>
      <c r="FA43" s="37">
        <v>0.6</v>
      </c>
      <c r="FB43" s="37">
        <v>0.6</v>
      </c>
      <c r="FC43" s="37">
        <v>0.6</v>
      </c>
      <c r="FD43" s="37">
        <v>0.6</v>
      </c>
      <c r="FE43" s="37">
        <v>0.6</v>
      </c>
      <c r="FF43" s="37">
        <v>0.6</v>
      </c>
      <c r="FG43" s="37">
        <v>0.6</v>
      </c>
      <c r="FH43" s="37">
        <v>0.6</v>
      </c>
      <c r="FI43" s="37">
        <v>0.6</v>
      </c>
      <c r="FJ43" s="37">
        <v>0.6</v>
      </c>
      <c r="FK43" s="37">
        <v>0.6</v>
      </c>
    </row>
    <row r="44" spans="1:167" ht="14.5">
      <c r="A44" s="37"/>
      <c r="B44" s="36" t="s">
        <v>166</v>
      </c>
      <c r="C44" s="37">
        <v>1.1000000000000001</v>
      </c>
      <c r="D44" s="37">
        <v>1.1000000000000001</v>
      </c>
      <c r="E44" s="37">
        <v>1.1000000000000001</v>
      </c>
      <c r="F44" s="37">
        <v>1.1000000000000001</v>
      </c>
      <c r="G44" s="37">
        <v>1.1000000000000001</v>
      </c>
      <c r="H44" s="37">
        <v>1.1000000000000001</v>
      </c>
      <c r="I44" s="37">
        <v>1</v>
      </c>
      <c r="J44" s="37">
        <v>1</v>
      </c>
      <c r="K44" s="37">
        <v>1</v>
      </c>
      <c r="L44" s="37">
        <v>1</v>
      </c>
      <c r="M44" s="37">
        <v>1</v>
      </c>
      <c r="N44" s="37">
        <v>1</v>
      </c>
      <c r="O44" s="37">
        <v>0.9</v>
      </c>
      <c r="P44" s="37">
        <v>0.9</v>
      </c>
      <c r="Q44" s="37">
        <v>0.9</v>
      </c>
      <c r="R44" s="37">
        <v>0.9</v>
      </c>
      <c r="S44" s="37">
        <v>0.9</v>
      </c>
      <c r="T44" s="37">
        <v>0.9</v>
      </c>
      <c r="U44" s="37">
        <v>0.9</v>
      </c>
      <c r="V44" s="37">
        <v>0.9</v>
      </c>
      <c r="W44" s="37">
        <v>0.9</v>
      </c>
      <c r="Y44" s="37"/>
      <c r="Z44" s="36" t="s">
        <v>166</v>
      </c>
      <c r="AA44" s="37">
        <v>1.4</v>
      </c>
      <c r="AB44" s="37">
        <v>1.4</v>
      </c>
      <c r="AC44" s="37">
        <v>1.4</v>
      </c>
      <c r="AD44" s="37">
        <v>1.4</v>
      </c>
      <c r="AE44" s="37">
        <v>1.4</v>
      </c>
      <c r="AF44" s="37">
        <v>1.4</v>
      </c>
      <c r="AG44" s="37">
        <v>1.4</v>
      </c>
      <c r="AH44" s="37">
        <v>1.3</v>
      </c>
      <c r="AI44" s="37">
        <v>1.3</v>
      </c>
      <c r="AJ44" s="37">
        <v>1.3</v>
      </c>
      <c r="AK44" s="37">
        <v>1.3</v>
      </c>
      <c r="AL44" s="37">
        <v>1.3</v>
      </c>
      <c r="AM44" s="37">
        <v>1.3</v>
      </c>
      <c r="AN44" s="37">
        <v>1.3</v>
      </c>
      <c r="AO44" s="37">
        <v>1.3</v>
      </c>
      <c r="AP44" s="37">
        <v>1.3</v>
      </c>
      <c r="AQ44" s="37">
        <v>1.2</v>
      </c>
      <c r="AR44" s="37">
        <v>1.2</v>
      </c>
      <c r="AS44" s="37">
        <v>1.3</v>
      </c>
      <c r="AT44" s="37">
        <v>1.3</v>
      </c>
      <c r="AU44" s="37">
        <v>1.3</v>
      </c>
      <c r="AW44" s="37"/>
      <c r="AX44" s="36" t="s">
        <v>166</v>
      </c>
      <c r="AY44" s="37">
        <v>0.2</v>
      </c>
      <c r="AZ44" s="37">
        <v>0.2</v>
      </c>
      <c r="BA44" s="37">
        <v>0.2</v>
      </c>
      <c r="BB44" s="37">
        <v>0.2</v>
      </c>
      <c r="BC44" s="37">
        <v>0.2</v>
      </c>
      <c r="BD44" s="37">
        <v>0.2</v>
      </c>
      <c r="BE44" s="37">
        <v>0.2</v>
      </c>
      <c r="BF44" s="37">
        <v>0.2</v>
      </c>
      <c r="BG44" s="37">
        <v>0.2</v>
      </c>
      <c r="BH44" s="37">
        <v>0.2</v>
      </c>
      <c r="BI44" s="37">
        <v>0.2</v>
      </c>
      <c r="BJ44" s="37">
        <v>0.2</v>
      </c>
      <c r="BK44" s="37">
        <v>0.2</v>
      </c>
      <c r="BL44" s="37">
        <v>0.2</v>
      </c>
      <c r="BM44" s="37">
        <v>0.2</v>
      </c>
      <c r="BN44" s="37">
        <v>0.2</v>
      </c>
      <c r="BO44" s="37">
        <v>0.2</v>
      </c>
      <c r="BP44" s="37">
        <v>0.2</v>
      </c>
      <c r="BQ44" s="37">
        <v>0.2</v>
      </c>
      <c r="BR44" s="37">
        <v>0.2</v>
      </c>
      <c r="BS44" s="37">
        <v>0.2</v>
      </c>
      <c r="BU44" s="37"/>
      <c r="BV44" s="36" t="s">
        <v>166</v>
      </c>
      <c r="BW44" s="37">
        <v>0</v>
      </c>
      <c r="BX44" s="37">
        <v>0</v>
      </c>
      <c r="BY44" s="37">
        <v>0</v>
      </c>
      <c r="BZ44" s="37">
        <v>0</v>
      </c>
      <c r="CA44" s="37">
        <v>0</v>
      </c>
      <c r="CB44" s="37">
        <v>0</v>
      </c>
      <c r="CC44" s="37">
        <v>0</v>
      </c>
      <c r="CD44" s="37">
        <v>0</v>
      </c>
      <c r="CE44" s="37">
        <v>0</v>
      </c>
      <c r="CF44" s="37">
        <v>0</v>
      </c>
      <c r="CG44" s="37">
        <v>0</v>
      </c>
      <c r="CH44" s="37">
        <v>0</v>
      </c>
      <c r="CI44" s="37">
        <v>0</v>
      </c>
      <c r="CJ44" s="37">
        <v>0</v>
      </c>
      <c r="CK44" s="37">
        <v>0</v>
      </c>
      <c r="CL44" s="37">
        <v>0</v>
      </c>
      <c r="CM44" s="37">
        <v>0</v>
      </c>
      <c r="CN44" s="37">
        <v>0</v>
      </c>
      <c r="CO44" s="37">
        <v>0</v>
      </c>
      <c r="CP44" s="37">
        <v>0</v>
      </c>
      <c r="CQ44" s="37">
        <v>0</v>
      </c>
      <c r="CS44" s="37"/>
      <c r="CT44" s="36" t="s">
        <v>166</v>
      </c>
      <c r="CU44" s="37">
        <v>0</v>
      </c>
      <c r="CV44" s="37">
        <v>0</v>
      </c>
      <c r="CW44" s="37">
        <v>0</v>
      </c>
      <c r="CX44" s="37">
        <v>0</v>
      </c>
      <c r="CY44" s="37">
        <v>0</v>
      </c>
      <c r="CZ44" s="37">
        <v>0</v>
      </c>
      <c r="DA44" s="37">
        <v>0</v>
      </c>
      <c r="DB44" s="37">
        <v>0</v>
      </c>
      <c r="DC44" s="37">
        <v>0</v>
      </c>
      <c r="DD44" s="37">
        <v>0</v>
      </c>
      <c r="DE44" s="37">
        <v>0</v>
      </c>
      <c r="DF44" s="37">
        <v>0</v>
      </c>
      <c r="DG44" s="37">
        <v>0</v>
      </c>
      <c r="DH44" s="37">
        <v>0</v>
      </c>
      <c r="DI44" s="37">
        <v>0</v>
      </c>
      <c r="DJ44" s="37">
        <v>0</v>
      </c>
      <c r="DK44" s="37">
        <v>0</v>
      </c>
      <c r="DL44" s="37">
        <v>0</v>
      </c>
      <c r="DM44" s="37">
        <v>0</v>
      </c>
      <c r="DN44" s="37">
        <v>0</v>
      </c>
      <c r="DO44" s="37">
        <v>0</v>
      </c>
      <c r="DQ44" s="37"/>
      <c r="DR44" s="36" t="s">
        <v>166</v>
      </c>
      <c r="DS44" s="37">
        <v>0</v>
      </c>
      <c r="DT44" s="37">
        <v>0</v>
      </c>
      <c r="DU44" s="37">
        <v>0</v>
      </c>
      <c r="DV44" s="37">
        <v>0</v>
      </c>
      <c r="DW44" s="37">
        <v>0</v>
      </c>
      <c r="DX44" s="37">
        <v>0</v>
      </c>
      <c r="DY44" s="37">
        <v>0</v>
      </c>
      <c r="DZ44" s="37">
        <v>0</v>
      </c>
      <c r="EA44" s="37">
        <v>0</v>
      </c>
      <c r="EB44" s="37">
        <v>0</v>
      </c>
      <c r="EC44" s="37">
        <v>0</v>
      </c>
      <c r="ED44" s="37">
        <v>0</v>
      </c>
      <c r="EE44" s="37">
        <v>0</v>
      </c>
      <c r="EF44" s="37">
        <v>0</v>
      </c>
      <c r="EG44" s="37">
        <v>0</v>
      </c>
      <c r="EH44" s="37">
        <v>0</v>
      </c>
      <c r="EI44" s="37">
        <v>0</v>
      </c>
      <c r="EJ44" s="37">
        <v>0</v>
      </c>
      <c r="EK44" s="37">
        <v>0</v>
      </c>
      <c r="EL44" s="37">
        <v>0</v>
      </c>
      <c r="EM44" s="37">
        <v>0</v>
      </c>
      <c r="EO44" s="37"/>
      <c r="EP44" s="36" t="s">
        <v>166</v>
      </c>
      <c r="EQ44" s="37">
        <v>0.1</v>
      </c>
      <c r="ER44" s="37">
        <v>0.1</v>
      </c>
      <c r="ES44" s="37">
        <v>0.1</v>
      </c>
      <c r="ET44" s="37">
        <v>0.1</v>
      </c>
      <c r="EU44" s="37">
        <v>0.1</v>
      </c>
      <c r="EV44" s="37">
        <v>0.1</v>
      </c>
      <c r="EW44" s="37">
        <v>0.1</v>
      </c>
      <c r="EX44" s="37">
        <v>0.1</v>
      </c>
      <c r="EY44" s="37">
        <v>0.1</v>
      </c>
      <c r="EZ44" s="37">
        <v>0.1</v>
      </c>
      <c r="FA44" s="37">
        <v>0.1</v>
      </c>
      <c r="FB44" s="37">
        <v>0.1</v>
      </c>
      <c r="FC44" s="37">
        <v>0.1</v>
      </c>
      <c r="FD44" s="37">
        <v>0.1</v>
      </c>
      <c r="FE44" s="37">
        <v>0.1</v>
      </c>
      <c r="FF44" s="37">
        <v>0.1</v>
      </c>
      <c r="FG44" s="37">
        <v>0.1</v>
      </c>
      <c r="FH44" s="37">
        <v>0.1</v>
      </c>
      <c r="FI44" s="37">
        <v>0.1</v>
      </c>
      <c r="FJ44" s="37">
        <v>0.1</v>
      </c>
      <c r="FK44" s="37">
        <v>0.1</v>
      </c>
    </row>
    <row r="45" spans="1:167" ht="14.5">
      <c r="A45" s="37"/>
      <c r="B45" s="36" t="s">
        <v>167</v>
      </c>
      <c r="C45" s="37">
        <v>0</v>
      </c>
      <c r="D45" s="37">
        <v>0</v>
      </c>
      <c r="E45" s="37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Y45" s="37"/>
      <c r="Z45" s="36" t="s">
        <v>167</v>
      </c>
      <c r="AA45" s="37">
        <v>0.2</v>
      </c>
      <c r="AB45" s="37">
        <v>0.2</v>
      </c>
      <c r="AC45" s="37">
        <v>0.2</v>
      </c>
      <c r="AD45" s="37">
        <v>0.2</v>
      </c>
      <c r="AE45" s="37">
        <v>0.2</v>
      </c>
      <c r="AF45" s="37">
        <v>0.2</v>
      </c>
      <c r="AG45" s="37">
        <v>0.2</v>
      </c>
      <c r="AH45" s="37">
        <v>0.2</v>
      </c>
      <c r="AI45" s="37">
        <v>0.2</v>
      </c>
      <c r="AJ45" s="37">
        <v>0.2</v>
      </c>
      <c r="AK45" s="37">
        <v>0.2</v>
      </c>
      <c r="AL45" s="37">
        <v>0.2</v>
      </c>
      <c r="AM45" s="37">
        <v>0.2</v>
      </c>
      <c r="AN45" s="37">
        <v>0.2</v>
      </c>
      <c r="AO45" s="37">
        <v>0.2</v>
      </c>
      <c r="AP45" s="37">
        <v>0.2</v>
      </c>
      <c r="AQ45" s="37">
        <v>0.2</v>
      </c>
      <c r="AR45" s="37">
        <v>0.2</v>
      </c>
      <c r="AS45" s="37">
        <v>0.2</v>
      </c>
      <c r="AT45" s="37">
        <v>0.2</v>
      </c>
      <c r="AU45" s="37">
        <v>0.2</v>
      </c>
      <c r="AW45" s="37"/>
      <c r="AX45" s="36" t="s">
        <v>167</v>
      </c>
      <c r="AY45" s="37">
        <v>0.3</v>
      </c>
      <c r="AZ45" s="37">
        <v>0.3</v>
      </c>
      <c r="BA45" s="37">
        <v>0.3</v>
      </c>
      <c r="BB45" s="37">
        <v>0.3</v>
      </c>
      <c r="BC45" s="37">
        <v>0.3</v>
      </c>
      <c r="BD45" s="37">
        <v>0.3</v>
      </c>
      <c r="BE45" s="37">
        <v>0.3</v>
      </c>
      <c r="BF45" s="37">
        <v>0.3</v>
      </c>
      <c r="BG45" s="37">
        <v>0.3</v>
      </c>
      <c r="BH45" s="37">
        <v>0.3</v>
      </c>
      <c r="BI45" s="37">
        <v>0.3</v>
      </c>
      <c r="BJ45" s="37">
        <v>0.3</v>
      </c>
      <c r="BK45" s="37">
        <v>0.3</v>
      </c>
      <c r="BL45" s="37">
        <v>0.3</v>
      </c>
      <c r="BM45" s="37">
        <v>0.3</v>
      </c>
      <c r="BN45" s="37">
        <v>0.3</v>
      </c>
      <c r="BO45" s="37">
        <v>0.3</v>
      </c>
      <c r="BP45" s="37">
        <v>0.3</v>
      </c>
      <c r="BQ45" s="37">
        <v>0.3</v>
      </c>
      <c r="BR45" s="37">
        <v>0.3</v>
      </c>
      <c r="BS45" s="37">
        <v>0.3</v>
      </c>
      <c r="BU45" s="37"/>
      <c r="BV45" s="36" t="s">
        <v>167</v>
      </c>
      <c r="BW45" s="37">
        <v>0</v>
      </c>
      <c r="BX45" s="37">
        <v>0</v>
      </c>
      <c r="BY45" s="37">
        <v>0</v>
      </c>
      <c r="BZ45" s="37">
        <v>0</v>
      </c>
      <c r="CA45" s="37">
        <v>0</v>
      </c>
      <c r="CB45" s="37">
        <v>0</v>
      </c>
      <c r="CC45" s="37">
        <v>0</v>
      </c>
      <c r="CD45" s="37">
        <v>0</v>
      </c>
      <c r="CE45" s="37">
        <v>0</v>
      </c>
      <c r="CF45" s="37">
        <v>0</v>
      </c>
      <c r="CG45" s="37">
        <v>0</v>
      </c>
      <c r="CH45" s="37">
        <v>0</v>
      </c>
      <c r="CI45" s="37">
        <v>0</v>
      </c>
      <c r="CJ45" s="37">
        <v>0</v>
      </c>
      <c r="CK45" s="37">
        <v>0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36" t="s">
        <v>167</v>
      </c>
      <c r="CU45" s="37">
        <v>0.5</v>
      </c>
      <c r="CV45" s="37">
        <v>0.5</v>
      </c>
      <c r="CW45" s="37">
        <v>0.4</v>
      </c>
      <c r="CX45" s="37">
        <v>0.4</v>
      </c>
      <c r="CY45" s="37">
        <v>0.4</v>
      </c>
      <c r="CZ45" s="37">
        <v>0.4</v>
      </c>
      <c r="DA45" s="37">
        <v>0.4</v>
      </c>
      <c r="DB45" s="37">
        <v>0.4</v>
      </c>
      <c r="DC45" s="37">
        <v>0.4</v>
      </c>
      <c r="DD45" s="37">
        <v>0.4</v>
      </c>
      <c r="DE45" s="37">
        <v>0.3</v>
      </c>
      <c r="DF45" s="37">
        <v>0.3</v>
      </c>
      <c r="DG45" s="37">
        <v>0.3</v>
      </c>
      <c r="DH45" s="37">
        <v>0.3</v>
      </c>
      <c r="DI45" s="37">
        <v>0.3</v>
      </c>
      <c r="DJ45" s="37">
        <v>0.3</v>
      </c>
      <c r="DK45" s="37">
        <v>0.3</v>
      </c>
      <c r="DL45" s="37">
        <v>0.3</v>
      </c>
      <c r="DM45" s="37">
        <v>0.3</v>
      </c>
      <c r="DN45" s="37">
        <v>0.2</v>
      </c>
      <c r="DO45" s="37">
        <v>0.2</v>
      </c>
      <c r="DQ45" s="37"/>
      <c r="DR45" s="36" t="s">
        <v>167</v>
      </c>
      <c r="DS45" s="37">
        <v>0.1</v>
      </c>
      <c r="DT45" s="37">
        <v>0.1</v>
      </c>
      <c r="DU45" s="37">
        <v>0.1</v>
      </c>
      <c r="DV45" s="37">
        <v>0.1</v>
      </c>
      <c r="DW45" s="37">
        <v>0.1</v>
      </c>
      <c r="DX45" s="37">
        <v>0.1</v>
      </c>
      <c r="DY45" s="37">
        <v>0.1</v>
      </c>
      <c r="DZ45" s="37">
        <v>0.1</v>
      </c>
      <c r="EA45" s="37">
        <v>0.1</v>
      </c>
      <c r="EB45" s="37">
        <v>0.1</v>
      </c>
      <c r="EC45" s="37">
        <v>0.1</v>
      </c>
      <c r="ED45" s="37">
        <v>0.1</v>
      </c>
      <c r="EE45" s="37">
        <v>0.1</v>
      </c>
      <c r="EF45" s="37">
        <v>0.1</v>
      </c>
      <c r="EG45" s="37">
        <v>0.1</v>
      </c>
      <c r="EH45" s="37">
        <v>0.1</v>
      </c>
      <c r="EI45" s="37">
        <v>0.1</v>
      </c>
      <c r="EJ45" s="37">
        <v>0.1</v>
      </c>
      <c r="EK45" s="37">
        <v>0.1</v>
      </c>
      <c r="EL45" s="37">
        <v>0.1</v>
      </c>
      <c r="EM45" s="37">
        <v>0.1</v>
      </c>
      <c r="EO45" s="37"/>
      <c r="EP45" s="36" t="s">
        <v>167</v>
      </c>
      <c r="EQ45" s="37">
        <v>0.2</v>
      </c>
      <c r="ER45" s="37">
        <v>0.2</v>
      </c>
      <c r="ES45" s="37">
        <v>0.2</v>
      </c>
      <c r="ET45" s="37">
        <v>0.2</v>
      </c>
      <c r="EU45" s="37">
        <v>0.2</v>
      </c>
      <c r="EV45" s="37">
        <v>0.2</v>
      </c>
      <c r="EW45" s="37">
        <v>0.2</v>
      </c>
      <c r="EX45" s="37">
        <v>0.2</v>
      </c>
      <c r="EY45" s="37">
        <v>0.3</v>
      </c>
      <c r="EZ45" s="37">
        <v>0.3</v>
      </c>
      <c r="FA45" s="37">
        <v>0.3</v>
      </c>
      <c r="FB45" s="37">
        <v>0.3</v>
      </c>
      <c r="FC45" s="37">
        <v>0.3</v>
      </c>
      <c r="FD45" s="37">
        <v>0.3</v>
      </c>
      <c r="FE45" s="37">
        <v>0.3</v>
      </c>
      <c r="FF45" s="37">
        <v>0.3</v>
      </c>
      <c r="FG45" s="37">
        <v>0.3</v>
      </c>
      <c r="FH45" s="37">
        <v>0.3</v>
      </c>
      <c r="FI45" s="37">
        <v>0.3</v>
      </c>
      <c r="FJ45" s="37">
        <v>0.3</v>
      </c>
      <c r="FK45" s="37">
        <v>0.3</v>
      </c>
    </row>
    <row r="46" spans="1:167" ht="14.5">
      <c r="A46" s="37"/>
      <c r="B46" s="36" t="s">
        <v>168</v>
      </c>
      <c r="C46" s="37">
        <v>0.7</v>
      </c>
      <c r="D46" s="37">
        <v>0.7</v>
      </c>
      <c r="E46" s="37">
        <v>0.7</v>
      </c>
      <c r="F46" s="37">
        <v>0.7</v>
      </c>
      <c r="G46" s="37">
        <v>0.7</v>
      </c>
      <c r="H46" s="37">
        <v>0.7</v>
      </c>
      <c r="I46" s="37">
        <v>0.7</v>
      </c>
      <c r="J46" s="37">
        <v>0.8</v>
      </c>
      <c r="K46" s="37">
        <v>0.8</v>
      </c>
      <c r="L46" s="37">
        <v>0.8</v>
      </c>
      <c r="M46" s="37">
        <v>0.8</v>
      </c>
      <c r="N46" s="37">
        <v>0.8</v>
      </c>
      <c r="O46" s="37">
        <v>0.8</v>
      </c>
      <c r="P46" s="37">
        <v>0.8</v>
      </c>
      <c r="Q46" s="37">
        <v>0.8</v>
      </c>
      <c r="R46" s="37">
        <v>0.8</v>
      </c>
      <c r="S46" s="37">
        <v>0.8</v>
      </c>
      <c r="T46" s="37">
        <v>0.8</v>
      </c>
      <c r="U46" s="37">
        <v>0.8</v>
      </c>
      <c r="V46" s="37">
        <v>0.8</v>
      </c>
      <c r="W46" s="37">
        <v>0.8</v>
      </c>
      <c r="Y46" s="37"/>
      <c r="Z46" s="36" t="s">
        <v>168</v>
      </c>
      <c r="AA46" s="37">
        <v>4.4000000000000004</v>
      </c>
      <c r="AB46" s="37">
        <v>4.5999999999999996</v>
      </c>
      <c r="AC46" s="37">
        <v>4.7</v>
      </c>
      <c r="AD46" s="37">
        <v>4.7</v>
      </c>
      <c r="AE46" s="37">
        <v>4.8</v>
      </c>
      <c r="AF46" s="37">
        <v>4.8</v>
      </c>
      <c r="AG46" s="37">
        <v>4.7</v>
      </c>
      <c r="AH46" s="37">
        <v>4.7</v>
      </c>
      <c r="AI46" s="37">
        <v>4.7</v>
      </c>
      <c r="AJ46" s="37">
        <v>4.7</v>
      </c>
      <c r="AK46" s="37">
        <v>4.7</v>
      </c>
      <c r="AL46" s="37">
        <v>4.7</v>
      </c>
      <c r="AM46" s="37">
        <v>4.7</v>
      </c>
      <c r="AN46" s="37">
        <v>4.8</v>
      </c>
      <c r="AO46" s="37">
        <v>4.8</v>
      </c>
      <c r="AP46" s="37">
        <v>4.8</v>
      </c>
      <c r="AQ46" s="37">
        <v>4.9000000000000004</v>
      </c>
      <c r="AR46" s="37">
        <v>4.9000000000000004</v>
      </c>
      <c r="AS46" s="37">
        <v>5</v>
      </c>
      <c r="AT46" s="37">
        <v>5</v>
      </c>
      <c r="AU46" s="37">
        <v>5.0999999999999996</v>
      </c>
      <c r="AW46" s="37"/>
      <c r="AX46" s="36" t="s">
        <v>168</v>
      </c>
      <c r="AY46" s="37">
        <v>0.1</v>
      </c>
      <c r="AZ46" s="37">
        <v>0.1</v>
      </c>
      <c r="BA46" s="37">
        <v>0.1</v>
      </c>
      <c r="BB46" s="37">
        <v>0.1</v>
      </c>
      <c r="BC46" s="37">
        <v>0.1</v>
      </c>
      <c r="BD46" s="37">
        <v>0.1</v>
      </c>
      <c r="BE46" s="37">
        <v>0.1</v>
      </c>
      <c r="BF46" s="37">
        <v>0.1</v>
      </c>
      <c r="BG46" s="37">
        <v>0.1</v>
      </c>
      <c r="BH46" s="37">
        <v>0.1</v>
      </c>
      <c r="BI46" s="37">
        <v>0.1</v>
      </c>
      <c r="BJ46" s="37">
        <v>0.1</v>
      </c>
      <c r="BK46" s="37">
        <v>0.1</v>
      </c>
      <c r="BL46" s="37">
        <v>0.1</v>
      </c>
      <c r="BM46" s="37">
        <v>0.1</v>
      </c>
      <c r="BN46" s="37">
        <v>0.1</v>
      </c>
      <c r="BO46" s="37">
        <v>0.1</v>
      </c>
      <c r="BP46" s="37">
        <v>0.1</v>
      </c>
      <c r="BQ46" s="37">
        <v>0.1</v>
      </c>
      <c r="BR46" s="37">
        <v>0.1</v>
      </c>
      <c r="BS46" s="37">
        <v>0.1</v>
      </c>
      <c r="BU46" s="37"/>
      <c r="BV46" s="36" t="s">
        <v>168</v>
      </c>
      <c r="BW46" s="37">
        <v>0</v>
      </c>
      <c r="BX46" s="37">
        <v>0</v>
      </c>
      <c r="BY46" s="37">
        <v>0</v>
      </c>
      <c r="BZ46" s="37">
        <v>0</v>
      </c>
      <c r="CA46" s="37">
        <v>0</v>
      </c>
      <c r="CB46" s="37">
        <v>0</v>
      </c>
      <c r="CC46" s="37">
        <v>0</v>
      </c>
      <c r="CD46" s="37">
        <v>0</v>
      </c>
      <c r="CE46" s="37">
        <v>0</v>
      </c>
      <c r="CF46" s="37">
        <v>0</v>
      </c>
      <c r="CG46" s="37">
        <v>0</v>
      </c>
      <c r="CH46" s="37">
        <v>0</v>
      </c>
      <c r="CI46" s="37">
        <v>0</v>
      </c>
      <c r="CJ46" s="37">
        <v>0</v>
      </c>
      <c r="CK46" s="37">
        <v>0</v>
      </c>
      <c r="CL46" s="37">
        <v>0</v>
      </c>
      <c r="CM46" s="37">
        <v>0</v>
      </c>
      <c r="CN46" s="37">
        <v>0</v>
      </c>
      <c r="CO46" s="37">
        <v>0</v>
      </c>
      <c r="CP46" s="37">
        <v>0</v>
      </c>
      <c r="CQ46" s="37">
        <v>0</v>
      </c>
      <c r="CS46" s="37"/>
      <c r="CT46" s="36" t="s">
        <v>168</v>
      </c>
      <c r="CU46" s="37">
        <v>0</v>
      </c>
      <c r="CV46" s="37">
        <v>0</v>
      </c>
      <c r="CW46" s="37">
        <v>0</v>
      </c>
      <c r="CX46" s="37">
        <v>0</v>
      </c>
      <c r="CY46" s="37">
        <v>0</v>
      </c>
      <c r="CZ46" s="37">
        <v>0</v>
      </c>
      <c r="DA46" s="37">
        <v>0</v>
      </c>
      <c r="DB46" s="37">
        <v>0</v>
      </c>
      <c r="DC46" s="37">
        <v>0</v>
      </c>
      <c r="DD46" s="37">
        <v>0</v>
      </c>
      <c r="DE46" s="37">
        <v>0</v>
      </c>
      <c r="DF46" s="37">
        <v>0</v>
      </c>
      <c r="DG46" s="37">
        <v>0</v>
      </c>
      <c r="DH46" s="37">
        <v>0</v>
      </c>
      <c r="DI46" s="37">
        <v>0</v>
      </c>
      <c r="DJ46" s="37">
        <v>0</v>
      </c>
      <c r="DK46" s="37">
        <v>0</v>
      </c>
      <c r="DL46" s="37">
        <v>0</v>
      </c>
      <c r="DM46" s="37">
        <v>0</v>
      </c>
      <c r="DN46" s="37">
        <v>0</v>
      </c>
      <c r="DO46" s="37">
        <v>0</v>
      </c>
      <c r="DQ46" s="37"/>
      <c r="DR46" s="36" t="s">
        <v>168</v>
      </c>
      <c r="DS46" s="37">
        <v>0</v>
      </c>
      <c r="DT46" s="37">
        <v>0</v>
      </c>
      <c r="DU46" s="37">
        <v>0</v>
      </c>
      <c r="DV46" s="37">
        <v>0</v>
      </c>
      <c r="DW46" s="37">
        <v>0</v>
      </c>
      <c r="DX46" s="37">
        <v>0</v>
      </c>
      <c r="DY46" s="37">
        <v>0</v>
      </c>
      <c r="DZ46" s="37">
        <v>0</v>
      </c>
      <c r="EA46" s="37">
        <v>0</v>
      </c>
      <c r="EB46" s="37">
        <v>0</v>
      </c>
      <c r="EC46" s="37">
        <v>0</v>
      </c>
      <c r="ED46" s="37">
        <v>0</v>
      </c>
      <c r="EE46" s="37">
        <v>0</v>
      </c>
      <c r="EF46" s="37">
        <v>0</v>
      </c>
      <c r="EG46" s="37">
        <v>0</v>
      </c>
      <c r="EH46" s="37">
        <v>0</v>
      </c>
      <c r="EI46" s="37">
        <v>0</v>
      </c>
      <c r="EJ46" s="37">
        <v>0</v>
      </c>
      <c r="EK46" s="37">
        <v>0</v>
      </c>
      <c r="EL46" s="37">
        <v>0</v>
      </c>
      <c r="EM46" s="37">
        <v>0</v>
      </c>
      <c r="EO46" s="37"/>
      <c r="EP46" s="36" t="s">
        <v>168</v>
      </c>
      <c r="EQ46" s="37">
        <v>0</v>
      </c>
      <c r="ER46" s="37">
        <v>0</v>
      </c>
      <c r="ES46" s="37">
        <v>0</v>
      </c>
      <c r="ET46" s="37">
        <v>0</v>
      </c>
      <c r="EU46" s="37">
        <v>0</v>
      </c>
      <c r="EV46" s="37">
        <v>0</v>
      </c>
      <c r="EW46" s="37">
        <v>0</v>
      </c>
      <c r="EX46" s="37">
        <v>0</v>
      </c>
      <c r="EY46" s="37">
        <v>0</v>
      </c>
      <c r="EZ46" s="37">
        <v>0</v>
      </c>
      <c r="FA46" s="37">
        <v>0</v>
      </c>
      <c r="FB46" s="37">
        <v>0</v>
      </c>
      <c r="FC46" s="37">
        <v>0</v>
      </c>
      <c r="FD46" s="37">
        <v>0</v>
      </c>
      <c r="FE46" s="37">
        <v>0</v>
      </c>
      <c r="FF46" s="37">
        <v>0</v>
      </c>
      <c r="FG46" s="37">
        <v>0</v>
      </c>
      <c r="FH46" s="37">
        <v>0</v>
      </c>
      <c r="FI46" s="37">
        <v>0</v>
      </c>
      <c r="FJ46" s="37">
        <v>0</v>
      </c>
      <c r="FK46" s="37">
        <v>0</v>
      </c>
    </row>
    <row r="47" spans="1:167" ht="14.5">
      <c r="A47" s="206"/>
      <c r="B47" s="206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206"/>
      <c r="Z47" s="206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206"/>
      <c r="AX47" s="206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206"/>
      <c r="BV47" s="206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206"/>
      <c r="CT47" s="206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206"/>
      <c r="DR47" s="206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206"/>
      <c r="EP47" s="206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4.5">
      <c r="A48" s="208" t="s">
        <v>169</v>
      </c>
      <c r="B48" s="208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208" t="s">
        <v>169</v>
      </c>
      <c r="Z48" s="208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208" t="s">
        <v>169</v>
      </c>
      <c r="AX48" s="208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208" t="s">
        <v>169</v>
      </c>
      <c r="BV48" s="208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208" t="s">
        <v>169</v>
      </c>
      <c r="CT48" s="208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208" t="s">
        <v>169</v>
      </c>
      <c r="DR48" s="208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208" t="s">
        <v>169</v>
      </c>
      <c r="EP48" s="208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4.5">
      <c r="A49" s="206"/>
      <c r="B49" s="20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206"/>
      <c r="Z49" s="206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206"/>
      <c r="AX49" s="206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206"/>
      <c r="BV49" s="206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206"/>
      <c r="CT49" s="206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206"/>
      <c r="DR49" s="206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206"/>
      <c r="EP49" s="206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4.5">
      <c r="A50" s="206"/>
      <c r="B50" s="206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206"/>
      <c r="Z50" s="206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206"/>
      <c r="AX50" s="206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206"/>
      <c r="BV50" s="206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206"/>
      <c r="CT50" s="206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206"/>
      <c r="DR50" s="206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206"/>
      <c r="EP50" s="206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4.5">
      <c r="A51" s="206"/>
      <c r="B51" s="206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206"/>
      <c r="Z51" s="206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206"/>
      <c r="AX51" s="206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206"/>
      <c r="BV51" s="206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206"/>
      <c r="CT51" s="206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206"/>
      <c r="DR51" s="206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206"/>
      <c r="EP51" s="206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4.5">
      <c r="A52" s="206"/>
      <c r="B52" s="206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206"/>
      <c r="Z52" s="206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206"/>
      <c r="AX52" s="206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206"/>
      <c r="BV52" s="206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206"/>
      <c r="CT52" s="206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206"/>
      <c r="DR52" s="206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206"/>
      <c r="EP52" s="206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4.5">
      <c r="A53" s="206"/>
      <c r="B53" s="206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206"/>
      <c r="Z53" s="206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206"/>
      <c r="AX53" s="206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206"/>
      <c r="BV53" s="206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206"/>
      <c r="CT53" s="206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206"/>
      <c r="DR53" s="206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206"/>
      <c r="EP53" s="206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4.5">
      <c r="A54" s="206"/>
      <c r="B54" s="206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206"/>
      <c r="Z54" s="206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206"/>
      <c r="AX54" s="206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206"/>
      <c r="BV54" s="206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206"/>
      <c r="CT54" s="206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206"/>
      <c r="DR54" s="206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206"/>
      <c r="EP54" s="206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4.5">
      <c r="A55" s="206"/>
      <c r="B55" s="206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206"/>
      <c r="Z55" s="206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206"/>
      <c r="AX55" s="206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206"/>
      <c r="BV55" s="206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206"/>
      <c r="CT55" s="206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206"/>
      <c r="DR55" s="206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206"/>
      <c r="EP55" s="206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4.5">
      <c r="A56" s="206"/>
      <c r="B56" s="206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206"/>
      <c r="Z56" s="206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206"/>
      <c r="AX56" s="206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206"/>
      <c r="BV56" s="206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206"/>
      <c r="CT56" s="206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206"/>
      <c r="DR56" s="206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206"/>
      <c r="EP56" s="206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4.5">
      <c r="A57" s="206"/>
      <c r="B57" s="206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206"/>
      <c r="Z57" s="206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206"/>
      <c r="AX57" s="206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206"/>
      <c r="BV57" s="206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206"/>
      <c r="CT57" s="206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206"/>
      <c r="DR57" s="206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206"/>
      <c r="EP57" s="206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4.5">
      <c r="A58" s="206"/>
      <c r="B58" s="206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206"/>
      <c r="Z58" s="206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206"/>
      <c r="AX58" s="206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206"/>
      <c r="BV58" s="206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206"/>
      <c r="CT58" s="206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206"/>
      <c r="DR58" s="206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206"/>
      <c r="EP58" s="206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4.5">
      <c r="A59" s="206"/>
      <c r="B59" s="206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206"/>
      <c r="Z59" s="206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206"/>
      <c r="AX59" s="206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206"/>
      <c r="BV59" s="206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206"/>
      <c r="CT59" s="206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206"/>
      <c r="DR59" s="206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206"/>
      <c r="EP59" s="206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4.5">
      <c r="A60" s="206"/>
      <c r="B60" s="206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206"/>
      <c r="Z60" s="206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206"/>
      <c r="AX60" s="206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206"/>
      <c r="BV60" s="206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206"/>
      <c r="CT60" s="206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206"/>
      <c r="DR60" s="206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206"/>
      <c r="EP60" s="206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4.5">
      <c r="A61" s="206"/>
      <c r="B61" s="206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206"/>
      <c r="Z61" s="206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206"/>
      <c r="AX61" s="206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206"/>
      <c r="BV61" s="206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206"/>
      <c r="CT61" s="206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206"/>
      <c r="DR61" s="206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206"/>
      <c r="EP61" s="206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4.5">
      <c r="A62" s="206"/>
      <c r="B62" s="206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206"/>
      <c r="Z62" s="206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206"/>
      <c r="AX62" s="206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206"/>
      <c r="BV62" s="206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206"/>
      <c r="CT62" s="206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206"/>
      <c r="DR62" s="206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206"/>
      <c r="EP62" s="206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4.5">
      <c r="A63" s="206"/>
      <c r="B63" s="206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206"/>
      <c r="Z63" s="206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206"/>
      <c r="AX63" s="206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206"/>
      <c r="BV63" s="206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206"/>
      <c r="CT63" s="206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206"/>
      <c r="DR63" s="206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206"/>
      <c r="EP63" s="206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4.5">
      <c r="A64" s="206"/>
      <c r="B64" s="206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206"/>
      <c r="Z64" s="206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206"/>
      <c r="AX64" s="206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206"/>
      <c r="BV64" s="206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206"/>
      <c r="CT64" s="206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206"/>
      <c r="DR64" s="206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206"/>
      <c r="EP64" s="206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4.5">
      <c r="A65" s="206"/>
      <c r="B65" s="206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206"/>
      <c r="Z65" s="206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206"/>
      <c r="AX65" s="206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206"/>
      <c r="BV65" s="206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206"/>
      <c r="CT65" s="206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206"/>
      <c r="DR65" s="206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206"/>
      <c r="EP65" s="206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4.5">
      <c r="A66" s="206"/>
      <c r="B66" s="206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206"/>
      <c r="Z66" s="206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206"/>
      <c r="AX66" s="206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206"/>
      <c r="BV66" s="206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206"/>
      <c r="CT66" s="206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206"/>
      <c r="DR66" s="206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206"/>
      <c r="EP66" s="206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4.5">
      <c r="A67" s="206"/>
      <c r="B67" s="206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206"/>
      <c r="Z67" s="206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206"/>
      <c r="AX67" s="206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206"/>
      <c r="BV67" s="206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206"/>
      <c r="CT67" s="206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206"/>
      <c r="DR67" s="206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206"/>
      <c r="EP67" s="206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4.5">
      <c r="A68" s="206"/>
      <c r="B68" s="206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206"/>
      <c r="Z68" s="206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206"/>
      <c r="AX68" s="206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206"/>
      <c r="BV68" s="206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206"/>
      <c r="CT68" s="206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206"/>
      <c r="DR68" s="206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206"/>
      <c r="EP68" s="206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4.5">
      <c r="A69" s="206"/>
      <c r="B69" s="206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206"/>
      <c r="Z69" s="206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206"/>
      <c r="AX69" s="206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206"/>
      <c r="BV69" s="206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206"/>
      <c r="CT69" s="206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206"/>
      <c r="DR69" s="206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206"/>
      <c r="EP69" s="206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4.5">
      <c r="A70" s="206"/>
      <c r="B70" s="206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206"/>
      <c r="Z70" s="206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206"/>
      <c r="AX70" s="206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206"/>
      <c r="BV70" s="206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206"/>
      <c r="CT70" s="206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206"/>
      <c r="DR70" s="206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206"/>
      <c r="EP70" s="206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4.5">
      <c r="A71" s="206"/>
      <c r="B71" s="206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206"/>
      <c r="Z71" s="206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206"/>
      <c r="AX71" s="206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206"/>
      <c r="BV71" s="206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206"/>
      <c r="CT71" s="206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206"/>
      <c r="DR71" s="206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206"/>
      <c r="EP71" s="206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4.5">
      <c r="A72" s="206"/>
      <c r="B72" s="206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206"/>
      <c r="Z72" s="206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206"/>
      <c r="AX72" s="206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206"/>
      <c r="BV72" s="206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206"/>
      <c r="CT72" s="206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206"/>
      <c r="DR72" s="206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206"/>
      <c r="EP72" s="206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4.5">
      <c r="A73" s="206"/>
      <c r="B73" s="206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206"/>
      <c r="Z73" s="206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206"/>
      <c r="AX73" s="206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206"/>
      <c r="BV73" s="206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206"/>
      <c r="CT73" s="206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206"/>
      <c r="DR73" s="206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206"/>
      <c r="EP73" s="206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4.5">
      <c r="A74" s="206"/>
      <c r="B74" s="206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206"/>
      <c r="Z74" s="206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206"/>
      <c r="AX74" s="206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206"/>
      <c r="BV74" s="206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206"/>
      <c r="CT74" s="206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206"/>
      <c r="DR74" s="206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206"/>
      <c r="EP74" s="206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4.5">
      <c r="A75" s="206"/>
      <c r="B75" s="206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206"/>
      <c r="EP75" s="206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4.5">
      <c r="A76" s="206"/>
      <c r="B76" s="206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206"/>
      <c r="EP76" s="206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4.5">
      <c r="A77" s="206"/>
      <c r="B77" s="206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206"/>
      <c r="EP77" s="206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4.5">
      <c r="A78" s="206"/>
      <c r="B78" s="206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206"/>
      <c r="EP78" s="206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4.5">
      <c r="A79" s="206"/>
      <c r="B79" s="206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206"/>
      <c r="EP79" s="206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4.5">
      <c r="A80" s="206"/>
      <c r="B80" s="206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206"/>
      <c r="EP80" s="206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4.5">
      <c r="A81" s="206"/>
      <c r="B81" s="206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206"/>
      <c r="EP81" s="206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4.5">
      <c r="A82" s="206"/>
      <c r="B82" s="206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206"/>
      <c r="EP82" s="206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4.5">
      <c r="A83" s="206"/>
      <c r="B83" s="206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206"/>
      <c r="EP83" s="206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4.5">
      <c r="A84" s="206"/>
      <c r="B84" s="206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206"/>
      <c r="EP84" s="206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4.5">
      <c r="A85" s="206"/>
      <c r="B85" s="206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206"/>
      <c r="EP85" s="206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4.5">
      <c r="A86" s="206"/>
      <c r="B86" s="206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206"/>
      <c r="EP86" s="206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4.5">
      <c r="A87" s="206"/>
      <c r="B87" s="206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206"/>
      <c r="EP87" s="206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4.5">
      <c r="A88" s="206"/>
      <c r="B88" s="206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206"/>
      <c r="EP88" s="206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4.5">
      <c r="A89" s="206"/>
      <c r="B89" s="206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206"/>
      <c r="EP89" s="206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4.5">
      <c r="A90" s="206"/>
      <c r="B90" s="206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206"/>
      <c r="EP90" s="206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4.5">
      <c r="A91" s="206"/>
      <c r="B91" s="206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206"/>
      <c r="EP91" s="206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4.5">
      <c r="A92" s="206"/>
      <c r="B92" s="206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206"/>
      <c r="EP92" s="206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4.5">
      <c r="A93" s="206"/>
      <c r="B93" s="206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206"/>
      <c r="EP93" s="206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4.5">
      <c r="A94" s="206"/>
      <c r="B94" s="206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206"/>
      <c r="EP94" s="206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4.5">
      <c r="A95" s="206"/>
      <c r="B95" s="206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206"/>
      <c r="EP95" s="206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4.5">
      <c r="A96" s="206"/>
      <c r="B96" s="206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206"/>
      <c r="EP96" s="206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4.5">
      <c r="A97" s="206"/>
      <c r="B97" s="206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206"/>
      <c r="EP97" s="206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4.5">
      <c r="A98" s="206"/>
      <c r="B98" s="206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206"/>
      <c r="EP98" s="206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4.5">
      <c r="A99" s="206"/>
      <c r="B99" s="206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206"/>
      <c r="EP99" s="206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4.5">
      <c r="A100" s="206"/>
      <c r="B100" s="206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206"/>
      <c r="EP100" s="206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4.5">
      <c r="A101" s="206"/>
      <c r="B101" s="206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206"/>
      <c r="EP101" s="206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4.5">
      <c r="A102" s="206"/>
      <c r="B102" s="206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206"/>
      <c r="EP102" s="206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4.5">
      <c r="A103" s="206"/>
      <c r="B103" s="206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206"/>
      <c r="EP103" s="206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4.5">
      <c r="A104" s="206"/>
      <c r="B104" s="206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206"/>
      <c r="EP104" s="206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4.5">
      <c r="A105" s="206"/>
      <c r="B105" s="206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</row>
    <row r="106" spans="1:167" ht="14.5">
      <c r="A106" s="206"/>
      <c r="B106" s="206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</row>
    <row r="107" spans="1:167" ht="14.5">
      <c r="A107" s="206"/>
      <c r="B107" s="206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</row>
    <row r="108" spans="1:167" ht="14.5">
      <c r="A108" s="206"/>
      <c r="B108" s="206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</row>
    <row r="109" spans="1:167" ht="14.5">
      <c r="A109" s="206"/>
      <c r="B109" s="206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</row>
    <row r="110" spans="1:167" ht="14.5">
      <c r="A110" s="206"/>
      <c r="B110" s="206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</row>
    <row r="111" spans="1:167" ht="14.5">
      <c r="A111" s="206"/>
      <c r="B111" s="206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4.5">
      <c r="A112" s="206"/>
      <c r="B112" s="206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4.5">
      <c r="A113" s="206"/>
      <c r="B113" s="206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4.5">
      <c r="A114" s="206"/>
      <c r="B114" s="206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4.5">
      <c r="A115" s="206"/>
      <c r="B115" s="206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4.5">
      <c r="A116" s="206"/>
      <c r="B116" s="206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4.5">
      <c r="A117" s="206"/>
      <c r="B117" s="206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4.5">
      <c r="A118" s="206"/>
      <c r="B118" s="206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4.5">
      <c r="A119" s="206"/>
      <c r="B119" s="206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4.5">
      <c r="A120" s="206"/>
      <c r="B120" s="206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4.5">
      <c r="A121" s="206"/>
      <c r="B121" s="206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4.5">
      <c r="A122" s="206"/>
      <c r="B122" s="206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4.5">
      <c r="A123" s="206"/>
      <c r="B123" s="206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4.5">
      <c r="A124" s="206"/>
      <c r="B124" s="206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4.5">
      <c r="A125" s="206"/>
      <c r="B125" s="206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4.5">
      <c r="A126" s="206"/>
      <c r="B126" s="206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4.5">
      <c r="A127" s="206"/>
      <c r="B127" s="206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4.5">
      <c r="A128" s="206"/>
      <c r="B128" s="206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4.5">
      <c r="A129" s="206"/>
      <c r="B129" s="206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4.5">
      <c r="A130" s="206"/>
      <c r="B130" s="206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4.5">
      <c r="A131" s="206"/>
      <c r="B131" s="206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4.5">
      <c r="A132" s="206"/>
      <c r="B132" s="206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4.5">
      <c r="A133" s="206"/>
      <c r="B133" s="206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4.5">
      <c r="A134" s="206"/>
      <c r="B134" s="206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4.5">
      <c r="A135" s="206"/>
      <c r="B135" s="206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4.5">
      <c r="A136" s="206"/>
      <c r="B136" s="206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4.5">
      <c r="A137" s="206"/>
      <c r="B137" s="206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4.5">
      <c r="A138" s="206"/>
      <c r="B138" s="206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4.5">
      <c r="A139" s="206"/>
      <c r="B139" s="206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4.5">
      <c r="A140" s="206"/>
      <c r="B140" s="206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4.5">
      <c r="A141" s="206"/>
      <c r="B141" s="206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4.5">
      <c r="A142" s="206"/>
      <c r="B142" s="206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4.5">
      <c r="A143" s="206"/>
      <c r="B143" s="206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4.5">
      <c r="A144" s="206"/>
      <c r="B144" s="206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4.5">
      <c r="A145" s="206"/>
      <c r="B145" s="206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4.5">
      <c r="A146" s="206"/>
      <c r="B146" s="206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4.5">
      <c r="A147" s="206"/>
      <c r="B147" s="206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4.5">
      <c r="A148" s="206"/>
      <c r="B148" s="206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4.5">
      <c r="A149" s="206"/>
      <c r="B149" s="206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4.5">
      <c r="A150" s="206"/>
      <c r="B150" s="206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4.5">
      <c r="A151" s="206"/>
      <c r="B151" s="206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4.5">
      <c r="A152" s="206"/>
      <c r="B152" s="206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4.5">
      <c r="A153" s="206"/>
      <c r="B153" s="206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4.5">
      <c r="A154" s="206"/>
      <c r="B154" s="206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4.5">
      <c r="A155" s="206"/>
      <c r="B155" s="206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4.5">
      <c r="A156" s="206"/>
      <c r="B156" s="206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4.5">
      <c r="A157" s="206"/>
      <c r="B157" s="206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4.5">
      <c r="A158" s="206"/>
      <c r="B158" s="206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4.5">
      <c r="A159" s="206"/>
      <c r="B159" s="206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4.5">
      <c r="A160" s="206"/>
      <c r="B160" s="206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4.5">
      <c r="A161" s="206"/>
      <c r="B161" s="206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4.5">
      <c r="A162" s="206"/>
      <c r="B162" s="206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</sheetData>
  <mergeCells count="405">
    <mergeCell ref="EO100:EP100"/>
    <mergeCell ref="EO101:EP101"/>
    <mergeCell ref="EO102:EP102"/>
    <mergeCell ref="EO103:EP103"/>
    <mergeCell ref="EO104:EP104"/>
    <mergeCell ref="EO94:EP94"/>
    <mergeCell ref="EO95:EP95"/>
    <mergeCell ref="EO96:EP96"/>
    <mergeCell ref="EO97:EP97"/>
    <mergeCell ref="EO98:EP98"/>
    <mergeCell ref="EO99:EP99"/>
    <mergeCell ref="EO88:EP88"/>
    <mergeCell ref="EO89:EP89"/>
    <mergeCell ref="EO90:EP90"/>
    <mergeCell ref="EO91:EP91"/>
    <mergeCell ref="EO92:EP92"/>
    <mergeCell ref="EO93:EP93"/>
    <mergeCell ref="EO82:EP82"/>
    <mergeCell ref="EO83:EP83"/>
    <mergeCell ref="EO84:EP84"/>
    <mergeCell ref="EO85:EP85"/>
    <mergeCell ref="EO86:EP86"/>
    <mergeCell ref="EO87:EP87"/>
    <mergeCell ref="EO76:EP76"/>
    <mergeCell ref="EO77:EP77"/>
    <mergeCell ref="EO78:EP78"/>
    <mergeCell ref="EO79:EP79"/>
    <mergeCell ref="EO80:EP80"/>
    <mergeCell ref="EO81:EP81"/>
    <mergeCell ref="EO70:EP70"/>
    <mergeCell ref="EO71:EP71"/>
    <mergeCell ref="EO72:EP72"/>
    <mergeCell ref="EO73:EP73"/>
    <mergeCell ref="EO74:EP74"/>
    <mergeCell ref="EO75:EP75"/>
    <mergeCell ref="EO64:EP64"/>
    <mergeCell ref="EO65:EP65"/>
    <mergeCell ref="EO66:EP66"/>
    <mergeCell ref="EO67:EP67"/>
    <mergeCell ref="EO68:EP68"/>
    <mergeCell ref="EO69:EP69"/>
    <mergeCell ref="EO58:EP58"/>
    <mergeCell ref="EO59:EP59"/>
    <mergeCell ref="EO60:EP60"/>
    <mergeCell ref="EO61:EP61"/>
    <mergeCell ref="EO62:EP62"/>
    <mergeCell ref="EO63:EP63"/>
    <mergeCell ref="EO52:EP52"/>
    <mergeCell ref="EO53:EP53"/>
    <mergeCell ref="EO54:EP54"/>
    <mergeCell ref="EO55:EP55"/>
    <mergeCell ref="EO56:EP56"/>
    <mergeCell ref="EO57:EP57"/>
    <mergeCell ref="EO30:EP30"/>
    <mergeCell ref="EO47:EP47"/>
    <mergeCell ref="EO48:EP48"/>
    <mergeCell ref="EO49:EP49"/>
    <mergeCell ref="EO50:EP50"/>
    <mergeCell ref="EO51:EP51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DQ57:DR57"/>
    <mergeCell ref="DQ58:DR58"/>
    <mergeCell ref="DQ59:DR59"/>
    <mergeCell ref="DQ60:DR60"/>
    <mergeCell ref="DQ61:DR61"/>
    <mergeCell ref="DQ62:DR62"/>
    <mergeCell ref="DQ51:DR51"/>
    <mergeCell ref="DQ52:DR52"/>
    <mergeCell ref="DQ53:DR53"/>
    <mergeCell ref="DQ54:DR54"/>
    <mergeCell ref="DQ55:DR55"/>
    <mergeCell ref="DQ56:DR56"/>
    <mergeCell ref="DQ12:DR12"/>
    <mergeCell ref="DQ30:DR30"/>
    <mergeCell ref="DQ47:DR47"/>
    <mergeCell ref="DQ48:DR48"/>
    <mergeCell ref="DQ49:DR49"/>
    <mergeCell ref="DQ50:DR50"/>
    <mergeCell ref="DQ6:DR6"/>
    <mergeCell ref="DQ7:DR7"/>
    <mergeCell ref="DQ8:DR8"/>
    <mergeCell ref="DQ9:DR9"/>
    <mergeCell ref="DQ10:DR10"/>
    <mergeCell ref="DQ11:DR11"/>
    <mergeCell ref="CS70:CT70"/>
    <mergeCell ref="CS71:CT71"/>
    <mergeCell ref="CS72:CT72"/>
    <mergeCell ref="CS73:CT73"/>
    <mergeCell ref="CS74:CT74"/>
    <mergeCell ref="DQ1:DR1"/>
    <mergeCell ref="DQ2:DR2"/>
    <mergeCell ref="DQ3:DR3"/>
    <mergeCell ref="DQ4:DR4"/>
    <mergeCell ref="DQ5:DR5"/>
    <mergeCell ref="CS64:CT64"/>
    <mergeCell ref="CS65:CT65"/>
    <mergeCell ref="CS66:CT66"/>
    <mergeCell ref="CS67:CT67"/>
    <mergeCell ref="CS68:CT68"/>
    <mergeCell ref="CS69:CT69"/>
    <mergeCell ref="CS58:CT58"/>
    <mergeCell ref="CS59:CT59"/>
    <mergeCell ref="CS60:CT60"/>
    <mergeCell ref="CS61:CT61"/>
    <mergeCell ref="CS62:CT62"/>
    <mergeCell ref="CS63:CT63"/>
    <mergeCell ref="CS52:CT52"/>
    <mergeCell ref="CS53:CT53"/>
    <mergeCell ref="CS54:CT54"/>
    <mergeCell ref="CS55:CT55"/>
    <mergeCell ref="CS56:CT56"/>
    <mergeCell ref="CS57:CT57"/>
    <mergeCell ref="CS30:CT30"/>
    <mergeCell ref="CS47:CT47"/>
    <mergeCell ref="CS48:CT48"/>
    <mergeCell ref="CS49:CT49"/>
    <mergeCell ref="CS50:CT50"/>
    <mergeCell ref="CS51:CT51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BU57:BV57"/>
    <mergeCell ref="BU58:BV58"/>
    <mergeCell ref="BU59:BV59"/>
    <mergeCell ref="BU60:BV60"/>
    <mergeCell ref="BU61:BV61"/>
    <mergeCell ref="BU62:BV62"/>
    <mergeCell ref="BU51:BV51"/>
    <mergeCell ref="BU52:BV52"/>
    <mergeCell ref="BU53:BV53"/>
    <mergeCell ref="BU54:BV54"/>
    <mergeCell ref="BU55:BV55"/>
    <mergeCell ref="BU56:BV56"/>
    <mergeCell ref="BU30:BV30"/>
    <mergeCell ref="BU47:BV47"/>
    <mergeCell ref="BU48:BV48"/>
    <mergeCell ref="BU49:BV49"/>
    <mergeCell ref="BU50:BV50"/>
    <mergeCell ref="BU6:BV6"/>
    <mergeCell ref="BU7:BV7"/>
    <mergeCell ref="BU8:BV8"/>
    <mergeCell ref="BU9:BV9"/>
    <mergeCell ref="BU10:BV10"/>
    <mergeCell ref="BU11:BV11"/>
    <mergeCell ref="AW71:AX71"/>
    <mergeCell ref="AW72:AX72"/>
    <mergeCell ref="AW73:AX73"/>
    <mergeCell ref="AW74:AX74"/>
    <mergeCell ref="BU1:BV1"/>
    <mergeCell ref="BU2:BV2"/>
    <mergeCell ref="BU3:BV3"/>
    <mergeCell ref="BU4:BV4"/>
    <mergeCell ref="BU5:BV5"/>
    <mergeCell ref="AW64:AX64"/>
    <mergeCell ref="AW65:AX65"/>
    <mergeCell ref="AW66:AX66"/>
    <mergeCell ref="AW67:AX67"/>
    <mergeCell ref="AW68:AX68"/>
    <mergeCell ref="AW69:AX69"/>
    <mergeCell ref="AW58:AX58"/>
    <mergeCell ref="AW59:AX59"/>
    <mergeCell ref="AW60:AX60"/>
    <mergeCell ref="AW61:AX61"/>
    <mergeCell ref="AW62:AX62"/>
    <mergeCell ref="AW63:AX63"/>
    <mergeCell ref="AW52:AX52"/>
    <mergeCell ref="AW53:AX53"/>
    <mergeCell ref="BU12:BV12"/>
    <mergeCell ref="AW56:AX56"/>
    <mergeCell ref="AW57:AX57"/>
    <mergeCell ref="AW30:AX30"/>
    <mergeCell ref="AW47:AX47"/>
    <mergeCell ref="AW48:AX48"/>
    <mergeCell ref="AW49:AX49"/>
    <mergeCell ref="AW50:AX50"/>
    <mergeCell ref="AW51:AX51"/>
    <mergeCell ref="AW70:AX70"/>
    <mergeCell ref="AW7:AX7"/>
    <mergeCell ref="AW8:AX8"/>
    <mergeCell ref="AW9:AX9"/>
    <mergeCell ref="AW10:AX10"/>
    <mergeCell ref="AW11:AX11"/>
    <mergeCell ref="AW12:AX12"/>
    <mergeCell ref="Y71:Z71"/>
    <mergeCell ref="Y72:Z72"/>
    <mergeCell ref="Y73:Z73"/>
    <mergeCell ref="Y58:Z58"/>
    <mergeCell ref="Y47:Z47"/>
    <mergeCell ref="Y48:Z48"/>
    <mergeCell ref="Y49:Z49"/>
    <mergeCell ref="Y50:Z50"/>
    <mergeCell ref="Y51:Z51"/>
    <mergeCell ref="Y52:Z52"/>
    <mergeCell ref="Y8:Z8"/>
    <mergeCell ref="Y9:Z9"/>
    <mergeCell ref="Y10:Z10"/>
    <mergeCell ref="Y11:Z11"/>
    <mergeCell ref="Y12:Z12"/>
    <mergeCell ref="Y30:Z30"/>
    <mergeCell ref="AW54:AX54"/>
    <mergeCell ref="AW55:AX55"/>
    <mergeCell ref="Y74:Z74"/>
    <mergeCell ref="AW1:AX1"/>
    <mergeCell ref="AW2:AX2"/>
    <mergeCell ref="AW3:AX3"/>
    <mergeCell ref="AW4:AX4"/>
    <mergeCell ref="AW5:AX5"/>
    <mergeCell ref="AW6:AX6"/>
    <mergeCell ref="Y65:Z65"/>
    <mergeCell ref="Y66:Z66"/>
    <mergeCell ref="Y67:Z67"/>
    <mergeCell ref="Y68:Z68"/>
    <mergeCell ref="Y69:Z69"/>
    <mergeCell ref="Y70:Z70"/>
    <mergeCell ref="Y59:Z59"/>
    <mergeCell ref="Y60:Z60"/>
    <mergeCell ref="Y61:Z61"/>
    <mergeCell ref="Y62:Z62"/>
    <mergeCell ref="Y63:Z63"/>
    <mergeCell ref="Y64:Z64"/>
    <mergeCell ref="Y53:Z53"/>
    <mergeCell ref="Y54:Z54"/>
    <mergeCell ref="Y55:Z55"/>
    <mergeCell ref="Y56:Z56"/>
    <mergeCell ref="Y57:Z57"/>
    <mergeCell ref="A160:B160"/>
    <mergeCell ref="A161:B161"/>
    <mergeCell ref="A162:B162"/>
    <mergeCell ref="Y1:Z1"/>
    <mergeCell ref="Y2:Z2"/>
    <mergeCell ref="Y3:Z3"/>
    <mergeCell ref="Y4:Z4"/>
    <mergeCell ref="Y5:Z5"/>
    <mergeCell ref="Y6:Z6"/>
    <mergeCell ref="Y7:Z7"/>
    <mergeCell ref="A154:B154"/>
    <mergeCell ref="A155:B155"/>
    <mergeCell ref="A156:B156"/>
    <mergeCell ref="A157:B157"/>
    <mergeCell ref="A158:B158"/>
    <mergeCell ref="A159:B159"/>
    <mergeCell ref="A148:B148"/>
    <mergeCell ref="A149:B149"/>
    <mergeCell ref="A150:B150"/>
    <mergeCell ref="A151:B151"/>
    <mergeCell ref="A152:B152"/>
    <mergeCell ref="A153:B153"/>
    <mergeCell ref="A142:B142"/>
    <mergeCell ref="A143:B143"/>
    <mergeCell ref="A144:B144"/>
    <mergeCell ref="A145:B145"/>
    <mergeCell ref="A146:B146"/>
    <mergeCell ref="A147:B147"/>
    <mergeCell ref="A136:B136"/>
    <mergeCell ref="A137:B137"/>
    <mergeCell ref="A138:B138"/>
    <mergeCell ref="A139:B139"/>
    <mergeCell ref="A140:B140"/>
    <mergeCell ref="A141:B141"/>
    <mergeCell ref="A130:B130"/>
    <mergeCell ref="A131:B131"/>
    <mergeCell ref="A132:B132"/>
    <mergeCell ref="A133:B133"/>
    <mergeCell ref="A134:B134"/>
    <mergeCell ref="A135:B135"/>
    <mergeCell ref="A124:B124"/>
    <mergeCell ref="A125:B125"/>
    <mergeCell ref="A126:B126"/>
    <mergeCell ref="A127:B127"/>
    <mergeCell ref="A128:B128"/>
    <mergeCell ref="A129:B129"/>
    <mergeCell ref="A118:B118"/>
    <mergeCell ref="A119:B119"/>
    <mergeCell ref="A120:B120"/>
    <mergeCell ref="A121:B121"/>
    <mergeCell ref="A122:B122"/>
    <mergeCell ref="A123:B123"/>
    <mergeCell ref="A112:B112"/>
    <mergeCell ref="A113:B113"/>
    <mergeCell ref="A114:B114"/>
    <mergeCell ref="A115:B115"/>
    <mergeCell ref="A116:B116"/>
    <mergeCell ref="A117:B117"/>
    <mergeCell ref="A106:B106"/>
    <mergeCell ref="A107:B107"/>
    <mergeCell ref="A108:B108"/>
    <mergeCell ref="A109:B109"/>
    <mergeCell ref="A110:B110"/>
    <mergeCell ref="A111:B111"/>
    <mergeCell ref="A100:B100"/>
    <mergeCell ref="A101:B101"/>
    <mergeCell ref="A102:B102"/>
    <mergeCell ref="A103:B103"/>
    <mergeCell ref="A104:B104"/>
    <mergeCell ref="A105:B105"/>
    <mergeCell ref="A94:B94"/>
    <mergeCell ref="A95:B95"/>
    <mergeCell ref="A96:B96"/>
    <mergeCell ref="A97:B97"/>
    <mergeCell ref="A98:B98"/>
    <mergeCell ref="A99:B99"/>
    <mergeCell ref="A88:B88"/>
    <mergeCell ref="A89:B89"/>
    <mergeCell ref="A90:B90"/>
    <mergeCell ref="A91:B91"/>
    <mergeCell ref="A92:B92"/>
    <mergeCell ref="A93:B93"/>
    <mergeCell ref="A82:B82"/>
    <mergeCell ref="A83:B83"/>
    <mergeCell ref="A84:B84"/>
    <mergeCell ref="A85:B85"/>
    <mergeCell ref="A86:B86"/>
    <mergeCell ref="A87:B87"/>
    <mergeCell ref="A76:B76"/>
    <mergeCell ref="A77:B77"/>
    <mergeCell ref="A78:B78"/>
    <mergeCell ref="A79:B79"/>
    <mergeCell ref="A80:B80"/>
    <mergeCell ref="A81:B81"/>
    <mergeCell ref="A70:B70"/>
    <mergeCell ref="A71:B71"/>
    <mergeCell ref="A72:B72"/>
    <mergeCell ref="A73:B73"/>
    <mergeCell ref="A74:B74"/>
    <mergeCell ref="A75:B75"/>
    <mergeCell ref="A64:B64"/>
    <mergeCell ref="A65:B65"/>
    <mergeCell ref="A66:B66"/>
    <mergeCell ref="A67:B67"/>
    <mergeCell ref="A68:B68"/>
    <mergeCell ref="A69:B69"/>
    <mergeCell ref="A58:B58"/>
    <mergeCell ref="A59:B59"/>
    <mergeCell ref="A60:B60"/>
    <mergeCell ref="A61:B61"/>
    <mergeCell ref="A62:B62"/>
    <mergeCell ref="A63:B63"/>
    <mergeCell ref="A52:B52"/>
    <mergeCell ref="A53:B53"/>
    <mergeCell ref="A54:B54"/>
    <mergeCell ref="A55:B55"/>
    <mergeCell ref="A56:B56"/>
    <mergeCell ref="A57:B57"/>
    <mergeCell ref="A49:B49"/>
    <mergeCell ref="A50:B50"/>
    <mergeCell ref="A51:B51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30:B30"/>
    <mergeCell ref="A47:B47"/>
    <mergeCell ref="A48:B48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DB223-49A2-463F-B2A0-D358BB6F5879}">
  <dimension ref="A1:AG158"/>
  <sheetViews>
    <sheetView topLeftCell="C1" workbookViewId="0">
      <selection activeCell="G22" sqref="G22"/>
    </sheetView>
  </sheetViews>
  <sheetFormatPr defaultColWidth="8.7265625" defaultRowHeight="12.5"/>
  <cols>
    <col min="1" max="1" width="13.81640625" style="3" bestFit="1" customWidth="1"/>
    <col min="2" max="2" width="27.26953125" style="3" bestFit="1" customWidth="1"/>
    <col min="4" max="4" width="21.7265625" style="3" bestFit="1" customWidth="1"/>
    <col min="5" max="5" width="17.453125" style="3" bestFit="1" customWidth="1"/>
    <col min="6" max="6" width="19.1796875" style="3" bestFit="1" customWidth="1"/>
    <col min="7" max="7" width="27.26953125" style="3" bestFit="1" customWidth="1"/>
    <col min="8" max="8" width="17" style="3" bestFit="1" customWidth="1"/>
    <col min="9" max="9" width="11" style="3" bestFit="1" customWidth="1"/>
    <col min="10" max="13" width="12" style="3" bestFit="1" customWidth="1"/>
    <col min="14" max="17" width="8.7265625" style="3"/>
    <col min="18" max="18" width="53.54296875" style="3" bestFit="1" customWidth="1"/>
    <col min="19" max="16384" width="8.7265625" style="3"/>
  </cols>
  <sheetData>
    <row r="1" spans="1:18" ht="14.5">
      <c r="D1" s="72"/>
      <c r="E1" s="72"/>
      <c r="F1" s="74" t="s">
        <v>219</v>
      </c>
      <c r="G1" s="72"/>
      <c r="H1" s="72"/>
      <c r="I1" s="72"/>
      <c r="J1" s="72"/>
      <c r="K1" s="72"/>
      <c r="L1" s="72"/>
      <c r="M1" s="72"/>
    </row>
    <row r="2" spans="1:18" ht="15" thickBot="1">
      <c r="D2" s="75" t="s">
        <v>1</v>
      </c>
      <c r="E2" s="75" t="s">
        <v>2</v>
      </c>
      <c r="F2" s="75" t="s">
        <v>3</v>
      </c>
      <c r="G2" s="76" t="s">
        <v>141</v>
      </c>
      <c r="H2" s="3" t="s">
        <v>142</v>
      </c>
      <c r="I2" s="3" t="s">
        <v>143</v>
      </c>
      <c r="J2" s="3" t="s">
        <v>144</v>
      </c>
      <c r="K2" s="3" t="s">
        <v>145</v>
      </c>
      <c r="L2" s="3" t="s">
        <v>146</v>
      </c>
      <c r="M2" s="3" t="s">
        <v>147</v>
      </c>
      <c r="O2" s="89" t="s">
        <v>354</v>
      </c>
      <c r="R2" s="87" t="s">
        <v>355</v>
      </c>
    </row>
    <row r="3" spans="1:18">
      <c r="A3" s="152" t="s">
        <v>222</v>
      </c>
      <c r="B3" s="78" t="str">
        <f>attached_heating_EFF!B14</f>
        <v>Heating Oil – Normal Efficiency</v>
      </c>
      <c r="D3" s="3" t="s">
        <v>400</v>
      </c>
      <c r="E3" s="3" t="s">
        <v>62</v>
      </c>
      <c r="F3" s="3" t="s">
        <v>256</v>
      </c>
      <c r="G3" s="3">
        <f>attached_ApartmentHeatingStock!W15*'TechHeat-RES-AP'!O3</f>
        <v>1E-4</v>
      </c>
      <c r="H3" s="3">
        <f>attached_ApartmentHeatingStock!AU15*'TechHeat-RES-AP'!O3</f>
        <v>0</v>
      </c>
      <c r="I3" s="3">
        <f>attached_ApartmentHeatingStock!BS15*'TechHeat-RES-AP'!O3</f>
        <v>0</v>
      </c>
      <c r="J3" s="3">
        <f>attached_ApartmentHeatingStock!CQ15*'TechHeat-RES-AP'!O3</f>
        <v>0</v>
      </c>
      <c r="K3" s="3">
        <f>attached_ApartmentHeatingStock!DO15*'TechHeat-RES-AP'!O3</f>
        <v>0</v>
      </c>
      <c r="L3" s="3">
        <f>attached_ApartmentHeatingStock!EM15*'TechHeat-RES-AP'!O3</f>
        <v>0</v>
      </c>
      <c r="M3" s="3">
        <f>attached_ApartmentHeatingStock!FK15*'TechHeat-RES-AP'!O3</f>
        <v>4.0000000000000002E-4</v>
      </c>
      <c r="O3" s="3">
        <v>1E-3</v>
      </c>
    </row>
    <row r="4" spans="1:18">
      <c r="A4" s="152"/>
      <c r="B4" s="78" t="str">
        <f>attached_heating_EFF!B15</f>
        <v>Heating Oil – Medium Efficiency</v>
      </c>
      <c r="D4" s="3" t="s">
        <v>401</v>
      </c>
      <c r="E4" s="3" t="s">
        <v>62</v>
      </c>
      <c r="F4" s="3" t="s">
        <v>256</v>
      </c>
      <c r="G4" s="3">
        <f>attached_ApartmentHeatingStock!W16*'TechHeat-RES-AP'!O4</f>
        <v>4.8200000000000007E-2</v>
      </c>
      <c r="H4" s="3">
        <f>attached_ApartmentHeatingStock!AU16*'TechHeat-RES-AP'!O4</f>
        <v>9.5000000000000001E-2</v>
      </c>
      <c r="I4" s="3">
        <f>attached_ApartmentHeatingStock!BS16*'TechHeat-RES-AP'!O4</f>
        <v>4.1399999999999999E-2</v>
      </c>
      <c r="J4" s="3">
        <f>attached_ApartmentHeatingStock!CQ16*'TechHeat-RES-AP'!O4</f>
        <v>1.1000000000000001E-3</v>
      </c>
      <c r="K4" s="3">
        <f>attached_ApartmentHeatingStock!DO16*'TechHeat-RES-AP'!O4</f>
        <v>1.5E-3</v>
      </c>
      <c r="L4" s="3">
        <f>attached_ApartmentHeatingStock!EM16*'TechHeat-RES-AP'!O4</f>
        <v>9.0000000000000008E-4</v>
      </c>
      <c r="M4" s="3">
        <f>attached_ApartmentHeatingStock!FK16*'TechHeat-RES-AP'!O4</f>
        <v>1.8499999999999999E-2</v>
      </c>
      <c r="O4" s="3">
        <v>1E-3</v>
      </c>
    </row>
    <row r="5" spans="1:18">
      <c r="A5" s="152"/>
      <c r="B5" s="78" t="str">
        <f>attached_heating_EFF!B16</f>
        <v>Heating Oil – High Efficiency</v>
      </c>
      <c r="D5" s="3" t="s">
        <v>402</v>
      </c>
      <c r="E5" s="3" t="s">
        <v>62</v>
      </c>
      <c r="F5" s="3" t="s">
        <v>256</v>
      </c>
      <c r="G5" s="3">
        <f>attached_ApartmentHeatingStock!W17*'TechHeat-RES-AP'!O5</f>
        <v>0</v>
      </c>
      <c r="H5" s="3">
        <f>attached_ApartmentHeatingStock!AU17*'TechHeat-RES-AP'!O5</f>
        <v>0</v>
      </c>
      <c r="I5" s="3">
        <f>attached_ApartmentHeatingStock!BS17*'TechHeat-RES-AP'!O5</f>
        <v>0</v>
      </c>
      <c r="J5" s="3">
        <f>attached_ApartmentHeatingStock!CQ17*'TechHeat-RES-AP'!O5</f>
        <v>0</v>
      </c>
      <c r="K5" s="3">
        <f>attached_ApartmentHeatingStock!DO17*'TechHeat-RES-AP'!O5</f>
        <v>0</v>
      </c>
      <c r="L5" s="3">
        <f>attached_ApartmentHeatingStock!EM17*'TechHeat-RES-AP'!O5</f>
        <v>0</v>
      </c>
      <c r="M5" s="3">
        <f>attached_ApartmentHeatingStock!FK17*'TechHeat-RES-AP'!O5</f>
        <v>0</v>
      </c>
      <c r="O5" s="3">
        <v>1E-3</v>
      </c>
    </row>
    <row r="6" spans="1:18">
      <c r="A6" s="152"/>
      <c r="B6" s="78" t="str">
        <f>attached_heating_EFF!B17</f>
        <v>Natural Gas – Normal Efficiency</v>
      </c>
      <c r="D6" s="3" t="s">
        <v>403</v>
      </c>
      <c r="E6" s="3" t="s">
        <v>58</v>
      </c>
      <c r="F6" s="3" t="s">
        <v>256</v>
      </c>
      <c r="G6" s="3">
        <f>attached_ApartmentHeatingStock!W18*'TechHeat-RES-AP'!O6</f>
        <v>0</v>
      </c>
      <c r="H6" s="3">
        <f>attached_ApartmentHeatingStock!AU18*'TechHeat-RES-AP'!O6</f>
        <v>0</v>
      </c>
      <c r="I6" s="3">
        <f>attached_ApartmentHeatingStock!BS18*'TechHeat-RES-AP'!O6</f>
        <v>0</v>
      </c>
      <c r="J6" s="3">
        <f>attached_ApartmentHeatingStock!CQ18*'TechHeat-RES-AP'!O6</f>
        <v>0</v>
      </c>
      <c r="K6" s="3">
        <f>attached_ApartmentHeatingStock!DO18*'TechHeat-RES-AP'!O6</f>
        <v>2.9999999999999997E-4</v>
      </c>
      <c r="L6" s="3">
        <f>attached_ApartmentHeatingStock!EM18*'TechHeat-RES-AP'!O6</f>
        <v>0</v>
      </c>
      <c r="M6" s="3">
        <f>attached_ApartmentHeatingStock!FK18*'TechHeat-RES-AP'!O6</f>
        <v>0</v>
      </c>
      <c r="O6" s="3">
        <v>1E-3</v>
      </c>
    </row>
    <row r="7" spans="1:18">
      <c r="A7" s="152"/>
      <c r="B7" s="78" t="str">
        <f>attached_heating_EFF!B18</f>
        <v>Natural Gas – Medium Efficiency</v>
      </c>
      <c r="D7" s="3" t="s">
        <v>404</v>
      </c>
      <c r="E7" s="3" t="s">
        <v>58</v>
      </c>
      <c r="F7" s="3" t="s">
        <v>256</v>
      </c>
      <c r="G7" s="3">
        <f>attached_ApartmentHeatingStock!W19*'TechHeat-RES-AP'!O7</f>
        <v>6.9999999999999999E-4</v>
      </c>
      <c r="H7" s="3">
        <f>attached_ApartmentHeatingStock!AU19*'TechHeat-RES-AP'!O7</f>
        <v>7.9000000000000008E-3</v>
      </c>
      <c r="I7" s="3">
        <f>attached_ApartmentHeatingStock!BS19*'TechHeat-RES-AP'!O7</f>
        <v>0.2102</v>
      </c>
      <c r="J7" s="3">
        <f>attached_ApartmentHeatingStock!CQ19*'TechHeat-RES-AP'!O7</f>
        <v>1.34E-2</v>
      </c>
      <c r="K7" s="3">
        <f>attached_ApartmentHeatingStock!DO19*'TechHeat-RES-AP'!O7</f>
        <v>1.7000000000000001E-2</v>
      </c>
      <c r="L7" s="3">
        <f>attached_ApartmentHeatingStock!EM19*'TechHeat-RES-AP'!O7</f>
        <v>0.1333</v>
      </c>
      <c r="M7" s="3">
        <f>attached_ApartmentHeatingStock!FK19*'TechHeat-RES-AP'!O7</f>
        <v>0.123</v>
      </c>
      <c r="O7" s="3">
        <v>1E-3</v>
      </c>
    </row>
    <row r="8" spans="1:18">
      <c r="A8" s="152"/>
      <c r="B8" s="78" t="str">
        <f>attached_heating_EFF!B19</f>
        <v>Natural Gas – High Efficiency</v>
      </c>
      <c r="D8" s="3" t="s">
        <v>405</v>
      </c>
      <c r="E8" s="3" t="s">
        <v>58</v>
      </c>
      <c r="F8" s="3" t="s">
        <v>256</v>
      </c>
      <c r="G8" s="3">
        <f>attached_ApartmentHeatingStock!W20*'TechHeat-RES-AP'!O8</f>
        <v>6.2000000000000006E-3</v>
      </c>
      <c r="H8" s="3">
        <f>attached_ApartmentHeatingStock!AU20*'TechHeat-RES-AP'!O8</f>
        <v>9.1700000000000004E-2</v>
      </c>
      <c r="I8" s="3">
        <f>attached_ApartmentHeatingStock!BS20*'TechHeat-RES-AP'!O8</f>
        <v>0.98839999999999995</v>
      </c>
      <c r="J8" s="3">
        <f>attached_ApartmentHeatingStock!CQ20*'TechHeat-RES-AP'!O8</f>
        <v>6.1400000000000003E-2</v>
      </c>
      <c r="K8" s="3">
        <f>attached_ApartmentHeatingStock!DO20*'TechHeat-RES-AP'!O8</f>
        <v>6.4700000000000008E-2</v>
      </c>
      <c r="L8" s="3">
        <f>attached_ApartmentHeatingStock!EM20*'TechHeat-RES-AP'!O8</f>
        <v>0.20619999999999999</v>
      </c>
      <c r="M8" s="3">
        <f>attached_ApartmentHeatingStock!FK20*'TechHeat-RES-AP'!O8</f>
        <v>0.25140000000000001</v>
      </c>
      <c r="O8" s="3">
        <v>1E-3</v>
      </c>
    </row>
    <row r="9" spans="1:18">
      <c r="A9" s="152"/>
      <c r="B9" s="78" t="str">
        <f>attached_heating_EFF!B20</f>
        <v xml:space="preserve">Electric </v>
      </c>
      <c r="D9" s="3" t="s">
        <v>257</v>
      </c>
      <c r="E9" s="3" t="s">
        <v>55</v>
      </c>
      <c r="F9" s="3" t="s">
        <v>256</v>
      </c>
      <c r="G9" s="3">
        <f>attached_ApartmentHeatingStock!W21*'TechHeat-RES-AP'!O9</f>
        <v>0.14169999999999999</v>
      </c>
      <c r="H9" s="3">
        <f>attached_ApartmentHeatingStock!AU21*'TechHeat-RES-AP'!O9</f>
        <v>1.5065</v>
      </c>
      <c r="I9" s="3">
        <f>attached_ApartmentHeatingStock!BS21*'TechHeat-RES-AP'!O9</f>
        <v>0.36610000000000004</v>
      </c>
      <c r="J9" s="3">
        <f>attached_ApartmentHeatingStock!CQ21*'TechHeat-RES-AP'!O9</f>
        <v>5.6799999999999996E-2</v>
      </c>
      <c r="K9" s="3">
        <f>attached_ApartmentHeatingStock!DO21*'TechHeat-RES-AP'!O9</f>
        <v>1.26E-2</v>
      </c>
      <c r="L9" s="3">
        <f>attached_ApartmentHeatingStock!EM21*'TechHeat-RES-AP'!O9</f>
        <v>4.8100000000000004E-2</v>
      </c>
      <c r="M9" s="3">
        <f>attached_ApartmentHeatingStock!FK21*'TechHeat-RES-AP'!O9</f>
        <v>0.36099999999999999</v>
      </c>
      <c r="O9" s="3">
        <v>1E-3</v>
      </c>
    </row>
    <row r="10" spans="1:18">
      <c r="A10" s="152"/>
      <c r="B10" s="78" t="str">
        <f>attached_heating_EFF!B21</f>
        <v>Heat Pump</v>
      </c>
      <c r="D10" s="3" t="s">
        <v>258</v>
      </c>
      <c r="E10" s="3" t="s">
        <v>61</v>
      </c>
      <c r="F10" s="3" t="s">
        <v>256</v>
      </c>
      <c r="G10" s="3">
        <f>attached_ApartmentHeatingStock!W22*'TechHeat-RES-AP'!O10</f>
        <v>3.7000000000000002E-3</v>
      </c>
      <c r="H10" s="3">
        <f>attached_ApartmentHeatingStock!AU22*'TechHeat-RES-AP'!O10</f>
        <v>1.8100000000000002E-2</v>
      </c>
      <c r="I10" s="3">
        <f>attached_ApartmentHeatingStock!BS22*'TechHeat-RES-AP'!O10</f>
        <v>2.5000000000000001E-2</v>
      </c>
      <c r="J10" s="3">
        <f>attached_ApartmentHeatingStock!CQ22*'TechHeat-RES-AP'!O10</f>
        <v>3.2000000000000002E-3</v>
      </c>
      <c r="K10" s="3">
        <f>attached_ApartmentHeatingStock!DO22*'TechHeat-RES-AP'!O10</f>
        <v>0</v>
      </c>
      <c r="L10" s="3">
        <f>attached_ApartmentHeatingStock!EM22*'TechHeat-RES-AP'!O10</f>
        <v>2.3E-3</v>
      </c>
      <c r="M10" s="3">
        <f>attached_ApartmentHeatingStock!FK22*'TechHeat-RES-AP'!O10</f>
        <v>1.6199999999999999E-2</v>
      </c>
      <c r="O10" s="3">
        <v>1E-3</v>
      </c>
    </row>
    <row r="11" spans="1:18">
      <c r="A11" s="152"/>
      <c r="B11" s="78" t="str">
        <f>attached_heating_EFF!B22</f>
        <v>Other1</v>
      </c>
      <c r="D11" s="3" t="s">
        <v>259</v>
      </c>
      <c r="E11" s="3" t="s">
        <v>220</v>
      </c>
      <c r="F11" s="3" t="s">
        <v>256</v>
      </c>
      <c r="G11" s="3">
        <f>attached_ApartmentHeatingStock!W23*'TechHeat-RES-AP'!O11</f>
        <v>3.5000000000000001E-3</v>
      </c>
      <c r="H11" s="3">
        <f>attached_ApartmentHeatingStock!AU23*'TechHeat-RES-AP'!O11</f>
        <v>8.0000000000000002E-3</v>
      </c>
      <c r="I11" s="3">
        <f>attached_ApartmentHeatingStock!BS23*'TechHeat-RES-AP'!O11</f>
        <v>5.6700000000000007E-2</v>
      </c>
      <c r="J11" s="3">
        <f>attached_ApartmentHeatingStock!CQ23*'TechHeat-RES-AP'!O11</f>
        <v>5.9999999999999995E-4</v>
      </c>
      <c r="K11" s="3">
        <f>attached_ApartmentHeatingStock!DO23*'TechHeat-RES-AP'!O11</f>
        <v>1.1999999999999999E-3</v>
      </c>
      <c r="L11" s="3">
        <f>attached_ApartmentHeatingStock!EM23*'TechHeat-RES-AP'!O11</f>
        <v>3.1000000000000003E-3</v>
      </c>
      <c r="M11" s="3">
        <f>attached_ApartmentHeatingStock!FK23*'TechHeat-RES-AP'!O11</f>
        <v>6.6E-3</v>
      </c>
      <c r="O11" s="3">
        <v>1E-3</v>
      </c>
    </row>
    <row r="12" spans="1:18">
      <c r="A12" s="152"/>
      <c r="B12" s="78" t="str">
        <f>attached_heating_EFF!B23</f>
        <v>Wood</v>
      </c>
      <c r="D12" s="3" t="s">
        <v>260</v>
      </c>
      <c r="E12" s="3" t="s">
        <v>221</v>
      </c>
      <c r="F12" s="3" t="s">
        <v>256</v>
      </c>
      <c r="G12" s="3">
        <f>attached_ApartmentHeatingStock!W24*'TechHeat-RES-AP'!O12</f>
        <v>1.7299999999999999E-2</v>
      </c>
      <c r="H12" s="3">
        <f>attached_ApartmentHeatingStock!AU24*'TechHeat-RES-AP'!O12</f>
        <v>4.8899999999999999E-2</v>
      </c>
      <c r="I12" s="3">
        <f>attached_ApartmentHeatingStock!BS24*'TechHeat-RES-AP'!O12</f>
        <v>1.84E-2</v>
      </c>
      <c r="J12" s="3">
        <f>attached_ApartmentHeatingStock!CQ24*'TechHeat-RES-AP'!O12</f>
        <v>9.0000000000000008E-4</v>
      </c>
      <c r="K12" s="3">
        <f>attached_ApartmentHeatingStock!DO24*'TechHeat-RES-AP'!O12</f>
        <v>5.0000000000000001E-4</v>
      </c>
      <c r="L12" s="3">
        <f>attached_ApartmentHeatingStock!EM24*'TechHeat-RES-AP'!O12</f>
        <v>5.0000000000000001E-4</v>
      </c>
      <c r="M12" s="3">
        <f>attached_ApartmentHeatingStock!FK24*'TechHeat-RES-AP'!O12</f>
        <v>1.7399999999999999E-2</v>
      </c>
      <c r="O12" s="3">
        <v>1E-3</v>
      </c>
    </row>
    <row r="13" spans="1:18" ht="14.5">
      <c r="A13" s="152"/>
      <c r="B13" s="36" t="s">
        <v>165</v>
      </c>
      <c r="D13" s="87" t="s">
        <v>261</v>
      </c>
      <c r="E13" s="87" t="s">
        <v>55</v>
      </c>
      <c r="F13" s="3" t="s">
        <v>256</v>
      </c>
      <c r="G13" s="3">
        <f>attached_ApartmentHeatingStock!W26*'TechHeat-RES-AP'!O13</f>
        <v>1.5E-3</v>
      </c>
      <c r="H13" s="3">
        <f>attached_ApartmentHeatingStock!AU26*'TechHeat-RES-AP'!O13</f>
        <v>2.12E-2</v>
      </c>
      <c r="I13" s="3">
        <f>attached_ApartmentHeatingStock!BS26*'TechHeat-RES-AP'!O13</f>
        <v>1.1000000000000001E-3</v>
      </c>
      <c r="J13" s="3">
        <f>attached_ApartmentHeatingStock!CQ26*'TechHeat-RES-AP'!O13</f>
        <v>0</v>
      </c>
      <c r="K13" s="3">
        <f>attached_ApartmentHeatingStock!DO26*'TechHeat-RES-AP'!O13</f>
        <v>0</v>
      </c>
      <c r="L13" s="3">
        <f>attached_ApartmentHeatingStock!EM26*'TechHeat-RES-AP'!O13</f>
        <v>0</v>
      </c>
      <c r="M13" s="3">
        <f>attached_ApartmentHeatingStock!FK26*'TechHeat-RES-AP'!O13</f>
        <v>2.8E-3</v>
      </c>
      <c r="O13" s="3">
        <v>1E-3</v>
      </c>
    </row>
    <row r="14" spans="1:18">
      <c r="A14" s="152"/>
      <c r="E14" s="87" t="s">
        <v>221</v>
      </c>
      <c r="O14" s="3">
        <v>1E-3</v>
      </c>
    </row>
    <row r="15" spans="1:18" ht="14.5">
      <c r="A15" s="152"/>
      <c r="B15" s="36" t="s">
        <v>166</v>
      </c>
      <c r="D15" s="87" t="s">
        <v>262</v>
      </c>
      <c r="E15" s="87" t="s">
        <v>62</v>
      </c>
      <c r="F15" s="3" t="s">
        <v>256</v>
      </c>
      <c r="G15" s="3">
        <f>attached_ApartmentHeatingStock!W27*'TechHeat-RES-AP'!O15</f>
        <v>9.0000000000000008E-4</v>
      </c>
      <c r="H15" s="3">
        <f>attached_ApartmentHeatingStock!AU27*'TechHeat-RES-AP'!O15</f>
        <v>8.6999999999999994E-3</v>
      </c>
      <c r="I15" s="3">
        <f>attached_ApartmentHeatingStock!BS27*'TechHeat-RES-AP'!O15</f>
        <v>1.3000000000000002E-3</v>
      </c>
      <c r="J15" s="3">
        <f>attached_ApartmentHeatingStock!CQ27*'TechHeat-RES-AP'!O15</f>
        <v>0</v>
      </c>
      <c r="K15" s="3">
        <f>attached_ApartmentHeatingStock!DO27*'TechHeat-RES-AP'!O15</f>
        <v>0</v>
      </c>
      <c r="L15" s="3">
        <f>attached_ApartmentHeatingStock!EM27*'TechHeat-RES-AP'!O15</f>
        <v>0</v>
      </c>
      <c r="M15" s="3">
        <f>attached_ApartmentHeatingStock!FK27*'TechHeat-RES-AP'!O15</f>
        <v>2.9999999999999997E-4</v>
      </c>
      <c r="O15" s="3">
        <v>1E-3</v>
      </c>
    </row>
    <row r="16" spans="1:18">
      <c r="A16" s="152"/>
      <c r="E16" s="87" t="s">
        <v>221</v>
      </c>
      <c r="O16" s="3">
        <v>1E-3</v>
      </c>
    </row>
    <row r="17" spans="1:33" ht="14.5">
      <c r="A17" s="152"/>
      <c r="B17" s="36" t="s">
        <v>167</v>
      </c>
      <c r="D17" s="87" t="s">
        <v>263</v>
      </c>
      <c r="E17" s="87" t="s">
        <v>55</v>
      </c>
      <c r="F17" s="3" t="s">
        <v>256</v>
      </c>
      <c r="G17" s="3">
        <f>attached_ApartmentHeatingStock!W28*'TechHeat-RES-AP'!O17</f>
        <v>0</v>
      </c>
      <c r="H17" s="3">
        <f>attached_ApartmentHeatingStock!AU28*'TechHeat-RES-AP'!O17</f>
        <v>1.06E-2</v>
      </c>
      <c r="I17" s="3">
        <f>attached_ApartmentHeatingStock!BS28*'TechHeat-RES-AP'!O17</f>
        <v>4.7999999999999996E-3</v>
      </c>
      <c r="J17" s="3">
        <f>attached_ApartmentHeatingStock!CQ28*'TechHeat-RES-AP'!O17</f>
        <v>0</v>
      </c>
      <c r="K17" s="3">
        <f>attached_ApartmentHeatingStock!DO28*'TechHeat-RES-AP'!O17</f>
        <v>0</v>
      </c>
      <c r="L17" s="3">
        <f>attached_ApartmentHeatingStock!EM28*'TechHeat-RES-AP'!O17</f>
        <v>3.6000000000000003E-3</v>
      </c>
      <c r="M17" s="3">
        <f>attached_ApartmentHeatingStock!FK28*'TechHeat-RES-AP'!O17</f>
        <v>1.3000000000000002E-3</v>
      </c>
      <c r="O17" s="3">
        <v>1E-3</v>
      </c>
    </row>
    <row r="18" spans="1:33">
      <c r="A18" s="152"/>
      <c r="E18" s="87" t="s">
        <v>58</v>
      </c>
      <c r="O18" s="3">
        <v>1E-3</v>
      </c>
    </row>
    <row r="19" spans="1:33" ht="14.5">
      <c r="A19" s="152"/>
      <c r="B19" s="36" t="s">
        <v>168</v>
      </c>
      <c r="D19" s="87" t="s">
        <v>264</v>
      </c>
      <c r="E19" s="87" t="s">
        <v>55</v>
      </c>
      <c r="F19" s="3" t="s">
        <v>256</v>
      </c>
      <c r="G19" s="3">
        <f>attached_ApartmentHeatingStock!W29*'TechHeat-RES-AP'!O19</f>
        <v>2.9999999999999997E-4</v>
      </c>
      <c r="H19" s="3">
        <f>attached_ApartmentHeatingStock!AU29*'TechHeat-RES-AP'!O19</f>
        <v>4.2000000000000003E-2</v>
      </c>
      <c r="I19" s="3">
        <f>attached_ApartmentHeatingStock!BS29*'TechHeat-RES-AP'!O19</f>
        <v>3.5000000000000001E-3</v>
      </c>
      <c r="J19" s="3">
        <f>attached_ApartmentHeatingStock!CQ29*'TechHeat-RES-AP'!O19</f>
        <v>1E-4</v>
      </c>
      <c r="K19" s="3">
        <f>attached_ApartmentHeatingStock!DO29*'TechHeat-RES-AP'!O19</f>
        <v>0</v>
      </c>
      <c r="L19" s="3">
        <f>attached_ApartmentHeatingStock!EM29*'TechHeat-RES-AP'!O19</f>
        <v>0</v>
      </c>
      <c r="M19" s="3">
        <f>attached_ApartmentHeatingStock!FK29*'TechHeat-RES-AP'!O19</f>
        <v>0</v>
      </c>
      <c r="O19" s="3">
        <v>1E-3</v>
      </c>
    </row>
    <row r="20" spans="1:33">
      <c r="A20" s="152"/>
      <c r="E20" s="87" t="s">
        <v>62</v>
      </c>
      <c r="O20" s="3">
        <v>1E-3</v>
      </c>
    </row>
    <row r="21" spans="1:33">
      <c r="O21" s="3">
        <v>1E-3</v>
      </c>
    </row>
    <row r="25" spans="1:33" ht="14.5">
      <c r="D25" s="78"/>
      <c r="E25" s="78"/>
      <c r="F25" s="74" t="s">
        <v>212</v>
      </c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</row>
    <row r="26" spans="1:33" ht="15" thickBot="1">
      <c r="D26" s="75" t="s">
        <v>1</v>
      </c>
      <c r="E26" s="75" t="s">
        <v>2</v>
      </c>
      <c r="F26" s="75" t="s">
        <v>3</v>
      </c>
      <c r="G26" s="3" t="s">
        <v>141</v>
      </c>
      <c r="H26" s="3" t="s">
        <v>142</v>
      </c>
      <c r="I26" s="3" t="s">
        <v>143</v>
      </c>
      <c r="J26" s="3" t="s">
        <v>144</v>
      </c>
      <c r="K26" s="3" t="s">
        <v>145</v>
      </c>
      <c r="L26" s="3" t="s">
        <v>146</v>
      </c>
      <c r="M26" s="3" t="s">
        <v>147</v>
      </c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</row>
    <row r="27" spans="1:33">
      <c r="D27" s="3" t="s">
        <v>400</v>
      </c>
      <c r="E27" s="3" t="s">
        <v>62</v>
      </c>
      <c r="F27" s="3" t="s">
        <v>256</v>
      </c>
      <c r="G27" s="81">
        <f>attached_heating_EFF!W14*0.01</f>
        <v>0.6</v>
      </c>
      <c r="H27" s="81">
        <f>attached_heating_EFF!AU14*0.01</f>
        <v>0.6</v>
      </c>
      <c r="I27" s="81">
        <f>attached_heating_EFF!BS14*0.01</f>
        <v>0.6</v>
      </c>
      <c r="J27" s="81">
        <f>attached_heating_EFF!CQ14/100</f>
        <v>0.6</v>
      </c>
      <c r="K27" s="81">
        <f>attached_heating_EFF!DO14*0.01</f>
        <v>0.6</v>
      </c>
      <c r="L27" s="81">
        <f>attached_heating_EFF!EM14/100</f>
        <v>0.6</v>
      </c>
      <c r="M27" s="81">
        <f>attached_heating_EFF!FK14/100</f>
        <v>0.6</v>
      </c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</row>
    <row r="28" spans="1:33">
      <c r="D28" s="3" t="s">
        <v>401</v>
      </c>
      <c r="E28" s="3" t="s">
        <v>62</v>
      </c>
      <c r="F28" s="3" t="s">
        <v>256</v>
      </c>
      <c r="G28" s="81">
        <f>attached_heating_EFF!W15*0.01</f>
        <v>0.78</v>
      </c>
      <c r="H28" s="81">
        <f>attached_heating_EFF!AU15*0.01</f>
        <v>0.78</v>
      </c>
      <c r="I28" s="81">
        <f>attached_heating_EFF!BS15*0.01</f>
        <v>0.78</v>
      </c>
      <c r="J28" s="81">
        <f>attached_heating_EFF!CQ15/100</f>
        <v>0.78</v>
      </c>
      <c r="K28" s="81">
        <f>attached_heating_EFF!DO15*0.01</f>
        <v>0.78</v>
      </c>
      <c r="L28" s="81">
        <f>attached_heating_EFF!EM15/100</f>
        <v>0.78</v>
      </c>
      <c r="M28" s="81">
        <f>attached_heating_EFF!FK15/100</f>
        <v>0.78</v>
      </c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</row>
    <row r="29" spans="1:33">
      <c r="D29" s="3" t="s">
        <v>402</v>
      </c>
      <c r="E29" s="3" t="s">
        <v>62</v>
      </c>
      <c r="F29" s="3" t="s">
        <v>256</v>
      </c>
      <c r="G29" s="81">
        <f>attached_heating_EFF!W16*0.01</f>
        <v>0.85</v>
      </c>
      <c r="H29" s="81">
        <f>attached_heating_EFF!AU16*0.01</f>
        <v>0.85</v>
      </c>
      <c r="I29" s="81">
        <f>attached_heating_EFF!BS16*0.01</f>
        <v>0.85</v>
      </c>
      <c r="J29" s="81">
        <f>attached_heating_EFF!CQ16/100</f>
        <v>0.85</v>
      </c>
      <c r="K29" s="81">
        <f>attached_heating_EFF!DO16*0.01</f>
        <v>0.85</v>
      </c>
      <c r="L29" s="81">
        <f>attached_heating_EFF!EM16/100</f>
        <v>0.85</v>
      </c>
      <c r="M29" s="81">
        <f>attached_heating_EFF!FK16/100</f>
        <v>0.85</v>
      </c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</row>
    <row r="30" spans="1:33">
      <c r="D30" s="3" t="s">
        <v>403</v>
      </c>
      <c r="E30" s="3" t="s">
        <v>58</v>
      </c>
      <c r="F30" s="3" t="s">
        <v>256</v>
      </c>
      <c r="G30" s="81">
        <f>attached_heating_EFF!W17*0.01</f>
        <v>0.62</v>
      </c>
      <c r="H30" s="81">
        <f>attached_heating_EFF!AU17*0.01</f>
        <v>0.62</v>
      </c>
      <c r="I30" s="81">
        <f>attached_heating_EFF!BS17*0.01</f>
        <v>0.62</v>
      </c>
      <c r="J30" s="81">
        <f>attached_heating_EFF!CQ17/100</f>
        <v>0.62</v>
      </c>
      <c r="K30" s="81">
        <f>attached_heating_EFF!DO17*0.01</f>
        <v>0.62</v>
      </c>
      <c r="L30" s="81">
        <f>attached_heating_EFF!EM17/100</f>
        <v>0.62</v>
      </c>
      <c r="M30" s="81">
        <f>attached_heating_EFF!FK17/100</f>
        <v>0.62</v>
      </c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</row>
    <row r="31" spans="1:33">
      <c r="D31" s="3" t="s">
        <v>404</v>
      </c>
      <c r="E31" s="3" t="s">
        <v>58</v>
      </c>
      <c r="F31" s="3" t="s">
        <v>256</v>
      </c>
      <c r="G31" s="81">
        <f>attached_heating_EFF!W18*0.01</f>
        <v>0.8</v>
      </c>
      <c r="H31" s="81">
        <f>attached_heating_EFF!AU18*0.01</f>
        <v>0.8</v>
      </c>
      <c r="I31" s="81">
        <f>attached_heating_EFF!BS18*0.01</f>
        <v>0.8</v>
      </c>
      <c r="J31" s="81">
        <f>attached_heating_EFF!CQ18/100</f>
        <v>0.8</v>
      </c>
      <c r="K31" s="81">
        <f>attached_heating_EFF!DO18*0.01</f>
        <v>0.8</v>
      </c>
      <c r="L31" s="81">
        <f>attached_heating_EFF!EM18/100</f>
        <v>0.8</v>
      </c>
      <c r="M31" s="81">
        <f>attached_heating_EFF!FK18/100</f>
        <v>0.8</v>
      </c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</row>
    <row r="32" spans="1:33">
      <c r="D32" s="3" t="s">
        <v>405</v>
      </c>
      <c r="E32" s="3" t="s">
        <v>58</v>
      </c>
      <c r="F32" s="3" t="s">
        <v>256</v>
      </c>
      <c r="G32" s="81">
        <f>attached_heating_EFF!W19*0.01</f>
        <v>0.9</v>
      </c>
      <c r="H32" s="81">
        <f>attached_heating_EFF!AU19*0.01</f>
        <v>0.9</v>
      </c>
      <c r="I32" s="81">
        <f>attached_heating_EFF!BS19*0.01</f>
        <v>0.9</v>
      </c>
      <c r="J32" s="81">
        <f>attached_heating_EFF!CQ19/100</f>
        <v>0.9</v>
      </c>
      <c r="K32" s="81">
        <f>attached_heating_EFF!DO19*0.01</f>
        <v>0.9</v>
      </c>
      <c r="L32" s="81">
        <f>attached_heating_EFF!EM19/100</f>
        <v>0.9</v>
      </c>
      <c r="M32" s="81">
        <f>attached_heating_EFF!FK19/100</f>
        <v>0.9</v>
      </c>
    </row>
    <row r="33" spans="1:21">
      <c r="D33" s="3" t="s">
        <v>257</v>
      </c>
      <c r="E33" s="3" t="s">
        <v>55</v>
      </c>
      <c r="F33" s="3" t="s">
        <v>256</v>
      </c>
      <c r="G33" s="81">
        <f>attached_heating_EFF!W20*0.01</f>
        <v>1</v>
      </c>
      <c r="H33" s="81">
        <f>attached_heating_EFF!AU20*0.01</f>
        <v>1</v>
      </c>
      <c r="I33" s="81">
        <f>attached_heating_EFF!BS20*0.01</f>
        <v>1</v>
      </c>
      <c r="J33" s="81">
        <f>attached_heating_EFF!CQ20/100</f>
        <v>1</v>
      </c>
      <c r="K33" s="81">
        <f>attached_heating_EFF!DO20*0.01</f>
        <v>1</v>
      </c>
      <c r="L33" s="81">
        <f>attached_heating_EFF!EM20/100</f>
        <v>1</v>
      </c>
      <c r="M33" s="81">
        <f>attached_heating_EFF!FK20/100</f>
        <v>1</v>
      </c>
    </row>
    <row r="34" spans="1:21">
      <c r="D34" s="3" t="s">
        <v>258</v>
      </c>
      <c r="E34" s="3" t="s">
        <v>61</v>
      </c>
      <c r="F34" s="3" t="s">
        <v>256</v>
      </c>
      <c r="G34" s="81">
        <f>attached_heating_EFF!W21*0.01</f>
        <v>1.9000000000000001</v>
      </c>
      <c r="H34" s="81">
        <f>attached_heating_EFF!AU21*0.01</f>
        <v>1.9000000000000001</v>
      </c>
      <c r="I34" s="81">
        <f>attached_heating_EFF!BS21*0.01</f>
        <v>1.9000000000000001</v>
      </c>
      <c r="J34" s="81">
        <f>attached_heating_EFF!CQ21/100</f>
        <v>1.9</v>
      </c>
      <c r="K34" s="81">
        <f>attached_heating_EFF!DO21*0.01</f>
        <v>1.9000000000000001</v>
      </c>
      <c r="L34" s="81">
        <f>attached_heating_EFF!EM21/100</f>
        <v>1.9</v>
      </c>
      <c r="M34" s="81">
        <f>attached_heating_EFF!FK21/100</f>
        <v>1.9</v>
      </c>
    </row>
    <row r="35" spans="1:21">
      <c r="D35" s="3" t="s">
        <v>259</v>
      </c>
      <c r="E35" s="3" t="s">
        <v>220</v>
      </c>
      <c r="F35" s="3" t="s">
        <v>256</v>
      </c>
      <c r="G35" s="81">
        <f>attached_heating_EFF!W22*0.01</f>
        <v>0.5</v>
      </c>
      <c r="H35" s="81">
        <f>attached_heating_EFF!AU22*0.01</f>
        <v>0.5</v>
      </c>
      <c r="I35" s="81">
        <f>attached_heating_EFF!BS22*0.01</f>
        <v>0.5</v>
      </c>
      <c r="J35" s="81">
        <f>attached_heating_EFF!CQ22/100</f>
        <v>0.5</v>
      </c>
      <c r="K35" s="81">
        <f>attached_heating_EFF!DO22*0.01</f>
        <v>0.5</v>
      </c>
      <c r="L35" s="81">
        <f>attached_heating_EFF!EM22/100</f>
        <v>0.5</v>
      </c>
      <c r="M35" s="81">
        <f>attached_heating_EFF!FK22/100</f>
        <v>0.5</v>
      </c>
    </row>
    <row r="36" spans="1:21">
      <c r="D36" s="3" t="s">
        <v>260</v>
      </c>
      <c r="E36" s="3" t="s">
        <v>221</v>
      </c>
      <c r="F36" s="3" t="s">
        <v>256</v>
      </c>
      <c r="G36" s="81">
        <f>attached_heating_EFF!W23*0.01</f>
        <v>0.5</v>
      </c>
      <c r="H36" s="81">
        <f>attached_heating_EFF!AU23*0.01</f>
        <v>0.5</v>
      </c>
      <c r="I36" s="81">
        <f>attached_heating_EFF!BS23*0.01</f>
        <v>0.5</v>
      </c>
      <c r="J36" s="81">
        <f>attached_heating_EFF!CQ23/100</f>
        <v>0.5</v>
      </c>
      <c r="K36" s="81">
        <f>attached_heating_EFF!DO23*0.01</f>
        <v>0.5</v>
      </c>
      <c r="L36" s="81">
        <f>attached_heating_EFF!EM23/100</f>
        <v>0.5</v>
      </c>
      <c r="M36" s="81">
        <f>attached_heating_EFF!FK23/100</f>
        <v>0.5</v>
      </c>
    </row>
    <row r="37" spans="1:21">
      <c r="D37" s="87" t="s">
        <v>261</v>
      </c>
      <c r="E37" s="87" t="s">
        <v>55</v>
      </c>
      <c r="F37" s="3" t="s">
        <v>256</v>
      </c>
      <c r="G37" s="81">
        <v>0.75</v>
      </c>
      <c r="H37" s="81">
        <v>0.75</v>
      </c>
      <c r="I37" s="81">
        <v>0.75</v>
      </c>
      <c r="J37" s="81">
        <v>0.75</v>
      </c>
      <c r="K37" s="81">
        <v>0.75</v>
      </c>
      <c r="L37" s="81">
        <v>0.75</v>
      </c>
      <c r="M37" s="81">
        <v>0.75</v>
      </c>
      <c r="O37" s="3">
        <f>AVERAGE(G37:G38)</f>
        <v>0.75</v>
      </c>
      <c r="P37" s="3">
        <f t="shared" ref="P37:U37" si="0">AVERAGE(H37:H38)</f>
        <v>0.75</v>
      </c>
      <c r="Q37" s="3">
        <f t="shared" si="0"/>
        <v>0.75</v>
      </c>
      <c r="R37" s="3">
        <f t="shared" si="0"/>
        <v>0.75</v>
      </c>
      <c r="S37" s="3">
        <f t="shared" si="0"/>
        <v>0.75</v>
      </c>
      <c r="T37" s="3">
        <f t="shared" si="0"/>
        <v>0.75</v>
      </c>
      <c r="U37" s="3">
        <f t="shared" si="0"/>
        <v>0.75</v>
      </c>
    </row>
    <row r="38" spans="1:21">
      <c r="E38" s="87" t="s">
        <v>221</v>
      </c>
      <c r="G38" s="81"/>
      <c r="H38" s="81"/>
      <c r="I38" s="81"/>
      <c r="J38" s="81"/>
      <c r="K38" s="81"/>
      <c r="L38" s="81"/>
      <c r="M38" s="81"/>
    </row>
    <row r="39" spans="1:21" ht="14.5">
      <c r="A39" s="72"/>
      <c r="B39" s="72"/>
      <c r="D39" s="87" t="s">
        <v>262</v>
      </c>
      <c r="E39" s="87" t="s">
        <v>62</v>
      </c>
      <c r="F39" s="3" t="s">
        <v>256</v>
      </c>
      <c r="G39" s="81">
        <v>0.67500000000000004</v>
      </c>
      <c r="H39" s="81">
        <v>0.67500000000000004</v>
      </c>
      <c r="I39" s="81">
        <v>0.67500000000000004</v>
      </c>
      <c r="J39" s="81">
        <v>0.67500000000000004</v>
      </c>
      <c r="K39" s="81">
        <v>0.67500000000000004</v>
      </c>
      <c r="L39" s="81">
        <v>0.67500000000000004</v>
      </c>
      <c r="M39" s="81">
        <v>0.67500000000000004</v>
      </c>
      <c r="O39" s="3">
        <f>AVERAGE(G39:G40)</f>
        <v>0.67500000000000004</v>
      </c>
      <c r="P39" s="3">
        <f t="shared" ref="P39" si="1">AVERAGE(H39:H40)</f>
        <v>0.67500000000000004</v>
      </c>
      <c r="Q39" s="3">
        <f t="shared" ref="Q39" si="2">AVERAGE(I39:I40)</f>
        <v>0.67500000000000004</v>
      </c>
      <c r="R39" s="3">
        <f t="shared" ref="R39" si="3">AVERAGE(J39:J40)</f>
        <v>0.67500000000000004</v>
      </c>
      <c r="S39" s="3">
        <f t="shared" ref="S39" si="4">AVERAGE(K39:K40)</f>
        <v>0.67500000000000004</v>
      </c>
      <c r="T39" s="3">
        <f t="shared" ref="T39" si="5">AVERAGE(L39:L40)</f>
        <v>0.67500000000000004</v>
      </c>
      <c r="U39" s="3">
        <f t="shared" ref="U39" si="6">AVERAGE(M39:M40)</f>
        <v>0.67500000000000004</v>
      </c>
    </row>
    <row r="40" spans="1:21" ht="14.5">
      <c r="A40" s="72"/>
      <c r="B40" s="72"/>
      <c r="E40" s="87" t="s">
        <v>221</v>
      </c>
      <c r="G40" s="81"/>
      <c r="H40" s="81"/>
      <c r="I40" s="81"/>
      <c r="J40" s="81"/>
      <c r="K40" s="81"/>
      <c r="L40" s="81"/>
      <c r="M40" s="81"/>
    </row>
    <row r="41" spans="1:21" ht="14.5">
      <c r="A41" s="72"/>
      <c r="B41" s="72"/>
      <c r="D41" s="87" t="s">
        <v>263</v>
      </c>
      <c r="E41" s="87" t="s">
        <v>55</v>
      </c>
      <c r="F41" s="3" t="s">
        <v>256</v>
      </c>
      <c r="G41" s="81">
        <v>0.9</v>
      </c>
      <c r="H41" s="81">
        <v>0.9</v>
      </c>
      <c r="I41" s="81">
        <v>0.9</v>
      </c>
      <c r="J41" s="81">
        <v>0.9</v>
      </c>
      <c r="K41" s="81">
        <v>0.9</v>
      </c>
      <c r="L41" s="81">
        <v>0.9</v>
      </c>
      <c r="M41" s="81">
        <v>0.9</v>
      </c>
      <c r="O41" s="3">
        <f>AVERAGE(G41:G42)</f>
        <v>0.9</v>
      </c>
      <c r="P41" s="3">
        <f t="shared" ref="P41" si="7">AVERAGE(H41:H42)</f>
        <v>0.9</v>
      </c>
      <c r="Q41" s="3">
        <f t="shared" ref="Q41" si="8">AVERAGE(I41:I42)</f>
        <v>0.9</v>
      </c>
      <c r="R41" s="3">
        <f t="shared" ref="R41" si="9">AVERAGE(J41:J42)</f>
        <v>0.9</v>
      </c>
      <c r="S41" s="3">
        <f t="shared" ref="S41" si="10">AVERAGE(K41:K42)</f>
        <v>0.9</v>
      </c>
      <c r="T41" s="3">
        <f t="shared" ref="T41" si="11">AVERAGE(L41:L42)</f>
        <v>0.9</v>
      </c>
      <c r="U41" s="3">
        <f t="shared" ref="U41" si="12">AVERAGE(M41:M42)</f>
        <v>0.9</v>
      </c>
    </row>
    <row r="42" spans="1:21" ht="14.5">
      <c r="A42" s="83"/>
      <c r="B42" s="72"/>
      <c r="E42" s="87" t="s">
        <v>58</v>
      </c>
      <c r="G42" s="81"/>
      <c r="H42" s="81"/>
      <c r="I42" s="81"/>
      <c r="J42" s="81"/>
      <c r="K42" s="81"/>
      <c r="L42" s="81"/>
      <c r="M42" s="81"/>
    </row>
    <row r="43" spans="1:21" ht="14.5">
      <c r="A43" s="83"/>
      <c r="B43" s="72"/>
      <c r="D43" s="87" t="s">
        <v>264</v>
      </c>
      <c r="E43" s="87" t="s">
        <v>55</v>
      </c>
      <c r="F43" s="3" t="s">
        <v>256</v>
      </c>
      <c r="G43" s="81">
        <v>0.89</v>
      </c>
      <c r="H43" s="81">
        <v>0.89</v>
      </c>
      <c r="I43" s="81">
        <v>0.89</v>
      </c>
      <c r="J43" s="81">
        <v>0.89</v>
      </c>
      <c r="K43" s="81">
        <v>0.89</v>
      </c>
      <c r="L43" s="81">
        <v>0.89</v>
      </c>
      <c r="M43" s="81">
        <v>0.89</v>
      </c>
      <c r="O43" s="3">
        <f>AVERAGE(G43:G44)</f>
        <v>0.89</v>
      </c>
      <c r="P43" s="3">
        <f t="shared" ref="P43" si="13">AVERAGE(H43:H44)</f>
        <v>0.89</v>
      </c>
      <c r="Q43" s="3">
        <f t="shared" ref="Q43" si="14">AVERAGE(I43:I44)</f>
        <v>0.89</v>
      </c>
      <c r="R43" s="3">
        <f t="shared" ref="R43" si="15">AVERAGE(J43:J44)</f>
        <v>0.89</v>
      </c>
      <c r="S43" s="3">
        <f t="shared" ref="S43" si="16">AVERAGE(K43:K44)</f>
        <v>0.89</v>
      </c>
      <c r="T43" s="3">
        <f t="shared" ref="T43" si="17">AVERAGE(L43:L44)</f>
        <v>0.89</v>
      </c>
      <c r="U43" s="3">
        <f t="shared" ref="U43" si="18">AVERAGE(M43:M44)</f>
        <v>0.89</v>
      </c>
    </row>
    <row r="44" spans="1:21" ht="14.5">
      <c r="A44" s="72"/>
      <c r="B44" s="72"/>
      <c r="E44" s="87" t="s">
        <v>62</v>
      </c>
      <c r="G44" s="81"/>
      <c r="H44" s="81"/>
      <c r="I44" s="81"/>
      <c r="J44" s="81"/>
      <c r="K44" s="81"/>
      <c r="L44" s="81"/>
      <c r="M44" s="81"/>
    </row>
    <row r="45" spans="1:21" ht="14.5">
      <c r="A45" s="72"/>
      <c r="B45" s="72"/>
      <c r="D45" s="72"/>
      <c r="E45" s="72"/>
      <c r="F45" s="72"/>
      <c r="G45" s="82"/>
      <c r="H45" s="82"/>
      <c r="I45" s="82"/>
      <c r="J45" s="82"/>
      <c r="K45" s="82"/>
      <c r="L45" s="82"/>
      <c r="M45" s="82"/>
    </row>
    <row r="46" spans="1:21" ht="14.5">
      <c r="A46" s="72"/>
      <c r="B46" s="72"/>
      <c r="D46" s="72"/>
      <c r="E46" s="72"/>
      <c r="F46" s="72"/>
      <c r="G46" s="82"/>
      <c r="H46" s="82"/>
      <c r="I46" s="82"/>
      <c r="J46" s="82"/>
      <c r="K46" s="82"/>
      <c r="L46" s="82"/>
      <c r="M46" s="82"/>
    </row>
    <row r="47" spans="1:21" ht="14.5">
      <c r="A47" s="72"/>
      <c r="B47" s="72"/>
      <c r="D47" s="72"/>
      <c r="E47" s="72"/>
      <c r="F47" s="72"/>
      <c r="G47" s="82"/>
      <c r="H47" s="82"/>
      <c r="I47" s="82"/>
      <c r="J47" s="82"/>
      <c r="K47" s="82"/>
      <c r="L47" s="82"/>
      <c r="M47" s="82"/>
    </row>
    <row r="50" spans="1:27">
      <c r="O50" s="87" t="s">
        <v>230</v>
      </c>
      <c r="R50" s="87" t="s">
        <v>244</v>
      </c>
    </row>
    <row r="51" spans="1:27" ht="14.5">
      <c r="A51" s="72"/>
      <c r="B51" s="72"/>
      <c r="D51" s="72"/>
      <c r="E51" s="72"/>
      <c r="F51" s="74" t="s">
        <v>246</v>
      </c>
      <c r="G51" s="72"/>
      <c r="H51" s="72"/>
      <c r="I51" s="72"/>
      <c r="J51" s="72"/>
      <c r="K51" s="72"/>
      <c r="L51" s="72"/>
      <c r="R51" s="87" t="s">
        <v>245</v>
      </c>
    </row>
    <row r="52" spans="1:27" ht="15" thickBot="1">
      <c r="A52" s="72"/>
      <c r="B52" s="72"/>
      <c r="D52" s="75" t="s">
        <v>1</v>
      </c>
      <c r="E52" s="75" t="s">
        <v>2</v>
      </c>
      <c r="F52" s="75" t="s">
        <v>3</v>
      </c>
      <c r="G52" s="3" t="s">
        <v>141</v>
      </c>
      <c r="H52" s="3" t="s">
        <v>142</v>
      </c>
      <c r="I52" s="3" t="s">
        <v>143</v>
      </c>
      <c r="J52" s="3" t="s">
        <v>144</v>
      </c>
      <c r="K52" s="3" t="s">
        <v>145</v>
      </c>
      <c r="L52" s="3" t="s">
        <v>146</v>
      </c>
      <c r="M52" s="3" t="s">
        <v>147</v>
      </c>
      <c r="R52" s="75" t="s">
        <v>1</v>
      </c>
      <c r="S52" s="75" t="s">
        <v>4</v>
      </c>
      <c r="T52" s="75" t="s">
        <v>0</v>
      </c>
      <c r="U52" s="3" t="s">
        <v>141</v>
      </c>
      <c r="V52" s="3" t="s">
        <v>142</v>
      </c>
      <c r="W52" s="3" t="s">
        <v>143</v>
      </c>
      <c r="X52" s="3" t="s">
        <v>144</v>
      </c>
      <c r="Y52" s="3" t="s">
        <v>145</v>
      </c>
      <c r="Z52" s="3" t="s">
        <v>146</v>
      </c>
      <c r="AA52" s="3" t="s">
        <v>147</v>
      </c>
    </row>
    <row r="53" spans="1:27" ht="14.5">
      <c r="A53" s="72"/>
      <c r="B53" s="72"/>
      <c r="D53" s="3" t="s">
        <v>400</v>
      </c>
      <c r="E53" s="3" t="s">
        <v>62</v>
      </c>
      <c r="F53" s="3" t="s">
        <v>256</v>
      </c>
      <c r="G53" s="79">
        <f>attached_space_heating_byenergy!W17/SUM(G3:G5)/31.54</f>
        <v>14.860730926320514</v>
      </c>
      <c r="H53" s="79">
        <f>attached_space_heating_byenergy!AU17/SUM(H3:H5)/31.54</f>
        <v>3.9228825551513533</v>
      </c>
      <c r="I53" s="79">
        <f>attached_space_heating_byenergy!BS17/SUM(I3:I5)/31.54</f>
        <v>5.7084332754358389</v>
      </c>
      <c r="J53" s="79">
        <f>attached_space_heating_byenergy!CQ17/SUM(J3:J5)/31.54</f>
        <v>4.0405545627486017</v>
      </c>
      <c r="K53" s="79">
        <f>attached_space_heating_byenergy!DO17/SUM(K3:K5)/31.54</f>
        <v>2.8456985838089199</v>
      </c>
      <c r="L53" s="79">
        <f>attached_space_heating_byenergy!EM17/SUM(L3:L5)/31.54</f>
        <v>0.43968857887691115</v>
      </c>
      <c r="M53" s="79">
        <f>attached_space_heating_byenergy!FK17/SUM(M3:M5)/31.54</f>
        <v>0.88056654353420372</v>
      </c>
      <c r="R53" s="3" t="s">
        <v>400</v>
      </c>
      <c r="S53" s="3" t="s">
        <v>62</v>
      </c>
      <c r="T53" s="3" t="s">
        <v>256</v>
      </c>
      <c r="U53" s="79">
        <f>attached_space_heating_byendtyp!W23/100</f>
        <v>7.9546560000000002E-2</v>
      </c>
      <c r="V53" s="79">
        <f>attached_space_heating_byendtyp!AU23/100</f>
        <v>0.29186200000000001</v>
      </c>
      <c r="W53" s="79">
        <f>attached_space_heating_byendtyp!BS23/100</f>
        <v>0.13488554</v>
      </c>
      <c r="X53" s="79">
        <f>attached_space_heating_byendtyp!CQ23/100</f>
        <v>0.12121634000000001</v>
      </c>
      <c r="Y53" s="79">
        <f>attached_space_heating_byendtyp!DO23/100</f>
        <v>9.0374750000000004E-2</v>
      </c>
      <c r="Z53" s="79">
        <f>attached_space_heating_byendtyp!EM23/100</f>
        <v>0.10920009</v>
      </c>
      <c r="AA53" s="79">
        <f>attached_space_heating_byendtyp!FK23/100</f>
        <v>0.13879636000000001</v>
      </c>
    </row>
    <row r="54" spans="1:27" ht="14.5">
      <c r="A54" s="83"/>
      <c r="B54" s="72"/>
      <c r="D54" s="3" t="s">
        <v>401</v>
      </c>
      <c r="E54" s="3" t="s">
        <v>62</v>
      </c>
      <c r="F54" s="3" t="s">
        <v>256</v>
      </c>
      <c r="G54" s="79">
        <f>G53</f>
        <v>14.860730926320514</v>
      </c>
      <c r="H54" s="79">
        <f t="shared" ref="H54:M54" si="19">H53</f>
        <v>3.9228825551513533</v>
      </c>
      <c r="I54" s="79">
        <f t="shared" si="19"/>
        <v>5.7084332754358389</v>
      </c>
      <c r="J54" s="79">
        <f t="shared" si="19"/>
        <v>4.0405545627486017</v>
      </c>
      <c r="K54" s="79">
        <f t="shared" si="19"/>
        <v>2.8456985838089199</v>
      </c>
      <c r="L54" s="79">
        <f t="shared" si="19"/>
        <v>0.43968857887691115</v>
      </c>
      <c r="M54" s="79">
        <f t="shared" si="19"/>
        <v>0.88056654353420372</v>
      </c>
      <c r="R54" s="3" t="s">
        <v>401</v>
      </c>
      <c r="S54" s="3" t="s">
        <v>62</v>
      </c>
      <c r="T54" s="3" t="s">
        <v>256</v>
      </c>
      <c r="U54" s="79">
        <f>U53</f>
        <v>7.9546560000000002E-2</v>
      </c>
      <c r="V54" s="79">
        <f t="shared" ref="V54:AA54" si="20">V53</f>
        <v>0.29186200000000001</v>
      </c>
      <c r="W54" s="79">
        <f t="shared" si="20"/>
        <v>0.13488554</v>
      </c>
      <c r="X54" s="79">
        <f t="shared" si="20"/>
        <v>0.12121634000000001</v>
      </c>
      <c r="Y54" s="79">
        <f t="shared" si="20"/>
        <v>9.0374750000000004E-2</v>
      </c>
      <c r="Z54" s="79">
        <f t="shared" si="20"/>
        <v>0.10920009</v>
      </c>
      <c r="AA54" s="79">
        <f t="shared" si="20"/>
        <v>0.13879636000000001</v>
      </c>
    </row>
    <row r="55" spans="1:27" ht="14.5">
      <c r="A55" s="83"/>
      <c r="B55" s="72"/>
      <c r="D55" s="3" t="s">
        <v>402</v>
      </c>
      <c r="E55" s="3" t="s">
        <v>62</v>
      </c>
      <c r="F55" s="3" t="s">
        <v>256</v>
      </c>
      <c r="G55" s="79">
        <f>G53</f>
        <v>14.860730926320514</v>
      </c>
      <c r="H55" s="79">
        <f t="shared" ref="H55:M55" si="21">H53</f>
        <v>3.9228825551513533</v>
      </c>
      <c r="I55" s="79">
        <f t="shared" si="21"/>
        <v>5.7084332754358389</v>
      </c>
      <c r="J55" s="79">
        <f t="shared" si="21"/>
        <v>4.0405545627486017</v>
      </c>
      <c r="K55" s="79">
        <f t="shared" si="21"/>
        <v>2.8456985838089199</v>
      </c>
      <c r="L55" s="79">
        <f t="shared" si="21"/>
        <v>0.43968857887691115</v>
      </c>
      <c r="M55" s="79">
        <f t="shared" si="21"/>
        <v>0.88056654353420372</v>
      </c>
      <c r="R55" s="3" t="s">
        <v>402</v>
      </c>
      <c r="S55" s="3" t="s">
        <v>62</v>
      </c>
      <c r="T55" s="3" t="s">
        <v>256</v>
      </c>
      <c r="U55" s="79">
        <f>U53</f>
        <v>7.9546560000000002E-2</v>
      </c>
      <c r="V55" s="79">
        <f t="shared" ref="V55:AA55" si="22">V53</f>
        <v>0.29186200000000001</v>
      </c>
      <c r="W55" s="79">
        <f t="shared" si="22"/>
        <v>0.13488554</v>
      </c>
      <c r="X55" s="79">
        <f t="shared" si="22"/>
        <v>0.12121634000000001</v>
      </c>
      <c r="Y55" s="79">
        <f t="shared" si="22"/>
        <v>9.0374750000000004E-2</v>
      </c>
      <c r="Z55" s="79">
        <f t="shared" si="22"/>
        <v>0.10920009</v>
      </c>
      <c r="AA55" s="79">
        <f t="shared" si="22"/>
        <v>0.13879636000000001</v>
      </c>
    </row>
    <row r="56" spans="1:27" ht="14.5">
      <c r="A56" s="72"/>
      <c r="B56" s="72"/>
      <c r="D56" s="3" t="s">
        <v>403</v>
      </c>
      <c r="E56" s="3" t="s">
        <v>58</v>
      </c>
      <c r="F56" s="3" t="s">
        <v>256</v>
      </c>
      <c r="G56" s="79">
        <f>attached_space_heating_byenergy!W16/SUM(G6:G8)/31.54</f>
        <v>3.2653864887467487</v>
      </c>
      <c r="H56" s="79">
        <f>attached_space_heating_byenergy!AU16/SUM(H6:H8)/31.54</f>
        <v>6.4437792387049777</v>
      </c>
      <c r="I56" s="79">
        <f>attached_space_heating_byenergy!BS16/SUM(I6:I8)/31.54</f>
        <v>6.0602515976946689</v>
      </c>
      <c r="J56" s="79">
        <f>attached_space_heating_byenergy!CQ16/SUM(J6:J8)/31.54</f>
        <v>7.0801880474331895</v>
      </c>
      <c r="K56" s="79">
        <f>attached_space_heating_byenergy!DO16/SUM(K6:K8)/31.54</f>
        <v>10.735785375133394</v>
      </c>
      <c r="L56" s="79">
        <f>attached_space_heating_byenergy!EM16/SUM(L6:L8)/31.54</f>
        <v>11.653420907877692</v>
      </c>
      <c r="M56" s="79">
        <f>attached_space_heating_byenergy!FK16/SUM(M6:M8)/31.54</f>
        <v>4.0084079570644251</v>
      </c>
      <c r="R56" s="3" t="s">
        <v>403</v>
      </c>
      <c r="S56" s="3" t="s">
        <v>58</v>
      </c>
      <c r="T56" s="3" t="s">
        <v>256</v>
      </c>
      <c r="U56" s="79">
        <f t="shared" ref="U56:AA70" si="23">U54</f>
        <v>7.9546560000000002E-2</v>
      </c>
      <c r="V56" s="79">
        <f t="shared" si="23"/>
        <v>0.29186200000000001</v>
      </c>
      <c r="W56" s="79">
        <f t="shared" si="23"/>
        <v>0.13488554</v>
      </c>
      <c r="X56" s="79">
        <f t="shared" si="23"/>
        <v>0.12121634000000001</v>
      </c>
      <c r="Y56" s="79">
        <f t="shared" si="23"/>
        <v>9.0374750000000004E-2</v>
      </c>
      <c r="Z56" s="79">
        <f t="shared" si="23"/>
        <v>0.10920009</v>
      </c>
      <c r="AA56" s="79">
        <f t="shared" si="23"/>
        <v>0.13879636000000001</v>
      </c>
    </row>
    <row r="57" spans="1:27" ht="14.5">
      <c r="A57" s="72"/>
      <c r="B57" s="72"/>
      <c r="D57" s="3" t="s">
        <v>404</v>
      </c>
      <c r="E57" s="3" t="s">
        <v>58</v>
      </c>
      <c r="F57" s="3" t="s">
        <v>256</v>
      </c>
      <c r="G57" s="79">
        <f>G56</f>
        <v>3.2653864887467487</v>
      </c>
      <c r="H57" s="79">
        <f t="shared" ref="H57:M58" si="24">H56</f>
        <v>6.4437792387049777</v>
      </c>
      <c r="I57" s="79">
        <f t="shared" si="24"/>
        <v>6.0602515976946689</v>
      </c>
      <c r="J57" s="79">
        <f t="shared" si="24"/>
        <v>7.0801880474331895</v>
      </c>
      <c r="K57" s="79">
        <f t="shared" si="24"/>
        <v>10.735785375133394</v>
      </c>
      <c r="L57" s="79">
        <f t="shared" si="24"/>
        <v>11.653420907877692</v>
      </c>
      <c r="M57" s="79">
        <f t="shared" si="24"/>
        <v>4.0084079570644251</v>
      </c>
      <c r="R57" s="3" t="s">
        <v>404</v>
      </c>
      <c r="S57" s="3" t="s">
        <v>58</v>
      </c>
      <c r="T57" s="3" t="s">
        <v>256</v>
      </c>
      <c r="U57" s="79">
        <f t="shared" si="23"/>
        <v>7.9546560000000002E-2</v>
      </c>
      <c r="V57" s="79">
        <f t="shared" si="23"/>
        <v>0.29186200000000001</v>
      </c>
      <c r="W57" s="79">
        <f t="shared" si="23"/>
        <v>0.13488554</v>
      </c>
      <c r="X57" s="79">
        <f t="shared" si="23"/>
        <v>0.12121634000000001</v>
      </c>
      <c r="Y57" s="79">
        <f t="shared" si="23"/>
        <v>9.0374750000000004E-2</v>
      </c>
      <c r="Z57" s="79">
        <f t="shared" si="23"/>
        <v>0.10920009</v>
      </c>
      <c r="AA57" s="79">
        <f t="shared" si="23"/>
        <v>0.13879636000000001</v>
      </c>
    </row>
    <row r="58" spans="1:27" ht="14.5">
      <c r="A58" s="72"/>
      <c r="B58" s="72"/>
      <c r="D58" s="3" t="s">
        <v>405</v>
      </c>
      <c r="E58" s="3" t="s">
        <v>58</v>
      </c>
      <c r="F58" s="3" t="s">
        <v>256</v>
      </c>
      <c r="G58" s="79">
        <f>G57</f>
        <v>3.2653864887467487</v>
      </c>
      <c r="H58" s="79">
        <f t="shared" si="24"/>
        <v>6.4437792387049777</v>
      </c>
      <c r="I58" s="79">
        <f t="shared" si="24"/>
        <v>6.0602515976946689</v>
      </c>
      <c r="J58" s="79">
        <f t="shared" si="24"/>
        <v>7.0801880474331895</v>
      </c>
      <c r="K58" s="79">
        <f t="shared" si="24"/>
        <v>10.735785375133394</v>
      </c>
      <c r="L58" s="79">
        <f t="shared" si="24"/>
        <v>11.653420907877692</v>
      </c>
      <c r="M58" s="79">
        <f t="shared" si="24"/>
        <v>4.0084079570644251</v>
      </c>
      <c r="R58" s="3" t="s">
        <v>405</v>
      </c>
      <c r="S58" s="3" t="s">
        <v>58</v>
      </c>
      <c r="T58" s="3" t="s">
        <v>256</v>
      </c>
      <c r="U58" s="79">
        <f t="shared" si="23"/>
        <v>7.9546560000000002E-2</v>
      </c>
      <c r="V58" s="79">
        <f t="shared" si="23"/>
        <v>0.29186200000000001</v>
      </c>
      <c r="W58" s="79">
        <f t="shared" si="23"/>
        <v>0.13488554</v>
      </c>
      <c r="X58" s="79">
        <f t="shared" si="23"/>
        <v>0.12121634000000001</v>
      </c>
      <c r="Y58" s="79">
        <f t="shared" si="23"/>
        <v>9.0374750000000004E-2</v>
      </c>
      <c r="Z58" s="79">
        <f t="shared" si="23"/>
        <v>0.10920009</v>
      </c>
      <c r="AA58" s="79">
        <f t="shared" si="23"/>
        <v>0.13879636000000001</v>
      </c>
    </row>
    <row r="59" spans="1:27" ht="14.5">
      <c r="A59" s="72"/>
      <c r="B59" s="72"/>
      <c r="D59" s="3" t="s">
        <v>257</v>
      </c>
      <c r="E59" s="3" t="s">
        <v>55</v>
      </c>
      <c r="F59" s="3" t="s">
        <v>256</v>
      </c>
      <c r="G59" s="79">
        <f>attached_space_heating_byenergy!W15/'TechHeat-RES-AP'!G9/31.54</f>
        <v>6.3136794848673761</v>
      </c>
      <c r="H59" s="79">
        <f>attached_space_heating_byenergy!AU15/'TechHeat-RES-AP'!H9/31.54</f>
        <v>2.7711326589218861</v>
      </c>
      <c r="I59" s="79">
        <f>attached_space_heating_byenergy!BS15/'TechHeat-RES-AP'!I9/31.54</f>
        <v>4.5452484040158678</v>
      </c>
      <c r="J59" s="79">
        <f>attached_space_heating_byenergy!CQ15/'TechHeat-RES-AP'!J9/31.54</f>
        <v>7.2807467825341394</v>
      </c>
      <c r="K59" s="79">
        <f>attached_space_heating_byenergy!DO15/'TechHeat-RES-AP'!K9/31.54</f>
        <v>9.804393010639048</v>
      </c>
      <c r="L59" s="79">
        <f>attached_space_heating_byenergy!EM15/'TechHeat-RES-AP'!L9/31.54</f>
        <v>8.771332182873083</v>
      </c>
      <c r="M59" s="79">
        <f>attached_space_heating_byenergy!FK15/'TechHeat-RES-AP'!M9/31.54</f>
        <v>2.5624422752974283</v>
      </c>
      <c r="R59" s="3" t="s">
        <v>257</v>
      </c>
      <c r="S59" s="3" t="s">
        <v>55</v>
      </c>
      <c r="T59" s="3" t="s">
        <v>256</v>
      </c>
      <c r="U59" s="79">
        <f t="shared" si="23"/>
        <v>7.9546560000000002E-2</v>
      </c>
      <c r="V59" s="79">
        <f t="shared" si="23"/>
        <v>0.29186200000000001</v>
      </c>
      <c r="W59" s="79">
        <f t="shared" si="23"/>
        <v>0.13488554</v>
      </c>
      <c r="X59" s="79">
        <f t="shared" si="23"/>
        <v>0.12121634000000001</v>
      </c>
      <c r="Y59" s="79">
        <f t="shared" si="23"/>
        <v>9.0374750000000004E-2</v>
      </c>
      <c r="Z59" s="79">
        <f t="shared" si="23"/>
        <v>0.10920009</v>
      </c>
      <c r="AA59" s="79">
        <f t="shared" si="23"/>
        <v>0.13879636000000001</v>
      </c>
    </row>
    <row r="60" spans="1:27" ht="14.5">
      <c r="A60" s="72"/>
      <c r="B60" s="72"/>
      <c r="D60" s="3" t="s">
        <v>258</v>
      </c>
      <c r="E60" s="3" t="s">
        <v>61</v>
      </c>
      <c r="F60" s="3" t="s">
        <v>256</v>
      </c>
      <c r="G60" s="79"/>
      <c r="H60" s="79"/>
      <c r="I60" s="79"/>
      <c r="J60" s="79"/>
      <c r="K60" s="79"/>
      <c r="L60" s="79"/>
      <c r="M60" s="79"/>
      <c r="R60" s="3" t="s">
        <v>258</v>
      </c>
      <c r="S60" s="3" t="s">
        <v>61</v>
      </c>
      <c r="T60" s="3" t="s">
        <v>256</v>
      </c>
      <c r="U60" s="79">
        <f t="shared" si="23"/>
        <v>7.9546560000000002E-2</v>
      </c>
      <c r="V60" s="79">
        <f t="shared" si="23"/>
        <v>0.29186200000000001</v>
      </c>
      <c r="W60" s="79">
        <f t="shared" si="23"/>
        <v>0.13488554</v>
      </c>
      <c r="X60" s="79">
        <f t="shared" si="23"/>
        <v>0.12121634000000001</v>
      </c>
      <c r="Y60" s="79">
        <f t="shared" si="23"/>
        <v>9.0374750000000004E-2</v>
      </c>
      <c r="Z60" s="79">
        <f t="shared" si="23"/>
        <v>0.10920009</v>
      </c>
      <c r="AA60" s="79">
        <f t="shared" si="23"/>
        <v>0.13879636000000001</v>
      </c>
    </row>
    <row r="61" spans="1:27" ht="14.5">
      <c r="A61" s="72"/>
      <c r="B61" s="72"/>
      <c r="D61" s="3" t="s">
        <v>259</v>
      </c>
      <c r="E61" s="3" t="s">
        <v>220</v>
      </c>
      <c r="F61" s="3" t="s">
        <v>256</v>
      </c>
      <c r="G61" s="79">
        <f>attached_space_heating_byenergy!W18/'TechHeat-RES-AP'!G11/31.54</f>
        <v>5.410046199836942</v>
      </c>
      <c r="H61" s="79">
        <f>attached_space_heating_byenergy!AU18/'TechHeat-RES-AP'!H11/31.54</f>
        <v>5.1678939441978438</v>
      </c>
      <c r="I61" s="79">
        <f>attached_space_heating_byenergy!BS18/'TechHeat-RES-AP'!I11/31.54</f>
        <v>4.4354874244960909</v>
      </c>
      <c r="J61" s="79">
        <f>attached_space_heating_byenergy!CQ18/'TechHeat-RES-AP'!J11/31.54</f>
        <v>18.370640456563098</v>
      </c>
      <c r="K61" s="79">
        <f>attached_space_heating_byenergy!DO18/'TechHeat-RES-AP'!K11/31.54</f>
        <v>5.1247622067216243</v>
      </c>
      <c r="L61" s="79">
        <f>attached_space_heating_byenergy!EM18/'TechHeat-RES-AP'!L11/31.54</f>
        <v>16.626056006709351</v>
      </c>
      <c r="M61" s="79">
        <f>attached_space_heating_byenergy!FK18/'TechHeat-RES-AP'!M11/31.54</f>
        <v>4.6960905824253958</v>
      </c>
      <c r="R61" s="3" t="s">
        <v>259</v>
      </c>
      <c r="S61" s="3" t="s">
        <v>220</v>
      </c>
      <c r="T61" s="3" t="s">
        <v>256</v>
      </c>
      <c r="U61" s="79">
        <f t="shared" si="23"/>
        <v>7.9546560000000002E-2</v>
      </c>
      <c r="V61" s="79">
        <f t="shared" si="23"/>
        <v>0.29186200000000001</v>
      </c>
      <c r="W61" s="79">
        <f t="shared" si="23"/>
        <v>0.13488554</v>
      </c>
      <c r="X61" s="79">
        <f t="shared" si="23"/>
        <v>0.12121634000000001</v>
      </c>
      <c r="Y61" s="79">
        <f t="shared" si="23"/>
        <v>9.0374750000000004E-2</v>
      </c>
      <c r="Z61" s="79">
        <f t="shared" si="23"/>
        <v>0.10920009</v>
      </c>
      <c r="AA61" s="79">
        <f t="shared" si="23"/>
        <v>0.13879636000000001</v>
      </c>
    </row>
    <row r="62" spans="1:27" ht="14.5">
      <c r="D62" s="3" t="s">
        <v>260</v>
      </c>
      <c r="E62" s="3" t="s">
        <v>221</v>
      </c>
      <c r="F62" s="3" t="s">
        <v>256</v>
      </c>
      <c r="G62" s="3">
        <f>attached_space_heating_byenergy!W19/'TechHeat-RES-AP'!G36/31.54</f>
        <v>0.81969797083069118</v>
      </c>
      <c r="H62" s="3">
        <f>attached_space_heating_byenergy!AU19/'TechHeat-RES-AP'!H36/31.54</f>
        <v>2.3571428027901078</v>
      </c>
      <c r="I62" s="3">
        <f>attached_space_heating_byenergy!BS19/'TechHeat-RES-AP'!I36/31.54</f>
        <v>1.1199732403297402</v>
      </c>
      <c r="J62" s="3">
        <f>attached_space_heating_byenergy!CQ19/'TechHeat-RES-AP'!J36/31.54</f>
        <v>0.13175269499048828</v>
      </c>
      <c r="K62" s="3">
        <f>attached_space_heating_byenergy!DO19/'TechHeat-RES-AP'!K36/31.54</f>
        <v>4.9364109067850354E-2</v>
      </c>
      <c r="L62" s="3">
        <f>attached_space_heating_byenergy!EM19/'TechHeat-RES-AP'!L36/31.54</f>
        <v>0.13315250475586557</v>
      </c>
      <c r="M62" s="3">
        <f>attached_space_heating_byenergy!FK19/'TechHeat-RES-AP'!M36/31.54</f>
        <v>0.37280126823081805</v>
      </c>
      <c r="R62" s="3" t="s">
        <v>260</v>
      </c>
      <c r="S62" s="3" t="s">
        <v>221</v>
      </c>
      <c r="T62" s="3" t="s">
        <v>256</v>
      </c>
      <c r="U62" s="79">
        <f t="shared" si="23"/>
        <v>7.9546560000000002E-2</v>
      </c>
      <c r="V62" s="79">
        <f t="shared" si="23"/>
        <v>0.29186200000000001</v>
      </c>
      <c r="W62" s="79">
        <f t="shared" si="23"/>
        <v>0.13488554</v>
      </c>
      <c r="X62" s="79">
        <f t="shared" si="23"/>
        <v>0.12121634000000001</v>
      </c>
      <c r="Y62" s="79">
        <f t="shared" si="23"/>
        <v>9.0374750000000004E-2</v>
      </c>
      <c r="Z62" s="79">
        <f t="shared" si="23"/>
        <v>0.10920009</v>
      </c>
      <c r="AA62" s="79">
        <f t="shared" si="23"/>
        <v>0.13879636000000001</v>
      </c>
    </row>
    <row r="63" spans="1:27" ht="14.5">
      <c r="D63" s="87" t="s">
        <v>261</v>
      </c>
      <c r="E63" s="87" t="s">
        <v>55</v>
      </c>
      <c r="F63" s="3" t="s">
        <v>256</v>
      </c>
      <c r="G63" s="197">
        <v>0.1</v>
      </c>
      <c r="H63" s="197">
        <v>0.1</v>
      </c>
      <c r="I63" s="197">
        <v>0.1</v>
      </c>
      <c r="J63" s="197">
        <v>0.1</v>
      </c>
      <c r="K63" s="197">
        <v>0.1</v>
      </c>
      <c r="L63" s="197">
        <v>0.1</v>
      </c>
      <c r="M63" s="197">
        <v>0.1</v>
      </c>
      <c r="R63" s="87" t="s">
        <v>261</v>
      </c>
      <c r="S63" s="87" t="s">
        <v>55</v>
      </c>
      <c r="T63" s="3" t="s">
        <v>256</v>
      </c>
      <c r="U63" s="79">
        <f t="shared" si="23"/>
        <v>7.9546560000000002E-2</v>
      </c>
      <c r="V63" s="79">
        <f t="shared" si="23"/>
        <v>0.29186200000000001</v>
      </c>
      <c r="W63" s="79">
        <f t="shared" si="23"/>
        <v>0.13488554</v>
      </c>
      <c r="X63" s="79">
        <f t="shared" si="23"/>
        <v>0.12121634000000001</v>
      </c>
      <c r="Y63" s="79">
        <f t="shared" si="23"/>
        <v>9.0374750000000004E-2</v>
      </c>
      <c r="Z63" s="79">
        <f t="shared" si="23"/>
        <v>0.10920009</v>
      </c>
      <c r="AA63" s="79">
        <f t="shared" si="23"/>
        <v>0.13879636000000001</v>
      </c>
    </row>
    <row r="64" spans="1:27" ht="14.5">
      <c r="E64" s="87" t="s">
        <v>221</v>
      </c>
      <c r="G64" s="90"/>
      <c r="H64" s="90"/>
      <c r="I64" s="90"/>
      <c r="J64" s="90"/>
      <c r="K64" s="90"/>
      <c r="L64" s="90"/>
      <c r="M64" s="90"/>
      <c r="S64" s="87" t="s">
        <v>221</v>
      </c>
      <c r="T64" s="3" t="s">
        <v>256</v>
      </c>
      <c r="U64" s="79">
        <f t="shared" si="23"/>
        <v>7.9546560000000002E-2</v>
      </c>
      <c r="V64" s="79">
        <f t="shared" si="23"/>
        <v>0.29186200000000001</v>
      </c>
      <c r="W64" s="79">
        <f t="shared" si="23"/>
        <v>0.13488554</v>
      </c>
      <c r="X64" s="79">
        <f t="shared" si="23"/>
        <v>0.12121634000000001</v>
      </c>
      <c r="Y64" s="79">
        <f t="shared" si="23"/>
        <v>9.0374750000000004E-2</v>
      </c>
      <c r="Z64" s="79">
        <f t="shared" si="23"/>
        <v>0.10920009</v>
      </c>
      <c r="AA64" s="79">
        <f t="shared" si="23"/>
        <v>0.13879636000000001</v>
      </c>
    </row>
    <row r="65" spans="4:27" ht="14.5">
      <c r="D65" s="87" t="s">
        <v>262</v>
      </c>
      <c r="E65" s="87" t="s">
        <v>62</v>
      </c>
      <c r="F65" s="3" t="s">
        <v>256</v>
      </c>
      <c r="G65" s="197">
        <v>0.1</v>
      </c>
      <c r="H65" s="197">
        <v>0.1</v>
      </c>
      <c r="I65" s="197">
        <v>0.1</v>
      </c>
      <c r="J65" s="197">
        <v>0.1</v>
      </c>
      <c r="K65" s="197">
        <v>0.1</v>
      </c>
      <c r="L65" s="197">
        <v>0.1</v>
      </c>
      <c r="M65" s="197">
        <v>0.1</v>
      </c>
      <c r="R65" s="87" t="s">
        <v>262</v>
      </c>
      <c r="S65" s="87" t="s">
        <v>62</v>
      </c>
      <c r="T65" s="3" t="s">
        <v>256</v>
      </c>
      <c r="U65" s="79">
        <f t="shared" si="23"/>
        <v>7.9546560000000002E-2</v>
      </c>
      <c r="V65" s="79">
        <f t="shared" si="23"/>
        <v>0.29186200000000001</v>
      </c>
      <c r="W65" s="79">
        <f t="shared" si="23"/>
        <v>0.13488554</v>
      </c>
      <c r="X65" s="79">
        <f t="shared" si="23"/>
        <v>0.12121634000000001</v>
      </c>
      <c r="Y65" s="79">
        <f t="shared" si="23"/>
        <v>9.0374750000000004E-2</v>
      </c>
      <c r="Z65" s="79">
        <f t="shared" si="23"/>
        <v>0.10920009</v>
      </c>
      <c r="AA65" s="79">
        <f t="shared" si="23"/>
        <v>0.13879636000000001</v>
      </c>
    </row>
    <row r="66" spans="4:27" ht="14.5">
      <c r="E66" s="87" t="s">
        <v>221</v>
      </c>
      <c r="G66" s="90"/>
      <c r="H66" s="90"/>
      <c r="I66" s="90"/>
      <c r="J66" s="90"/>
      <c r="K66" s="90"/>
      <c r="L66" s="90"/>
      <c r="M66" s="90"/>
      <c r="S66" s="87" t="s">
        <v>221</v>
      </c>
      <c r="T66" s="3" t="s">
        <v>256</v>
      </c>
      <c r="U66" s="79">
        <f t="shared" si="23"/>
        <v>7.9546560000000002E-2</v>
      </c>
      <c r="V66" s="79">
        <f t="shared" si="23"/>
        <v>0.29186200000000001</v>
      </c>
      <c r="W66" s="79">
        <f t="shared" si="23"/>
        <v>0.13488554</v>
      </c>
      <c r="X66" s="79">
        <f t="shared" si="23"/>
        <v>0.12121634000000001</v>
      </c>
      <c r="Y66" s="79">
        <f t="shared" si="23"/>
        <v>9.0374750000000004E-2</v>
      </c>
      <c r="Z66" s="79">
        <f t="shared" si="23"/>
        <v>0.10920009</v>
      </c>
      <c r="AA66" s="79">
        <f t="shared" si="23"/>
        <v>0.13879636000000001</v>
      </c>
    </row>
    <row r="67" spans="4:27" ht="14.5">
      <c r="D67" s="87" t="s">
        <v>263</v>
      </c>
      <c r="E67" s="87" t="s">
        <v>55</v>
      </c>
      <c r="F67" s="3" t="s">
        <v>256</v>
      </c>
      <c r="G67" s="197">
        <v>0.1</v>
      </c>
      <c r="H67" s="197">
        <v>0.1</v>
      </c>
      <c r="I67" s="197">
        <v>0.1</v>
      </c>
      <c r="J67" s="197">
        <v>0.1</v>
      </c>
      <c r="K67" s="197">
        <v>0.1</v>
      </c>
      <c r="L67" s="197">
        <v>0.1</v>
      </c>
      <c r="M67" s="197">
        <v>0.1</v>
      </c>
      <c r="R67" s="87" t="s">
        <v>263</v>
      </c>
      <c r="S67" s="87" t="s">
        <v>55</v>
      </c>
      <c r="T67" s="3" t="s">
        <v>256</v>
      </c>
      <c r="U67" s="79">
        <f t="shared" si="23"/>
        <v>7.9546560000000002E-2</v>
      </c>
      <c r="V67" s="79">
        <f t="shared" si="23"/>
        <v>0.29186200000000001</v>
      </c>
      <c r="W67" s="79">
        <f t="shared" si="23"/>
        <v>0.13488554</v>
      </c>
      <c r="X67" s="79">
        <f t="shared" si="23"/>
        <v>0.12121634000000001</v>
      </c>
      <c r="Y67" s="79">
        <f t="shared" si="23"/>
        <v>9.0374750000000004E-2</v>
      </c>
      <c r="Z67" s="79">
        <f t="shared" si="23"/>
        <v>0.10920009</v>
      </c>
      <c r="AA67" s="79">
        <f t="shared" si="23"/>
        <v>0.13879636000000001</v>
      </c>
    </row>
    <row r="68" spans="4:27" ht="14.5">
      <c r="E68" s="87" t="s">
        <v>58</v>
      </c>
      <c r="G68" s="90"/>
      <c r="H68" s="90"/>
      <c r="I68" s="90"/>
      <c r="J68" s="90"/>
      <c r="K68" s="90"/>
      <c r="L68" s="90"/>
      <c r="M68" s="90"/>
      <c r="S68" s="87" t="s">
        <v>58</v>
      </c>
      <c r="T68" s="3" t="s">
        <v>256</v>
      </c>
      <c r="U68" s="79">
        <f t="shared" si="23"/>
        <v>7.9546560000000002E-2</v>
      </c>
      <c r="V68" s="79">
        <f t="shared" si="23"/>
        <v>0.29186200000000001</v>
      </c>
      <c r="W68" s="79">
        <f t="shared" si="23"/>
        <v>0.13488554</v>
      </c>
      <c r="X68" s="79">
        <f t="shared" si="23"/>
        <v>0.12121634000000001</v>
      </c>
      <c r="Y68" s="79">
        <f t="shared" si="23"/>
        <v>9.0374750000000004E-2</v>
      </c>
      <c r="Z68" s="79">
        <f t="shared" si="23"/>
        <v>0.10920009</v>
      </c>
      <c r="AA68" s="79">
        <f t="shared" si="23"/>
        <v>0.13879636000000001</v>
      </c>
    </row>
    <row r="69" spans="4:27" ht="14.5">
      <c r="D69" s="87" t="s">
        <v>264</v>
      </c>
      <c r="E69" s="87" t="s">
        <v>55</v>
      </c>
      <c r="F69" s="3" t="s">
        <v>256</v>
      </c>
      <c r="G69" s="197">
        <v>0.1</v>
      </c>
      <c r="H69" s="197">
        <v>0.1</v>
      </c>
      <c r="I69" s="197">
        <v>0.1</v>
      </c>
      <c r="J69" s="197">
        <v>0.1</v>
      </c>
      <c r="K69" s="197">
        <v>0.1</v>
      </c>
      <c r="L69" s="197">
        <v>0.1</v>
      </c>
      <c r="M69" s="197">
        <v>0.1</v>
      </c>
      <c r="R69" s="87" t="s">
        <v>264</v>
      </c>
      <c r="S69" s="87" t="s">
        <v>55</v>
      </c>
      <c r="T69" s="3" t="s">
        <v>256</v>
      </c>
      <c r="U69" s="79">
        <f t="shared" si="23"/>
        <v>7.9546560000000002E-2</v>
      </c>
      <c r="V69" s="79">
        <f t="shared" si="23"/>
        <v>0.29186200000000001</v>
      </c>
      <c r="W69" s="79">
        <f t="shared" si="23"/>
        <v>0.13488554</v>
      </c>
      <c r="X69" s="79">
        <f t="shared" si="23"/>
        <v>0.12121634000000001</v>
      </c>
      <c r="Y69" s="79">
        <f t="shared" si="23"/>
        <v>9.0374750000000004E-2</v>
      </c>
      <c r="Z69" s="79">
        <f t="shared" si="23"/>
        <v>0.10920009</v>
      </c>
      <c r="AA69" s="79">
        <f t="shared" si="23"/>
        <v>0.13879636000000001</v>
      </c>
    </row>
    <row r="70" spans="4:27" ht="14.5">
      <c r="E70" s="87" t="s">
        <v>62</v>
      </c>
      <c r="G70" s="90"/>
      <c r="H70" s="90"/>
      <c r="I70" s="90"/>
      <c r="J70" s="90"/>
      <c r="K70" s="90"/>
      <c r="L70" s="90"/>
      <c r="M70" s="90"/>
      <c r="S70" s="87" t="s">
        <v>62</v>
      </c>
      <c r="T70" s="3" t="s">
        <v>256</v>
      </c>
      <c r="U70" s="79">
        <f t="shared" si="23"/>
        <v>7.9546560000000002E-2</v>
      </c>
      <c r="V70" s="79">
        <f t="shared" si="23"/>
        <v>0.29186200000000001</v>
      </c>
      <c r="W70" s="79">
        <f t="shared" si="23"/>
        <v>0.13488554</v>
      </c>
      <c r="X70" s="79">
        <f t="shared" si="23"/>
        <v>0.12121634000000001</v>
      </c>
      <c r="Y70" s="79">
        <f t="shared" si="23"/>
        <v>9.0374750000000004E-2</v>
      </c>
      <c r="Z70" s="79">
        <f t="shared" si="23"/>
        <v>0.10920009</v>
      </c>
      <c r="AA70" s="79">
        <f t="shared" si="23"/>
        <v>0.13879636000000001</v>
      </c>
    </row>
    <row r="74" spans="4:27" ht="14.5">
      <c r="F74" s="74" t="s">
        <v>376</v>
      </c>
    </row>
    <row r="75" spans="4:27" ht="15" thickBot="1">
      <c r="D75" s="75" t="s">
        <v>1</v>
      </c>
      <c r="E75" s="75" t="s">
        <v>2</v>
      </c>
      <c r="F75" s="75" t="s">
        <v>3</v>
      </c>
      <c r="G75" s="3" t="s">
        <v>141</v>
      </c>
      <c r="H75" s="3" t="s">
        <v>142</v>
      </c>
      <c r="I75" s="3" t="s">
        <v>143</v>
      </c>
      <c r="J75" s="3" t="s">
        <v>144</v>
      </c>
      <c r="K75" s="3" t="s">
        <v>145</v>
      </c>
      <c r="L75" s="3" t="s">
        <v>146</v>
      </c>
      <c r="M75" s="3" t="s">
        <v>147</v>
      </c>
    </row>
    <row r="76" spans="4:27" ht="14.5">
      <c r="D76" s="3" t="s">
        <v>400</v>
      </c>
      <c r="E76" s="3" t="s">
        <v>62</v>
      </c>
      <c r="F76" s="3" t="s">
        <v>256</v>
      </c>
      <c r="G76" s="79">
        <f>G53*U53</f>
        <v>1.1821200242744103</v>
      </c>
      <c r="H76" s="79">
        <f t="shared" ref="H76:M85" si="25">H53*V53</f>
        <v>1.1449403483115843</v>
      </c>
      <c r="I76" s="79">
        <f t="shared" si="25"/>
        <v>0.76998510491113181</v>
      </c>
      <c r="J76" s="79">
        <f t="shared" si="25"/>
        <v>0.48978123566668585</v>
      </c>
      <c r="K76" s="79">
        <f t="shared" si="25"/>
        <v>0.25717929808708517</v>
      </c>
      <c r="L76" s="79">
        <f t="shared" si="25"/>
        <v>4.8014032385330793E-2</v>
      </c>
      <c r="M76" s="79">
        <f t="shared" si="25"/>
        <v>0.12221943098032902</v>
      </c>
      <c r="O76" s="90">
        <f>AVERAGE(G76:M76)</f>
        <v>0.57346278208807955</v>
      </c>
    </row>
    <row r="77" spans="4:27" ht="14.5">
      <c r="D77" s="3" t="s">
        <v>401</v>
      </c>
      <c r="E77" s="3" t="s">
        <v>62</v>
      </c>
      <c r="F77" s="3" t="s">
        <v>256</v>
      </c>
      <c r="G77" s="79">
        <f t="shared" ref="G77:G85" si="26">G54*U54</f>
        <v>1.1821200242744103</v>
      </c>
      <c r="H77" s="79">
        <f t="shared" si="25"/>
        <v>1.1449403483115843</v>
      </c>
      <c r="I77" s="79">
        <f t="shared" si="25"/>
        <v>0.76998510491113181</v>
      </c>
      <c r="J77" s="79">
        <f t="shared" si="25"/>
        <v>0.48978123566668585</v>
      </c>
      <c r="K77" s="79">
        <f t="shared" si="25"/>
        <v>0.25717929808708517</v>
      </c>
      <c r="L77" s="79">
        <f t="shared" si="25"/>
        <v>4.8014032385330793E-2</v>
      </c>
      <c r="M77" s="79">
        <f t="shared" si="25"/>
        <v>0.12221943098032902</v>
      </c>
      <c r="O77" s="90">
        <f t="shared" ref="O77:O92" si="27">AVERAGE(G77:M77)</f>
        <v>0.57346278208807955</v>
      </c>
    </row>
    <row r="78" spans="4:27" ht="14.5">
      <c r="D78" s="3" t="s">
        <v>402</v>
      </c>
      <c r="E78" s="3" t="s">
        <v>62</v>
      </c>
      <c r="F78" s="3" t="s">
        <v>256</v>
      </c>
      <c r="G78" s="79">
        <f t="shared" si="26"/>
        <v>1.1821200242744103</v>
      </c>
      <c r="H78" s="79">
        <f t="shared" si="25"/>
        <v>1.1449403483115843</v>
      </c>
      <c r="I78" s="79">
        <f t="shared" si="25"/>
        <v>0.76998510491113181</v>
      </c>
      <c r="J78" s="79">
        <f t="shared" si="25"/>
        <v>0.48978123566668585</v>
      </c>
      <c r="K78" s="79">
        <f t="shared" si="25"/>
        <v>0.25717929808708517</v>
      </c>
      <c r="L78" s="79">
        <f t="shared" si="25"/>
        <v>4.8014032385330793E-2</v>
      </c>
      <c r="M78" s="79">
        <f t="shared" si="25"/>
        <v>0.12221943098032902</v>
      </c>
      <c r="O78" s="90">
        <f t="shared" si="27"/>
        <v>0.57346278208807955</v>
      </c>
    </row>
    <row r="79" spans="4:27" ht="14.5">
      <c r="D79" s="3" t="s">
        <v>403</v>
      </c>
      <c r="E79" s="3" t="s">
        <v>58</v>
      </c>
      <c r="F79" s="3" t="s">
        <v>256</v>
      </c>
      <c r="G79" s="79">
        <f t="shared" si="26"/>
        <v>0.25975026225028258</v>
      </c>
      <c r="H79" s="79">
        <f t="shared" si="25"/>
        <v>1.8806942961669122</v>
      </c>
      <c r="I79" s="79">
        <f t="shared" si="25"/>
        <v>0.81744030929090816</v>
      </c>
      <c r="J79" s="79">
        <f t="shared" si="25"/>
        <v>0.85823448162159766</v>
      </c>
      <c r="K79" s="79">
        <f t="shared" si="25"/>
        <v>0.9702439193313368</v>
      </c>
      <c r="L79" s="79">
        <f t="shared" si="25"/>
        <v>1.2725546119481257</v>
      </c>
      <c r="M79" s="79">
        <f t="shared" si="25"/>
        <v>0.55635243383557853</v>
      </c>
      <c r="O79" s="90">
        <f t="shared" si="27"/>
        <v>0.94503861634924868</v>
      </c>
    </row>
    <row r="80" spans="4:27" ht="14.5">
      <c r="D80" s="3" t="s">
        <v>404</v>
      </c>
      <c r="E80" s="3" t="s">
        <v>58</v>
      </c>
      <c r="F80" s="3" t="s">
        <v>256</v>
      </c>
      <c r="G80" s="79">
        <f t="shared" si="26"/>
        <v>0.25975026225028258</v>
      </c>
      <c r="H80" s="79">
        <f t="shared" si="25"/>
        <v>1.8806942961669122</v>
      </c>
      <c r="I80" s="79">
        <f t="shared" si="25"/>
        <v>0.81744030929090816</v>
      </c>
      <c r="J80" s="79">
        <f t="shared" si="25"/>
        <v>0.85823448162159766</v>
      </c>
      <c r="K80" s="79">
        <f t="shared" si="25"/>
        <v>0.9702439193313368</v>
      </c>
      <c r="L80" s="79">
        <f t="shared" si="25"/>
        <v>1.2725546119481257</v>
      </c>
      <c r="M80" s="79">
        <f t="shared" si="25"/>
        <v>0.55635243383557853</v>
      </c>
      <c r="O80" s="90">
        <f t="shared" si="27"/>
        <v>0.94503861634924868</v>
      </c>
    </row>
    <row r="81" spans="4:15" ht="14.5">
      <c r="D81" s="3" t="s">
        <v>405</v>
      </c>
      <c r="E81" s="3" t="s">
        <v>58</v>
      </c>
      <c r="F81" s="3" t="s">
        <v>256</v>
      </c>
      <c r="G81" s="79">
        <f t="shared" si="26"/>
        <v>0.25975026225028258</v>
      </c>
      <c r="H81" s="79">
        <f t="shared" si="25"/>
        <v>1.8806942961669122</v>
      </c>
      <c r="I81" s="79">
        <f t="shared" si="25"/>
        <v>0.81744030929090816</v>
      </c>
      <c r="J81" s="79">
        <f t="shared" si="25"/>
        <v>0.85823448162159766</v>
      </c>
      <c r="K81" s="79">
        <f t="shared" si="25"/>
        <v>0.9702439193313368</v>
      </c>
      <c r="L81" s="79">
        <f t="shared" si="25"/>
        <v>1.2725546119481257</v>
      </c>
      <c r="M81" s="79">
        <f t="shared" si="25"/>
        <v>0.55635243383557853</v>
      </c>
      <c r="O81" s="90">
        <f t="shared" si="27"/>
        <v>0.94503861634924868</v>
      </c>
    </row>
    <row r="82" spans="4:15" ht="14.5">
      <c r="D82" s="3" t="s">
        <v>257</v>
      </c>
      <c r="E82" s="3" t="s">
        <v>55</v>
      </c>
      <c r="F82" s="3" t="s">
        <v>256</v>
      </c>
      <c r="G82" s="79">
        <f t="shared" si="26"/>
        <v>0.50223148396377182</v>
      </c>
      <c r="H82" s="79">
        <f t="shared" si="25"/>
        <v>0.80878832009825952</v>
      </c>
      <c r="I82" s="79">
        <f t="shared" si="25"/>
        <v>0.61308828540981852</v>
      </c>
      <c r="J82" s="79">
        <f t="shared" si="25"/>
        <v>0.88254547744556433</v>
      </c>
      <c r="K82" s="79">
        <f t="shared" si="25"/>
        <v>0.88606956723825137</v>
      </c>
      <c r="L82" s="79">
        <f t="shared" si="25"/>
        <v>0.95783026378963709</v>
      </c>
      <c r="M82" s="79">
        <f t="shared" si="25"/>
        <v>0.35565766052140096</v>
      </c>
      <c r="O82" s="90">
        <f t="shared" si="27"/>
        <v>0.71517300835238629</v>
      </c>
    </row>
    <row r="83" spans="4:15" ht="14.5">
      <c r="D83" s="3" t="s">
        <v>258</v>
      </c>
      <c r="E83" s="3" t="s">
        <v>61</v>
      </c>
      <c r="F83" s="3" t="s">
        <v>256</v>
      </c>
      <c r="G83" s="79">
        <f t="shared" si="26"/>
        <v>0</v>
      </c>
      <c r="H83" s="79">
        <f t="shared" si="25"/>
        <v>0</v>
      </c>
      <c r="I83" s="79">
        <f t="shared" si="25"/>
        <v>0</v>
      </c>
      <c r="J83" s="79">
        <f t="shared" si="25"/>
        <v>0</v>
      </c>
      <c r="K83" s="79">
        <f t="shared" si="25"/>
        <v>0</v>
      </c>
      <c r="L83" s="79">
        <f t="shared" si="25"/>
        <v>0</v>
      </c>
      <c r="M83" s="79">
        <f t="shared" si="25"/>
        <v>0</v>
      </c>
      <c r="O83" s="90">
        <f t="shared" si="27"/>
        <v>0</v>
      </c>
    </row>
    <row r="84" spans="4:15" ht="14.5">
      <c r="D84" s="3" t="s">
        <v>259</v>
      </c>
      <c r="E84" s="3" t="s">
        <v>220</v>
      </c>
      <c r="F84" s="3" t="s">
        <v>256</v>
      </c>
      <c r="G84" s="79">
        <f t="shared" si="26"/>
        <v>0.43035056463810129</v>
      </c>
      <c r="H84" s="79">
        <f t="shared" si="25"/>
        <v>1.5083118623414711</v>
      </c>
      <c r="I84" s="79">
        <f t="shared" si="25"/>
        <v>0.59828311641636445</v>
      </c>
      <c r="J84" s="79">
        <f t="shared" si="25"/>
        <v>2.2268217996005077</v>
      </c>
      <c r="K84" s="79">
        <f t="shared" si="25"/>
        <v>0.46314910324191516</v>
      </c>
      <c r="L84" s="79">
        <f t="shared" si="25"/>
        <v>1.8155668122777018</v>
      </c>
      <c r="M84" s="79">
        <f t="shared" si="25"/>
        <v>0.65180027907092497</v>
      </c>
      <c r="O84" s="90">
        <f t="shared" si="27"/>
        <v>1.0991833625124268</v>
      </c>
    </row>
    <row r="85" spans="4:15" ht="14.5">
      <c r="D85" s="3" t="s">
        <v>260</v>
      </c>
      <c r="E85" s="3" t="s">
        <v>221</v>
      </c>
      <c r="F85" s="3" t="s">
        <v>256</v>
      </c>
      <c r="G85" s="79">
        <f t="shared" si="26"/>
        <v>6.520415381856183E-2</v>
      </c>
      <c r="H85" s="79">
        <f t="shared" si="25"/>
        <v>0.68796041270792652</v>
      </c>
      <c r="I85" s="79">
        <f t="shared" si="25"/>
        <v>0.15106819530742679</v>
      </c>
      <c r="J85" s="79">
        <f t="shared" si="25"/>
        <v>1.5970579471883326E-2</v>
      </c>
      <c r="K85" s="79">
        <f t="shared" si="25"/>
        <v>4.4612690159797092E-3</v>
      </c>
      <c r="L85" s="79">
        <f t="shared" si="25"/>
        <v>1.4540265503065948E-2</v>
      </c>
      <c r="M85" s="79">
        <f t="shared" si="25"/>
        <v>5.1743459033821187E-2</v>
      </c>
      <c r="O85" s="90">
        <f t="shared" si="27"/>
        <v>0.14156404783695217</v>
      </c>
    </row>
    <row r="86" spans="4:15" ht="14.5">
      <c r="D86" s="87" t="s">
        <v>261</v>
      </c>
      <c r="E86" s="87" t="s">
        <v>55</v>
      </c>
      <c r="F86" s="3" t="s">
        <v>256</v>
      </c>
      <c r="G86" s="198">
        <v>0.1</v>
      </c>
      <c r="H86" s="198">
        <v>0.1</v>
      </c>
      <c r="I86" s="198">
        <v>0.1</v>
      </c>
      <c r="J86" s="198">
        <v>0.1</v>
      </c>
      <c r="K86" s="198">
        <v>0.1</v>
      </c>
      <c r="L86" s="198">
        <v>0.1</v>
      </c>
      <c r="M86" s="198">
        <v>0.1</v>
      </c>
      <c r="O86" s="90">
        <f t="shared" si="27"/>
        <v>9.9999999999999992E-2</v>
      </c>
    </row>
    <row r="87" spans="4:15" ht="14.5">
      <c r="E87" s="87" t="s">
        <v>221</v>
      </c>
      <c r="G87" s="198"/>
      <c r="H87" s="198"/>
      <c r="I87" s="198"/>
      <c r="J87" s="198"/>
      <c r="K87" s="198"/>
      <c r="L87" s="198"/>
      <c r="M87" s="198"/>
      <c r="O87" s="90"/>
    </row>
    <row r="88" spans="4:15" ht="14.5">
      <c r="D88" s="87" t="s">
        <v>262</v>
      </c>
      <c r="E88" s="87" t="s">
        <v>62</v>
      </c>
      <c r="F88" s="3" t="s">
        <v>256</v>
      </c>
      <c r="G88" s="198">
        <v>0.1</v>
      </c>
      <c r="H88" s="198">
        <v>0.1</v>
      </c>
      <c r="I88" s="198">
        <v>0.1</v>
      </c>
      <c r="J88" s="198">
        <v>0.1</v>
      </c>
      <c r="K88" s="198">
        <v>0.1</v>
      </c>
      <c r="L88" s="198">
        <v>0.1</v>
      </c>
      <c r="M88" s="198">
        <v>0.1</v>
      </c>
      <c r="O88" s="90">
        <f t="shared" si="27"/>
        <v>9.9999999999999992E-2</v>
      </c>
    </row>
    <row r="89" spans="4:15" ht="14.5">
      <c r="E89" s="87" t="s">
        <v>221</v>
      </c>
      <c r="G89" s="198"/>
      <c r="H89" s="198"/>
      <c r="I89" s="198"/>
      <c r="J89" s="198"/>
      <c r="K89" s="198"/>
      <c r="L89" s="198"/>
      <c r="M89" s="198"/>
      <c r="O89" s="90"/>
    </row>
    <row r="90" spans="4:15" ht="14.5">
      <c r="D90" s="87" t="s">
        <v>263</v>
      </c>
      <c r="E90" s="87" t="s">
        <v>55</v>
      </c>
      <c r="F90" s="3" t="s">
        <v>256</v>
      </c>
      <c r="G90" s="198">
        <v>0.1</v>
      </c>
      <c r="H90" s="198">
        <v>0.1</v>
      </c>
      <c r="I90" s="198">
        <v>0.1</v>
      </c>
      <c r="J90" s="198">
        <v>0.1</v>
      </c>
      <c r="K90" s="198">
        <v>0.1</v>
      </c>
      <c r="L90" s="198">
        <v>0.1</v>
      </c>
      <c r="M90" s="198">
        <v>0.1</v>
      </c>
      <c r="O90" s="90">
        <f t="shared" si="27"/>
        <v>9.9999999999999992E-2</v>
      </c>
    </row>
    <row r="91" spans="4:15" ht="14.5">
      <c r="E91" s="87" t="s">
        <v>58</v>
      </c>
      <c r="G91" s="198"/>
      <c r="H91" s="198"/>
      <c r="I91" s="198"/>
      <c r="J91" s="198"/>
      <c r="K91" s="198"/>
      <c r="L91" s="198"/>
      <c r="M91" s="198"/>
      <c r="O91" s="90"/>
    </row>
    <row r="92" spans="4:15" ht="14.5">
      <c r="D92" s="87" t="s">
        <v>264</v>
      </c>
      <c r="E92" s="87" t="s">
        <v>55</v>
      </c>
      <c r="F92" s="3" t="s">
        <v>256</v>
      </c>
      <c r="G92" s="198">
        <v>0.1</v>
      </c>
      <c r="H92" s="198">
        <v>0.1</v>
      </c>
      <c r="I92" s="198">
        <v>0.1</v>
      </c>
      <c r="J92" s="198">
        <v>0.1</v>
      </c>
      <c r="K92" s="198">
        <v>0.1</v>
      </c>
      <c r="L92" s="198">
        <v>0.1</v>
      </c>
      <c r="M92" s="198">
        <v>0.1</v>
      </c>
      <c r="O92" s="90">
        <f t="shared" si="27"/>
        <v>9.9999999999999992E-2</v>
      </c>
    </row>
    <row r="93" spans="4:15" ht="14.5">
      <c r="E93" s="87" t="s">
        <v>62</v>
      </c>
      <c r="G93" s="79"/>
      <c r="H93" s="79"/>
      <c r="I93" s="79"/>
      <c r="J93" s="79"/>
      <c r="K93" s="79"/>
      <c r="L93" s="79"/>
      <c r="M93" s="79"/>
    </row>
    <row r="100" spans="4:6" ht="14.5">
      <c r="D100" s="160" cm="1">
        <f t="array" aca="1" ref="D100" ca="1">D100:F118</f>
        <v>0</v>
      </c>
      <c r="E100" s="160"/>
      <c r="F100" s="156" t="s">
        <v>429</v>
      </c>
    </row>
    <row r="101" spans="4:6" ht="15" thickBot="1">
      <c r="D101" s="157" t="s">
        <v>1</v>
      </c>
      <c r="E101" s="157" t="s">
        <v>2</v>
      </c>
      <c r="F101" s="157" t="s">
        <v>3</v>
      </c>
    </row>
    <row r="102" spans="4:6">
      <c r="D102" s="158" t="s">
        <v>400</v>
      </c>
      <c r="E102" s="158" t="s">
        <v>62</v>
      </c>
      <c r="F102" s="158" t="s">
        <v>256</v>
      </c>
    </row>
    <row r="103" spans="4:6">
      <c r="D103" s="158" t="s">
        <v>401</v>
      </c>
      <c r="E103" s="158" t="s">
        <v>62</v>
      </c>
      <c r="F103" s="158" t="s">
        <v>256</v>
      </c>
    </row>
    <row r="104" spans="4:6">
      <c r="D104" s="158"/>
      <c r="E104" s="158" t="s">
        <v>62</v>
      </c>
      <c r="F104" s="158" t="s">
        <v>256</v>
      </c>
    </row>
    <row r="105" spans="4:6">
      <c r="D105" s="158" t="s">
        <v>403</v>
      </c>
      <c r="E105" s="158" t="s">
        <v>58</v>
      </c>
      <c r="F105" s="158" t="s">
        <v>256</v>
      </c>
    </row>
    <row r="106" spans="4:6">
      <c r="D106" s="158" t="s">
        <v>404</v>
      </c>
      <c r="E106" s="158" t="s">
        <v>58</v>
      </c>
      <c r="F106" s="158" t="s">
        <v>256</v>
      </c>
    </row>
    <row r="107" spans="4:6">
      <c r="D107" s="158" t="s">
        <v>405</v>
      </c>
      <c r="E107" s="158" t="s">
        <v>58</v>
      </c>
      <c r="F107" s="158" t="s">
        <v>256</v>
      </c>
    </row>
    <row r="108" spans="4:6">
      <c r="D108" s="158" t="s">
        <v>257</v>
      </c>
      <c r="E108" s="158" t="s">
        <v>55</v>
      </c>
      <c r="F108" s="158" t="s">
        <v>256</v>
      </c>
    </row>
    <row r="109" spans="4:6">
      <c r="D109" s="158" t="s">
        <v>258</v>
      </c>
      <c r="E109" s="158" t="s">
        <v>61</v>
      </c>
      <c r="F109" s="158" t="s">
        <v>256</v>
      </c>
    </row>
    <row r="110" spans="4:6">
      <c r="D110" s="158" t="s">
        <v>259</v>
      </c>
      <c r="E110" s="158" t="s">
        <v>220</v>
      </c>
      <c r="F110" s="158" t="s">
        <v>256</v>
      </c>
    </row>
    <row r="111" spans="4:6">
      <c r="D111" s="158" t="s">
        <v>260</v>
      </c>
      <c r="E111" s="158" t="s">
        <v>221</v>
      </c>
      <c r="F111" s="158" t="s">
        <v>256</v>
      </c>
    </row>
    <row r="112" spans="4:6">
      <c r="D112" s="159" t="s">
        <v>261</v>
      </c>
      <c r="E112" s="159" t="s">
        <v>55</v>
      </c>
      <c r="F112" s="158" t="s">
        <v>256</v>
      </c>
    </row>
    <row r="113" spans="4:13">
      <c r="D113" s="158"/>
      <c r="E113" s="159" t="s">
        <v>221</v>
      </c>
      <c r="F113" s="158" t="s">
        <v>256</v>
      </c>
    </row>
    <row r="114" spans="4:13">
      <c r="D114" s="159" t="s">
        <v>262</v>
      </c>
      <c r="E114" s="159" t="s">
        <v>62</v>
      </c>
      <c r="F114" s="158" t="s">
        <v>256</v>
      </c>
    </row>
    <row r="115" spans="4:13">
      <c r="D115" s="158"/>
      <c r="E115" s="159" t="s">
        <v>221</v>
      </c>
      <c r="F115" s="158" t="s">
        <v>256</v>
      </c>
    </row>
    <row r="116" spans="4:13">
      <c r="D116" s="159" t="s">
        <v>263</v>
      </c>
      <c r="E116" s="159" t="s">
        <v>55</v>
      </c>
      <c r="F116" s="158" t="s">
        <v>256</v>
      </c>
    </row>
    <row r="117" spans="4:13">
      <c r="D117" s="158"/>
      <c r="E117" s="159" t="s">
        <v>58</v>
      </c>
      <c r="F117" s="158" t="s">
        <v>256</v>
      </c>
    </row>
    <row r="118" spans="4:13">
      <c r="D118" s="159" t="s">
        <v>264</v>
      </c>
      <c r="E118" s="159" t="s">
        <v>55</v>
      </c>
      <c r="F118" s="158" t="s">
        <v>256</v>
      </c>
    </row>
    <row r="119" spans="4:13">
      <c r="D119" s="158"/>
      <c r="E119" s="159" t="s">
        <v>62</v>
      </c>
      <c r="F119" s="158" t="s">
        <v>256</v>
      </c>
    </row>
    <row r="124" spans="4:13" ht="14.5">
      <c r="F124" s="74" t="s">
        <v>430</v>
      </c>
    </row>
    <row r="125" spans="4:13" ht="15" thickBot="1">
      <c r="D125" s="75" t="s">
        <v>1</v>
      </c>
      <c r="E125" s="75" t="s">
        <v>2</v>
      </c>
      <c r="F125" s="75" t="s">
        <v>3</v>
      </c>
      <c r="G125" s="3" t="s">
        <v>141</v>
      </c>
      <c r="H125" s="3" t="s">
        <v>142</v>
      </c>
      <c r="I125" s="3" t="s">
        <v>143</v>
      </c>
      <c r="J125" s="3" t="s">
        <v>144</v>
      </c>
      <c r="K125" s="3" t="s">
        <v>145</v>
      </c>
      <c r="L125" s="3" t="s">
        <v>146</v>
      </c>
      <c r="M125" s="3" t="s">
        <v>147</v>
      </c>
    </row>
    <row r="126" spans="4:13" ht="14.5">
      <c r="D126" s="164" t="s">
        <v>261</v>
      </c>
      <c r="E126" s="164" t="s">
        <v>55</v>
      </c>
      <c r="F126" s="138" t="s">
        <v>256</v>
      </c>
      <c r="G126" s="163">
        <v>0.5</v>
      </c>
      <c r="H126" s="163">
        <v>0.5</v>
      </c>
      <c r="I126" s="163">
        <v>0.5</v>
      </c>
      <c r="J126" s="163">
        <v>0.5</v>
      </c>
      <c r="K126" s="163">
        <v>0.5</v>
      </c>
      <c r="L126" s="163">
        <v>0.5</v>
      </c>
      <c r="M126" s="163">
        <v>0.5</v>
      </c>
    </row>
    <row r="127" spans="4:13" ht="14.5">
      <c r="D127" s="138"/>
      <c r="E127" s="164" t="s">
        <v>221</v>
      </c>
      <c r="F127" s="138"/>
      <c r="G127" s="163">
        <v>0.5</v>
      </c>
      <c r="H127" s="163">
        <v>0.5</v>
      </c>
      <c r="I127" s="163">
        <v>0.5</v>
      </c>
      <c r="J127" s="163">
        <v>0.5</v>
      </c>
      <c r="K127" s="163">
        <v>0.5</v>
      </c>
      <c r="L127" s="163">
        <v>0.5</v>
      </c>
      <c r="M127" s="163">
        <v>0.5</v>
      </c>
    </row>
    <row r="128" spans="4:13" ht="14.5">
      <c r="D128" s="164" t="s">
        <v>262</v>
      </c>
      <c r="E128" s="164" t="s">
        <v>62</v>
      </c>
      <c r="F128" s="138" t="s">
        <v>256</v>
      </c>
      <c r="G128" s="163">
        <v>0.5</v>
      </c>
      <c r="H128" s="163">
        <v>0.5</v>
      </c>
      <c r="I128" s="163">
        <v>0.5</v>
      </c>
      <c r="J128" s="163">
        <v>0.5</v>
      </c>
      <c r="K128" s="163">
        <v>0.5</v>
      </c>
      <c r="L128" s="163">
        <v>0.5</v>
      </c>
      <c r="M128" s="163">
        <v>0.5</v>
      </c>
    </row>
    <row r="129" spans="4:13" ht="14.5">
      <c r="D129" s="138"/>
      <c r="E129" s="164" t="s">
        <v>221</v>
      </c>
      <c r="F129" s="138"/>
      <c r="G129" s="163">
        <v>0.5</v>
      </c>
      <c r="H129" s="163">
        <v>0.5</v>
      </c>
      <c r="I129" s="163">
        <v>0.5</v>
      </c>
      <c r="J129" s="163">
        <v>0.5</v>
      </c>
      <c r="K129" s="163">
        <v>0.5</v>
      </c>
      <c r="L129" s="163">
        <v>0.5</v>
      </c>
      <c r="M129" s="163">
        <v>0.5</v>
      </c>
    </row>
    <row r="130" spans="4:13" ht="14.5">
      <c r="D130" s="164" t="s">
        <v>263</v>
      </c>
      <c r="E130" s="164" t="s">
        <v>55</v>
      </c>
      <c r="F130" s="138" t="s">
        <v>256</v>
      </c>
      <c r="G130" s="163">
        <v>0.5</v>
      </c>
      <c r="H130" s="163">
        <v>0.5</v>
      </c>
      <c r="I130" s="163">
        <v>0.5</v>
      </c>
      <c r="J130" s="163">
        <v>0.5</v>
      </c>
      <c r="K130" s="163">
        <v>0.5</v>
      </c>
      <c r="L130" s="163">
        <v>0.5</v>
      </c>
      <c r="M130" s="163">
        <v>0.5</v>
      </c>
    </row>
    <row r="131" spans="4:13" ht="14.5">
      <c r="D131" s="138"/>
      <c r="E131" s="164" t="s">
        <v>58</v>
      </c>
      <c r="F131" s="138"/>
      <c r="G131" s="163">
        <v>0.5</v>
      </c>
      <c r="H131" s="163">
        <v>0.5</v>
      </c>
      <c r="I131" s="163">
        <v>0.5</v>
      </c>
      <c r="J131" s="163">
        <v>0.5</v>
      </c>
      <c r="K131" s="163">
        <v>0.5</v>
      </c>
      <c r="L131" s="163">
        <v>0.5</v>
      </c>
      <c r="M131" s="163">
        <v>0.5</v>
      </c>
    </row>
    <row r="132" spans="4:13" ht="14.5">
      <c r="D132" s="164" t="s">
        <v>264</v>
      </c>
      <c r="E132" s="164" t="s">
        <v>55</v>
      </c>
      <c r="F132" s="138" t="s">
        <v>256</v>
      </c>
      <c r="G132" s="163">
        <v>0.5</v>
      </c>
      <c r="H132" s="163">
        <v>0.5</v>
      </c>
      <c r="I132" s="163">
        <v>0.5</v>
      </c>
      <c r="J132" s="163">
        <v>0.5</v>
      </c>
      <c r="K132" s="163">
        <v>0.5</v>
      </c>
      <c r="L132" s="163">
        <v>0.5</v>
      </c>
      <c r="M132" s="163">
        <v>0.5</v>
      </c>
    </row>
    <row r="133" spans="4:13" ht="14.5">
      <c r="D133" s="138"/>
      <c r="E133" s="164" t="s">
        <v>62</v>
      </c>
      <c r="F133" s="138"/>
      <c r="G133" s="163">
        <v>0.5</v>
      </c>
      <c r="H133" s="163">
        <v>0.5</v>
      </c>
      <c r="I133" s="163">
        <v>0.5</v>
      </c>
      <c r="J133" s="163">
        <v>0.5</v>
      </c>
      <c r="K133" s="163">
        <v>0.5</v>
      </c>
      <c r="L133" s="163">
        <v>0.5</v>
      </c>
      <c r="M133" s="163">
        <v>0.5</v>
      </c>
    </row>
    <row r="134" spans="4:13">
      <c r="D134" s="138"/>
      <c r="E134" s="138"/>
      <c r="F134" s="138"/>
    </row>
    <row r="139" spans="4:13" ht="14.5">
      <c r="F139" s="74" t="s">
        <v>373</v>
      </c>
    </row>
    <row r="140" spans="4:13" ht="15" thickBot="1">
      <c r="D140" s="75" t="s">
        <v>1</v>
      </c>
      <c r="E140" s="75" t="s">
        <v>2</v>
      </c>
      <c r="F140" s="75" t="s">
        <v>3</v>
      </c>
      <c r="G140" s="3" t="s">
        <v>141</v>
      </c>
      <c r="H140" s="3" t="s">
        <v>142</v>
      </c>
      <c r="I140" s="3" t="s">
        <v>143</v>
      </c>
      <c r="J140" s="3" t="s">
        <v>144</v>
      </c>
      <c r="K140" s="3" t="s">
        <v>145</v>
      </c>
      <c r="L140" s="3" t="s">
        <v>146</v>
      </c>
      <c r="M140" s="3" t="s">
        <v>147</v>
      </c>
    </row>
    <row r="141" spans="4:13" ht="14.5">
      <c r="D141" s="3" t="s">
        <v>400</v>
      </c>
      <c r="E141" s="3" t="s">
        <v>62</v>
      </c>
      <c r="F141" s="3" t="s">
        <v>256</v>
      </c>
      <c r="G141" s="79">
        <v>31.54</v>
      </c>
      <c r="H141" s="79">
        <v>31.54</v>
      </c>
      <c r="I141" s="79">
        <v>31.54</v>
      </c>
      <c r="J141" s="79">
        <v>31.54</v>
      </c>
      <c r="K141" s="79">
        <v>31.54</v>
      </c>
      <c r="L141" s="79">
        <v>31.54</v>
      </c>
      <c r="M141" s="79">
        <v>31.54</v>
      </c>
    </row>
    <row r="142" spans="4:13" ht="14.5">
      <c r="D142" s="3" t="s">
        <v>401</v>
      </c>
      <c r="E142" s="3" t="s">
        <v>62</v>
      </c>
      <c r="F142" s="3" t="s">
        <v>256</v>
      </c>
      <c r="G142" s="79">
        <v>31.54</v>
      </c>
      <c r="H142" s="79">
        <v>31.54</v>
      </c>
      <c r="I142" s="79">
        <v>31.54</v>
      </c>
      <c r="J142" s="79">
        <v>31.54</v>
      </c>
      <c r="K142" s="79">
        <v>31.54</v>
      </c>
      <c r="L142" s="79">
        <v>31.54</v>
      </c>
      <c r="M142" s="79">
        <v>31.54</v>
      </c>
    </row>
    <row r="143" spans="4:13" ht="14.5">
      <c r="D143" s="3" t="s">
        <v>402</v>
      </c>
      <c r="E143" s="3" t="s">
        <v>62</v>
      </c>
      <c r="F143" s="3" t="s">
        <v>256</v>
      </c>
      <c r="G143" s="79">
        <v>31.54</v>
      </c>
      <c r="H143" s="79">
        <v>31.54</v>
      </c>
      <c r="I143" s="79">
        <v>31.54</v>
      </c>
      <c r="J143" s="79">
        <v>31.54</v>
      </c>
      <c r="K143" s="79">
        <v>31.54</v>
      </c>
      <c r="L143" s="79">
        <v>31.54</v>
      </c>
      <c r="M143" s="79">
        <v>31.54</v>
      </c>
    </row>
    <row r="144" spans="4:13" ht="14.5">
      <c r="D144" s="3" t="s">
        <v>403</v>
      </c>
      <c r="E144" s="3" t="s">
        <v>58</v>
      </c>
      <c r="F144" s="3" t="s">
        <v>256</v>
      </c>
      <c r="G144" s="79">
        <v>31.54</v>
      </c>
      <c r="H144" s="79">
        <v>31.54</v>
      </c>
      <c r="I144" s="79">
        <v>31.54</v>
      </c>
      <c r="J144" s="79">
        <v>31.54</v>
      </c>
      <c r="K144" s="79">
        <v>31.54</v>
      </c>
      <c r="L144" s="79">
        <v>31.54</v>
      </c>
      <c r="M144" s="79">
        <v>31.54</v>
      </c>
    </row>
    <row r="145" spans="4:13" ht="14.5">
      <c r="D145" s="3" t="s">
        <v>404</v>
      </c>
      <c r="E145" s="3" t="s">
        <v>58</v>
      </c>
      <c r="F145" s="3" t="s">
        <v>256</v>
      </c>
      <c r="G145" s="79">
        <v>31.54</v>
      </c>
      <c r="H145" s="79">
        <v>31.54</v>
      </c>
      <c r="I145" s="79">
        <v>31.54</v>
      </c>
      <c r="J145" s="79">
        <v>31.54</v>
      </c>
      <c r="K145" s="79">
        <v>31.54</v>
      </c>
      <c r="L145" s="79">
        <v>31.54</v>
      </c>
      <c r="M145" s="79">
        <v>31.54</v>
      </c>
    </row>
    <row r="146" spans="4:13" ht="14.5">
      <c r="D146" s="3" t="s">
        <v>405</v>
      </c>
      <c r="E146" s="3" t="s">
        <v>58</v>
      </c>
      <c r="F146" s="3" t="s">
        <v>256</v>
      </c>
      <c r="G146" s="79">
        <v>31.54</v>
      </c>
      <c r="H146" s="79">
        <v>31.54</v>
      </c>
      <c r="I146" s="79">
        <v>31.54</v>
      </c>
      <c r="J146" s="79">
        <v>31.54</v>
      </c>
      <c r="K146" s="79">
        <v>31.54</v>
      </c>
      <c r="L146" s="79">
        <v>31.54</v>
      </c>
      <c r="M146" s="79">
        <v>31.54</v>
      </c>
    </row>
    <row r="147" spans="4:13" ht="14.5">
      <c r="D147" s="3" t="s">
        <v>257</v>
      </c>
      <c r="E147" s="3" t="s">
        <v>55</v>
      </c>
      <c r="F147" s="3" t="s">
        <v>256</v>
      </c>
      <c r="G147" s="79">
        <v>31.54</v>
      </c>
      <c r="H147" s="79">
        <v>31.54</v>
      </c>
      <c r="I147" s="79">
        <v>31.54</v>
      </c>
      <c r="J147" s="79">
        <v>31.54</v>
      </c>
      <c r="K147" s="79">
        <v>31.54</v>
      </c>
      <c r="L147" s="79">
        <v>31.54</v>
      </c>
      <c r="M147" s="79">
        <v>31.54</v>
      </c>
    </row>
    <row r="148" spans="4:13" ht="14.5">
      <c r="D148" s="3" t="s">
        <v>258</v>
      </c>
      <c r="E148" s="3" t="s">
        <v>61</v>
      </c>
      <c r="F148" s="3" t="s">
        <v>256</v>
      </c>
      <c r="G148" s="79">
        <v>31.54</v>
      </c>
      <c r="H148" s="79">
        <v>31.54</v>
      </c>
      <c r="I148" s="79">
        <v>31.54</v>
      </c>
      <c r="J148" s="79">
        <v>31.54</v>
      </c>
      <c r="K148" s="79">
        <v>31.54</v>
      </c>
      <c r="L148" s="79">
        <v>31.54</v>
      </c>
      <c r="M148" s="79">
        <v>31.54</v>
      </c>
    </row>
    <row r="149" spans="4:13" ht="14.5">
      <c r="D149" s="3" t="s">
        <v>259</v>
      </c>
      <c r="E149" s="3" t="s">
        <v>220</v>
      </c>
      <c r="F149" s="3" t="s">
        <v>256</v>
      </c>
      <c r="G149" s="79">
        <v>31.54</v>
      </c>
      <c r="H149" s="79">
        <v>31.54</v>
      </c>
      <c r="I149" s="79">
        <v>31.54</v>
      </c>
      <c r="J149" s="79">
        <v>31.54</v>
      </c>
      <c r="K149" s="79">
        <v>31.54</v>
      </c>
      <c r="L149" s="79">
        <v>31.54</v>
      </c>
      <c r="M149" s="79">
        <v>31.54</v>
      </c>
    </row>
    <row r="150" spans="4:13" ht="14.5">
      <c r="D150" s="3" t="s">
        <v>260</v>
      </c>
      <c r="E150" s="3" t="s">
        <v>221</v>
      </c>
      <c r="F150" s="3" t="s">
        <v>256</v>
      </c>
      <c r="G150" s="79">
        <v>31.54</v>
      </c>
      <c r="H150" s="79">
        <v>31.54</v>
      </c>
      <c r="I150" s="79">
        <v>31.54</v>
      </c>
      <c r="J150" s="79">
        <v>31.54</v>
      </c>
      <c r="K150" s="79">
        <v>31.54</v>
      </c>
      <c r="L150" s="79">
        <v>31.54</v>
      </c>
      <c r="M150" s="79">
        <v>31.54</v>
      </c>
    </row>
    <row r="151" spans="4:13" ht="14.5">
      <c r="D151" s="153" t="s">
        <v>261</v>
      </c>
      <c r="E151" s="153" t="s">
        <v>55</v>
      </c>
      <c r="F151" s="3" t="s">
        <v>256</v>
      </c>
      <c r="G151" s="79">
        <v>31.54</v>
      </c>
      <c r="H151" s="79">
        <v>31.54</v>
      </c>
      <c r="I151" s="79">
        <v>31.54</v>
      </c>
      <c r="J151" s="79">
        <v>31.54</v>
      </c>
      <c r="K151" s="79">
        <v>31.54</v>
      </c>
      <c r="L151" s="79">
        <v>31.54</v>
      </c>
      <c r="M151" s="79">
        <v>31.54</v>
      </c>
    </row>
    <row r="152" spans="4:13" ht="14.5">
      <c r="E152" s="153" t="s">
        <v>221</v>
      </c>
      <c r="G152" s="79"/>
      <c r="H152" s="79"/>
      <c r="I152" s="79"/>
      <c r="J152" s="79"/>
      <c r="K152" s="79"/>
      <c r="L152" s="79"/>
      <c r="M152" s="79"/>
    </row>
    <row r="153" spans="4:13" ht="14.5">
      <c r="D153" s="153" t="s">
        <v>262</v>
      </c>
      <c r="E153" s="153" t="s">
        <v>62</v>
      </c>
      <c r="F153" s="3" t="s">
        <v>256</v>
      </c>
      <c r="G153" s="79">
        <v>31.54</v>
      </c>
      <c r="H153" s="79">
        <v>31.54</v>
      </c>
      <c r="I153" s="79">
        <v>31.54</v>
      </c>
      <c r="J153" s="79">
        <v>31.54</v>
      </c>
      <c r="K153" s="79">
        <v>31.54</v>
      </c>
      <c r="L153" s="79">
        <v>31.54</v>
      </c>
      <c r="M153" s="79">
        <v>31.54</v>
      </c>
    </row>
    <row r="154" spans="4:13" ht="14.5">
      <c r="E154" s="153" t="s">
        <v>221</v>
      </c>
      <c r="G154" s="79"/>
      <c r="H154" s="79"/>
      <c r="I154" s="79"/>
      <c r="J154" s="79"/>
      <c r="K154" s="79"/>
      <c r="L154" s="79"/>
      <c r="M154" s="79"/>
    </row>
    <row r="155" spans="4:13" ht="14.5">
      <c r="D155" s="153" t="s">
        <v>263</v>
      </c>
      <c r="E155" s="153" t="s">
        <v>55</v>
      </c>
      <c r="F155" s="3" t="s">
        <v>256</v>
      </c>
      <c r="G155" s="79">
        <v>31.54</v>
      </c>
      <c r="H155" s="79">
        <v>31.54</v>
      </c>
      <c r="I155" s="79">
        <v>31.54</v>
      </c>
      <c r="J155" s="79">
        <v>31.54</v>
      </c>
      <c r="K155" s="79">
        <v>31.54</v>
      </c>
      <c r="L155" s="79">
        <v>31.54</v>
      </c>
      <c r="M155" s="79">
        <v>31.54</v>
      </c>
    </row>
    <row r="156" spans="4:13" ht="14.5">
      <c r="E156" s="153" t="s">
        <v>58</v>
      </c>
      <c r="G156" s="79"/>
      <c r="H156" s="79"/>
      <c r="I156" s="79"/>
      <c r="J156" s="79"/>
      <c r="K156" s="79"/>
      <c r="L156" s="79"/>
      <c r="M156" s="79"/>
    </row>
    <row r="157" spans="4:13" ht="14.5">
      <c r="D157" s="153" t="s">
        <v>264</v>
      </c>
      <c r="E157" s="153" t="s">
        <v>55</v>
      </c>
      <c r="F157" s="3" t="s">
        <v>256</v>
      </c>
      <c r="G157" s="79">
        <v>31.54</v>
      </c>
      <c r="H157" s="79">
        <v>31.54</v>
      </c>
      <c r="I157" s="79">
        <v>31.54</v>
      </c>
      <c r="J157" s="79">
        <v>31.54</v>
      </c>
      <c r="K157" s="79">
        <v>31.54</v>
      </c>
      <c r="L157" s="79">
        <v>31.54</v>
      </c>
      <c r="M157" s="79">
        <v>31.54</v>
      </c>
    </row>
    <row r="158" spans="4:13" ht="14.5">
      <c r="E158" s="153" t="s">
        <v>62</v>
      </c>
      <c r="G158" s="79"/>
      <c r="H158" s="79"/>
      <c r="I158" s="79"/>
      <c r="J158" s="79"/>
      <c r="K158" s="79"/>
      <c r="L158" s="79"/>
      <c r="M158" s="7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A7C62-E144-4CEA-9BB2-B102481DBE53}">
  <dimension ref="A1:FK162"/>
  <sheetViews>
    <sheetView workbookViewId="0">
      <selection activeCell="ER1" sqref="ER1:FJ1048576"/>
    </sheetView>
  </sheetViews>
  <sheetFormatPr defaultRowHeight="12.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206"/>
      <c r="B1" s="206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06"/>
      <c r="Z1" s="206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06"/>
      <c r="AX1" s="206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06"/>
      <c r="BV1" s="206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06"/>
      <c r="CT1" s="206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06"/>
      <c r="DR1" s="206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06"/>
      <c r="EP1" s="206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4.5">
      <c r="A2" s="206"/>
      <c r="B2" s="206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06"/>
      <c r="Z2" s="206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06"/>
      <c r="AX2" s="206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06"/>
      <c r="BV2" s="206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06"/>
      <c r="CT2" s="206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06"/>
      <c r="DR2" s="206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06"/>
      <c r="EP2" s="206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4.5">
      <c r="A3" s="206"/>
      <c r="B3" s="20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06"/>
      <c r="Z3" s="206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06"/>
      <c r="AX3" s="206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06"/>
      <c r="BV3" s="206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06"/>
      <c r="CT3" s="206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06"/>
      <c r="DR3" s="206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06"/>
      <c r="EP3" s="206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4.5">
      <c r="A4" s="206"/>
      <c r="B4" s="20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06"/>
      <c r="Z4" s="206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06"/>
      <c r="AX4" s="206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06"/>
      <c r="BV4" s="206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06"/>
      <c r="CT4" s="206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06"/>
      <c r="DR4" s="206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06"/>
      <c r="EP4" s="206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07" t="s">
        <v>6</v>
      </c>
      <c r="B5" s="207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07" t="s">
        <v>6</v>
      </c>
      <c r="Z5" s="207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07" t="s">
        <v>6</v>
      </c>
      <c r="AX5" s="207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07" t="s">
        <v>6</v>
      </c>
      <c r="BV5" s="207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07" t="s">
        <v>6</v>
      </c>
      <c r="CT5" s="207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07" t="s">
        <v>6</v>
      </c>
      <c r="DR5" s="207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07" t="s">
        <v>6</v>
      </c>
      <c r="EP5" s="207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06"/>
      <c r="B6" s="206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07"/>
      <c r="Z6" s="207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07"/>
      <c r="AX6" s="207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07"/>
      <c r="BV6" s="207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07"/>
      <c r="CT6" s="207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07"/>
      <c r="DR6" s="207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06"/>
      <c r="EP6" s="206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7.5">
      <c r="A7" s="209" t="s">
        <v>115</v>
      </c>
      <c r="B7" s="209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09" t="s">
        <v>133</v>
      </c>
      <c r="Z7" s="209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09" t="s">
        <v>136</v>
      </c>
      <c r="AX7" s="209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09" t="s">
        <v>137</v>
      </c>
      <c r="BV7" s="209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09" t="s">
        <v>138</v>
      </c>
      <c r="CT7" s="209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09" t="s">
        <v>139</v>
      </c>
      <c r="DR7" s="209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09" t="s">
        <v>140</v>
      </c>
      <c r="EP7" s="209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5">
      <c r="A8" s="209" t="s">
        <v>172</v>
      </c>
      <c r="B8" s="209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09" t="s">
        <v>172</v>
      </c>
      <c r="Z8" s="209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09" t="s">
        <v>172</v>
      </c>
      <c r="AX8" s="209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09" t="s">
        <v>172</v>
      </c>
      <c r="BV8" s="209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09" t="s">
        <v>172</v>
      </c>
      <c r="CT8" s="209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09" t="s">
        <v>172</v>
      </c>
      <c r="DR8" s="209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09" t="s">
        <v>172</v>
      </c>
      <c r="EP8" s="209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9" s="206"/>
      <c r="B9" s="206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06"/>
      <c r="Z9" s="206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06"/>
      <c r="AX9" s="206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06"/>
      <c r="BV9" s="206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06"/>
      <c r="CT9" s="206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06"/>
      <c r="DR9" s="206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06"/>
      <c r="EP9" s="206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4.5">
      <c r="A10" s="206"/>
      <c r="B10" s="206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06"/>
      <c r="Z10" s="206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06"/>
      <c r="AX10" s="206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06"/>
      <c r="BV10" s="206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06"/>
      <c r="CT10" s="206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06"/>
      <c r="DR10" s="206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06"/>
      <c r="EP10" s="206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" thickBot="1">
      <c r="A11" s="206"/>
      <c r="B11" s="206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06"/>
      <c r="Z11" s="206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06"/>
      <c r="AX11" s="206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06"/>
      <c r="BV11" s="206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06"/>
      <c r="CT11" s="206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06"/>
      <c r="DR11" s="206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06"/>
      <c r="EP11" s="206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4.5">
      <c r="A12" s="206"/>
      <c r="B12" s="20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06"/>
      <c r="Z12" s="206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206"/>
      <c r="AX12" s="206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206"/>
      <c r="BV12" s="206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206"/>
      <c r="CT12" s="206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206"/>
      <c r="DR12" s="206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206"/>
      <c r="EP12" s="206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4">
      <c r="A13" s="7"/>
      <c r="B13" s="14" t="s">
        <v>173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4" t="s">
        <v>177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4" t="s">
        <v>177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4" t="s">
        <v>177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132.69999999999999</v>
      </c>
      <c r="CP13" s="7">
        <v>135</v>
      </c>
      <c r="CQ13" s="7">
        <v>137.6</v>
      </c>
      <c r="CS13" s="7"/>
      <c r="CT13" s="14" t="s">
        <v>177</v>
      </c>
      <c r="CU13" s="7">
        <v>73.8</v>
      </c>
      <c r="CV13" s="7">
        <v>74.2</v>
      </c>
      <c r="CW13" s="7">
        <v>74.5</v>
      </c>
      <c r="CX13" s="7">
        <v>75</v>
      </c>
      <c r="CY13" s="7">
        <v>75.5</v>
      </c>
      <c r="CZ13" s="7">
        <v>76</v>
      </c>
      <c r="DA13" s="7">
        <v>76.400000000000006</v>
      </c>
      <c r="DB13" s="7">
        <v>76.8</v>
      </c>
      <c r="DC13" s="7">
        <v>77.599999999999994</v>
      </c>
      <c r="DD13" s="7">
        <v>78.7</v>
      </c>
      <c r="DE13" s="7">
        <v>79.400000000000006</v>
      </c>
      <c r="DF13" s="7">
        <v>80.8</v>
      </c>
      <c r="DG13" s="7">
        <v>83</v>
      </c>
      <c r="DH13" s="7">
        <v>85.3</v>
      </c>
      <c r="DI13" s="7">
        <v>88</v>
      </c>
      <c r="DJ13" s="7">
        <v>90.4</v>
      </c>
      <c r="DK13" s="7">
        <v>93</v>
      </c>
      <c r="DL13" s="7">
        <v>94.2</v>
      </c>
      <c r="DM13" s="7">
        <v>95.8</v>
      </c>
      <c r="DN13" s="7">
        <v>97.1</v>
      </c>
      <c r="DO13" s="7">
        <v>97.8</v>
      </c>
      <c r="DQ13" s="7"/>
      <c r="DR13" s="14" t="s">
        <v>177</v>
      </c>
      <c r="DS13" s="7">
        <v>243.2</v>
      </c>
      <c r="DT13" s="7">
        <v>249.6</v>
      </c>
      <c r="DU13" s="7">
        <v>255.4</v>
      </c>
      <c r="DV13" s="7">
        <v>263.10000000000002</v>
      </c>
      <c r="DW13" s="7">
        <v>270.89999999999998</v>
      </c>
      <c r="DX13" s="7">
        <v>277.7</v>
      </c>
      <c r="DY13" s="7">
        <v>285.10000000000002</v>
      </c>
      <c r="DZ13" s="7">
        <v>291.39999999999998</v>
      </c>
      <c r="EA13" s="7">
        <v>301.3</v>
      </c>
      <c r="EB13" s="7">
        <v>310.2</v>
      </c>
      <c r="EC13" s="7">
        <v>316.3</v>
      </c>
      <c r="ED13" s="7">
        <v>320.10000000000002</v>
      </c>
      <c r="EE13" s="7">
        <v>325.10000000000002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4" t="s">
        <v>173</v>
      </c>
      <c r="EQ13" s="7">
        <v>519.29999999999995</v>
      </c>
      <c r="ER13" s="7">
        <v>523.20000000000005</v>
      </c>
      <c r="ES13" s="7">
        <v>531</v>
      </c>
      <c r="ET13" s="7">
        <v>538</v>
      </c>
      <c r="EU13" s="7">
        <v>550.79999999999995</v>
      </c>
      <c r="EV13" s="7">
        <v>565.5</v>
      </c>
      <c r="EW13" s="7">
        <v>578.70000000000005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649.20000000000005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spans="1:167" ht="169.5">
      <c r="A14" s="37"/>
      <c r="B14" s="48" t="s">
        <v>154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154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154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154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154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154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154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4.5">
      <c r="A15" s="37"/>
      <c r="B15" s="36" t="s">
        <v>155</v>
      </c>
      <c r="C15" s="37">
        <v>39.799999999999997</v>
      </c>
      <c r="D15" s="37">
        <v>37</v>
      </c>
      <c r="E15" s="37">
        <v>34.5</v>
      </c>
      <c r="F15" s="37">
        <v>31.9</v>
      </c>
      <c r="G15" s="37">
        <v>29.7</v>
      </c>
      <c r="H15" s="37">
        <v>27.1</v>
      </c>
      <c r="I15" s="37">
        <v>24.2</v>
      </c>
      <c r="J15" s="37">
        <v>21.6</v>
      </c>
      <c r="K15" s="37">
        <v>19.2</v>
      </c>
      <c r="L15" s="37">
        <v>16.2</v>
      </c>
      <c r="M15" s="37">
        <v>13.3</v>
      </c>
      <c r="N15" s="37">
        <v>11.1</v>
      </c>
      <c r="O15" s="37">
        <v>9.5</v>
      </c>
      <c r="P15" s="37">
        <v>8.4</v>
      </c>
      <c r="Q15" s="37">
        <v>6</v>
      </c>
      <c r="R15" s="37">
        <v>4.5999999999999996</v>
      </c>
      <c r="S15" s="37">
        <v>3.1</v>
      </c>
      <c r="T15" s="37">
        <v>1.7</v>
      </c>
      <c r="U15" s="37">
        <v>0.4</v>
      </c>
      <c r="V15" s="37">
        <v>0.2</v>
      </c>
      <c r="W15" s="37">
        <v>0.1</v>
      </c>
      <c r="Y15" s="37"/>
      <c r="Z15" s="36" t="s">
        <v>155</v>
      </c>
      <c r="AA15" s="37">
        <v>68.3</v>
      </c>
      <c r="AB15" s="37">
        <v>55.6</v>
      </c>
      <c r="AC15" s="37">
        <v>37.6</v>
      </c>
      <c r="AD15" s="37">
        <v>22.6</v>
      </c>
      <c r="AE15" s="37">
        <v>7.8</v>
      </c>
      <c r="AF15" s="37">
        <v>0</v>
      </c>
      <c r="AG15" s="37">
        <v>0</v>
      </c>
      <c r="AH15" s="37">
        <v>0</v>
      </c>
      <c r="AI15" s="37">
        <v>0</v>
      </c>
      <c r="AJ15" s="37">
        <v>0</v>
      </c>
      <c r="AK15" s="37">
        <v>0</v>
      </c>
      <c r="AL15" s="37">
        <v>0</v>
      </c>
      <c r="AM15" s="37">
        <v>0</v>
      </c>
      <c r="AN15" s="37">
        <v>0</v>
      </c>
      <c r="AO15" s="37">
        <v>0</v>
      </c>
      <c r="AP15" s="37">
        <v>0</v>
      </c>
      <c r="AQ15" s="37">
        <v>0</v>
      </c>
      <c r="AR15" s="37">
        <v>0</v>
      </c>
      <c r="AS15" s="37">
        <v>0</v>
      </c>
      <c r="AT15" s="37">
        <v>0</v>
      </c>
      <c r="AU15" s="37">
        <v>0</v>
      </c>
      <c r="AW15" s="37"/>
      <c r="AX15" s="36" t="s">
        <v>155</v>
      </c>
      <c r="AY15" s="37">
        <v>63.1</v>
      </c>
      <c r="AZ15" s="37">
        <v>54.2</v>
      </c>
      <c r="BA15" s="37">
        <v>44.6</v>
      </c>
      <c r="BB15" s="37">
        <v>37.9</v>
      </c>
      <c r="BC15" s="37">
        <v>31.7</v>
      </c>
      <c r="BD15" s="37">
        <v>25.9</v>
      </c>
      <c r="BE15" s="37">
        <v>18.2</v>
      </c>
      <c r="BF15" s="37">
        <v>9.9</v>
      </c>
      <c r="BG15" s="37">
        <v>5.4</v>
      </c>
      <c r="BH15" s="37">
        <v>2.2999999999999998</v>
      </c>
      <c r="BI15" s="37">
        <v>0</v>
      </c>
      <c r="BJ15" s="37">
        <v>0</v>
      </c>
      <c r="BK15" s="37">
        <v>0</v>
      </c>
      <c r="BL15" s="37">
        <v>0</v>
      </c>
      <c r="BM15" s="37">
        <v>0</v>
      </c>
      <c r="BN15" s="37">
        <v>0</v>
      </c>
      <c r="BO15" s="37">
        <v>0</v>
      </c>
      <c r="BP15" s="37">
        <v>0</v>
      </c>
      <c r="BQ15" s="37">
        <v>0</v>
      </c>
      <c r="BR15" s="37">
        <v>0</v>
      </c>
      <c r="BS15" s="37">
        <v>0</v>
      </c>
      <c r="BU15" s="37"/>
      <c r="BV15" s="36" t="s">
        <v>155</v>
      </c>
      <c r="BW15" s="37">
        <v>1.7</v>
      </c>
      <c r="BX15" s="37">
        <v>1.4</v>
      </c>
      <c r="BY15" s="37">
        <v>1.1000000000000001</v>
      </c>
      <c r="BZ15" s="37">
        <v>0.8</v>
      </c>
      <c r="CA15" s="37">
        <v>0.6</v>
      </c>
      <c r="CB15" s="37">
        <v>0.4</v>
      </c>
      <c r="CC15" s="37">
        <v>0.2</v>
      </c>
      <c r="CD15" s="37">
        <v>0</v>
      </c>
      <c r="CE15" s="37">
        <v>0</v>
      </c>
      <c r="CF15" s="37">
        <v>0</v>
      </c>
      <c r="CG15" s="37">
        <v>0</v>
      </c>
      <c r="CH15" s="37">
        <v>0</v>
      </c>
      <c r="CI15" s="37">
        <v>0</v>
      </c>
      <c r="CJ15" s="37">
        <v>0</v>
      </c>
      <c r="CK15" s="37">
        <v>0</v>
      </c>
      <c r="CL15" s="37">
        <v>0</v>
      </c>
      <c r="CM15" s="37">
        <v>0</v>
      </c>
      <c r="CN15" s="37">
        <v>0</v>
      </c>
      <c r="CO15" s="37">
        <v>0</v>
      </c>
      <c r="CP15" s="37">
        <v>0</v>
      </c>
      <c r="CQ15" s="37">
        <v>0</v>
      </c>
      <c r="CS15" s="37"/>
      <c r="CT15" s="36" t="s">
        <v>155</v>
      </c>
      <c r="CU15" s="37">
        <v>2.4</v>
      </c>
      <c r="CV15" s="37">
        <v>2</v>
      </c>
      <c r="CW15" s="37">
        <v>1.6</v>
      </c>
      <c r="CX15" s="37">
        <v>1.3</v>
      </c>
      <c r="CY15" s="37">
        <v>0.9</v>
      </c>
      <c r="CZ15" s="37">
        <v>0.6</v>
      </c>
      <c r="DA15" s="37">
        <v>0.3</v>
      </c>
      <c r="DB15" s="37">
        <v>0.1</v>
      </c>
      <c r="DC15" s="37">
        <v>0</v>
      </c>
      <c r="DD15" s="37">
        <v>0</v>
      </c>
      <c r="DE15" s="37">
        <v>0</v>
      </c>
      <c r="DF15" s="37">
        <v>0</v>
      </c>
      <c r="DG15" s="37">
        <v>0</v>
      </c>
      <c r="DH15" s="37">
        <v>0</v>
      </c>
      <c r="DI15" s="37">
        <v>0</v>
      </c>
      <c r="DJ15" s="37">
        <v>0</v>
      </c>
      <c r="DK15" s="37">
        <v>0</v>
      </c>
      <c r="DL15" s="37">
        <v>0</v>
      </c>
      <c r="DM15" s="37">
        <v>0</v>
      </c>
      <c r="DN15" s="37">
        <v>0</v>
      </c>
      <c r="DO15" s="37">
        <v>0</v>
      </c>
      <c r="DQ15" s="37"/>
      <c r="DR15" s="36" t="s">
        <v>155</v>
      </c>
      <c r="DS15" s="37">
        <v>1.9</v>
      </c>
      <c r="DT15" s="37">
        <v>1.7</v>
      </c>
      <c r="DU15" s="37">
        <v>1.6</v>
      </c>
      <c r="DV15" s="37">
        <v>1.4</v>
      </c>
      <c r="DW15" s="37">
        <v>1.2</v>
      </c>
      <c r="DX15" s="37">
        <v>1.1000000000000001</v>
      </c>
      <c r="DY15" s="37">
        <v>0.9</v>
      </c>
      <c r="DZ15" s="37">
        <v>0.8</v>
      </c>
      <c r="EA15" s="37">
        <v>0.7</v>
      </c>
      <c r="EB15" s="37">
        <v>0.5</v>
      </c>
      <c r="EC15" s="37">
        <v>0.4</v>
      </c>
      <c r="ED15" s="37">
        <v>0.2</v>
      </c>
      <c r="EE15" s="37">
        <v>0.1</v>
      </c>
      <c r="EF15" s="37">
        <v>0</v>
      </c>
      <c r="EG15" s="37">
        <v>0</v>
      </c>
      <c r="EH15" s="37">
        <v>0</v>
      </c>
      <c r="EI15" s="37">
        <v>0</v>
      </c>
      <c r="EJ15" s="37">
        <v>0</v>
      </c>
      <c r="EK15" s="37">
        <v>0</v>
      </c>
      <c r="EL15" s="37">
        <v>0</v>
      </c>
      <c r="EM15" s="37">
        <v>0</v>
      </c>
      <c r="EO15" s="37"/>
      <c r="EP15" s="36" t="s">
        <v>155</v>
      </c>
      <c r="EQ15" s="37">
        <v>23.1</v>
      </c>
      <c r="ER15" s="37">
        <v>20.5</v>
      </c>
      <c r="ES15" s="37">
        <v>18</v>
      </c>
      <c r="ET15" s="37">
        <v>15.5</v>
      </c>
      <c r="EU15" s="37">
        <v>12.8</v>
      </c>
      <c r="EV15" s="37">
        <v>10.4</v>
      </c>
      <c r="EW15" s="37">
        <v>8.3000000000000007</v>
      </c>
      <c r="EX15" s="37">
        <v>6.3</v>
      </c>
      <c r="EY15" s="37">
        <v>4.0999999999999996</v>
      </c>
      <c r="EZ15" s="37">
        <v>3</v>
      </c>
      <c r="FA15" s="37">
        <v>1.5</v>
      </c>
      <c r="FB15" s="37">
        <v>0.7</v>
      </c>
      <c r="FC15" s="37">
        <v>0.8</v>
      </c>
      <c r="FD15" s="37">
        <v>0.6</v>
      </c>
      <c r="FE15" s="37">
        <v>0.6</v>
      </c>
      <c r="FF15" s="37">
        <v>0.6</v>
      </c>
      <c r="FG15" s="37">
        <v>0.4</v>
      </c>
      <c r="FH15" s="37">
        <v>0.5</v>
      </c>
      <c r="FI15" s="37">
        <v>0.3</v>
      </c>
      <c r="FJ15" s="37">
        <v>0.4</v>
      </c>
      <c r="FK15" s="37">
        <v>0.4</v>
      </c>
    </row>
    <row r="16" spans="1:167" ht="14.5">
      <c r="A16" s="37"/>
      <c r="B16" s="36" t="s">
        <v>156</v>
      </c>
      <c r="C16" s="37">
        <v>36.799999999999997</v>
      </c>
      <c r="D16" s="37">
        <v>40.299999999999997</v>
      </c>
      <c r="E16" s="37">
        <v>43.3</v>
      </c>
      <c r="F16" s="37">
        <v>45.9</v>
      </c>
      <c r="G16" s="37">
        <v>48.3</v>
      </c>
      <c r="H16" s="37">
        <v>50.2</v>
      </c>
      <c r="I16" s="37">
        <v>52</v>
      </c>
      <c r="J16" s="37">
        <v>53.3</v>
      </c>
      <c r="K16" s="37">
        <v>54.1</v>
      </c>
      <c r="L16" s="37">
        <v>54.7</v>
      </c>
      <c r="M16" s="37">
        <v>55.1</v>
      </c>
      <c r="N16" s="37">
        <v>55.1</v>
      </c>
      <c r="O16" s="37">
        <v>54.7</v>
      </c>
      <c r="P16" s="37">
        <v>54.2</v>
      </c>
      <c r="Q16" s="37">
        <v>54.2</v>
      </c>
      <c r="R16" s="37">
        <v>52.9</v>
      </c>
      <c r="S16" s="37">
        <v>51.6</v>
      </c>
      <c r="T16" s="37">
        <v>50.2</v>
      </c>
      <c r="U16" s="37">
        <v>50.2</v>
      </c>
      <c r="V16" s="37">
        <v>49.2</v>
      </c>
      <c r="W16" s="37">
        <v>48.2</v>
      </c>
      <c r="Y16" s="37"/>
      <c r="Z16" s="36" t="s">
        <v>156</v>
      </c>
      <c r="AA16" s="37">
        <v>149.80000000000001</v>
      </c>
      <c r="AB16" s="37">
        <v>155</v>
      </c>
      <c r="AC16" s="37">
        <v>164.2</v>
      </c>
      <c r="AD16" s="37">
        <v>165.1</v>
      </c>
      <c r="AE16" s="37">
        <v>166.1</v>
      </c>
      <c r="AF16" s="37">
        <v>165.3</v>
      </c>
      <c r="AG16" s="37">
        <v>163.5</v>
      </c>
      <c r="AH16" s="37">
        <v>161.5</v>
      </c>
      <c r="AI16" s="37">
        <v>160.19999999999999</v>
      </c>
      <c r="AJ16" s="37">
        <v>159</v>
      </c>
      <c r="AK16" s="37">
        <v>158</v>
      </c>
      <c r="AL16" s="37">
        <v>157</v>
      </c>
      <c r="AM16" s="37">
        <v>155.80000000000001</v>
      </c>
      <c r="AN16" s="37">
        <v>154</v>
      </c>
      <c r="AO16" s="37">
        <v>151.19999999999999</v>
      </c>
      <c r="AP16" s="37">
        <v>147</v>
      </c>
      <c r="AQ16" s="37">
        <v>140.80000000000001</v>
      </c>
      <c r="AR16" s="37">
        <v>132.4</v>
      </c>
      <c r="AS16" s="37">
        <v>121.9</v>
      </c>
      <c r="AT16" s="37">
        <v>109.2</v>
      </c>
      <c r="AU16" s="37">
        <v>95</v>
      </c>
      <c r="AW16" s="37"/>
      <c r="AX16" s="36" t="s">
        <v>156</v>
      </c>
      <c r="AY16" s="37">
        <v>66</v>
      </c>
      <c r="AZ16" s="37">
        <v>70.599999999999994</v>
      </c>
      <c r="BA16" s="37">
        <v>71.400000000000006</v>
      </c>
      <c r="BB16" s="37">
        <v>72.599999999999994</v>
      </c>
      <c r="BC16" s="37">
        <v>75.099999999999994</v>
      </c>
      <c r="BD16" s="37">
        <v>76.400000000000006</v>
      </c>
      <c r="BE16" s="37">
        <v>76.5</v>
      </c>
      <c r="BF16" s="37">
        <v>76.5</v>
      </c>
      <c r="BG16" s="37">
        <v>76.5</v>
      </c>
      <c r="BH16" s="37">
        <v>76.400000000000006</v>
      </c>
      <c r="BI16" s="37">
        <v>76</v>
      </c>
      <c r="BJ16" s="37">
        <v>75.3</v>
      </c>
      <c r="BK16" s="37">
        <v>74.2</v>
      </c>
      <c r="BL16" s="37">
        <v>72.599999999999994</v>
      </c>
      <c r="BM16" s="37">
        <v>70.3</v>
      </c>
      <c r="BN16" s="37">
        <v>67.3</v>
      </c>
      <c r="BO16" s="37">
        <v>63.3</v>
      </c>
      <c r="BP16" s="37">
        <v>58.6</v>
      </c>
      <c r="BQ16" s="37">
        <v>53.3</v>
      </c>
      <c r="BR16" s="37">
        <v>47.4</v>
      </c>
      <c r="BS16" s="37">
        <v>41.4</v>
      </c>
      <c r="BU16" s="37"/>
      <c r="BV16" s="36" t="s">
        <v>156</v>
      </c>
      <c r="BW16" s="37">
        <v>0.9</v>
      </c>
      <c r="BX16" s="37">
        <v>1</v>
      </c>
      <c r="BY16" s="37">
        <v>1.2</v>
      </c>
      <c r="BZ16" s="37">
        <v>1.3</v>
      </c>
      <c r="CA16" s="37">
        <v>1.3</v>
      </c>
      <c r="CB16" s="37">
        <v>1.4</v>
      </c>
      <c r="CC16" s="37">
        <v>1.4</v>
      </c>
      <c r="CD16" s="37">
        <v>1.4</v>
      </c>
      <c r="CE16" s="37">
        <v>1.4</v>
      </c>
      <c r="CF16" s="37">
        <v>1.4</v>
      </c>
      <c r="CG16" s="37">
        <v>1.4</v>
      </c>
      <c r="CH16" s="37">
        <v>1.4</v>
      </c>
      <c r="CI16" s="37">
        <v>1.4</v>
      </c>
      <c r="CJ16" s="37">
        <v>1.3</v>
      </c>
      <c r="CK16" s="37">
        <v>1.3</v>
      </c>
      <c r="CL16" s="37">
        <v>1.3</v>
      </c>
      <c r="CM16" s="37">
        <v>1.3</v>
      </c>
      <c r="CN16" s="37">
        <v>1.3</v>
      </c>
      <c r="CO16" s="37">
        <v>1.3</v>
      </c>
      <c r="CP16" s="37">
        <v>1.2</v>
      </c>
      <c r="CQ16" s="37">
        <v>1.1000000000000001</v>
      </c>
      <c r="CS16" s="37"/>
      <c r="CT16" s="36" t="s">
        <v>156</v>
      </c>
      <c r="CU16" s="37">
        <v>1.6</v>
      </c>
      <c r="CV16" s="37">
        <v>1.9</v>
      </c>
      <c r="CW16" s="37">
        <v>2</v>
      </c>
      <c r="CX16" s="37">
        <v>2</v>
      </c>
      <c r="CY16" s="37">
        <v>2</v>
      </c>
      <c r="CZ16" s="37">
        <v>2</v>
      </c>
      <c r="DA16" s="37">
        <v>2</v>
      </c>
      <c r="DB16" s="37">
        <v>2</v>
      </c>
      <c r="DC16" s="37">
        <v>2</v>
      </c>
      <c r="DD16" s="37">
        <v>2</v>
      </c>
      <c r="DE16" s="37">
        <v>2</v>
      </c>
      <c r="DF16" s="37">
        <v>2</v>
      </c>
      <c r="DG16" s="37">
        <v>2</v>
      </c>
      <c r="DH16" s="37">
        <v>2</v>
      </c>
      <c r="DI16" s="37">
        <v>2</v>
      </c>
      <c r="DJ16" s="37">
        <v>2</v>
      </c>
      <c r="DK16" s="37">
        <v>1.9</v>
      </c>
      <c r="DL16" s="37">
        <v>1.9</v>
      </c>
      <c r="DM16" s="37">
        <v>1.8</v>
      </c>
      <c r="DN16" s="37">
        <v>1.7</v>
      </c>
      <c r="DO16" s="37">
        <v>1.5</v>
      </c>
      <c r="DQ16" s="37"/>
      <c r="DR16" s="36" t="s">
        <v>156</v>
      </c>
      <c r="DS16" s="37">
        <v>0.3</v>
      </c>
      <c r="DT16" s="37">
        <v>0.5</v>
      </c>
      <c r="DU16" s="37">
        <v>0.6</v>
      </c>
      <c r="DV16" s="37">
        <v>0.8</v>
      </c>
      <c r="DW16" s="37">
        <v>1</v>
      </c>
      <c r="DX16" s="37">
        <v>1.1000000000000001</v>
      </c>
      <c r="DY16" s="37">
        <v>1.1000000000000001</v>
      </c>
      <c r="DZ16" s="37">
        <v>1.2</v>
      </c>
      <c r="EA16" s="37">
        <v>1.2</v>
      </c>
      <c r="EB16" s="37">
        <v>1.2</v>
      </c>
      <c r="EC16" s="37">
        <v>1.2</v>
      </c>
      <c r="ED16" s="37">
        <v>1.1000000000000001</v>
      </c>
      <c r="EE16" s="37">
        <v>1.1000000000000001</v>
      </c>
      <c r="EF16" s="37">
        <v>1.1000000000000001</v>
      </c>
      <c r="EG16" s="37">
        <v>1.1000000000000001</v>
      </c>
      <c r="EH16" s="37">
        <v>1</v>
      </c>
      <c r="EI16" s="37">
        <v>1</v>
      </c>
      <c r="EJ16" s="37">
        <v>1</v>
      </c>
      <c r="EK16" s="37">
        <v>0.9</v>
      </c>
      <c r="EL16" s="37">
        <v>0.9</v>
      </c>
      <c r="EM16" s="37">
        <v>0.9</v>
      </c>
      <c r="EO16" s="37"/>
      <c r="EP16" s="36" t="s">
        <v>156</v>
      </c>
      <c r="EQ16" s="37">
        <v>10.5</v>
      </c>
      <c r="ER16" s="37">
        <v>13.1</v>
      </c>
      <c r="ES16" s="37">
        <v>14.8</v>
      </c>
      <c r="ET16" s="37">
        <v>15.7</v>
      </c>
      <c r="EU16" s="37">
        <v>17.5</v>
      </c>
      <c r="EV16" s="37">
        <v>18.899999999999999</v>
      </c>
      <c r="EW16" s="37">
        <v>20.3</v>
      </c>
      <c r="EX16" s="37">
        <v>20.7</v>
      </c>
      <c r="EY16" s="37">
        <v>20.8</v>
      </c>
      <c r="EZ16" s="37">
        <v>21</v>
      </c>
      <c r="FA16" s="37">
        <v>21</v>
      </c>
      <c r="FB16" s="37">
        <v>21.4</v>
      </c>
      <c r="FC16" s="37">
        <v>21.2</v>
      </c>
      <c r="FD16" s="37">
        <v>21.3</v>
      </c>
      <c r="FE16" s="37">
        <v>21.2</v>
      </c>
      <c r="FF16" s="37">
        <v>20.9</v>
      </c>
      <c r="FG16" s="37">
        <v>20.9</v>
      </c>
      <c r="FH16" s="37">
        <v>20.3</v>
      </c>
      <c r="FI16" s="37">
        <v>19.899999999999999</v>
      </c>
      <c r="FJ16" s="37">
        <v>19.2</v>
      </c>
      <c r="FK16" s="37">
        <v>18.5</v>
      </c>
    </row>
    <row r="17" spans="1:167" ht="14.5">
      <c r="A17" s="37"/>
      <c r="B17" s="36" t="s">
        <v>157</v>
      </c>
      <c r="C17" s="37">
        <v>0</v>
      </c>
      <c r="D17" s="37">
        <v>0</v>
      </c>
      <c r="E17" s="37">
        <v>0</v>
      </c>
      <c r="F17" s="37">
        <v>0</v>
      </c>
      <c r="G17" s="37">
        <v>0</v>
      </c>
      <c r="H17" s="37">
        <v>0</v>
      </c>
      <c r="I17" s="37">
        <v>0</v>
      </c>
      <c r="J17" s="37">
        <v>0</v>
      </c>
      <c r="K17" s="37">
        <v>0</v>
      </c>
      <c r="L17" s="37">
        <v>0</v>
      </c>
      <c r="M17" s="37">
        <v>0</v>
      </c>
      <c r="N17" s="37">
        <v>0</v>
      </c>
      <c r="O17" s="37">
        <v>0</v>
      </c>
      <c r="P17" s="37">
        <v>0</v>
      </c>
      <c r="Q17" s="37">
        <v>0</v>
      </c>
      <c r="R17" s="37">
        <v>0</v>
      </c>
      <c r="S17" s="37">
        <v>0</v>
      </c>
      <c r="T17" s="37">
        <v>0</v>
      </c>
      <c r="U17" s="37">
        <v>0</v>
      </c>
      <c r="V17" s="37">
        <v>0</v>
      </c>
      <c r="W17" s="37">
        <v>0</v>
      </c>
      <c r="Y17" s="37"/>
      <c r="Z17" s="36" t="s">
        <v>157</v>
      </c>
      <c r="AA17" s="37">
        <v>0</v>
      </c>
      <c r="AB17" s="37">
        <v>0</v>
      </c>
      <c r="AC17" s="37">
        <v>0</v>
      </c>
      <c r="AD17" s="37">
        <v>0</v>
      </c>
      <c r="AE17" s="37">
        <v>0</v>
      </c>
      <c r="AF17" s="37">
        <v>0</v>
      </c>
      <c r="AG17" s="37">
        <v>0</v>
      </c>
      <c r="AH17" s="37">
        <v>0</v>
      </c>
      <c r="AI17" s="37">
        <v>0</v>
      </c>
      <c r="AJ17" s="37">
        <v>0</v>
      </c>
      <c r="AK17" s="37">
        <v>0</v>
      </c>
      <c r="AL17" s="37">
        <v>0</v>
      </c>
      <c r="AM17" s="37">
        <v>0</v>
      </c>
      <c r="AN17" s="37">
        <v>0</v>
      </c>
      <c r="AO17" s="37">
        <v>0</v>
      </c>
      <c r="AP17" s="37">
        <v>0</v>
      </c>
      <c r="AQ17" s="37">
        <v>0</v>
      </c>
      <c r="AR17" s="37">
        <v>0</v>
      </c>
      <c r="AS17" s="37">
        <v>0</v>
      </c>
      <c r="AT17" s="37">
        <v>0</v>
      </c>
      <c r="AU17" s="37">
        <v>0</v>
      </c>
      <c r="AW17" s="37"/>
      <c r="AX17" s="36" t="s">
        <v>157</v>
      </c>
      <c r="AY17" s="37">
        <v>0</v>
      </c>
      <c r="AZ17" s="37">
        <v>0</v>
      </c>
      <c r="BA17" s="37">
        <v>0</v>
      </c>
      <c r="BB17" s="37">
        <v>0</v>
      </c>
      <c r="BC17" s="37">
        <v>0</v>
      </c>
      <c r="BD17" s="37">
        <v>0</v>
      </c>
      <c r="BE17" s="37">
        <v>0</v>
      </c>
      <c r="BF17" s="37">
        <v>0</v>
      </c>
      <c r="BG17" s="37">
        <v>0</v>
      </c>
      <c r="BH17" s="37">
        <v>0</v>
      </c>
      <c r="BI17" s="37">
        <v>0</v>
      </c>
      <c r="BJ17" s="37">
        <v>0</v>
      </c>
      <c r="BK17" s="37">
        <v>0</v>
      </c>
      <c r="BL17" s="37">
        <v>0</v>
      </c>
      <c r="BM17" s="37">
        <v>0</v>
      </c>
      <c r="BN17" s="37">
        <v>0</v>
      </c>
      <c r="BO17" s="37">
        <v>0</v>
      </c>
      <c r="BP17" s="37">
        <v>0</v>
      </c>
      <c r="BQ17" s="37">
        <v>0</v>
      </c>
      <c r="BR17" s="37">
        <v>0</v>
      </c>
      <c r="BS17" s="37">
        <v>0</v>
      </c>
      <c r="BU17" s="37"/>
      <c r="BV17" s="36" t="s">
        <v>157</v>
      </c>
      <c r="BW17" s="37">
        <v>0</v>
      </c>
      <c r="BX17" s="37">
        <v>0</v>
      </c>
      <c r="BY17" s="37">
        <v>0</v>
      </c>
      <c r="BZ17" s="37">
        <v>0</v>
      </c>
      <c r="CA17" s="37">
        <v>0</v>
      </c>
      <c r="CB17" s="37">
        <v>0</v>
      </c>
      <c r="CC17" s="37">
        <v>0</v>
      </c>
      <c r="CD17" s="37">
        <v>0</v>
      </c>
      <c r="CE17" s="37">
        <v>0</v>
      </c>
      <c r="CF17" s="37">
        <v>0</v>
      </c>
      <c r="CG17" s="37">
        <v>0</v>
      </c>
      <c r="CH17" s="37">
        <v>0</v>
      </c>
      <c r="CI17" s="37">
        <v>0</v>
      </c>
      <c r="CJ17" s="37">
        <v>0</v>
      </c>
      <c r="CK17" s="37">
        <v>0</v>
      </c>
      <c r="CL17" s="37">
        <v>0</v>
      </c>
      <c r="CM17" s="37">
        <v>0</v>
      </c>
      <c r="CN17" s="37">
        <v>0</v>
      </c>
      <c r="CO17" s="37">
        <v>0</v>
      </c>
      <c r="CP17" s="37">
        <v>0</v>
      </c>
      <c r="CQ17" s="37">
        <v>0</v>
      </c>
      <c r="CS17" s="37"/>
      <c r="CT17" s="36" t="s">
        <v>157</v>
      </c>
      <c r="CU17" s="37">
        <v>0</v>
      </c>
      <c r="CV17" s="37">
        <v>0</v>
      </c>
      <c r="CW17" s="37">
        <v>0</v>
      </c>
      <c r="CX17" s="37">
        <v>0</v>
      </c>
      <c r="CY17" s="37">
        <v>0</v>
      </c>
      <c r="CZ17" s="37">
        <v>0</v>
      </c>
      <c r="DA17" s="37">
        <v>0</v>
      </c>
      <c r="DB17" s="37">
        <v>0</v>
      </c>
      <c r="DC17" s="37">
        <v>0</v>
      </c>
      <c r="DD17" s="37">
        <v>0</v>
      </c>
      <c r="DE17" s="37">
        <v>0</v>
      </c>
      <c r="DF17" s="37">
        <v>0</v>
      </c>
      <c r="DG17" s="37">
        <v>0</v>
      </c>
      <c r="DH17" s="37">
        <v>0</v>
      </c>
      <c r="DI17" s="37">
        <v>0</v>
      </c>
      <c r="DJ17" s="37">
        <v>0</v>
      </c>
      <c r="DK17" s="37">
        <v>0</v>
      </c>
      <c r="DL17" s="37">
        <v>0</v>
      </c>
      <c r="DM17" s="37">
        <v>0</v>
      </c>
      <c r="DN17" s="37">
        <v>0</v>
      </c>
      <c r="DO17" s="37">
        <v>0</v>
      </c>
      <c r="DQ17" s="37"/>
      <c r="DR17" s="36" t="s">
        <v>157</v>
      </c>
      <c r="DS17" s="37">
        <v>0</v>
      </c>
      <c r="DT17" s="37">
        <v>0</v>
      </c>
      <c r="DU17" s="37">
        <v>0</v>
      </c>
      <c r="DV17" s="37">
        <v>0</v>
      </c>
      <c r="DW17" s="37">
        <v>0</v>
      </c>
      <c r="DX17" s="37">
        <v>0</v>
      </c>
      <c r="DY17" s="37">
        <v>0</v>
      </c>
      <c r="DZ17" s="37">
        <v>0</v>
      </c>
      <c r="EA17" s="37">
        <v>0</v>
      </c>
      <c r="EB17" s="37">
        <v>0</v>
      </c>
      <c r="EC17" s="37">
        <v>0</v>
      </c>
      <c r="ED17" s="37">
        <v>0</v>
      </c>
      <c r="EE17" s="37">
        <v>0</v>
      </c>
      <c r="EF17" s="37">
        <v>0</v>
      </c>
      <c r="EG17" s="37">
        <v>0</v>
      </c>
      <c r="EH17" s="37">
        <v>0</v>
      </c>
      <c r="EI17" s="37">
        <v>0</v>
      </c>
      <c r="EJ17" s="37">
        <v>0</v>
      </c>
      <c r="EK17" s="37">
        <v>0</v>
      </c>
      <c r="EL17" s="37">
        <v>0</v>
      </c>
      <c r="EM17" s="37">
        <v>0</v>
      </c>
      <c r="EO17" s="37"/>
      <c r="EP17" s="36" t="s">
        <v>157</v>
      </c>
      <c r="EQ17" s="37">
        <v>0</v>
      </c>
      <c r="ER17" s="37">
        <v>0</v>
      </c>
      <c r="ES17" s="37">
        <v>0</v>
      </c>
      <c r="ET17" s="37">
        <v>0</v>
      </c>
      <c r="EU17" s="37">
        <v>0</v>
      </c>
      <c r="EV17" s="37">
        <v>0</v>
      </c>
      <c r="EW17" s="37">
        <v>0</v>
      </c>
      <c r="EX17" s="37">
        <v>0</v>
      </c>
      <c r="EY17" s="37">
        <v>0</v>
      </c>
      <c r="EZ17" s="37">
        <v>0</v>
      </c>
      <c r="FA17" s="37">
        <v>0</v>
      </c>
      <c r="FB17" s="37">
        <v>0</v>
      </c>
      <c r="FC17" s="37">
        <v>0</v>
      </c>
      <c r="FD17" s="37">
        <v>0</v>
      </c>
      <c r="FE17" s="37">
        <v>0</v>
      </c>
      <c r="FF17" s="37">
        <v>0</v>
      </c>
      <c r="FG17" s="37">
        <v>0</v>
      </c>
      <c r="FH17" s="37">
        <v>0</v>
      </c>
      <c r="FI17" s="37">
        <v>0</v>
      </c>
      <c r="FJ17" s="37">
        <v>0</v>
      </c>
      <c r="FK17" s="37">
        <v>0</v>
      </c>
    </row>
    <row r="18" spans="1:167" ht="14.5">
      <c r="A18" s="37"/>
      <c r="B18" s="36" t="s">
        <v>158</v>
      </c>
      <c r="C18" s="37">
        <v>0.4</v>
      </c>
      <c r="D18" s="37">
        <v>0.4</v>
      </c>
      <c r="E18" s="37">
        <v>0.4</v>
      </c>
      <c r="F18" s="37">
        <v>0.4</v>
      </c>
      <c r="G18" s="37">
        <v>0.4</v>
      </c>
      <c r="H18" s="37">
        <v>0.4</v>
      </c>
      <c r="I18" s="37">
        <v>0.3</v>
      </c>
      <c r="J18" s="37">
        <v>0.3</v>
      </c>
      <c r="K18" s="37">
        <v>0.3</v>
      </c>
      <c r="L18" s="37">
        <v>0.2</v>
      </c>
      <c r="M18" s="37">
        <v>0.2</v>
      </c>
      <c r="N18" s="37">
        <v>0.2</v>
      </c>
      <c r="O18" s="37">
        <v>0.1</v>
      </c>
      <c r="P18" s="37">
        <v>0.1</v>
      </c>
      <c r="Q18" s="37">
        <v>0.1</v>
      </c>
      <c r="R18" s="37">
        <v>0.1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36" t="s">
        <v>158</v>
      </c>
      <c r="AA18" s="37">
        <v>60.4</v>
      </c>
      <c r="AB18" s="37">
        <v>59.4</v>
      </c>
      <c r="AC18" s="37">
        <v>55.2</v>
      </c>
      <c r="AD18" s="37">
        <v>50.8</v>
      </c>
      <c r="AE18" s="37">
        <v>44.9</v>
      </c>
      <c r="AF18" s="37">
        <v>38.5</v>
      </c>
      <c r="AG18" s="37">
        <v>31.7</v>
      </c>
      <c r="AH18" s="37">
        <v>25</v>
      </c>
      <c r="AI18" s="37">
        <v>18.899999999999999</v>
      </c>
      <c r="AJ18" s="37">
        <v>13.3</v>
      </c>
      <c r="AK18" s="37">
        <v>8.4</v>
      </c>
      <c r="AL18" s="37">
        <v>4.2</v>
      </c>
      <c r="AM18" s="37">
        <v>0.7</v>
      </c>
      <c r="AN18" s="37">
        <v>0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36" t="s">
        <v>158</v>
      </c>
      <c r="AY18" s="37">
        <v>419.7</v>
      </c>
      <c r="AZ18" s="37">
        <v>395.5</v>
      </c>
      <c r="BA18" s="37">
        <v>369.5</v>
      </c>
      <c r="BB18" s="37">
        <v>340.7</v>
      </c>
      <c r="BC18" s="37">
        <v>310.7</v>
      </c>
      <c r="BD18" s="37">
        <v>279.89999999999998</v>
      </c>
      <c r="BE18" s="37">
        <v>249</v>
      </c>
      <c r="BF18" s="37">
        <v>218.2</v>
      </c>
      <c r="BG18" s="37">
        <v>189.3</v>
      </c>
      <c r="BH18" s="37">
        <v>160.80000000000001</v>
      </c>
      <c r="BI18" s="37">
        <v>134.6</v>
      </c>
      <c r="BJ18" s="37">
        <v>109.5</v>
      </c>
      <c r="BK18" s="37">
        <v>85.6</v>
      </c>
      <c r="BL18" s="37">
        <v>63.6</v>
      </c>
      <c r="BM18" s="37">
        <v>44.3</v>
      </c>
      <c r="BN18" s="37">
        <v>28.2</v>
      </c>
      <c r="BO18" s="37">
        <v>14.7</v>
      </c>
      <c r="BP18" s="37">
        <v>4.5999999999999996</v>
      </c>
      <c r="BQ18" s="37">
        <v>0</v>
      </c>
      <c r="BR18" s="37">
        <v>0</v>
      </c>
      <c r="BS18" s="37">
        <v>0</v>
      </c>
      <c r="BU18" s="37"/>
      <c r="BV18" s="36" t="s">
        <v>158</v>
      </c>
      <c r="BW18" s="37">
        <v>31.7</v>
      </c>
      <c r="BX18" s="37">
        <v>29.2</v>
      </c>
      <c r="BY18" s="37">
        <v>26.6</v>
      </c>
      <c r="BZ18" s="37">
        <v>24</v>
      </c>
      <c r="CA18" s="37">
        <v>21.4</v>
      </c>
      <c r="CB18" s="37">
        <v>19</v>
      </c>
      <c r="CC18" s="37">
        <v>16.7</v>
      </c>
      <c r="CD18" s="37">
        <v>14.6</v>
      </c>
      <c r="CE18" s="37">
        <v>12.6</v>
      </c>
      <c r="CF18" s="37">
        <v>10.7</v>
      </c>
      <c r="CG18" s="37">
        <v>8.9</v>
      </c>
      <c r="CH18" s="37">
        <v>7.1</v>
      </c>
      <c r="CI18" s="37">
        <v>5.3</v>
      </c>
      <c r="CJ18" s="37">
        <v>3.7</v>
      </c>
      <c r="CK18" s="37">
        <v>2.2000000000000002</v>
      </c>
      <c r="CL18" s="37">
        <v>1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36" t="s">
        <v>158</v>
      </c>
      <c r="CU18" s="37">
        <v>37.299999999999997</v>
      </c>
      <c r="CV18" s="37">
        <v>35.1</v>
      </c>
      <c r="CW18" s="37">
        <v>32.9</v>
      </c>
      <c r="CX18" s="37">
        <v>30.6</v>
      </c>
      <c r="CY18" s="37">
        <v>28</v>
      </c>
      <c r="CZ18" s="37">
        <v>25.3</v>
      </c>
      <c r="DA18" s="37">
        <v>22.7</v>
      </c>
      <c r="DB18" s="37">
        <v>20</v>
      </c>
      <c r="DC18" s="37">
        <v>17.3</v>
      </c>
      <c r="DD18" s="37">
        <v>14.8</v>
      </c>
      <c r="DE18" s="37">
        <v>12.4</v>
      </c>
      <c r="DF18" s="37">
        <v>10.199999999999999</v>
      </c>
      <c r="DG18" s="37">
        <v>8.1</v>
      </c>
      <c r="DH18" s="37">
        <v>6.2</v>
      </c>
      <c r="DI18" s="37">
        <v>4.7</v>
      </c>
      <c r="DJ18" s="37">
        <v>3.4</v>
      </c>
      <c r="DK18" s="37">
        <v>2.4</v>
      </c>
      <c r="DL18" s="37">
        <v>1.6</v>
      </c>
      <c r="DM18" s="37">
        <v>1.2</v>
      </c>
      <c r="DN18" s="37">
        <v>0.7</v>
      </c>
      <c r="DO18" s="37">
        <v>0.3</v>
      </c>
      <c r="DQ18" s="37"/>
      <c r="DR18" s="36" t="s">
        <v>158</v>
      </c>
      <c r="DS18" s="37">
        <v>126.2</v>
      </c>
      <c r="DT18" s="37">
        <v>117.2</v>
      </c>
      <c r="DU18" s="37">
        <v>107.1</v>
      </c>
      <c r="DV18" s="37">
        <v>96.9</v>
      </c>
      <c r="DW18" s="37">
        <v>83.7</v>
      </c>
      <c r="DX18" s="37">
        <v>71.2</v>
      </c>
      <c r="DY18" s="37">
        <v>58.9</v>
      </c>
      <c r="DZ18" s="37">
        <v>47.5</v>
      </c>
      <c r="EA18" s="37">
        <v>37.799999999999997</v>
      </c>
      <c r="EB18" s="37">
        <v>29.3</v>
      </c>
      <c r="EC18" s="37">
        <v>22.7</v>
      </c>
      <c r="ED18" s="37">
        <v>16.7</v>
      </c>
      <c r="EE18" s="37">
        <v>11.8</v>
      </c>
      <c r="EF18" s="37">
        <v>7.9</v>
      </c>
      <c r="EG18" s="37">
        <v>4.7</v>
      </c>
      <c r="EH18" s="37">
        <v>2.2999999999999998</v>
      </c>
      <c r="EI18" s="37">
        <v>0.2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158</v>
      </c>
      <c r="EQ18" s="37">
        <v>130.80000000000001</v>
      </c>
      <c r="ER18" s="37">
        <v>123.4</v>
      </c>
      <c r="ES18" s="37">
        <v>116.1</v>
      </c>
      <c r="ET18" s="37">
        <v>108</v>
      </c>
      <c r="EU18" s="37">
        <v>98.4</v>
      </c>
      <c r="EV18" s="37">
        <v>88.8</v>
      </c>
      <c r="EW18" s="37">
        <v>78.599999999999994</v>
      </c>
      <c r="EX18" s="37">
        <v>69.099999999999994</v>
      </c>
      <c r="EY18" s="37">
        <v>59.9</v>
      </c>
      <c r="EZ18" s="37">
        <v>50</v>
      </c>
      <c r="FA18" s="37">
        <v>42.2</v>
      </c>
      <c r="FB18" s="37">
        <v>34.299999999999997</v>
      </c>
      <c r="FC18" s="37">
        <v>26.8</v>
      </c>
      <c r="FD18" s="37">
        <v>19.899999999999999</v>
      </c>
      <c r="FE18" s="37">
        <v>12.9</v>
      </c>
      <c r="FF18" s="37">
        <v>6.2</v>
      </c>
      <c r="FG18" s="37">
        <v>2</v>
      </c>
      <c r="FH18" s="37">
        <v>0</v>
      </c>
      <c r="FI18" s="37">
        <v>0</v>
      </c>
      <c r="FJ18" s="37">
        <v>0</v>
      </c>
      <c r="FK18" s="37">
        <v>0</v>
      </c>
    </row>
    <row r="19" spans="1:167" ht="14.5">
      <c r="A19" s="37"/>
      <c r="B19" s="36" t="s">
        <v>159</v>
      </c>
      <c r="C19" s="37">
        <v>1</v>
      </c>
      <c r="D19" s="37">
        <v>1</v>
      </c>
      <c r="E19" s="37">
        <v>1</v>
      </c>
      <c r="F19" s="37">
        <v>1</v>
      </c>
      <c r="G19" s="37">
        <v>1</v>
      </c>
      <c r="H19" s="37">
        <v>1</v>
      </c>
      <c r="I19" s="37">
        <v>1</v>
      </c>
      <c r="J19" s="37">
        <v>1</v>
      </c>
      <c r="K19" s="37">
        <v>1</v>
      </c>
      <c r="L19" s="37">
        <v>1</v>
      </c>
      <c r="M19" s="37">
        <v>1</v>
      </c>
      <c r="N19" s="37">
        <v>1</v>
      </c>
      <c r="O19" s="37">
        <v>1</v>
      </c>
      <c r="P19" s="37">
        <v>1</v>
      </c>
      <c r="Q19" s="37">
        <v>1</v>
      </c>
      <c r="R19" s="37">
        <v>1</v>
      </c>
      <c r="S19" s="37">
        <v>0.9</v>
      </c>
      <c r="T19" s="37">
        <v>0.9</v>
      </c>
      <c r="U19" s="37">
        <v>0.8</v>
      </c>
      <c r="V19" s="37">
        <v>0.8</v>
      </c>
      <c r="W19" s="37">
        <v>0.7</v>
      </c>
      <c r="Y19" s="37"/>
      <c r="Z19" s="36" t="s">
        <v>159</v>
      </c>
      <c r="AA19" s="37">
        <v>7.4</v>
      </c>
      <c r="AB19" s="37">
        <v>7.6</v>
      </c>
      <c r="AC19" s="37">
        <v>7.9</v>
      </c>
      <c r="AD19" s="37">
        <v>8.9</v>
      </c>
      <c r="AE19" s="37">
        <v>10.5</v>
      </c>
      <c r="AF19" s="37">
        <v>11.5</v>
      </c>
      <c r="AG19" s="37">
        <v>12.3</v>
      </c>
      <c r="AH19" s="37">
        <v>12.6</v>
      </c>
      <c r="AI19" s="37">
        <v>12.9</v>
      </c>
      <c r="AJ19" s="37">
        <v>12.9</v>
      </c>
      <c r="AK19" s="37">
        <v>12.4</v>
      </c>
      <c r="AL19" s="37">
        <v>11.9</v>
      </c>
      <c r="AM19" s="37">
        <v>11.4</v>
      </c>
      <c r="AN19" s="37">
        <v>10.9</v>
      </c>
      <c r="AO19" s="37">
        <v>10.4</v>
      </c>
      <c r="AP19" s="37">
        <v>9.8000000000000007</v>
      </c>
      <c r="AQ19" s="37">
        <v>9.3000000000000007</v>
      </c>
      <c r="AR19" s="37">
        <v>8.8000000000000007</v>
      </c>
      <c r="AS19" s="37">
        <v>8.4</v>
      </c>
      <c r="AT19" s="37">
        <v>8.1</v>
      </c>
      <c r="AU19" s="37">
        <v>7.9</v>
      </c>
      <c r="AW19" s="37"/>
      <c r="AX19" s="36" t="s">
        <v>159</v>
      </c>
      <c r="AY19" s="37">
        <v>253.8</v>
      </c>
      <c r="AZ19" s="37">
        <v>269.39999999999998</v>
      </c>
      <c r="BA19" s="37">
        <v>287.5</v>
      </c>
      <c r="BB19" s="37">
        <v>302.5</v>
      </c>
      <c r="BC19" s="37">
        <v>317</v>
      </c>
      <c r="BD19" s="37">
        <v>330.2</v>
      </c>
      <c r="BE19" s="37">
        <v>342.2</v>
      </c>
      <c r="BF19" s="37">
        <v>352</v>
      </c>
      <c r="BG19" s="37">
        <v>357.5</v>
      </c>
      <c r="BH19" s="37">
        <v>360.5</v>
      </c>
      <c r="BI19" s="37">
        <v>358.1</v>
      </c>
      <c r="BJ19" s="37">
        <v>354</v>
      </c>
      <c r="BK19" s="37">
        <v>348.2</v>
      </c>
      <c r="BL19" s="37">
        <v>340</v>
      </c>
      <c r="BM19" s="37">
        <v>328.7</v>
      </c>
      <c r="BN19" s="37">
        <v>314.5</v>
      </c>
      <c r="BO19" s="37">
        <v>296.7</v>
      </c>
      <c r="BP19" s="37">
        <v>276.39999999999998</v>
      </c>
      <c r="BQ19" s="37">
        <v>254.4</v>
      </c>
      <c r="BR19" s="37">
        <v>231.8</v>
      </c>
      <c r="BS19" s="37">
        <v>210.2</v>
      </c>
      <c r="BU19" s="37"/>
      <c r="BV19" s="36" t="s">
        <v>159</v>
      </c>
      <c r="BW19" s="37">
        <v>17.2</v>
      </c>
      <c r="BX19" s="37">
        <v>18.5</v>
      </c>
      <c r="BY19" s="37">
        <v>19.5</v>
      </c>
      <c r="BZ19" s="37">
        <v>20.5</v>
      </c>
      <c r="CA19" s="37">
        <v>21.4</v>
      </c>
      <c r="CB19" s="37">
        <v>22</v>
      </c>
      <c r="CC19" s="37">
        <v>22.6</v>
      </c>
      <c r="CD19" s="37">
        <v>23.4</v>
      </c>
      <c r="CE19" s="37">
        <v>23.5</v>
      </c>
      <c r="CF19" s="37">
        <v>23.7</v>
      </c>
      <c r="CG19" s="37">
        <v>23.5</v>
      </c>
      <c r="CH19" s="37">
        <v>23.2</v>
      </c>
      <c r="CI19" s="37">
        <v>22.8</v>
      </c>
      <c r="CJ19" s="37">
        <v>22.2</v>
      </c>
      <c r="CK19" s="37">
        <v>21.5</v>
      </c>
      <c r="CL19" s="37">
        <v>20.5</v>
      </c>
      <c r="CM19" s="37">
        <v>19.3</v>
      </c>
      <c r="CN19" s="37">
        <v>17.899999999999999</v>
      </c>
      <c r="CO19" s="37">
        <v>16.399999999999999</v>
      </c>
      <c r="CP19" s="37">
        <v>14.9</v>
      </c>
      <c r="CQ19" s="37">
        <v>13.4</v>
      </c>
      <c r="CS19" s="37"/>
      <c r="CT19" s="36" t="s">
        <v>159</v>
      </c>
      <c r="CU19" s="37">
        <v>14.9</v>
      </c>
      <c r="CV19" s="37">
        <v>16.3</v>
      </c>
      <c r="CW19" s="37">
        <v>17.7</v>
      </c>
      <c r="CX19" s="37">
        <v>19.2</v>
      </c>
      <c r="CY19" s="37">
        <v>20.6</v>
      </c>
      <c r="CZ19" s="37">
        <v>22.1</v>
      </c>
      <c r="DA19" s="37">
        <v>23.3</v>
      </c>
      <c r="DB19" s="37">
        <v>24</v>
      </c>
      <c r="DC19" s="37">
        <v>24.6</v>
      </c>
      <c r="DD19" s="37">
        <v>24.8</v>
      </c>
      <c r="DE19" s="37">
        <v>24.5</v>
      </c>
      <c r="DF19" s="37">
        <v>24.2</v>
      </c>
      <c r="DG19" s="37">
        <v>23.9</v>
      </c>
      <c r="DH19" s="37">
        <v>23.5</v>
      </c>
      <c r="DI19" s="37">
        <v>22.9</v>
      </c>
      <c r="DJ19" s="37">
        <v>22.2</v>
      </c>
      <c r="DK19" s="37">
        <v>21.3</v>
      </c>
      <c r="DL19" s="37">
        <v>20.3</v>
      </c>
      <c r="DM19" s="37">
        <v>19.3</v>
      </c>
      <c r="DN19" s="37">
        <v>18.100000000000001</v>
      </c>
      <c r="DO19" s="37">
        <v>17</v>
      </c>
      <c r="DQ19" s="37"/>
      <c r="DR19" s="36" t="s">
        <v>159</v>
      </c>
      <c r="DS19" s="37">
        <v>92.4</v>
      </c>
      <c r="DT19" s="37">
        <v>103.4</v>
      </c>
      <c r="DU19" s="37">
        <v>114.7</v>
      </c>
      <c r="DV19" s="37">
        <v>126.3</v>
      </c>
      <c r="DW19" s="37">
        <v>139.4</v>
      </c>
      <c r="DX19" s="37">
        <v>150.80000000000001</v>
      </c>
      <c r="DY19" s="37">
        <v>161.9</v>
      </c>
      <c r="DZ19" s="37">
        <v>170.4</v>
      </c>
      <c r="EA19" s="37">
        <v>176.3</v>
      </c>
      <c r="EB19" s="37">
        <v>180.9</v>
      </c>
      <c r="EC19" s="37">
        <v>180.2</v>
      </c>
      <c r="ED19" s="37">
        <v>179</v>
      </c>
      <c r="EE19" s="37">
        <v>177.4</v>
      </c>
      <c r="EF19" s="37">
        <v>175.1</v>
      </c>
      <c r="EG19" s="37">
        <v>172</v>
      </c>
      <c r="EH19" s="37">
        <v>167.8</v>
      </c>
      <c r="EI19" s="37">
        <v>162.69999999999999</v>
      </c>
      <c r="EJ19" s="37">
        <v>155.69999999999999</v>
      </c>
      <c r="EK19" s="37">
        <v>148.19999999999999</v>
      </c>
      <c r="EL19" s="37">
        <v>140.80000000000001</v>
      </c>
      <c r="EM19" s="37">
        <v>133.30000000000001</v>
      </c>
      <c r="EO19" s="37"/>
      <c r="EP19" s="36" t="s">
        <v>159</v>
      </c>
      <c r="EQ19" s="37">
        <v>103.5</v>
      </c>
      <c r="ER19" s="37">
        <v>108.6</v>
      </c>
      <c r="ES19" s="37">
        <v>116.5</v>
      </c>
      <c r="ET19" s="37">
        <v>125.1</v>
      </c>
      <c r="EU19" s="37">
        <v>135</v>
      </c>
      <c r="EV19" s="37">
        <v>145.1</v>
      </c>
      <c r="EW19" s="37">
        <v>153.69999999999999</v>
      </c>
      <c r="EX19" s="37">
        <v>162.5</v>
      </c>
      <c r="EY19" s="37">
        <v>169.5</v>
      </c>
      <c r="EZ19" s="37">
        <v>175.2</v>
      </c>
      <c r="FA19" s="37">
        <v>175.3</v>
      </c>
      <c r="FB19" s="37">
        <v>174.6</v>
      </c>
      <c r="FC19" s="37">
        <v>173.3</v>
      </c>
      <c r="FD19" s="37">
        <v>171.2</v>
      </c>
      <c r="FE19" s="37">
        <v>168</v>
      </c>
      <c r="FF19" s="37">
        <v>163.5</v>
      </c>
      <c r="FG19" s="37">
        <v>157.5</v>
      </c>
      <c r="FH19" s="37">
        <v>150</v>
      </c>
      <c r="FI19" s="37">
        <v>141.4</v>
      </c>
      <c r="FJ19" s="37">
        <v>132.30000000000001</v>
      </c>
      <c r="FK19" s="37">
        <v>123</v>
      </c>
    </row>
    <row r="20" spans="1:167" ht="14.5">
      <c r="A20" s="37"/>
      <c r="B20" s="36" t="s">
        <v>160</v>
      </c>
      <c r="C20" s="37">
        <v>1.1000000000000001</v>
      </c>
      <c r="D20" s="37">
        <v>1.1000000000000001</v>
      </c>
      <c r="E20" s="37">
        <v>1.2</v>
      </c>
      <c r="F20" s="37">
        <v>1.3</v>
      </c>
      <c r="G20" s="37">
        <v>1.3</v>
      </c>
      <c r="H20" s="37">
        <v>1.4</v>
      </c>
      <c r="I20" s="37">
        <v>1.7</v>
      </c>
      <c r="J20" s="37">
        <v>2</v>
      </c>
      <c r="K20" s="37">
        <v>2.1</v>
      </c>
      <c r="L20" s="37">
        <v>2.2000000000000002</v>
      </c>
      <c r="M20" s="37">
        <v>2.2999999999999998</v>
      </c>
      <c r="N20" s="37">
        <v>2.5</v>
      </c>
      <c r="O20" s="37">
        <v>2.6</v>
      </c>
      <c r="P20" s="37">
        <v>2.7</v>
      </c>
      <c r="Q20" s="37">
        <v>2.7</v>
      </c>
      <c r="R20" s="37">
        <v>3.1</v>
      </c>
      <c r="S20" s="37">
        <v>4.0999999999999996</v>
      </c>
      <c r="T20" s="37">
        <v>4.8</v>
      </c>
      <c r="U20" s="37">
        <v>5.2</v>
      </c>
      <c r="V20" s="37">
        <v>5.6</v>
      </c>
      <c r="W20" s="37">
        <v>6.2</v>
      </c>
      <c r="Y20" s="37"/>
      <c r="Z20" s="36" t="s">
        <v>160</v>
      </c>
      <c r="AA20" s="37">
        <v>10.1</v>
      </c>
      <c r="AB20" s="37">
        <v>10.5</v>
      </c>
      <c r="AC20" s="37">
        <v>11.2</v>
      </c>
      <c r="AD20" s="37">
        <v>13.8</v>
      </c>
      <c r="AE20" s="37">
        <v>18.899999999999999</v>
      </c>
      <c r="AF20" s="37">
        <v>23.6</v>
      </c>
      <c r="AG20" s="37">
        <v>29</v>
      </c>
      <c r="AH20" s="37">
        <v>37.1</v>
      </c>
      <c r="AI20" s="37">
        <v>42.7</v>
      </c>
      <c r="AJ20" s="37">
        <v>48.6</v>
      </c>
      <c r="AK20" s="37">
        <v>54.9</v>
      </c>
      <c r="AL20" s="37">
        <v>60.8</v>
      </c>
      <c r="AM20" s="37">
        <v>65.900000000000006</v>
      </c>
      <c r="AN20" s="37">
        <v>70.3</v>
      </c>
      <c r="AO20" s="37">
        <v>74.2</v>
      </c>
      <c r="AP20" s="37">
        <v>76.8</v>
      </c>
      <c r="AQ20" s="37">
        <v>80.599999999999994</v>
      </c>
      <c r="AR20" s="37">
        <v>83.2</v>
      </c>
      <c r="AS20" s="37">
        <v>86.2</v>
      </c>
      <c r="AT20" s="37">
        <v>88.8</v>
      </c>
      <c r="AU20" s="37">
        <v>91.7</v>
      </c>
      <c r="AW20" s="37"/>
      <c r="AX20" s="36" t="s">
        <v>160</v>
      </c>
      <c r="AY20" s="37">
        <v>199</v>
      </c>
      <c r="AZ20" s="37">
        <v>220.4</v>
      </c>
      <c r="BA20" s="37">
        <v>249.4</v>
      </c>
      <c r="BB20" s="37">
        <v>277.3</v>
      </c>
      <c r="BC20" s="37">
        <v>309.39999999999998</v>
      </c>
      <c r="BD20" s="37">
        <v>344.3</v>
      </c>
      <c r="BE20" s="37">
        <v>383.1</v>
      </c>
      <c r="BF20" s="37">
        <v>416.8</v>
      </c>
      <c r="BG20" s="37">
        <v>454.8</v>
      </c>
      <c r="BH20" s="37">
        <v>492.2</v>
      </c>
      <c r="BI20" s="37">
        <v>535.29999999999995</v>
      </c>
      <c r="BJ20" s="37">
        <v>578.20000000000005</v>
      </c>
      <c r="BK20" s="37">
        <v>618.6</v>
      </c>
      <c r="BL20" s="37">
        <v>661.1</v>
      </c>
      <c r="BM20" s="37">
        <v>703.2</v>
      </c>
      <c r="BN20" s="37">
        <v>760.2</v>
      </c>
      <c r="BO20" s="37">
        <v>808</v>
      </c>
      <c r="BP20" s="37">
        <v>853.6</v>
      </c>
      <c r="BQ20" s="37">
        <v>902.3</v>
      </c>
      <c r="BR20" s="37">
        <v>942.8</v>
      </c>
      <c r="BS20" s="37">
        <v>988.4</v>
      </c>
      <c r="BU20" s="37"/>
      <c r="BV20" s="36" t="s">
        <v>160</v>
      </c>
      <c r="BW20" s="37">
        <v>14.3</v>
      </c>
      <c r="BX20" s="37">
        <v>16.2</v>
      </c>
      <c r="BY20" s="37">
        <v>17.899999999999999</v>
      </c>
      <c r="BZ20" s="37">
        <v>19.899999999999999</v>
      </c>
      <c r="CA20" s="37">
        <v>22</v>
      </c>
      <c r="CB20" s="37">
        <v>23.9</v>
      </c>
      <c r="CC20" s="37">
        <v>26.2</v>
      </c>
      <c r="CD20" s="37">
        <v>28</v>
      </c>
      <c r="CE20" s="37">
        <v>30.1</v>
      </c>
      <c r="CF20" s="37">
        <v>32.700000000000003</v>
      </c>
      <c r="CG20" s="37">
        <v>34.799999999999997</v>
      </c>
      <c r="CH20" s="37">
        <v>37.299999999999997</v>
      </c>
      <c r="CI20" s="37">
        <v>39.9</v>
      </c>
      <c r="CJ20" s="37">
        <v>42.6</v>
      </c>
      <c r="CK20" s="37">
        <v>45.2</v>
      </c>
      <c r="CL20" s="37">
        <v>47.9</v>
      </c>
      <c r="CM20" s="37">
        <v>51</v>
      </c>
      <c r="CN20" s="37">
        <v>53.3</v>
      </c>
      <c r="CO20" s="37">
        <v>56</v>
      </c>
      <c r="CP20" s="37">
        <v>58.7</v>
      </c>
      <c r="CQ20" s="37">
        <v>61.4</v>
      </c>
      <c r="CS20" s="37"/>
      <c r="CT20" s="36" t="s">
        <v>160</v>
      </c>
      <c r="CU20" s="37">
        <v>12.3</v>
      </c>
      <c r="CV20" s="37">
        <v>13.6</v>
      </c>
      <c r="CW20" s="37">
        <v>15.1</v>
      </c>
      <c r="CX20" s="37">
        <v>16.8</v>
      </c>
      <c r="CY20" s="37">
        <v>18.7</v>
      </c>
      <c r="CZ20" s="37">
        <v>20.8</v>
      </c>
      <c r="DA20" s="37">
        <v>22.8</v>
      </c>
      <c r="DB20" s="37">
        <v>25.3</v>
      </c>
      <c r="DC20" s="37">
        <v>28.1</v>
      </c>
      <c r="DD20" s="37">
        <v>31.3</v>
      </c>
      <c r="DE20" s="37">
        <v>34.299999999999997</v>
      </c>
      <c r="DF20" s="37">
        <v>37.799999999999997</v>
      </c>
      <c r="DG20" s="37">
        <v>41.8</v>
      </c>
      <c r="DH20" s="37">
        <v>45.7</v>
      </c>
      <c r="DI20" s="37">
        <v>49.7</v>
      </c>
      <c r="DJ20" s="37">
        <v>53.1</v>
      </c>
      <c r="DK20" s="37">
        <v>56.3</v>
      </c>
      <c r="DL20" s="37">
        <v>58.2</v>
      </c>
      <c r="DM20" s="37">
        <v>60.6</v>
      </c>
      <c r="DN20" s="37">
        <v>62.9</v>
      </c>
      <c r="DO20" s="37">
        <v>64.7</v>
      </c>
      <c r="DQ20" s="37"/>
      <c r="DR20" s="36" t="s">
        <v>160</v>
      </c>
      <c r="DS20" s="37">
        <v>10.9</v>
      </c>
      <c r="DT20" s="37">
        <v>14.6</v>
      </c>
      <c r="DU20" s="37">
        <v>18.899999999999999</v>
      </c>
      <c r="DV20" s="37">
        <v>23.9</v>
      </c>
      <c r="DW20" s="37">
        <v>30.2</v>
      </c>
      <c r="DX20" s="37">
        <v>36.6</v>
      </c>
      <c r="DY20" s="37">
        <v>43.6</v>
      </c>
      <c r="DZ20" s="37">
        <v>51</v>
      </c>
      <c r="EA20" s="37">
        <v>62.6</v>
      </c>
      <c r="EB20" s="37">
        <v>72.8</v>
      </c>
      <c r="EC20" s="37">
        <v>84.5</v>
      </c>
      <c r="ED20" s="37">
        <v>93.7</v>
      </c>
      <c r="EE20" s="37">
        <v>103</v>
      </c>
      <c r="EF20" s="37">
        <v>114</v>
      </c>
      <c r="EG20" s="37">
        <v>126.1</v>
      </c>
      <c r="EH20" s="37">
        <v>140.69999999999999</v>
      </c>
      <c r="EI20" s="37">
        <v>157.4</v>
      </c>
      <c r="EJ20" s="37">
        <v>168.6</v>
      </c>
      <c r="EK20" s="37">
        <v>179.1</v>
      </c>
      <c r="EL20" s="37">
        <v>192.6</v>
      </c>
      <c r="EM20" s="37">
        <v>206.2</v>
      </c>
      <c r="EO20" s="37"/>
      <c r="EP20" s="36" t="s">
        <v>160</v>
      </c>
      <c r="EQ20" s="37">
        <v>59.6</v>
      </c>
      <c r="ER20" s="37">
        <v>62.8</v>
      </c>
      <c r="ES20" s="37">
        <v>68.099999999999994</v>
      </c>
      <c r="ET20" s="37">
        <v>74.2</v>
      </c>
      <c r="EU20" s="37">
        <v>81.7</v>
      </c>
      <c r="EV20" s="37">
        <v>89.8</v>
      </c>
      <c r="EW20" s="37">
        <v>97.1</v>
      </c>
      <c r="EX20" s="37">
        <v>104.8</v>
      </c>
      <c r="EY20" s="37">
        <v>117</v>
      </c>
      <c r="EZ20" s="37">
        <v>125.9</v>
      </c>
      <c r="FA20" s="37">
        <v>135</v>
      </c>
      <c r="FB20" s="37">
        <v>142.30000000000001</v>
      </c>
      <c r="FC20" s="37">
        <v>151</v>
      </c>
      <c r="FD20" s="37">
        <v>160.1</v>
      </c>
      <c r="FE20" s="37">
        <v>169.7</v>
      </c>
      <c r="FF20" s="37">
        <v>180.1</v>
      </c>
      <c r="FG20" s="37">
        <v>189.3</v>
      </c>
      <c r="FH20" s="37">
        <v>200</v>
      </c>
      <c r="FI20" s="37">
        <v>216.3</v>
      </c>
      <c r="FJ20" s="37">
        <v>233.3</v>
      </c>
      <c r="FK20" s="37">
        <v>251.4</v>
      </c>
    </row>
    <row r="21" spans="1:167" ht="14.5">
      <c r="A21" s="37"/>
      <c r="B21" s="36" t="s">
        <v>161</v>
      </c>
      <c r="C21" s="37">
        <v>64.599999999999994</v>
      </c>
      <c r="D21" s="37">
        <v>65.5</v>
      </c>
      <c r="E21" s="37">
        <v>66.099999999999994</v>
      </c>
      <c r="F21" s="37">
        <v>67.400000000000006</v>
      </c>
      <c r="G21" s="37">
        <v>69.599999999999994</v>
      </c>
      <c r="H21" s="37">
        <v>72</v>
      </c>
      <c r="I21" s="37">
        <v>74.8</v>
      </c>
      <c r="J21" s="37">
        <v>78</v>
      </c>
      <c r="K21" s="37">
        <v>81.7</v>
      </c>
      <c r="L21" s="37">
        <v>86.4</v>
      </c>
      <c r="M21" s="37">
        <v>91.5</v>
      </c>
      <c r="N21" s="37">
        <v>96.8</v>
      </c>
      <c r="O21" s="37">
        <v>102.4</v>
      </c>
      <c r="P21" s="37">
        <v>108.8</v>
      </c>
      <c r="Q21" s="37">
        <v>114.4</v>
      </c>
      <c r="R21" s="37">
        <v>119.5</v>
      </c>
      <c r="S21" s="37">
        <v>125</v>
      </c>
      <c r="T21" s="37">
        <v>130.19999999999999</v>
      </c>
      <c r="U21" s="37">
        <v>133.9</v>
      </c>
      <c r="V21" s="37">
        <v>137.5</v>
      </c>
      <c r="W21" s="37">
        <v>141.69999999999999</v>
      </c>
      <c r="Y21" s="37"/>
      <c r="Z21" s="36" t="s">
        <v>176</v>
      </c>
      <c r="AA21" s="37">
        <v>973.1</v>
      </c>
      <c r="AB21" s="37">
        <v>989</v>
      </c>
      <c r="AC21" s="37">
        <v>1010.3</v>
      </c>
      <c r="AD21" s="37">
        <v>1039.5</v>
      </c>
      <c r="AE21" s="37">
        <v>1069.0999999999999</v>
      </c>
      <c r="AF21" s="37">
        <v>1098.8</v>
      </c>
      <c r="AG21" s="37">
        <v>1127.9000000000001</v>
      </c>
      <c r="AH21" s="37">
        <v>1152.9000000000001</v>
      </c>
      <c r="AI21" s="37">
        <v>1177.5999999999999</v>
      </c>
      <c r="AJ21" s="37">
        <v>1199.2</v>
      </c>
      <c r="AK21" s="37">
        <v>1222</v>
      </c>
      <c r="AL21" s="37">
        <v>1246</v>
      </c>
      <c r="AM21" s="37">
        <v>1270.5999999999999</v>
      </c>
      <c r="AN21" s="37">
        <v>1292.5999999999999</v>
      </c>
      <c r="AO21" s="37">
        <v>1316.4</v>
      </c>
      <c r="AP21" s="37">
        <v>1338.9</v>
      </c>
      <c r="AQ21" s="37">
        <v>1365.6</v>
      </c>
      <c r="AR21" s="37">
        <v>1396.4</v>
      </c>
      <c r="AS21" s="37">
        <v>1429.2</v>
      </c>
      <c r="AT21" s="37">
        <v>1466.3</v>
      </c>
      <c r="AU21" s="37">
        <v>1506.5</v>
      </c>
      <c r="AW21" s="37"/>
      <c r="AX21" s="36" t="s">
        <v>176</v>
      </c>
      <c r="AY21" s="37">
        <v>226.5</v>
      </c>
      <c r="AZ21" s="37">
        <v>225.8</v>
      </c>
      <c r="BA21" s="37">
        <v>227.5</v>
      </c>
      <c r="BB21" s="37">
        <v>228.9</v>
      </c>
      <c r="BC21" s="37">
        <v>231.3</v>
      </c>
      <c r="BD21" s="37">
        <v>235.6</v>
      </c>
      <c r="BE21" s="37">
        <v>241</v>
      </c>
      <c r="BF21" s="37">
        <v>246</v>
      </c>
      <c r="BG21" s="37">
        <v>253.3</v>
      </c>
      <c r="BH21" s="37">
        <v>261.10000000000002</v>
      </c>
      <c r="BI21" s="37">
        <v>269.89999999999998</v>
      </c>
      <c r="BJ21" s="37">
        <v>278.7</v>
      </c>
      <c r="BK21" s="37">
        <v>287</v>
      </c>
      <c r="BL21" s="37">
        <v>295.89999999999998</v>
      </c>
      <c r="BM21" s="37">
        <v>304.89999999999998</v>
      </c>
      <c r="BN21" s="37">
        <v>318.39999999999998</v>
      </c>
      <c r="BO21" s="37">
        <v>329.4</v>
      </c>
      <c r="BP21" s="37">
        <v>340.3</v>
      </c>
      <c r="BQ21" s="37">
        <v>349.3</v>
      </c>
      <c r="BR21" s="37">
        <v>356.5</v>
      </c>
      <c r="BS21" s="37">
        <v>366.1</v>
      </c>
      <c r="BU21" s="37"/>
      <c r="BV21" s="36" t="s">
        <v>176</v>
      </c>
      <c r="BW21" s="37">
        <v>36.1</v>
      </c>
      <c r="BX21" s="37">
        <v>36.1</v>
      </c>
      <c r="BY21" s="37">
        <v>36.5</v>
      </c>
      <c r="BZ21" s="37">
        <v>36.5</v>
      </c>
      <c r="CA21" s="37">
        <v>37.5</v>
      </c>
      <c r="CB21" s="37">
        <v>38.5</v>
      </c>
      <c r="CC21" s="37">
        <v>39</v>
      </c>
      <c r="CD21" s="37">
        <v>40.299999999999997</v>
      </c>
      <c r="CE21" s="37">
        <v>41.8</v>
      </c>
      <c r="CF21" s="37">
        <v>43.1</v>
      </c>
      <c r="CG21" s="37">
        <v>43.9</v>
      </c>
      <c r="CH21" s="37">
        <v>45.1</v>
      </c>
      <c r="CI21" s="37">
        <v>46.3</v>
      </c>
      <c r="CJ21" s="37">
        <v>47.7</v>
      </c>
      <c r="CK21" s="37">
        <v>48.9</v>
      </c>
      <c r="CL21" s="37">
        <v>50.3</v>
      </c>
      <c r="CM21" s="37">
        <v>52.1</v>
      </c>
      <c r="CN21" s="37">
        <v>53.2</v>
      </c>
      <c r="CO21" s="37">
        <v>54.3</v>
      </c>
      <c r="CP21" s="37">
        <v>55.5</v>
      </c>
      <c r="CQ21" s="37">
        <v>56.8</v>
      </c>
      <c r="CS21" s="37"/>
      <c r="CT21" s="36" t="s">
        <v>176</v>
      </c>
      <c r="CU21" s="37">
        <v>2.5</v>
      </c>
      <c r="CV21" s="37">
        <v>2.4</v>
      </c>
      <c r="CW21" s="37">
        <v>2.2999999999999998</v>
      </c>
      <c r="CX21" s="37">
        <v>2.2000000000000002</v>
      </c>
      <c r="CY21" s="37">
        <v>2.2000000000000002</v>
      </c>
      <c r="CZ21" s="37">
        <v>2.2999999999999998</v>
      </c>
      <c r="DA21" s="37">
        <v>2.4</v>
      </c>
      <c r="DB21" s="37">
        <v>2.5</v>
      </c>
      <c r="DC21" s="37">
        <v>2.8</v>
      </c>
      <c r="DD21" s="37">
        <v>3.2</v>
      </c>
      <c r="DE21" s="37">
        <v>3.7</v>
      </c>
      <c r="DF21" s="37">
        <v>4.3</v>
      </c>
      <c r="DG21" s="37">
        <v>5</v>
      </c>
      <c r="DH21" s="37">
        <v>5.8</v>
      </c>
      <c r="DI21" s="37">
        <v>6.8</v>
      </c>
      <c r="DJ21" s="37">
        <v>7.9</v>
      </c>
      <c r="DK21" s="37">
        <v>9.1</v>
      </c>
      <c r="DL21" s="37">
        <v>10.4</v>
      </c>
      <c r="DM21" s="37">
        <v>11.1</v>
      </c>
      <c r="DN21" s="37">
        <v>11.9</v>
      </c>
      <c r="DO21" s="37">
        <v>12.6</v>
      </c>
      <c r="DQ21" s="37"/>
      <c r="DR21" s="36" t="s">
        <v>176</v>
      </c>
      <c r="DS21" s="37">
        <v>4.0999999999999996</v>
      </c>
      <c r="DT21" s="37">
        <v>4.8</v>
      </c>
      <c r="DU21" s="37">
        <v>5</v>
      </c>
      <c r="DV21" s="37">
        <v>6.1</v>
      </c>
      <c r="DW21" s="37">
        <v>7.5</v>
      </c>
      <c r="DX21" s="37">
        <v>8.8000000000000007</v>
      </c>
      <c r="DY21" s="37">
        <v>10.5</v>
      </c>
      <c r="DZ21" s="37">
        <v>12.3</v>
      </c>
      <c r="EA21" s="37">
        <v>14.3</v>
      </c>
      <c r="EB21" s="37">
        <v>16.899999999999999</v>
      </c>
      <c r="EC21" s="37">
        <v>18.8</v>
      </c>
      <c r="ED21" s="37">
        <v>20.8</v>
      </c>
      <c r="EE21" s="37">
        <v>23.1</v>
      </c>
      <c r="EF21" s="37">
        <v>25.8</v>
      </c>
      <c r="EG21" s="37">
        <v>28.9</v>
      </c>
      <c r="EH21" s="37">
        <v>32.6</v>
      </c>
      <c r="EI21" s="37">
        <v>36.9</v>
      </c>
      <c r="EJ21" s="37">
        <v>40.799999999999997</v>
      </c>
      <c r="EK21" s="37">
        <v>42.7</v>
      </c>
      <c r="EL21" s="37">
        <v>45.3</v>
      </c>
      <c r="EM21" s="37">
        <v>48.1</v>
      </c>
      <c r="EO21" s="37"/>
      <c r="EP21" s="36" t="s">
        <v>161</v>
      </c>
      <c r="EQ21" s="37">
        <v>157.80000000000001</v>
      </c>
      <c r="ER21" s="37">
        <v>158.6</v>
      </c>
      <c r="ES21" s="37">
        <v>159.6</v>
      </c>
      <c r="ET21" s="37">
        <v>161</v>
      </c>
      <c r="EU21" s="37">
        <v>165.5</v>
      </c>
      <c r="EV21" s="37">
        <v>172.1</v>
      </c>
      <c r="EW21" s="37">
        <v>179.3</v>
      </c>
      <c r="EX21" s="37">
        <v>188.6</v>
      </c>
      <c r="EY21" s="37">
        <v>199.3</v>
      </c>
      <c r="EZ21" s="37">
        <v>211.3</v>
      </c>
      <c r="FA21" s="37">
        <v>223.4</v>
      </c>
      <c r="FB21" s="37">
        <v>234.5</v>
      </c>
      <c r="FC21" s="37">
        <v>246.9</v>
      </c>
      <c r="FD21" s="37">
        <v>259.89999999999998</v>
      </c>
      <c r="FE21" s="37">
        <v>273.39999999999998</v>
      </c>
      <c r="FF21" s="37">
        <v>287.2</v>
      </c>
      <c r="FG21" s="37">
        <v>301.8</v>
      </c>
      <c r="FH21" s="37">
        <v>317.39999999999998</v>
      </c>
      <c r="FI21" s="37">
        <v>330.6</v>
      </c>
      <c r="FJ21" s="37">
        <v>344.9</v>
      </c>
      <c r="FK21" s="37">
        <v>361</v>
      </c>
    </row>
    <row r="22" spans="1:167" ht="14.5">
      <c r="A22" s="37"/>
      <c r="B22" s="36" t="s">
        <v>162</v>
      </c>
      <c r="C22" s="37">
        <v>1.5</v>
      </c>
      <c r="D22" s="37">
        <v>1.6</v>
      </c>
      <c r="E22" s="37">
        <v>1.6</v>
      </c>
      <c r="F22" s="37">
        <v>1.7</v>
      </c>
      <c r="G22" s="37">
        <v>1.8</v>
      </c>
      <c r="H22" s="37">
        <v>1.9</v>
      </c>
      <c r="I22" s="37">
        <v>2</v>
      </c>
      <c r="J22" s="37">
        <v>2.1</v>
      </c>
      <c r="K22" s="37">
        <v>2.2000000000000002</v>
      </c>
      <c r="L22" s="37">
        <v>2.2999999999999998</v>
      </c>
      <c r="M22" s="37">
        <v>2.4</v>
      </c>
      <c r="N22" s="37">
        <v>2.6</v>
      </c>
      <c r="O22" s="37">
        <v>2.7</v>
      </c>
      <c r="P22" s="37">
        <v>2.8</v>
      </c>
      <c r="Q22" s="37">
        <v>2.9</v>
      </c>
      <c r="R22" s="37">
        <v>3.1</v>
      </c>
      <c r="S22" s="37">
        <v>3.2</v>
      </c>
      <c r="T22" s="37">
        <v>3.3</v>
      </c>
      <c r="U22" s="37">
        <v>3.4</v>
      </c>
      <c r="V22" s="37">
        <v>3.6</v>
      </c>
      <c r="W22" s="37">
        <v>3.7</v>
      </c>
      <c r="Y22" s="37"/>
      <c r="Z22" s="36" t="s">
        <v>162</v>
      </c>
      <c r="AA22" s="37">
        <v>8.4</v>
      </c>
      <c r="AB22" s="37">
        <v>8.8000000000000007</v>
      </c>
      <c r="AC22" s="37">
        <v>9.1</v>
      </c>
      <c r="AD22" s="37">
        <v>9.5</v>
      </c>
      <c r="AE22" s="37">
        <v>10.1</v>
      </c>
      <c r="AF22" s="37">
        <v>10.5</v>
      </c>
      <c r="AG22" s="37">
        <v>10.8</v>
      </c>
      <c r="AH22" s="37">
        <v>11.1</v>
      </c>
      <c r="AI22" s="37">
        <v>11.5</v>
      </c>
      <c r="AJ22" s="37">
        <v>12</v>
      </c>
      <c r="AK22" s="37">
        <v>12.4</v>
      </c>
      <c r="AL22" s="37">
        <v>12.8</v>
      </c>
      <c r="AM22" s="37">
        <v>13.3</v>
      </c>
      <c r="AN22" s="37">
        <v>13.7</v>
      </c>
      <c r="AO22" s="37">
        <v>14.3</v>
      </c>
      <c r="AP22" s="37">
        <v>14.7</v>
      </c>
      <c r="AQ22" s="37">
        <v>15.2</v>
      </c>
      <c r="AR22" s="37">
        <v>15.8</v>
      </c>
      <c r="AS22" s="37">
        <v>16.600000000000001</v>
      </c>
      <c r="AT22" s="37">
        <v>17.399999999999999</v>
      </c>
      <c r="AU22" s="37">
        <v>18.100000000000001</v>
      </c>
      <c r="AW22" s="37"/>
      <c r="AX22" s="36" t="s">
        <v>162</v>
      </c>
      <c r="AY22" s="37">
        <v>10.8</v>
      </c>
      <c r="AZ22" s="37">
        <v>11.3</v>
      </c>
      <c r="BA22" s="37">
        <v>11.8</v>
      </c>
      <c r="BB22" s="37">
        <v>12.3</v>
      </c>
      <c r="BC22" s="37">
        <v>12.9</v>
      </c>
      <c r="BD22" s="37">
        <v>13.6</v>
      </c>
      <c r="BE22" s="37">
        <v>14.2</v>
      </c>
      <c r="BF22" s="37">
        <v>14.8</v>
      </c>
      <c r="BG22" s="37">
        <v>15.4</v>
      </c>
      <c r="BH22" s="37">
        <v>16</v>
      </c>
      <c r="BI22" s="37">
        <v>16.7</v>
      </c>
      <c r="BJ22" s="37">
        <v>17.5</v>
      </c>
      <c r="BK22" s="37">
        <v>18.100000000000001</v>
      </c>
      <c r="BL22" s="37">
        <v>18.8</v>
      </c>
      <c r="BM22" s="37">
        <v>19.399999999999999</v>
      </c>
      <c r="BN22" s="37">
        <v>20.399999999999999</v>
      </c>
      <c r="BO22" s="37">
        <v>21.3</v>
      </c>
      <c r="BP22" s="37">
        <v>22.1</v>
      </c>
      <c r="BQ22" s="37">
        <v>23.2</v>
      </c>
      <c r="BR22" s="37">
        <v>24</v>
      </c>
      <c r="BS22" s="37">
        <v>25</v>
      </c>
      <c r="BU22" s="37"/>
      <c r="BV22" s="36" t="s">
        <v>162</v>
      </c>
      <c r="BW22" s="37">
        <v>1.4</v>
      </c>
      <c r="BX22" s="37">
        <v>1.4</v>
      </c>
      <c r="BY22" s="37">
        <v>1.5</v>
      </c>
      <c r="BZ22" s="37">
        <v>1.6</v>
      </c>
      <c r="CA22" s="37">
        <v>1.6</v>
      </c>
      <c r="CB22" s="37">
        <v>1.7</v>
      </c>
      <c r="CC22" s="37">
        <v>1.8</v>
      </c>
      <c r="CD22" s="37">
        <v>1.9</v>
      </c>
      <c r="CE22" s="37">
        <v>2</v>
      </c>
      <c r="CF22" s="37">
        <v>2.1</v>
      </c>
      <c r="CG22" s="37">
        <v>2.1</v>
      </c>
      <c r="CH22" s="37">
        <v>2.2000000000000002</v>
      </c>
      <c r="CI22" s="37">
        <v>2.2999999999999998</v>
      </c>
      <c r="CJ22" s="37">
        <v>2.4</v>
      </c>
      <c r="CK22" s="37">
        <v>2.5</v>
      </c>
      <c r="CL22" s="37">
        <v>2.6</v>
      </c>
      <c r="CM22" s="37">
        <v>2.8</v>
      </c>
      <c r="CN22" s="37">
        <v>2.9</v>
      </c>
      <c r="CO22" s="37">
        <v>3</v>
      </c>
      <c r="CP22" s="37">
        <v>3.1</v>
      </c>
      <c r="CQ22" s="37">
        <v>3.2</v>
      </c>
      <c r="CS22" s="37"/>
      <c r="CT22" s="36" t="s">
        <v>162</v>
      </c>
      <c r="CU22" s="37">
        <v>0.1</v>
      </c>
      <c r="CV22" s="37">
        <v>0.1</v>
      </c>
      <c r="CW22" s="37">
        <v>0.1</v>
      </c>
      <c r="CX22" s="37">
        <v>0.1</v>
      </c>
      <c r="CY22" s="37">
        <v>0</v>
      </c>
      <c r="CZ22" s="37">
        <v>0</v>
      </c>
      <c r="DA22" s="37">
        <v>0</v>
      </c>
      <c r="DB22" s="37">
        <v>0</v>
      </c>
      <c r="DC22" s="37">
        <v>0</v>
      </c>
      <c r="DD22" s="37">
        <v>0</v>
      </c>
      <c r="DE22" s="37">
        <v>0</v>
      </c>
      <c r="DF22" s="37">
        <v>0</v>
      </c>
      <c r="DG22" s="37">
        <v>0</v>
      </c>
      <c r="DH22" s="37">
        <v>0</v>
      </c>
      <c r="DI22" s="37">
        <v>0</v>
      </c>
      <c r="DJ22" s="37">
        <v>0</v>
      </c>
      <c r="DK22" s="37">
        <v>0</v>
      </c>
      <c r="DL22" s="37">
        <v>0</v>
      </c>
      <c r="DM22" s="37">
        <v>0</v>
      </c>
      <c r="DN22" s="37">
        <v>0</v>
      </c>
      <c r="DO22" s="37">
        <v>0</v>
      </c>
      <c r="DQ22" s="37"/>
      <c r="DR22" s="36" t="s">
        <v>162</v>
      </c>
      <c r="DS22" s="37">
        <v>1</v>
      </c>
      <c r="DT22" s="37">
        <v>1</v>
      </c>
      <c r="DU22" s="37">
        <v>1.1000000000000001</v>
      </c>
      <c r="DV22" s="37">
        <v>1.1000000000000001</v>
      </c>
      <c r="DW22" s="37">
        <v>1.2</v>
      </c>
      <c r="DX22" s="37">
        <v>1.3</v>
      </c>
      <c r="DY22" s="37">
        <v>1.3</v>
      </c>
      <c r="DZ22" s="37">
        <v>1.4</v>
      </c>
      <c r="EA22" s="37">
        <v>1.4</v>
      </c>
      <c r="EB22" s="37">
        <v>1.5</v>
      </c>
      <c r="EC22" s="37">
        <v>1.6</v>
      </c>
      <c r="ED22" s="37">
        <v>1.6</v>
      </c>
      <c r="EE22" s="37">
        <v>1.7</v>
      </c>
      <c r="EF22" s="37">
        <v>1.7</v>
      </c>
      <c r="EG22" s="37">
        <v>1.8</v>
      </c>
      <c r="EH22" s="37">
        <v>1.9</v>
      </c>
      <c r="EI22" s="37">
        <v>2</v>
      </c>
      <c r="EJ22" s="37">
        <v>2.1</v>
      </c>
      <c r="EK22" s="37">
        <v>2.1</v>
      </c>
      <c r="EL22" s="37">
        <v>2.2000000000000002</v>
      </c>
      <c r="EM22" s="37">
        <v>2.2999999999999998</v>
      </c>
      <c r="EO22" s="37"/>
      <c r="EP22" s="36" t="s">
        <v>162</v>
      </c>
      <c r="EQ22" s="37">
        <v>6</v>
      </c>
      <c r="ER22" s="37">
        <v>6.3</v>
      </c>
      <c r="ES22" s="37">
        <v>6.6</v>
      </c>
      <c r="ET22" s="37">
        <v>7</v>
      </c>
      <c r="EU22" s="37">
        <v>7.3</v>
      </c>
      <c r="EV22" s="37">
        <v>7.8</v>
      </c>
      <c r="EW22" s="37">
        <v>8.1999999999999993</v>
      </c>
      <c r="EX22" s="37">
        <v>8.8000000000000007</v>
      </c>
      <c r="EY22" s="37">
        <v>9.3000000000000007</v>
      </c>
      <c r="EZ22" s="37">
        <v>9.8000000000000007</v>
      </c>
      <c r="FA22" s="37">
        <v>10.199999999999999</v>
      </c>
      <c r="FB22" s="37">
        <v>10.7</v>
      </c>
      <c r="FC22" s="37">
        <v>11.1</v>
      </c>
      <c r="FD22" s="37">
        <v>11.7</v>
      </c>
      <c r="FE22" s="37">
        <v>12.2</v>
      </c>
      <c r="FF22" s="37">
        <v>12.7</v>
      </c>
      <c r="FG22" s="37">
        <v>13.3</v>
      </c>
      <c r="FH22" s="37">
        <v>13.8</v>
      </c>
      <c r="FI22" s="37">
        <v>14.6</v>
      </c>
      <c r="FJ22" s="37">
        <v>15.3</v>
      </c>
      <c r="FK22" s="37">
        <v>16.2</v>
      </c>
    </row>
    <row r="23" spans="1:167" ht="15.5">
      <c r="A23" s="37"/>
      <c r="B23" s="36" t="s">
        <v>163</v>
      </c>
      <c r="C23" s="37">
        <v>2.1</v>
      </c>
      <c r="D23" s="37">
        <v>2.1</v>
      </c>
      <c r="E23" s="37">
        <v>2.1</v>
      </c>
      <c r="F23" s="37">
        <v>2.2999999999999998</v>
      </c>
      <c r="G23" s="37">
        <v>2.5</v>
      </c>
      <c r="H23" s="37">
        <v>2.7</v>
      </c>
      <c r="I23" s="37">
        <v>2.9</v>
      </c>
      <c r="J23" s="37">
        <v>3.1</v>
      </c>
      <c r="K23" s="37">
        <v>3.3</v>
      </c>
      <c r="L23" s="37">
        <v>3.5</v>
      </c>
      <c r="M23" s="37">
        <v>3.5</v>
      </c>
      <c r="N23" s="37">
        <v>3.5</v>
      </c>
      <c r="O23" s="37">
        <v>3.5</v>
      </c>
      <c r="P23" s="37">
        <v>3.5</v>
      </c>
      <c r="Q23" s="37">
        <v>3.5</v>
      </c>
      <c r="R23" s="37">
        <v>3.5</v>
      </c>
      <c r="S23" s="37">
        <v>3.5</v>
      </c>
      <c r="T23" s="37">
        <v>3.5</v>
      </c>
      <c r="U23" s="37">
        <v>3.5</v>
      </c>
      <c r="V23" s="37">
        <v>3.5</v>
      </c>
      <c r="W23" s="37">
        <v>3.5</v>
      </c>
      <c r="Y23" s="37"/>
      <c r="Z23" s="36" t="s">
        <v>163</v>
      </c>
      <c r="AA23" s="37">
        <v>1.9</v>
      </c>
      <c r="AB23" s="37">
        <v>1.9</v>
      </c>
      <c r="AC23" s="37">
        <v>1.9</v>
      </c>
      <c r="AD23" s="37">
        <v>1.9</v>
      </c>
      <c r="AE23" s="37">
        <v>2</v>
      </c>
      <c r="AF23" s="37">
        <v>2</v>
      </c>
      <c r="AG23" s="37">
        <v>2.1</v>
      </c>
      <c r="AH23" s="37">
        <v>2.2000000000000002</v>
      </c>
      <c r="AI23" s="37">
        <v>2.4</v>
      </c>
      <c r="AJ23" s="37">
        <v>2.7</v>
      </c>
      <c r="AK23" s="37">
        <v>3</v>
      </c>
      <c r="AL23" s="37">
        <v>3.3</v>
      </c>
      <c r="AM23" s="37">
        <v>3.7</v>
      </c>
      <c r="AN23" s="37">
        <v>4.0999999999999996</v>
      </c>
      <c r="AO23" s="37">
        <v>4.5999999999999996</v>
      </c>
      <c r="AP23" s="37">
        <v>5.2</v>
      </c>
      <c r="AQ23" s="37">
        <v>5.8</v>
      </c>
      <c r="AR23" s="37">
        <v>6.5</v>
      </c>
      <c r="AS23" s="37">
        <v>7</v>
      </c>
      <c r="AT23" s="37">
        <v>7.5</v>
      </c>
      <c r="AU23" s="37">
        <v>8</v>
      </c>
      <c r="AW23" s="37"/>
      <c r="AX23" s="36" t="s">
        <v>163</v>
      </c>
      <c r="AY23" s="37">
        <v>16.5</v>
      </c>
      <c r="AZ23" s="37">
        <v>16.3</v>
      </c>
      <c r="BA23" s="37">
        <v>16.2</v>
      </c>
      <c r="BB23" s="37">
        <v>16.2</v>
      </c>
      <c r="BC23" s="37">
        <v>16.399999999999999</v>
      </c>
      <c r="BD23" s="37">
        <v>16.899999999999999</v>
      </c>
      <c r="BE23" s="37">
        <v>17.7</v>
      </c>
      <c r="BF23" s="37">
        <v>18.600000000000001</v>
      </c>
      <c r="BG23" s="37">
        <v>20.100000000000001</v>
      </c>
      <c r="BH23" s="37">
        <v>21.9</v>
      </c>
      <c r="BI23" s="37">
        <v>24.1</v>
      </c>
      <c r="BJ23" s="37">
        <v>26.5</v>
      </c>
      <c r="BK23" s="37">
        <v>29.1</v>
      </c>
      <c r="BL23" s="37">
        <v>32</v>
      </c>
      <c r="BM23" s="37">
        <v>35.299999999999997</v>
      </c>
      <c r="BN23" s="37">
        <v>39.299999999999997</v>
      </c>
      <c r="BO23" s="37">
        <v>43.5</v>
      </c>
      <c r="BP23" s="37">
        <v>48.1</v>
      </c>
      <c r="BQ23" s="37">
        <v>50.9</v>
      </c>
      <c r="BR23" s="37">
        <v>53.5</v>
      </c>
      <c r="BS23" s="37">
        <v>56.7</v>
      </c>
      <c r="BU23" s="37"/>
      <c r="BV23" s="36" t="s">
        <v>163</v>
      </c>
      <c r="BW23" s="37">
        <v>1.1000000000000001</v>
      </c>
      <c r="BX23" s="37">
        <v>1</v>
      </c>
      <c r="BY23" s="37">
        <v>1</v>
      </c>
      <c r="BZ23" s="37">
        <v>1</v>
      </c>
      <c r="CA23" s="37">
        <v>1</v>
      </c>
      <c r="CB23" s="37">
        <v>1</v>
      </c>
      <c r="CC23" s="37">
        <v>1</v>
      </c>
      <c r="CD23" s="37">
        <v>0.9</v>
      </c>
      <c r="CE23" s="37">
        <v>0.9</v>
      </c>
      <c r="CF23" s="37">
        <v>0.9</v>
      </c>
      <c r="CG23" s="37">
        <v>0.8</v>
      </c>
      <c r="CH23" s="37">
        <v>0.8</v>
      </c>
      <c r="CI23" s="37">
        <v>0.7</v>
      </c>
      <c r="CJ23" s="37">
        <v>0.7</v>
      </c>
      <c r="CK23" s="37">
        <v>0.7</v>
      </c>
      <c r="CL23" s="37">
        <v>0.6</v>
      </c>
      <c r="CM23" s="37">
        <v>0.6</v>
      </c>
      <c r="CN23" s="37">
        <v>0.6</v>
      </c>
      <c r="CO23" s="37">
        <v>0.6</v>
      </c>
      <c r="CP23" s="37">
        <v>0.6</v>
      </c>
      <c r="CQ23" s="37">
        <v>0.6</v>
      </c>
      <c r="CS23" s="37"/>
      <c r="CT23" s="36" t="s">
        <v>163</v>
      </c>
      <c r="CU23" s="37">
        <v>1.3</v>
      </c>
      <c r="CV23" s="37">
        <v>1.3</v>
      </c>
      <c r="CW23" s="37">
        <v>1.3</v>
      </c>
      <c r="CX23" s="37">
        <v>1.3</v>
      </c>
      <c r="CY23" s="37">
        <v>1.3</v>
      </c>
      <c r="CZ23" s="37">
        <v>1.3</v>
      </c>
      <c r="DA23" s="37">
        <v>1.3</v>
      </c>
      <c r="DB23" s="37">
        <v>1.3</v>
      </c>
      <c r="DC23" s="37">
        <v>1.3</v>
      </c>
      <c r="DD23" s="37">
        <v>1.3</v>
      </c>
      <c r="DE23" s="37">
        <v>1.2</v>
      </c>
      <c r="DF23" s="37">
        <v>1.2</v>
      </c>
      <c r="DG23" s="37">
        <v>1.2</v>
      </c>
      <c r="DH23" s="37">
        <v>1.2</v>
      </c>
      <c r="DI23" s="37">
        <v>1.2</v>
      </c>
      <c r="DJ23" s="37">
        <v>1.2</v>
      </c>
      <c r="DK23" s="37">
        <v>1.2</v>
      </c>
      <c r="DL23" s="37">
        <v>1.2</v>
      </c>
      <c r="DM23" s="37">
        <v>1.2</v>
      </c>
      <c r="DN23" s="37">
        <v>1.2</v>
      </c>
      <c r="DO23" s="37">
        <v>1.2</v>
      </c>
      <c r="DQ23" s="37"/>
      <c r="DR23" s="36" t="s">
        <v>163</v>
      </c>
      <c r="DS23" s="37">
        <v>3.5</v>
      </c>
      <c r="DT23" s="37">
        <v>3.5</v>
      </c>
      <c r="DU23" s="37">
        <v>3.5</v>
      </c>
      <c r="DV23" s="37">
        <v>3.6</v>
      </c>
      <c r="DW23" s="37">
        <v>3.6</v>
      </c>
      <c r="DX23" s="37">
        <v>3.6</v>
      </c>
      <c r="DY23" s="37">
        <v>3.6</v>
      </c>
      <c r="DZ23" s="37">
        <v>3.6</v>
      </c>
      <c r="EA23" s="37">
        <v>3.6</v>
      </c>
      <c r="EB23" s="37">
        <v>3.5</v>
      </c>
      <c r="EC23" s="37">
        <v>3.5</v>
      </c>
      <c r="ED23" s="37">
        <v>3.4</v>
      </c>
      <c r="EE23" s="37">
        <v>3.3</v>
      </c>
      <c r="EF23" s="37">
        <v>3.3</v>
      </c>
      <c r="EG23" s="37">
        <v>3.2</v>
      </c>
      <c r="EH23" s="37">
        <v>3.2</v>
      </c>
      <c r="EI23" s="37">
        <v>3.2</v>
      </c>
      <c r="EJ23" s="37">
        <v>3.1</v>
      </c>
      <c r="EK23" s="37">
        <v>3.1</v>
      </c>
      <c r="EL23" s="37">
        <v>3.1</v>
      </c>
      <c r="EM23" s="37">
        <v>3.1</v>
      </c>
      <c r="EO23" s="37"/>
      <c r="EP23" s="36" t="s">
        <v>163</v>
      </c>
      <c r="EQ23" s="37">
        <v>9.4</v>
      </c>
      <c r="ER23" s="37">
        <v>9.6999999999999993</v>
      </c>
      <c r="ES23" s="37">
        <v>10</v>
      </c>
      <c r="ET23" s="37">
        <v>10</v>
      </c>
      <c r="EU23" s="37">
        <v>10.1</v>
      </c>
      <c r="EV23" s="37">
        <v>10.1</v>
      </c>
      <c r="EW23" s="37">
        <v>10</v>
      </c>
      <c r="EX23" s="37">
        <v>9.9</v>
      </c>
      <c r="EY23" s="37">
        <v>9.6999999999999993</v>
      </c>
      <c r="EZ23" s="37">
        <v>9.5</v>
      </c>
      <c r="FA23" s="37">
        <v>9.1</v>
      </c>
      <c r="FB23" s="37">
        <v>8.6999999999999993</v>
      </c>
      <c r="FC23" s="37">
        <v>8.3000000000000007</v>
      </c>
      <c r="FD23" s="37">
        <v>8</v>
      </c>
      <c r="FE23" s="37">
        <v>7.6</v>
      </c>
      <c r="FF23" s="37">
        <v>7.3</v>
      </c>
      <c r="FG23" s="37">
        <v>7</v>
      </c>
      <c r="FH23" s="37">
        <v>6.7</v>
      </c>
      <c r="FI23" s="37">
        <v>6.7</v>
      </c>
      <c r="FJ23" s="37">
        <v>6.6</v>
      </c>
      <c r="FK23" s="37">
        <v>6.6</v>
      </c>
    </row>
    <row r="24" spans="1:167" ht="14.5">
      <c r="A24" s="37"/>
      <c r="B24" s="36" t="s">
        <v>15</v>
      </c>
      <c r="C24" s="37">
        <v>25.1</v>
      </c>
      <c r="D24" s="37">
        <v>24.9</v>
      </c>
      <c r="E24" s="37">
        <v>25</v>
      </c>
      <c r="F24" s="37">
        <v>25.1</v>
      </c>
      <c r="G24" s="37">
        <v>25.3</v>
      </c>
      <c r="H24" s="37">
        <v>25.3</v>
      </c>
      <c r="I24" s="37">
        <v>25</v>
      </c>
      <c r="J24" s="37">
        <v>24.9</v>
      </c>
      <c r="K24" s="37">
        <v>24.7</v>
      </c>
      <c r="L24" s="37">
        <v>24.1</v>
      </c>
      <c r="M24" s="37">
        <v>23.5</v>
      </c>
      <c r="N24" s="37">
        <v>22.8</v>
      </c>
      <c r="O24" s="37">
        <v>22.2</v>
      </c>
      <c r="P24" s="37">
        <v>21.6</v>
      </c>
      <c r="Q24" s="37">
        <v>20.8</v>
      </c>
      <c r="R24" s="37">
        <v>19.899999999999999</v>
      </c>
      <c r="S24" s="37">
        <v>19.100000000000001</v>
      </c>
      <c r="T24" s="37">
        <v>18.100000000000001</v>
      </c>
      <c r="U24" s="37">
        <v>17.899999999999999</v>
      </c>
      <c r="V24" s="37">
        <v>17.5</v>
      </c>
      <c r="W24" s="37">
        <v>17.3</v>
      </c>
      <c r="Y24" s="37"/>
      <c r="Z24" s="36" t="s">
        <v>15</v>
      </c>
      <c r="AA24" s="37">
        <v>94.3</v>
      </c>
      <c r="AB24" s="37">
        <v>91.9</v>
      </c>
      <c r="AC24" s="37">
        <v>90.1</v>
      </c>
      <c r="AD24" s="37">
        <v>89.8</v>
      </c>
      <c r="AE24" s="37">
        <v>91.1</v>
      </c>
      <c r="AF24" s="37">
        <v>91.3</v>
      </c>
      <c r="AG24" s="37">
        <v>85.9</v>
      </c>
      <c r="AH24" s="37">
        <v>82.5</v>
      </c>
      <c r="AI24" s="37">
        <v>80.599999999999994</v>
      </c>
      <c r="AJ24" s="37">
        <v>79.099999999999994</v>
      </c>
      <c r="AK24" s="37">
        <v>75.2</v>
      </c>
      <c r="AL24" s="37">
        <v>71.400000000000006</v>
      </c>
      <c r="AM24" s="37">
        <v>67.8</v>
      </c>
      <c r="AN24" s="37">
        <v>64.099999999999994</v>
      </c>
      <c r="AO24" s="37">
        <v>60.7</v>
      </c>
      <c r="AP24" s="37">
        <v>57.2</v>
      </c>
      <c r="AQ24" s="37">
        <v>54</v>
      </c>
      <c r="AR24" s="37">
        <v>51.1</v>
      </c>
      <c r="AS24" s="37">
        <v>50.2</v>
      </c>
      <c r="AT24" s="37">
        <v>49.5</v>
      </c>
      <c r="AU24" s="37">
        <v>48.9</v>
      </c>
      <c r="AW24" s="37"/>
      <c r="AX24" s="36" t="s">
        <v>15</v>
      </c>
      <c r="AY24" s="37">
        <v>28.5</v>
      </c>
      <c r="AZ24" s="37">
        <v>27.5</v>
      </c>
      <c r="BA24" s="37">
        <v>28.5</v>
      </c>
      <c r="BB24" s="37">
        <v>30.9</v>
      </c>
      <c r="BC24" s="37">
        <v>30.9</v>
      </c>
      <c r="BD24" s="37">
        <v>33.200000000000003</v>
      </c>
      <c r="BE24" s="37">
        <v>32.200000000000003</v>
      </c>
      <c r="BF24" s="37">
        <v>33.9</v>
      </c>
      <c r="BG24" s="37">
        <v>33.299999999999997</v>
      </c>
      <c r="BH24" s="37">
        <v>31.9</v>
      </c>
      <c r="BI24" s="37">
        <v>30.1</v>
      </c>
      <c r="BJ24" s="37">
        <v>28.3</v>
      </c>
      <c r="BK24" s="37">
        <v>26.6</v>
      </c>
      <c r="BL24" s="37">
        <v>25</v>
      </c>
      <c r="BM24" s="37">
        <v>23.4</v>
      </c>
      <c r="BN24" s="37">
        <v>22.3</v>
      </c>
      <c r="BO24" s="37">
        <v>21</v>
      </c>
      <c r="BP24" s="37">
        <v>19.7</v>
      </c>
      <c r="BQ24" s="37">
        <v>19.3</v>
      </c>
      <c r="BR24" s="37">
        <v>18.8</v>
      </c>
      <c r="BS24" s="37">
        <v>18.399999999999999</v>
      </c>
      <c r="BU24" s="37"/>
      <c r="BV24" s="36" t="s">
        <v>15</v>
      </c>
      <c r="BW24" s="37">
        <v>3.9</v>
      </c>
      <c r="BX24" s="37">
        <v>3.8</v>
      </c>
      <c r="BY24" s="37">
        <v>3.6</v>
      </c>
      <c r="BZ24" s="37">
        <v>3.7</v>
      </c>
      <c r="CA24" s="37">
        <v>3.6</v>
      </c>
      <c r="CB24" s="37">
        <v>3.4</v>
      </c>
      <c r="CC24" s="37">
        <v>3.2</v>
      </c>
      <c r="CD24" s="37">
        <v>3</v>
      </c>
      <c r="CE24" s="37">
        <v>2.8</v>
      </c>
      <c r="CF24" s="37">
        <v>2.6</v>
      </c>
      <c r="CG24" s="37">
        <v>2.2999999999999998</v>
      </c>
      <c r="CH24" s="37">
        <v>2.1</v>
      </c>
      <c r="CI24" s="37">
        <v>1.8</v>
      </c>
      <c r="CJ24" s="37">
        <v>1.6</v>
      </c>
      <c r="CK24" s="37">
        <v>1.5</v>
      </c>
      <c r="CL24" s="37">
        <v>1.3</v>
      </c>
      <c r="CM24" s="37">
        <v>1.2</v>
      </c>
      <c r="CN24" s="37">
        <v>1</v>
      </c>
      <c r="CO24" s="37">
        <v>1</v>
      </c>
      <c r="CP24" s="37">
        <v>0.9</v>
      </c>
      <c r="CQ24" s="37">
        <v>0.9</v>
      </c>
      <c r="CS24" s="37"/>
      <c r="CT24" s="36" t="s">
        <v>15</v>
      </c>
      <c r="CU24" s="37">
        <v>1.5</v>
      </c>
      <c r="CV24" s="37">
        <v>1.5</v>
      </c>
      <c r="CW24" s="37">
        <v>1.5</v>
      </c>
      <c r="CX24" s="37">
        <v>1.6</v>
      </c>
      <c r="CY24" s="37">
        <v>1.6</v>
      </c>
      <c r="CZ24" s="37">
        <v>1.6</v>
      </c>
      <c r="DA24" s="37">
        <v>1.6</v>
      </c>
      <c r="DB24" s="37">
        <v>1.5</v>
      </c>
      <c r="DC24" s="37">
        <v>1.4</v>
      </c>
      <c r="DD24" s="37">
        <v>1.4</v>
      </c>
      <c r="DE24" s="37">
        <v>1.2</v>
      </c>
      <c r="DF24" s="37">
        <v>1.1000000000000001</v>
      </c>
      <c r="DG24" s="37">
        <v>1</v>
      </c>
      <c r="DH24" s="37">
        <v>0.9</v>
      </c>
      <c r="DI24" s="37">
        <v>0.8</v>
      </c>
      <c r="DJ24" s="37">
        <v>0.7</v>
      </c>
      <c r="DK24" s="37">
        <v>0.7</v>
      </c>
      <c r="DL24" s="37">
        <v>0.6</v>
      </c>
      <c r="DM24" s="37">
        <v>0.5</v>
      </c>
      <c r="DN24" s="37">
        <v>0.5</v>
      </c>
      <c r="DO24" s="37">
        <v>0.5</v>
      </c>
      <c r="DQ24" s="37"/>
      <c r="DR24" s="36" t="s">
        <v>15</v>
      </c>
      <c r="DS24" s="37">
        <v>0.8</v>
      </c>
      <c r="DT24" s="37">
        <v>0.8</v>
      </c>
      <c r="DU24" s="37">
        <v>0.8</v>
      </c>
      <c r="DV24" s="37">
        <v>0.8</v>
      </c>
      <c r="DW24" s="37">
        <v>0.8</v>
      </c>
      <c r="DX24" s="37">
        <v>0.8</v>
      </c>
      <c r="DY24" s="37">
        <v>0.8</v>
      </c>
      <c r="DZ24" s="37">
        <v>0.8</v>
      </c>
      <c r="EA24" s="37">
        <v>0.8</v>
      </c>
      <c r="EB24" s="37">
        <v>0.7</v>
      </c>
      <c r="EC24" s="37">
        <v>0.7</v>
      </c>
      <c r="ED24" s="37">
        <v>0.7</v>
      </c>
      <c r="EE24" s="37">
        <v>0.6</v>
      </c>
      <c r="EF24" s="37">
        <v>0.6</v>
      </c>
      <c r="EG24" s="37">
        <v>0.6</v>
      </c>
      <c r="EH24" s="37">
        <v>0.5</v>
      </c>
      <c r="EI24" s="37">
        <v>0.5</v>
      </c>
      <c r="EJ24" s="37">
        <v>0.5</v>
      </c>
      <c r="EK24" s="37">
        <v>0.5</v>
      </c>
      <c r="EL24" s="37">
        <v>0.5</v>
      </c>
      <c r="EM24" s="37">
        <v>0.5</v>
      </c>
      <c r="EO24" s="37"/>
      <c r="EP24" s="36" t="s">
        <v>15</v>
      </c>
      <c r="EQ24" s="37">
        <v>15.9</v>
      </c>
      <c r="ER24" s="37">
        <v>17.5</v>
      </c>
      <c r="ES24" s="37">
        <v>18.399999999999999</v>
      </c>
      <c r="ET24" s="37">
        <v>18.600000000000001</v>
      </c>
      <c r="EU24" s="37">
        <v>19.399999999999999</v>
      </c>
      <c r="EV24" s="37">
        <v>19.2</v>
      </c>
      <c r="EW24" s="37">
        <v>20</v>
      </c>
      <c r="EX24" s="37">
        <v>20.6</v>
      </c>
      <c r="EY24" s="37">
        <v>19.399999999999999</v>
      </c>
      <c r="EZ24" s="37">
        <v>18.899999999999999</v>
      </c>
      <c r="FA24" s="37">
        <v>18.7</v>
      </c>
      <c r="FB24" s="37">
        <v>18.399999999999999</v>
      </c>
      <c r="FC24" s="37">
        <v>18.100000000000001</v>
      </c>
      <c r="FD24" s="37">
        <v>17.8</v>
      </c>
      <c r="FE24" s="37">
        <v>17.600000000000001</v>
      </c>
      <c r="FF24" s="37">
        <v>17.3</v>
      </c>
      <c r="FG24" s="37">
        <v>17</v>
      </c>
      <c r="FH24" s="37">
        <v>16.8</v>
      </c>
      <c r="FI24" s="37">
        <v>16.899999999999999</v>
      </c>
      <c r="FJ24" s="37">
        <v>17.100000000000001</v>
      </c>
      <c r="FK24" s="37">
        <v>17.399999999999999</v>
      </c>
    </row>
    <row r="25" spans="1:167" ht="14.5">
      <c r="A25" s="37"/>
      <c r="B25" s="19" t="s">
        <v>164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9" t="s">
        <v>164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9" t="s">
        <v>164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9" t="s">
        <v>164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9" t="s">
        <v>164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9" t="s">
        <v>164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9" t="s">
        <v>164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4.5">
      <c r="A26" s="37"/>
      <c r="B26" s="36" t="s">
        <v>165</v>
      </c>
      <c r="C26" s="37">
        <v>1.2</v>
      </c>
      <c r="D26" s="37">
        <v>1.3</v>
      </c>
      <c r="E26" s="37">
        <v>1.3</v>
      </c>
      <c r="F26" s="37">
        <v>1.3</v>
      </c>
      <c r="G26" s="37">
        <v>1.3</v>
      </c>
      <c r="H26" s="37">
        <v>1.3</v>
      </c>
      <c r="I26" s="37">
        <v>1.3</v>
      </c>
      <c r="J26" s="37">
        <v>1.3</v>
      </c>
      <c r="K26" s="37">
        <v>1.3</v>
      </c>
      <c r="L26" s="37">
        <v>1.3</v>
      </c>
      <c r="M26" s="37">
        <v>1.3</v>
      </c>
      <c r="N26" s="37">
        <v>1.4</v>
      </c>
      <c r="O26" s="37">
        <v>1.4</v>
      </c>
      <c r="P26" s="37">
        <v>1.4</v>
      </c>
      <c r="Q26" s="37">
        <v>1.4</v>
      </c>
      <c r="R26" s="37">
        <v>1.4</v>
      </c>
      <c r="S26" s="37">
        <v>1.4</v>
      </c>
      <c r="T26" s="37">
        <v>1.4</v>
      </c>
      <c r="U26" s="37">
        <v>1.4</v>
      </c>
      <c r="V26" s="37">
        <v>1.4</v>
      </c>
      <c r="W26" s="37">
        <v>1.5</v>
      </c>
      <c r="Y26" s="37"/>
      <c r="Z26" s="36" t="s">
        <v>165</v>
      </c>
      <c r="AA26" s="37">
        <v>16.2</v>
      </c>
      <c r="AB26" s="37">
        <v>16.5</v>
      </c>
      <c r="AC26" s="37">
        <v>16.8</v>
      </c>
      <c r="AD26" s="37">
        <v>17.100000000000001</v>
      </c>
      <c r="AE26" s="37">
        <v>17.399999999999999</v>
      </c>
      <c r="AF26" s="37">
        <v>17.600000000000001</v>
      </c>
      <c r="AG26" s="37">
        <v>17.7</v>
      </c>
      <c r="AH26" s="37">
        <v>17.8</v>
      </c>
      <c r="AI26" s="37">
        <v>18</v>
      </c>
      <c r="AJ26" s="37">
        <v>18.100000000000001</v>
      </c>
      <c r="AK26" s="37">
        <v>18.3</v>
      </c>
      <c r="AL26" s="37">
        <v>18.5</v>
      </c>
      <c r="AM26" s="37">
        <v>18.7</v>
      </c>
      <c r="AN26" s="37">
        <v>18.899999999999999</v>
      </c>
      <c r="AO26" s="37">
        <v>19.100000000000001</v>
      </c>
      <c r="AP26" s="37">
        <v>19.399999999999999</v>
      </c>
      <c r="AQ26" s="37">
        <v>19.600000000000001</v>
      </c>
      <c r="AR26" s="37">
        <v>19.899999999999999</v>
      </c>
      <c r="AS26" s="37">
        <v>20.3</v>
      </c>
      <c r="AT26" s="37">
        <v>20.8</v>
      </c>
      <c r="AU26" s="37">
        <v>21.2</v>
      </c>
      <c r="AW26" s="37"/>
      <c r="AX26" s="36" t="s">
        <v>165</v>
      </c>
      <c r="AY26" s="37">
        <v>0.8</v>
      </c>
      <c r="AZ26" s="37">
        <v>0.8</v>
      </c>
      <c r="BA26" s="37">
        <v>0.9</v>
      </c>
      <c r="BB26" s="37">
        <v>0.9</v>
      </c>
      <c r="BC26" s="37">
        <v>0.9</v>
      </c>
      <c r="BD26" s="37">
        <v>0.9</v>
      </c>
      <c r="BE26" s="37">
        <v>0.9</v>
      </c>
      <c r="BF26" s="37">
        <v>0.9</v>
      </c>
      <c r="BG26" s="37">
        <v>1</v>
      </c>
      <c r="BH26" s="37">
        <v>1</v>
      </c>
      <c r="BI26" s="37">
        <v>1</v>
      </c>
      <c r="BJ26" s="37">
        <v>1</v>
      </c>
      <c r="BK26" s="37">
        <v>1</v>
      </c>
      <c r="BL26" s="37">
        <v>1</v>
      </c>
      <c r="BM26" s="37">
        <v>1</v>
      </c>
      <c r="BN26" s="37">
        <v>1.1000000000000001</v>
      </c>
      <c r="BO26" s="37">
        <v>1.1000000000000001</v>
      </c>
      <c r="BP26" s="37">
        <v>1.1000000000000001</v>
      </c>
      <c r="BQ26" s="37">
        <v>1.1000000000000001</v>
      </c>
      <c r="BR26" s="37">
        <v>1.1000000000000001</v>
      </c>
      <c r="BS26" s="37">
        <v>1.1000000000000001</v>
      </c>
      <c r="BU26" s="37"/>
      <c r="BV26" s="36" t="s">
        <v>165</v>
      </c>
      <c r="BW26" s="37">
        <v>0</v>
      </c>
      <c r="BX26" s="37">
        <v>0</v>
      </c>
      <c r="BY26" s="37">
        <v>0</v>
      </c>
      <c r="BZ26" s="37">
        <v>0</v>
      </c>
      <c r="CA26" s="37">
        <v>0</v>
      </c>
      <c r="CB26" s="37">
        <v>0</v>
      </c>
      <c r="CC26" s="37">
        <v>0</v>
      </c>
      <c r="CD26" s="37">
        <v>0</v>
      </c>
      <c r="CE26" s="37">
        <v>0</v>
      </c>
      <c r="CF26" s="37">
        <v>0</v>
      </c>
      <c r="CG26" s="37">
        <v>0</v>
      </c>
      <c r="CH26" s="37">
        <v>0</v>
      </c>
      <c r="CI26" s="37">
        <v>0</v>
      </c>
      <c r="CJ26" s="37">
        <v>0</v>
      </c>
      <c r="CK26" s="37">
        <v>0</v>
      </c>
      <c r="CL26" s="37">
        <v>0</v>
      </c>
      <c r="CM26" s="37">
        <v>0</v>
      </c>
      <c r="CN26" s="37">
        <v>0</v>
      </c>
      <c r="CO26" s="37">
        <v>0</v>
      </c>
      <c r="CP26" s="37">
        <v>0</v>
      </c>
      <c r="CQ26" s="37">
        <v>0</v>
      </c>
      <c r="CS26" s="37"/>
      <c r="CT26" s="36" t="s">
        <v>165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165</v>
      </c>
      <c r="DS26" s="37">
        <v>0</v>
      </c>
      <c r="DT26" s="37">
        <v>0</v>
      </c>
      <c r="DU26" s="37">
        <v>0</v>
      </c>
      <c r="DV26" s="37">
        <v>0</v>
      </c>
      <c r="DW26" s="37">
        <v>0</v>
      </c>
      <c r="DX26" s="37">
        <v>0</v>
      </c>
      <c r="DY26" s="37">
        <v>0</v>
      </c>
      <c r="DZ26" s="37">
        <v>0</v>
      </c>
      <c r="EA26" s="37">
        <v>0</v>
      </c>
      <c r="EB26" s="37">
        <v>0</v>
      </c>
      <c r="EC26" s="37">
        <v>0</v>
      </c>
      <c r="ED26" s="37">
        <v>0</v>
      </c>
      <c r="EE26" s="37">
        <v>0</v>
      </c>
      <c r="EF26" s="37">
        <v>0</v>
      </c>
      <c r="EG26" s="37">
        <v>0</v>
      </c>
      <c r="EH26" s="37">
        <v>0</v>
      </c>
      <c r="EI26" s="37">
        <v>0</v>
      </c>
      <c r="EJ26" s="37">
        <v>0</v>
      </c>
      <c r="EK26" s="37">
        <v>0</v>
      </c>
      <c r="EL26" s="37">
        <v>0</v>
      </c>
      <c r="EM26" s="37">
        <v>0</v>
      </c>
      <c r="EO26" s="37"/>
      <c r="EP26" s="36" t="s">
        <v>165</v>
      </c>
      <c r="EQ26" s="37">
        <v>1.9</v>
      </c>
      <c r="ER26" s="37">
        <v>1.9</v>
      </c>
      <c r="ES26" s="37">
        <v>2</v>
      </c>
      <c r="ET26" s="37">
        <v>2</v>
      </c>
      <c r="EU26" s="37">
        <v>2.1</v>
      </c>
      <c r="EV26" s="37">
        <v>2.1</v>
      </c>
      <c r="EW26" s="37">
        <v>2.2000000000000002</v>
      </c>
      <c r="EX26" s="37">
        <v>2.2000000000000002</v>
      </c>
      <c r="EY26" s="37">
        <v>2.2999999999999998</v>
      </c>
      <c r="EZ26" s="37">
        <v>2.2999999999999998</v>
      </c>
      <c r="FA26" s="37">
        <v>2.4</v>
      </c>
      <c r="FB26" s="37">
        <v>2.4</v>
      </c>
      <c r="FC26" s="37">
        <v>2.5</v>
      </c>
      <c r="FD26" s="37">
        <v>2.5</v>
      </c>
      <c r="FE26" s="37">
        <v>2.6</v>
      </c>
      <c r="FF26" s="37">
        <v>2.6</v>
      </c>
      <c r="FG26" s="37">
        <v>2.6</v>
      </c>
      <c r="FH26" s="37">
        <v>2.7</v>
      </c>
      <c r="FI26" s="37">
        <v>2.7</v>
      </c>
      <c r="FJ26" s="37">
        <v>2.8</v>
      </c>
      <c r="FK26" s="37">
        <v>2.8</v>
      </c>
    </row>
    <row r="27" spans="1:167" ht="14.5">
      <c r="A27" s="37"/>
      <c r="B27" s="36" t="s">
        <v>166</v>
      </c>
      <c r="C27" s="37">
        <v>0.8</v>
      </c>
      <c r="D27" s="37">
        <v>0.8</v>
      </c>
      <c r="E27" s="37">
        <v>0.8</v>
      </c>
      <c r="F27" s="37">
        <v>0.8</v>
      </c>
      <c r="G27" s="37">
        <v>0.8</v>
      </c>
      <c r="H27" s="37">
        <v>0.8</v>
      </c>
      <c r="I27" s="37">
        <v>0.8</v>
      </c>
      <c r="J27" s="37">
        <v>0.8</v>
      </c>
      <c r="K27" s="37">
        <v>0.8</v>
      </c>
      <c r="L27" s="37">
        <v>0.8</v>
      </c>
      <c r="M27" s="37">
        <v>0.8</v>
      </c>
      <c r="N27" s="37">
        <v>0.8</v>
      </c>
      <c r="O27" s="37">
        <v>0.8</v>
      </c>
      <c r="P27" s="37">
        <v>0.8</v>
      </c>
      <c r="Q27" s="37">
        <v>0.8</v>
      </c>
      <c r="R27" s="37">
        <v>0.8</v>
      </c>
      <c r="S27" s="37">
        <v>0.9</v>
      </c>
      <c r="T27" s="37">
        <v>0.9</v>
      </c>
      <c r="U27" s="37">
        <v>0.9</v>
      </c>
      <c r="V27" s="37">
        <v>0.9</v>
      </c>
      <c r="W27" s="37">
        <v>0.9</v>
      </c>
      <c r="Y27" s="37"/>
      <c r="Z27" s="36" t="s">
        <v>166</v>
      </c>
      <c r="AA27" s="37">
        <v>6.6</v>
      </c>
      <c r="AB27" s="37">
        <v>6.8</v>
      </c>
      <c r="AC27" s="37">
        <v>6.9</v>
      </c>
      <c r="AD27" s="37">
        <v>7</v>
      </c>
      <c r="AE27" s="37">
        <v>7.1</v>
      </c>
      <c r="AF27" s="37">
        <v>7.2</v>
      </c>
      <c r="AG27" s="37">
        <v>7.3</v>
      </c>
      <c r="AH27" s="37">
        <v>7.3</v>
      </c>
      <c r="AI27" s="37">
        <v>7.4</v>
      </c>
      <c r="AJ27" s="37">
        <v>7.4</v>
      </c>
      <c r="AK27" s="37">
        <v>7.5</v>
      </c>
      <c r="AL27" s="37">
        <v>7.6</v>
      </c>
      <c r="AM27" s="37">
        <v>7.6</v>
      </c>
      <c r="AN27" s="37">
        <v>7.7</v>
      </c>
      <c r="AO27" s="37">
        <v>7.8</v>
      </c>
      <c r="AP27" s="37">
        <v>7.9</v>
      </c>
      <c r="AQ27" s="37">
        <v>8</v>
      </c>
      <c r="AR27" s="37">
        <v>8.1</v>
      </c>
      <c r="AS27" s="37">
        <v>8.3000000000000007</v>
      </c>
      <c r="AT27" s="37">
        <v>8.5</v>
      </c>
      <c r="AU27" s="37">
        <v>8.6999999999999993</v>
      </c>
      <c r="AW27" s="37"/>
      <c r="AX27" s="36" t="s">
        <v>166</v>
      </c>
      <c r="AY27" s="37">
        <v>1</v>
      </c>
      <c r="AZ27" s="37">
        <v>1</v>
      </c>
      <c r="BA27" s="37">
        <v>1</v>
      </c>
      <c r="BB27" s="37">
        <v>1</v>
      </c>
      <c r="BC27" s="37">
        <v>1.1000000000000001</v>
      </c>
      <c r="BD27" s="37">
        <v>1.1000000000000001</v>
      </c>
      <c r="BE27" s="37">
        <v>1.1000000000000001</v>
      </c>
      <c r="BF27" s="37">
        <v>1.1000000000000001</v>
      </c>
      <c r="BG27" s="37">
        <v>1.1000000000000001</v>
      </c>
      <c r="BH27" s="37">
        <v>1.1000000000000001</v>
      </c>
      <c r="BI27" s="37">
        <v>1.2</v>
      </c>
      <c r="BJ27" s="37">
        <v>1.2</v>
      </c>
      <c r="BK27" s="37">
        <v>1.2</v>
      </c>
      <c r="BL27" s="37">
        <v>1.2</v>
      </c>
      <c r="BM27" s="37">
        <v>1.2</v>
      </c>
      <c r="BN27" s="37">
        <v>1.2</v>
      </c>
      <c r="BO27" s="37">
        <v>1.3</v>
      </c>
      <c r="BP27" s="37">
        <v>1.3</v>
      </c>
      <c r="BQ27" s="37">
        <v>1.3</v>
      </c>
      <c r="BR27" s="37">
        <v>1.3</v>
      </c>
      <c r="BS27" s="37">
        <v>1.3</v>
      </c>
      <c r="BU27" s="37"/>
      <c r="BV27" s="36" t="s">
        <v>166</v>
      </c>
      <c r="BW27" s="37">
        <v>0</v>
      </c>
      <c r="BX27" s="37">
        <v>0</v>
      </c>
      <c r="BY27" s="37">
        <v>0</v>
      </c>
      <c r="BZ27" s="37">
        <v>0</v>
      </c>
      <c r="CA27" s="37">
        <v>0</v>
      </c>
      <c r="CB27" s="37">
        <v>0</v>
      </c>
      <c r="CC27" s="37">
        <v>0</v>
      </c>
      <c r="CD27" s="37">
        <v>0</v>
      </c>
      <c r="CE27" s="37">
        <v>0</v>
      </c>
      <c r="CF27" s="37">
        <v>0</v>
      </c>
      <c r="CG27" s="37">
        <v>0</v>
      </c>
      <c r="CH27" s="37">
        <v>0</v>
      </c>
      <c r="CI27" s="37">
        <v>0</v>
      </c>
      <c r="CJ27" s="37">
        <v>0</v>
      </c>
      <c r="CK27" s="37">
        <v>0</v>
      </c>
      <c r="CL27" s="37">
        <v>0</v>
      </c>
      <c r="CM27" s="37">
        <v>0</v>
      </c>
      <c r="CN27" s="37">
        <v>0</v>
      </c>
      <c r="CO27" s="37">
        <v>0</v>
      </c>
      <c r="CP27" s="37">
        <v>0</v>
      </c>
      <c r="CQ27" s="37">
        <v>0</v>
      </c>
      <c r="CS27" s="37"/>
      <c r="CT27" s="36" t="s">
        <v>166</v>
      </c>
      <c r="CU27" s="37">
        <v>0</v>
      </c>
      <c r="CV27" s="37">
        <v>0</v>
      </c>
      <c r="CW27" s="37">
        <v>0</v>
      </c>
      <c r="CX27" s="37">
        <v>0</v>
      </c>
      <c r="CY27" s="37">
        <v>0</v>
      </c>
      <c r="CZ27" s="37">
        <v>0</v>
      </c>
      <c r="DA27" s="37">
        <v>0</v>
      </c>
      <c r="DB27" s="37">
        <v>0</v>
      </c>
      <c r="DC27" s="37">
        <v>0</v>
      </c>
      <c r="DD27" s="37">
        <v>0</v>
      </c>
      <c r="DE27" s="37">
        <v>0</v>
      </c>
      <c r="DF27" s="37">
        <v>0</v>
      </c>
      <c r="DG27" s="37">
        <v>0</v>
      </c>
      <c r="DH27" s="37">
        <v>0</v>
      </c>
      <c r="DI27" s="37">
        <v>0</v>
      </c>
      <c r="DJ27" s="37">
        <v>0</v>
      </c>
      <c r="DK27" s="37">
        <v>0</v>
      </c>
      <c r="DL27" s="37">
        <v>0</v>
      </c>
      <c r="DM27" s="37">
        <v>0</v>
      </c>
      <c r="DN27" s="37">
        <v>0</v>
      </c>
      <c r="DO27" s="37">
        <v>0</v>
      </c>
      <c r="DQ27" s="37"/>
      <c r="DR27" s="36" t="s">
        <v>166</v>
      </c>
      <c r="DS27" s="37">
        <v>0</v>
      </c>
      <c r="DT27" s="37">
        <v>0</v>
      </c>
      <c r="DU27" s="37">
        <v>0</v>
      </c>
      <c r="DV27" s="37">
        <v>0</v>
      </c>
      <c r="DW27" s="37">
        <v>0</v>
      </c>
      <c r="DX27" s="37">
        <v>0</v>
      </c>
      <c r="DY27" s="37">
        <v>0</v>
      </c>
      <c r="DZ27" s="37">
        <v>0</v>
      </c>
      <c r="EA27" s="37">
        <v>0</v>
      </c>
      <c r="EB27" s="37">
        <v>0</v>
      </c>
      <c r="EC27" s="37">
        <v>0</v>
      </c>
      <c r="ED27" s="37">
        <v>0</v>
      </c>
      <c r="EE27" s="37">
        <v>0</v>
      </c>
      <c r="EF27" s="37">
        <v>0</v>
      </c>
      <c r="EG27" s="37">
        <v>0</v>
      </c>
      <c r="EH27" s="37">
        <v>0</v>
      </c>
      <c r="EI27" s="37">
        <v>0</v>
      </c>
      <c r="EJ27" s="37">
        <v>0</v>
      </c>
      <c r="EK27" s="37">
        <v>0</v>
      </c>
      <c r="EL27" s="37">
        <v>0</v>
      </c>
      <c r="EM27" s="37">
        <v>0</v>
      </c>
      <c r="EO27" s="37"/>
      <c r="EP27" s="36" t="s">
        <v>166</v>
      </c>
      <c r="EQ27" s="37">
        <v>0.2</v>
      </c>
      <c r="ER27" s="37">
        <v>0.2</v>
      </c>
      <c r="ES27" s="37">
        <v>0.2</v>
      </c>
      <c r="ET27" s="37">
        <v>0.2</v>
      </c>
      <c r="EU27" s="37">
        <v>0.2</v>
      </c>
      <c r="EV27" s="37">
        <v>0.2</v>
      </c>
      <c r="EW27" s="37">
        <v>0.3</v>
      </c>
      <c r="EX27" s="37">
        <v>0.3</v>
      </c>
      <c r="EY27" s="37">
        <v>0.3</v>
      </c>
      <c r="EZ27" s="37">
        <v>0.3</v>
      </c>
      <c r="FA27" s="37">
        <v>0.3</v>
      </c>
      <c r="FB27" s="37">
        <v>0.3</v>
      </c>
      <c r="FC27" s="37">
        <v>0.3</v>
      </c>
      <c r="FD27" s="37">
        <v>0.3</v>
      </c>
      <c r="FE27" s="37">
        <v>0.3</v>
      </c>
      <c r="FF27" s="37">
        <v>0.3</v>
      </c>
      <c r="FG27" s="37">
        <v>0.3</v>
      </c>
      <c r="FH27" s="37">
        <v>0.3</v>
      </c>
      <c r="FI27" s="37">
        <v>0.3</v>
      </c>
      <c r="FJ27" s="37">
        <v>0.3</v>
      </c>
      <c r="FK27" s="37">
        <v>0.3</v>
      </c>
    </row>
    <row r="28" spans="1:167" ht="14.5">
      <c r="A28" s="37"/>
      <c r="B28" s="36" t="s">
        <v>167</v>
      </c>
      <c r="C28" s="37">
        <v>0</v>
      </c>
      <c r="D28" s="37">
        <v>0</v>
      </c>
      <c r="E28" s="37"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Y28" s="37"/>
      <c r="Z28" s="36" t="s">
        <v>167</v>
      </c>
      <c r="AA28" s="37">
        <v>6.4</v>
      </c>
      <c r="AB28" s="37">
        <v>6.6</v>
      </c>
      <c r="AC28" s="37">
        <v>6.9</v>
      </c>
      <c r="AD28" s="37">
        <v>7.1</v>
      </c>
      <c r="AE28" s="37">
        <v>7.3</v>
      </c>
      <c r="AF28" s="37">
        <v>7.5</v>
      </c>
      <c r="AG28" s="37">
        <v>7.7</v>
      </c>
      <c r="AH28" s="37">
        <v>7.8</v>
      </c>
      <c r="AI28" s="37">
        <v>8</v>
      </c>
      <c r="AJ28" s="37">
        <v>8.1999999999999993</v>
      </c>
      <c r="AK28" s="37">
        <v>8.4</v>
      </c>
      <c r="AL28" s="37">
        <v>8.5</v>
      </c>
      <c r="AM28" s="37">
        <v>8.6999999999999993</v>
      </c>
      <c r="AN28" s="37">
        <v>8.9</v>
      </c>
      <c r="AO28" s="37">
        <v>9.1</v>
      </c>
      <c r="AP28" s="37">
        <v>9.3000000000000007</v>
      </c>
      <c r="AQ28" s="37">
        <v>9.5</v>
      </c>
      <c r="AR28" s="37">
        <v>9.6999999999999993</v>
      </c>
      <c r="AS28" s="37">
        <v>10</v>
      </c>
      <c r="AT28" s="37">
        <v>10.3</v>
      </c>
      <c r="AU28" s="37">
        <v>10.6</v>
      </c>
      <c r="AW28" s="37"/>
      <c r="AX28" s="36" t="s">
        <v>167</v>
      </c>
      <c r="AY28" s="37">
        <v>2.4</v>
      </c>
      <c r="AZ28" s="37">
        <v>2.6</v>
      </c>
      <c r="BA28" s="37">
        <v>2.7</v>
      </c>
      <c r="BB28" s="37">
        <v>2.8</v>
      </c>
      <c r="BC28" s="37">
        <v>2.9</v>
      </c>
      <c r="BD28" s="37">
        <v>3</v>
      </c>
      <c r="BE28" s="37">
        <v>3.2</v>
      </c>
      <c r="BF28" s="37">
        <v>3.3</v>
      </c>
      <c r="BG28" s="37">
        <v>3.4</v>
      </c>
      <c r="BH28" s="37">
        <v>3.5</v>
      </c>
      <c r="BI28" s="37">
        <v>3.7</v>
      </c>
      <c r="BJ28" s="37">
        <v>3.8</v>
      </c>
      <c r="BK28" s="37">
        <v>3.9</v>
      </c>
      <c r="BL28" s="37">
        <v>4</v>
      </c>
      <c r="BM28" s="37">
        <v>4.0999999999999996</v>
      </c>
      <c r="BN28" s="37">
        <v>4.2</v>
      </c>
      <c r="BO28" s="37">
        <v>4.3</v>
      </c>
      <c r="BP28" s="37">
        <v>4.5</v>
      </c>
      <c r="BQ28" s="37">
        <v>4.5999999999999996</v>
      </c>
      <c r="BR28" s="37">
        <v>4.7</v>
      </c>
      <c r="BS28" s="37">
        <v>4.8</v>
      </c>
      <c r="BU28" s="37"/>
      <c r="BV28" s="36" t="s">
        <v>167</v>
      </c>
      <c r="BW28" s="37">
        <v>0</v>
      </c>
      <c r="BX28" s="37">
        <v>0</v>
      </c>
      <c r="BY28" s="37">
        <v>0</v>
      </c>
      <c r="BZ28" s="37">
        <v>0</v>
      </c>
      <c r="CA28" s="37">
        <v>0</v>
      </c>
      <c r="CB28" s="37">
        <v>0</v>
      </c>
      <c r="CC28" s="37">
        <v>0</v>
      </c>
      <c r="CD28" s="37">
        <v>0</v>
      </c>
      <c r="CE28" s="37">
        <v>0</v>
      </c>
      <c r="CF28" s="37">
        <v>0</v>
      </c>
      <c r="CG28" s="37">
        <v>0</v>
      </c>
      <c r="CH28" s="37">
        <v>0</v>
      </c>
      <c r="CI28" s="37">
        <v>0</v>
      </c>
      <c r="CJ28" s="37">
        <v>0</v>
      </c>
      <c r="CK28" s="37">
        <v>0</v>
      </c>
      <c r="CL28" s="37">
        <v>0</v>
      </c>
      <c r="CM28" s="37">
        <v>0</v>
      </c>
      <c r="CN28" s="37">
        <v>0</v>
      </c>
      <c r="CO28" s="37">
        <v>0</v>
      </c>
      <c r="CP28" s="37">
        <v>0</v>
      </c>
      <c r="CQ28" s="37">
        <v>0</v>
      </c>
      <c r="CS28" s="37"/>
      <c r="CT28" s="36" t="s">
        <v>167</v>
      </c>
      <c r="CU28" s="37">
        <v>0</v>
      </c>
      <c r="CV28" s="37">
        <v>0</v>
      </c>
      <c r="CW28" s="37">
        <v>0</v>
      </c>
      <c r="CX28" s="37">
        <v>0</v>
      </c>
      <c r="CY28" s="37">
        <v>0</v>
      </c>
      <c r="CZ28" s="37">
        <v>0</v>
      </c>
      <c r="DA28" s="37">
        <v>0</v>
      </c>
      <c r="DB28" s="37">
        <v>0</v>
      </c>
      <c r="DC28" s="37">
        <v>0</v>
      </c>
      <c r="DD28" s="37">
        <v>0</v>
      </c>
      <c r="DE28" s="37">
        <v>0</v>
      </c>
      <c r="DF28" s="37">
        <v>0</v>
      </c>
      <c r="DG28" s="37">
        <v>0</v>
      </c>
      <c r="DH28" s="37">
        <v>0</v>
      </c>
      <c r="DI28" s="37">
        <v>0</v>
      </c>
      <c r="DJ28" s="37">
        <v>0</v>
      </c>
      <c r="DK28" s="37">
        <v>0</v>
      </c>
      <c r="DL28" s="37">
        <v>0</v>
      </c>
      <c r="DM28" s="37">
        <v>0</v>
      </c>
      <c r="DN28" s="37">
        <v>0</v>
      </c>
      <c r="DO28" s="37">
        <v>0</v>
      </c>
      <c r="DQ28" s="37"/>
      <c r="DR28" s="36" t="s">
        <v>167</v>
      </c>
      <c r="DS28" s="37">
        <v>1.9</v>
      </c>
      <c r="DT28" s="37">
        <v>2</v>
      </c>
      <c r="DU28" s="37">
        <v>2.1</v>
      </c>
      <c r="DV28" s="37">
        <v>2.2000000000000002</v>
      </c>
      <c r="DW28" s="37">
        <v>2.2999999999999998</v>
      </c>
      <c r="DX28" s="37">
        <v>2.4</v>
      </c>
      <c r="DY28" s="37">
        <v>2.5</v>
      </c>
      <c r="DZ28" s="37">
        <v>2.5</v>
      </c>
      <c r="EA28" s="37">
        <v>2.6</v>
      </c>
      <c r="EB28" s="37">
        <v>2.7</v>
      </c>
      <c r="EC28" s="37">
        <v>2.8</v>
      </c>
      <c r="ED28" s="37">
        <v>2.9</v>
      </c>
      <c r="EE28" s="37">
        <v>3</v>
      </c>
      <c r="EF28" s="37">
        <v>3.1</v>
      </c>
      <c r="EG28" s="37">
        <v>3.2</v>
      </c>
      <c r="EH28" s="37">
        <v>3.2</v>
      </c>
      <c r="EI28" s="37">
        <v>3.3</v>
      </c>
      <c r="EJ28" s="37">
        <v>3.4</v>
      </c>
      <c r="EK28" s="37">
        <v>3.5</v>
      </c>
      <c r="EL28" s="37">
        <v>3.6</v>
      </c>
      <c r="EM28" s="37">
        <v>3.6</v>
      </c>
      <c r="EO28" s="37"/>
      <c r="EP28" s="36" t="s">
        <v>167</v>
      </c>
      <c r="EQ28" s="37">
        <v>0.6</v>
      </c>
      <c r="ER28" s="37">
        <v>0.6</v>
      </c>
      <c r="ES28" s="37">
        <v>0.7</v>
      </c>
      <c r="ET28" s="37">
        <v>0.7</v>
      </c>
      <c r="EU28" s="37">
        <v>0.7</v>
      </c>
      <c r="EV28" s="37">
        <v>0.8</v>
      </c>
      <c r="EW28" s="37">
        <v>0.8</v>
      </c>
      <c r="EX28" s="37">
        <v>0.8</v>
      </c>
      <c r="EY28" s="37">
        <v>0.9</v>
      </c>
      <c r="EZ28" s="37">
        <v>0.9</v>
      </c>
      <c r="FA28" s="37">
        <v>1</v>
      </c>
      <c r="FB28" s="37">
        <v>1</v>
      </c>
      <c r="FC28" s="37">
        <v>1</v>
      </c>
      <c r="FD28" s="37">
        <v>1.1000000000000001</v>
      </c>
      <c r="FE28" s="37">
        <v>1.1000000000000001</v>
      </c>
      <c r="FF28" s="37">
        <v>1.1000000000000001</v>
      </c>
      <c r="FG28" s="37">
        <v>1.2</v>
      </c>
      <c r="FH28" s="37">
        <v>1.2</v>
      </c>
      <c r="FI28" s="37">
        <v>1.2</v>
      </c>
      <c r="FJ28" s="37">
        <v>1.3</v>
      </c>
      <c r="FK28" s="37">
        <v>1.3</v>
      </c>
    </row>
    <row r="29" spans="1:167" ht="14.5">
      <c r="A29" s="37"/>
      <c r="B29" s="36" t="s">
        <v>168</v>
      </c>
      <c r="C29" s="37">
        <v>0.2</v>
      </c>
      <c r="D29" s="37">
        <v>0.2</v>
      </c>
      <c r="E29" s="37">
        <v>0.2</v>
      </c>
      <c r="F29" s="37">
        <v>0.2</v>
      </c>
      <c r="G29" s="37">
        <v>0.2</v>
      </c>
      <c r="H29" s="37">
        <v>0.2</v>
      </c>
      <c r="I29" s="37">
        <v>0.2</v>
      </c>
      <c r="J29" s="37">
        <v>0.2</v>
      </c>
      <c r="K29" s="37">
        <v>0.2</v>
      </c>
      <c r="L29" s="37">
        <v>0.2</v>
      </c>
      <c r="M29" s="37">
        <v>0.2</v>
      </c>
      <c r="N29" s="37">
        <v>0.2</v>
      </c>
      <c r="O29" s="37">
        <v>0.2</v>
      </c>
      <c r="P29" s="37">
        <v>0.2</v>
      </c>
      <c r="Q29" s="37">
        <v>0.2</v>
      </c>
      <c r="R29" s="37">
        <v>0.2</v>
      </c>
      <c r="S29" s="37">
        <v>0.2</v>
      </c>
      <c r="T29" s="37">
        <v>0.2</v>
      </c>
      <c r="U29" s="37">
        <v>0.2</v>
      </c>
      <c r="V29" s="37">
        <v>0.2</v>
      </c>
      <c r="W29" s="37">
        <v>0.3</v>
      </c>
      <c r="Y29" s="37"/>
      <c r="Z29" s="36" t="s">
        <v>168</v>
      </c>
      <c r="AA29" s="37">
        <v>25.4</v>
      </c>
      <c r="AB29" s="37">
        <v>26.3</v>
      </c>
      <c r="AC29" s="37">
        <v>27.3</v>
      </c>
      <c r="AD29" s="37">
        <v>28.2</v>
      </c>
      <c r="AE29" s="37">
        <v>29.2</v>
      </c>
      <c r="AF29" s="37">
        <v>30</v>
      </c>
      <c r="AG29" s="37">
        <v>30.6</v>
      </c>
      <c r="AH29" s="37">
        <v>31.1</v>
      </c>
      <c r="AI29" s="37">
        <v>31.8</v>
      </c>
      <c r="AJ29" s="37">
        <v>32.5</v>
      </c>
      <c r="AK29" s="37">
        <v>33.200000000000003</v>
      </c>
      <c r="AL29" s="37">
        <v>33.9</v>
      </c>
      <c r="AM29" s="37">
        <v>34.6</v>
      </c>
      <c r="AN29" s="37">
        <v>35.299999999999997</v>
      </c>
      <c r="AO29" s="37">
        <v>36</v>
      </c>
      <c r="AP29" s="37">
        <v>36.799999999999997</v>
      </c>
      <c r="AQ29" s="37">
        <v>37.700000000000003</v>
      </c>
      <c r="AR29" s="37">
        <v>38.6</v>
      </c>
      <c r="AS29" s="37">
        <v>39.700000000000003</v>
      </c>
      <c r="AT29" s="37">
        <v>40.799999999999997</v>
      </c>
      <c r="AU29" s="37">
        <v>42</v>
      </c>
      <c r="AW29" s="37"/>
      <c r="AX29" s="36" t="s">
        <v>168</v>
      </c>
      <c r="AY29" s="37">
        <v>2.2999999999999998</v>
      </c>
      <c r="AZ29" s="37">
        <v>2.2999999999999998</v>
      </c>
      <c r="BA29" s="37">
        <v>2.4</v>
      </c>
      <c r="BB29" s="37">
        <v>2.5</v>
      </c>
      <c r="BC29" s="37">
        <v>2.5</v>
      </c>
      <c r="BD29" s="37">
        <v>2.6</v>
      </c>
      <c r="BE29" s="37">
        <v>2.7</v>
      </c>
      <c r="BF29" s="37">
        <v>2.7</v>
      </c>
      <c r="BG29" s="37">
        <v>2.8</v>
      </c>
      <c r="BH29" s="37">
        <v>2.8</v>
      </c>
      <c r="BI29" s="37">
        <v>2.9</v>
      </c>
      <c r="BJ29" s="37">
        <v>3</v>
      </c>
      <c r="BK29" s="37">
        <v>3</v>
      </c>
      <c r="BL29" s="37">
        <v>3.1</v>
      </c>
      <c r="BM29" s="37">
        <v>3.1</v>
      </c>
      <c r="BN29" s="37">
        <v>3.2</v>
      </c>
      <c r="BO29" s="37">
        <v>3.2</v>
      </c>
      <c r="BP29" s="37">
        <v>3.3</v>
      </c>
      <c r="BQ29" s="37">
        <v>3.4</v>
      </c>
      <c r="BR29" s="37">
        <v>3.4</v>
      </c>
      <c r="BS29" s="37">
        <v>3.5</v>
      </c>
      <c r="BU29" s="37"/>
      <c r="BV29" s="36" t="s">
        <v>168</v>
      </c>
      <c r="BW29" s="37">
        <v>0</v>
      </c>
      <c r="BX29" s="37">
        <v>0</v>
      </c>
      <c r="BY29" s="37">
        <v>0.1</v>
      </c>
      <c r="BZ29" s="37">
        <v>0.1</v>
      </c>
      <c r="CA29" s="37">
        <v>0.1</v>
      </c>
      <c r="CB29" s="37">
        <v>0.1</v>
      </c>
      <c r="CC29" s="37">
        <v>0.1</v>
      </c>
      <c r="CD29" s="37">
        <v>0.1</v>
      </c>
      <c r="CE29" s="37">
        <v>0.1</v>
      </c>
      <c r="CF29" s="37">
        <v>0.1</v>
      </c>
      <c r="CG29" s="37">
        <v>0.1</v>
      </c>
      <c r="CH29" s="37">
        <v>0.1</v>
      </c>
      <c r="CI29" s="37">
        <v>0.1</v>
      </c>
      <c r="CJ29" s="37">
        <v>0.1</v>
      </c>
      <c r="CK29" s="37">
        <v>0.1</v>
      </c>
      <c r="CL29" s="37">
        <v>0.1</v>
      </c>
      <c r="CM29" s="37">
        <v>0.1</v>
      </c>
      <c r="CN29" s="37">
        <v>0.1</v>
      </c>
      <c r="CO29" s="37">
        <v>0.1</v>
      </c>
      <c r="CP29" s="37">
        <v>0.1</v>
      </c>
      <c r="CQ29" s="37">
        <v>0.1</v>
      </c>
      <c r="CS29" s="37"/>
      <c r="CT29" s="36" t="s">
        <v>168</v>
      </c>
      <c r="CU29" s="37">
        <v>0</v>
      </c>
      <c r="CV29" s="37">
        <v>0</v>
      </c>
      <c r="CW29" s="37">
        <v>0</v>
      </c>
      <c r="CX29" s="37">
        <v>0</v>
      </c>
      <c r="CY29" s="37">
        <v>0</v>
      </c>
      <c r="CZ29" s="37">
        <v>0</v>
      </c>
      <c r="DA29" s="37">
        <v>0</v>
      </c>
      <c r="DB29" s="37">
        <v>0</v>
      </c>
      <c r="DC29" s="37">
        <v>0</v>
      </c>
      <c r="DD29" s="37">
        <v>0</v>
      </c>
      <c r="DE29" s="37">
        <v>0</v>
      </c>
      <c r="DF29" s="37">
        <v>0</v>
      </c>
      <c r="DG29" s="37">
        <v>0</v>
      </c>
      <c r="DH29" s="37">
        <v>0</v>
      </c>
      <c r="DI29" s="37">
        <v>0</v>
      </c>
      <c r="DJ29" s="37">
        <v>0</v>
      </c>
      <c r="DK29" s="37">
        <v>0</v>
      </c>
      <c r="DL29" s="37">
        <v>0</v>
      </c>
      <c r="DM29" s="37">
        <v>0</v>
      </c>
      <c r="DN29" s="37">
        <v>0</v>
      </c>
      <c r="DO29" s="37">
        <v>0</v>
      </c>
      <c r="DQ29" s="37"/>
      <c r="DR29" s="36" t="s">
        <v>168</v>
      </c>
      <c r="DS29" s="37">
        <v>0</v>
      </c>
      <c r="DT29" s="37">
        <v>0</v>
      </c>
      <c r="DU29" s="37">
        <v>0</v>
      </c>
      <c r="DV29" s="37">
        <v>0</v>
      </c>
      <c r="DW29" s="37">
        <v>0</v>
      </c>
      <c r="DX29" s="37">
        <v>0</v>
      </c>
      <c r="DY29" s="37">
        <v>0</v>
      </c>
      <c r="DZ29" s="37">
        <v>0</v>
      </c>
      <c r="EA29" s="37">
        <v>0</v>
      </c>
      <c r="EB29" s="37">
        <v>0</v>
      </c>
      <c r="EC29" s="37">
        <v>0</v>
      </c>
      <c r="ED29" s="37">
        <v>0</v>
      </c>
      <c r="EE29" s="37">
        <v>0</v>
      </c>
      <c r="EF29" s="37">
        <v>0</v>
      </c>
      <c r="EG29" s="37">
        <v>0</v>
      </c>
      <c r="EH29" s="37">
        <v>0</v>
      </c>
      <c r="EI29" s="37">
        <v>0</v>
      </c>
      <c r="EJ29" s="37">
        <v>0</v>
      </c>
      <c r="EK29" s="37">
        <v>0</v>
      </c>
      <c r="EL29" s="37">
        <v>0</v>
      </c>
      <c r="EM29" s="37">
        <v>0</v>
      </c>
      <c r="EO29" s="37"/>
      <c r="EP29" s="36" t="s">
        <v>168</v>
      </c>
      <c r="EQ29" s="37">
        <v>0</v>
      </c>
      <c r="ER29" s="37">
        <v>0</v>
      </c>
      <c r="ES29" s="37">
        <v>0</v>
      </c>
      <c r="ET29" s="37">
        <v>0</v>
      </c>
      <c r="EU29" s="37">
        <v>0</v>
      </c>
      <c r="EV29" s="37">
        <v>0</v>
      </c>
      <c r="EW29" s="37">
        <v>0</v>
      </c>
      <c r="EX29" s="37">
        <v>0</v>
      </c>
      <c r="EY29" s="37">
        <v>0</v>
      </c>
      <c r="EZ29" s="37">
        <v>0</v>
      </c>
      <c r="FA29" s="37">
        <v>0</v>
      </c>
      <c r="FB29" s="37">
        <v>0</v>
      </c>
      <c r="FC29" s="37">
        <v>0</v>
      </c>
      <c r="FD29" s="37">
        <v>0</v>
      </c>
      <c r="FE29" s="37">
        <v>0</v>
      </c>
      <c r="FF29" s="37">
        <v>0</v>
      </c>
      <c r="FG29" s="37">
        <v>0</v>
      </c>
      <c r="FH29" s="37">
        <v>0</v>
      </c>
      <c r="FI29" s="37">
        <v>0</v>
      </c>
      <c r="FJ29" s="37">
        <v>0</v>
      </c>
      <c r="FK29" s="37">
        <v>0</v>
      </c>
    </row>
    <row r="30" spans="1:167" ht="14.5">
      <c r="A30" s="206"/>
      <c r="B30" s="206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206"/>
      <c r="Z30" s="206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206"/>
      <c r="AX30" s="206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206"/>
      <c r="BV30" s="206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206"/>
      <c r="CT30" s="206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206"/>
      <c r="DR30" s="206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206"/>
      <c r="EP30" s="206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4.5">
      <c r="A31" s="37"/>
      <c r="B31" s="19" t="s">
        <v>16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9" t="s">
        <v>16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9" t="s">
        <v>16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9" t="s">
        <v>16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9" t="s">
        <v>16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9" t="s">
        <v>16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9" t="s">
        <v>16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4.5">
      <c r="A32" s="37"/>
      <c r="B32" s="36" t="s">
        <v>155</v>
      </c>
      <c r="C32" s="37">
        <v>22.8</v>
      </c>
      <c r="D32" s="37">
        <v>21</v>
      </c>
      <c r="E32" s="37">
        <v>19.399999999999999</v>
      </c>
      <c r="F32" s="37">
        <v>17.8</v>
      </c>
      <c r="G32" s="37">
        <v>16.3</v>
      </c>
      <c r="H32" s="37">
        <v>14.7</v>
      </c>
      <c r="I32" s="37">
        <v>13</v>
      </c>
      <c r="J32" s="37">
        <v>11.4</v>
      </c>
      <c r="K32" s="37">
        <v>10</v>
      </c>
      <c r="L32" s="37">
        <v>8.4</v>
      </c>
      <c r="M32" s="37">
        <v>6.8</v>
      </c>
      <c r="N32" s="37">
        <v>5.6</v>
      </c>
      <c r="O32" s="37">
        <v>4.7</v>
      </c>
      <c r="P32" s="37">
        <v>4.0999999999999996</v>
      </c>
      <c r="Q32" s="37">
        <v>2.9</v>
      </c>
      <c r="R32" s="37">
        <v>2.2000000000000002</v>
      </c>
      <c r="S32" s="37">
        <v>1.5</v>
      </c>
      <c r="T32" s="37">
        <v>0.8</v>
      </c>
      <c r="U32" s="37">
        <v>0.2</v>
      </c>
      <c r="V32" s="37">
        <v>0.1</v>
      </c>
      <c r="W32" s="37">
        <v>0</v>
      </c>
      <c r="Y32" s="37"/>
      <c r="Z32" s="36" t="s">
        <v>155</v>
      </c>
      <c r="AA32" s="37">
        <v>4.8</v>
      </c>
      <c r="AB32" s="37">
        <v>3.9</v>
      </c>
      <c r="AC32" s="37">
        <v>2.6</v>
      </c>
      <c r="AD32" s="37">
        <v>1.5</v>
      </c>
      <c r="AE32" s="37">
        <v>0.5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0</v>
      </c>
      <c r="AT32" s="37">
        <v>0</v>
      </c>
      <c r="AU32" s="37">
        <v>0</v>
      </c>
      <c r="AW32" s="37"/>
      <c r="AX32" s="36" t="s">
        <v>155</v>
      </c>
      <c r="AY32" s="37">
        <v>4.9000000000000004</v>
      </c>
      <c r="AZ32" s="37">
        <v>4.2</v>
      </c>
      <c r="BA32" s="37">
        <v>3.4</v>
      </c>
      <c r="BB32" s="37">
        <v>2.9</v>
      </c>
      <c r="BC32" s="37">
        <v>2.4</v>
      </c>
      <c r="BD32" s="37">
        <v>1.9</v>
      </c>
      <c r="BE32" s="37">
        <v>1.3</v>
      </c>
      <c r="BF32" s="37">
        <v>0.7</v>
      </c>
      <c r="BG32" s="37">
        <v>0.4</v>
      </c>
      <c r="BH32" s="37">
        <v>0.2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7">
        <v>0</v>
      </c>
      <c r="BP32" s="37">
        <v>0</v>
      </c>
      <c r="BQ32" s="37">
        <v>0</v>
      </c>
      <c r="BR32" s="37">
        <v>0</v>
      </c>
      <c r="BS32" s="37">
        <v>0</v>
      </c>
      <c r="BU32" s="37"/>
      <c r="BV32" s="36" t="s">
        <v>155</v>
      </c>
      <c r="BW32" s="37">
        <v>1.6</v>
      </c>
      <c r="BX32" s="37">
        <v>1.3</v>
      </c>
      <c r="BY32" s="37">
        <v>1</v>
      </c>
      <c r="BZ32" s="37">
        <v>0.7</v>
      </c>
      <c r="CA32" s="37">
        <v>0.5</v>
      </c>
      <c r="CB32" s="37">
        <v>0.4</v>
      </c>
      <c r="CC32" s="37">
        <v>0.2</v>
      </c>
      <c r="CD32" s="37">
        <v>0</v>
      </c>
      <c r="CE32" s="37">
        <v>0</v>
      </c>
      <c r="CF32" s="37">
        <v>0</v>
      </c>
      <c r="CG32" s="37">
        <v>0</v>
      </c>
      <c r="CH32" s="37">
        <v>0</v>
      </c>
      <c r="CI32" s="37">
        <v>0</v>
      </c>
      <c r="CJ32" s="37">
        <v>0</v>
      </c>
      <c r="CK32" s="37">
        <v>0</v>
      </c>
      <c r="CL32" s="37">
        <v>0</v>
      </c>
      <c r="CM32" s="37">
        <v>0</v>
      </c>
      <c r="CN32" s="37">
        <v>0</v>
      </c>
      <c r="CO32" s="37">
        <v>0</v>
      </c>
      <c r="CP32" s="37">
        <v>0</v>
      </c>
      <c r="CQ32" s="37">
        <v>0</v>
      </c>
      <c r="CS32" s="37"/>
      <c r="CT32" s="36" t="s">
        <v>155</v>
      </c>
      <c r="CU32" s="37">
        <v>3.2</v>
      </c>
      <c r="CV32" s="37">
        <v>2.7</v>
      </c>
      <c r="CW32" s="37">
        <v>2.1</v>
      </c>
      <c r="CX32" s="37">
        <v>1.7</v>
      </c>
      <c r="CY32" s="37">
        <v>1.3</v>
      </c>
      <c r="CZ32" s="37">
        <v>0.7</v>
      </c>
      <c r="DA32" s="37">
        <v>0.4</v>
      </c>
      <c r="DB32" s="37">
        <v>0.1</v>
      </c>
      <c r="DC32" s="37">
        <v>0</v>
      </c>
      <c r="DD32" s="37">
        <v>0</v>
      </c>
      <c r="DE32" s="37">
        <v>0</v>
      </c>
      <c r="DF32" s="37">
        <v>0</v>
      </c>
      <c r="DG32" s="37">
        <v>0</v>
      </c>
      <c r="DH32" s="37">
        <v>0</v>
      </c>
      <c r="DI32" s="37">
        <v>0</v>
      </c>
      <c r="DJ32" s="37">
        <v>0</v>
      </c>
      <c r="DK32" s="37">
        <v>0</v>
      </c>
      <c r="DL32" s="37">
        <v>0</v>
      </c>
      <c r="DM32" s="37">
        <v>0</v>
      </c>
      <c r="DN32" s="37">
        <v>0</v>
      </c>
      <c r="DO32" s="37">
        <v>0</v>
      </c>
      <c r="DQ32" s="37"/>
      <c r="DR32" s="36" t="s">
        <v>155</v>
      </c>
      <c r="DS32" s="37">
        <v>0.8</v>
      </c>
      <c r="DT32" s="37">
        <v>0.7</v>
      </c>
      <c r="DU32" s="37">
        <v>0.6</v>
      </c>
      <c r="DV32" s="37">
        <v>0.5</v>
      </c>
      <c r="DW32" s="37">
        <v>0.5</v>
      </c>
      <c r="DX32" s="37">
        <v>0.4</v>
      </c>
      <c r="DY32" s="37">
        <v>0.3</v>
      </c>
      <c r="DZ32" s="37">
        <v>0.3</v>
      </c>
      <c r="EA32" s="37">
        <v>0.2</v>
      </c>
      <c r="EB32" s="37">
        <v>0.2</v>
      </c>
      <c r="EC32" s="37">
        <v>0.1</v>
      </c>
      <c r="ED32" s="37">
        <v>0.1</v>
      </c>
      <c r="EE32" s="37">
        <v>0</v>
      </c>
      <c r="EF32" s="37">
        <v>0</v>
      </c>
      <c r="EG32" s="37">
        <v>0</v>
      </c>
      <c r="EH32" s="37">
        <v>0</v>
      </c>
      <c r="EI32" s="37">
        <v>0</v>
      </c>
      <c r="EJ32" s="37">
        <v>0</v>
      </c>
      <c r="EK32" s="37">
        <v>0</v>
      </c>
      <c r="EL32" s="37">
        <v>0</v>
      </c>
      <c r="EM32" s="37">
        <v>0</v>
      </c>
      <c r="EO32" s="37"/>
      <c r="EP32" s="36" t="s">
        <v>155</v>
      </c>
      <c r="EQ32" s="37">
        <v>4.4000000000000004</v>
      </c>
      <c r="ER32" s="37">
        <v>3.9</v>
      </c>
      <c r="ES32" s="37">
        <v>3.4</v>
      </c>
      <c r="ET32" s="37">
        <v>2.9</v>
      </c>
      <c r="EU32" s="37">
        <v>2.2999999999999998</v>
      </c>
      <c r="EV32" s="37">
        <v>1.8</v>
      </c>
      <c r="EW32" s="37">
        <v>1.4</v>
      </c>
      <c r="EX32" s="37">
        <v>1.1000000000000001</v>
      </c>
      <c r="EY32" s="37">
        <v>0.7</v>
      </c>
      <c r="EZ32" s="37">
        <v>0.5</v>
      </c>
      <c r="FA32" s="37">
        <v>0.2</v>
      </c>
      <c r="FB32" s="37">
        <v>0.1</v>
      </c>
      <c r="FC32" s="37">
        <v>0.1</v>
      </c>
      <c r="FD32" s="37">
        <v>0.1</v>
      </c>
      <c r="FE32" s="37">
        <v>0.1</v>
      </c>
      <c r="FF32" s="37">
        <v>0.1</v>
      </c>
      <c r="FG32" s="37">
        <v>0.1</v>
      </c>
      <c r="FH32" s="37">
        <v>0.1</v>
      </c>
      <c r="FI32" s="37">
        <v>0</v>
      </c>
      <c r="FJ32" s="37">
        <v>0.1</v>
      </c>
      <c r="FK32" s="37">
        <v>0</v>
      </c>
    </row>
    <row r="33" spans="1:167" ht="14.5">
      <c r="A33" s="37"/>
      <c r="B33" s="36" t="s">
        <v>156</v>
      </c>
      <c r="C33" s="37">
        <v>21.1</v>
      </c>
      <c r="D33" s="37">
        <v>22.9</v>
      </c>
      <c r="E33" s="37">
        <v>24.4</v>
      </c>
      <c r="F33" s="37">
        <v>25.6</v>
      </c>
      <c r="G33" s="37">
        <v>26.5</v>
      </c>
      <c r="H33" s="37">
        <v>27.2</v>
      </c>
      <c r="I33" s="37">
        <v>27.9</v>
      </c>
      <c r="J33" s="37">
        <v>28.2</v>
      </c>
      <c r="K33" s="37">
        <v>28.3</v>
      </c>
      <c r="L33" s="37">
        <v>28.3</v>
      </c>
      <c r="M33" s="37">
        <v>28.2</v>
      </c>
      <c r="N33" s="37">
        <v>27.8</v>
      </c>
      <c r="O33" s="37">
        <v>27.2</v>
      </c>
      <c r="P33" s="37">
        <v>26.4</v>
      </c>
      <c r="Q33" s="37">
        <v>26</v>
      </c>
      <c r="R33" s="37">
        <v>25.2</v>
      </c>
      <c r="S33" s="37">
        <v>24.2</v>
      </c>
      <c r="T33" s="37">
        <v>23.3</v>
      </c>
      <c r="U33" s="37">
        <v>23.1</v>
      </c>
      <c r="V33" s="37">
        <v>22.3</v>
      </c>
      <c r="W33" s="37">
        <v>21.5</v>
      </c>
      <c r="Y33" s="37"/>
      <c r="Z33" s="36" t="s">
        <v>156</v>
      </c>
      <c r="AA33" s="37">
        <v>10.5</v>
      </c>
      <c r="AB33" s="37">
        <v>10.8</v>
      </c>
      <c r="AC33" s="37">
        <v>11.4</v>
      </c>
      <c r="AD33" s="37">
        <v>11.3</v>
      </c>
      <c r="AE33" s="37">
        <v>11.2</v>
      </c>
      <c r="AF33" s="37">
        <v>11</v>
      </c>
      <c r="AG33" s="37">
        <v>10.7</v>
      </c>
      <c r="AH33" s="37">
        <v>10.4</v>
      </c>
      <c r="AI33" s="37">
        <v>10.199999999999999</v>
      </c>
      <c r="AJ33" s="37">
        <v>10</v>
      </c>
      <c r="AK33" s="37">
        <v>9.8000000000000007</v>
      </c>
      <c r="AL33" s="37">
        <v>9.6</v>
      </c>
      <c r="AM33" s="37">
        <v>9.4</v>
      </c>
      <c r="AN33" s="37">
        <v>9.1999999999999993</v>
      </c>
      <c r="AO33" s="37">
        <v>8.9</v>
      </c>
      <c r="AP33" s="37">
        <v>8.5</v>
      </c>
      <c r="AQ33" s="37">
        <v>8.1</v>
      </c>
      <c r="AR33" s="37">
        <v>7.5</v>
      </c>
      <c r="AS33" s="37">
        <v>6.8</v>
      </c>
      <c r="AT33" s="37">
        <v>6</v>
      </c>
      <c r="AU33" s="37">
        <v>5.0999999999999996</v>
      </c>
      <c r="AW33" s="37"/>
      <c r="AX33" s="36" t="s">
        <v>156</v>
      </c>
      <c r="AY33" s="37">
        <v>5.0999999999999996</v>
      </c>
      <c r="AZ33" s="37">
        <v>5.4</v>
      </c>
      <c r="BA33" s="37">
        <v>5.4</v>
      </c>
      <c r="BB33" s="37">
        <v>5.5</v>
      </c>
      <c r="BC33" s="37">
        <v>5.6</v>
      </c>
      <c r="BD33" s="37">
        <v>5.6</v>
      </c>
      <c r="BE33" s="37">
        <v>5.5</v>
      </c>
      <c r="BF33" s="37">
        <v>5.5</v>
      </c>
      <c r="BG33" s="37">
        <v>5.4</v>
      </c>
      <c r="BH33" s="37">
        <v>5.3</v>
      </c>
      <c r="BI33" s="37">
        <v>5.2</v>
      </c>
      <c r="BJ33" s="37">
        <v>5.0999999999999996</v>
      </c>
      <c r="BK33" s="37">
        <v>5</v>
      </c>
      <c r="BL33" s="37">
        <v>4.8</v>
      </c>
      <c r="BM33" s="37">
        <v>4.5999999999999996</v>
      </c>
      <c r="BN33" s="37">
        <v>4.3</v>
      </c>
      <c r="BO33" s="37">
        <v>3.9</v>
      </c>
      <c r="BP33" s="37">
        <v>3.6</v>
      </c>
      <c r="BQ33" s="37">
        <v>3.2</v>
      </c>
      <c r="BR33" s="37">
        <v>2.8</v>
      </c>
      <c r="BS33" s="37">
        <v>2.4</v>
      </c>
      <c r="BU33" s="37"/>
      <c r="BV33" s="36" t="s">
        <v>156</v>
      </c>
      <c r="BW33" s="37">
        <v>0.8</v>
      </c>
      <c r="BX33" s="37">
        <v>0.9</v>
      </c>
      <c r="BY33" s="37">
        <v>1.1000000000000001</v>
      </c>
      <c r="BZ33" s="37">
        <v>1.2</v>
      </c>
      <c r="CA33" s="37">
        <v>1.2</v>
      </c>
      <c r="CB33" s="37">
        <v>1.2</v>
      </c>
      <c r="CC33" s="37">
        <v>1.2</v>
      </c>
      <c r="CD33" s="37">
        <v>1.2</v>
      </c>
      <c r="CE33" s="37">
        <v>1.2</v>
      </c>
      <c r="CF33" s="37">
        <v>1.2</v>
      </c>
      <c r="CG33" s="37">
        <v>1.1000000000000001</v>
      </c>
      <c r="CH33" s="37">
        <v>1.1000000000000001</v>
      </c>
      <c r="CI33" s="37">
        <v>1.1000000000000001</v>
      </c>
      <c r="CJ33" s="37">
        <v>1.1000000000000001</v>
      </c>
      <c r="CK33" s="37">
        <v>1.1000000000000001</v>
      </c>
      <c r="CL33" s="37">
        <v>1.1000000000000001</v>
      </c>
      <c r="CM33" s="37">
        <v>1</v>
      </c>
      <c r="CN33" s="37">
        <v>1</v>
      </c>
      <c r="CO33" s="37">
        <v>1</v>
      </c>
      <c r="CP33" s="37">
        <v>0.9</v>
      </c>
      <c r="CQ33" s="37">
        <v>0.8</v>
      </c>
      <c r="CS33" s="37"/>
      <c r="CT33" s="36" t="s">
        <v>156</v>
      </c>
      <c r="CU33" s="37">
        <v>2.1</v>
      </c>
      <c r="CV33" s="37">
        <v>2.6</v>
      </c>
      <c r="CW33" s="37">
        <v>2.6</v>
      </c>
      <c r="CX33" s="37">
        <v>2.7</v>
      </c>
      <c r="CY33" s="37">
        <v>2.7</v>
      </c>
      <c r="CZ33" s="37">
        <v>2.7</v>
      </c>
      <c r="DA33" s="37">
        <v>2.6</v>
      </c>
      <c r="DB33" s="37">
        <v>2.6</v>
      </c>
      <c r="DC33" s="37">
        <v>2.6</v>
      </c>
      <c r="DD33" s="37">
        <v>2.6</v>
      </c>
      <c r="DE33" s="37">
        <v>2.5</v>
      </c>
      <c r="DF33" s="37">
        <v>2.5</v>
      </c>
      <c r="DG33" s="37">
        <v>2.4</v>
      </c>
      <c r="DH33" s="37">
        <v>2.2999999999999998</v>
      </c>
      <c r="DI33" s="37">
        <v>2.2999999999999998</v>
      </c>
      <c r="DJ33" s="37">
        <v>2.2000000000000002</v>
      </c>
      <c r="DK33" s="37">
        <v>2.1</v>
      </c>
      <c r="DL33" s="37">
        <v>2</v>
      </c>
      <c r="DM33" s="37">
        <v>1.9</v>
      </c>
      <c r="DN33" s="37">
        <v>1.7</v>
      </c>
      <c r="DO33" s="37">
        <v>1.5</v>
      </c>
      <c r="DQ33" s="37"/>
      <c r="DR33" s="36" t="s">
        <v>156</v>
      </c>
      <c r="DS33" s="37">
        <v>0.1</v>
      </c>
      <c r="DT33" s="37">
        <v>0.2</v>
      </c>
      <c r="DU33" s="37">
        <v>0.2</v>
      </c>
      <c r="DV33" s="37">
        <v>0.3</v>
      </c>
      <c r="DW33" s="37">
        <v>0.4</v>
      </c>
      <c r="DX33" s="37">
        <v>0.4</v>
      </c>
      <c r="DY33" s="37">
        <v>0.4</v>
      </c>
      <c r="DZ33" s="37">
        <v>0.4</v>
      </c>
      <c r="EA33" s="37">
        <v>0.4</v>
      </c>
      <c r="EB33" s="37">
        <v>0.4</v>
      </c>
      <c r="EC33" s="37">
        <v>0.4</v>
      </c>
      <c r="ED33" s="37">
        <v>0.4</v>
      </c>
      <c r="EE33" s="37">
        <v>0.3</v>
      </c>
      <c r="EF33" s="37">
        <v>0.3</v>
      </c>
      <c r="EG33" s="37">
        <v>0.3</v>
      </c>
      <c r="EH33" s="37">
        <v>0.3</v>
      </c>
      <c r="EI33" s="37">
        <v>0.3</v>
      </c>
      <c r="EJ33" s="37">
        <v>0.3</v>
      </c>
      <c r="EK33" s="37">
        <v>0.2</v>
      </c>
      <c r="EL33" s="37">
        <v>0.2</v>
      </c>
      <c r="EM33" s="37">
        <v>0.2</v>
      </c>
      <c r="EO33" s="37"/>
      <c r="EP33" s="36" t="s">
        <v>156</v>
      </c>
      <c r="EQ33" s="37">
        <v>2</v>
      </c>
      <c r="ER33" s="37">
        <v>2.5</v>
      </c>
      <c r="ES33" s="37">
        <v>2.8</v>
      </c>
      <c r="ET33" s="37">
        <v>2.9</v>
      </c>
      <c r="EU33" s="37">
        <v>3.2</v>
      </c>
      <c r="EV33" s="37">
        <v>3.3</v>
      </c>
      <c r="EW33" s="37">
        <v>3.5</v>
      </c>
      <c r="EX33" s="37">
        <v>3.5</v>
      </c>
      <c r="EY33" s="37">
        <v>3.4</v>
      </c>
      <c r="EZ33" s="37">
        <v>3.3</v>
      </c>
      <c r="FA33" s="37">
        <v>3.3</v>
      </c>
      <c r="FB33" s="37">
        <v>3.3</v>
      </c>
      <c r="FC33" s="37">
        <v>3.2</v>
      </c>
      <c r="FD33" s="37">
        <v>3.2</v>
      </c>
      <c r="FE33" s="37">
        <v>3.1</v>
      </c>
      <c r="FF33" s="37">
        <v>3</v>
      </c>
      <c r="FG33" s="37">
        <v>2.9</v>
      </c>
      <c r="FH33" s="37">
        <v>2.8</v>
      </c>
      <c r="FI33" s="37">
        <v>2.7</v>
      </c>
      <c r="FJ33" s="37">
        <v>2.5</v>
      </c>
      <c r="FK33" s="37">
        <v>2.2999999999999998</v>
      </c>
    </row>
    <row r="34" spans="1:167" ht="14.5">
      <c r="A34" s="37"/>
      <c r="B34" s="36" t="s">
        <v>157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7">
        <v>0</v>
      </c>
      <c r="Y34" s="37"/>
      <c r="Z34" s="36" t="s">
        <v>157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7">
        <v>0</v>
      </c>
      <c r="AU34" s="37">
        <v>0</v>
      </c>
      <c r="AW34" s="37"/>
      <c r="AX34" s="36" t="s">
        <v>157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0</v>
      </c>
      <c r="BF34" s="37">
        <v>0</v>
      </c>
      <c r="BG34" s="37">
        <v>0</v>
      </c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7">
        <v>0</v>
      </c>
      <c r="BP34" s="37">
        <v>0</v>
      </c>
      <c r="BQ34" s="37">
        <v>0</v>
      </c>
      <c r="BR34" s="37">
        <v>0</v>
      </c>
      <c r="BS34" s="37">
        <v>0</v>
      </c>
      <c r="BU34" s="37"/>
      <c r="BV34" s="36" t="s">
        <v>157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0</v>
      </c>
      <c r="CD34" s="37">
        <v>0</v>
      </c>
      <c r="CE34" s="37">
        <v>0</v>
      </c>
      <c r="CF34" s="37">
        <v>0</v>
      </c>
      <c r="CG34" s="37">
        <v>0</v>
      </c>
      <c r="CH34" s="37">
        <v>0</v>
      </c>
      <c r="CI34" s="37">
        <v>0</v>
      </c>
      <c r="CJ34" s="37">
        <v>0</v>
      </c>
      <c r="CK34" s="37">
        <v>0</v>
      </c>
      <c r="CL34" s="37">
        <v>0</v>
      </c>
      <c r="CM34" s="37">
        <v>0</v>
      </c>
      <c r="CN34" s="37">
        <v>0</v>
      </c>
      <c r="CO34" s="37">
        <v>0</v>
      </c>
      <c r="CP34" s="37">
        <v>0</v>
      </c>
      <c r="CQ34" s="37">
        <v>0</v>
      </c>
      <c r="CS34" s="37"/>
      <c r="CT34" s="36" t="s">
        <v>157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0</v>
      </c>
      <c r="DB34" s="37">
        <v>0</v>
      </c>
      <c r="DC34" s="37">
        <v>0</v>
      </c>
      <c r="DD34" s="37">
        <v>0</v>
      </c>
      <c r="DE34" s="37">
        <v>0</v>
      </c>
      <c r="DF34" s="37">
        <v>0</v>
      </c>
      <c r="DG34" s="37">
        <v>0</v>
      </c>
      <c r="DH34" s="37">
        <v>0</v>
      </c>
      <c r="DI34" s="37">
        <v>0</v>
      </c>
      <c r="DJ34" s="37">
        <v>0</v>
      </c>
      <c r="DK34" s="37">
        <v>0</v>
      </c>
      <c r="DL34" s="37">
        <v>0</v>
      </c>
      <c r="DM34" s="37">
        <v>0</v>
      </c>
      <c r="DN34" s="37">
        <v>0</v>
      </c>
      <c r="DO34" s="37">
        <v>0</v>
      </c>
      <c r="DQ34" s="37"/>
      <c r="DR34" s="36" t="s">
        <v>157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0</v>
      </c>
      <c r="DZ34" s="37">
        <v>0</v>
      </c>
      <c r="EA34" s="37">
        <v>0</v>
      </c>
      <c r="EB34" s="37">
        <v>0</v>
      </c>
      <c r="EC34" s="37">
        <v>0</v>
      </c>
      <c r="ED34" s="37">
        <v>0</v>
      </c>
      <c r="EE34" s="37">
        <v>0</v>
      </c>
      <c r="EF34" s="37">
        <v>0</v>
      </c>
      <c r="EG34" s="37">
        <v>0</v>
      </c>
      <c r="EH34" s="37">
        <v>0</v>
      </c>
      <c r="EI34" s="37">
        <v>0</v>
      </c>
      <c r="EJ34" s="37">
        <v>0</v>
      </c>
      <c r="EK34" s="37">
        <v>0</v>
      </c>
      <c r="EL34" s="37">
        <v>0</v>
      </c>
      <c r="EM34" s="37">
        <v>0</v>
      </c>
      <c r="EO34" s="37"/>
      <c r="EP34" s="36" t="s">
        <v>157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0</v>
      </c>
      <c r="EX34" s="37">
        <v>0</v>
      </c>
      <c r="EY34" s="37">
        <v>0</v>
      </c>
      <c r="EZ34" s="37">
        <v>0</v>
      </c>
      <c r="FA34" s="37">
        <v>0</v>
      </c>
      <c r="FB34" s="37">
        <v>0</v>
      </c>
      <c r="FC34" s="37">
        <v>0</v>
      </c>
      <c r="FD34" s="37">
        <v>0</v>
      </c>
      <c r="FE34" s="37">
        <v>0</v>
      </c>
      <c r="FF34" s="37">
        <v>0</v>
      </c>
      <c r="FG34" s="37">
        <v>0</v>
      </c>
      <c r="FH34" s="37">
        <v>0</v>
      </c>
      <c r="FI34" s="37">
        <v>0</v>
      </c>
      <c r="FJ34" s="37">
        <v>0</v>
      </c>
      <c r="FK34" s="37">
        <v>0</v>
      </c>
    </row>
    <row r="35" spans="1:167" ht="14.5">
      <c r="A35" s="37"/>
      <c r="B35" s="36" t="s">
        <v>158</v>
      </c>
      <c r="C35" s="37">
        <v>0.2</v>
      </c>
      <c r="D35" s="37">
        <v>0.2</v>
      </c>
      <c r="E35" s="37">
        <v>0.2</v>
      </c>
      <c r="F35" s="37">
        <v>0.2</v>
      </c>
      <c r="G35" s="37">
        <v>0.2</v>
      </c>
      <c r="H35" s="37">
        <v>0.2</v>
      </c>
      <c r="I35" s="37">
        <v>0.2</v>
      </c>
      <c r="J35" s="37">
        <v>0.2</v>
      </c>
      <c r="K35" s="37">
        <v>0.1</v>
      </c>
      <c r="L35" s="37">
        <v>0.1</v>
      </c>
      <c r="M35" s="37">
        <v>0.1</v>
      </c>
      <c r="N35" s="37">
        <v>0.1</v>
      </c>
      <c r="O35" s="37">
        <v>0.1</v>
      </c>
      <c r="P35" s="37">
        <v>0.1</v>
      </c>
      <c r="Q35" s="37">
        <v>0</v>
      </c>
      <c r="R35" s="37">
        <v>0</v>
      </c>
      <c r="S35" s="37">
        <v>0</v>
      </c>
      <c r="T35" s="37">
        <v>0</v>
      </c>
      <c r="U35" s="37">
        <v>0</v>
      </c>
      <c r="V35" s="37">
        <v>0</v>
      </c>
      <c r="W35" s="37">
        <v>0</v>
      </c>
      <c r="Y35" s="37"/>
      <c r="Z35" s="36" t="s">
        <v>158</v>
      </c>
      <c r="AA35" s="37">
        <v>4.2</v>
      </c>
      <c r="AB35" s="37">
        <v>4.0999999999999996</v>
      </c>
      <c r="AC35" s="37">
        <v>3.8</v>
      </c>
      <c r="AD35" s="37">
        <v>3.5</v>
      </c>
      <c r="AE35" s="37">
        <v>3</v>
      </c>
      <c r="AF35" s="37">
        <v>2.6</v>
      </c>
      <c r="AG35" s="37">
        <v>2.1</v>
      </c>
      <c r="AH35" s="37">
        <v>1.6</v>
      </c>
      <c r="AI35" s="37">
        <v>1.2</v>
      </c>
      <c r="AJ35" s="37">
        <v>0.8</v>
      </c>
      <c r="AK35" s="37">
        <v>0.5</v>
      </c>
      <c r="AL35" s="37">
        <v>0.3</v>
      </c>
      <c r="AM35" s="37">
        <v>0</v>
      </c>
      <c r="AN35" s="37">
        <v>0</v>
      </c>
      <c r="AO35" s="37">
        <v>0</v>
      </c>
      <c r="AP35" s="37">
        <v>0</v>
      </c>
      <c r="AQ35" s="37">
        <v>0</v>
      </c>
      <c r="AR35" s="37">
        <v>0</v>
      </c>
      <c r="AS35" s="37">
        <v>0</v>
      </c>
      <c r="AT35" s="37">
        <v>0</v>
      </c>
      <c r="AU35" s="37">
        <v>0</v>
      </c>
      <c r="AW35" s="37"/>
      <c r="AX35" s="36" t="s">
        <v>158</v>
      </c>
      <c r="AY35" s="37">
        <v>32.5</v>
      </c>
      <c r="AZ35" s="37">
        <v>30.5</v>
      </c>
      <c r="BA35" s="37">
        <v>28.1</v>
      </c>
      <c r="BB35" s="37">
        <v>25.7</v>
      </c>
      <c r="BC35" s="37">
        <v>23.1</v>
      </c>
      <c r="BD35" s="37">
        <v>20.5</v>
      </c>
      <c r="BE35" s="37">
        <v>18</v>
      </c>
      <c r="BF35" s="37">
        <v>15.6</v>
      </c>
      <c r="BG35" s="37">
        <v>13.4</v>
      </c>
      <c r="BH35" s="37">
        <v>11.2</v>
      </c>
      <c r="BI35" s="37">
        <v>9.3000000000000007</v>
      </c>
      <c r="BJ35" s="37">
        <v>7.4</v>
      </c>
      <c r="BK35" s="37">
        <v>5.7</v>
      </c>
      <c r="BL35" s="37">
        <v>4.2</v>
      </c>
      <c r="BM35" s="37">
        <v>2.9</v>
      </c>
      <c r="BN35" s="37">
        <v>1.8</v>
      </c>
      <c r="BO35" s="37">
        <v>0.9</v>
      </c>
      <c r="BP35" s="37">
        <v>0.3</v>
      </c>
      <c r="BQ35" s="37">
        <v>0</v>
      </c>
      <c r="BR35" s="37">
        <v>0</v>
      </c>
      <c r="BS35" s="37">
        <v>0</v>
      </c>
      <c r="BU35" s="37"/>
      <c r="BV35" s="36" t="s">
        <v>158</v>
      </c>
      <c r="BW35" s="37">
        <v>29.3</v>
      </c>
      <c r="BX35" s="37">
        <v>26.9</v>
      </c>
      <c r="BY35" s="37">
        <v>24.4</v>
      </c>
      <c r="BZ35" s="37">
        <v>21.9</v>
      </c>
      <c r="CA35" s="37">
        <v>19.399999999999999</v>
      </c>
      <c r="CB35" s="37">
        <v>17</v>
      </c>
      <c r="CC35" s="37">
        <v>14.9</v>
      </c>
      <c r="CD35" s="37">
        <v>12.8</v>
      </c>
      <c r="CE35" s="37">
        <v>10.9</v>
      </c>
      <c r="CF35" s="37">
        <v>9.1</v>
      </c>
      <c r="CG35" s="37">
        <v>7.5</v>
      </c>
      <c r="CH35" s="37">
        <v>5.9</v>
      </c>
      <c r="CI35" s="37">
        <v>4.4000000000000004</v>
      </c>
      <c r="CJ35" s="37">
        <v>3</v>
      </c>
      <c r="CK35" s="37">
        <v>1.8</v>
      </c>
      <c r="CL35" s="37">
        <v>0.8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158</v>
      </c>
      <c r="CU35" s="37">
        <v>50.6</v>
      </c>
      <c r="CV35" s="37">
        <v>47.3</v>
      </c>
      <c r="CW35" s="37">
        <v>44.2</v>
      </c>
      <c r="CX35" s="37">
        <v>40.700000000000003</v>
      </c>
      <c r="CY35" s="37">
        <v>37.1</v>
      </c>
      <c r="CZ35" s="37">
        <v>33.299999999999997</v>
      </c>
      <c r="DA35" s="37">
        <v>29.7</v>
      </c>
      <c r="DB35" s="37">
        <v>26</v>
      </c>
      <c r="DC35" s="37">
        <v>22.3</v>
      </c>
      <c r="DD35" s="37">
        <v>18.8</v>
      </c>
      <c r="DE35" s="37">
        <v>15.6</v>
      </c>
      <c r="DF35" s="37">
        <v>12.6</v>
      </c>
      <c r="DG35" s="37">
        <v>9.8000000000000007</v>
      </c>
      <c r="DH35" s="37">
        <v>7.3</v>
      </c>
      <c r="DI35" s="37">
        <v>5.3</v>
      </c>
      <c r="DJ35" s="37">
        <v>3.7</v>
      </c>
      <c r="DK35" s="37">
        <v>2.6</v>
      </c>
      <c r="DL35" s="37">
        <v>1.7</v>
      </c>
      <c r="DM35" s="37">
        <v>1.2</v>
      </c>
      <c r="DN35" s="37">
        <v>0.7</v>
      </c>
      <c r="DO35" s="37">
        <v>0.3</v>
      </c>
      <c r="DQ35" s="37"/>
      <c r="DR35" s="36" t="s">
        <v>158</v>
      </c>
      <c r="DS35" s="37">
        <v>51.9</v>
      </c>
      <c r="DT35" s="37">
        <v>46.9</v>
      </c>
      <c r="DU35" s="37">
        <v>41.9</v>
      </c>
      <c r="DV35" s="37">
        <v>36.799999999999997</v>
      </c>
      <c r="DW35" s="37">
        <v>30.9</v>
      </c>
      <c r="DX35" s="37">
        <v>25.6</v>
      </c>
      <c r="DY35" s="37">
        <v>20.7</v>
      </c>
      <c r="DZ35" s="37">
        <v>16.3</v>
      </c>
      <c r="EA35" s="37">
        <v>12.6</v>
      </c>
      <c r="EB35" s="37">
        <v>9.5</v>
      </c>
      <c r="EC35" s="37">
        <v>7.2</v>
      </c>
      <c r="ED35" s="37">
        <v>5.2</v>
      </c>
      <c r="EE35" s="37">
        <v>3.6</v>
      </c>
      <c r="EF35" s="37">
        <v>2.4</v>
      </c>
      <c r="EG35" s="37">
        <v>1.4</v>
      </c>
      <c r="EH35" s="37">
        <v>0.6</v>
      </c>
      <c r="EI35" s="37">
        <v>0.1</v>
      </c>
      <c r="EJ35" s="37">
        <v>0</v>
      </c>
      <c r="EK35" s="37">
        <v>0</v>
      </c>
      <c r="EL35" s="37">
        <v>0</v>
      </c>
      <c r="EM35" s="37">
        <v>0</v>
      </c>
      <c r="EO35" s="37"/>
      <c r="EP35" s="36" t="s">
        <v>158</v>
      </c>
      <c r="EQ35" s="37">
        <v>25.2</v>
      </c>
      <c r="ER35" s="37">
        <v>23.6</v>
      </c>
      <c r="ES35" s="37">
        <v>21.9</v>
      </c>
      <c r="ET35" s="37">
        <v>20.100000000000001</v>
      </c>
      <c r="EU35" s="37">
        <v>17.899999999999999</v>
      </c>
      <c r="EV35" s="37">
        <v>15.7</v>
      </c>
      <c r="EW35" s="37">
        <v>13.6</v>
      </c>
      <c r="EX35" s="37">
        <v>11.6</v>
      </c>
      <c r="EY35" s="37">
        <v>9.8000000000000007</v>
      </c>
      <c r="EZ35" s="37">
        <v>8</v>
      </c>
      <c r="FA35" s="37">
        <v>6.6</v>
      </c>
      <c r="FB35" s="37">
        <v>5.3</v>
      </c>
      <c r="FC35" s="37">
        <v>4.0999999999999996</v>
      </c>
      <c r="FD35" s="37">
        <v>2.9</v>
      </c>
      <c r="FE35" s="37">
        <v>1.9</v>
      </c>
      <c r="FF35" s="37">
        <v>0.9</v>
      </c>
      <c r="FG35" s="37">
        <v>0.3</v>
      </c>
      <c r="FH35" s="37">
        <v>0</v>
      </c>
      <c r="FI35" s="37">
        <v>0</v>
      </c>
      <c r="FJ35" s="37">
        <v>0</v>
      </c>
      <c r="FK35" s="37">
        <v>0</v>
      </c>
    </row>
    <row r="36" spans="1:167" ht="14.5">
      <c r="A36" s="37"/>
      <c r="B36" s="36" t="s">
        <v>159</v>
      </c>
      <c r="C36" s="37">
        <v>0.5</v>
      </c>
      <c r="D36" s="37">
        <v>0.5</v>
      </c>
      <c r="E36" s="37">
        <v>0.6</v>
      </c>
      <c r="F36" s="37">
        <v>0.6</v>
      </c>
      <c r="G36" s="37">
        <v>0.6</v>
      </c>
      <c r="H36" s="37">
        <v>0.5</v>
      </c>
      <c r="I36" s="37">
        <v>0.5</v>
      </c>
      <c r="J36" s="37">
        <v>0.5</v>
      </c>
      <c r="K36" s="37">
        <v>0.5</v>
      </c>
      <c r="L36" s="37">
        <v>0.5</v>
      </c>
      <c r="M36" s="37">
        <v>0.5</v>
      </c>
      <c r="N36" s="37">
        <v>0.5</v>
      </c>
      <c r="O36" s="37">
        <v>0.5</v>
      </c>
      <c r="P36" s="37">
        <v>0.5</v>
      </c>
      <c r="Q36" s="37">
        <v>0.5</v>
      </c>
      <c r="R36" s="37">
        <v>0.5</v>
      </c>
      <c r="S36" s="37">
        <v>0.4</v>
      </c>
      <c r="T36" s="37">
        <v>0.4</v>
      </c>
      <c r="U36" s="37">
        <v>0.4</v>
      </c>
      <c r="V36" s="37">
        <v>0.3</v>
      </c>
      <c r="W36" s="37">
        <v>0.3</v>
      </c>
      <c r="Y36" s="37"/>
      <c r="Z36" s="36" t="s">
        <v>159</v>
      </c>
      <c r="AA36" s="37">
        <v>0.5</v>
      </c>
      <c r="AB36" s="37">
        <v>0.5</v>
      </c>
      <c r="AC36" s="37">
        <v>0.5</v>
      </c>
      <c r="AD36" s="37">
        <v>0.6</v>
      </c>
      <c r="AE36" s="37">
        <v>0.7</v>
      </c>
      <c r="AF36" s="37">
        <v>0.8</v>
      </c>
      <c r="AG36" s="37">
        <v>0.8</v>
      </c>
      <c r="AH36" s="37">
        <v>0.8</v>
      </c>
      <c r="AI36" s="37">
        <v>0.8</v>
      </c>
      <c r="AJ36" s="37">
        <v>0.8</v>
      </c>
      <c r="AK36" s="37">
        <v>0.8</v>
      </c>
      <c r="AL36" s="37">
        <v>0.7</v>
      </c>
      <c r="AM36" s="37">
        <v>0.7</v>
      </c>
      <c r="AN36" s="37">
        <v>0.6</v>
      </c>
      <c r="AO36" s="37">
        <v>0.6</v>
      </c>
      <c r="AP36" s="37">
        <v>0.6</v>
      </c>
      <c r="AQ36" s="37">
        <v>0.5</v>
      </c>
      <c r="AR36" s="37">
        <v>0.5</v>
      </c>
      <c r="AS36" s="37">
        <v>0.5</v>
      </c>
      <c r="AT36" s="37">
        <v>0.4</v>
      </c>
      <c r="AU36" s="37">
        <v>0.4</v>
      </c>
      <c r="AW36" s="37"/>
      <c r="AX36" s="36" t="s">
        <v>159</v>
      </c>
      <c r="AY36" s="37">
        <v>19.7</v>
      </c>
      <c r="AZ36" s="37">
        <v>20.8</v>
      </c>
      <c r="BA36" s="37">
        <v>21.9</v>
      </c>
      <c r="BB36" s="37">
        <v>22.8</v>
      </c>
      <c r="BC36" s="37">
        <v>23.6</v>
      </c>
      <c r="BD36" s="37">
        <v>24.2</v>
      </c>
      <c r="BE36" s="37">
        <v>24.8</v>
      </c>
      <c r="BF36" s="37">
        <v>25.2</v>
      </c>
      <c r="BG36" s="37">
        <v>25.3</v>
      </c>
      <c r="BH36" s="37">
        <v>25.2</v>
      </c>
      <c r="BI36" s="37">
        <v>24.6</v>
      </c>
      <c r="BJ36" s="37">
        <v>24</v>
      </c>
      <c r="BK36" s="37">
        <v>23.3</v>
      </c>
      <c r="BL36" s="37">
        <v>22.4</v>
      </c>
      <c r="BM36" s="37">
        <v>21.4</v>
      </c>
      <c r="BN36" s="37">
        <v>19.899999999999999</v>
      </c>
      <c r="BO36" s="37">
        <v>18.5</v>
      </c>
      <c r="BP36" s="37">
        <v>16.899999999999999</v>
      </c>
      <c r="BQ36" s="37">
        <v>15.3</v>
      </c>
      <c r="BR36" s="37">
        <v>13.8</v>
      </c>
      <c r="BS36" s="37">
        <v>12.2</v>
      </c>
      <c r="BU36" s="37"/>
      <c r="BV36" s="36" t="s">
        <v>159</v>
      </c>
      <c r="BW36" s="37">
        <v>15.9</v>
      </c>
      <c r="BX36" s="37">
        <v>17</v>
      </c>
      <c r="BY36" s="37">
        <v>17.899999999999999</v>
      </c>
      <c r="BZ36" s="37">
        <v>18.7</v>
      </c>
      <c r="CA36" s="37">
        <v>19.3</v>
      </c>
      <c r="CB36" s="37">
        <v>19.8</v>
      </c>
      <c r="CC36" s="37">
        <v>20.2</v>
      </c>
      <c r="CD36" s="37">
        <v>20.6</v>
      </c>
      <c r="CE36" s="37">
        <v>20.5</v>
      </c>
      <c r="CF36" s="37">
        <v>20.2</v>
      </c>
      <c r="CG36" s="37">
        <v>19.899999999999999</v>
      </c>
      <c r="CH36" s="37">
        <v>19.5</v>
      </c>
      <c r="CI36" s="37">
        <v>18.899999999999999</v>
      </c>
      <c r="CJ36" s="37">
        <v>18.2</v>
      </c>
      <c r="CK36" s="37">
        <v>17.3</v>
      </c>
      <c r="CL36" s="37">
        <v>16.3</v>
      </c>
      <c r="CM36" s="37">
        <v>15.1</v>
      </c>
      <c r="CN36" s="37">
        <v>13.7</v>
      </c>
      <c r="CO36" s="37">
        <v>12.3</v>
      </c>
      <c r="CP36" s="37">
        <v>11</v>
      </c>
      <c r="CQ36" s="37">
        <v>9.8000000000000007</v>
      </c>
      <c r="CS36" s="37"/>
      <c r="CT36" s="36" t="s">
        <v>159</v>
      </c>
      <c r="CU36" s="37">
        <v>20.2</v>
      </c>
      <c r="CV36" s="37">
        <v>22</v>
      </c>
      <c r="CW36" s="37">
        <v>23.8</v>
      </c>
      <c r="CX36" s="37">
        <v>25.6</v>
      </c>
      <c r="CY36" s="37">
        <v>27.3</v>
      </c>
      <c r="CZ36" s="37">
        <v>29</v>
      </c>
      <c r="DA36" s="37">
        <v>30.5</v>
      </c>
      <c r="DB36" s="37">
        <v>31.3</v>
      </c>
      <c r="DC36" s="37">
        <v>31.7</v>
      </c>
      <c r="DD36" s="37">
        <v>31.5</v>
      </c>
      <c r="DE36" s="37">
        <v>30.9</v>
      </c>
      <c r="DF36" s="37">
        <v>30</v>
      </c>
      <c r="DG36" s="37">
        <v>28.8</v>
      </c>
      <c r="DH36" s="37">
        <v>27.5</v>
      </c>
      <c r="DI36" s="37">
        <v>26</v>
      </c>
      <c r="DJ36" s="37">
        <v>24.5</v>
      </c>
      <c r="DK36" s="37">
        <v>22.9</v>
      </c>
      <c r="DL36" s="37">
        <v>21.6</v>
      </c>
      <c r="DM36" s="37">
        <v>20.100000000000001</v>
      </c>
      <c r="DN36" s="37">
        <v>18.7</v>
      </c>
      <c r="DO36" s="37">
        <v>17.3</v>
      </c>
      <c r="DQ36" s="37"/>
      <c r="DR36" s="36" t="s">
        <v>159</v>
      </c>
      <c r="DS36" s="37">
        <v>38</v>
      </c>
      <c r="DT36" s="37">
        <v>41.4</v>
      </c>
      <c r="DU36" s="37">
        <v>44.9</v>
      </c>
      <c r="DV36" s="37">
        <v>48</v>
      </c>
      <c r="DW36" s="37">
        <v>51.4</v>
      </c>
      <c r="DX36" s="37">
        <v>54.3</v>
      </c>
      <c r="DY36" s="37">
        <v>56.8</v>
      </c>
      <c r="DZ36" s="37">
        <v>58.5</v>
      </c>
      <c r="EA36" s="37">
        <v>58.5</v>
      </c>
      <c r="EB36" s="37">
        <v>58.3</v>
      </c>
      <c r="EC36" s="37">
        <v>57</v>
      </c>
      <c r="ED36" s="37">
        <v>55.9</v>
      </c>
      <c r="EE36" s="37">
        <v>54.6</v>
      </c>
      <c r="EF36" s="37">
        <v>52.7</v>
      </c>
      <c r="EG36" s="37">
        <v>50.4</v>
      </c>
      <c r="EH36" s="37">
        <v>47.5</v>
      </c>
      <c r="EI36" s="37">
        <v>44.3</v>
      </c>
      <c r="EJ36" s="37">
        <v>41.5</v>
      </c>
      <c r="EK36" s="37">
        <v>39</v>
      </c>
      <c r="EL36" s="37">
        <v>36.200000000000003</v>
      </c>
      <c r="EM36" s="37">
        <v>33.5</v>
      </c>
      <c r="EO36" s="37"/>
      <c r="EP36" s="36" t="s">
        <v>159</v>
      </c>
      <c r="EQ36" s="37">
        <v>19.899999999999999</v>
      </c>
      <c r="ER36" s="37">
        <v>20.8</v>
      </c>
      <c r="ES36" s="37">
        <v>21.9</v>
      </c>
      <c r="ET36" s="37">
        <v>23.2</v>
      </c>
      <c r="EU36" s="37">
        <v>24.5</v>
      </c>
      <c r="EV36" s="37">
        <v>25.7</v>
      </c>
      <c r="EW36" s="37">
        <v>26.6</v>
      </c>
      <c r="EX36" s="37">
        <v>27.3</v>
      </c>
      <c r="EY36" s="37">
        <v>27.7</v>
      </c>
      <c r="EZ36" s="37">
        <v>27.9</v>
      </c>
      <c r="FA36" s="37">
        <v>27.4</v>
      </c>
      <c r="FB36" s="37">
        <v>26.9</v>
      </c>
      <c r="FC36" s="37">
        <v>26.2</v>
      </c>
      <c r="FD36" s="37">
        <v>25.4</v>
      </c>
      <c r="FE36" s="37">
        <v>24.4</v>
      </c>
      <c r="FF36" s="37">
        <v>23.4</v>
      </c>
      <c r="FG36" s="37">
        <v>22.1</v>
      </c>
      <c r="FH36" s="37">
        <v>20.6</v>
      </c>
      <c r="FI36" s="37">
        <v>18.8</v>
      </c>
      <c r="FJ36" s="37">
        <v>17.100000000000001</v>
      </c>
      <c r="FK36" s="37">
        <v>15.4</v>
      </c>
    </row>
    <row r="37" spans="1:167" ht="14.5">
      <c r="A37" s="37"/>
      <c r="B37" s="36" t="s">
        <v>160</v>
      </c>
      <c r="C37" s="37">
        <v>0.6</v>
      </c>
      <c r="D37" s="37">
        <v>0.6</v>
      </c>
      <c r="E37" s="37">
        <v>0.7</v>
      </c>
      <c r="F37" s="37">
        <v>0.7</v>
      </c>
      <c r="G37" s="37">
        <v>0.7</v>
      </c>
      <c r="H37" s="37">
        <v>0.8</v>
      </c>
      <c r="I37" s="37">
        <v>0.9</v>
      </c>
      <c r="J37" s="37">
        <v>1.1000000000000001</v>
      </c>
      <c r="K37" s="37">
        <v>1.1000000000000001</v>
      </c>
      <c r="L37" s="37">
        <v>1.1000000000000001</v>
      </c>
      <c r="M37" s="37">
        <v>1.2</v>
      </c>
      <c r="N37" s="37">
        <v>1.3</v>
      </c>
      <c r="O37" s="37">
        <v>1.3</v>
      </c>
      <c r="P37" s="37">
        <v>1.3</v>
      </c>
      <c r="Q37" s="37">
        <v>1.3</v>
      </c>
      <c r="R37" s="37">
        <v>1.5</v>
      </c>
      <c r="S37" s="37">
        <v>1.9</v>
      </c>
      <c r="T37" s="37">
        <v>2.2000000000000002</v>
      </c>
      <c r="U37" s="37">
        <v>2.4</v>
      </c>
      <c r="V37" s="37">
        <v>2.6</v>
      </c>
      <c r="W37" s="37">
        <v>2.8</v>
      </c>
      <c r="Y37" s="37"/>
      <c r="Z37" s="36" t="s">
        <v>160</v>
      </c>
      <c r="AA37" s="37">
        <v>0.7</v>
      </c>
      <c r="AB37" s="37">
        <v>0.7</v>
      </c>
      <c r="AC37" s="37">
        <v>0.8</v>
      </c>
      <c r="AD37" s="37">
        <v>0.9</v>
      </c>
      <c r="AE37" s="37">
        <v>1.3</v>
      </c>
      <c r="AF37" s="37">
        <v>1.6</v>
      </c>
      <c r="AG37" s="37">
        <v>1.9</v>
      </c>
      <c r="AH37" s="37">
        <v>2.4</v>
      </c>
      <c r="AI37" s="37">
        <v>2.7</v>
      </c>
      <c r="AJ37" s="37">
        <v>3</v>
      </c>
      <c r="AK37" s="37">
        <v>3.4</v>
      </c>
      <c r="AL37" s="37">
        <v>3.7</v>
      </c>
      <c r="AM37" s="37">
        <v>4</v>
      </c>
      <c r="AN37" s="37">
        <v>4.2</v>
      </c>
      <c r="AO37" s="37">
        <v>4.4000000000000004</v>
      </c>
      <c r="AP37" s="37">
        <v>4.5</v>
      </c>
      <c r="AQ37" s="37">
        <v>4.5999999999999996</v>
      </c>
      <c r="AR37" s="37">
        <v>4.7</v>
      </c>
      <c r="AS37" s="37">
        <v>4.8</v>
      </c>
      <c r="AT37" s="37">
        <v>4.9000000000000004</v>
      </c>
      <c r="AU37" s="37">
        <v>4.9000000000000004</v>
      </c>
      <c r="AW37" s="37"/>
      <c r="AX37" s="36" t="s">
        <v>160</v>
      </c>
      <c r="AY37" s="37">
        <v>15.4</v>
      </c>
      <c r="AZ37" s="37">
        <v>17</v>
      </c>
      <c r="BA37" s="37">
        <v>19</v>
      </c>
      <c r="BB37" s="37">
        <v>20.9</v>
      </c>
      <c r="BC37" s="37">
        <v>23</v>
      </c>
      <c r="BD37" s="37">
        <v>25.2</v>
      </c>
      <c r="BE37" s="37">
        <v>27.7</v>
      </c>
      <c r="BF37" s="37">
        <v>29.9</v>
      </c>
      <c r="BG37" s="37">
        <v>32.200000000000003</v>
      </c>
      <c r="BH37" s="37">
        <v>34.4</v>
      </c>
      <c r="BI37" s="37">
        <v>36.799999999999997</v>
      </c>
      <c r="BJ37" s="37">
        <v>39.1</v>
      </c>
      <c r="BK37" s="37">
        <v>41.3</v>
      </c>
      <c r="BL37" s="37">
        <v>43.5</v>
      </c>
      <c r="BM37" s="37">
        <v>45.7</v>
      </c>
      <c r="BN37" s="37">
        <v>48.1</v>
      </c>
      <c r="BO37" s="37">
        <v>50.3</v>
      </c>
      <c r="BP37" s="37">
        <v>52.3</v>
      </c>
      <c r="BQ37" s="37">
        <v>54.3</v>
      </c>
      <c r="BR37" s="37">
        <v>55.9</v>
      </c>
      <c r="BS37" s="37">
        <v>57.6</v>
      </c>
      <c r="BU37" s="37"/>
      <c r="BV37" s="36" t="s">
        <v>160</v>
      </c>
      <c r="BW37" s="37">
        <v>13.2</v>
      </c>
      <c r="BX37" s="37">
        <v>14.9</v>
      </c>
      <c r="BY37" s="37">
        <v>16.399999999999999</v>
      </c>
      <c r="BZ37" s="37">
        <v>18.2</v>
      </c>
      <c r="CA37" s="37">
        <v>19.899999999999999</v>
      </c>
      <c r="CB37" s="37">
        <v>21.5</v>
      </c>
      <c r="CC37" s="37">
        <v>23.4</v>
      </c>
      <c r="CD37" s="37">
        <v>24.7</v>
      </c>
      <c r="CE37" s="37">
        <v>26.1</v>
      </c>
      <c r="CF37" s="37">
        <v>27.9</v>
      </c>
      <c r="CG37" s="37">
        <v>29.5</v>
      </c>
      <c r="CH37" s="37">
        <v>31.3</v>
      </c>
      <c r="CI37" s="37">
        <v>33.1</v>
      </c>
      <c r="CJ37" s="37">
        <v>34.799999999999997</v>
      </c>
      <c r="CK37" s="37">
        <v>36.5</v>
      </c>
      <c r="CL37" s="37">
        <v>38.1</v>
      </c>
      <c r="CM37" s="37">
        <v>39.700000000000003</v>
      </c>
      <c r="CN37" s="37">
        <v>40.9</v>
      </c>
      <c r="CO37" s="37">
        <v>42.2</v>
      </c>
      <c r="CP37" s="37">
        <v>43.5</v>
      </c>
      <c r="CQ37" s="37">
        <v>44.7</v>
      </c>
      <c r="CS37" s="37"/>
      <c r="CT37" s="36" t="s">
        <v>160</v>
      </c>
      <c r="CU37" s="37">
        <v>16.600000000000001</v>
      </c>
      <c r="CV37" s="37">
        <v>18.3</v>
      </c>
      <c r="CW37" s="37">
        <v>20.3</v>
      </c>
      <c r="CX37" s="37">
        <v>22.4</v>
      </c>
      <c r="CY37" s="37">
        <v>24.8</v>
      </c>
      <c r="CZ37" s="37">
        <v>27.4</v>
      </c>
      <c r="DA37" s="37">
        <v>29.9</v>
      </c>
      <c r="DB37" s="37">
        <v>32.9</v>
      </c>
      <c r="DC37" s="37">
        <v>36.200000000000003</v>
      </c>
      <c r="DD37" s="37">
        <v>39.700000000000003</v>
      </c>
      <c r="DE37" s="37">
        <v>43.2</v>
      </c>
      <c r="DF37" s="37">
        <v>46.8</v>
      </c>
      <c r="DG37" s="37">
        <v>50.4</v>
      </c>
      <c r="DH37" s="37">
        <v>53.6</v>
      </c>
      <c r="DI37" s="37">
        <v>56.4</v>
      </c>
      <c r="DJ37" s="37">
        <v>58.7</v>
      </c>
      <c r="DK37" s="37">
        <v>60.5</v>
      </c>
      <c r="DL37" s="37">
        <v>61.8</v>
      </c>
      <c r="DM37" s="37">
        <v>63.3</v>
      </c>
      <c r="DN37" s="37">
        <v>64.8</v>
      </c>
      <c r="DO37" s="37">
        <v>66.099999999999994</v>
      </c>
      <c r="DQ37" s="37"/>
      <c r="DR37" s="36" t="s">
        <v>160</v>
      </c>
      <c r="DS37" s="37">
        <v>4.5</v>
      </c>
      <c r="DT37" s="37">
        <v>5.8</v>
      </c>
      <c r="DU37" s="37">
        <v>7.4</v>
      </c>
      <c r="DV37" s="37">
        <v>9.1</v>
      </c>
      <c r="DW37" s="37">
        <v>11.2</v>
      </c>
      <c r="DX37" s="37">
        <v>13.2</v>
      </c>
      <c r="DY37" s="37">
        <v>15.3</v>
      </c>
      <c r="DZ37" s="37">
        <v>17.5</v>
      </c>
      <c r="EA37" s="37">
        <v>20.8</v>
      </c>
      <c r="EB37" s="37">
        <v>23.5</v>
      </c>
      <c r="EC37" s="37">
        <v>26.7</v>
      </c>
      <c r="ED37" s="37">
        <v>29.3</v>
      </c>
      <c r="EE37" s="37">
        <v>31.7</v>
      </c>
      <c r="EF37" s="37">
        <v>34.299999999999997</v>
      </c>
      <c r="EG37" s="37">
        <v>36.9</v>
      </c>
      <c r="EH37" s="37">
        <v>39.799999999999997</v>
      </c>
      <c r="EI37" s="37">
        <v>42.9</v>
      </c>
      <c r="EJ37" s="37">
        <v>45</v>
      </c>
      <c r="EK37" s="37">
        <v>47.1</v>
      </c>
      <c r="EL37" s="37">
        <v>49.5</v>
      </c>
      <c r="EM37" s="37">
        <v>51.8</v>
      </c>
      <c r="EO37" s="37"/>
      <c r="EP37" s="36" t="s">
        <v>160</v>
      </c>
      <c r="EQ37" s="37">
        <v>11.5</v>
      </c>
      <c r="ER37" s="37">
        <v>12</v>
      </c>
      <c r="ES37" s="37">
        <v>12.8</v>
      </c>
      <c r="ET37" s="37">
        <v>13.8</v>
      </c>
      <c r="EU37" s="37">
        <v>14.8</v>
      </c>
      <c r="EV37" s="37">
        <v>15.9</v>
      </c>
      <c r="EW37" s="37">
        <v>16.8</v>
      </c>
      <c r="EX37" s="37">
        <v>17.600000000000001</v>
      </c>
      <c r="EY37" s="37">
        <v>19.100000000000001</v>
      </c>
      <c r="EZ37" s="37">
        <v>20</v>
      </c>
      <c r="FA37" s="37">
        <v>21.1</v>
      </c>
      <c r="FB37" s="37">
        <v>21.9</v>
      </c>
      <c r="FC37" s="37">
        <v>22.8</v>
      </c>
      <c r="FD37" s="37">
        <v>23.7</v>
      </c>
      <c r="FE37" s="37">
        <v>24.7</v>
      </c>
      <c r="FF37" s="37">
        <v>25.7</v>
      </c>
      <c r="FG37" s="37">
        <v>26.5</v>
      </c>
      <c r="FH37" s="37">
        <v>27.4</v>
      </c>
      <c r="FI37" s="37">
        <v>28.8</v>
      </c>
      <c r="FJ37" s="37">
        <v>30.2</v>
      </c>
      <c r="FK37" s="37">
        <v>31.5</v>
      </c>
    </row>
    <row r="38" spans="1:167" ht="14.5">
      <c r="A38" s="37"/>
      <c r="B38" s="36" t="s">
        <v>161</v>
      </c>
      <c r="C38" s="37">
        <v>37</v>
      </c>
      <c r="D38" s="37">
        <v>37.200000000000003</v>
      </c>
      <c r="E38" s="37">
        <v>37.299999999999997</v>
      </c>
      <c r="F38" s="37">
        <v>37.6</v>
      </c>
      <c r="G38" s="37">
        <v>38.200000000000003</v>
      </c>
      <c r="H38" s="37">
        <v>39.1</v>
      </c>
      <c r="I38" s="37">
        <v>40.200000000000003</v>
      </c>
      <c r="J38" s="37">
        <v>41.4</v>
      </c>
      <c r="K38" s="37">
        <v>42.8</v>
      </c>
      <c r="L38" s="37">
        <v>44.7</v>
      </c>
      <c r="M38" s="37">
        <v>46.8</v>
      </c>
      <c r="N38" s="37">
        <v>48.9</v>
      </c>
      <c r="O38" s="37">
        <v>50.9</v>
      </c>
      <c r="P38" s="37">
        <v>52.9</v>
      </c>
      <c r="Q38" s="37">
        <v>55</v>
      </c>
      <c r="R38" s="37">
        <v>56.9</v>
      </c>
      <c r="S38" s="37">
        <v>58.7</v>
      </c>
      <c r="T38" s="37">
        <v>60.5</v>
      </c>
      <c r="U38" s="37">
        <v>61.5</v>
      </c>
      <c r="V38" s="37">
        <v>62.3</v>
      </c>
      <c r="W38" s="37">
        <v>63.3</v>
      </c>
      <c r="Y38" s="37"/>
      <c r="Z38" s="36" t="s">
        <v>176</v>
      </c>
      <c r="AA38" s="37">
        <v>68.099999999999994</v>
      </c>
      <c r="AB38" s="37">
        <v>68.900000000000006</v>
      </c>
      <c r="AC38" s="37">
        <v>69.900000000000006</v>
      </c>
      <c r="AD38" s="37">
        <v>71.099999999999994</v>
      </c>
      <c r="AE38" s="37">
        <v>72.2</v>
      </c>
      <c r="AF38" s="37">
        <v>73.099999999999994</v>
      </c>
      <c r="AG38" s="37">
        <v>73.900000000000006</v>
      </c>
      <c r="AH38" s="37">
        <v>74.400000000000006</v>
      </c>
      <c r="AI38" s="37">
        <v>74.900000000000006</v>
      </c>
      <c r="AJ38" s="37">
        <v>75.3</v>
      </c>
      <c r="AK38" s="37">
        <v>75.7</v>
      </c>
      <c r="AL38" s="37">
        <v>76.2</v>
      </c>
      <c r="AM38" s="37">
        <v>76.599999999999994</v>
      </c>
      <c r="AN38" s="37">
        <v>76.900000000000006</v>
      </c>
      <c r="AO38" s="37">
        <v>77.3</v>
      </c>
      <c r="AP38" s="37">
        <v>77.7</v>
      </c>
      <c r="AQ38" s="37">
        <v>78.2</v>
      </c>
      <c r="AR38" s="37">
        <v>78.900000000000006</v>
      </c>
      <c r="AS38" s="37">
        <v>79.5</v>
      </c>
      <c r="AT38" s="37">
        <v>80.3</v>
      </c>
      <c r="AU38" s="37">
        <v>81.099999999999994</v>
      </c>
      <c r="AW38" s="37"/>
      <c r="AX38" s="36" t="s">
        <v>176</v>
      </c>
      <c r="AY38" s="37">
        <v>17.600000000000001</v>
      </c>
      <c r="AZ38" s="37">
        <v>17.399999999999999</v>
      </c>
      <c r="BA38" s="37">
        <v>17.3</v>
      </c>
      <c r="BB38" s="37">
        <v>17.3</v>
      </c>
      <c r="BC38" s="37">
        <v>17.2</v>
      </c>
      <c r="BD38" s="37">
        <v>17.3</v>
      </c>
      <c r="BE38" s="37">
        <v>17.399999999999999</v>
      </c>
      <c r="BF38" s="37">
        <v>17.600000000000001</v>
      </c>
      <c r="BG38" s="37">
        <v>17.899999999999999</v>
      </c>
      <c r="BH38" s="37">
        <v>18.2</v>
      </c>
      <c r="BI38" s="37">
        <v>18.600000000000001</v>
      </c>
      <c r="BJ38" s="37">
        <v>18.899999999999999</v>
      </c>
      <c r="BK38" s="37">
        <v>19.2</v>
      </c>
      <c r="BL38" s="37">
        <v>19.5</v>
      </c>
      <c r="BM38" s="37">
        <v>19.8</v>
      </c>
      <c r="BN38" s="37">
        <v>20.100000000000001</v>
      </c>
      <c r="BO38" s="37">
        <v>20.5</v>
      </c>
      <c r="BP38" s="37">
        <v>20.8</v>
      </c>
      <c r="BQ38" s="37">
        <v>21</v>
      </c>
      <c r="BR38" s="37">
        <v>21.2</v>
      </c>
      <c r="BS38" s="37">
        <v>21.3</v>
      </c>
      <c r="BU38" s="37"/>
      <c r="BV38" s="36" t="s">
        <v>176</v>
      </c>
      <c r="BW38" s="37">
        <v>33.299999999999997</v>
      </c>
      <c r="BX38" s="37">
        <v>33.200000000000003</v>
      </c>
      <c r="BY38" s="37">
        <v>33.5</v>
      </c>
      <c r="BZ38" s="37">
        <v>33.4</v>
      </c>
      <c r="CA38" s="37">
        <v>33.9</v>
      </c>
      <c r="CB38" s="37">
        <v>34.6</v>
      </c>
      <c r="CC38" s="37">
        <v>34.799999999999997</v>
      </c>
      <c r="CD38" s="37">
        <v>35.5</v>
      </c>
      <c r="CE38" s="37">
        <v>36.299999999999997</v>
      </c>
      <c r="CF38" s="37">
        <v>36.700000000000003</v>
      </c>
      <c r="CG38" s="37">
        <v>37.299999999999997</v>
      </c>
      <c r="CH38" s="37">
        <v>37.9</v>
      </c>
      <c r="CI38" s="37">
        <v>38.4</v>
      </c>
      <c r="CJ38" s="37">
        <v>38.9</v>
      </c>
      <c r="CK38" s="37">
        <v>39.5</v>
      </c>
      <c r="CL38" s="37">
        <v>40</v>
      </c>
      <c r="CM38" s="37">
        <v>40.5</v>
      </c>
      <c r="CN38" s="37">
        <v>40.799999999999997</v>
      </c>
      <c r="CO38" s="37">
        <v>40.9</v>
      </c>
      <c r="CP38" s="37">
        <v>41.1</v>
      </c>
      <c r="CQ38" s="37">
        <v>41.3</v>
      </c>
      <c r="CS38" s="37"/>
      <c r="CT38" s="36" t="s">
        <v>176</v>
      </c>
      <c r="CU38" s="37">
        <v>3.3</v>
      </c>
      <c r="CV38" s="37">
        <v>3.2</v>
      </c>
      <c r="CW38" s="37">
        <v>3.1</v>
      </c>
      <c r="CX38" s="37">
        <v>3</v>
      </c>
      <c r="CY38" s="37">
        <v>2.9</v>
      </c>
      <c r="CZ38" s="37">
        <v>3</v>
      </c>
      <c r="DA38" s="37">
        <v>3.1</v>
      </c>
      <c r="DB38" s="37">
        <v>3.3</v>
      </c>
      <c r="DC38" s="37">
        <v>3.6</v>
      </c>
      <c r="DD38" s="37">
        <v>4.0999999999999996</v>
      </c>
      <c r="DE38" s="37">
        <v>4.5999999999999996</v>
      </c>
      <c r="DF38" s="37">
        <v>5.3</v>
      </c>
      <c r="DG38" s="37">
        <v>6</v>
      </c>
      <c r="DH38" s="37">
        <v>6.8</v>
      </c>
      <c r="DI38" s="37">
        <v>7.7</v>
      </c>
      <c r="DJ38" s="37">
        <v>8.6999999999999993</v>
      </c>
      <c r="DK38" s="37">
        <v>9.8000000000000007</v>
      </c>
      <c r="DL38" s="37">
        <v>11.1</v>
      </c>
      <c r="DM38" s="37">
        <v>11.6</v>
      </c>
      <c r="DN38" s="37">
        <v>12.3</v>
      </c>
      <c r="DO38" s="37">
        <v>12.9</v>
      </c>
      <c r="DQ38" s="37"/>
      <c r="DR38" s="36" t="s">
        <v>176</v>
      </c>
      <c r="DS38" s="37">
        <v>1.7</v>
      </c>
      <c r="DT38" s="37">
        <v>1.9</v>
      </c>
      <c r="DU38" s="37">
        <v>2</v>
      </c>
      <c r="DV38" s="37">
        <v>2.2999999999999998</v>
      </c>
      <c r="DW38" s="37">
        <v>2.8</v>
      </c>
      <c r="DX38" s="37">
        <v>3.2</v>
      </c>
      <c r="DY38" s="37">
        <v>3.7</v>
      </c>
      <c r="DZ38" s="37">
        <v>4.2</v>
      </c>
      <c r="EA38" s="37">
        <v>4.7</v>
      </c>
      <c r="EB38" s="37">
        <v>5.4</v>
      </c>
      <c r="EC38" s="37">
        <v>6</v>
      </c>
      <c r="ED38" s="37">
        <v>6.5</v>
      </c>
      <c r="EE38" s="37">
        <v>7.1</v>
      </c>
      <c r="EF38" s="37">
        <v>7.8</v>
      </c>
      <c r="EG38" s="37">
        <v>8.5</v>
      </c>
      <c r="EH38" s="37">
        <v>9.1999999999999993</v>
      </c>
      <c r="EI38" s="37">
        <v>10</v>
      </c>
      <c r="EJ38" s="37">
        <v>10.9</v>
      </c>
      <c r="EK38" s="37">
        <v>11.2</v>
      </c>
      <c r="EL38" s="37">
        <v>11.7</v>
      </c>
      <c r="EM38" s="37">
        <v>12.1</v>
      </c>
      <c r="EO38" s="37"/>
      <c r="EP38" s="36" t="s">
        <v>161</v>
      </c>
      <c r="EQ38" s="37">
        <v>30.4</v>
      </c>
      <c r="ER38" s="37">
        <v>30.3</v>
      </c>
      <c r="ES38" s="37">
        <v>30.1</v>
      </c>
      <c r="ET38" s="37">
        <v>29.9</v>
      </c>
      <c r="EU38" s="37">
        <v>30.1</v>
      </c>
      <c r="EV38" s="37">
        <v>30.4</v>
      </c>
      <c r="EW38" s="37">
        <v>31</v>
      </c>
      <c r="EX38" s="37">
        <v>31.7</v>
      </c>
      <c r="EY38" s="37">
        <v>32.5</v>
      </c>
      <c r="EZ38" s="37">
        <v>33.6</v>
      </c>
      <c r="FA38" s="37">
        <v>34.9</v>
      </c>
      <c r="FB38" s="37">
        <v>36.1</v>
      </c>
      <c r="FC38" s="37">
        <v>37.299999999999997</v>
      </c>
      <c r="FD38" s="37">
        <v>38.6</v>
      </c>
      <c r="FE38" s="37">
        <v>39.799999999999997</v>
      </c>
      <c r="FF38" s="37">
        <v>41</v>
      </c>
      <c r="FG38" s="37">
        <v>42.3</v>
      </c>
      <c r="FH38" s="37">
        <v>43.5</v>
      </c>
      <c r="FI38" s="37">
        <v>44</v>
      </c>
      <c r="FJ38" s="37">
        <v>44.6</v>
      </c>
      <c r="FK38" s="37">
        <v>45.2</v>
      </c>
    </row>
    <row r="39" spans="1:167" ht="14.5">
      <c r="A39" s="37"/>
      <c r="B39" s="36" t="s">
        <v>162</v>
      </c>
      <c r="C39" s="37">
        <v>0.8</v>
      </c>
      <c r="D39" s="37">
        <v>0.9</v>
      </c>
      <c r="E39" s="37">
        <v>0.9</v>
      </c>
      <c r="F39" s="37">
        <v>1</v>
      </c>
      <c r="G39" s="37">
        <v>1</v>
      </c>
      <c r="H39" s="37">
        <v>1</v>
      </c>
      <c r="I39" s="37">
        <v>1.1000000000000001</v>
      </c>
      <c r="J39" s="37">
        <v>1.1000000000000001</v>
      </c>
      <c r="K39" s="37">
        <v>1.2</v>
      </c>
      <c r="L39" s="37">
        <v>1.2</v>
      </c>
      <c r="M39" s="37">
        <v>1.3</v>
      </c>
      <c r="N39" s="37">
        <v>1.3</v>
      </c>
      <c r="O39" s="37">
        <v>1.3</v>
      </c>
      <c r="P39" s="37">
        <v>1.4</v>
      </c>
      <c r="Q39" s="37">
        <v>1.4</v>
      </c>
      <c r="R39" s="37">
        <v>1.5</v>
      </c>
      <c r="S39" s="37">
        <v>1.5</v>
      </c>
      <c r="T39" s="37">
        <v>1.5</v>
      </c>
      <c r="U39" s="37">
        <v>1.6</v>
      </c>
      <c r="V39" s="37">
        <v>1.6</v>
      </c>
      <c r="W39" s="37">
        <v>1.7</v>
      </c>
      <c r="Y39" s="37"/>
      <c r="Z39" s="36" t="s">
        <v>162</v>
      </c>
      <c r="AA39" s="37">
        <v>0.6</v>
      </c>
      <c r="AB39" s="37">
        <v>0.6</v>
      </c>
      <c r="AC39" s="37">
        <v>0.6</v>
      </c>
      <c r="AD39" s="37">
        <v>0.7</v>
      </c>
      <c r="AE39" s="37">
        <v>0.7</v>
      </c>
      <c r="AF39" s="37">
        <v>0.7</v>
      </c>
      <c r="AG39" s="37">
        <v>0.7</v>
      </c>
      <c r="AH39" s="37">
        <v>0.7</v>
      </c>
      <c r="AI39" s="37">
        <v>0.7</v>
      </c>
      <c r="AJ39" s="37">
        <v>0.8</v>
      </c>
      <c r="AK39" s="37">
        <v>0.8</v>
      </c>
      <c r="AL39" s="37">
        <v>0.8</v>
      </c>
      <c r="AM39" s="37">
        <v>0.8</v>
      </c>
      <c r="AN39" s="37">
        <v>0.8</v>
      </c>
      <c r="AO39" s="37">
        <v>0.8</v>
      </c>
      <c r="AP39" s="37">
        <v>0.9</v>
      </c>
      <c r="AQ39" s="37">
        <v>0.9</v>
      </c>
      <c r="AR39" s="37">
        <v>0.9</v>
      </c>
      <c r="AS39" s="37">
        <v>0.9</v>
      </c>
      <c r="AT39" s="37">
        <v>1</v>
      </c>
      <c r="AU39" s="37">
        <v>1</v>
      </c>
      <c r="AW39" s="37"/>
      <c r="AX39" s="36" t="s">
        <v>162</v>
      </c>
      <c r="AY39" s="37">
        <v>0.8</v>
      </c>
      <c r="AZ39" s="37">
        <v>0.9</v>
      </c>
      <c r="BA39" s="37">
        <v>0.9</v>
      </c>
      <c r="BB39" s="37">
        <v>0.9</v>
      </c>
      <c r="BC39" s="37">
        <v>1</v>
      </c>
      <c r="BD39" s="37">
        <v>1</v>
      </c>
      <c r="BE39" s="37">
        <v>1</v>
      </c>
      <c r="BF39" s="37">
        <v>1.1000000000000001</v>
      </c>
      <c r="BG39" s="37">
        <v>1.1000000000000001</v>
      </c>
      <c r="BH39" s="37">
        <v>1.1000000000000001</v>
      </c>
      <c r="BI39" s="37">
        <v>1.1000000000000001</v>
      </c>
      <c r="BJ39" s="37">
        <v>1.2</v>
      </c>
      <c r="BK39" s="37">
        <v>1.2</v>
      </c>
      <c r="BL39" s="37">
        <v>1.2</v>
      </c>
      <c r="BM39" s="37">
        <v>1.3</v>
      </c>
      <c r="BN39" s="37">
        <v>1.3</v>
      </c>
      <c r="BO39" s="37">
        <v>1.3</v>
      </c>
      <c r="BP39" s="37">
        <v>1.4</v>
      </c>
      <c r="BQ39" s="37">
        <v>1.4</v>
      </c>
      <c r="BR39" s="37">
        <v>1.4</v>
      </c>
      <c r="BS39" s="37">
        <v>1.5</v>
      </c>
      <c r="BU39" s="37"/>
      <c r="BV39" s="36" t="s">
        <v>162</v>
      </c>
      <c r="BW39" s="37">
        <v>1.3</v>
      </c>
      <c r="BX39" s="37">
        <v>1.3</v>
      </c>
      <c r="BY39" s="37">
        <v>1.4</v>
      </c>
      <c r="BZ39" s="37">
        <v>1.4</v>
      </c>
      <c r="CA39" s="37">
        <v>1.5</v>
      </c>
      <c r="CB39" s="37">
        <v>1.5</v>
      </c>
      <c r="CC39" s="37">
        <v>1.6</v>
      </c>
      <c r="CD39" s="37">
        <v>1.6</v>
      </c>
      <c r="CE39" s="37">
        <v>1.7</v>
      </c>
      <c r="CF39" s="37">
        <v>1.8</v>
      </c>
      <c r="CG39" s="37">
        <v>1.8</v>
      </c>
      <c r="CH39" s="37">
        <v>1.9</v>
      </c>
      <c r="CI39" s="37">
        <v>1.9</v>
      </c>
      <c r="CJ39" s="37">
        <v>2</v>
      </c>
      <c r="CK39" s="37">
        <v>2</v>
      </c>
      <c r="CL39" s="37">
        <v>2.1</v>
      </c>
      <c r="CM39" s="37">
        <v>2.2000000000000002</v>
      </c>
      <c r="CN39" s="37">
        <v>2.2000000000000002</v>
      </c>
      <c r="CO39" s="37">
        <v>2.2999999999999998</v>
      </c>
      <c r="CP39" s="37">
        <v>2.2999999999999998</v>
      </c>
      <c r="CQ39" s="37">
        <v>2.4</v>
      </c>
      <c r="CS39" s="37"/>
      <c r="CT39" s="36" t="s">
        <v>162</v>
      </c>
      <c r="CU39" s="37">
        <v>0.1</v>
      </c>
      <c r="CV39" s="37">
        <v>0.1</v>
      </c>
      <c r="CW39" s="37">
        <v>0.1</v>
      </c>
      <c r="CX39" s="37">
        <v>0.1</v>
      </c>
      <c r="CY39" s="37">
        <v>0.1</v>
      </c>
      <c r="CZ39" s="37">
        <v>0.1</v>
      </c>
      <c r="DA39" s="37">
        <v>0</v>
      </c>
      <c r="DB39" s="37">
        <v>0</v>
      </c>
      <c r="DC39" s="37">
        <v>0</v>
      </c>
      <c r="DD39" s="37">
        <v>0</v>
      </c>
      <c r="DE39" s="37">
        <v>0</v>
      </c>
      <c r="DF39" s="37">
        <v>0</v>
      </c>
      <c r="DG39" s="37">
        <v>0</v>
      </c>
      <c r="DH39" s="37">
        <v>0</v>
      </c>
      <c r="DI39" s="37">
        <v>0</v>
      </c>
      <c r="DJ39" s="37">
        <v>0</v>
      </c>
      <c r="DK39" s="37">
        <v>0</v>
      </c>
      <c r="DL39" s="37">
        <v>0</v>
      </c>
      <c r="DM39" s="37">
        <v>0</v>
      </c>
      <c r="DN39" s="37">
        <v>0</v>
      </c>
      <c r="DO39" s="37">
        <v>0</v>
      </c>
      <c r="DQ39" s="37"/>
      <c r="DR39" s="36" t="s">
        <v>162</v>
      </c>
      <c r="DS39" s="37">
        <v>0.4</v>
      </c>
      <c r="DT39" s="37">
        <v>0.4</v>
      </c>
      <c r="DU39" s="37">
        <v>0.4</v>
      </c>
      <c r="DV39" s="37">
        <v>0.4</v>
      </c>
      <c r="DW39" s="37">
        <v>0.4</v>
      </c>
      <c r="DX39" s="37">
        <v>0.5</v>
      </c>
      <c r="DY39" s="37">
        <v>0.5</v>
      </c>
      <c r="DZ39" s="37">
        <v>0.5</v>
      </c>
      <c r="EA39" s="37">
        <v>0.5</v>
      </c>
      <c r="EB39" s="37">
        <v>0.5</v>
      </c>
      <c r="EC39" s="37">
        <v>0.5</v>
      </c>
      <c r="ED39" s="37">
        <v>0.5</v>
      </c>
      <c r="EE39" s="37">
        <v>0.5</v>
      </c>
      <c r="EF39" s="37">
        <v>0.5</v>
      </c>
      <c r="EG39" s="37">
        <v>0.5</v>
      </c>
      <c r="EH39" s="37">
        <v>0.5</v>
      </c>
      <c r="EI39" s="37">
        <v>0.5</v>
      </c>
      <c r="EJ39" s="37">
        <v>0.6</v>
      </c>
      <c r="EK39" s="37">
        <v>0.6</v>
      </c>
      <c r="EL39" s="37">
        <v>0.6</v>
      </c>
      <c r="EM39" s="37">
        <v>0.6</v>
      </c>
      <c r="EO39" s="37"/>
      <c r="EP39" s="36" t="s">
        <v>162</v>
      </c>
      <c r="EQ39" s="37">
        <v>1.2</v>
      </c>
      <c r="ER39" s="37">
        <v>1.2</v>
      </c>
      <c r="ES39" s="37">
        <v>1.2</v>
      </c>
      <c r="ET39" s="37">
        <v>1.3</v>
      </c>
      <c r="EU39" s="37">
        <v>1.3</v>
      </c>
      <c r="EV39" s="37">
        <v>1.4</v>
      </c>
      <c r="EW39" s="37">
        <v>1.4</v>
      </c>
      <c r="EX39" s="37">
        <v>1.5</v>
      </c>
      <c r="EY39" s="37">
        <v>1.5</v>
      </c>
      <c r="EZ39" s="37">
        <v>1.6</v>
      </c>
      <c r="FA39" s="37">
        <v>1.6</v>
      </c>
      <c r="FB39" s="37">
        <v>1.6</v>
      </c>
      <c r="FC39" s="37">
        <v>1.7</v>
      </c>
      <c r="FD39" s="37">
        <v>1.7</v>
      </c>
      <c r="FE39" s="37">
        <v>1.8</v>
      </c>
      <c r="FF39" s="37">
        <v>1.8</v>
      </c>
      <c r="FG39" s="37">
        <v>1.9</v>
      </c>
      <c r="FH39" s="37">
        <v>1.9</v>
      </c>
      <c r="FI39" s="37">
        <v>1.9</v>
      </c>
      <c r="FJ39" s="37">
        <v>2</v>
      </c>
      <c r="FK39" s="37">
        <v>2</v>
      </c>
    </row>
    <row r="40" spans="1:167" ht="15.5">
      <c r="A40" s="37"/>
      <c r="B40" s="36" t="s">
        <v>163</v>
      </c>
      <c r="C40" s="37">
        <v>1.2</v>
      </c>
      <c r="D40" s="37">
        <v>1.2</v>
      </c>
      <c r="E40" s="37">
        <v>1.2</v>
      </c>
      <c r="F40" s="37">
        <v>1.3</v>
      </c>
      <c r="G40" s="37">
        <v>1.4</v>
      </c>
      <c r="H40" s="37">
        <v>1.5</v>
      </c>
      <c r="I40" s="37">
        <v>1.6</v>
      </c>
      <c r="J40" s="37">
        <v>1.6</v>
      </c>
      <c r="K40" s="37">
        <v>1.7</v>
      </c>
      <c r="L40" s="37">
        <v>1.8</v>
      </c>
      <c r="M40" s="37">
        <v>1.8</v>
      </c>
      <c r="N40" s="37">
        <v>1.8</v>
      </c>
      <c r="O40" s="37">
        <v>1.8</v>
      </c>
      <c r="P40" s="37">
        <v>1.7</v>
      </c>
      <c r="Q40" s="37">
        <v>1.7</v>
      </c>
      <c r="R40" s="37">
        <v>1.7</v>
      </c>
      <c r="S40" s="37">
        <v>1.6</v>
      </c>
      <c r="T40" s="37">
        <v>1.6</v>
      </c>
      <c r="U40" s="37">
        <v>1.6</v>
      </c>
      <c r="V40" s="37">
        <v>1.6</v>
      </c>
      <c r="W40" s="37">
        <v>1.6</v>
      </c>
      <c r="Y40" s="37"/>
      <c r="Z40" s="36" t="s">
        <v>163</v>
      </c>
      <c r="AA40" s="37">
        <v>0.1</v>
      </c>
      <c r="AB40" s="37">
        <v>0.1</v>
      </c>
      <c r="AC40" s="37">
        <v>0.1</v>
      </c>
      <c r="AD40" s="37">
        <v>0.1</v>
      </c>
      <c r="AE40" s="37">
        <v>0.1</v>
      </c>
      <c r="AF40" s="37">
        <v>0.1</v>
      </c>
      <c r="AG40" s="37">
        <v>0.1</v>
      </c>
      <c r="AH40" s="37">
        <v>0.1</v>
      </c>
      <c r="AI40" s="37">
        <v>0.2</v>
      </c>
      <c r="AJ40" s="37">
        <v>0.2</v>
      </c>
      <c r="AK40" s="37">
        <v>0.2</v>
      </c>
      <c r="AL40" s="37">
        <v>0.2</v>
      </c>
      <c r="AM40" s="37">
        <v>0.2</v>
      </c>
      <c r="AN40" s="37">
        <v>0.2</v>
      </c>
      <c r="AO40" s="37">
        <v>0.3</v>
      </c>
      <c r="AP40" s="37">
        <v>0.3</v>
      </c>
      <c r="AQ40" s="37">
        <v>0.3</v>
      </c>
      <c r="AR40" s="37">
        <v>0.4</v>
      </c>
      <c r="AS40" s="37">
        <v>0.4</v>
      </c>
      <c r="AT40" s="37">
        <v>0.4</v>
      </c>
      <c r="AU40" s="37">
        <v>0.4</v>
      </c>
      <c r="AW40" s="37"/>
      <c r="AX40" s="36" t="s">
        <v>163</v>
      </c>
      <c r="AY40" s="37">
        <v>1.3</v>
      </c>
      <c r="AZ40" s="37">
        <v>1.3</v>
      </c>
      <c r="BA40" s="37">
        <v>1.2</v>
      </c>
      <c r="BB40" s="37">
        <v>1.2</v>
      </c>
      <c r="BC40" s="37">
        <v>1.2</v>
      </c>
      <c r="BD40" s="37">
        <v>1.2</v>
      </c>
      <c r="BE40" s="37">
        <v>1.3</v>
      </c>
      <c r="BF40" s="37">
        <v>1.3</v>
      </c>
      <c r="BG40" s="37">
        <v>1.4</v>
      </c>
      <c r="BH40" s="37">
        <v>1.5</v>
      </c>
      <c r="BI40" s="37">
        <v>1.7</v>
      </c>
      <c r="BJ40" s="37">
        <v>1.8</v>
      </c>
      <c r="BK40" s="37">
        <v>1.9</v>
      </c>
      <c r="BL40" s="37">
        <v>2.1</v>
      </c>
      <c r="BM40" s="37">
        <v>2.2999999999999998</v>
      </c>
      <c r="BN40" s="37">
        <v>2.5</v>
      </c>
      <c r="BO40" s="37">
        <v>2.7</v>
      </c>
      <c r="BP40" s="37">
        <v>2.9</v>
      </c>
      <c r="BQ40" s="37">
        <v>3.1</v>
      </c>
      <c r="BR40" s="37">
        <v>3.2</v>
      </c>
      <c r="BS40" s="37">
        <v>3.3</v>
      </c>
      <c r="BU40" s="37"/>
      <c r="BV40" s="36" t="s">
        <v>163</v>
      </c>
      <c r="BW40" s="37">
        <v>1</v>
      </c>
      <c r="BX40" s="37">
        <v>1</v>
      </c>
      <c r="BY40" s="37">
        <v>1</v>
      </c>
      <c r="BZ40" s="37">
        <v>0.9</v>
      </c>
      <c r="CA40" s="37">
        <v>0.9</v>
      </c>
      <c r="CB40" s="37">
        <v>0.9</v>
      </c>
      <c r="CC40" s="37">
        <v>0.9</v>
      </c>
      <c r="CD40" s="37">
        <v>0.8</v>
      </c>
      <c r="CE40" s="37">
        <v>0.8</v>
      </c>
      <c r="CF40" s="37">
        <v>0.8</v>
      </c>
      <c r="CG40" s="37">
        <v>0.7</v>
      </c>
      <c r="CH40" s="37">
        <v>0.7</v>
      </c>
      <c r="CI40" s="37">
        <v>0.6</v>
      </c>
      <c r="CJ40" s="37">
        <v>0.6</v>
      </c>
      <c r="CK40" s="37">
        <v>0.5</v>
      </c>
      <c r="CL40" s="37">
        <v>0.5</v>
      </c>
      <c r="CM40" s="37">
        <v>0.5</v>
      </c>
      <c r="CN40" s="37">
        <v>0.4</v>
      </c>
      <c r="CO40" s="37">
        <v>0.4</v>
      </c>
      <c r="CP40" s="37">
        <v>0.4</v>
      </c>
      <c r="CQ40" s="37">
        <v>0.4</v>
      </c>
      <c r="CS40" s="37"/>
      <c r="CT40" s="36" t="s">
        <v>163</v>
      </c>
      <c r="CU40" s="37">
        <v>1.7</v>
      </c>
      <c r="CV40" s="37">
        <v>1.7</v>
      </c>
      <c r="CW40" s="37">
        <v>1.7</v>
      </c>
      <c r="CX40" s="37">
        <v>1.7</v>
      </c>
      <c r="CY40" s="37">
        <v>1.7</v>
      </c>
      <c r="CZ40" s="37">
        <v>1.7</v>
      </c>
      <c r="DA40" s="37">
        <v>1.7</v>
      </c>
      <c r="DB40" s="37">
        <v>1.7</v>
      </c>
      <c r="DC40" s="37">
        <v>1.6</v>
      </c>
      <c r="DD40" s="37">
        <v>1.6</v>
      </c>
      <c r="DE40" s="37">
        <v>1.6</v>
      </c>
      <c r="DF40" s="37">
        <v>1.5</v>
      </c>
      <c r="DG40" s="37">
        <v>1.5</v>
      </c>
      <c r="DH40" s="37">
        <v>1.4</v>
      </c>
      <c r="DI40" s="37">
        <v>1.4</v>
      </c>
      <c r="DJ40" s="37">
        <v>1.3</v>
      </c>
      <c r="DK40" s="37">
        <v>1.3</v>
      </c>
      <c r="DL40" s="37">
        <v>1.3</v>
      </c>
      <c r="DM40" s="37">
        <v>1.2</v>
      </c>
      <c r="DN40" s="37">
        <v>1.2</v>
      </c>
      <c r="DO40" s="37">
        <v>1.2</v>
      </c>
      <c r="DQ40" s="37"/>
      <c r="DR40" s="36" t="s">
        <v>163</v>
      </c>
      <c r="DS40" s="37">
        <v>1.4</v>
      </c>
      <c r="DT40" s="37">
        <v>1.4</v>
      </c>
      <c r="DU40" s="37">
        <v>1.4</v>
      </c>
      <c r="DV40" s="37">
        <v>1.4</v>
      </c>
      <c r="DW40" s="37">
        <v>1.3</v>
      </c>
      <c r="DX40" s="37">
        <v>1.3</v>
      </c>
      <c r="DY40" s="37">
        <v>1.3</v>
      </c>
      <c r="DZ40" s="37">
        <v>1.2</v>
      </c>
      <c r="EA40" s="37">
        <v>1.2</v>
      </c>
      <c r="EB40" s="37">
        <v>1.1000000000000001</v>
      </c>
      <c r="EC40" s="37">
        <v>1.1000000000000001</v>
      </c>
      <c r="ED40" s="37">
        <v>1.1000000000000001</v>
      </c>
      <c r="EE40" s="37">
        <v>1</v>
      </c>
      <c r="EF40" s="37">
        <v>1</v>
      </c>
      <c r="EG40" s="37">
        <v>0.9</v>
      </c>
      <c r="EH40" s="37">
        <v>0.9</v>
      </c>
      <c r="EI40" s="37">
        <v>0.9</v>
      </c>
      <c r="EJ40" s="37">
        <v>0.8</v>
      </c>
      <c r="EK40" s="37">
        <v>0.8</v>
      </c>
      <c r="EL40" s="37">
        <v>0.8</v>
      </c>
      <c r="EM40" s="37">
        <v>0.8</v>
      </c>
      <c r="EO40" s="37"/>
      <c r="EP40" s="36" t="s">
        <v>163</v>
      </c>
      <c r="EQ40" s="37">
        <v>1.8</v>
      </c>
      <c r="ER40" s="37">
        <v>1.9</v>
      </c>
      <c r="ES40" s="37">
        <v>1.9</v>
      </c>
      <c r="ET40" s="37">
        <v>1.9</v>
      </c>
      <c r="EU40" s="37">
        <v>1.8</v>
      </c>
      <c r="EV40" s="37">
        <v>1.8</v>
      </c>
      <c r="EW40" s="37">
        <v>1.7</v>
      </c>
      <c r="EX40" s="37">
        <v>1.7</v>
      </c>
      <c r="EY40" s="37">
        <v>1.6</v>
      </c>
      <c r="EZ40" s="37">
        <v>1.5</v>
      </c>
      <c r="FA40" s="37">
        <v>1.4</v>
      </c>
      <c r="FB40" s="37">
        <v>1.3</v>
      </c>
      <c r="FC40" s="37">
        <v>1.3</v>
      </c>
      <c r="FD40" s="37">
        <v>1.2</v>
      </c>
      <c r="FE40" s="37">
        <v>1.1000000000000001</v>
      </c>
      <c r="FF40" s="37">
        <v>1</v>
      </c>
      <c r="FG40" s="37">
        <v>1</v>
      </c>
      <c r="FH40" s="37">
        <v>0.9</v>
      </c>
      <c r="FI40" s="37">
        <v>0.9</v>
      </c>
      <c r="FJ40" s="37">
        <v>0.9</v>
      </c>
      <c r="FK40" s="37">
        <v>0.8</v>
      </c>
    </row>
    <row r="41" spans="1:167" ht="14.5">
      <c r="A41" s="37"/>
      <c r="B41" s="36" t="s">
        <v>15</v>
      </c>
      <c r="C41" s="37">
        <v>14.4</v>
      </c>
      <c r="D41" s="37">
        <v>14.2</v>
      </c>
      <c r="E41" s="37">
        <v>14.1</v>
      </c>
      <c r="F41" s="37">
        <v>14</v>
      </c>
      <c r="G41" s="37">
        <v>13.9</v>
      </c>
      <c r="H41" s="37">
        <v>13.7</v>
      </c>
      <c r="I41" s="37">
        <v>13.4</v>
      </c>
      <c r="J41" s="37">
        <v>13.2</v>
      </c>
      <c r="K41" s="37">
        <v>13</v>
      </c>
      <c r="L41" s="37">
        <v>12.5</v>
      </c>
      <c r="M41" s="37">
        <v>12</v>
      </c>
      <c r="N41" s="37">
        <v>11.5</v>
      </c>
      <c r="O41" s="37">
        <v>11</v>
      </c>
      <c r="P41" s="37">
        <v>10.5</v>
      </c>
      <c r="Q41" s="37">
        <v>10</v>
      </c>
      <c r="R41" s="37">
        <v>9.5</v>
      </c>
      <c r="S41" s="37">
        <v>8.9</v>
      </c>
      <c r="T41" s="37">
        <v>8.4</v>
      </c>
      <c r="U41" s="37">
        <v>8.1999999999999993</v>
      </c>
      <c r="V41" s="37">
        <v>8</v>
      </c>
      <c r="W41" s="37">
        <v>7.7</v>
      </c>
      <c r="Y41" s="37"/>
      <c r="Z41" s="36" t="s">
        <v>15</v>
      </c>
      <c r="AA41" s="37">
        <v>6.6</v>
      </c>
      <c r="AB41" s="37">
        <v>6.4</v>
      </c>
      <c r="AC41" s="37">
        <v>6.2</v>
      </c>
      <c r="AD41" s="37">
        <v>6.1</v>
      </c>
      <c r="AE41" s="37">
        <v>6.1</v>
      </c>
      <c r="AF41" s="37">
        <v>6.1</v>
      </c>
      <c r="AG41" s="37">
        <v>5.6</v>
      </c>
      <c r="AH41" s="37">
        <v>5.3</v>
      </c>
      <c r="AI41" s="37">
        <v>5.0999999999999996</v>
      </c>
      <c r="AJ41" s="37">
        <v>5</v>
      </c>
      <c r="AK41" s="37">
        <v>4.7</v>
      </c>
      <c r="AL41" s="37">
        <v>4.4000000000000004</v>
      </c>
      <c r="AM41" s="37">
        <v>4.0999999999999996</v>
      </c>
      <c r="AN41" s="37">
        <v>3.8</v>
      </c>
      <c r="AO41" s="37">
        <v>3.6</v>
      </c>
      <c r="AP41" s="37">
        <v>3.3</v>
      </c>
      <c r="AQ41" s="37">
        <v>3.1</v>
      </c>
      <c r="AR41" s="37">
        <v>2.9</v>
      </c>
      <c r="AS41" s="37">
        <v>2.8</v>
      </c>
      <c r="AT41" s="37">
        <v>2.7</v>
      </c>
      <c r="AU41" s="37">
        <v>2.6</v>
      </c>
      <c r="AW41" s="37"/>
      <c r="AX41" s="36" t="s">
        <v>15</v>
      </c>
      <c r="AY41" s="37">
        <v>2.2000000000000002</v>
      </c>
      <c r="AZ41" s="37">
        <v>2.1</v>
      </c>
      <c r="BA41" s="37">
        <v>2.2000000000000002</v>
      </c>
      <c r="BB41" s="37">
        <v>2.2999999999999998</v>
      </c>
      <c r="BC41" s="37">
        <v>2.2999999999999998</v>
      </c>
      <c r="BD41" s="37">
        <v>2.4</v>
      </c>
      <c r="BE41" s="37">
        <v>2.2999999999999998</v>
      </c>
      <c r="BF41" s="37">
        <v>2.4</v>
      </c>
      <c r="BG41" s="37">
        <v>2.4</v>
      </c>
      <c r="BH41" s="37">
        <v>2.2000000000000002</v>
      </c>
      <c r="BI41" s="37">
        <v>2.1</v>
      </c>
      <c r="BJ41" s="37">
        <v>1.9</v>
      </c>
      <c r="BK41" s="37">
        <v>1.8</v>
      </c>
      <c r="BL41" s="37">
        <v>1.6</v>
      </c>
      <c r="BM41" s="37">
        <v>1.5</v>
      </c>
      <c r="BN41" s="37">
        <v>1.4</v>
      </c>
      <c r="BO41" s="37">
        <v>1.3</v>
      </c>
      <c r="BP41" s="37">
        <v>1.2</v>
      </c>
      <c r="BQ41" s="37">
        <v>1.2</v>
      </c>
      <c r="BR41" s="37">
        <v>1.1000000000000001</v>
      </c>
      <c r="BS41" s="37">
        <v>1.1000000000000001</v>
      </c>
      <c r="BU41" s="37"/>
      <c r="BV41" s="36" t="s">
        <v>15</v>
      </c>
      <c r="BW41" s="37">
        <v>3.6</v>
      </c>
      <c r="BX41" s="37">
        <v>3.5</v>
      </c>
      <c r="BY41" s="37">
        <v>3.3</v>
      </c>
      <c r="BZ41" s="37">
        <v>3.4</v>
      </c>
      <c r="CA41" s="37">
        <v>3.3</v>
      </c>
      <c r="CB41" s="37">
        <v>3.1</v>
      </c>
      <c r="CC41" s="37">
        <v>2.8</v>
      </c>
      <c r="CD41" s="37">
        <v>2.6</v>
      </c>
      <c r="CE41" s="37">
        <v>2.4</v>
      </c>
      <c r="CF41" s="37">
        <v>2.2000000000000002</v>
      </c>
      <c r="CG41" s="37">
        <v>2</v>
      </c>
      <c r="CH41" s="37">
        <v>1.7</v>
      </c>
      <c r="CI41" s="37">
        <v>1.5</v>
      </c>
      <c r="CJ41" s="37">
        <v>1.3</v>
      </c>
      <c r="CK41" s="37">
        <v>1.2</v>
      </c>
      <c r="CL41" s="37">
        <v>1</v>
      </c>
      <c r="CM41" s="37">
        <v>0.9</v>
      </c>
      <c r="CN41" s="37">
        <v>0.8</v>
      </c>
      <c r="CO41" s="37">
        <v>0.7</v>
      </c>
      <c r="CP41" s="37">
        <v>0.7</v>
      </c>
      <c r="CQ41" s="37">
        <v>0.6</v>
      </c>
      <c r="CS41" s="37"/>
      <c r="CT41" s="36" t="s">
        <v>15</v>
      </c>
      <c r="CU41" s="37">
        <v>2</v>
      </c>
      <c r="CV41" s="37">
        <v>2</v>
      </c>
      <c r="CW41" s="37">
        <v>2</v>
      </c>
      <c r="CX41" s="37">
        <v>2.1</v>
      </c>
      <c r="CY41" s="37">
        <v>2.1</v>
      </c>
      <c r="CZ41" s="37">
        <v>2.1</v>
      </c>
      <c r="DA41" s="37">
        <v>2</v>
      </c>
      <c r="DB41" s="37">
        <v>2</v>
      </c>
      <c r="DC41" s="37">
        <v>1.9</v>
      </c>
      <c r="DD41" s="37">
        <v>1.7</v>
      </c>
      <c r="DE41" s="37">
        <v>1.5</v>
      </c>
      <c r="DF41" s="37">
        <v>1.3</v>
      </c>
      <c r="DG41" s="37">
        <v>1.2</v>
      </c>
      <c r="DH41" s="37">
        <v>1</v>
      </c>
      <c r="DI41" s="37">
        <v>0.9</v>
      </c>
      <c r="DJ41" s="37">
        <v>0.8</v>
      </c>
      <c r="DK41" s="37">
        <v>0.7</v>
      </c>
      <c r="DL41" s="37">
        <v>0.6</v>
      </c>
      <c r="DM41" s="37">
        <v>0.6</v>
      </c>
      <c r="DN41" s="37">
        <v>0.5</v>
      </c>
      <c r="DO41" s="37">
        <v>0.5</v>
      </c>
      <c r="DQ41" s="37"/>
      <c r="DR41" s="36" t="s">
        <v>15</v>
      </c>
      <c r="DS41" s="37">
        <v>0.3</v>
      </c>
      <c r="DT41" s="37">
        <v>0.3</v>
      </c>
      <c r="DU41" s="37">
        <v>0.3</v>
      </c>
      <c r="DV41" s="37">
        <v>0.3</v>
      </c>
      <c r="DW41" s="37">
        <v>0.3</v>
      </c>
      <c r="DX41" s="37">
        <v>0.3</v>
      </c>
      <c r="DY41" s="37">
        <v>0.3</v>
      </c>
      <c r="DZ41" s="37">
        <v>0.3</v>
      </c>
      <c r="EA41" s="37">
        <v>0.3</v>
      </c>
      <c r="EB41" s="37">
        <v>0.2</v>
      </c>
      <c r="EC41" s="37">
        <v>0.2</v>
      </c>
      <c r="ED41" s="37">
        <v>0.2</v>
      </c>
      <c r="EE41" s="37">
        <v>0.2</v>
      </c>
      <c r="EF41" s="37">
        <v>0.2</v>
      </c>
      <c r="EG41" s="37">
        <v>0.2</v>
      </c>
      <c r="EH41" s="37">
        <v>0.2</v>
      </c>
      <c r="EI41" s="37">
        <v>0.1</v>
      </c>
      <c r="EJ41" s="37">
        <v>0.1</v>
      </c>
      <c r="EK41" s="37">
        <v>0.1</v>
      </c>
      <c r="EL41" s="37">
        <v>0.1</v>
      </c>
      <c r="EM41" s="37">
        <v>0.1</v>
      </c>
      <c r="EO41" s="37"/>
      <c r="EP41" s="36" t="s">
        <v>15</v>
      </c>
      <c r="EQ41" s="37">
        <v>3.1</v>
      </c>
      <c r="ER41" s="37">
        <v>3.3</v>
      </c>
      <c r="ES41" s="37">
        <v>3.5</v>
      </c>
      <c r="ET41" s="37">
        <v>3.5</v>
      </c>
      <c r="EU41" s="37">
        <v>3.5</v>
      </c>
      <c r="EV41" s="37">
        <v>3.4</v>
      </c>
      <c r="EW41" s="37">
        <v>3.5</v>
      </c>
      <c r="EX41" s="37">
        <v>3.5</v>
      </c>
      <c r="EY41" s="37">
        <v>3.2</v>
      </c>
      <c r="EZ41" s="37">
        <v>3</v>
      </c>
      <c r="FA41" s="37">
        <v>2.9</v>
      </c>
      <c r="FB41" s="37">
        <v>2.8</v>
      </c>
      <c r="FC41" s="37">
        <v>2.7</v>
      </c>
      <c r="FD41" s="37">
        <v>2.6</v>
      </c>
      <c r="FE41" s="37">
        <v>2.6</v>
      </c>
      <c r="FF41" s="37">
        <v>2.5</v>
      </c>
      <c r="FG41" s="37">
        <v>2.4</v>
      </c>
      <c r="FH41" s="37">
        <v>2.2999999999999998</v>
      </c>
      <c r="FI41" s="37">
        <v>2.2999999999999998</v>
      </c>
      <c r="FJ41" s="37">
        <v>2.2000000000000002</v>
      </c>
      <c r="FK41" s="37">
        <v>2.2000000000000002</v>
      </c>
    </row>
    <row r="42" spans="1:167" ht="14.5">
      <c r="A42" s="37"/>
      <c r="B42" s="19" t="s">
        <v>164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37"/>
      <c r="Z42" s="19" t="s">
        <v>164</v>
      </c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37"/>
      <c r="AX42" s="19" t="s">
        <v>164</v>
      </c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37"/>
      <c r="BV42" s="19" t="s">
        <v>164</v>
      </c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37"/>
      <c r="CT42" s="19" t="s">
        <v>164</v>
      </c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37"/>
      <c r="DR42" s="19" t="s">
        <v>164</v>
      </c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37"/>
      <c r="EP42" s="19" t="s">
        <v>164</v>
      </c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4.5">
      <c r="A43" s="37"/>
      <c r="B43" s="36" t="s">
        <v>165</v>
      </c>
      <c r="C43" s="37">
        <v>0.7</v>
      </c>
      <c r="D43" s="37">
        <v>0.7</v>
      </c>
      <c r="E43" s="37">
        <v>0.7</v>
      </c>
      <c r="F43" s="37">
        <v>0.7</v>
      </c>
      <c r="G43" s="37">
        <v>0.7</v>
      </c>
      <c r="H43" s="37">
        <v>0.7</v>
      </c>
      <c r="I43" s="37">
        <v>0.7</v>
      </c>
      <c r="J43" s="37">
        <v>0.7</v>
      </c>
      <c r="K43" s="37">
        <v>0.7</v>
      </c>
      <c r="L43" s="37">
        <v>0.7</v>
      </c>
      <c r="M43" s="37">
        <v>0.7</v>
      </c>
      <c r="N43" s="37">
        <v>0.7</v>
      </c>
      <c r="O43" s="37">
        <v>0.7</v>
      </c>
      <c r="P43" s="37">
        <v>0.7</v>
      </c>
      <c r="Q43" s="37">
        <v>0.7</v>
      </c>
      <c r="R43" s="37">
        <v>0.7</v>
      </c>
      <c r="S43" s="37">
        <v>0.7</v>
      </c>
      <c r="T43" s="37">
        <v>0.7</v>
      </c>
      <c r="U43" s="37">
        <v>0.7</v>
      </c>
      <c r="V43" s="37">
        <v>0.7</v>
      </c>
      <c r="W43" s="37">
        <v>0.6</v>
      </c>
      <c r="Y43" s="37"/>
      <c r="Z43" s="36" t="s">
        <v>165</v>
      </c>
      <c r="AA43" s="37">
        <v>1.1000000000000001</v>
      </c>
      <c r="AB43" s="37">
        <v>1.1000000000000001</v>
      </c>
      <c r="AC43" s="37">
        <v>1.2</v>
      </c>
      <c r="AD43" s="37">
        <v>1.2</v>
      </c>
      <c r="AE43" s="37">
        <v>1.2</v>
      </c>
      <c r="AF43" s="37">
        <v>1.2</v>
      </c>
      <c r="AG43" s="37">
        <v>1.2</v>
      </c>
      <c r="AH43" s="37">
        <v>1.2</v>
      </c>
      <c r="AI43" s="37">
        <v>1.1000000000000001</v>
      </c>
      <c r="AJ43" s="37">
        <v>1.1000000000000001</v>
      </c>
      <c r="AK43" s="37">
        <v>1.1000000000000001</v>
      </c>
      <c r="AL43" s="37">
        <v>1.1000000000000001</v>
      </c>
      <c r="AM43" s="37">
        <v>1.1000000000000001</v>
      </c>
      <c r="AN43" s="37">
        <v>1.1000000000000001</v>
      </c>
      <c r="AO43" s="37">
        <v>1.1000000000000001</v>
      </c>
      <c r="AP43" s="37">
        <v>1.1000000000000001</v>
      </c>
      <c r="AQ43" s="37">
        <v>1.1000000000000001</v>
      </c>
      <c r="AR43" s="37">
        <v>1.1000000000000001</v>
      </c>
      <c r="AS43" s="37">
        <v>1.1000000000000001</v>
      </c>
      <c r="AT43" s="37">
        <v>1.1000000000000001</v>
      </c>
      <c r="AU43" s="37">
        <v>1.1000000000000001</v>
      </c>
      <c r="AW43" s="37"/>
      <c r="AX43" s="36" t="s">
        <v>165</v>
      </c>
      <c r="AY43" s="37">
        <v>0.1</v>
      </c>
      <c r="AZ43" s="37">
        <v>0.1</v>
      </c>
      <c r="BA43" s="37">
        <v>0.1</v>
      </c>
      <c r="BB43" s="37">
        <v>0.1</v>
      </c>
      <c r="BC43" s="37">
        <v>0.1</v>
      </c>
      <c r="BD43" s="37">
        <v>0.1</v>
      </c>
      <c r="BE43" s="37">
        <v>0.1</v>
      </c>
      <c r="BF43" s="37">
        <v>0.1</v>
      </c>
      <c r="BG43" s="37">
        <v>0.1</v>
      </c>
      <c r="BH43" s="37">
        <v>0.1</v>
      </c>
      <c r="BI43" s="37">
        <v>0.1</v>
      </c>
      <c r="BJ43" s="37">
        <v>0.1</v>
      </c>
      <c r="BK43" s="37">
        <v>0.1</v>
      </c>
      <c r="BL43" s="37">
        <v>0.1</v>
      </c>
      <c r="BM43" s="37">
        <v>0.1</v>
      </c>
      <c r="BN43" s="37">
        <v>0.1</v>
      </c>
      <c r="BO43" s="37">
        <v>0.1</v>
      </c>
      <c r="BP43" s="37">
        <v>0.1</v>
      </c>
      <c r="BQ43" s="37">
        <v>0.1</v>
      </c>
      <c r="BR43" s="37">
        <v>0.1</v>
      </c>
      <c r="BS43" s="37">
        <v>0.1</v>
      </c>
      <c r="BU43" s="37"/>
      <c r="BV43" s="36" t="s">
        <v>165</v>
      </c>
      <c r="BW43" s="37">
        <v>0</v>
      </c>
      <c r="BX43" s="37">
        <v>0</v>
      </c>
      <c r="BY43" s="37">
        <v>0</v>
      </c>
      <c r="BZ43" s="37">
        <v>0</v>
      </c>
      <c r="CA43" s="37">
        <v>0</v>
      </c>
      <c r="CB43" s="37">
        <v>0</v>
      </c>
      <c r="CC43" s="37">
        <v>0</v>
      </c>
      <c r="CD43" s="37">
        <v>0</v>
      </c>
      <c r="CE43" s="37">
        <v>0</v>
      </c>
      <c r="CF43" s="37">
        <v>0</v>
      </c>
      <c r="CG43" s="37">
        <v>0</v>
      </c>
      <c r="CH43" s="37">
        <v>0</v>
      </c>
      <c r="CI43" s="37">
        <v>0</v>
      </c>
      <c r="CJ43" s="37">
        <v>0</v>
      </c>
      <c r="CK43" s="37">
        <v>0</v>
      </c>
      <c r="CL43" s="37">
        <v>0</v>
      </c>
      <c r="CM43" s="37">
        <v>0</v>
      </c>
      <c r="CN43" s="37">
        <v>0</v>
      </c>
      <c r="CO43" s="37">
        <v>0</v>
      </c>
      <c r="CP43" s="37">
        <v>0</v>
      </c>
      <c r="CQ43" s="37">
        <v>0</v>
      </c>
      <c r="CS43" s="37"/>
      <c r="CT43" s="36" t="s">
        <v>165</v>
      </c>
      <c r="CU43" s="37">
        <v>0</v>
      </c>
      <c r="CV43" s="37">
        <v>0</v>
      </c>
      <c r="CW43" s="37">
        <v>0</v>
      </c>
      <c r="CX43" s="37">
        <v>0</v>
      </c>
      <c r="CY43" s="37">
        <v>0</v>
      </c>
      <c r="CZ43" s="37">
        <v>0</v>
      </c>
      <c r="DA43" s="37">
        <v>0</v>
      </c>
      <c r="DB43" s="37">
        <v>0</v>
      </c>
      <c r="DC43" s="37">
        <v>0</v>
      </c>
      <c r="DD43" s="37">
        <v>0</v>
      </c>
      <c r="DE43" s="37">
        <v>0</v>
      </c>
      <c r="DF43" s="37">
        <v>0</v>
      </c>
      <c r="DG43" s="37">
        <v>0</v>
      </c>
      <c r="DH43" s="37">
        <v>0</v>
      </c>
      <c r="DI43" s="37">
        <v>0</v>
      </c>
      <c r="DJ43" s="37">
        <v>0</v>
      </c>
      <c r="DK43" s="37">
        <v>0</v>
      </c>
      <c r="DL43" s="37">
        <v>0</v>
      </c>
      <c r="DM43" s="37">
        <v>0</v>
      </c>
      <c r="DN43" s="37">
        <v>0</v>
      </c>
      <c r="DO43" s="37">
        <v>0</v>
      </c>
      <c r="DQ43" s="37"/>
      <c r="DR43" s="36" t="s">
        <v>165</v>
      </c>
      <c r="DS43" s="37">
        <v>0</v>
      </c>
      <c r="DT43" s="37">
        <v>0</v>
      </c>
      <c r="DU43" s="37">
        <v>0</v>
      </c>
      <c r="DV43" s="37">
        <v>0</v>
      </c>
      <c r="DW43" s="37">
        <v>0</v>
      </c>
      <c r="DX43" s="37">
        <v>0</v>
      </c>
      <c r="DY43" s="37">
        <v>0</v>
      </c>
      <c r="DZ43" s="37">
        <v>0</v>
      </c>
      <c r="EA43" s="37">
        <v>0</v>
      </c>
      <c r="EB43" s="37">
        <v>0</v>
      </c>
      <c r="EC43" s="37">
        <v>0</v>
      </c>
      <c r="ED43" s="37">
        <v>0</v>
      </c>
      <c r="EE43" s="37">
        <v>0</v>
      </c>
      <c r="EF43" s="37">
        <v>0</v>
      </c>
      <c r="EG43" s="37">
        <v>0</v>
      </c>
      <c r="EH43" s="37">
        <v>0</v>
      </c>
      <c r="EI43" s="37">
        <v>0</v>
      </c>
      <c r="EJ43" s="37">
        <v>0</v>
      </c>
      <c r="EK43" s="37">
        <v>0</v>
      </c>
      <c r="EL43" s="37">
        <v>0</v>
      </c>
      <c r="EM43" s="37">
        <v>0</v>
      </c>
      <c r="EO43" s="37"/>
      <c r="EP43" s="36" t="s">
        <v>165</v>
      </c>
      <c r="EQ43" s="37">
        <v>0.4</v>
      </c>
      <c r="ER43" s="37">
        <v>0.4</v>
      </c>
      <c r="ES43" s="37">
        <v>0.4</v>
      </c>
      <c r="ET43" s="37">
        <v>0.4</v>
      </c>
      <c r="EU43" s="37">
        <v>0.4</v>
      </c>
      <c r="EV43" s="37">
        <v>0.4</v>
      </c>
      <c r="EW43" s="37">
        <v>0.4</v>
      </c>
      <c r="EX43" s="37">
        <v>0.4</v>
      </c>
      <c r="EY43" s="37">
        <v>0.4</v>
      </c>
      <c r="EZ43" s="37">
        <v>0.4</v>
      </c>
      <c r="FA43" s="37">
        <v>0.4</v>
      </c>
      <c r="FB43" s="37">
        <v>0.4</v>
      </c>
      <c r="FC43" s="37">
        <v>0.4</v>
      </c>
      <c r="FD43" s="37">
        <v>0.4</v>
      </c>
      <c r="FE43" s="37">
        <v>0.4</v>
      </c>
      <c r="FF43" s="37">
        <v>0.4</v>
      </c>
      <c r="FG43" s="37">
        <v>0.4</v>
      </c>
      <c r="FH43" s="37">
        <v>0.4</v>
      </c>
      <c r="FI43" s="37">
        <v>0.4</v>
      </c>
      <c r="FJ43" s="37">
        <v>0.4</v>
      </c>
      <c r="FK43" s="37">
        <v>0.4</v>
      </c>
    </row>
    <row r="44" spans="1:167" ht="14.5">
      <c r="A44" s="37"/>
      <c r="B44" s="36" t="s">
        <v>166</v>
      </c>
      <c r="C44" s="37">
        <v>0.4</v>
      </c>
      <c r="D44" s="37">
        <v>0.4</v>
      </c>
      <c r="E44" s="37">
        <v>0.4</v>
      </c>
      <c r="F44" s="37">
        <v>0.4</v>
      </c>
      <c r="G44" s="37">
        <v>0.4</v>
      </c>
      <c r="H44" s="37">
        <v>0.4</v>
      </c>
      <c r="I44" s="37">
        <v>0.4</v>
      </c>
      <c r="J44" s="37">
        <v>0.4</v>
      </c>
      <c r="K44" s="37">
        <v>0.4</v>
      </c>
      <c r="L44" s="37">
        <v>0.4</v>
      </c>
      <c r="M44" s="37">
        <v>0.4</v>
      </c>
      <c r="N44" s="37">
        <v>0.4</v>
      </c>
      <c r="O44" s="37">
        <v>0.4</v>
      </c>
      <c r="P44" s="37">
        <v>0.4</v>
      </c>
      <c r="Q44" s="37">
        <v>0.4</v>
      </c>
      <c r="R44" s="37">
        <v>0.4</v>
      </c>
      <c r="S44" s="37">
        <v>0.4</v>
      </c>
      <c r="T44" s="37">
        <v>0.4</v>
      </c>
      <c r="U44" s="37">
        <v>0.4</v>
      </c>
      <c r="V44" s="37">
        <v>0.4</v>
      </c>
      <c r="W44" s="37">
        <v>0.4</v>
      </c>
      <c r="Y44" s="37"/>
      <c r="Z44" s="36" t="s">
        <v>166</v>
      </c>
      <c r="AA44" s="37">
        <v>0.5</v>
      </c>
      <c r="AB44" s="37">
        <v>0.5</v>
      </c>
      <c r="AC44" s="37">
        <v>0.5</v>
      </c>
      <c r="AD44" s="37">
        <v>0.5</v>
      </c>
      <c r="AE44" s="37">
        <v>0.5</v>
      </c>
      <c r="AF44" s="37">
        <v>0.5</v>
      </c>
      <c r="AG44" s="37">
        <v>0.5</v>
      </c>
      <c r="AH44" s="37">
        <v>0.5</v>
      </c>
      <c r="AI44" s="37">
        <v>0.5</v>
      </c>
      <c r="AJ44" s="37">
        <v>0.5</v>
      </c>
      <c r="AK44" s="37">
        <v>0.5</v>
      </c>
      <c r="AL44" s="37">
        <v>0.5</v>
      </c>
      <c r="AM44" s="37">
        <v>0.5</v>
      </c>
      <c r="AN44" s="37">
        <v>0.5</v>
      </c>
      <c r="AO44" s="37">
        <v>0.5</v>
      </c>
      <c r="AP44" s="37">
        <v>0.5</v>
      </c>
      <c r="AQ44" s="37">
        <v>0.5</v>
      </c>
      <c r="AR44" s="37">
        <v>0.5</v>
      </c>
      <c r="AS44" s="37">
        <v>0.5</v>
      </c>
      <c r="AT44" s="37">
        <v>0.5</v>
      </c>
      <c r="AU44" s="37">
        <v>0.5</v>
      </c>
      <c r="AW44" s="37"/>
      <c r="AX44" s="36" t="s">
        <v>166</v>
      </c>
      <c r="AY44" s="37">
        <v>0.1</v>
      </c>
      <c r="AZ44" s="37">
        <v>0.1</v>
      </c>
      <c r="BA44" s="37">
        <v>0.1</v>
      </c>
      <c r="BB44" s="37">
        <v>0.1</v>
      </c>
      <c r="BC44" s="37">
        <v>0.1</v>
      </c>
      <c r="BD44" s="37">
        <v>0.1</v>
      </c>
      <c r="BE44" s="37">
        <v>0.1</v>
      </c>
      <c r="BF44" s="37">
        <v>0.1</v>
      </c>
      <c r="BG44" s="37">
        <v>0.1</v>
      </c>
      <c r="BH44" s="37">
        <v>0.1</v>
      </c>
      <c r="BI44" s="37">
        <v>0.1</v>
      </c>
      <c r="BJ44" s="37">
        <v>0.1</v>
      </c>
      <c r="BK44" s="37">
        <v>0.1</v>
      </c>
      <c r="BL44" s="37">
        <v>0.1</v>
      </c>
      <c r="BM44" s="37">
        <v>0.1</v>
      </c>
      <c r="BN44" s="37">
        <v>0.1</v>
      </c>
      <c r="BO44" s="37">
        <v>0.1</v>
      </c>
      <c r="BP44" s="37">
        <v>0.1</v>
      </c>
      <c r="BQ44" s="37">
        <v>0.1</v>
      </c>
      <c r="BR44" s="37">
        <v>0.1</v>
      </c>
      <c r="BS44" s="37">
        <v>0.1</v>
      </c>
      <c r="BU44" s="37"/>
      <c r="BV44" s="36" t="s">
        <v>166</v>
      </c>
      <c r="BW44" s="37">
        <v>0</v>
      </c>
      <c r="BX44" s="37">
        <v>0</v>
      </c>
      <c r="BY44" s="37">
        <v>0</v>
      </c>
      <c r="BZ44" s="37">
        <v>0</v>
      </c>
      <c r="CA44" s="37">
        <v>0</v>
      </c>
      <c r="CB44" s="37">
        <v>0</v>
      </c>
      <c r="CC44" s="37">
        <v>0</v>
      </c>
      <c r="CD44" s="37">
        <v>0</v>
      </c>
      <c r="CE44" s="37">
        <v>0</v>
      </c>
      <c r="CF44" s="37">
        <v>0</v>
      </c>
      <c r="CG44" s="37">
        <v>0</v>
      </c>
      <c r="CH44" s="37">
        <v>0</v>
      </c>
      <c r="CI44" s="37">
        <v>0</v>
      </c>
      <c r="CJ44" s="37">
        <v>0</v>
      </c>
      <c r="CK44" s="37">
        <v>0</v>
      </c>
      <c r="CL44" s="37">
        <v>0</v>
      </c>
      <c r="CM44" s="37">
        <v>0</v>
      </c>
      <c r="CN44" s="37">
        <v>0</v>
      </c>
      <c r="CO44" s="37">
        <v>0</v>
      </c>
      <c r="CP44" s="37">
        <v>0</v>
      </c>
      <c r="CQ44" s="37">
        <v>0</v>
      </c>
      <c r="CS44" s="37"/>
      <c r="CT44" s="36" t="s">
        <v>166</v>
      </c>
      <c r="CU44" s="37">
        <v>0</v>
      </c>
      <c r="CV44" s="37">
        <v>0</v>
      </c>
      <c r="CW44" s="37">
        <v>0</v>
      </c>
      <c r="CX44" s="37">
        <v>0</v>
      </c>
      <c r="CY44" s="37">
        <v>0</v>
      </c>
      <c r="CZ44" s="37">
        <v>0</v>
      </c>
      <c r="DA44" s="37">
        <v>0</v>
      </c>
      <c r="DB44" s="37">
        <v>0</v>
      </c>
      <c r="DC44" s="37">
        <v>0</v>
      </c>
      <c r="DD44" s="37">
        <v>0</v>
      </c>
      <c r="DE44" s="37">
        <v>0</v>
      </c>
      <c r="DF44" s="37">
        <v>0</v>
      </c>
      <c r="DG44" s="37">
        <v>0</v>
      </c>
      <c r="DH44" s="37">
        <v>0</v>
      </c>
      <c r="DI44" s="37">
        <v>0</v>
      </c>
      <c r="DJ44" s="37">
        <v>0</v>
      </c>
      <c r="DK44" s="37">
        <v>0</v>
      </c>
      <c r="DL44" s="37">
        <v>0</v>
      </c>
      <c r="DM44" s="37">
        <v>0</v>
      </c>
      <c r="DN44" s="37">
        <v>0</v>
      </c>
      <c r="DO44" s="37">
        <v>0</v>
      </c>
      <c r="DQ44" s="37"/>
      <c r="DR44" s="36" t="s">
        <v>166</v>
      </c>
      <c r="DS44" s="37">
        <v>0</v>
      </c>
      <c r="DT44" s="37">
        <v>0</v>
      </c>
      <c r="DU44" s="37">
        <v>0</v>
      </c>
      <c r="DV44" s="37">
        <v>0</v>
      </c>
      <c r="DW44" s="37">
        <v>0</v>
      </c>
      <c r="DX44" s="37">
        <v>0</v>
      </c>
      <c r="DY44" s="37">
        <v>0</v>
      </c>
      <c r="DZ44" s="37">
        <v>0</v>
      </c>
      <c r="EA44" s="37">
        <v>0</v>
      </c>
      <c r="EB44" s="37">
        <v>0</v>
      </c>
      <c r="EC44" s="37">
        <v>0</v>
      </c>
      <c r="ED44" s="37">
        <v>0</v>
      </c>
      <c r="EE44" s="37">
        <v>0</v>
      </c>
      <c r="EF44" s="37">
        <v>0</v>
      </c>
      <c r="EG44" s="37">
        <v>0</v>
      </c>
      <c r="EH44" s="37">
        <v>0</v>
      </c>
      <c r="EI44" s="37">
        <v>0</v>
      </c>
      <c r="EJ44" s="37">
        <v>0</v>
      </c>
      <c r="EK44" s="37">
        <v>0</v>
      </c>
      <c r="EL44" s="37">
        <v>0</v>
      </c>
      <c r="EM44" s="37">
        <v>0</v>
      </c>
      <c r="EO44" s="37"/>
      <c r="EP44" s="36" t="s">
        <v>166</v>
      </c>
      <c r="EQ44" s="37">
        <v>0</v>
      </c>
      <c r="ER44" s="37">
        <v>0</v>
      </c>
      <c r="ES44" s="37">
        <v>0</v>
      </c>
      <c r="ET44" s="37">
        <v>0</v>
      </c>
      <c r="EU44" s="37">
        <v>0</v>
      </c>
      <c r="EV44" s="37">
        <v>0</v>
      </c>
      <c r="EW44" s="37">
        <v>0</v>
      </c>
      <c r="EX44" s="37">
        <v>0</v>
      </c>
      <c r="EY44" s="37">
        <v>0</v>
      </c>
      <c r="EZ44" s="37">
        <v>0</v>
      </c>
      <c r="FA44" s="37">
        <v>0</v>
      </c>
      <c r="FB44" s="37">
        <v>0</v>
      </c>
      <c r="FC44" s="37">
        <v>0</v>
      </c>
      <c r="FD44" s="37">
        <v>0</v>
      </c>
      <c r="FE44" s="37">
        <v>0</v>
      </c>
      <c r="FF44" s="37">
        <v>0</v>
      </c>
      <c r="FG44" s="37">
        <v>0</v>
      </c>
      <c r="FH44" s="37">
        <v>0</v>
      </c>
      <c r="FI44" s="37">
        <v>0</v>
      </c>
      <c r="FJ44" s="37">
        <v>0</v>
      </c>
      <c r="FK44" s="37">
        <v>0</v>
      </c>
    </row>
    <row r="45" spans="1:167" ht="14.5">
      <c r="A45" s="37"/>
      <c r="B45" s="36" t="s">
        <v>167</v>
      </c>
      <c r="C45" s="37">
        <v>0</v>
      </c>
      <c r="D45" s="37">
        <v>0</v>
      </c>
      <c r="E45" s="37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Y45" s="37"/>
      <c r="Z45" s="36" t="s">
        <v>167</v>
      </c>
      <c r="AA45" s="37">
        <v>0.4</v>
      </c>
      <c r="AB45" s="37">
        <v>0.5</v>
      </c>
      <c r="AC45" s="37">
        <v>0.5</v>
      </c>
      <c r="AD45" s="37">
        <v>0.5</v>
      </c>
      <c r="AE45" s="37">
        <v>0.5</v>
      </c>
      <c r="AF45" s="37">
        <v>0.5</v>
      </c>
      <c r="AG45" s="37">
        <v>0.5</v>
      </c>
      <c r="AH45" s="37">
        <v>0.5</v>
      </c>
      <c r="AI45" s="37">
        <v>0.5</v>
      </c>
      <c r="AJ45" s="37">
        <v>0.5</v>
      </c>
      <c r="AK45" s="37">
        <v>0.5</v>
      </c>
      <c r="AL45" s="37">
        <v>0.5</v>
      </c>
      <c r="AM45" s="37">
        <v>0.5</v>
      </c>
      <c r="AN45" s="37">
        <v>0.5</v>
      </c>
      <c r="AO45" s="37">
        <v>0.5</v>
      </c>
      <c r="AP45" s="37">
        <v>0.5</v>
      </c>
      <c r="AQ45" s="37">
        <v>0.5</v>
      </c>
      <c r="AR45" s="37">
        <v>0.6</v>
      </c>
      <c r="AS45" s="37">
        <v>0.6</v>
      </c>
      <c r="AT45" s="37">
        <v>0.6</v>
      </c>
      <c r="AU45" s="37">
        <v>0.6</v>
      </c>
      <c r="AW45" s="37"/>
      <c r="AX45" s="36" t="s">
        <v>167</v>
      </c>
      <c r="AY45" s="37">
        <v>0.2</v>
      </c>
      <c r="AZ45" s="37">
        <v>0.2</v>
      </c>
      <c r="BA45" s="37">
        <v>0.2</v>
      </c>
      <c r="BB45" s="37">
        <v>0.2</v>
      </c>
      <c r="BC45" s="37">
        <v>0.2</v>
      </c>
      <c r="BD45" s="37">
        <v>0.2</v>
      </c>
      <c r="BE45" s="37">
        <v>0.2</v>
      </c>
      <c r="BF45" s="37">
        <v>0.2</v>
      </c>
      <c r="BG45" s="37">
        <v>0.2</v>
      </c>
      <c r="BH45" s="37">
        <v>0.2</v>
      </c>
      <c r="BI45" s="37">
        <v>0.3</v>
      </c>
      <c r="BJ45" s="37">
        <v>0.3</v>
      </c>
      <c r="BK45" s="37">
        <v>0.3</v>
      </c>
      <c r="BL45" s="37">
        <v>0.3</v>
      </c>
      <c r="BM45" s="37">
        <v>0.3</v>
      </c>
      <c r="BN45" s="37">
        <v>0.3</v>
      </c>
      <c r="BO45" s="37">
        <v>0.3</v>
      </c>
      <c r="BP45" s="37">
        <v>0.3</v>
      </c>
      <c r="BQ45" s="37">
        <v>0.3</v>
      </c>
      <c r="BR45" s="37">
        <v>0.3</v>
      </c>
      <c r="BS45" s="37">
        <v>0.3</v>
      </c>
      <c r="BU45" s="37"/>
      <c r="BV45" s="36" t="s">
        <v>167</v>
      </c>
      <c r="BW45" s="37">
        <v>0</v>
      </c>
      <c r="BX45" s="37">
        <v>0</v>
      </c>
      <c r="BY45" s="37">
        <v>0</v>
      </c>
      <c r="BZ45" s="37">
        <v>0</v>
      </c>
      <c r="CA45" s="37">
        <v>0</v>
      </c>
      <c r="CB45" s="37">
        <v>0</v>
      </c>
      <c r="CC45" s="37">
        <v>0</v>
      </c>
      <c r="CD45" s="37">
        <v>0</v>
      </c>
      <c r="CE45" s="37">
        <v>0</v>
      </c>
      <c r="CF45" s="37">
        <v>0</v>
      </c>
      <c r="CG45" s="37">
        <v>0</v>
      </c>
      <c r="CH45" s="37">
        <v>0</v>
      </c>
      <c r="CI45" s="37">
        <v>0</v>
      </c>
      <c r="CJ45" s="37">
        <v>0</v>
      </c>
      <c r="CK45" s="37">
        <v>0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36" t="s">
        <v>167</v>
      </c>
      <c r="CU45" s="37">
        <v>0</v>
      </c>
      <c r="CV45" s="37">
        <v>0</v>
      </c>
      <c r="CW45" s="37">
        <v>0</v>
      </c>
      <c r="CX45" s="37">
        <v>0</v>
      </c>
      <c r="CY45" s="37">
        <v>0</v>
      </c>
      <c r="CZ45" s="37">
        <v>0</v>
      </c>
      <c r="DA45" s="37">
        <v>0</v>
      </c>
      <c r="DB45" s="37">
        <v>0</v>
      </c>
      <c r="DC45" s="37">
        <v>0</v>
      </c>
      <c r="DD45" s="37">
        <v>0</v>
      </c>
      <c r="DE45" s="37">
        <v>0</v>
      </c>
      <c r="DF45" s="37">
        <v>0</v>
      </c>
      <c r="DG45" s="37">
        <v>0</v>
      </c>
      <c r="DH45" s="37">
        <v>0</v>
      </c>
      <c r="DI45" s="37">
        <v>0</v>
      </c>
      <c r="DJ45" s="37">
        <v>0</v>
      </c>
      <c r="DK45" s="37">
        <v>0</v>
      </c>
      <c r="DL45" s="37">
        <v>0</v>
      </c>
      <c r="DM45" s="37">
        <v>0</v>
      </c>
      <c r="DN45" s="37">
        <v>0</v>
      </c>
      <c r="DO45" s="37">
        <v>0</v>
      </c>
      <c r="DQ45" s="37"/>
      <c r="DR45" s="36" t="s">
        <v>167</v>
      </c>
      <c r="DS45" s="37">
        <v>0.8</v>
      </c>
      <c r="DT45" s="37">
        <v>0.8</v>
      </c>
      <c r="DU45" s="37">
        <v>0.8</v>
      </c>
      <c r="DV45" s="37">
        <v>0.8</v>
      </c>
      <c r="DW45" s="37">
        <v>0.8</v>
      </c>
      <c r="DX45" s="37">
        <v>0.9</v>
      </c>
      <c r="DY45" s="37">
        <v>0.9</v>
      </c>
      <c r="DZ45" s="37">
        <v>0.9</v>
      </c>
      <c r="EA45" s="37">
        <v>0.9</v>
      </c>
      <c r="EB45" s="37">
        <v>0.9</v>
      </c>
      <c r="EC45" s="37">
        <v>0.9</v>
      </c>
      <c r="ED45" s="37">
        <v>0.9</v>
      </c>
      <c r="EE45" s="37">
        <v>0.9</v>
      </c>
      <c r="EF45" s="37">
        <v>0.9</v>
      </c>
      <c r="EG45" s="37">
        <v>0.9</v>
      </c>
      <c r="EH45" s="37">
        <v>0.9</v>
      </c>
      <c r="EI45" s="37">
        <v>0.9</v>
      </c>
      <c r="EJ45" s="37">
        <v>0.9</v>
      </c>
      <c r="EK45" s="37">
        <v>0.9</v>
      </c>
      <c r="EL45" s="37">
        <v>0.9</v>
      </c>
      <c r="EM45" s="37">
        <v>0.9</v>
      </c>
      <c r="EO45" s="37"/>
      <c r="EP45" s="36" t="s">
        <v>167</v>
      </c>
      <c r="EQ45" s="37">
        <v>0.1</v>
      </c>
      <c r="ER45" s="37">
        <v>0.1</v>
      </c>
      <c r="ES45" s="37">
        <v>0.1</v>
      </c>
      <c r="ET45" s="37">
        <v>0.1</v>
      </c>
      <c r="EU45" s="37">
        <v>0.1</v>
      </c>
      <c r="EV45" s="37">
        <v>0.1</v>
      </c>
      <c r="EW45" s="37">
        <v>0.1</v>
      </c>
      <c r="EX45" s="37">
        <v>0.1</v>
      </c>
      <c r="EY45" s="37">
        <v>0.1</v>
      </c>
      <c r="EZ45" s="37">
        <v>0.1</v>
      </c>
      <c r="FA45" s="37">
        <v>0.1</v>
      </c>
      <c r="FB45" s="37">
        <v>0.2</v>
      </c>
      <c r="FC45" s="37">
        <v>0.2</v>
      </c>
      <c r="FD45" s="37">
        <v>0.2</v>
      </c>
      <c r="FE45" s="37">
        <v>0.2</v>
      </c>
      <c r="FF45" s="37">
        <v>0.2</v>
      </c>
      <c r="FG45" s="37">
        <v>0.2</v>
      </c>
      <c r="FH45" s="37">
        <v>0.2</v>
      </c>
      <c r="FI45" s="37">
        <v>0.2</v>
      </c>
      <c r="FJ45" s="37">
        <v>0.2</v>
      </c>
      <c r="FK45" s="37">
        <v>0.2</v>
      </c>
    </row>
    <row r="46" spans="1:167" ht="14.5">
      <c r="A46" s="37"/>
      <c r="B46" s="36" t="s">
        <v>168</v>
      </c>
      <c r="C46" s="37">
        <v>0.1</v>
      </c>
      <c r="D46" s="37">
        <v>0.1</v>
      </c>
      <c r="E46" s="37">
        <v>0.1</v>
      </c>
      <c r="F46" s="37">
        <v>0.1</v>
      </c>
      <c r="G46" s="37">
        <v>0.1</v>
      </c>
      <c r="H46" s="37">
        <v>0.1</v>
      </c>
      <c r="I46" s="37">
        <v>0.1</v>
      </c>
      <c r="J46" s="37">
        <v>0.1</v>
      </c>
      <c r="K46" s="37">
        <v>0.1</v>
      </c>
      <c r="L46" s="37">
        <v>0.1</v>
      </c>
      <c r="M46" s="37">
        <v>0.1</v>
      </c>
      <c r="N46" s="37">
        <v>0.1</v>
      </c>
      <c r="O46" s="37">
        <v>0.1</v>
      </c>
      <c r="P46" s="37">
        <v>0.1</v>
      </c>
      <c r="Q46" s="37">
        <v>0.1</v>
      </c>
      <c r="R46" s="37">
        <v>0.1</v>
      </c>
      <c r="S46" s="37">
        <v>0.1</v>
      </c>
      <c r="T46" s="37">
        <v>0.1</v>
      </c>
      <c r="U46" s="37">
        <v>0.1</v>
      </c>
      <c r="V46" s="37">
        <v>0.1</v>
      </c>
      <c r="W46" s="37">
        <v>0.1</v>
      </c>
      <c r="Y46" s="37"/>
      <c r="Z46" s="36" t="s">
        <v>168</v>
      </c>
      <c r="AA46" s="37">
        <v>1.8</v>
      </c>
      <c r="AB46" s="37">
        <v>1.8</v>
      </c>
      <c r="AC46" s="37">
        <v>1.9</v>
      </c>
      <c r="AD46" s="37">
        <v>1.9</v>
      </c>
      <c r="AE46" s="37">
        <v>2</v>
      </c>
      <c r="AF46" s="37">
        <v>2</v>
      </c>
      <c r="AG46" s="37">
        <v>2</v>
      </c>
      <c r="AH46" s="37">
        <v>2</v>
      </c>
      <c r="AI46" s="37">
        <v>2</v>
      </c>
      <c r="AJ46" s="37">
        <v>2</v>
      </c>
      <c r="AK46" s="37">
        <v>2.1</v>
      </c>
      <c r="AL46" s="37">
        <v>2.1</v>
      </c>
      <c r="AM46" s="37">
        <v>2.1</v>
      </c>
      <c r="AN46" s="37">
        <v>2.1</v>
      </c>
      <c r="AO46" s="37">
        <v>2.1</v>
      </c>
      <c r="AP46" s="37">
        <v>2.1</v>
      </c>
      <c r="AQ46" s="37">
        <v>2.2000000000000002</v>
      </c>
      <c r="AR46" s="37">
        <v>2.2000000000000002</v>
      </c>
      <c r="AS46" s="37">
        <v>2.2000000000000002</v>
      </c>
      <c r="AT46" s="37">
        <v>2.2000000000000002</v>
      </c>
      <c r="AU46" s="37">
        <v>2.2999999999999998</v>
      </c>
      <c r="AW46" s="37"/>
      <c r="AX46" s="36" t="s">
        <v>168</v>
      </c>
      <c r="AY46" s="37">
        <v>0.2</v>
      </c>
      <c r="AZ46" s="37">
        <v>0.2</v>
      </c>
      <c r="BA46" s="37">
        <v>0.2</v>
      </c>
      <c r="BB46" s="37">
        <v>0.2</v>
      </c>
      <c r="BC46" s="37">
        <v>0.2</v>
      </c>
      <c r="BD46" s="37">
        <v>0.2</v>
      </c>
      <c r="BE46" s="37">
        <v>0.2</v>
      </c>
      <c r="BF46" s="37">
        <v>0.2</v>
      </c>
      <c r="BG46" s="37">
        <v>0.2</v>
      </c>
      <c r="BH46" s="37">
        <v>0.2</v>
      </c>
      <c r="BI46" s="37">
        <v>0.2</v>
      </c>
      <c r="BJ46" s="37">
        <v>0.2</v>
      </c>
      <c r="BK46" s="37">
        <v>0.2</v>
      </c>
      <c r="BL46" s="37">
        <v>0.2</v>
      </c>
      <c r="BM46" s="37">
        <v>0.2</v>
      </c>
      <c r="BN46" s="37">
        <v>0.2</v>
      </c>
      <c r="BO46" s="37">
        <v>0.2</v>
      </c>
      <c r="BP46" s="37">
        <v>0.2</v>
      </c>
      <c r="BQ46" s="37">
        <v>0.2</v>
      </c>
      <c r="BR46" s="37">
        <v>0.2</v>
      </c>
      <c r="BS46" s="37">
        <v>0.2</v>
      </c>
      <c r="BU46" s="37"/>
      <c r="BV46" s="36" t="s">
        <v>168</v>
      </c>
      <c r="BW46" s="37">
        <v>0</v>
      </c>
      <c r="BX46" s="37">
        <v>0</v>
      </c>
      <c r="BY46" s="37">
        <v>0</v>
      </c>
      <c r="BZ46" s="37">
        <v>0</v>
      </c>
      <c r="CA46" s="37">
        <v>0.1</v>
      </c>
      <c r="CB46" s="37">
        <v>0.1</v>
      </c>
      <c r="CC46" s="37">
        <v>0.1</v>
      </c>
      <c r="CD46" s="37">
        <v>0.1</v>
      </c>
      <c r="CE46" s="37">
        <v>0.1</v>
      </c>
      <c r="CF46" s="37">
        <v>0.1</v>
      </c>
      <c r="CG46" s="37">
        <v>0.1</v>
      </c>
      <c r="CH46" s="37">
        <v>0.1</v>
      </c>
      <c r="CI46" s="37">
        <v>0.1</v>
      </c>
      <c r="CJ46" s="37">
        <v>0.1</v>
      </c>
      <c r="CK46" s="37">
        <v>0.1</v>
      </c>
      <c r="CL46" s="37">
        <v>0.1</v>
      </c>
      <c r="CM46" s="37">
        <v>0.1</v>
      </c>
      <c r="CN46" s="37">
        <v>0.1</v>
      </c>
      <c r="CO46" s="37">
        <v>0.1</v>
      </c>
      <c r="CP46" s="37">
        <v>0.1</v>
      </c>
      <c r="CQ46" s="37">
        <v>0.1</v>
      </c>
      <c r="CS46" s="37"/>
      <c r="CT46" s="36" t="s">
        <v>168</v>
      </c>
      <c r="CU46" s="37">
        <v>0</v>
      </c>
      <c r="CV46" s="37">
        <v>0</v>
      </c>
      <c r="CW46" s="37">
        <v>0</v>
      </c>
      <c r="CX46" s="37">
        <v>0</v>
      </c>
      <c r="CY46" s="37">
        <v>0</v>
      </c>
      <c r="CZ46" s="37">
        <v>0</v>
      </c>
      <c r="DA46" s="37">
        <v>0</v>
      </c>
      <c r="DB46" s="37">
        <v>0</v>
      </c>
      <c r="DC46" s="37">
        <v>0</v>
      </c>
      <c r="DD46" s="37">
        <v>0</v>
      </c>
      <c r="DE46" s="37">
        <v>0</v>
      </c>
      <c r="DF46" s="37">
        <v>0</v>
      </c>
      <c r="DG46" s="37">
        <v>0</v>
      </c>
      <c r="DH46" s="37">
        <v>0</v>
      </c>
      <c r="DI46" s="37">
        <v>0</v>
      </c>
      <c r="DJ46" s="37">
        <v>0</v>
      </c>
      <c r="DK46" s="37">
        <v>0</v>
      </c>
      <c r="DL46" s="37">
        <v>0</v>
      </c>
      <c r="DM46" s="37">
        <v>0</v>
      </c>
      <c r="DN46" s="37">
        <v>0</v>
      </c>
      <c r="DO46" s="37">
        <v>0</v>
      </c>
      <c r="DQ46" s="37"/>
      <c r="DR46" s="36" t="s">
        <v>168</v>
      </c>
      <c r="DS46" s="37">
        <v>0</v>
      </c>
      <c r="DT46" s="37">
        <v>0</v>
      </c>
      <c r="DU46" s="37">
        <v>0</v>
      </c>
      <c r="DV46" s="37">
        <v>0</v>
      </c>
      <c r="DW46" s="37">
        <v>0</v>
      </c>
      <c r="DX46" s="37">
        <v>0</v>
      </c>
      <c r="DY46" s="37">
        <v>0</v>
      </c>
      <c r="DZ46" s="37">
        <v>0</v>
      </c>
      <c r="EA46" s="37">
        <v>0</v>
      </c>
      <c r="EB46" s="37">
        <v>0</v>
      </c>
      <c r="EC46" s="37">
        <v>0</v>
      </c>
      <c r="ED46" s="37">
        <v>0</v>
      </c>
      <c r="EE46" s="37">
        <v>0</v>
      </c>
      <c r="EF46" s="37">
        <v>0</v>
      </c>
      <c r="EG46" s="37">
        <v>0</v>
      </c>
      <c r="EH46" s="37">
        <v>0</v>
      </c>
      <c r="EI46" s="37">
        <v>0</v>
      </c>
      <c r="EJ46" s="37">
        <v>0</v>
      </c>
      <c r="EK46" s="37">
        <v>0</v>
      </c>
      <c r="EL46" s="37">
        <v>0</v>
      </c>
      <c r="EM46" s="37">
        <v>0</v>
      </c>
      <c r="EO46" s="37"/>
      <c r="EP46" s="36" t="s">
        <v>168</v>
      </c>
      <c r="EQ46" s="37">
        <v>0</v>
      </c>
      <c r="ER46" s="37">
        <v>0</v>
      </c>
      <c r="ES46" s="37">
        <v>0</v>
      </c>
      <c r="ET46" s="37">
        <v>0</v>
      </c>
      <c r="EU46" s="37">
        <v>0</v>
      </c>
      <c r="EV46" s="37">
        <v>0</v>
      </c>
      <c r="EW46" s="37">
        <v>0</v>
      </c>
      <c r="EX46" s="37">
        <v>0</v>
      </c>
      <c r="EY46" s="37">
        <v>0</v>
      </c>
      <c r="EZ46" s="37">
        <v>0</v>
      </c>
      <c r="FA46" s="37">
        <v>0</v>
      </c>
      <c r="FB46" s="37">
        <v>0</v>
      </c>
      <c r="FC46" s="37">
        <v>0</v>
      </c>
      <c r="FD46" s="37">
        <v>0</v>
      </c>
      <c r="FE46" s="37">
        <v>0</v>
      </c>
      <c r="FF46" s="37">
        <v>0</v>
      </c>
      <c r="FG46" s="37">
        <v>0</v>
      </c>
      <c r="FH46" s="37">
        <v>0</v>
      </c>
      <c r="FI46" s="37">
        <v>0</v>
      </c>
      <c r="FJ46" s="37">
        <v>0</v>
      </c>
      <c r="FK46" s="37">
        <v>0</v>
      </c>
    </row>
    <row r="47" spans="1:167" ht="14.5">
      <c r="A47" s="206"/>
      <c r="B47" s="206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206"/>
      <c r="Z47" s="206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206"/>
      <c r="AX47" s="206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206"/>
      <c r="BV47" s="206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206"/>
      <c r="CT47" s="206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206"/>
      <c r="DR47" s="206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206"/>
      <c r="EP47" s="206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4.5">
      <c r="A48" s="208" t="s">
        <v>169</v>
      </c>
      <c r="B48" s="208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208" t="s">
        <v>169</v>
      </c>
      <c r="Z48" s="208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208" t="s">
        <v>169</v>
      </c>
      <c r="AX48" s="208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208" t="s">
        <v>169</v>
      </c>
      <c r="BV48" s="208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208" t="s">
        <v>169</v>
      </c>
      <c r="CT48" s="208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208" t="s">
        <v>169</v>
      </c>
      <c r="DR48" s="208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208" t="s">
        <v>169</v>
      </c>
      <c r="EP48" s="208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4.5">
      <c r="A49" s="206"/>
      <c r="B49" s="20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206"/>
      <c r="Z49" s="206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206"/>
      <c r="AX49" s="206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206"/>
      <c r="BV49" s="206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206"/>
      <c r="CT49" s="206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206"/>
      <c r="DR49" s="206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206"/>
      <c r="EP49" s="206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4.5">
      <c r="A50" s="206"/>
      <c r="B50" s="206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206"/>
      <c r="Z50" s="206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206"/>
      <c r="AX50" s="206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206"/>
      <c r="BV50" s="206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206"/>
      <c r="CT50" s="206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206"/>
      <c r="DR50" s="206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206"/>
      <c r="EP50" s="206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4.5">
      <c r="A51" s="206"/>
      <c r="B51" s="206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206"/>
      <c r="Z51" s="206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206"/>
      <c r="AX51" s="206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206"/>
      <c r="BV51" s="206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206"/>
      <c r="CT51" s="206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206"/>
      <c r="DR51" s="206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206"/>
      <c r="EP51" s="206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4.5">
      <c r="A52" s="206"/>
      <c r="B52" s="206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206"/>
      <c r="Z52" s="206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206"/>
      <c r="AX52" s="206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206"/>
      <c r="BV52" s="206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206"/>
      <c r="CT52" s="206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206"/>
      <c r="DR52" s="206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206"/>
      <c r="EP52" s="206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4.5">
      <c r="A53" s="206"/>
      <c r="B53" s="206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206"/>
      <c r="Z53" s="206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206"/>
      <c r="AX53" s="206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206"/>
      <c r="BV53" s="206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206"/>
      <c r="CT53" s="206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206"/>
      <c r="DR53" s="206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206"/>
      <c r="EP53" s="206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4.5">
      <c r="A54" s="206"/>
      <c r="B54" s="206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206"/>
      <c r="Z54" s="206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206"/>
      <c r="AX54" s="206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206"/>
      <c r="BV54" s="206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206"/>
      <c r="CT54" s="206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206"/>
      <c r="DR54" s="206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206"/>
      <c r="EP54" s="206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4.5">
      <c r="A55" s="206"/>
      <c r="B55" s="206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206"/>
      <c r="Z55" s="206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206"/>
      <c r="AX55" s="206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206"/>
      <c r="BV55" s="206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206"/>
      <c r="CT55" s="206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206"/>
      <c r="DR55" s="206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206"/>
      <c r="EP55" s="206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4.5">
      <c r="A56" s="206"/>
      <c r="B56" s="206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206"/>
      <c r="Z56" s="206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206"/>
      <c r="AX56" s="206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206"/>
      <c r="BV56" s="206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206"/>
      <c r="CT56" s="206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206"/>
      <c r="DR56" s="206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206"/>
      <c r="EP56" s="206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4.5">
      <c r="A57" s="206"/>
      <c r="B57" s="206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206"/>
      <c r="Z57" s="206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206"/>
      <c r="AX57" s="206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206"/>
      <c r="BV57" s="206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206"/>
      <c r="CT57" s="206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206"/>
      <c r="DR57" s="206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206"/>
      <c r="EP57" s="206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4.5">
      <c r="A58" s="206"/>
      <c r="B58" s="206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206"/>
      <c r="Z58" s="206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206"/>
      <c r="AX58" s="206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206"/>
      <c r="BV58" s="206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206"/>
      <c r="CT58" s="206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206"/>
      <c r="DR58" s="206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206"/>
      <c r="EP58" s="206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4.5">
      <c r="A59" s="206"/>
      <c r="B59" s="206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206"/>
      <c r="Z59" s="206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206"/>
      <c r="AX59" s="206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206"/>
      <c r="BV59" s="206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206"/>
      <c r="CT59" s="206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206"/>
      <c r="DR59" s="206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206"/>
      <c r="EP59" s="206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4.5">
      <c r="A60" s="206"/>
      <c r="B60" s="206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206"/>
      <c r="Z60" s="206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206"/>
      <c r="AX60" s="206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206"/>
      <c r="BV60" s="206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206"/>
      <c r="CT60" s="206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206"/>
      <c r="DR60" s="206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206"/>
      <c r="EP60" s="206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4.5">
      <c r="A61" s="206"/>
      <c r="B61" s="206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206"/>
      <c r="Z61" s="206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206"/>
      <c r="AX61" s="206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206"/>
      <c r="BV61" s="206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206"/>
      <c r="CT61" s="206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206"/>
      <c r="DR61" s="206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206"/>
      <c r="EP61" s="206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4.5">
      <c r="A62" s="206"/>
      <c r="B62" s="206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206"/>
      <c r="Z62" s="206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206"/>
      <c r="AX62" s="206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206"/>
      <c r="BV62" s="206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206"/>
      <c r="CT62" s="206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206"/>
      <c r="DR62" s="206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206"/>
      <c r="EP62" s="206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4.5">
      <c r="A63" s="206"/>
      <c r="B63" s="206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206"/>
      <c r="Z63" s="206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206"/>
      <c r="AX63" s="206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206"/>
      <c r="BV63" s="206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206"/>
      <c r="CT63" s="206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206"/>
      <c r="DR63" s="206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206"/>
      <c r="EP63" s="206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4.5">
      <c r="A64" s="206"/>
      <c r="B64" s="206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206"/>
      <c r="Z64" s="206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206"/>
      <c r="AX64" s="206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206"/>
      <c r="BV64" s="206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206"/>
      <c r="CT64" s="206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206"/>
      <c r="DR64" s="206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206"/>
      <c r="EP64" s="206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4.5">
      <c r="A65" s="206"/>
      <c r="B65" s="206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206"/>
      <c r="Z65" s="206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206"/>
      <c r="AX65" s="206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206"/>
      <c r="BV65" s="206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206"/>
      <c r="CT65" s="206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206"/>
      <c r="DR65" s="206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206"/>
      <c r="EP65" s="206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4.5">
      <c r="A66" s="206"/>
      <c r="B66" s="206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206"/>
      <c r="Z66" s="206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206"/>
      <c r="AX66" s="206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206"/>
      <c r="BV66" s="206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206"/>
      <c r="CT66" s="206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206"/>
      <c r="DR66" s="206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206"/>
      <c r="EP66" s="206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4.5">
      <c r="A67" s="206"/>
      <c r="B67" s="206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206"/>
      <c r="Z67" s="206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206"/>
      <c r="AX67" s="206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206"/>
      <c r="BV67" s="206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206"/>
      <c r="CT67" s="206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206"/>
      <c r="DR67" s="206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206"/>
      <c r="EP67" s="206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4.5">
      <c r="A68" s="206"/>
      <c r="B68" s="206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206"/>
      <c r="Z68" s="206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206"/>
      <c r="AX68" s="206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206"/>
      <c r="BV68" s="206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206"/>
      <c r="CT68" s="206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206"/>
      <c r="DR68" s="206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206"/>
      <c r="EP68" s="206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4.5">
      <c r="A69" s="206"/>
      <c r="B69" s="206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206"/>
      <c r="Z69" s="206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206"/>
      <c r="AX69" s="206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206"/>
      <c r="BV69" s="206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206"/>
      <c r="CT69" s="206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206"/>
      <c r="DR69" s="206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206"/>
      <c r="EP69" s="206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4.5">
      <c r="A70" s="206"/>
      <c r="B70" s="206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206"/>
      <c r="Z70" s="206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206"/>
      <c r="AX70" s="206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206"/>
      <c r="BV70" s="206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206"/>
      <c r="CT70" s="206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206"/>
      <c r="DR70" s="206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206"/>
      <c r="EP70" s="206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4.5">
      <c r="A71" s="206"/>
      <c r="B71" s="206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206"/>
      <c r="Z71" s="206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206"/>
      <c r="AX71" s="206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206"/>
      <c r="BV71" s="206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206"/>
      <c r="CT71" s="206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206"/>
      <c r="DR71" s="206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206"/>
      <c r="EP71" s="206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4.5">
      <c r="A72" s="206"/>
      <c r="B72" s="206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206"/>
      <c r="Z72" s="206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206"/>
      <c r="AX72" s="206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206"/>
      <c r="BV72" s="206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206"/>
      <c r="CT72" s="206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206"/>
      <c r="DR72" s="206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206"/>
      <c r="EP72" s="206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4.5">
      <c r="A73" s="206"/>
      <c r="B73" s="206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206"/>
      <c r="Z73" s="206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206"/>
      <c r="AX73" s="206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206"/>
      <c r="BV73" s="206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206"/>
      <c r="CT73" s="206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206"/>
      <c r="DR73" s="206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206"/>
      <c r="EP73" s="206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4.5">
      <c r="A74" s="206"/>
      <c r="B74" s="206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206"/>
      <c r="Z74" s="206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206"/>
      <c r="AX74" s="206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206"/>
      <c r="BV74" s="206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206"/>
      <c r="CT74" s="206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206"/>
      <c r="DR74" s="206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206"/>
      <c r="EP74" s="206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4.5">
      <c r="A75" s="206"/>
      <c r="B75" s="206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206"/>
      <c r="EP75" s="206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4.5">
      <c r="A76" s="206"/>
      <c r="B76" s="206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206"/>
      <c r="EP76" s="206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4.5">
      <c r="A77" s="206"/>
      <c r="B77" s="206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206"/>
      <c r="EP77" s="206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4.5">
      <c r="A78" s="206"/>
      <c r="B78" s="206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206"/>
      <c r="EP78" s="206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4.5">
      <c r="A79" s="206"/>
      <c r="B79" s="206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206"/>
      <c r="EP79" s="206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4.5">
      <c r="A80" s="206"/>
      <c r="B80" s="206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206"/>
      <c r="EP80" s="206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4.5">
      <c r="A81" s="206"/>
      <c r="B81" s="206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206"/>
      <c r="EP81" s="206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4.5">
      <c r="A82" s="206"/>
      <c r="B82" s="206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206"/>
      <c r="EP82" s="206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4.5">
      <c r="A83" s="206"/>
      <c r="B83" s="206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206"/>
      <c r="EP83" s="206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4.5">
      <c r="A84" s="206"/>
      <c r="B84" s="206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206"/>
      <c r="EP84" s="206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4.5">
      <c r="A85" s="206"/>
      <c r="B85" s="206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206"/>
      <c r="EP85" s="206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4.5">
      <c r="A86" s="206"/>
      <c r="B86" s="206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206"/>
      <c r="EP86" s="206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4.5">
      <c r="A87" s="206"/>
      <c r="B87" s="206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206"/>
      <c r="EP87" s="206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4.5">
      <c r="A88" s="206"/>
      <c r="B88" s="206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206"/>
      <c r="EP88" s="206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4.5">
      <c r="A89" s="206"/>
      <c r="B89" s="206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206"/>
      <c r="EP89" s="206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4.5">
      <c r="A90" s="206"/>
      <c r="B90" s="206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206"/>
      <c r="EP90" s="206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4.5">
      <c r="A91" s="206"/>
      <c r="B91" s="206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206"/>
      <c r="EP91" s="206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4.5">
      <c r="A92" s="206"/>
      <c r="B92" s="206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206"/>
      <c r="EP92" s="206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4.5">
      <c r="A93" s="206"/>
      <c r="B93" s="206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206"/>
      <c r="EP93" s="206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4.5">
      <c r="A94" s="206"/>
      <c r="B94" s="206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206"/>
      <c r="EP94" s="206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4.5">
      <c r="A95" s="206"/>
      <c r="B95" s="206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206"/>
      <c r="EP95" s="206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4.5">
      <c r="A96" s="206"/>
      <c r="B96" s="206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206"/>
      <c r="EP96" s="206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4.5">
      <c r="A97" s="206"/>
      <c r="B97" s="206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206"/>
      <c r="EP97" s="206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4.5">
      <c r="A98" s="206"/>
      <c r="B98" s="206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206"/>
      <c r="EP98" s="206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4.5">
      <c r="A99" s="206"/>
      <c r="B99" s="206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206"/>
      <c r="EP99" s="206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4.5">
      <c r="A100" s="206"/>
      <c r="B100" s="206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206"/>
      <c r="EP100" s="206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4.5">
      <c r="A101" s="206"/>
      <c r="B101" s="206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206"/>
      <c r="EP101" s="206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4.5">
      <c r="A102" s="206"/>
      <c r="B102" s="206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206"/>
      <c r="EP102" s="206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4.5">
      <c r="A103" s="206"/>
      <c r="B103" s="206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206"/>
      <c r="EP103" s="206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4.5">
      <c r="A104" s="206"/>
      <c r="B104" s="206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206"/>
      <c r="EP104" s="206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4.5">
      <c r="A105" s="206"/>
      <c r="B105" s="206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</row>
    <row r="106" spans="1:167" ht="14.5">
      <c r="A106" s="206"/>
      <c r="B106" s="206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</row>
    <row r="107" spans="1:167" ht="14.5">
      <c r="A107" s="206"/>
      <c r="B107" s="206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</row>
    <row r="108" spans="1:167" ht="14.5">
      <c r="A108" s="206"/>
      <c r="B108" s="206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</row>
    <row r="109" spans="1:167" ht="14.5">
      <c r="A109" s="206"/>
      <c r="B109" s="206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</row>
    <row r="110" spans="1:167" ht="14.5">
      <c r="A110" s="206"/>
      <c r="B110" s="206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</row>
    <row r="111" spans="1:167" ht="14.5">
      <c r="A111" s="206"/>
      <c r="B111" s="206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4.5">
      <c r="A112" s="206"/>
      <c r="B112" s="206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4.5">
      <c r="A113" s="206"/>
      <c r="B113" s="206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4.5">
      <c r="A114" s="206"/>
      <c r="B114" s="206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4.5">
      <c r="A115" s="206"/>
      <c r="B115" s="206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4.5">
      <c r="A116" s="206"/>
      <c r="B116" s="206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4.5">
      <c r="A117" s="206"/>
      <c r="B117" s="206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4.5">
      <c r="A118" s="206"/>
      <c r="B118" s="206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4.5">
      <c r="A119" s="206"/>
      <c r="B119" s="206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4.5">
      <c r="A120" s="206"/>
      <c r="B120" s="206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4.5">
      <c r="A121" s="206"/>
      <c r="B121" s="206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4.5">
      <c r="A122" s="206"/>
      <c r="B122" s="206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4.5">
      <c r="A123" s="206"/>
      <c r="B123" s="206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4.5">
      <c r="A124" s="206"/>
      <c r="B124" s="206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4.5">
      <c r="A125" s="206"/>
      <c r="B125" s="206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4.5">
      <c r="A126" s="206"/>
      <c r="B126" s="206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4.5">
      <c r="A127" s="206"/>
      <c r="B127" s="206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4.5">
      <c r="A128" s="206"/>
      <c r="B128" s="206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4.5">
      <c r="A129" s="206"/>
      <c r="B129" s="206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4.5">
      <c r="A130" s="206"/>
      <c r="B130" s="206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4.5">
      <c r="A131" s="206"/>
      <c r="B131" s="206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4.5">
      <c r="A132" s="206"/>
      <c r="B132" s="206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4.5">
      <c r="A133" s="206"/>
      <c r="B133" s="206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4.5">
      <c r="A134" s="206"/>
      <c r="B134" s="206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4.5">
      <c r="A135" s="206"/>
      <c r="B135" s="206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4.5">
      <c r="A136" s="206"/>
      <c r="B136" s="206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4.5">
      <c r="A137" s="206"/>
      <c r="B137" s="206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4.5">
      <c r="A138" s="206"/>
      <c r="B138" s="206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4.5">
      <c r="A139" s="206"/>
      <c r="B139" s="206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4.5">
      <c r="A140" s="206"/>
      <c r="B140" s="206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4.5">
      <c r="A141" s="206"/>
      <c r="B141" s="206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4.5">
      <c r="A142" s="206"/>
      <c r="B142" s="206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4.5">
      <c r="A143" s="206"/>
      <c r="B143" s="206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4.5">
      <c r="A144" s="206"/>
      <c r="B144" s="206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4.5">
      <c r="A145" s="206"/>
      <c r="B145" s="206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4.5">
      <c r="A146" s="206"/>
      <c r="B146" s="206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4.5">
      <c r="A147" s="206"/>
      <c r="B147" s="206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4.5">
      <c r="A148" s="206"/>
      <c r="B148" s="206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4.5">
      <c r="A149" s="206"/>
      <c r="B149" s="206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4.5">
      <c r="A150" s="206"/>
      <c r="B150" s="206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4.5">
      <c r="A151" s="206"/>
      <c r="B151" s="206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4.5">
      <c r="A152" s="206"/>
      <c r="B152" s="206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4.5">
      <c r="A153" s="206"/>
      <c r="B153" s="206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4.5">
      <c r="A154" s="206"/>
      <c r="B154" s="206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4.5">
      <c r="A155" s="206"/>
      <c r="B155" s="206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4.5">
      <c r="A156" s="206"/>
      <c r="B156" s="206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4.5">
      <c r="A157" s="206"/>
      <c r="B157" s="206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4.5">
      <c r="A158" s="206"/>
      <c r="B158" s="206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4.5">
      <c r="A159" s="206"/>
      <c r="B159" s="206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4.5">
      <c r="A160" s="206"/>
      <c r="B160" s="206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4.5">
      <c r="A161" s="206"/>
      <c r="B161" s="206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4.5">
      <c r="A162" s="206"/>
      <c r="B162" s="206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</sheetData>
  <mergeCells count="405">
    <mergeCell ref="EO100:EP100"/>
    <mergeCell ref="EO101:EP101"/>
    <mergeCell ref="EO102:EP102"/>
    <mergeCell ref="EO103:EP103"/>
    <mergeCell ref="EO104:EP104"/>
    <mergeCell ref="EO94:EP94"/>
    <mergeCell ref="EO95:EP95"/>
    <mergeCell ref="EO96:EP96"/>
    <mergeCell ref="EO97:EP97"/>
    <mergeCell ref="EO98:EP98"/>
    <mergeCell ref="EO99:EP99"/>
    <mergeCell ref="EO88:EP88"/>
    <mergeCell ref="EO89:EP89"/>
    <mergeCell ref="EO90:EP90"/>
    <mergeCell ref="EO91:EP91"/>
    <mergeCell ref="EO92:EP92"/>
    <mergeCell ref="EO93:EP93"/>
    <mergeCell ref="EO82:EP82"/>
    <mergeCell ref="EO83:EP83"/>
    <mergeCell ref="EO84:EP84"/>
    <mergeCell ref="EO85:EP85"/>
    <mergeCell ref="EO86:EP86"/>
    <mergeCell ref="EO87:EP87"/>
    <mergeCell ref="EO76:EP76"/>
    <mergeCell ref="EO77:EP77"/>
    <mergeCell ref="EO78:EP78"/>
    <mergeCell ref="EO79:EP79"/>
    <mergeCell ref="EO80:EP80"/>
    <mergeCell ref="EO81:EP81"/>
    <mergeCell ref="EO70:EP70"/>
    <mergeCell ref="EO71:EP71"/>
    <mergeCell ref="EO72:EP72"/>
    <mergeCell ref="EO73:EP73"/>
    <mergeCell ref="EO74:EP74"/>
    <mergeCell ref="EO75:EP75"/>
    <mergeCell ref="EO64:EP64"/>
    <mergeCell ref="EO65:EP65"/>
    <mergeCell ref="EO66:EP66"/>
    <mergeCell ref="EO67:EP67"/>
    <mergeCell ref="EO68:EP68"/>
    <mergeCell ref="EO69:EP69"/>
    <mergeCell ref="EO58:EP58"/>
    <mergeCell ref="EO59:EP59"/>
    <mergeCell ref="EO60:EP60"/>
    <mergeCell ref="EO61:EP61"/>
    <mergeCell ref="EO62:EP62"/>
    <mergeCell ref="EO63:EP63"/>
    <mergeCell ref="EO52:EP52"/>
    <mergeCell ref="EO53:EP53"/>
    <mergeCell ref="EO54:EP54"/>
    <mergeCell ref="EO55:EP55"/>
    <mergeCell ref="EO56:EP56"/>
    <mergeCell ref="EO57:EP57"/>
    <mergeCell ref="EO30:EP30"/>
    <mergeCell ref="EO47:EP47"/>
    <mergeCell ref="EO48:EP48"/>
    <mergeCell ref="EO49:EP49"/>
    <mergeCell ref="EO50:EP50"/>
    <mergeCell ref="EO51:EP51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DQ57:DR57"/>
    <mergeCell ref="DQ58:DR58"/>
    <mergeCell ref="DQ59:DR59"/>
    <mergeCell ref="DQ60:DR60"/>
    <mergeCell ref="DQ61:DR61"/>
    <mergeCell ref="DQ62:DR62"/>
    <mergeCell ref="DQ51:DR51"/>
    <mergeCell ref="DQ52:DR52"/>
    <mergeCell ref="DQ53:DR53"/>
    <mergeCell ref="DQ54:DR54"/>
    <mergeCell ref="DQ55:DR55"/>
    <mergeCell ref="DQ56:DR56"/>
    <mergeCell ref="DQ12:DR12"/>
    <mergeCell ref="DQ30:DR30"/>
    <mergeCell ref="DQ47:DR47"/>
    <mergeCell ref="DQ48:DR48"/>
    <mergeCell ref="DQ49:DR49"/>
    <mergeCell ref="DQ50:DR50"/>
    <mergeCell ref="DQ6:DR6"/>
    <mergeCell ref="DQ7:DR7"/>
    <mergeCell ref="DQ8:DR8"/>
    <mergeCell ref="DQ9:DR9"/>
    <mergeCell ref="DQ10:DR10"/>
    <mergeCell ref="DQ11:DR11"/>
    <mergeCell ref="CS70:CT70"/>
    <mergeCell ref="CS71:CT71"/>
    <mergeCell ref="CS72:CT72"/>
    <mergeCell ref="CS73:CT73"/>
    <mergeCell ref="CS74:CT74"/>
    <mergeCell ref="DQ1:DR1"/>
    <mergeCell ref="DQ2:DR2"/>
    <mergeCell ref="DQ3:DR3"/>
    <mergeCell ref="DQ4:DR4"/>
    <mergeCell ref="DQ5:DR5"/>
    <mergeCell ref="CS64:CT64"/>
    <mergeCell ref="CS65:CT65"/>
    <mergeCell ref="CS66:CT66"/>
    <mergeCell ref="CS67:CT67"/>
    <mergeCell ref="CS68:CT68"/>
    <mergeCell ref="CS69:CT69"/>
    <mergeCell ref="CS58:CT58"/>
    <mergeCell ref="CS59:CT59"/>
    <mergeCell ref="CS60:CT60"/>
    <mergeCell ref="CS61:CT61"/>
    <mergeCell ref="CS62:CT62"/>
    <mergeCell ref="CS63:CT63"/>
    <mergeCell ref="CS52:CT52"/>
    <mergeCell ref="CS53:CT53"/>
    <mergeCell ref="CS54:CT54"/>
    <mergeCell ref="CS55:CT55"/>
    <mergeCell ref="CS56:CT56"/>
    <mergeCell ref="CS57:CT57"/>
    <mergeCell ref="CS30:CT30"/>
    <mergeCell ref="CS47:CT47"/>
    <mergeCell ref="CS48:CT48"/>
    <mergeCell ref="CS49:CT49"/>
    <mergeCell ref="CS50:CT50"/>
    <mergeCell ref="CS51:CT51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BU57:BV57"/>
    <mergeCell ref="BU58:BV58"/>
    <mergeCell ref="BU59:BV59"/>
    <mergeCell ref="BU60:BV60"/>
    <mergeCell ref="BU61:BV61"/>
    <mergeCell ref="BU62:BV62"/>
    <mergeCell ref="BU51:BV51"/>
    <mergeCell ref="BU52:BV52"/>
    <mergeCell ref="BU53:BV53"/>
    <mergeCell ref="BU54:BV54"/>
    <mergeCell ref="BU55:BV55"/>
    <mergeCell ref="BU56:BV56"/>
    <mergeCell ref="BU30:BV30"/>
    <mergeCell ref="BU47:BV47"/>
    <mergeCell ref="BU48:BV48"/>
    <mergeCell ref="BU49:BV49"/>
    <mergeCell ref="BU50:BV50"/>
    <mergeCell ref="BU6:BV6"/>
    <mergeCell ref="BU7:BV7"/>
    <mergeCell ref="BU8:BV8"/>
    <mergeCell ref="BU9:BV9"/>
    <mergeCell ref="BU10:BV10"/>
    <mergeCell ref="BU11:BV11"/>
    <mergeCell ref="AW71:AX71"/>
    <mergeCell ref="AW72:AX72"/>
    <mergeCell ref="AW73:AX73"/>
    <mergeCell ref="AW74:AX74"/>
    <mergeCell ref="BU1:BV1"/>
    <mergeCell ref="BU2:BV2"/>
    <mergeCell ref="BU3:BV3"/>
    <mergeCell ref="BU4:BV4"/>
    <mergeCell ref="BU5:BV5"/>
    <mergeCell ref="AW64:AX64"/>
    <mergeCell ref="AW65:AX65"/>
    <mergeCell ref="AW66:AX66"/>
    <mergeCell ref="AW67:AX67"/>
    <mergeCell ref="AW68:AX68"/>
    <mergeCell ref="AW69:AX69"/>
    <mergeCell ref="AW58:AX58"/>
    <mergeCell ref="AW59:AX59"/>
    <mergeCell ref="AW60:AX60"/>
    <mergeCell ref="AW61:AX61"/>
    <mergeCell ref="AW62:AX62"/>
    <mergeCell ref="AW63:AX63"/>
    <mergeCell ref="AW52:AX52"/>
    <mergeCell ref="AW53:AX53"/>
    <mergeCell ref="BU12:BV12"/>
    <mergeCell ref="AW56:AX56"/>
    <mergeCell ref="AW57:AX57"/>
    <mergeCell ref="AW30:AX30"/>
    <mergeCell ref="AW47:AX47"/>
    <mergeCell ref="AW48:AX48"/>
    <mergeCell ref="AW49:AX49"/>
    <mergeCell ref="AW50:AX50"/>
    <mergeCell ref="AW51:AX51"/>
    <mergeCell ref="AW70:AX70"/>
    <mergeCell ref="AW7:AX7"/>
    <mergeCell ref="AW8:AX8"/>
    <mergeCell ref="AW9:AX9"/>
    <mergeCell ref="AW10:AX10"/>
    <mergeCell ref="AW11:AX11"/>
    <mergeCell ref="AW12:AX12"/>
    <mergeCell ref="Y71:Z71"/>
    <mergeCell ref="Y72:Z72"/>
    <mergeCell ref="Y73:Z73"/>
    <mergeCell ref="Y58:Z58"/>
    <mergeCell ref="Y47:Z47"/>
    <mergeCell ref="Y48:Z48"/>
    <mergeCell ref="Y49:Z49"/>
    <mergeCell ref="Y50:Z50"/>
    <mergeCell ref="Y51:Z51"/>
    <mergeCell ref="Y52:Z52"/>
    <mergeCell ref="Y8:Z8"/>
    <mergeCell ref="Y9:Z9"/>
    <mergeCell ref="Y10:Z10"/>
    <mergeCell ref="Y11:Z11"/>
    <mergeCell ref="Y12:Z12"/>
    <mergeCell ref="Y30:Z30"/>
    <mergeCell ref="AW54:AX54"/>
    <mergeCell ref="AW55:AX55"/>
    <mergeCell ref="Y74:Z74"/>
    <mergeCell ref="AW1:AX1"/>
    <mergeCell ref="AW2:AX2"/>
    <mergeCell ref="AW3:AX3"/>
    <mergeCell ref="AW4:AX4"/>
    <mergeCell ref="AW5:AX5"/>
    <mergeCell ref="AW6:AX6"/>
    <mergeCell ref="Y65:Z65"/>
    <mergeCell ref="Y66:Z66"/>
    <mergeCell ref="Y67:Z67"/>
    <mergeCell ref="Y68:Z68"/>
    <mergeCell ref="Y69:Z69"/>
    <mergeCell ref="Y70:Z70"/>
    <mergeCell ref="Y59:Z59"/>
    <mergeCell ref="Y60:Z60"/>
    <mergeCell ref="Y61:Z61"/>
    <mergeCell ref="Y62:Z62"/>
    <mergeCell ref="Y63:Z63"/>
    <mergeCell ref="Y64:Z64"/>
    <mergeCell ref="Y53:Z53"/>
    <mergeCell ref="Y54:Z54"/>
    <mergeCell ref="Y55:Z55"/>
    <mergeCell ref="Y56:Z56"/>
    <mergeCell ref="Y57:Z57"/>
    <mergeCell ref="A160:B160"/>
    <mergeCell ref="A161:B161"/>
    <mergeCell ref="A162:B162"/>
    <mergeCell ref="Y1:Z1"/>
    <mergeCell ref="Y2:Z2"/>
    <mergeCell ref="Y3:Z3"/>
    <mergeCell ref="Y4:Z4"/>
    <mergeCell ref="Y5:Z5"/>
    <mergeCell ref="Y6:Z6"/>
    <mergeCell ref="Y7:Z7"/>
    <mergeCell ref="A154:B154"/>
    <mergeCell ref="A155:B155"/>
    <mergeCell ref="A156:B156"/>
    <mergeCell ref="A157:B157"/>
    <mergeCell ref="A158:B158"/>
    <mergeCell ref="A159:B159"/>
    <mergeCell ref="A148:B148"/>
    <mergeCell ref="A149:B149"/>
    <mergeCell ref="A150:B150"/>
    <mergeCell ref="A151:B151"/>
    <mergeCell ref="A152:B152"/>
    <mergeCell ref="A153:B153"/>
    <mergeCell ref="A142:B142"/>
    <mergeCell ref="A143:B143"/>
    <mergeCell ref="A144:B144"/>
    <mergeCell ref="A145:B145"/>
    <mergeCell ref="A146:B146"/>
    <mergeCell ref="A147:B147"/>
    <mergeCell ref="A136:B136"/>
    <mergeCell ref="A137:B137"/>
    <mergeCell ref="A138:B138"/>
    <mergeCell ref="A139:B139"/>
    <mergeCell ref="A140:B140"/>
    <mergeCell ref="A141:B141"/>
    <mergeCell ref="A130:B130"/>
    <mergeCell ref="A131:B131"/>
    <mergeCell ref="A132:B132"/>
    <mergeCell ref="A133:B133"/>
    <mergeCell ref="A134:B134"/>
    <mergeCell ref="A135:B135"/>
    <mergeCell ref="A124:B124"/>
    <mergeCell ref="A125:B125"/>
    <mergeCell ref="A126:B126"/>
    <mergeCell ref="A127:B127"/>
    <mergeCell ref="A128:B128"/>
    <mergeCell ref="A129:B129"/>
    <mergeCell ref="A118:B118"/>
    <mergeCell ref="A119:B119"/>
    <mergeCell ref="A120:B120"/>
    <mergeCell ref="A121:B121"/>
    <mergeCell ref="A122:B122"/>
    <mergeCell ref="A123:B123"/>
    <mergeCell ref="A112:B112"/>
    <mergeCell ref="A113:B113"/>
    <mergeCell ref="A114:B114"/>
    <mergeCell ref="A115:B115"/>
    <mergeCell ref="A116:B116"/>
    <mergeCell ref="A117:B117"/>
    <mergeCell ref="A106:B106"/>
    <mergeCell ref="A107:B107"/>
    <mergeCell ref="A108:B108"/>
    <mergeCell ref="A109:B109"/>
    <mergeCell ref="A110:B110"/>
    <mergeCell ref="A111:B111"/>
    <mergeCell ref="A100:B100"/>
    <mergeCell ref="A101:B101"/>
    <mergeCell ref="A102:B102"/>
    <mergeCell ref="A103:B103"/>
    <mergeCell ref="A104:B104"/>
    <mergeCell ref="A105:B105"/>
    <mergeCell ref="A94:B94"/>
    <mergeCell ref="A95:B95"/>
    <mergeCell ref="A96:B96"/>
    <mergeCell ref="A97:B97"/>
    <mergeCell ref="A98:B98"/>
    <mergeCell ref="A99:B99"/>
    <mergeCell ref="A88:B88"/>
    <mergeCell ref="A89:B89"/>
    <mergeCell ref="A90:B90"/>
    <mergeCell ref="A91:B91"/>
    <mergeCell ref="A92:B92"/>
    <mergeCell ref="A93:B93"/>
    <mergeCell ref="A82:B82"/>
    <mergeCell ref="A83:B83"/>
    <mergeCell ref="A84:B84"/>
    <mergeCell ref="A85:B85"/>
    <mergeCell ref="A86:B86"/>
    <mergeCell ref="A87:B87"/>
    <mergeCell ref="A76:B76"/>
    <mergeCell ref="A77:B77"/>
    <mergeCell ref="A78:B78"/>
    <mergeCell ref="A79:B79"/>
    <mergeCell ref="A80:B80"/>
    <mergeCell ref="A81:B81"/>
    <mergeCell ref="A70:B70"/>
    <mergeCell ref="A71:B71"/>
    <mergeCell ref="A72:B72"/>
    <mergeCell ref="A73:B73"/>
    <mergeCell ref="A74:B74"/>
    <mergeCell ref="A75:B75"/>
    <mergeCell ref="A64:B64"/>
    <mergeCell ref="A65:B65"/>
    <mergeCell ref="A66:B66"/>
    <mergeCell ref="A67:B67"/>
    <mergeCell ref="A68:B68"/>
    <mergeCell ref="A69:B69"/>
    <mergeCell ref="A58:B58"/>
    <mergeCell ref="A59:B59"/>
    <mergeCell ref="A60:B60"/>
    <mergeCell ref="A61:B61"/>
    <mergeCell ref="A62:B62"/>
    <mergeCell ref="A63:B63"/>
    <mergeCell ref="A52:B52"/>
    <mergeCell ref="A53:B53"/>
    <mergeCell ref="A54:B54"/>
    <mergeCell ref="A55:B55"/>
    <mergeCell ref="A56:B56"/>
    <mergeCell ref="A57:B57"/>
    <mergeCell ref="A49:B49"/>
    <mergeCell ref="A50:B50"/>
    <mergeCell ref="A51:B51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30:B30"/>
    <mergeCell ref="A47:B47"/>
    <mergeCell ref="A48:B48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5B260-9D4D-4E18-9AC5-1C3BAA992B3F}">
  <dimension ref="A1:AG156"/>
  <sheetViews>
    <sheetView topLeftCell="A61" workbookViewId="0">
      <selection activeCell="O96" sqref="O96"/>
    </sheetView>
  </sheetViews>
  <sheetFormatPr defaultColWidth="8.7265625" defaultRowHeight="12.5"/>
  <cols>
    <col min="1" max="1" width="8.7265625" style="3"/>
    <col min="2" max="2" width="13.81640625" style="3" bestFit="1" customWidth="1"/>
    <col min="3" max="3" width="27.26953125" style="3" bestFit="1" customWidth="1"/>
    <col min="4" max="4" width="24.54296875" style="3" bestFit="1" customWidth="1"/>
    <col min="5" max="5" width="17.453125" style="3" bestFit="1" customWidth="1"/>
    <col min="6" max="6" width="29.7265625" style="3" bestFit="1" customWidth="1"/>
    <col min="7" max="7" width="27.26953125" style="3" bestFit="1" customWidth="1"/>
    <col min="8" max="8" width="17" style="3" bestFit="1" customWidth="1"/>
    <col min="9" max="9" width="11" style="3" bestFit="1" customWidth="1"/>
    <col min="10" max="13" width="12" style="3" bestFit="1" customWidth="1"/>
    <col min="14" max="14" width="12.453125" style="3" bestFit="1" customWidth="1"/>
    <col min="15" max="17" width="8.7265625" style="3"/>
    <col min="18" max="18" width="53.54296875" style="3" bestFit="1" customWidth="1"/>
    <col min="19" max="19" width="8.7265625" style="3"/>
    <col min="20" max="20" width="17" style="3" bestFit="1" customWidth="1"/>
    <col min="21" max="16384" width="8.7265625" style="3"/>
  </cols>
  <sheetData>
    <row r="1" spans="2:18" ht="14.5">
      <c r="D1" s="72"/>
      <c r="E1" s="72"/>
      <c r="F1" s="74" t="s">
        <v>219</v>
      </c>
      <c r="G1" s="72"/>
      <c r="H1" s="72"/>
      <c r="I1" s="72"/>
      <c r="J1" s="72"/>
      <c r="K1" s="72"/>
      <c r="L1" s="72"/>
      <c r="M1" s="72"/>
    </row>
    <row r="2" spans="2:18" ht="15" thickBot="1">
      <c r="D2" s="75" t="s">
        <v>1</v>
      </c>
      <c r="E2" s="75" t="s">
        <v>2</v>
      </c>
      <c r="F2" s="75" t="s">
        <v>3</v>
      </c>
      <c r="G2" s="76" t="s">
        <v>141</v>
      </c>
      <c r="H2" s="3" t="s">
        <v>142</v>
      </c>
      <c r="I2" s="3" t="s">
        <v>143</v>
      </c>
      <c r="J2" s="3" t="s">
        <v>144</v>
      </c>
      <c r="K2" s="3" t="s">
        <v>145</v>
      </c>
      <c r="L2" s="3" t="s">
        <v>146</v>
      </c>
      <c r="M2" s="3" t="s">
        <v>147</v>
      </c>
      <c r="O2" s="89" t="s">
        <v>354</v>
      </c>
      <c r="R2" s="87" t="s">
        <v>355</v>
      </c>
    </row>
    <row r="3" spans="2:18">
      <c r="B3" s="205" t="s">
        <v>222</v>
      </c>
      <c r="C3" s="78" t="str">
        <f>attached_heating_EFF!B14</f>
        <v>Heating Oil – Normal Efficiency</v>
      </c>
      <c r="D3" s="3" t="s">
        <v>406</v>
      </c>
      <c r="E3" s="3" t="s">
        <v>62</v>
      </c>
      <c r="F3" s="3" t="s">
        <v>265</v>
      </c>
      <c r="G3" s="3">
        <f>attached_MobileHeatingStock!W15*'TechHeat-RES-MOB'!O3</f>
        <v>0</v>
      </c>
      <c r="H3" s="3">
        <f>attached_MobileHeatingStock!AU15*'TechHeat-RES-MOB'!O3</f>
        <v>0</v>
      </c>
      <c r="I3" s="3">
        <f>attached_MobileHeatingStock!BS15*'TechHeat-RES-MOB'!O3</f>
        <v>0</v>
      </c>
      <c r="J3" s="3">
        <f>attached_MobileHeatingStock!CQ15*'TechHeat-RES-MOB'!O3</f>
        <v>0</v>
      </c>
      <c r="K3" s="3">
        <f>attached_MobileHeatingStock!DO15*'TechHeat-RES-MOB'!O3</f>
        <v>0</v>
      </c>
      <c r="L3" s="3">
        <f>attached_MobileHeatingStock!EM15*'TechHeat-RES-MOB'!O3</f>
        <v>0</v>
      </c>
      <c r="M3" s="3">
        <f>attached_MobileHeatingStock!FK15*'TechHeat-RES-MOB'!O3</f>
        <v>1E-4</v>
      </c>
      <c r="O3" s="3">
        <v>1E-3</v>
      </c>
    </row>
    <row r="4" spans="2:18">
      <c r="B4" s="205"/>
      <c r="C4" s="78" t="str">
        <f>attached_heating_EFF!B15</f>
        <v>Heating Oil – Medium Efficiency</v>
      </c>
      <c r="D4" s="3" t="s">
        <v>407</v>
      </c>
      <c r="E4" s="3" t="s">
        <v>62</v>
      </c>
      <c r="F4" s="3" t="s">
        <v>265</v>
      </c>
      <c r="G4" s="3">
        <f>attached_MobileHeatingStock!W16*'TechHeat-RES-MOB'!O4</f>
        <v>8.8999999999999999E-3</v>
      </c>
      <c r="H4" s="3">
        <f>attached_MobileHeatingStock!AU16*'TechHeat-RES-MOB'!O4</f>
        <v>2.2000000000000001E-3</v>
      </c>
      <c r="I4" s="3">
        <f>attached_MobileHeatingStock!BS16*'TechHeat-RES-MOB'!O4</f>
        <v>6.9999999999999999E-4</v>
      </c>
      <c r="J4" s="3">
        <f>attached_MobileHeatingStock!CQ16*'TechHeat-RES-MOB'!O4</f>
        <v>1E-4</v>
      </c>
      <c r="K4" s="3">
        <f>attached_MobileHeatingStock!DO16*'TechHeat-RES-MOB'!O4</f>
        <v>2.0000000000000001E-4</v>
      </c>
      <c r="L4" s="3">
        <f>attached_MobileHeatingStock!EM16*'TechHeat-RES-MOB'!O4</f>
        <v>1E-4</v>
      </c>
      <c r="M4" s="3">
        <f>attached_MobileHeatingStock!FK16*'TechHeat-RES-MOB'!O4</f>
        <v>3.3E-3</v>
      </c>
      <c r="O4" s="3">
        <v>1E-3</v>
      </c>
    </row>
    <row r="5" spans="2:18">
      <c r="B5" s="205"/>
      <c r="C5" s="78" t="str">
        <f>attached_heating_EFF!B16</f>
        <v>Heating Oil – High Efficiency</v>
      </c>
      <c r="D5" s="3" t="s">
        <v>408</v>
      </c>
      <c r="E5" s="3" t="s">
        <v>62</v>
      </c>
      <c r="F5" s="3" t="s">
        <v>265</v>
      </c>
      <c r="G5" s="3">
        <f>attached_MobileHeatingStock!W17*'TechHeat-RES-MOB'!O5</f>
        <v>0</v>
      </c>
      <c r="H5" s="3">
        <f>attached_MobileHeatingStock!AU17*'TechHeat-RES-MOB'!O5</f>
        <v>0</v>
      </c>
      <c r="I5" s="3">
        <f>attached_MobileHeatingStock!BS17*'TechHeat-RES-MOB'!O5</f>
        <v>0</v>
      </c>
      <c r="J5" s="3">
        <f>attached_MobileHeatingStock!CQ17*'TechHeat-RES-MOB'!O5</f>
        <v>0</v>
      </c>
      <c r="K5" s="3">
        <f>attached_MobileHeatingStock!DO17*'TechHeat-RES-MOB'!O5</f>
        <v>0</v>
      </c>
      <c r="L5" s="3">
        <f>attached_MobileHeatingStock!EM17*'TechHeat-RES-MOB'!O5</f>
        <v>0</v>
      </c>
      <c r="M5" s="3">
        <f>attached_MobileHeatingStock!FK17*'TechHeat-RES-MOB'!O5</f>
        <v>0</v>
      </c>
      <c r="O5" s="3">
        <v>1E-3</v>
      </c>
    </row>
    <row r="6" spans="2:18">
      <c r="B6" s="205"/>
      <c r="C6" s="78" t="str">
        <f>attached_heating_EFF!B17</f>
        <v>Natural Gas – Normal Efficiency</v>
      </c>
      <c r="D6" s="3" t="s">
        <v>409</v>
      </c>
      <c r="E6" s="3" t="s">
        <v>58</v>
      </c>
      <c r="F6" s="3" t="s">
        <v>265</v>
      </c>
      <c r="G6" s="3">
        <f>attached_MobileHeatingStock!W18*'TechHeat-RES-MOB'!O6</f>
        <v>0</v>
      </c>
      <c r="H6" s="3">
        <f>attached_MobileHeatingStock!AU18*'TechHeat-RES-MOB'!O6</f>
        <v>0</v>
      </c>
      <c r="I6" s="3">
        <f>attached_MobileHeatingStock!BS18*'TechHeat-RES-MOB'!O6</f>
        <v>0</v>
      </c>
      <c r="J6" s="3">
        <f>attached_MobileHeatingStock!CQ18*'TechHeat-RES-MOB'!O6</f>
        <v>1E-4</v>
      </c>
      <c r="K6" s="3">
        <f>attached_MobileHeatingStock!DO18*'TechHeat-RES-MOB'!O6</f>
        <v>1E-4</v>
      </c>
      <c r="L6" s="3">
        <f>attached_MobileHeatingStock!EM18*'TechHeat-RES-MOB'!O6</f>
        <v>0</v>
      </c>
      <c r="M6" s="3">
        <f>attached_MobileHeatingStock!FK18*'TechHeat-RES-MOB'!O6</f>
        <v>0</v>
      </c>
      <c r="O6" s="3">
        <v>1E-3</v>
      </c>
    </row>
    <row r="7" spans="2:18">
      <c r="B7" s="205"/>
      <c r="C7" s="78" t="str">
        <f>attached_heating_EFF!B18</f>
        <v>Natural Gas – Medium Efficiency</v>
      </c>
      <c r="D7" s="3" t="s">
        <v>410</v>
      </c>
      <c r="E7" s="3" t="s">
        <v>58</v>
      </c>
      <c r="F7" s="3" t="s">
        <v>265</v>
      </c>
      <c r="G7" s="3">
        <f>attached_MobileHeatingStock!W19*'TechHeat-RES-MOB'!O7</f>
        <v>1.1999999999999999E-3</v>
      </c>
      <c r="H7" s="3">
        <f>attached_MobileHeatingStock!AU19*'TechHeat-RES-MOB'!O7</f>
        <v>2E-3</v>
      </c>
      <c r="I7" s="3">
        <f>attached_MobileHeatingStock!BS19*'TechHeat-RES-MOB'!O7</f>
        <v>1.6E-2</v>
      </c>
      <c r="J7" s="3">
        <f>attached_MobileHeatingStock!CQ19*'TechHeat-RES-MOB'!O7</f>
        <v>6.0000000000000001E-3</v>
      </c>
      <c r="K7" s="3">
        <f>attached_MobileHeatingStock!DO19*'TechHeat-RES-MOB'!O7</f>
        <v>1.0800000000000001E-2</v>
      </c>
      <c r="L7" s="3">
        <f>attached_MobileHeatingStock!EM19*'TechHeat-RES-MOB'!O7</f>
        <v>5.1799999999999999E-2</v>
      </c>
      <c r="M7" s="3">
        <f>attached_MobileHeatingStock!FK19*'TechHeat-RES-MOB'!O7</f>
        <v>3.2500000000000001E-2</v>
      </c>
      <c r="O7" s="3">
        <v>1E-3</v>
      </c>
    </row>
    <row r="8" spans="2:18">
      <c r="B8" s="205"/>
      <c r="C8" s="78" t="str">
        <f>attached_heating_EFF!B19</f>
        <v>Natural Gas – High Efficiency</v>
      </c>
      <c r="D8" s="3" t="s">
        <v>411</v>
      </c>
      <c r="E8" s="3" t="s">
        <v>58</v>
      </c>
      <c r="F8" s="3" t="s">
        <v>265</v>
      </c>
      <c r="G8" s="3">
        <f>attached_MobileHeatingStock!W20*'TechHeat-RES-MOB'!O8</f>
        <v>0</v>
      </c>
      <c r="H8" s="3">
        <f>attached_MobileHeatingStock!AU20*'TechHeat-RES-MOB'!O8</f>
        <v>0</v>
      </c>
      <c r="I8" s="3">
        <f>attached_MobileHeatingStock!BS20*'TechHeat-RES-MOB'!O8</f>
        <v>0</v>
      </c>
      <c r="J8" s="3">
        <f>attached_MobileHeatingStock!CQ20*'TechHeat-RES-MOB'!O8</f>
        <v>0</v>
      </c>
      <c r="K8" s="3">
        <f>attached_MobileHeatingStock!DO20*'TechHeat-RES-MOB'!O8</f>
        <v>0</v>
      </c>
      <c r="L8" s="3">
        <f>attached_MobileHeatingStock!EM20*'TechHeat-RES-MOB'!O8</f>
        <v>0</v>
      </c>
      <c r="M8" s="3">
        <f>attached_MobileHeatingStock!FK20*'TechHeat-RES-MOB'!O8</f>
        <v>0</v>
      </c>
      <c r="O8" s="3">
        <v>1E-3</v>
      </c>
    </row>
    <row r="9" spans="2:18">
      <c r="B9" s="205"/>
      <c r="C9" s="78" t="str">
        <f>attached_heating_EFF!B20</f>
        <v xml:space="preserve">Electric </v>
      </c>
      <c r="D9" s="3" t="s">
        <v>266</v>
      </c>
      <c r="E9" s="3" t="s">
        <v>55</v>
      </c>
      <c r="F9" s="3" t="s">
        <v>265</v>
      </c>
      <c r="G9" s="3">
        <f>attached_MobileHeatingStock!W21*'TechHeat-RES-MOB'!O9</f>
        <v>2.5399999999999999E-2</v>
      </c>
      <c r="H9" s="3">
        <f>attached_MobileHeatingStock!AU21*'TechHeat-RES-MOB'!O9</f>
        <v>2.86E-2</v>
      </c>
      <c r="I9" s="3">
        <f>attached_MobileHeatingStock!BS21*'TechHeat-RES-MOB'!O9</f>
        <v>4.0999999999999995E-3</v>
      </c>
      <c r="J9" s="3">
        <f>attached_MobileHeatingStock!CQ21*'TechHeat-RES-MOB'!O9</f>
        <v>4.0000000000000001E-3</v>
      </c>
      <c r="K9" s="3">
        <f>attached_MobileHeatingStock!DO21*'TechHeat-RES-MOB'!O9</f>
        <v>1.6999999999999999E-3</v>
      </c>
      <c r="L9" s="3">
        <f>attached_MobileHeatingStock!EM21*'TechHeat-RES-MOB'!O9</f>
        <v>7.0999999999999995E-3</v>
      </c>
      <c r="M9" s="3">
        <f>attached_MobileHeatingStock!FK21*'TechHeat-RES-MOB'!O9</f>
        <v>2.8800000000000003E-2</v>
      </c>
      <c r="O9" s="3">
        <v>1E-3</v>
      </c>
    </row>
    <row r="10" spans="2:18">
      <c r="B10" s="205"/>
      <c r="C10" s="78" t="str">
        <f>attached_heating_EFF!B21</f>
        <v>Heat Pump</v>
      </c>
      <c r="D10" s="3" t="s">
        <v>267</v>
      </c>
      <c r="E10" s="3" t="s">
        <v>61</v>
      </c>
      <c r="F10" s="3" t="s">
        <v>265</v>
      </c>
      <c r="G10" s="3">
        <f>attached_MobileHeatingStock!W22*'TechHeat-RES-MOB'!O10</f>
        <v>4.0000000000000002E-4</v>
      </c>
      <c r="H10" s="3">
        <f>attached_MobileHeatingStock!AU22*'TechHeat-RES-MOB'!O10</f>
        <v>0</v>
      </c>
      <c r="I10" s="3">
        <f>attached_MobileHeatingStock!BS22*'TechHeat-RES-MOB'!O10</f>
        <v>8.0000000000000004E-4</v>
      </c>
      <c r="J10" s="3">
        <f>attached_MobileHeatingStock!CQ22*'TechHeat-RES-MOB'!O10</f>
        <v>0</v>
      </c>
      <c r="K10" s="3">
        <f>attached_MobileHeatingStock!DO22*'TechHeat-RES-MOB'!O10</f>
        <v>0</v>
      </c>
      <c r="L10" s="3">
        <f>attached_MobileHeatingStock!EM22*'TechHeat-RES-MOB'!O10</f>
        <v>4.7999999999999996E-3</v>
      </c>
      <c r="M10" s="3">
        <f>attached_MobileHeatingStock!FK22*'TechHeat-RES-MOB'!O10</f>
        <v>5.7999999999999996E-3</v>
      </c>
      <c r="O10" s="3">
        <v>1E-3</v>
      </c>
    </row>
    <row r="11" spans="2:18">
      <c r="B11" s="205"/>
      <c r="C11" s="78" t="str">
        <f>attached_heating_EFF!B22</f>
        <v>Other1</v>
      </c>
      <c r="D11" s="3" t="s">
        <v>268</v>
      </c>
      <c r="E11" s="3" t="s">
        <v>220</v>
      </c>
      <c r="F11" s="3" t="s">
        <v>265</v>
      </c>
      <c r="G11" s="3">
        <f>attached_MobileHeatingStock!W23*'TechHeat-RES-MOB'!O11</f>
        <v>5.9999999999999995E-4</v>
      </c>
      <c r="H11" s="3">
        <f>attached_MobileHeatingStock!AU23*'TechHeat-RES-MOB'!O11</f>
        <v>2.0000000000000001E-4</v>
      </c>
      <c r="I11" s="3">
        <f>attached_MobileHeatingStock!BS23*'TechHeat-RES-MOB'!O11</f>
        <v>8.0000000000000004E-4</v>
      </c>
      <c r="J11" s="3">
        <f>attached_MobileHeatingStock!CQ23*'TechHeat-RES-MOB'!O11</f>
        <v>0</v>
      </c>
      <c r="K11" s="3">
        <f>attached_MobileHeatingStock!DO23*'TechHeat-RES-MOB'!O11</f>
        <v>2.0000000000000001E-4</v>
      </c>
      <c r="L11" s="3">
        <f>attached_MobileHeatingStock!EM23*'TechHeat-RES-MOB'!O11</f>
        <v>5.0000000000000001E-4</v>
      </c>
      <c r="M11" s="3">
        <f>attached_MobileHeatingStock!FK23*'TechHeat-RES-MOB'!O11</f>
        <v>8.0000000000000004E-4</v>
      </c>
      <c r="O11" s="3">
        <v>1E-3</v>
      </c>
    </row>
    <row r="12" spans="2:18">
      <c r="B12" s="205"/>
      <c r="C12" s="78" t="str">
        <f>attached_heating_EFF!B23</f>
        <v>Wood</v>
      </c>
      <c r="D12" s="3" t="s">
        <v>269</v>
      </c>
      <c r="E12" s="3" t="s">
        <v>221</v>
      </c>
      <c r="F12" s="3" t="s">
        <v>265</v>
      </c>
      <c r="G12" s="3">
        <f>attached_MobileHeatingStock!W24*'TechHeat-RES-MOB'!O12</f>
        <v>1.6999999999999999E-3</v>
      </c>
      <c r="H12" s="3">
        <f>attached_MobileHeatingStock!AU24*'TechHeat-RES-MOB'!O12</f>
        <v>0</v>
      </c>
      <c r="I12" s="3">
        <f>attached_MobileHeatingStock!BS24*'TechHeat-RES-MOB'!O12</f>
        <v>0</v>
      </c>
      <c r="J12" s="3">
        <f>attached_MobileHeatingStock!CQ24*'TechHeat-RES-MOB'!O12</f>
        <v>0</v>
      </c>
      <c r="K12" s="3">
        <f>attached_MobileHeatingStock!DO24*'TechHeat-RES-MOB'!O12</f>
        <v>0</v>
      </c>
      <c r="L12" s="3">
        <f>attached_MobileHeatingStock!EM24*'TechHeat-RES-MOB'!O12</f>
        <v>0</v>
      </c>
      <c r="M12" s="3">
        <f>attached_MobileHeatingStock!FK24*'TechHeat-RES-MOB'!O12</f>
        <v>2.0000000000000001E-4</v>
      </c>
      <c r="O12" s="3">
        <v>1E-3</v>
      </c>
    </row>
    <row r="13" spans="2:18" ht="14.5">
      <c r="B13" s="205"/>
      <c r="C13" s="36" t="s">
        <v>165</v>
      </c>
      <c r="D13" s="87" t="s">
        <v>270</v>
      </c>
      <c r="E13" s="87" t="s">
        <v>55</v>
      </c>
      <c r="F13" s="3" t="s">
        <v>265</v>
      </c>
      <c r="G13" s="3">
        <f>attached_MobileHeatingStock!W26*'TechHeat-RES-MOB'!O13</f>
        <v>1.1999999999999999E-3</v>
      </c>
      <c r="H13" s="3">
        <f>attached_MobileHeatingStock!AU26*'TechHeat-RES-MOB'!O13</f>
        <v>9.9000000000000008E-3</v>
      </c>
      <c r="I13" s="3">
        <f>attached_MobileHeatingStock!BS26*'TechHeat-RES-MOB'!O13</f>
        <v>1.3000000000000002E-3</v>
      </c>
      <c r="J13" s="3">
        <f>attached_MobileHeatingStock!CQ26*'TechHeat-RES-MOB'!O13</f>
        <v>1.1999999999999999E-3</v>
      </c>
      <c r="K13" s="3">
        <f>attached_MobileHeatingStock!DO26*'TechHeat-RES-MOB'!O13</f>
        <v>0</v>
      </c>
      <c r="L13" s="3">
        <f>attached_MobileHeatingStock!EM26*'TechHeat-RES-MOB'!O13</f>
        <v>9.0000000000000008E-4</v>
      </c>
      <c r="M13" s="3">
        <f>attached_MobileHeatingStock!FK26*'TechHeat-RES-MOB'!O13</f>
        <v>2.2000000000000001E-3</v>
      </c>
      <c r="O13" s="3">
        <v>1E-3</v>
      </c>
    </row>
    <row r="14" spans="2:18">
      <c r="B14" s="205"/>
      <c r="E14" s="87" t="s">
        <v>221</v>
      </c>
      <c r="O14" s="3">
        <v>1E-3</v>
      </c>
    </row>
    <row r="15" spans="2:18" ht="14.5">
      <c r="B15" s="205"/>
      <c r="C15" s="36" t="s">
        <v>166</v>
      </c>
      <c r="D15" s="87" t="s">
        <v>271</v>
      </c>
      <c r="E15" s="87" t="s">
        <v>62</v>
      </c>
      <c r="F15" s="3" t="s">
        <v>265</v>
      </c>
      <c r="G15" s="3">
        <f>attached_MobileHeatingStock!W27*'TechHeat-RES-MOB'!O15</f>
        <v>1.9E-3</v>
      </c>
      <c r="H15" s="3">
        <f>attached_MobileHeatingStock!AU27*'TechHeat-RES-MOB'!O15</f>
        <v>2.1000000000000003E-3</v>
      </c>
      <c r="I15" s="3">
        <f>attached_MobileHeatingStock!BS27*'TechHeat-RES-MOB'!O15</f>
        <v>2.8E-3</v>
      </c>
      <c r="J15" s="3">
        <f>attached_MobileHeatingStock!CQ27*'TechHeat-RES-MOB'!O15</f>
        <v>2.9999999999999997E-4</v>
      </c>
      <c r="K15" s="3">
        <f>attached_MobileHeatingStock!DO27*'TechHeat-RES-MOB'!O15</f>
        <v>4.0000000000000002E-4</v>
      </c>
      <c r="L15" s="3">
        <f>attached_MobileHeatingStock!EM27*'TechHeat-RES-MOB'!O15</f>
        <v>3.0000000000000001E-3</v>
      </c>
      <c r="M15" s="3">
        <f>attached_MobileHeatingStock!FK27*'TechHeat-RES-MOB'!O15</f>
        <v>5.0999999999999995E-3</v>
      </c>
      <c r="O15" s="3">
        <v>1E-3</v>
      </c>
    </row>
    <row r="16" spans="2:18">
      <c r="B16" s="205"/>
      <c r="E16" s="87" t="s">
        <v>221</v>
      </c>
      <c r="O16" s="3">
        <v>1E-3</v>
      </c>
    </row>
    <row r="17" spans="2:33" ht="14.5">
      <c r="B17" s="205"/>
      <c r="C17" s="36" t="s">
        <v>167</v>
      </c>
      <c r="D17" s="87" t="s">
        <v>272</v>
      </c>
      <c r="E17" s="87" t="s">
        <v>55</v>
      </c>
      <c r="F17" s="3" t="s">
        <v>265</v>
      </c>
      <c r="G17" s="3">
        <f>attached_MobileHeatingStock!W28*'TechHeat-RES-MOB'!O17</f>
        <v>0</v>
      </c>
      <c r="H17" s="3">
        <f>attached_MobileHeatingStock!AU28*'TechHeat-RES-MOB'!O17</f>
        <v>0</v>
      </c>
      <c r="I17" s="3">
        <f>attached_MobileHeatingStock!BS28*'TechHeat-RES-MOB'!O17</f>
        <v>0</v>
      </c>
      <c r="J17" s="3">
        <f>attached_MobileHeatingStock!CQ28*'TechHeat-RES-MOB'!O17</f>
        <v>0</v>
      </c>
      <c r="K17" s="3">
        <f>attached_MobileHeatingStock!DO28*'TechHeat-RES-MOB'!O17</f>
        <v>0</v>
      </c>
      <c r="L17" s="3">
        <f>attached_MobileHeatingStock!EM28*'TechHeat-RES-MOB'!O17</f>
        <v>0</v>
      </c>
      <c r="M17" s="3">
        <f>attached_MobileHeatingStock!FK28*'TechHeat-RES-MOB'!O17</f>
        <v>0</v>
      </c>
      <c r="O17" s="3">
        <v>1E-3</v>
      </c>
    </row>
    <row r="18" spans="2:33">
      <c r="B18" s="205"/>
      <c r="E18" s="87" t="s">
        <v>58</v>
      </c>
      <c r="O18" s="3">
        <v>1E-3</v>
      </c>
    </row>
    <row r="19" spans="2:33" ht="14.5">
      <c r="B19" s="205"/>
      <c r="C19" s="36" t="s">
        <v>168</v>
      </c>
      <c r="D19" s="87" t="s">
        <v>273</v>
      </c>
      <c r="E19" s="87" t="s">
        <v>55</v>
      </c>
      <c r="F19" s="3" t="s">
        <v>265</v>
      </c>
      <c r="G19" s="3">
        <f>attached_MobileHeatingStock!W29*'TechHeat-RES-MOB'!O19</f>
        <v>1E-4</v>
      </c>
      <c r="H19" s="3">
        <f>attached_MobileHeatingStock!AU29*'TechHeat-RES-MOB'!O19</f>
        <v>5.0000000000000001E-4</v>
      </c>
      <c r="I19" s="3">
        <f>attached_MobileHeatingStock!BS29*'TechHeat-RES-MOB'!O19</f>
        <v>4.0000000000000002E-4</v>
      </c>
      <c r="J19" s="3">
        <f>attached_MobileHeatingStock!CQ29*'TechHeat-RES-MOB'!O19</f>
        <v>1E-4</v>
      </c>
      <c r="K19" s="3">
        <f>attached_MobileHeatingStock!DO29*'TechHeat-RES-MOB'!O19</f>
        <v>0</v>
      </c>
      <c r="L19" s="3">
        <f>attached_MobileHeatingStock!EM29*'TechHeat-RES-MOB'!O19</f>
        <v>0</v>
      </c>
      <c r="M19" s="3">
        <f>attached_MobileHeatingStock!FK29*'TechHeat-RES-MOB'!O19</f>
        <v>2.0000000000000001E-4</v>
      </c>
      <c r="O19" s="3">
        <v>1E-3</v>
      </c>
    </row>
    <row r="20" spans="2:33">
      <c r="B20" s="205"/>
      <c r="E20" s="87" t="s">
        <v>62</v>
      </c>
      <c r="O20" s="3">
        <v>1E-3</v>
      </c>
    </row>
    <row r="21" spans="2:33">
      <c r="O21" s="3">
        <v>1E-3</v>
      </c>
    </row>
    <row r="25" spans="2:33" ht="14.5">
      <c r="D25" s="78"/>
      <c r="E25" s="78"/>
      <c r="F25" s="74" t="s">
        <v>212</v>
      </c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</row>
    <row r="26" spans="2:33" ht="15" thickBot="1">
      <c r="D26" s="75" t="s">
        <v>1</v>
      </c>
      <c r="E26" s="75" t="s">
        <v>2</v>
      </c>
      <c r="F26" s="75" t="s">
        <v>3</v>
      </c>
      <c r="G26" s="3" t="s">
        <v>141</v>
      </c>
      <c r="H26" s="3" t="s">
        <v>142</v>
      </c>
      <c r="I26" s="3" t="s">
        <v>143</v>
      </c>
      <c r="J26" s="3" t="s">
        <v>144</v>
      </c>
      <c r="K26" s="3" t="s">
        <v>145</v>
      </c>
      <c r="L26" s="3" t="s">
        <v>146</v>
      </c>
      <c r="M26" s="3" t="s">
        <v>147</v>
      </c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</row>
    <row r="27" spans="2:33">
      <c r="D27" s="3" t="s">
        <v>406</v>
      </c>
      <c r="E27" s="3" t="s">
        <v>62</v>
      </c>
      <c r="F27" s="3" t="s">
        <v>265</v>
      </c>
      <c r="G27" s="117">
        <f>attached_heating_EFF!W14*0.01</f>
        <v>0.6</v>
      </c>
      <c r="H27" s="117">
        <f>attached_heating_EFF!AU14*0.01</f>
        <v>0.6</v>
      </c>
      <c r="I27" s="117">
        <f>attached_heating_EFF!BS14*0.01</f>
        <v>0.6</v>
      </c>
      <c r="J27" s="117">
        <f>attached_heating_EFF!CQ14/100</f>
        <v>0.6</v>
      </c>
      <c r="K27" s="117">
        <f>attached_heating_EFF!DO14*0.01</f>
        <v>0.6</v>
      </c>
      <c r="L27" s="117">
        <f>attached_heating_EFF!EM14/100</f>
        <v>0.6</v>
      </c>
      <c r="M27" s="117">
        <f>attached_heating_EFF!FK14/100</f>
        <v>0.6</v>
      </c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</row>
    <row r="28" spans="2:33">
      <c r="D28" s="3" t="s">
        <v>407</v>
      </c>
      <c r="E28" s="3" t="s">
        <v>62</v>
      </c>
      <c r="F28" s="3" t="s">
        <v>265</v>
      </c>
      <c r="G28" s="117">
        <f>attached_heating_EFF!W15*0.01</f>
        <v>0.78</v>
      </c>
      <c r="H28" s="117">
        <f>attached_heating_EFF!AU15*0.01</f>
        <v>0.78</v>
      </c>
      <c r="I28" s="117">
        <f>attached_heating_EFF!BS15*0.01</f>
        <v>0.78</v>
      </c>
      <c r="J28" s="117">
        <f>attached_heating_EFF!CQ15/100</f>
        <v>0.78</v>
      </c>
      <c r="K28" s="117">
        <f>attached_heating_EFF!DO15*0.01</f>
        <v>0.78</v>
      </c>
      <c r="L28" s="117">
        <f>attached_heating_EFF!EM15/100</f>
        <v>0.78</v>
      </c>
      <c r="M28" s="117">
        <f>attached_heating_EFF!FK15/100</f>
        <v>0.78</v>
      </c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</row>
    <row r="29" spans="2:33">
      <c r="D29" s="3" t="s">
        <v>408</v>
      </c>
      <c r="E29" s="3" t="s">
        <v>62</v>
      </c>
      <c r="F29" s="3" t="s">
        <v>265</v>
      </c>
      <c r="G29" s="117">
        <f>attached_heating_EFF!W16*0.01</f>
        <v>0.85</v>
      </c>
      <c r="H29" s="117">
        <f>attached_heating_EFF!AU16*0.01</f>
        <v>0.85</v>
      </c>
      <c r="I29" s="117">
        <f>attached_heating_EFF!BS16*0.01</f>
        <v>0.85</v>
      </c>
      <c r="J29" s="117">
        <f>attached_heating_EFF!CQ16/100</f>
        <v>0.85</v>
      </c>
      <c r="K29" s="117">
        <f>attached_heating_EFF!DO16*0.01</f>
        <v>0.85</v>
      </c>
      <c r="L29" s="117">
        <f>attached_heating_EFF!EM16/100</f>
        <v>0.85</v>
      </c>
      <c r="M29" s="117">
        <f>attached_heating_EFF!FK16/100</f>
        <v>0.85</v>
      </c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</row>
    <row r="30" spans="2:33">
      <c r="D30" s="3" t="s">
        <v>409</v>
      </c>
      <c r="E30" s="3" t="s">
        <v>58</v>
      </c>
      <c r="F30" s="3" t="s">
        <v>265</v>
      </c>
      <c r="G30" s="117">
        <f>attached_heating_EFF!W17*0.01</f>
        <v>0.62</v>
      </c>
      <c r="H30" s="117">
        <f>attached_heating_EFF!AU17*0.01</f>
        <v>0.62</v>
      </c>
      <c r="I30" s="117">
        <f>attached_heating_EFF!BS17*0.01</f>
        <v>0.62</v>
      </c>
      <c r="J30" s="117">
        <f>attached_heating_EFF!CQ17/100</f>
        <v>0.62</v>
      </c>
      <c r="K30" s="117">
        <f>attached_heating_EFF!DO17*0.01</f>
        <v>0.62</v>
      </c>
      <c r="L30" s="117">
        <f>attached_heating_EFF!EM17/100</f>
        <v>0.62</v>
      </c>
      <c r="M30" s="117">
        <f>attached_heating_EFF!FK17/100</f>
        <v>0.62</v>
      </c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</row>
    <row r="31" spans="2:33">
      <c r="D31" s="3" t="s">
        <v>410</v>
      </c>
      <c r="E31" s="3" t="s">
        <v>58</v>
      </c>
      <c r="F31" s="3" t="s">
        <v>265</v>
      </c>
      <c r="G31" s="117">
        <f>attached_heating_EFF!W18*0.01</f>
        <v>0.8</v>
      </c>
      <c r="H31" s="117">
        <f>attached_heating_EFF!AU18*0.01</f>
        <v>0.8</v>
      </c>
      <c r="I31" s="117">
        <f>attached_heating_EFF!BS18*0.01</f>
        <v>0.8</v>
      </c>
      <c r="J31" s="117">
        <f>attached_heating_EFF!CQ18/100</f>
        <v>0.8</v>
      </c>
      <c r="K31" s="117">
        <f>attached_heating_EFF!DO18*0.01</f>
        <v>0.8</v>
      </c>
      <c r="L31" s="117">
        <f>attached_heating_EFF!EM18/100</f>
        <v>0.8</v>
      </c>
      <c r="M31" s="117">
        <f>attached_heating_EFF!FK18/100</f>
        <v>0.8</v>
      </c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</row>
    <row r="32" spans="2:33">
      <c r="D32" s="3" t="s">
        <v>411</v>
      </c>
      <c r="E32" s="3" t="s">
        <v>58</v>
      </c>
      <c r="F32" s="3" t="s">
        <v>265</v>
      </c>
      <c r="G32" s="117">
        <f>attached_heating_EFF!W19*0.01</f>
        <v>0.9</v>
      </c>
      <c r="H32" s="117">
        <f>attached_heating_EFF!AU19*0.01</f>
        <v>0.9</v>
      </c>
      <c r="I32" s="117">
        <f>attached_heating_EFF!BS19*0.01</f>
        <v>0.9</v>
      </c>
      <c r="J32" s="117">
        <f>attached_heating_EFF!CQ19/100</f>
        <v>0.9</v>
      </c>
      <c r="K32" s="117">
        <f>attached_heating_EFF!DO19*0.01</f>
        <v>0.9</v>
      </c>
      <c r="L32" s="117">
        <f>attached_heating_EFF!EM19/100</f>
        <v>0.9</v>
      </c>
      <c r="M32" s="117">
        <f>attached_heating_EFF!FK19/100</f>
        <v>0.9</v>
      </c>
    </row>
    <row r="33" spans="1:13">
      <c r="D33" s="3" t="s">
        <v>266</v>
      </c>
      <c r="E33" s="3" t="s">
        <v>55</v>
      </c>
      <c r="F33" s="3" t="s">
        <v>265</v>
      </c>
      <c r="G33" s="117">
        <f>attached_heating_EFF!W20*0.01</f>
        <v>1</v>
      </c>
      <c r="H33" s="117">
        <f>attached_heating_EFF!AU20*0.01</f>
        <v>1</v>
      </c>
      <c r="I33" s="117">
        <f>attached_heating_EFF!BS20*0.01</f>
        <v>1</v>
      </c>
      <c r="J33" s="117">
        <f>attached_heating_EFF!CQ20/100</f>
        <v>1</v>
      </c>
      <c r="K33" s="117">
        <f>attached_heating_EFF!DO20*0.01</f>
        <v>1</v>
      </c>
      <c r="L33" s="117">
        <f>attached_heating_EFF!EM20/100</f>
        <v>1</v>
      </c>
      <c r="M33" s="117">
        <f>attached_heating_EFF!FK20/100</f>
        <v>1</v>
      </c>
    </row>
    <row r="34" spans="1:13">
      <c r="D34" s="3" t="s">
        <v>267</v>
      </c>
      <c r="E34" s="3" t="s">
        <v>61</v>
      </c>
      <c r="F34" s="3" t="s">
        <v>265</v>
      </c>
      <c r="G34" s="117">
        <f>attached_heating_EFF!W21*0.01</f>
        <v>1.9000000000000001</v>
      </c>
      <c r="H34" s="117">
        <f>attached_heating_EFF!AU21*0.01</f>
        <v>1.9000000000000001</v>
      </c>
      <c r="I34" s="117">
        <f>attached_heating_EFF!BS21*0.01</f>
        <v>1.9000000000000001</v>
      </c>
      <c r="J34" s="117">
        <f>attached_heating_EFF!CQ21/100</f>
        <v>1.9</v>
      </c>
      <c r="K34" s="117">
        <f>attached_heating_EFF!DO21*0.01</f>
        <v>1.9000000000000001</v>
      </c>
      <c r="L34" s="117">
        <f>attached_heating_EFF!EM21/100</f>
        <v>1.9</v>
      </c>
      <c r="M34" s="117">
        <f>attached_heating_EFF!FK21/100</f>
        <v>1.9</v>
      </c>
    </row>
    <row r="35" spans="1:13">
      <c r="D35" s="3" t="s">
        <v>268</v>
      </c>
      <c r="E35" s="3" t="s">
        <v>220</v>
      </c>
      <c r="F35" s="3" t="s">
        <v>265</v>
      </c>
      <c r="G35" s="117">
        <f>attached_heating_EFF!W22*0.01</f>
        <v>0.5</v>
      </c>
      <c r="H35" s="117">
        <f>attached_heating_EFF!AU22*0.01</f>
        <v>0.5</v>
      </c>
      <c r="I35" s="117">
        <f>attached_heating_EFF!BS22*0.01</f>
        <v>0.5</v>
      </c>
      <c r="J35" s="117">
        <f>attached_heating_EFF!CQ22/100</f>
        <v>0.5</v>
      </c>
      <c r="K35" s="117">
        <f>attached_heating_EFF!DO22*0.01</f>
        <v>0.5</v>
      </c>
      <c r="L35" s="117">
        <f>attached_heating_EFF!EM22/100</f>
        <v>0.5</v>
      </c>
      <c r="M35" s="117">
        <f>attached_heating_EFF!FK22/100</f>
        <v>0.5</v>
      </c>
    </row>
    <row r="36" spans="1:13">
      <c r="D36" s="3" t="s">
        <v>269</v>
      </c>
      <c r="E36" s="3" t="s">
        <v>221</v>
      </c>
      <c r="F36" s="3" t="s">
        <v>265</v>
      </c>
      <c r="G36" s="117">
        <f>attached_heating_EFF!W23*0.01</f>
        <v>0.5</v>
      </c>
      <c r="H36" s="117">
        <f>attached_heating_EFF!AU23*0.01</f>
        <v>0.5</v>
      </c>
      <c r="I36" s="117">
        <f>attached_heating_EFF!BS23*0.01</f>
        <v>0.5</v>
      </c>
      <c r="J36" s="117">
        <f>attached_heating_EFF!CQ23/100</f>
        <v>0.5</v>
      </c>
      <c r="K36" s="117">
        <f>attached_heating_EFF!DO23*0.01</f>
        <v>0.5</v>
      </c>
      <c r="L36" s="117">
        <f>attached_heating_EFF!EM23/100</f>
        <v>0.5</v>
      </c>
      <c r="M36" s="117">
        <f>attached_heating_EFF!FK23/100</f>
        <v>0.5</v>
      </c>
    </row>
    <row r="37" spans="1:13">
      <c r="D37" s="87" t="s">
        <v>270</v>
      </c>
      <c r="E37" s="87" t="s">
        <v>55</v>
      </c>
      <c r="F37" s="3" t="s">
        <v>265</v>
      </c>
      <c r="G37" s="81">
        <v>0.75</v>
      </c>
      <c r="H37" s="81">
        <v>0.75</v>
      </c>
      <c r="I37" s="81">
        <v>0.75</v>
      </c>
      <c r="J37" s="81">
        <v>0.75</v>
      </c>
      <c r="K37" s="81">
        <v>0.75</v>
      </c>
      <c r="L37" s="81">
        <v>0.75</v>
      </c>
      <c r="M37" s="81">
        <v>0.75</v>
      </c>
    </row>
    <row r="38" spans="1:13">
      <c r="E38" s="87" t="s">
        <v>221</v>
      </c>
      <c r="F38" s="3" t="s">
        <v>265</v>
      </c>
      <c r="G38" s="81"/>
      <c r="H38" s="81"/>
      <c r="I38" s="81"/>
      <c r="J38" s="81"/>
      <c r="K38" s="81"/>
      <c r="L38" s="81"/>
      <c r="M38" s="81"/>
    </row>
    <row r="39" spans="1:13" ht="14.5">
      <c r="A39" s="72"/>
      <c r="B39" s="72"/>
      <c r="C39" s="72"/>
      <c r="D39" s="87" t="s">
        <v>271</v>
      </c>
      <c r="E39" s="87" t="s">
        <v>62</v>
      </c>
      <c r="F39" s="3" t="s">
        <v>265</v>
      </c>
      <c r="G39" s="81">
        <v>0.67500000000000004</v>
      </c>
      <c r="H39" s="81">
        <v>0.67500000000000004</v>
      </c>
      <c r="I39" s="81">
        <v>0.67500000000000004</v>
      </c>
      <c r="J39" s="81">
        <v>0.67500000000000004</v>
      </c>
      <c r="K39" s="81">
        <v>0.67500000000000004</v>
      </c>
      <c r="L39" s="81">
        <v>0.67500000000000004</v>
      </c>
      <c r="M39" s="81">
        <v>0.67500000000000004</v>
      </c>
    </row>
    <row r="40" spans="1:13" ht="14.5">
      <c r="A40" s="72"/>
      <c r="B40" s="72"/>
      <c r="C40" s="72"/>
      <c r="E40" s="87" t="s">
        <v>221</v>
      </c>
      <c r="F40" s="3" t="s">
        <v>265</v>
      </c>
      <c r="G40" s="81"/>
      <c r="H40" s="81"/>
      <c r="I40" s="81"/>
      <c r="J40" s="81"/>
      <c r="K40" s="81"/>
      <c r="L40" s="81"/>
      <c r="M40" s="81"/>
    </row>
    <row r="41" spans="1:13" ht="14.5">
      <c r="A41" s="72"/>
      <c r="B41" s="72"/>
      <c r="C41" s="72"/>
      <c r="D41" s="87" t="s">
        <v>272</v>
      </c>
      <c r="E41" s="87" t="s">
        <v>55</v>
      </c>
      <c r="F41" s="3" t="s">
        <v>265</v>
      </c>
      <c r="G41" s="81">
        <v>0.9</v>
      </c>
      <c r="H41" s="81">
        <v>0.9</v>
      </c>
      <c r="I41" s="81">
        <v>0.9</v>
      </c>
      <c r="J41" s="81">
        <v>0.9</v>
      </c>
      <c r="K41" s="81">
        <v>0.9</v>
      </c>
      <c r="L41" s="81">
        <v>0.9</v>
      </c>
      <c r="M41" s="81">
        <v>0.9</v>
      </c>
    </row>
    <row r="42" spans="1:13" ht="14.5">
      <c r="A42" s="83"/>
      <c r="B42" s="83"/>
      <c r="C42" s="72"/>
      <c r="E42" s="87" t="s">
        <v>58</v>
      </c>
      <c r="F42" s="3" t="s">
        <v>265</v>
      </c>
      <c r="G42" s="81"/>
      <c r="H42" s="81"/>
      <c r="I42" s="81"/>
      <c r="J42" s="81"/>
      <c r="K42" s="81"/>
      <c r="L42" s="81"/>
      <c r="M42" s="81"/>
    </row>
    <row r="43" spans="1:13" ht="14.5">
      <c r="A43" s="83"/>
      <c r="B43" s="83"/>
      <c r="C43" s="72"/>
      <c r="D43" s="87" t="s">
        <v>273</v>
      </c>
      <c r="E43" s="87" t="s">
        <v>55</v>
      </c>
      <c r="F43" s="3" t="s">
        <v>265</v>
      </c>
      <c r="G43" s="81">
        <v>0.89</v>
      </c>
      <c r="H43" s="81">
        <v>0.89</v>
      </c>
      <c r="I43" s="81">
        <v>0.89</v>
      </c>
      <c r="J43" s="81">
        <v>0.89</v>
      </c>
      <c r="K43" s="81">
        <v>0.89</v>
      </c>
      <c r="L43" s="81">
        <v>0.89</v>
      </c>
      <c r="M43" s="81">
        <v>0.89</v>
      </c>
    </row>
    <row r="44" spans="1:13" ht="14.5">
      <c r="A44" s="72"/>
      <c r="B44" s="72"/>
      <c r="C44" s="72"/>
      <c r="E44" s="87" t="s">
        <v>62</v>
      </c>
      <c r="F44" s="3" t="s">
        <v>265</v>
      </c>
      <c r="G44" s="81"/>
      <c r="H44" s="81"/>
      <c r="I44" s="81"/>
      <c r="J44" s="81"/>
      <c r="K44" s="81"/>
      <c r="L44" s="81"/>
      <c r="M44" s="81"/>
    </row>
    <row r="45" spans="1:13" ht="14.5">
      <c r="A45" s="72"/>
      <c r="B45" s="72"/>
      <c r="C45" s="72"/>
      <c r="D45" s="72"/>
      <c r="E45" s="72"/>
      <c r="F45" s="72"/>
      <c r="G45" s="82"/>
      <c r="H45" s="82"/>
      <c r="I45" s="82"/>
      <c r="J45" s="82"/>
      <c r="K45" s="82"/>
      <c r="L45" s="82"/>
      <c r="M45" s="82"/>
    </row>
    <row r="46" spans="1:13" ht="14.5">
      <c r="A46" s="72"/>
      <c r="B46" s="72"/>
      <c r="C46" s="72"/>
      <c r="D46" s="72"/>
      <c r="E46" s="72"/>
      <c r="F46" s="72"/>
      <c r="G46" s="82"/>
      <c r="H46" s="82"/>
      <c r="I46" s="82"/>
      <c r="J46" s="82"/>
      <c r="K46" s="82"/>
      <c r="L46" s="82"/>
      <c r="M46" s="82"/>
    </row>
    <row r="47" spans="1:13" ht="14.5">
      <c r="A47" s="72"/>
      <c r="B47" s="72"/>
      <c r="C47" s="72"/>
      <c r="D47" s="72"/>
      <c r="E47" s="72"/>
      <c r="F47" s="72"/>
      <c r="G47" s="82"/>
      <c r="H47" s="82"/>
      <c r="I47" s="82"/>
      <c r="J47" s="82"/>
      <c r="K47" s="82"/>
      <c r="L47" s="82"/>
      <c r="M47" s="82"/>
    </row>
    <row r="50" spans="1:27">
      <c r="O50" s="98" t="s">
        <v>230</v>
      </c>
      <c r="R50" s="87" t="s">
        <v>244</v>
      </c>
    </row>
    <row r="51" spans="1:27" ht="14.5">
      <c r="A51" s="72"/>
      <c r="B51" s="72"/>
      <c r="C51" s="72"/>
      <c r="D51" s="72"/>
      <c r="E51" s="72"/>
      <c r="F51" s="74" t="s">
        <v>246</v>
      </c>
      <c r="G51" s="72"/>
      <c r="H51" s="72"/>
      <c r="I51" s="72"/>
      <c r="J51" s="72"/>
      <c r="K51" s="72"/>
      <c r="L51" s="72"/>
      <c r="R51" s="87" t="s">
        <v>245</v>
      </c>
    </row>
    <row r="52" spans="1:27" ht="15" thickBot="1">
      <c r="A52" s="72"/>
      <c r="B52" s="72"/>
      <c r="C52" s="72"/>
      <c r="D52" s="75" t="s">
        <v>1</v>
      </c>
      <c r="E52" s="75" t="s">
        <v>2</v>
      </c>
      <c r="F52" s="75" t="s">
        <v>3</v>
      </c>
      <c r="G52" s="3" t="s">
        <v>141</v>
      </c>
      <c r="H52" s="3" t="s">
        <v>142</v>
      </c>
      <c r="I52" s="3" t="s">
        <v>143</v>
      </c>
      <c r="J52" s="3" t="s">
        <v>144</v>
      </c>
      <c r="K52" s="3" t="s">
        <v>145</v>
      </c>
      <c r="L52" s="3" t="s">
        <v>146</v>
      </c>
      <c r="M52" s="3" t="s">
        <v>147</v>
      </c>
      <c r="R52" s="75" t="s">
        <v>1</v>
      </c>
      <c r="S52" s="75" t="s">
        <v>4</v>
      </c>
      <c r="T52" s="75" t="s">
        <v>0</v>
      </c>
      <c r="U52" s="3" t="s">
        <v>141</v>
      </c>
      <c r="V52" s="3" t="s">
        <v>142</v>
      </c>
      <c r="W52" s="3" t="s">
        <v>143</v>
      </c>
      <c r="X52" s="3" t="s">
        <v>144</v>
      </c>
      <c r="Y52" s="3" t="s">
        <v>145</v>
      </c>
      <c r="Z52" s="3" t="s">
        <v>146</v>
      </c>
      <c r="AA52" s="3" t="s">
        <v>147</v>
      </c>
    </row>
    <row r="53" spans="1:27" ht="14.5">
      <c r="A53" s="72"/>
      <c r="B53" s="72"/>
      <c r="C53" s="72"/>
      <c r="D53" s="3" t="s">
        <v>406</v>
      </c>
      <c r="E53" s="3" t="s">
        <v>62</v>
      </c>
      <c r="F53" s="3" t="s">
        <v>265</v>
      </c>
      <c r="G53" s="79">
        <f>attached_space_heating_byenergy!W17/SUM(G3:G5)/31.54</f>
        <v>80.648685813627083</v>
      </c>
      <c r="H53" s="79">
        <f>attached_space_heating_byenergy!AU17/SUM(H3:H5)/31.54</f>
        <v>169.39720124517206</v>
      </c>
      <c r="I53" s="79">
        <f>attached_space_heating_byenergy!BS17/SUM(I3:I5)/31.54</f>
        <v>337.61305371863392</v>
      </c>
      <c r="J53" s="79">
        <f>attached_space_heating_byenergy!CQ17/SUM(J3:J5)/31.54</f>
        <v>44.446100190234624</v>
      </c>
      <c r="K53" s="79">
        <f>attached_space_heating_byenergy!DO17/SUM(K3:K5)/31.54</f>
        <v>21.3427393785669</v>
      </c>
      <c r="L53" s="79">
        <f>attached_space_heating_byenergy!EM17/SUM(L3:L5)/31.54</f>
        <v>3.9571972098922004</v>
      </c>
      <c r="M53" s="79">
        <f>attached_space_heating_byenergy!FK17/SUM(M3:M5)/31.54</f>
        <v>4.8949140214107212</v>
      </c>
      <c r="R53" s="3" t="s">
        <v>406</v>
      </c>
      <c r="S53" s="3" t="s">
        <v>62</v>
      </c>
      <c r="T53" s="3" t="s">
        <v>265</v>
      </c>
      <c r="U53" s="79">
        <f>attached_space_heating_byendtyp!W24/100</f>
        <v>3.8071009999999995E-2</v>
      </c>
      <c r="V53" s="79">
        <f>attached_space_heating_byendtyp!AU24/100</f>
        <v>1.6747019999999998E-2</v>
      </c>
      <c r="W53" s="79">
        <f>attached_space_heating_byendtyp!BS24/100</f>
        <v>5.2453000000000005E-3</v>
      </c>
      <c r="X53" s="79">
        <f>attached_space_heating_byendtyp!CQ24/100</f>
        <v>2.860998E-2</v>
      </c>
      <c r="Y53" s="79">
        <f>attached_space_heating_byendtyp!DO24/100</f>
        <v>3.3840430000000005E-2</v>
      </c>
      <c r="Z53" s="79">
        <f>attached_space_heating_byendtyp!EM24/100</f>
        <v>4.6672289999999998E-2</v>
      </c>
      <c r="AA53" s="79">
        <f>attached_space_heating_byendtyp!FK24/100</f>
        <v>3.7710279999999999E-2</v>
      </c>
    </row>
    <row r="54" spans="1:27" ht="14.5">
      <c r="A54" s="83"/>
      <c r="B54" s="83"/>
      <c r="C54" s="72"/>
      <c r="D54" s="3" t="s">
        <v>407</v>
      </c>
      <c r="E54" s="3" t="s">
        <v>62</v>
      </c>
      <c r="F54" s="3" t="s">
        <v>265</v>
      </c>
      <c r="G54" s="79">
        <f>G53</f>
        <v>80.648685813627083</v>
      </c>
      <c r="H54" s="79">
        <f t="shared" ref="H54:M54" si="0">H53</f>
        <v>169.39720124517206</v>
      </c>
      <c r="I54" s="79">
        <f t="shared" si="0"/>
        <v>337.61305371863392</v>
      </c>
      <c r="J54" s="79">
        <f t="shared" si="0"/>
        <v>44.446100190234624</v>
      </c>
      <c r="K54" s="79">
        <f t="shared" si="0"/>
        <v>21.3427393785669</v>
      </c>
      <c r="L54" s="79">
        <f t="shared" si="0"/>
        <v>3.9571972098922004</v>
      </c>
      <c r="M54" s="79">
        <f t="shared" si="0"/>
        <v>4.8949140214107212</v>
      </c>
      <c r="R54" s="3" t="s">
        <v>407</v>
      </c>
      <c r="S54" s="3" t="s">
        <v>62</v>
      </c>
      <c r="T54" s="3" t="s">
        <v>265</v>
      </c>
      <c r="U54" s="79">
        <f>U53</f>
        <v>3.8071009999999995E-2</v>
      </c>
      <c r="V54" s="79">
        <f t="shared" ref="V54:AA54" si="1">V53</f>
        <v>1.6747019999999998E-2</v>
      </c>
      <c r="W54" s="79">
        <f t="shared" si="1"/>
        <v>5.2453000000000005E-3</v>
      </c>
      <c r="X54" s="79">
        <f t="shared" si="1"/>
        <v>2.860998E-2</v>
      </c>
      <c r="Y54" s="79">
        <f t="shared" si="1"/>
        <v>3.3840430000000005E-2</v>
      </c>
      <c r="Z54" s="79">
        <f t="shared" si="1"/>
        <v>4.6672289999999998E-2</v>
      </c>
      <c r="AA54" s="79">
        <f t="shared" si="1"/>
        <v>3.7710279999999999E-2</v>
      </c>
    </row>
    <row r="55" spans="1:27" ht="14.5">
      <c r="A55" s="83"/>
      <c r="B55" s="83"/>
      <c r="C55" s="72"/>
      <c r="D55" s="3" t="s">
        <v>408</v>
      </c>
      <c r="E55" s="3" t="s">
        <v>62</v>
      </c>
      <c r="F55" s="3" t="s">
        <v>265</v>
      </c>
      <c r="G55" s="79">
        <f>G53</f>
        <v>80.648685813627083</v>
      </c>
      <c r="H55" s="79">
        <f t="shared" ref="H55:M55" si="2">H53</f>
        <v>169.39720124517206</v>
      </c>
      <c r="I55" s="79">
        <f t="shared" si="2"/>
        <v>337.61305371863392</v>
      </c>
      <c r="J55" s="79">
        <f t="shared" si="2"/>
        <v>44.446100190234624</v>
      </c>
      <c r="K55" s="79">
        <f t="shared" si="2"/>
        <v>21.3427393785669</v>
      </c>
      <c r="L55" s="79">
        <f t="shared" si="2"/>
        <v>3.9571972098922004</v>
      </c>
      <c r="M55" s="79">
        <f t="shared" si="2"/>
        <v>4.8949140214107212</v>
      </c>
      <c r="R55" s="3" t="s">
        <v>408</v>
      </c>
      <c r="S55" s="3" t="s">
        <v>62</v>
      </c>
      <c r="T55" s="3" t="s">
        <v>265</v>
      </c>
      <c r="U55" s="79">
        <f>U53</f>
        <v>3.8071009999999995E-2</v>
      </c>
      <c r="V55" s="79">
        <f t="shared" ref="V55:AA55" si="3">V53</f>
        <v>1.6747019999999998E-2</v>
      </c>
      <c r="W55" s="79">
        <f t="shared" si="3"/>
        <v>5.2453000000000005E-3</v>
      </c>
      <c r="X55" s="79">
        <f t="shared" si="3"/>
        <v>2.860998E-2</v>
      </c>
      <c r="Y55" s="79">
        <f t="shared" si="3"/>
        <v>3.3840430000000005E-2</v>
      </c>
      <c r="Z55" s="79">
        <f t="shared" si="3"/>
        <v>4.6672289999999998E-2</v>
      </c>
      <c r="AA55" s="79">
        <f t="shared" si="3"/>
        <v>3.7710279999999999E-2</v>
      </c>
    </row>
    <row r="56" spans="1:27" ht="14.5">
      <c r="A56" s="72"/>
      <c r="B56" s="72"/>
      <c r="C56" s="72"/>
      <c r="D56" s="3" t="s">
        <v>409</v>
      </c>
      <c r="E56" s="3" t="s">
        <v>58</v>
      </c>
      <c r="F56" s="3" t="s">
        <v>265</v>
      </c>
      <c r="G56" s="79">
        <f>attached_space_heating_byenergy!W16/SUM(G6:G8)/31.54</f>
        <v>18.775972310293806</v>
      </c>
      <c r="H56" s="79">
        <f>attached_space_heating_byenergy!AU16/SUM(H6:H8)/31.54</f>
        <v>320.90020608750791</v>
      </c>
      <c r="I56" s="79">
        <f>attached_space_heating_byenergy!BS16/SUM(I6:I8)/31.54</f>
        <v>453.98859781230186</v>
      </c>
      <c r="J56" s="79">
        <f>attached_space_heating_byenergy!CQ16/SUM(J6:J8)/31.54</f>
        <v>86.819355073443035</v>
      </c>
      <c r="K56" s="79">
        <f>attached_space_heating_byenergy!DO16/SUM(K6:K8)/31.54</f>
        <v>80.764623923021887</v>
      </c>
      <c r="L56" s="79">
        <f>attached_space_heating_byenergy!EM16/SUM(L6:L8)/31.54</f>
        <v>76.37715054487407</v>
      </c>
      <c r="M56" s="79">
        <f>attached_space_heating_byenergy!FK16/SUM(M6:M8)/31.54</f>
        <v>46.176859665382182</v>
      </c>
      <c r="R56" s="3" t="s">
        <v>409</v>
      </c>
      <c r="S56" s="3" t="s">
        <v>58</v>
      </c>
      <c r="T56" s="3" t="s">
        <v>265</v>
      </c>
      <c r="U56" s="79">
        <f t="shared" ref="U56:AA70" si="4">U54</f>
        <v>3.8071009999999995E-2</v>
      </c>
      <c r="V56" s="79">
        <f t="shared" si="4"/>
        <v>1.6747019999999998E-2</v>
      </c>
      <c r="W56" s="79">
        <f t="shared" si="4"/>
        <v>5.2453000000000005E-3</v>
      </c>
      <c r="X56" s="79">
        <f t="shared" si="4"/>
        <v>2.860998E-2</v>
      </c>
      <c r="Y56" s="79">
        <f t="shared" si="4"/>
        <v>3.3840430000000005E-2</v>
      </c>
      <c r="Z56" s="79">
        <f t="shared" si="4"/>
        <v>4.6672289999999998E-2</v>
      </c>
      <c r="AA56" s="79">
        <f t="shared" si="4"/>
        <v>3.7710279999999999E-2</v>
      </c>
    </row>
    <row r="57" spans="1:27" ht="14.5">
      <c r="A57" s="72"/>
      <c r="B57" s="72"/>
      <c r="C57" s="72"/>
      <c r="D57" s="3" t="s">
        <v>410</v>
      </c>
      <c r="E57" s="3" t="s">
        <v>58</v>
      </c>
      <c r="F57" s="3" t="s">
        <v>265</v>
      </c>
      <c r="G57" s="79">
        <f>G56</f>
        <v>18.775972310293806</v>
      </c>
      <c r="H57" s="79">
        <f t="shared" ref="H57:M58" si="5">H56</f>
        <v>320.90020608750791</v>
      </c>
      <c r="I57" s="79">
        <f t="shared" si="5"/>
        <v>453.98859781230186</v>
      </c>
      <c r="J57" s="79">
        <f t="shared" si="5"/>
        <v>86.819355073443035</v>
      </c>
      <c r="K57" s="79">
        <f t="shared" si="5"/>
        <v>80.764623923021887</v>
      </c>
      <c r="L57" s="79">
        <f t="shared" si="5"/>
        <v>76.37715054487407</v>
      </c>
      <c r="M57" s="79">
        <f t="shared" si="5"/>
        <v>46.176859665382182</v>
      </c>
      <c r="R57" s="3" t="s">
        <v>410</v>
      </c>
      <c r="S57" s="3" t="s">
        <v>58</v>
      </c>
      <c r="T57" s="3" t="s">
        <v>265</v>
      </c>
      <c r="U57" s="79">
        <f t="shared" si="4"/>
        <v>3.8071009999999995E-2</v>
      </c>
      <c r="V57" s="79">
        <f t="shared" si="4"/>
        <v>1.6747019999999998E-2</v>
      </c>
      <c r="W57" s="79">
        <f t="shared" si="4"/>
        <v>5.2453000000000005E-3</v>
      </c>
      <c r="X57" s="79">
        <f t="shared" si="4"/>
        <v>2.860998E-2</v>
      </c>
      <c r="Y57" s="79">
        <f t="shared" si="4"/>
        <v>3.3840430000000005E-2</v>
      </c>
      <c r="Z57" s="79">
        <f t="shared" si="4"/>
        <v>4.6672289999999998E-2</v>
      </c>
      <c r="AA57" s="79">
        <f t="shared" si="4"/>
        <v>3.7710279999999999E-2</v>
      </c>
    </row>
    <row r="58" spans="1:27" ht="14.5">
      <c r="A58" s="72"/>
      <c r="B58" s="72"/>
      <c r="C58" s="72"/>
      <c r="D58" s="3" t="s">
        <v>411</v>
      </c>
      <c r="E58" s="3" t="s">
        <v>58</v>
      </c>
      <c r="F58" s="3" t="s">
        <v>265</v>
      </c>
      <c r="G58" s="79">
        <f>G57</f>
        <v>18.775972310293806</v>
      </c>
      <c r="H58" s="79">
        <f t="shared" si="5"/>
        <v>320.90020608750791</v>
      </c>
      <c r="I58" s="79">
        <f t="shared" si="5"/>
        <v>453.98859781230186</v>
      </c>
      <c r="J58" s="79">
        <f t="shared" si="5"/>
        <v>86.819355073443035</v>
      </c>
      <c r="K58" s="79">
        <f t="shared" si="5"/>
        <v>80.764623923021887</v>
      </c>
      <c r="L58" s="79">
        <f t="shared" si="5"/>
        <v>76.37715054487407</v>
      </c>
      <c r="M58" s="79">
        <f t="shared" si="5"/>
        <v>46.176859665382182</v>
      </c>
      <c r="R58" s="3" t="s">
        <v>411</v>
      </c>
      <c r="S58" s="3" t="s">
        <v>58</v>
      </c>
      <c r="T58" s="3" t="s">
        <v>265</v>
      </c>
      <c r="U58" s="79">
        <f t="shared" si="4"/>
        <v>3.8071009999999995E-2</v>
      </c>
      <c r="V58" s="79">
        <f t="shared" si="4"/>
        <v>1.6747019999999998E-2</v>
      </c>
      <c r="W58" s="79">
        <f t="shared" si="4"/>
        <v>5.2453000000000005E-3</v>
      </c>
      <c r="X58" s="79">
        <f t="shared" si="4"/>
        <v>2.860998E-2</v>
      </c>
      <c r="Y58" s="79">
        <f t="shared" si="4"/>
        <v>3.3840430000000005E-2</v>
      </c>
      <c r="Z58" s="79">
        <f t="shared" si="4"/>
        <v>4.6672289999999998E-2</v>
      </c>
      <c r="AA58" s="79">
        <f t="shared" si="4"/>
        <v>3.7710279999999999E-2</v>
      </c>
    </row>
    <row r="59" spans="1:27" ht="14.5">
      <c r="A59" s="72"/>
      <c r="B59" s="72"/>
      <c r="C59" s="72"/>
      <c r="D59" s="3" t="s">
        <v>266</v>
      </c>
      <c r="E59" s="3" t="s">
        <v>55</v>
      </c>
      <c r="F59" s="3" t="s">
        <v>265</v>
      </c>
      <c r="G59" s="79">
        <f>attached_space_heating_byenergy!W15/'TechHeat-RES-MOB'!G9/31.54</f>
        <v>35.222377283689262</v>
      </c>
      <c r="H59" s="79">
        <f>attached_space_heating_byenergy!AU15/'TechHeat-RES-MOB'!H9/31.54</f>
        <v>145.96892834495881</v>
      </c>
      <c r="I59" s="79">
        <f>attached_space_heating_byenergy!BS15/'TechHeat-RES-MOB'!I9/31.54</f>
        <v>405.85742456346571</v>
      </c>
      <c r="J59" s="79">
        <f>attached_space_heating_byenergy!CQ15/'TechHeat-RES-MOB'!J9/31.54</f>
        <v>103.38660431198478</v>
      </c>
      <c r="K59" s="79">
        <f>attached_space_heating_byenergy!DO15/'TechHeat-RES-MOB'!K9/31.54</f>
        <v>72.66785407885412</v>
      </c>
      <c r="L59" s="79">
        <f>attached_space_heating_byenergy!EM15/'TechHeat-RES-MOB'!L9/31.54</f>
        <v>59.422687041717658</v>
      </c>
      <c r="M59" s="79">
        <f>attached_space_heating_byenergy!FK15/'TechHeat-RES-MOB'!M9/31.54</f>
        <v>32.119502131332347</v>
      </c>
      <c r="R59" s="3" t="s">
        <v>266</v>
      </c>
      <c r="S59" s="3" t="s">
        <v>55</v>
      </c>
      <c r="T59" s="3" t="s">
        <v>265</v>
      </c>
      <c r="U59" s="79">
        <f t="shared" si="4"/>
        <v>3.8071009999999995E-2</v>
      </c>
      <c r="V59" s="79">
        <f t="shared" si="4"/>
        <v>1.6747019999999998E-2</v>
      </c>
      <c r="W59" s="79">
        <f t="shared" si="4"/>
        <v>5.2453000000000005E-3</v>
      </c>
      <c r="X59" s="79">
        <f t="shared" si="4"/>
        <v>2.860998E-2</v>
      </c>
      <c r="Y59" s="79">
        <f t="shared" si="4"/>
        <v>3.3840430000000005E-2</v>
      </c>
      <c r="Z59" s="79">
        <f t="shared" si="4"/>
        <v>4.6672289999999998E-2</v>
      </c>
      <c r="AA59" s="79">
        <f t="shared" si="4"/>
        <v>3.7710279999999999E-2</v>
      </c>
    </row>
    <row r="60" spans="1:27" ht="14.5">
      <c r="A60" s="72"/>
      <c r="B60" s="72"/>
      <c r="C60" s="72"/>
      <c r="D60" s="3" t="s">
        <v>267</v>
      </c>
      <c r="E60" s="3" t="s">
        <v>61</v>
      </c>
      <c r="F60" s="3" t="s">
        <v>265</v>
      </c>
      <c r="G60" s="79"/>
      <c r="H60" s="79"/>
      <c r="I60" s="79"/>
      <c r="J60" s="79"/>
      <c r="K60" s="79"/>
      <c r="L60" s="79"/>
      <c r="M60" s="79"/>
      <c r="R60" s="3" t="s">
        <v>267</v>
      </c>
      <c r="S60" s="3" t="s">
        <v>61</v>
      </c>
      <c r="T60" s="3" t="s">
        <v>265</v>
      </c>
      <c r="U60" s="79">
        <f t="shared" si="4"/>
        <v>3.8071009999999995E-2</v>
      </c>
      <c r="V60" s="79">
        <f t="shared" si="4"/>
        <v>1.6747019999999998E-2</v>
      </c>
      <c r="W60" s="79">
        <f t="shared" si="4"/>
        <v>5.2453000000000005E-3</v>
      </c>
      <c r="X60" s="79">
        <f t="shared" si="4"/>
        <v>2.860998E-2</v>
      </c>
      <c r="Y60" s="79">
        <f t="shared" si="4"/>
        <v>3.3840430000000005E-2</v>
      </c>
      <c r="Z60" s="79">
        <f t="shared" si="4"/>
        <v>4.6672289999999998E-2</v>
      </c>
      <c r="AA60" s="79">
        <f t="shared" si="4"/>
        <v>3.7710279999999999E-2</v>
      </c>
    </row>
    <row r="61" spans="1:27" ht="14.5">
      <c r="A61" s="72"/>
      <c r="B61" s="72"/>
      <c r="C61" s="72"/>
      <c r="D61" s="3" t="s">
        <v>268</v>
      </c>
      <c r="E61" s="3" t="s">
        <v>220</v>
      </c>
      <c r="F61" s="3" t="s">
        <v>265</v>
      </c>
      <c r="G61" s="79">
        <f>attached_space_heating_byenergy!W18/'TechHeat-RES-MOB'!G11/31.54</f>
        <v>31.558602832382164</v>
      </c>
      <c r="H61" s="79">
        <f>attached_space_heating_byenergy!AU18/'TechHeat-RES-MOB'!H11/31.54</f>
        <v>206.71575776791374</v>
      </c>
      <c r="I61" s="79">
        <f>attached_space_heating_byenergy!BS18/'TechHeat-RES-MOB'!I11/31.54</f>
        <v>314.36517121116043</v>
      </c>
      <c r="J61" s="79">
        <f>AVEDEV(G61:I61,K61:M61)</f>
        <v>93.114487482092116</v>
      </c>
      <c r="K61" s="79">
        <f>attached_space_heating_byenergy!DO18/'TechHeat-RES-MOB'!K11/31.54</f>
        <v>30.74857324032974</v>
      </c>
      <c r="L61" s="79">
        <f>attached_space_heating_byenergy!EM18/'TechHeat-RES-MOB'!L11/31.54</f>
        <v>103.08154724159797</v>
      </c>
      <c r="M61" s="79">
        <f>attached_space_heating_byenergy!FK18/'TechHeat-RES-MOB'!M11/31.54</f>
        <v>38.742747305009509</v>
      </c>
      <c r="R61" s="3" t="s">
        <v>268</v>
      </c>
      <c r="S61" s="3" t="s">
        <v>220</v>
      </c>
      <c r="T61" s="3" t="s">
        <v>265</v>
      </c>
      <c r="U61" s="79">
        <f t="shared" si="4"/>
        <v>3.8071009999999995E-2</v>
      </c>
      <c r="V61" s="79">
        <f t="shared" si="4"/>
        <v>1.6747019999999998E-2</v>
      </c>
      <c r="W61" s="79">
        <f t="shared" si="4"/>
        <v>5.2453000000000005E-3</v>
      </c>
      <c r="X61" s="79">
        <f t="shared" si="4"/>
        <v>2.860998E-2</v>
      </c>
      <c r="Y61" s="79">
        <f t="shared" si="4"/>
        <v>3.3840430000000005E-2</v>
      </c>
      <c r="Z61" s="79">
        <f t="shared" si="4"/>
        <v>4.6672289999999998E-2</v>
      </c>
      <c r="AA61" s="79">
        <f t="shared" si="4"/>
        <v>3.7710279999999999E-2</v>
      </c>
    </row>
    <row r="62" spans="1:27" ht="14.5">
      <c r="D62" s="3" t="s">
        <v>269</v>
      </c>
      <c r="E62" s="3" t="s">
        <v>221</v>
      </c>
      <c r="F62" s="3" t="s">
        <v>265</v>
      </c>
      <c r="G62" s="3">
        <f>attached_space_heating_byenergy!W19/'TechHeat-RES-MOB'!G36/31.54</f>
        <v>0.81969797083069118</v>
      </c>
      <c r="H62" s="3">
        <f>attached_space_heating_byenergy!AU19/'TechHeat-RES-MOB'!H36/31.54</f>
        <v>2.3571428027901078</v>
      </c>
      <c r="I62" s="3">
        <f>attached_space_heating_byenergy!BS19/'TechHeat-RES-MOB'!I36/31.54</f>
        <v>1.1199732403297402</v>
      </c>
      <c r="J62" s="3">
        <f>attached_space_heating_byenergy!CQ19/'TechHeat-RES-MOB'!J36/31.54</f>
        <v>0.13175269499048828</v>
      </c>
      <c r="K62" s="3">
        <f>attached_space_heating_byenergy!DO19/'TechHeat-RES-MOB'!K36/31.54</f>
        <v>4.9364109067850354E-2</v>
      </c>
      <c r="L62" s="3">
        <f>attached_space_heating_byenergy!EM19/'TechHeat-RES-MOB'!L36/31.54</f>
        <v>0.13315250475586557</v>
      </c>
      <c r="M62" s="3">
        <f>attached_space_heating_byenergy!FK19/'TechHeat-RES-MOB'!M36/31.54</f>
        <v>0.37280126823081805</v>
      </c>
      <c r="R62" s="3" t="s">
        <v>269</v>
      </c>
      <c r="S62" s="3" t="s">
        <v>221</v>
      </c>
      <c r="T62" s="3" t="s">
        <v>265</v>
      </c>
      <c r="U62" s="79">
        <f t="shared" si="4"/>
        <v>3.8071009999999995E-2</v>
      </c>
      <c r="V62" s="79">
        <f t="shared" si="4"/>
        <v>1.6747019999999998E-2</v>
      </c>
      <c r="W62" s="79">
        <f t="shared" si="4"/>
        <v>5.2453000000000005E-3</v>
      </c>
      <c r="X62" s="79">
        <f t="shared" si="4"/>
        <v>2.860998E-2</v>
      </c>
      <c r="Y62" s="79">
        <f t="shared" si="4"/>
        <v>3.3840430000000005E-2</v>
      </c>
      <c r="Z62" s="79">
        <f t="shared" si="4"/>
        <v>4.6672289999999998E-2</v>
      </c>
      <c r="AA62" s="79">
        <f t="shared" si="4"/>
        <v>3.7710279999999999E-2</v>
      </c>
    </row>
    <row r="63" spans="1:27" ht="14.5">
      <c r="D63" s="87" t="s">
        <v>270</v>
      </c>
      <c r="E63" s="87" t="s">
        <v>55</v>
      </c>
      <c r="F63" s="3" t="s">
        <v>265</v>
      </c>
      <c r="G63" s="90">
        <v>0</v>
      </c>
      <c r="H63" s="90">
        <v>0</v>
      </c>
      <c r="I63" s="90">
        <v>0</v>
      </c>
      <c r="J63" s="90">
        <v>0</v>
      </c>
      <c r="K63" s="90">
        <v>0</v>
      </c>
      <c r="L63" s="90">
        <v>0</v>
      </c>
      <c r="M63" s="90">
        <v>0</v>
      </c>
      <c r="R63" s="87" t="s">
        <v>270</v>
      </c>
      <c r="S63" s="87" t="s">
        <v>55</v>
      </c>
      <c r="T63" s="3" t="s">
        <v>265</v>
      </c>
      <c r="U63" s="79">
        <f t="shared" si="4"/>
        <v>3.8071009999999995E-2</v>
      </c>
      <c r="V63" s="79">
        <f t="shared" si="4"/>
        <v>1.6747019999999998E-2</v>
      </c>
      <c r="W63" s="79">
        <f t="shared" si="4"/>
        <v>5.2453000000000005E-3</v>
      </c>
      <c r="X63" s="79">
        <f t="shared" si="4"/>
        <v>2.860998E-2</v>
      </c>
      <c r="Y63" s="79">
        <f t="shared" si="4"/>
        <v>3.3840430000000005E-2</v>
      </c>
      <c r="Z63" s="79">
        <f t="shared" si="4"/>
        <v>4.6672289999999998E-2</v>
      </c>
      <c r="AA63" s="79">
        <f t="shared" si="4"/>
        <v>3.7710279999999999E-2</v>
      </c>
    </row>
    <row r="64" spans="1:27" ht="14.5">
      <c r="E64" s="87" t="s">
        <v>221</v>
      </c>
      <c r="F64" s="3" t="s">
        <v>265</v>
      </c>
      <c r="G64" s="90">
        <v>0</v>
      </c>
      <c r="H64" s="90">
        <v>0</v>
      </c>
      <c r="I64" s="90">
        <v>0</v>
      </c>
      <c r="J64" s="90">
        <v>0</v>
      </c>
      <c r="K64" s="90">
        <v>0</v>
      </c>
      <c r="L64" s="90">
        <v>0</v>
      </c>
      <c r="M64" s="90">
        <v>0</v>
      </c>
      <c r="S64" s="87" t="s">
        <v>221</v>
      </c>
      <c r="T64" s="3" t="s">
        <v>265</v>
      </c>
      <c r="U64" s="79">
        <f t="shared" si="4"/>
        <v>3.8071009999999995E-2</v>
      </c>
      <c r="V64" s="79">
        <f t="shared" si="4"/>
        <v>1.6747019999999998E-2</v>
      </c>
      <c r="W64" s="79">
        <f t="shared" si="4"/>
        <v>5.2453000000000005E-3</v>
      </c>
      <c r="X64" s="79">
        <f t="shared" si="4"/>
        <v>2.860998E-2</v>
      </c>
      <c r="Y64" s="79">
        <f t="shared" si="4"/>
        <v>3.3840430000000005E-2</v>
      </c>
      <c r="Z64" s="79">
        <f t="shared" si="4"/>
        <v>4.6672289999999998E-2</v>
      </c>
      <c r="AA64" s="79">
        <f t="shared" si="4"/>
        <v>3.7710279999999999E-2</v>
      </c>
    </row>
    <row r="65" spans="4:27" ht="14.5">
      <c r="D65" s="87" t="s">
        <v>271</v>
      </c>
      <c r="E65" s="87" t="s">
        <v>62</v>
      </c>
      <c r="F65" s="3" t="s">
        <v>265</v>
      </c>
      <c r="G65" s="90">
        <v>0</v>
      </c>
      <c r="H65" s="90">
        <v>0</v>
      </c>
      <c r="I65" s="90">
        <v>0</v>
      </c>
      <c r="J65" s="90">
        <v>0</v>
      </c>
      <c r="K65" s="90">
        <v>0</v>
      </c>
      <c r="L65" s="90">
        <v>0</v>
      </c>
      <c r="M65" s="90">
        <v>0</v>
      </c>
      <c r="R65" s="87" t="s">
        <v>271</v>
      </c>
      <c r="S65" s="87" t="s">
        <v>62</v>
      </c>
      <c r="T65" s="3" t="s">
        <v>265</v>
      </c>
      <c r="U65" s="79">
        <f t="shared" si="4"/>
        <v>3.8071009999999995E-2</v>
      </c>
      <c r="V65" s="79">
        <f t="shared" si="4"/>
        <v>1.6747019999999998E-2</v>
      </c>
      <c r="W65" s="79">
        <f t="shared" si="4"/>
        <v>5.2453000000000005E-3</v>
      </c>
      <c r="X65" s="79">
        <f t="shared" si="4"/>
        <v>2.860998E-2</v>
      </c>
      <c r="Y65" s="79">
        <f t="shared" si="4"/>
        <v>3.3840430000000005E-2</v>
      </c>
      <c r="Z65" s="79">
        <f t="shared" si="4"/>
        <v>4.6672289999999998E-2</v>
      </c>
      <c r="AA65" s="79">
        <f t="shared" si="4"/>
        <v>3.7710279999999999E-2</v>
      </c>
    </row>
    <row r="66" spans="4:27" ht="14.5">
      <c r="E66" s="87" t="s">
        <v>221</v>
      </c>
      <c r="F66" s="3" t="s">
        <v>265</v>
      </c>
      <c r="G66" s="90">
        <v>0</v>
      </c>
      <c r="H66" s="90">
        <v>0</v>
      </c>
      <c r="I66" s="90">
        <v>0</v>
      </c>
      <c r="J66" s="90">
        <v>0</v>
      </c>
      <c r="K66" s="90">
        <v>0</v>
      </c>
      <c r="L66" s="90">
        <v>0</v>
      </c>
      <c r="M66" s="90">
        <v>0</v>
      </c>
      <c r="S66" s="87" t="s">
        <v>221</v>
      </c>
      <c r="T66" s="3" t="s">
        <v>265</v>
      </c>
      <c r="U66" s="79">
        <f t="shared" si="4"/>
        <v>3.8071009999999995E-2</v>
      </c>
      <c r="V66" s="79">
        <f t="shared" si="4"/>
        <v>1.6747019999999998E-2</v>
      </c>
      <c r="W66" s="79">
        <f t="shared" si="4"/>
        <v>5.2453000000000005E-3</v>
      </c>
      <c r="X66" s="79">
        <f t="shared" si="4"/>
        <v>2.860998E-2</v>
      </c>
      <c r="Y66" s="79">
        <f t="shared" si="4"/>
        <v>3.3840430000000005E-2</v>
      </c>
      <c r="Z66" s="79">
        <f t="shared" si="4"/>
        <v>4.6672289999999998E-2</v>
      </c>
      <c r="AA66" s="79">
        <f t="shared" si="4"/>
        <v>3.7710279999999999E-2</v>
      </c>
    </row>
    <row r="67" spans="4:27" ht="14.5">
      <c r="D67" s="87" t="s">
        <v>272</v>
      </c>
      <c r="E67" s="87" t="s">
        <v>55</v>
      </c>
      <c r="F67" s="3" t="s">
        <v>265</v>
      </c>
      <c r="G67" s="90">
        <v>0</v>
      </c>
      <c r="H67" s="90">
        <v>0</v>
      </c>
      <c r="I67" s="90">
        <v>0</v>
      </c>
      <c r="J67" s="90">
        <v>0</v>
      </c>
      <c r="K67" s="90">
        <v>0</v>
      </c>
      <c r="L67" s="90">
        <v>0</v>
      </c>
      <c r="M67" s="90">
        <v>0</v>
      </c>
      <c r="R67" s="87" t="s">
        <v>272</v>
      </c>
      <c r="S67" s="87" t="s">
        <v>55</v>
      </c>
      <c r="T67" s="3" t="s">
        <v>265</v>
      </c>
      <c r="U67" s="79">
        <f t="shared" si="4"/>
        <v>3.8071009999999995E-2</v>
      </c>
      <c r="V67" s="79">
        <f t="shared" si="4"/>
        <v>1.6747019999999998E-2</v>
      </c>
      <c r="W67" s="79">
        <f t="shared" si="4"/>
        <v>5.2453000000000005E-3</v>
      </c>
      <c r="X67" s="79">
        <f t="shared" si="4"/>
        <v>2.860998E-2</v>
      </c>
      <c r="Y67" s="79">
        <f t="shared" si="4"/>
        <v>3.3840430000000005E-2</v>
      </c>
      <c r="Z67" s="79">
        <f t="shared" si="4"/>
        <v>4.6672289999999998E-2</v>
      </c>
      <c r="AA67" s="79">
        <f t="shared" si="4"/>
        <v>3.7710279999999999E-2</v>
      </c>
    </row>
    <row r="68" spans="4:27" ht="14.5">
      <c r="E68" s="87" t="s">
        <v>58</v>
      </c>
      <c r="F68" s="3" t="s">
        <v>265</v>
      </c>
      <c r="G68" s="90">
        <v>0</v>
      </c>
      <c r="H68" s="90">
        <v>0</v>
      </c>
      <c r="I68" s="90">
        <v>0</v>
      </c>
      <c r="J68" s="90">
        <v>0</v>
      </c>
      <c r="K68" s="90">
        <v>0</v>
      </c>
      <c r="L68" s="90">
        <v>0</v>
      </c>
      <c r="M68" s="90">
        <v>0</v>
      </c>
      <c r="S68" s="87" t="s">
        <v>58</v>
      </c>
      <c r="T68" s="3" t="s">
        <v>265</v>
      </c>
      <c r="U68" s="79">
        <f t="shared" si="4"/>
        <v>3.8071009999999995E-2</v>
      </c>
      <c r="V68" s="79">
        <f t="shared" si="4"/>
        <v>1.6747019999999998E-2</v>
      </c>
      <c r="W68" s="79">
        <f t="shared" si="4"/>
        <v>5.2453000000000005E-3</v>
      </c>
      <c r="X68" s="79">
        <f t="shared" si="4"/>
        <v>2.860998E-2</v>
      </c>
      <c r="Y68" s="79">
        <f t="shared" si="4"/>
        <v>3.3840430000000005E-2</v>
      </c>
      <c r="Z68" s="79">
        <f t="shared" si="4"/>
        <v>4.6672289999999998E-2</v>
      </c>
      <c r="AA68" s="79">
        <f t="shared" si="4"/>
        <v>3.7710279999999999E-2</v>
      </c>
    </row>
    <row r="69" spans="4:27" ht="14.5">
      <c r="D69" s="87" t="s">
        <v>273</v>
      </c>
      <c r="E69" s="87" t="s">
        <v>55</v>
      </c>
      <c r="F69" s="3" t="s">
        <v>265</v>
      </c>
      <c r="G69" s="90">
        <v>0</v>
      </c>
      <c r="H69" s="90">
        <v>0</v>
      </c>
      <c r="I69" s="90">
        <v>0</v>
      </c>
      <c r="J69" s="90">
        <v>0</v>
      </c>
      <c r="K69" s="90">
        <v>0</v>
      </c>
      <c r="L69" s="90">
        <v>0</v>
      </c>
      <c r="M69" s="90">
        <v>0</v>
      </c>
      <c r="R69" s="87" t="s">
        <v>273</v>
      </c>
      <c r="S69" s="87" t="s">
        <v>55</v>
      </c>
      <c r="T69" s="3" t="s">
        <v>265</v>
      </c>
      <c r="U69" s="79">
        <f t="shared" si="4"/>
        <v>3.8071009999999995E-2</v>
      </c>
      <c r="V69" s="79">
        <f t="shared" si="4"/>
        <v>1.6747019999999998E-2</v>
      </c>
      <c r="W69" s="79">
        <f t="shared" si="4"/>
        <v>5.2453000000000005E-3</v>
      </c>
      <c r="X69" s="79">
        <f t="shared" si="4"/>
        <v>2.860998E-2</v>
      </c>
      <c r="Y69" s="79">
        <f t="shared" si="4"/>
        <v>3.3840430000000005E-2</v>
      </c>
      <c r="Z69" s="79">
        <f t="shared" si="4"/>
        <v>4.6672289999999998E-2</v>
      </c>
      <c r="AA69" s="79">
        <f t="shared" si="4"/>
        <v>3.7710279999999999E-2</v>
      </c>
    </row>
    <row r="70" spans="4:27" ht="14.5">
      <c r="E70" s="87" t="s">
        <v>62</v>
      </c>
      <c r="F70" s="3" t="s">
        <v>265</v>
      </c>
      <c r="G70" s="90">
        <v>0</v>
      </c>
      <c r="H70" s="90">
        <v>0</v>
      </c>
      <c r="I70" s="90">
        <v>0</v>
      </c>
      <c r="J70" s="90">
        <v>0</v>
      </c>
      <c r="K70" s="90">
        <v>0</v>
      </c>
      <c r="L70" s="90">
        <v>0</v>
      </c>
      <c r="M70" s="90">
        <v>0</v>
      </c>
      <c r="S70" s="87" t="s">
        <v>62</v>
      </c>
      <c r="T70" s="3" t="s">
        <v>265</v>
      </c>
      <c r="U70" s="79">
        <f t="shared" si="4"/>
        <v>3.8071009999999995E-2</v>
      </c>
      <c r="V70" s="79">
        <f t="shared" si="4"/>
        <v>1.6747019999999998E-2</v>
      </c>
      <c r="W70" s="79">
        <f t="shared" si="4"/>
        <v>5.2453000000000005E-3</v>
      </c>
      <c r="X70" s="79">
        <f t="shared" si="4"/>
        <v>2.860998E-2</v>
      </c>
      <c r="Y70" s="79">
        <f t="shared" si="4"/>
        <v>3.3840430000000005E-2</v>
      </c>
      <c r="Z70" s="79">
        <f t="shared" si="4"/>
        <v>4.6672289999999998E-2</v>
      </c>
      <c r="AA70" s="79">
        <f t="shared" si="4"/>
        <v>3.7710279999999999E-2</v>
      </c>
    </row>
    <row r="74" spans="4:27" ht="14.5">
      <c r="F74" s="74" t="s">
        <v>376</v>
      </c>
    </row>
    <row r="75" spans="4:27" ht="15" thickBot="1">
      <c r="D75" s="75" t="s">
        <v>1</v>
      </c>
      <c r="E75" s="75" t="s">
        <v>2</v>
      </c>
      <c r="F75" s="75" t="s">
        <v>3</v>
      </c>
      <c r="G75" s="3" t="s">
        <v>141</v>
      </c>
      <c r="H75" s="3" t="s">
        <v>142</v>
      </c>
      <c r="I75" s="3" t="s">
        <v>143</v>
      </c>
      <c r="J75" s="3" t="s">
        <v>144</v>
      </c>
      <c r="K75" s="3" t="s">
        <v>145</v>
      </c>
      <c r="L75" s="3" t="s">
        <v>146</v>
      </c>
      <c r="M75" s="3" t="s">
        <v>147</v>
      </c>
    </row>
    <row r="76" spans="4:27" ht="14.5">
      <c r="D76" s="3" t="s">
        <v>406</v>
      </c>
      <c r="E76" s="3" t="s">
        <v>62</v>
      </c>
      <c r="F76" s="3" t="s">
        <v>265</v>
      </c>
      <c r="G76" s="79">
        <f>G53*U53</f>
        <v>3.0703769240974546</v>
      </c>
      <c r="H76" s="79">
        <f t="shared" ref="H76:M85" si="6">H53*V53</f>
        <v>2.8368983171969209</v>
      </c>
      <c r="I76" s="79">
        <f t="shared" si="6"/>
        <v>1.7708817506703507</v>
      </c>
      <c r="J76" s="79">
        <f t="shared" si="6"/>
        <v>1.2716020375206087</v>
      </c>
      <c r="K76" s="79">
        <f t="shared" si="6"/>
        <v>0.72224747794863675</v>
      </c>
      <c r="L76" s="79">
        <f t="shared" si="6"/>
        <v>0.18469145576727963</v>
      </c>
      <c r="M76" s="79">
        <f t="shared" si="6"/>
        <v>0.18458857832332429</v>
      </c>
      <c r="O76" s="90"/>
    </row>
    <row r="77" spans="4:27" ht="14.5">
      <c r="D77" s="3" t="s">
        <v>407</v>
      </c>
      <c r="E77" s="3" t="s">
        <v>62</v>
      </c>
      <c r="F77" s="3" t="s">
        <v>265</v>
      </c>
      <c r="G77" s="79">
        <f t="shared" ref="G77:G85" si="7">G54*U54</f>
        <v>3.0703769240974546</v>
      </c>
      <c r="H77" s="79">
        <f t="shared" si="6"/>
        <v>2.8368983171969209</v>
      </c>
      <c r="I77" s="79">
        <f t="shared" si="6"/>
        <v>1.7708817506703507</v>
      </c>
      <c r="J77" s="79">
        <f t="shared" si="6"/>
        <v>1.2716020375206087</v>
      </c>
      <c r="K77" s="79">
        <f t="shared" si="6"/>
        <v>0.72224747794863675</v>
      </c>
      <c r="L77" s="79">
        <f t="shared" si="6"/>
        <v>0.18469145576727963</v>
      </c>
      <c r="M77" s="79">
        <f t="shared" si="6"/>
        <v>0.18458857832332429</v>
      </c>
      <c r="O77" s="90"/>
    </row>
    <row r="78" spans="4:27" ht="14.5">
      <c r="D78" s="3" t="s">
        <v>408</v>
      </c>
      <c r="E78" s="3" t="s">
        <v>62</v>
      </c>
      <c r="F78" s="3" t="s">
        <v>265</v>
      </c>
      <c r="G78" s="79">
        <f t="shared" si="7"/>
        <v>3.0703769240974546</v>
      </c>
      <c r="H78" s="79">
        <f t="shared" si="6"/>
        <v>2.8368983171969209</v>
      </c>
      <c r="I78" s="79">
        <f t="shared" si="6"/>
        <v>1.7708817506703507</v>
      </c>
      <c r="J78" s="79">
        <f t="shared" si="6"/>
        <v>1.2716020375206087</v>
      </c>
      <c r="K78" s="79">
        <f t="shared" si="6"/>
        <v>0.72224747794863675</v>
      </c>
      <c r="L78" s="79">
        <f t="shared" si="6"/>
        <v>0.18469145576727963</v>
      </c>
      <c r="M78" s="79">
        <f t="shared" si="6"/>
        <v>0.18458857832332429</v>
      </c>
      <c r="O78" s="90"/>
    </row>
    <row r="79" spans="4:27" ht="14.5">
      <c r="D79" s="3" t="s">
        <v>409</v>
      </c>
      <c r="E79" s="3" t="s">
        <v>58</v>
      </c>
      <c r="F79" s="3" t="s">
        <v>265</v>
      </c>
      <c r="G79" s="79">
        <f t="shared" si="7"/>
        <v>0.71482022958491853</v>
      </c>
      <c r="H79" s="79">
        <f t="shared" si="6"/>
        <v>5.3741221693516161</v>
      </c>
      <c r="I79" s="79">
        <f t="shared" si="6"/>
        <v>2.3813063921048672</v>
      </c>
      <c r="J79" s="79">
        <f t="shared" si="6"/>
        <v>2.4839000122641037</v>
      </c>
      <c r="K79" s="79">
        <f t="shared" si="6"/>
        <v>2.7331096023433479</v>
      </c>
      <c r="L79" s="79">
        <f t="shared" si="6"/>
        <v>3.5646965196040203</v>
      </c>
      <c r="M79" s="79">
        <f t="shared" si="6"/>
        <v>1.7413423075022683</v>
      </c>
      <c r="O79" s="90"/>
    </row>
    <row r="80" spans="4:27" ht="14.5">
      <c r="D80" s="3" t="s">
        <v>410</v>
      </c>
      <c r="E80" s="3" t="s">
        <v>58</v>
      </c>
      <c r="F80" s="3" t="s">
        <v>265</v>
      </c>
      <c r="G80" s="79">
        <f t="shared" si="7"/>
        <v>0.71482022958491853</v>
      </c>
      <c r="H80" s="79">
        <f t="shared" si="6"/>
        <v>5.3741221693516161</v>
      </c>
      <c r="I80" s="79">
        <f t="shared" si="6"/>
        <v>2.3813063921048672</v>
      </c>
      <c r="J80" s="79">
        <f t="shared" si="6"/>
        <v>2.4839000122641037</v>
      </c>
      <c r="K80" s="79">
        <f t="shared" si="6"/>
        <v>2.7331096023433479</v>
      </c>
      <c r="L80" s="79">
        <f t="shared" si="6"/>
        <v>3.5646965196040203</v>
      </c>
      <c r="M80" s="79">
        <f t="shared" si="6"/>
        <v>1.7413423075022683</v>
      </c>
      <c r="O80" s="90"/>
    </row>
    <row r="81" spans="4:15" ht="14.5">
      <c r="D81" s="3" t="s">
        <v>411</v>
      </c>
      <c r="E81" s="3" t="s">
        <v>58</v>
      </c>
      <c r="F81" s="3" t="s">
        <v>265</v>
      </c>
      <c r="G81" s="79">
        <f t="shared" si="7"/>
        <v>0.71482022958491853</v>
      </c>
      <c r="H81" s="79">
        <f t="shared" si="6"/>
        <v>5.3741221693516161</v>
      </c>
      <c r="I81" s="79">
        <f t="shared" si="6"/>
        <v>2.3813063921048672</v>
      </c>
      <c r="J81" s="79">
        <f t="shared" si="6"/>
        <v>2.4839000122641037</v>
      </c>
      <c r="K81" s="79">
        <f t="shared" si="6"/>
        <v>2.7331096023433479</v>
      </c>
      <c r="L81" s="79">
        <f t="shared" si="6"/>
        <v>3.5646965196040203</v>
      </c>
      <c r="M81" s="79">
        <f t="shared" si="6"/>
        <v>1.7413423075022683</v>
      </c>
      <c r="O81" s="90"/>
    </row>
    <row r="82" spans="4:15" ht="14.5">
      <c r="D82" s="3" t="s">
        <v>266</v>
      </c>
      <c r="E82" s="3" t="s">
        <v>55</v>
      </c>
      <c r="F82" s="3" t="s">
        <v>265</v>
      </c>
      <c r="G82" s="79">
        <f t="shared" si="7"/>
        <v>1.3409514777911067</v>
      </c>
      <c r="H82" s="79">
        <f t="shared" si="6"/>
        <v>2.444544562371592</v>
      </c>
      <c r="I82" s="79">
        <f t="shared" si="6"/>
        <v>2.1288439490627469</v>
      </c>
      <c r="J82" s="79">
        <f t="shared" si="6"/>
        <v>2.9578886816337984</v>
      </c>
      <c r="K82" s="79">
        <f t="shared" si="6"/>
        <v>2.4591114292056777</v>
      </c>
      <c r="L82" s="79">
        <f t="shared" si="6"/>
        <v>2.7733928821902887</v>
      </c>
      <c r="M82" s="79">
        <f t="shared" si="6"/>
        <v>1.2112354188331396</v>
      </c>
      <c r="O82" s="90"/>
    </row>
    <row r="83" spans="4:15" ht="14.5">
      <c r="D83" s="3" t="s">
        <v>267</v>
      </c>
      <c r="E83" s="3" t="s">
        <v>61</v>
      </c>
      <c r="F83" s="3" t="s">
        <v>265</v>
      </c>
      <c r="G83" s="79">
        <f t="shared" si="7"/>
        <v>0</v>
      </c>
      <c r="H83" s="79">
        <f t="shared" si="6"/>
        <v>0</v>
      </c>
      <c r="I83" s="79">
        <f t="shared" si="6"/>
        <v>0</v>
      </c>
      <c r="J83" s="79">
        <f t="shared" si="6"/>
        <v>0</v>
      </c>
      <c r="K83" s="79">
        <f t="shared" si="6"/>
        <v>0</v>
      </c>
      <c r="L83" s="79">
        <f t="shared" si="6"/>
        <v>0</v>
      </c>
      <c r="M83" s="79">
        <f t="shared" si="6"/>
        <v>0</v>
      </c>
      <c r="O83" s="90"/>
    </row>
    <row r="84" spans="4:15" ht="14.5">
      <c r="D84" s="3" t="s">
        <v>268</v>
      </c>
      <c r="E84" s="3" t="s">
        <v>220</v>
      </c>
      <c r="F84" s="3" t="s">
        <v>265</v>
      </c>
      <c r="G84" s="79">
        <f t="shared" si="7"/>
        <v>1.2014678840176496</v>
      </c>
      <c r="H84" s="79">
        <f t="shared" si="6"/>
        <v>3.4618729296544064</v>
      </c>
      <c r="I84" s="79">
        <f t="shared" si="6"/>
        <v>1.6489396325538999</v>
      </c>
      <c r="J84" s="79">
        <f t="shared" si="6"/>
        <v>2.664003624572906</v>
      </c>
      <c r="K84" s="79">
        <f t="shared" si="6"/>
        <v>1.0405449403392519</v>
      </c>
      <c r="L84" s="79">
        <f t="shared" si="6"/>
        <v>4.8110518665085609</v>
      </c>
      <c r="M84" s="79">
        <f t="shared" si="6"/>
        <v>1.460999848841154</v>
      </c>
      <c r="O84" s="90"/>
    </row>
    <row r="85" spans="4:15" ht="14.5">
      <c r="D85" s="3" t="s">
        <v>269</v>
      </c>
      <c r="E85" s="3" t="s">
        <v>221</v>
      </c>
      <c r="F85" s="3" t="s">
        <v>265</v>
      </c>
      <c r="G85" s="79">
        <f t="shared" si="7"/>
        <v>3.1206729644474948E-2</v>
      </c>
      <c r="H85" s="79">
        <f t="shared" si="6"/>
        <v>3.9475117661181988E-2</v>
      </c>
      <c r="I85" s="79">
        <f t="shared" si="6"/>
        <v>5.8745956375015869E-3</v>
      </c>
      <c r="J85" s="79">
        <f t="shared" si="6"/>
        <v>3.7694419686239698E-3</v>
      </c>
      <c r="K85" s="79">
        <f t="shared" si="6"/>
        <v>1.6705026774229553E-3</v>
      </c>
      <c r="L85" s="79">
        <f t="shared" si="6"/>
        <v>6.2145323161921368E-3</v>
      </c>
      <c r="M85" s="79">
        <f t="shared" si="6"/>
        <v>1.4058440209339253E-2</v>
      </c>
      <c r="O85" s="90"/>
    </row>
    <row r="86" spans="4:15" ht="14.5">
      <c r="D86" s="87" t="s">
        <v>270</v>
      </c>
      <c r="E86" s="87" t="s">
        <v>55</v>
      </c>
      <c r="F86" s="3" t="s">
        <v>265</v>
      </c>
      <c r="G86" s="196">
        <v>0.1</v>
      </c>
      <c r="H86" s="196">
        <v>0.1</v>
      </c>
      <c r="I86" s="196">
        <v>0.1</v>
      </c>
      <c r="J86" s="196">
        <v>0.1</v>
      </c>
      <c r="K86" s="196">
        <v>0.1</v>
      </c>
      <c r="L86" s="196">
        <v>0.1</v>
      </c>
      <c r="M86" s="196">
        <v>0.1</v>
      </c>
      <c r="O86" s="90"/>
    </row>
    <row r="87" spans="4:15" ht="14.5">
      <c r="E87" s="87" t="s">
        <v>221</v>
      </c>
      <c r="F87" s="3" t="s">
        <v>265</v>
      </c>
      <c r="G87" s="79"/>
      <c r="H87" s="79"/>
      <c r="I87" s="79"/>
      <c r="J87" s="79"/>
      <c r="K87" s="79"/>
      <c r="L87" s="79"/>
      <c r="M87" s="79"/>
      <c r="O87" s="90"/>
    </row>
    <row r="88" spans="4:15" ht="14.5">
      <c r="D88" s="87" t="s">
        <v>271</v>
      </c>
      <c r="E88" s="87" t="s">
        <v>62</v>
      </c>
      <c r="F88" s="3" t="s">
        <v>265</v>
      </c>
      <c r="G88" s="196">
        <v>0.1</v>
      </c>
      <c r="H88" s="196">
        <v>0.1</v>
      </c>
      <c r="I88" s="196">
        <v>0.1</v>
      </c>
      <c r="J88" s="196">
        <v>0.1</v>
      </c>
      <c r="K88" s="196">
        <v>0.1</v>
      </c>
      <c r="L88" s="196">
        <v>0.1</v>
      </c>
      <c r="M88" s="196">
        <v>0.1</v>
      </c>
      <c r="O88" s="90"/>
    </row>
    <row r="89" spans="4:15" ht="14.5">
      <c r="E89" s="87" t="s">
        <v>221</v>
      </c>
      <c r="F89" s="3" t="s">
        <v>265</v>
      </c>
      <c r="G89" s="79"/>
      <c r="H89" s="79"/>
      <c r="I89" s="79"/>
      <c r="J89" s="79"/>
      <c r="K89" s="79"/>
      <c r="L89" s="79"/>
      <c r="M89" s="79"/>
      <c r="O89" s="90"/>
    </row>
    <row r="90" spans="4:15" ht="14.5">
      <c r="D90" s="87" t="s">
        <v>272</v>
      </c>
      <c r="E90" s="87" t="s">
        <v>55</v>
      </c>
      <c r="F90" s="3" t="s">
        <v>265</v>
      </c>
      <c r="G90" s="196">
        <v>0.1</v>
      </c>
      <c r="H90" s="196">
        <v>0.1</v>
      </c>
      <c r="I90" s="196">
        <v>0.1</v>
      </c>
      <c r="J90" s="196">
        <v>0.1</v>
      </c>
      <c r="K90" s="196">
        <v>0.1</v>
      </c>
      <c r="L90" s="196">
        <v>0.1</v>
      </c>
      <c r="M90" s="196">
        <v>0.1</v>
      </c>
      <c r="O90" s="90"/>
    </row>
    <row r="91" spans="4:15" ht="14.5">
      <c r="E91" s="87" t="s">
        <v>58</v>
      </c>
      <c r="F91" s="3" t="s">
        <v>265</v>
      </c>
      <c r="G91" s="79"/>
      <c r="H91" s="79"/>
      <c r="I91" s="79"/>
      <c r="J91" s="79"/>
      <c r="K91" s="79"/>
      <c r="L91" s="79"/>
      <c r="M91" s="79"/>
      <c r="O91" s="90"/>
    </row>
    <row r="92" spans="4:15" ht="14.5">
      <c r="D92" s="87" t="s">
        <v>273</v>
      </c>
      <c r="E92" s="87" t="s">
        <v>55</v>
      </c>
      <c r="F92" s="3" t="s">
        <v>265</v>
      </c>
      <c r="G92" s="196">
        <v>0.1</v>
      </c>
      <c r="H92" s="196">
        <v>0.1</v>
      </c>
      <c r="I92" s="196">
        <v>0.1</v>
      </c>
      <c r="J92" s="196">
        <v>0.1</v>
      </c>
      <c r="K92" s="196">
        <v>0.1</v>
      </c>
      <c r="L92" s="196">
        <v>0.1</v>
      </c>
      <c r="M92" s="196">
        <v>0.1</v>
      </c>
      <c r="O92" s="90"/>
    </row>
    <row r="93" spans="4:15" ht="14.5">
      <c r="E93" s="87" t="s">
        <v>62</v>
      </c>
      <c r="F93" s="3" t="s">
        <v>265</v>
      </c>
      <c r="G93" s="79"/>
      <c r="H93" s="79"/>
      <c r="I93" s="79"/>
      <c r="J93" s="79"/>
      <c r="K93" s="79"/>
      <c r="L93" s="79"/>
      <c r="M93" s="79"/>
    </row>
    <row r="99" spans="4:6" ht="14.5">
      <c r="D99" s="160"/>
      <c r="E99" s="160"/>
      <c r="F99" s="156" t="s">
        <v>429</v>
      </c>
    </row>
    <row r="100" spans="4:6" ht="15" thickBot="1">
      <c r="D100" s="157" t="s">
        <v>1</v>
      </c>
      <c r="E100" s="157" t="s">
        <v>2</v>
      </c>
      <c r="F100" s="157" t="s">
        <v>3</v>
      </c>
    </row>
    <row r="101" spans="4:6">
      <c r="D101" s="158" t="s">
        <v>406</v>
      </c>
      <c r="E101" s="158" t="s">
        <v>62</v>
      </c>
      <c r="F101" s="158" t="s">
        <v>265</v>
      </c>
    </row>
    <row r="102" spans="4:6">
      <c r="D102" s="158" t="s">
        <v>407</v>
      </c>
      <c r="E102" s="158" t="s">
        <v>62</v>
      </c>
      <c r="F102" s="158" t="s">
        <v>265</v>
      </c>
    </row>
    <row r="103" spans="4:6">
      <c r="D103" s="158" t="s">
        <v>408</v>
      </c>
      <c r="E103" s="158" t="s">
        <v>62</v>
      </c>
      <c r="F103" s="158" t="s">
        <v>265</v>
      </c>
    </row>
    <row r="104" spans="4:6">
      <c r="D104" s="158" t="s">
        <v>409</v>
      </c>
      <c r="E104" s="158" t="s">
        <v>58</v>
      </c>
      <c r="F104" s="158" t="s">
        <v>265</v>
      </c>
    </row>
    <row r="105" spans="4:6">
      <c r="D105" s="158" t="s">
        <v>410</v>
      </c>
      <c r="E105" s="158" t="s">
        <v>58</v>
      </c>
      <c r="F105" s="158" t="s">
        <v>265</v>
      </c>
    </row>
    <row r="106" spans="4:6">
      <c r="D106" s="158" t="s">
        <v>411</v>
      </c>
      <c r="E106" s="158" t="s">
        <v>58</v>
      </c>
      <c r="F106" s="158" t="s">
        <v>265</v>
      </c>
    </row>
    <row r="107" spans="4:6">
      <c r="D107" s="158" t="s">
        <v>266</v>
      </c>
      <c r="E107" s="158" t="s">
        <v>55</v>
      </c>
      <c r="F107" s="158" t="s">
        <v>265</v>
      </c>
    </row>
    <row r="108" spans="4:6">
      <c r="D108" s="158" t="s">
        <v>267</v>
      </c>
      <c r="E108" s="158" t="s">
        <v>61</v>
      </c>
      <c r="F108" s="158" t="s">
        <v>265</v>
      </c>
    </row>
    <row r="109" spans="4:6">
      <c r="D109" s="158" t="s">
        <v>268</v>
      </c>
      <c r="E109" s="158" t="s">
        <v>220</v>
      </c>
      <c r="F109" s="158" t="s">
        <v>265</v>
      </c>
    </row>
    <row r="110" spans="4:6">
      <c r="D110" s="158" t="s">
        <v>269</v>
      </c>
      <c r="E110" s="158" t="s">
        <v>221</v>
      </c>
      <c r="F110" s="158" t="s">
        <v>265</v>
      </c>
    </row>
    <row r="111" spans="4:6">
      <c r="D111" s="159" t="s">
        <v>270</v>
      </c>
      <c r="E111" s="159" t="s">
        <v>55</v>
      </c>
      <c r="F111" s="158" t="s">
        <v>265</v>
      </c>
    </row>
    <row r="112" spans="4:6">
      <c r="D112" s="158"/>
      <c r="E112" s="159" t="s">
        <v>221</v>
      </c>
      <c r="F112" s="158" t="s">
        <v>265</v>
      </c>
    </row>
    <row r="113" spans="4:13">
      <c r="D113" s="159" t="s">
        <v>271</v>
      </c>
      <c r="E113" s="159" t="s">
        <v>62</v>
      </c>
      <c r="F113" s="158" t="s">
        <v>265</v>
      </c>
    </row>
    <row r="114" spans="4:13">
      <c r="D114" s="158"/>
      <c r="E114" s="159" t="s">
        <v>221</v>
      </c>
      <c r="F114" s="158" t="s">
        <v>265</v>
      </c>
    </row>
    <row r="115" spans="4:13">
      <c r="D115" s="159" t="s">
        <v>272</v>
      </c>
      <c r="E115" s="159" t="s">
        <v>55</v>
      </c>
      <c r="F115" s="158" t="s">
        <v>265</v>
      </c>
    </row>
    <row r="116" spans="4:13">
      <c r="D116" s="158"/>
      <c r="E116" s="159" t="s">
        <v>58</v>
      </c>
      <c r="F116" s="158" t="s">
        <v>265</v>
      </c>
    </row>
    <row r="117" spans="4:13">
      <c r="D117" s="159" t="s">
        <v>273</v>
      </c>
      <c r="E117" s="159" t="s">
        <v>55</v>
      </c>
      <c r="F117" s="158" t="s">
        <v>265</v>
      </c>
    </row>
    <row r="118" spans="4:13">
      <c r="D118" s="158"/>
      <c r="E118" s="159" t="s">
        <v>62</v>
      </c>
      <c r="F118" s="158" t="s">
        <v>265</v>
      </c>
    </row>
    <row r="123" spans="4:13" ht="14.5">
      <c r="F123" s="74" t="s">
        <v>430</v>
      </c>
    </row>
    <row r="124" spans="4:13" ht="15" thickBot="1">
      <c r="D124" s="75" t="s">
        <v>1</v>
      </c>
      <c r="E124" s="75" t="s">
        <v>2</v>
      </c>
      <c r="F124" s="75" t="s">
        <v>3</v>
      </c>
      <c r="G124" s="3" t="s">
        <v>141</v>
      </c>
      <c r="H124" s="3" t="s">
        <v>142</v>
      </c>
      <c r="I124" s="3" t="s">
        <v>143</v>
      </c>
      <c r="J124" s="3" t="s">
        <v>144</v>
      </c>
      <c r="K124" s="3" t="s">
        <v>145</v>
      </c>
      <c r="L124" s="3" t="s">
        <v>146</v>
      </c>
      <c r="M124" s="3" t="s">
        <v>147</v>
      </c>
    </row>
    <row r="125" spans="4:13" ht="14.5">
      <c r="D125" s="164" t="s">
        <v>270</v>
      </c>
      <c r="E125" s="164" t="s">
        <v>55</v>
      </c>
      <c r="F125" s="138" t="s">
        <v>265</v>
      </c>
      <c r="G125" s="163">
        <v>0.5</v>
      </c>
      <c r="H125" s="163">
        <v>0.5</v>
      </c>
      <c r="I125" s="163">
        <v>0.5</v>
      </c>
      <c r="J125" s="163">
        <v>0.5</v>
      </c>
      <c r="K125" s="163">
        <v>0.5</v>
      </c>
      <c r="L125" s="163">
        <v>0.5</v>
      </c>
      <c r="M125" s="163">
        <v>0.5</v>
      </c>
    </row>
    <row r="126" spans="4:13" ht="14.5">
      <c r="D126" s="138"/>
      <c r="E126" s="164" t="s">
        <v>221</v>
      </c>
      <c r="F126" s="138"/>
      <c r="G126" s="163">
        <v>0.5</v>
      </c>
      <c r="H126" s="163">
        <v>0.5</v>
      </c>
      <c r="I126" s="163">
        <v>0.5</v>
      </c>
      <c r="J126" s="163">
        <v>0.5</v>
      </c>
      <c r="K126" s="163">
        <v>0.5</v>
      </c>
      <c r="L126" s="163">
        <v>0.5</v>
      </c>
      <c r="M126" s="163">
        <v>0.5</v>
      </c>
    </row>
    <row r="127" spans="4:13" ht="14.5">
      <c r="D127" s="164" t="s">
        <v>271</v>
      </c>
      <c r="E127" s="164" t="s">
        <v>62</v>
      </c>
      <c r="F127" s="138" t="s">
        <v>265</v>
      </c>
      <c r="G127" s="163">
        <v>0.5</v>
      </c>
      <c r="H127" s="163">
        <v>0.5</v>
      </c>
      <c r="I127" s="163">
        <v>0.5</v>
      </c>
      <c r="J127" s="163">
        <v>0.5</v>
      </c>
      <c r="K127" s="163">
        <v>0.5</v>
      </c>
      <c r="L127" s="163">
        <v>0.5</v>
      </c>
      <c r="M127" s="163">
        <v>0.5</v>
      </c>
    </row>
    <row r="128" spans="4:13" ht="14.5">
      <c r="D128" s="138"/>
      <c r="E128" s="164" t="s">
        <v>221</v>
      </c>
      <c r="F128" s="138"/>
      <c r="G128" s="163">
        <v>0.5</v>
      </c>
      <c r="H128" s="163">
        <v>0.5</v>
      </c>
      <c r="I128" s="163">
        <v>0.5</v>
      </c>
      <c r="J128" s="163">
        <v>0.5</v>
      </c>
      <c r="K128" s="163">
        <v>0.5</v>
      </c>
      <c r="L128" s="163">
        <v>0.5</v>
      </c>
      <c r="M128" s="163">
        <v>0.5</v>
      </c>
    </row>
    <row r="129" spans="4:13" ht="14.5">
      <c r="D129" s="164" t="s">
        <v>272</v>
      </c>
      <c r="E129" s="164" t="s">
        <v>55</v>
      </c>
      <c r="F129" s="138" t="s">
        <v>265</v>
      </c>
      <c r="G129" s="163">
        <v>0.5</v>
      </c>
      <c r="H129" s="163">
        <v>0.5</v>
      </c>
      <c r="I129" s="163">
        <v>0.5</v>
      </c>
      <c r="J129" s="163">
        <v>0.5</v>
      </c>
      <c r="K129" s="163">
        <v>0.5</v>
      </c>
      <c r="L129" s="163">
        <v>0.5</v>
      </c>
      <c r="M129" s="163">
        <v>0.5</v>
      </c>
    </row>
    <row r="130" spans="4:13" ht="14.5">
      <c r="D130" s="138"/>
      <c r="E130" s="164" t="s">
        <v>58</v>
      </c>
      <c r="F130" s="138"/>
      <c r="G130" s="163">
        <v>0.5</v>
      </c>
      <c r="H130" s="163">
        <v>0.5</v>
      </c>
      <c r="I130" s="163">
        <v>0.5</v>
      </c>
      <c r="J130" s="163">
        <v>0.5</v>
      </c>
      <c r="K130" s="163">
        <v>0.5</v>
      </c>
      <c r="L130" s="163">
        <v>0.5</v>
      </c>
      <c r="M130" s="163">
        <v>0.5</v>
      </c>
    </row>
    <row r="131" spans="4:13" ht="14.5">
      <c r="D131" s="164" t="s">
        <v>273</v>
      </c>
      <c r="E131" s="164" t="s">
        <v>55</v>
      </c>
      <c r="F131" s="138" t="s">
        <v>265</v>
      </c>
      <c r="G131" s="163">
        <v>0.5</v>
      </c>
      <c r="H131" s="163">
        <v>0.5</v>
      </c>
      <c r="I131" s="163">
        <v>0.5</v>
      </c>
      <c r="J131" s="163">
        <v>0.5</v>
      </c>
      <c r="K131" s="163">
        <v>0.5</v>
      </c>
      <c r="L131" s="163">
        <v>0.5</v>
      </c>
      <c r="M131" s="163">
        <v>0.5</v>
      </c>
    </row>
    <row r="132" spans="4:13" ht="14.5">
      <c r="D132" s="138"/>
      <c r="E132" s="164" t="s">
        <v>62</v>
      </c>
      <c r="F132" s="138"/>
      <c r="G132" s="163">
        <v>0.5</v>
      </c>
      <c r="H132" s="163">
        <v>0.5</v>
      </c>
      <c r="I132" s="163">
        <v>0.5</v>
      </c>
      <c r="J132" s="163">
        <v>0.5</v>
      </c>
      <c r="K132" s="163">
        <v>0.5</v>
      </c>
      <c r="L132" s="163">
        <v>0.5</v>
      </c>
      <c r="M132" s="163">
        <v>0.5</v>
      </c>
    </row>
    <row r="137" spans="4:13" ht="14.5">
      <c r="F137" s="74" t="s">
        <v>373</v>
      </c>
    </row>
    <row r="138" spans="4:13" ht="15" thickBot="1">
      <c r="D138" s="75" t="s">
        <v>1</v>
      </c>
      <c r="E138" s="75" t="s">
        <v>2</v>
      </c>
      <c r="F138" s="75" t="s">
        <v>3</v>
      </c>
      <c r="G138" s="3" t="s">
        <v>141</v>
      </c>
      <c r="H138" s="3" t="s">
        <v>142</v>
      </c>
      <c r="I138" s="3" t="s">
        <v>143</v>
      </c>
      <c r="J138" s="3" t="s">
        <v>144</v>
      </c>
      <c r="K138" s="3" t="s">
        <v>145</v>
      </c>
      <c r="L138" s="3" t="s">
        <v>146</v>
      </c>
      <c r="M138" s="3" t="s">
        <v>147</v>
      </c>
    </row>
    <row r="139" spans="4:13" ht="14.5">
      <c r="D139" s="3" t="s">
        <v>406</v>
      </c>
      <c r="E139" s="3" t="s">
        <v>62</v>
      </c>
      <c r="F139" s="3" t="s">
        <v>265</v>
      </c>
      <c r="G139" s="79">
        <v>31.54</v>
      </c>
      <c r="H139" s="79">
        <v>31.54</v>
      </c>
      <c r="I139" s="79">
        <v>31.54</v>
      </c>
      <c r="J139" s="79">
        <v>31.54</v>
      </c>
      <c r="K139" s="79">
        <v>31.54</v>
      </c>
      <c r="L139" s="79">
        <v>31.54</v>
      </c>
      <c r="M139" s="79">
        <v>31.54</v>
      </c>
    </row>
    <row r="140" spans="4:13" ht="14.5">
      <c r="D140" s="3" t="s">
        <v>407</v>
      </c>
      <c r="E140" s="3" t="s">
        <v>62</v>
      </c>
      <c r="F140" s="3" t="s">
        <v>265</v>
      </c>
      <c r="G140" s="79">
        <v>31.54</v>
      </c>
      <c r="H140" s="79">
        <v>31.54</v>
      </c>
      <c r="I140" s="79">
        <v>31.54</v>
      </c>
      <c r="J140" s="79">
        <v>31.54</v>
      </c>
      <c r="K140" s="79">
        <v>31.54</v>
      </c>
      <c r="L140" s="79">
        <v>31.54</v>
      </c>
      <c r="M140" s="79">
        <v>31.54</v>
      </c>
    </row>
    <row r="141" spans="4:13" ht="14.5">
      <c r="D141" s="3" t="s">
        <v>408</v>
      </c>
      <c r="E141" s="3" t="s">
        <v>62</v>
      </c>
      <c r="F141" s="3" t="s">
        <v>265</v>
      </c>
      <c r="G141" s="79">
        <v>31.54</v>
      </c>
      <c r="H141" s="79">
        <v>31.54</v>
      </c>
      <c r="I141" s="79">
        <v>31.54</v>
      </c>
      <c r="J141" s="79">
        <v>31.54</v>
      </c>
      <c r="K141" s="79">
        <v>31.54</v>
      </c>
      <c r="L141" s="79">
        <v>31.54</v>
      </c>
      <c r="M141" s="79">
        <v>31.54</v>
      </c>
    </row>
    <row r="142" spans="4:13" ht="14.5">
      <c r="D142" s="3" t="s">
        <v>409</v>
      </c>
      <c r="E142" s="3" t="s">
        <v>58</v>
      </c>
      <c r="F142" s="3" t="s">
        <v>265</v>
      </c>
      <c r="G142" s="79">
        <v>31.54</v>
      </c>
      <c r="H142" s="79">
        <v>31.54</v>
      </c>
      <c r="I142" s="79">
        <v>31.54</v>
      </c>
      <c r="J142" s="79">
        <v>31.54</v>
      </c>
      <c r="K142" s="79">
        <v>31.54</v>
      </c>
      <c r="L142" s="79">
        <v>31.54</v>
      </c>
      <c r="M142" s="79">
        <v>31.54</v>
      </c>
    </row>
    <row r="143" spans="4:13" ht="14.5">
      <c r="D143" s="3" t="s">
        <v>410</v>
      </c>
      <c r="E143" s="3" t="s">
        <v>58</v>
      </c>
      <c r="F143" s="3" t="s">
        <v>265</v>
      </c>
      <c r="G143" s="79">
        <v>31.54</v>
      </c>
      <c r="H143" s="79">
        <v>31.54</v>
      </c>
      <c r="I143" s="79">
        <v>31.54</v>
      </c>
      <c r="J143" s="79">
        <v>31.54</v>
      </c>
      <c r="K143" s="79">
        <v>31.54</v>
      </c>
      <c r="L143" s="79">
        <v>31.54</v>
      </c>
      <c r="M143" s="79">
        <v>31.54</v>
      </c>
    </row>
    <row r="144" spans="4:13" ht="14.5">
      <c r="D144" s="3" t="s">
        <v>411</v>
      </c>
      <c r="E144" s="3" t="s">
        <v>58</v>
      </c>
      <c r="F144" s="3" t="s">
        <v>265</v>
      </c>
      <c r="G144" s="79">
        <v>31.54</v>
      </c>
      <c r="H144" s="79">
        <v>31.54</v>
      </c>
      <c r="I144" s="79">
        <v>31.54</v>
      </c>
      <c r="J144" s="79">
        <v>31.54</v>
      </c>
      <c r="K144" s="79">
        <v>31.54</v>
      </c>
      <c r="L144" s="79">
        <v>31.54</v>
      </c>
      <c r="M144" s="79">
        <v>31.54</v>
      </c>
    </row>
    <row r="145" spans="4:13" ht="14.5">
      <c r="D145" s="3" t="s">
        <v>266</v>
      </c>
      <c r="E145" s="3" t="s">
        <v>55</v>
      </c>
      <c r="F145" s="3" t="s">
        <v>265</v>
      </c>
      <c r="G145" s="79">
        <v>31.54</v>
      </c>
      <c r="H145" s="79">
        <v>31.54</v>
      </c>
      <c r="I145" s="79">
        <v>31.54</v>
      </c>
      <c r="J145" s="79">
        <v>31.54</v>
      </c>
      <c r="K145" s="79">
        <v>31.54</v>
      </c>
      <c r="L145" s="79">
        <v>31.54</v>
      </c>
      <c r="M145" s="79">
        <v>31.54</v>
      </c>
    </row>
    <row r="146" spans="4:13" ht="14.5">
      <c r="D146" s="3" t="s">
        <v>267</v>
      </c>
      <c r="E146" s="3" t="s">
        <v>61</v>
      </c>
      <c r="F146" s="3" t="s">
        <v>265</v>
      </c>
      <c r="G146" s="79">
        <v>31.54</v>
      </c>
      <c r="H146" s="79">
        <v>31.54</v>
      </c>
      <c r="I146" s="79">
        <v>31.54</v>
      </c>
      <c r="J146" s="79">
        <v>31.54</v>
      </c>
      <c r="K146" s="79">
        <v>31.54</v>
      </c>
      <c r="L146" s="79">
        <v>31.54</v>
      </c>
      <c r="M146" s="79">
        <v>31.54</v>
      </c>
    </row>
    <row r="147" spans="4:13" ht="14.5">
      <c r="D147" s="3" t="s">
        <v>268</v>
      </c>
      <c r="E147" s="3" t="s">
        <v>220</v>
      </c>
      <c r="F147" s="3" t="s">
        <v>265</v>
      </c>
      <c r="G147" s="79">
        <v>31.54</v>
      </c>
      <c r="H147" s="79">
        <v>31.54</v>
      </c>
      <c r="I147" s="79">
        <v>31.54</v>
      </c>
      <c r="J147" s="79">
        <v>31.54</v>
      </c>
      <c r="K147" s="79">
        <v>31.54</v>
      </c>
      <c r="L147" s="79">
        <v>31.54</v>
      </c>
      <c r="M147" s="79">
        <v>31.54</v>
      </c>
    </row>
    <row r="148" spans="4:13" ht="14.5">
      <c r="D148" s="3" t="s">
        <v>269</v>
      </c>
      <c r="E148" s="3" t="s">
        <v>221</v>
      </c>
      <c r="F148" s="3" t="s">
        <v>265</v>
      </c>
      <c r="G148" s="79">
        <v>31.54</v>
      </c>
      <c r="H148" s="79">
        <v>31.54</v>
      </c>
      <c r="I148" s="79">
        <v>31.54</v>
      </c>
      <c r="J148" s="79">
        <v>31.54</v>
      </c>
      <c r="K148" s="79">
        <v>31.54</v>
      </c>
      <c r="L148" s="79">
        <v>31.54</v>
      </c>
      <c r="M148" s="79">
        <v>31.54</v>
      </c>
    </row>
    <row r="149" spans="4:13" ht="14.5">
      <c r="D149" s="153" t="s">
        <v>270</v>
      </c>
      <c r="E149" s="153" t="s">
        <v>55</v>
      </c>
      <c r="F149" s="3" t="s">
        <v>265</v>
      </c>
      <c r="G149" s="79">
        <v>31.54</v>
      </c>
      <c r="H149" s="79">
        <v>31.54</v>
      </c>
      <c r="I149" s="79">
        <v>31.54</v>
      </c>
      <c r="J149" s="79">
        <v>31.54</v>
      </c>
      <c r="K149" s="79">
        <v>31.54</v>
      </c>
      <c r="L149" s="79">
        <v>31.54</v>
      </c>
      <c r="M149" s="79">
        <v>31.54</v>
      </c>
    </row>
    <row r="150" spans="4:13" ht="14.5">
      <c r="E150" s="153" t="s">
        <v>221</v>
      </c>
      <c r="F150" s="3" t="s">
        <v>265</v>
      </c>
      <c r="G150" s="79"/>
      <c r="H150" s="79"/>
      <c r="I150" s="79"/>
      <c r="J150" s="79"/>
      <c r="K150" s="79"/>
      <c r="L150" s="79"/>
      <c r="M150" s="79"/>
    </row>
    <row r="151" spans="4:13" ht="14.5">
      <c r="D151" s="153" t="s">
        <v>271</v>
      </c>
      <c r="E151" s="153" t="s">
        <v>62</v>
      </c>
      <c r="F151" s="3" t="s">
        <v>265</v>
      </c>
      <c r="G151" s="79">
        <v>31.54</v>
      </c>
      <c r="H151" s="79">
        <v>31.54</v>
      </c>
      <c r="I151" s="79">
        <v>31.54</v>
      </c>
      <c r="J151" s="79">
        <v>31.54</v>
      </c>
      <c r="K151" s="79">
        <v>31.54</v>
      </c>
      <c r="L151" s="79">
        <v>31.54</v>
      </c>
      <c r="M151" s="79">
        <v>31.54</v>
      </c>
    </row>
    <row r="152" spans="4:13" ht="14.5">
      <c r="E152" s="153" t="s">
        <v>221</v>
      </c>
      <c r="F152" s="3" t="s">
        <v>265</v>
      </c>
      <c r="G152" s="79"/>
      <c r="H152" s="79"/>
      <c r="I152" s="79"/>
      <c r="J152" s="79"/>
      <c r="K152" s="79"/>
      <c r="L152" s="79"/>
      <c r="M152" s="79"/>
    </row>
    <row r="153" spans="4:13" ht="14.5">
      <c r="D153" s="153" t="s">
        <v>272</v>
      </c>
      <c r="E153" s="153" t="s">
        <v>55</v>
      </c>
      <c r="F153" s="3" t="s">
        <v>265</v>
      </c>
      <c r="G153" s="79">
        <v>31.54</v>
      </c>
      <c r="H153" s="79">
        <v>31.54</v>
      </c>
      <c r="I153" s="79">
        <v>31.54</v>
      </c>
      <c r="J153" s="79">
        <v>31.54</v>
      </c>
      <c r="K153" s="79">
        <v>31.54</v>
      </c>
      <c r="L153" s="79">
        <v>31.54</v>
      </c>
      <c r="M153" s="79">
        <v>31.54</v>
      </c>
    </row>
    <row r="154" spans="4:13" ht="14.5">
      <c r="E154" s="153" t="s">
        <v>58</v>
      </c>
      <c r="F154" s="3" t="s">
        <v>265</v>
      </c>
      <c r="G154" s="79"/>
      <c r="H154" s="79"/>
      <c r="I154" s="79"/>
      <c r="J154" s="79"/>
      <c r="K154" s="79"/>
      <c r="L154" s="79"/>
      <c r="M154" s="79"/>
    </row>
    <row r="155" spans="4:13" ht="14.5">
      <c r="D155" s="153" t="s">
        <v>273</v>
      </c>
      <c r="E155" s="153" t="s">
        <v>55</v>
      </c>
      <c r="F155" s="3" t="s">
        <v>265</v>
      </c>
      <c r="G155" s="79">
        <v>31.54</v>
      </c>
      <c r="H155" s="79">
        <v>31.54</v>
      </c>
      <c r="I155" s="79">
        <v>31.54</v>
      </c>
      <c r="J155" s="79">
        <v>31.54</v>
      </c>
      <c r="K155" s="79">
        <v>31.54</v>
      </c>
      <c r="L155" s="79">
        <v>31.54</v>
      </c>
      <c r="M155" s="79">
        <v>31.54</v>
      </c>
    </row>
    <row r="156" spans="4:13" ht="14.5">
      <c r="E156" s="153" t="s">
        <v>62</v>
      </c>
      <c r="F156" s="3" t="s">
        <v>265</v>
      </c>
      <c r="G156" s="79"/>
      <c r="H156" s="79"/>
      <c r="I156" s="79"/>
      <c r="J156" s="79"/>
      <c r="K156" s="79"/>
      <c r="L156" s="79"/>
      <c r="M156" s="79"/>
    </row>
  </sheetData>
  <mergeCells count="1">
    <mergeCell ref="B3:B20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FF5B4-A727-42B8-ABED-702DBB3297D9}">
  <dimension ref="A1:FK162"/>
  <sheetViews>
    <sheetView topLeftCell="A14" workbookViewId="0">
      <selection activeCell="FO13" sqref="FO13"/>
    </sheetView>
  </sheetViews>
  <sheetFormatPr defaultRowHeight="12.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206"/>
      <c r="B1" s="206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06"/>
      <c r="Z1" s="206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06"/>
      <c r="AX1" s="206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06"/>
      <c r="BV1" s="206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06"/>
      <c r="CT1" s="206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06"/>
      <c r="DR1" s="206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06"/>
      <c r="EP1" s="206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4.5">
      <c r="A2" s="206"/>
      <c r="B2" s="206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06"/>
      <c r="Z2" s="206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06"/>
      <c r="AX2" s="206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06"/>
      <c r="BV2" s="206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06"/>
      <c r="CT2" s="206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06"/>
      <c r="DR2" s="206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06"/>
      <c r="EP2" s="206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4.5">
      <c r="A3" s="206"/>
      <c r="B3" s="20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06"/>
      <c r="Z3" s="206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06"/>
      <c r="AX3" s="206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06"/>
      <c r="BV3" s="206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06"/>
      <c r="CT3" s="206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06"/>
      <c r="DR3" s="206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06"/>
      <c r="EP3" s="206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4.5">
      <c r="A4" s="206"/>
      <c r="B4" s="20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06"/>
      <c r="Z4" s="206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06"/>
      <c r="AX4" s="206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06"/>
      <c r="BV4" s="206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06"/>
      <c r="CT4" s="206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06"/>
      <c r="DR4" s="206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06"/>
      <c r="EP4" s="206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07" t="s">
        <v>6</v>
      </c>
      <c r="B5" s="207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07" t="s">
        <v>6</v>
      </c>
      <c r="Z5" s="207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07" t="s">
        <v>6</v>
      </c>
      <c r="AX5" s="207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07" t="s">
        <v>6</v>
      </c>
      <c r="BV5" s="207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07" t="s">
        <v>6</v>
      </c>
      <c r="CT5" s="207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07" t="s">
        <v>6</v>
      </c>
      <c r="DR5" s="207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07" t="s">
        <v>6</v>
      </c>
      <c r="EP5" s="207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06"/>
      <c r="B6" s="206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07"/>
      <c r="Z6" s="207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07"/>
      <c r="AX6" s="207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07"/>
      <c r="BV6" s="207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07"/>
      <c r="CT6" s="207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07"/>
      <c r="DR6" s="207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06"/>
      <c r="EP6" s="206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7.5">
      <c r="A7" s="209" t="s">
        <v>115</v>
      </c>
      <c r="B7" s="209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09" t="s">
        <v>133</v>
      </c>
      <c r="Z7" s="209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09" t="s">
        <v>136</v>
      </c>
      <c r="AX7" s="209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09" t="s">
        <v>137</v>
      </c>
      <c r="BV7" s="209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09" t="s">
        <v>138</v>
      </c>
      <c r="CT7" s="209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09" t="s">
        <v>139</v>
      </c>
      <c r="DR7" s="209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09" t="s">
        <v>140</v>
      </c>
      <c r="EP7" s="209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5">
      <c r="A8" s="209" t="s">
        <v>174</v>
      </c>
      <c r="B8" s="209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09" t="s">
        <v>174</v>
      </c>
      <c r="Z8" s="209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09" t="s">
        <v>174</v>
      </c>
      <c r="AX8" s="209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09" t="s">
        <v>174</v>
      </c>
      <c r="BV8" s="209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09" t="s">
        <v>174</v>
      </c>
      <c r="CT8" s="209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09" t="s">
        <v>174</v>
      </c>
      <c r="DR8" s="209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09" t="s">
        <v>174</v>
      </c>
      <c r="EP8" s="209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9" s="206"/>
      <c r="B9" s="206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06"/>
      <c r="Z9" s="206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06"/>
      <c r="AX9" s="206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06"/>
      <c r="BV9" s="206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06"/>
      <c r="CT9" s="206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06"/>
      <c r="DR9" s="206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06"/>
      <c r="EP9" s="206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4.5">
      <c r="A10" s="206"/>
      <c r="B10" s="206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06"/>
      <c r="Z10" s="206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06"/>
      <c r="AX10" s="206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06"/>
      <c r="BV10" s="206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06"/>
      <c r="CT10" s="206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06"/>
      <c r="DR10" s="206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06"/>
      <c r="EP10" s="206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" thickBot="1">
      <c r="A11" s="206"/>
      <c r="B11" s="206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06"/>
      <c r="Z11" s="206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06"/>
      <c r="AX11" s="206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06"/>
      <c r="BV11" s="206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06"/>
      <c r="CT11" s="206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06"/>
      <c r="DR11" s="206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06"/>
      <c r="EP11" s="206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4.5">
      <c r="A12" s="206"/>
      <c r="B12" s="20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06"/>
      <c r="Z12" s="206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206"/>
      <c r="AX12" s="206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206"/>
      <c r="BV12" s="206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206"/>
      <c r="CT12" s="206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206"/>
      <c r="DR12" s="206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206"/>
      <c r="EP12" s="206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4">
      <c r="A13" s="7"/>
      <c r="B13" s="47" t="s">
        <v>175</v>
      </c>
      <c r="C13" s="7">
        <v>35.700000000000003</v>
      </c>
      <c r="D13" s="7">
        <v>36</v>
      </c>
      <c r="E13" s="7">
        <v>36.4</v>
      </c>
      <c r="F13" s="7">
        <v>36.9</v>
      </c>
      <c r="G13" s="7">
        <v>37.299999999999997</v>
      </c>
      <c r="H13" s="7">
        <v>37.700000000000003</v>
      </c>
      <c r="I13" s="7">
        <v>38.1</v>
      </c>
      <c r="J13" s="7">
        <v>38.4</v>
      </c>
      <c r="K13" s="7">
        <v>38.799999999999997</v>
      </c>
      <c r="L13" s="7">
        <v>39.1</v>
      </c>
      <c r="M13" s="7">
        <v>39.4</v>
      </c>
      <c r="N13" s="7">
        <v>39.700000000000003</v>
      </c>
      <c r="O13" s="7">
        <v>39.9</v>
      </c>
      <c r="P13" s="7">
        <v>40.1</v>
      </c>
      <c r="Q13" s="7">
        <v>40.299999999999997</v>
      </c>
      <c r="R13" s="7">
        <v>40.5</v>
      </c>
      <c r="S13" s="7">
        <v>40.6</v>
      </c>
      <c r="T13" s="7">
        <v>40.799999999999997</v>
      </c>
      <c r="U13" s="7">
        <v>41</v>
      </c>
      <c r="V13" s="7">
        <v>41.2</v>
      </c>
      <c r="W13" s="7">
        <v>41.4</v>
      </c>
      <c r="Y13" s="7"/>
      <c r="Z13" s="14" t="s">
        <v>175</v>
      </c>
      <c r="AA13" s="7">
        <v>40.4</v>
      </c>
      <c r="AB13" s="7">
        <v>40.299999999999997</v>
      </c>
      <c r="AC13" s="7">
        <v>40.5</v>
      </c>
      <c r="AD13" s="7">
        <v>40.799999999999997</v>
      </c>
      <c r="AE13" s="7">
        <v>41.3</v>
      </c>
      <c r="AF13" s="7">
        <v>41.6</v>
      </c>
      <c r="AG13" s="7">
        <v>42</v>
      </c>
      <c r="AH13" s="7">
        <v>42.4</v>
      </c>
      <c r="AI13" s="7">
        <v>42.8</v>
      </c>
      <c r="AJ13" s="7">
        <v>43.2</v>
      </c>
      <c r="AK13" s="7">
        <v>43.6</v>
      </c>
      <c r="AL13" s="7">
        <v>43.9</v>
      </c>
      <c r="AM13" s="7">
        <v>44.2</v>
      </c>
      <c r="AN13" s="7">
        <v>44.4</v>
      </c>
      <c r="AO13" s="7">
        <v>44.6</v>
      </c>
      <c r="AP13" s="7">
        <v>44.8</v>
      </c>
      <c r="AQ13" s="7">
        <v>44.9</v>
      </c>
      <c r="AR13" s="7">
        <v>45.1</v>
      </c>
      <c r="AS13" s="7">
        <v>45.2</v>
      </c>
      <c r="AT13" s="7">
        <v>45.3</v>
      </c>
      <c r="AU13" s="7">
        <v>45.4</v>
      </c>
      <c r="AW13" s="7"/>
      <c r="AX13" s="14" t="s">
        <v>175</v>
      </c>
      <c r="AY13" s="7">
        <v>24.9</v>
      </c>
      <c r="AZ13" s="7">
        <v>24.8</v>
      </c>
      <c r="BA13" s="7">
        <v>24.9</v>
      </c>
      <c r="BB13" s="7">
        <v>25</v>
      </c>
      <c r="BC13" s="7">
        <v>25.2</v>
      </c>
      <c r="BD13" s="7">
        <v>25.4</v>
      </c>
      <c r="BE13" s="7">
        <v>25.5</v>
      </c>
      <c r="BF13" s="7">
        <v>25.6</v>
      </c>
      <c r="BG13" s="7">
        <v>25.7</v>
      </c>
      <c r="BH13" s="7">
        <v>25.8</v>
      </c>
      <c r="BI13" s="7">
        <v>25.8</v>
      </c>
      <c r="BJ13" s="7">
        <v>25.9</v>
      </c>
      <c r="BK13" s="7">
        <v>26</v>
      </c>
      <c r="BL13" s="7">
        <v>26.1</v>
      </c>
      <c r="BM13" s="7">
        <v>26.2</v>
      </c>
      <c r="BN13" s="7">
        <v>26.3</v>
      </c>
      <c r="BO13" s="7">
        <v>26.4</v>
      </c>
      <c r="BP13" s="7">
        <v>26.5</v>
      </c>
      <c r="BQ13" s="7">
        <v>26.6</v>
      </c>
      <c r="BR13" s="7">
        <v>26.7</v>
      </c>
      <c r="BS13" s="7">
        <v>26.8</v>
      </c>
      <c r="BU13" s="7"/>
      <c r="BV13" s="14" t="s">
        <v>175</v>
      </c>
      <c r="BW13" s="7">
        <v>10.1</v>
      </c>
      <c r="BX13" s="7">
        <v>10.199999999999999</v>
      </c>
      <c r="BY13" s="7">
        <v>10.3</v>
      </c>
      <c r="BZ13" s="7">
        <v>10.4</v>
      </c>
      <c r="CA13" s="7">
        <v>10.5</v>
      </c>
      <c r="CB13" s="7">
        <v>10.6</v>
      </c>
      <c r="CC13" s="7">
        <v>10.7</v>
      </c>
      <c r="CD13" s="7">
        <v>10.8</v>
      </c>
      <c r="CE13" s="7">
        <v>10.9</v>
      </c>
      <c r="CF13" s="7">
        <v>11</v>
      </c>
      <c r="CG13" s="7">
        <v>11.1</v>
      </c>
      <c r="CH13" s="7">
        <v>11.2</v>
      </c>
      <c r="CI13" s="7">
        <v>11.3</v>
      </c>
      <c r="CJ13" s="7">
        <v>11.4</v>
      </c>
      <c r="CK13" s="7">
        <v>11.4</v>
      </c>
      <c r="CL13" s="7">
        <v>11.5</v>
      </c>
      <c r="CM13" s="7">
        <v>11.6</v>
      </c>
      <c r="CN13" s="7">
        <v>11.6</v>
      </c>
      <c r="CO13" s="7">
        <v>11.7</v>
      </c>
      <c r="CP13" s="7">
        <v>11.8</v>
      </c>
      <c r="CQ13" s="7">
        <v>11.8</v>
      </c>
      <c r="CS13" s="7"/>
      <c r="CT13" s="14" t="s">
        <v>175</v>
      </c>
      <c r="CU13" s="7">
        <v>11.6</v>
      </c>
      <c r="CV13" s="7">
        <v>11.6</v>
      </c>
      <c r="CW13" s="7">
        <v>11.7</v>
      </c>
      <c r="CX13" s="7">
        <v>11.7</v>
      </c>
      <c r="CY13" s="7">
        <v>11.8</v>
      </c>
      <c r="CZ13" s="7">
        <v>11.9</v>
      </c>
      <c r="DA13" s="7">
        <v>11.9</v>
      </c>
      <c r="DB13" s="7">
        <v>12.1</v>
      </c>
      <c r="DC13" s="7">
        <v>12.2</v>
      </c>
      <c r="DD13" s="7">
        <v>12.3</v>
      </c>
      <c r="DE13" s="7">
        <v>12.4</v>
      </c>
      <c r="DF13" s="7">
        <v>12.6</v>
      </c>
      <c r="DG13" s="7">
        <v>12.7</v>
      </c>
      <c r="DH13" s="7">
        <v>12.8</v>
      </c>
      <c r="DI13" s="7">
        <v>12.9</v>
      </c>
      <c r="DJ13" s="7">
        <v>13</v>
      </c>
      <c r="DK13" s="7">
        <v>13.1</v>
      </c>
      <c r="DL13" s="7">
        <v>13.2</v>
      </c>
      <c r="DM13" s="7">
        <v>13.3</v>
      </c>
      <c r="DN13" s="7">
        <v>13.3</v>
      </c>
      <c r="DO13" s="7">
        <v>13.3</v>
      </c>
      <c r="DQ13" s="7"/>
      <c r="DR13" s="14" t="s">
        <v>175</v>
      </c>
      <c r="DS13" s="7">
        <v>48</v>
      </c>
      <c r="DT13" s="7">
        <v>48.8</v>
      </c>
      <c r="DU13" s="7">
        <v>50</v>
      </c>
      <c r="DV13" s="7">
        <v>51.4</v>
      </c>
      <c r="DW13" s="7">
        <v>52.6</v>
      </c>
      <c r="DX13" s="7">
        <v>54.1</v>
      </c>
      <c r="DY13" s="7">
        <v>55.6</v>
      </c>
      <c r="DZ13" s="7">
        <v>57.2</v>
      </c>
      <c r="EA13" s="7">
        <v>58.5</v>
      </c>
      <c r="EB13" s="7">
        <v>59.3</v>
      </c>
      <c r="EC13" s="7">
        <v>60.3</v>
      </c>
      <c r="ED13" s="7">
        <v>61.1</v>
      </c>
      <c r="EE13" s="7">
        <v>62</v>
      </c>
      <c r="EF13" s="7">
        <v>62.9</v>
      </c>
      <c r="EG13" s="7">
        <v>63.9</v>
      </c>
      <c r="EH13" s="7">
        <v>64.900000000000006</v>
      </c>
      <c r="EI13" s="7">
        <v>65.599999999999994</v>
      </c>
      <c r="EJ13" s="7">
        <v>66.2</v>
      </c>
      <c r="EK13" s="7">
        <v>66.900000000000006</v>
      </c>
      <c r="EL13" s="7">
        <v>67.5</v>
      </c>
      <c r="EM13" s="7">
        <v>68</v>
      </c>
      <c r="EO13" s="7"/>
      <c r="EP13" s="47" t="s">
        <v>175</v>
      </c>
      <c r="EQ13" s="7">
        <v>64</v>
      </c>
      <c r="ER13" s="7">
        <v>64.400000000000006</v>
      </c>
      <c r="ES13" s="7">
        <v>64.900000000000006</v>
      </c>
      <c r="ET13" s="7">
        <v>65.5</v>
      </c>
      <c r="EU13" s="7">
        <v>66.2</v>
      </c>
      <c r="EV13" s="7">
        <v>66.900000000000006</v>
      </c>
      <c r="EW13" s="7">
        <v>67.7</v>
      </c>
      <c r="EX13" s="7">
        <v>68.900000000000006</v>
      </c>
      <c r="EY13" s="7">
        <v>69.5</v>
      </c>
      <c r="EZ13" s="7">
        <v>71.3</v>
      </c>
      <c r="FA13" s="7">
        <v>71.900000000000006</v>
      </c>
      <c r="FB13" s="7">
        <v>72.3</v>
      </c>
      <c r="FC13" s="7">
        <v>72.7</v>
      </c>
      <c r="FD13" s="7">
        <v>73.2</v>
      </c>
      <c r="FE13" s="7">
        <v>73.599999999999994</v>
      </c>
      <c r="FF13" s="7">
        <v>74</v>
      </c>
      <c r="FG13" s="7">
        <v>74.400000000000006</v>
      </c>
      <c r="FH13" s="7">
        <v>75.7</v>
      </c>
      <c r="FI13" s="7">
        <v>76.900000000000006</v>
      </c>
      <c r="FJ13" s="7">
        <v>78.099999999999994</v>
      </c>
      <c r="FK13" s="7">
        <v>78.900000000000006</v>
      </c>
    </row>
    <row r="14" spans="1:167" ht="169.5">
      <c r="A14" s="37"/>
      <c r="B14" s="48" t="s">
        <v>154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154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154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154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154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154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154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4.5">
      <c r="A15" s="37"/>
      <c r="B15" s="36" t="s">
        <v>155</v>
      </c>
      <c r="C15" s="37">
        <v>7</v>
      </c>
      <c r="D15" s="37">
        <v>6.2</v>
      </c>
      <c r="E15" s="37">
        <v>5.5</v>
      </c>
      <c r="F15" s="37">
        <v>4.8</v>
      </c>
      <c r="G15" s="37">
        <v>4.3</v>
      </c>
      <c r="H15" s="37">
        <v>3.6</v>
      </c>
      <c r="I15" s="37">
        <v>3</v>
      </c>
      <c r="J15" s="37">
        <v>2.4</v>
      </c>
      <c r="K15" s="37">
        <v>2.1</v>
      </c>
      <c r="L15" s="37">
        <v>1.7</v>
      </c>
      <c r="M15" s="37">
        <v>1.3</v>
      </c>
      <c r="N15" s="37">
        <v>1</v>
      </c>
      <c r="O15" s="37">
        <v>0.7</v>
      </c>
      <c r="P15" s="37">
        <v>0.5</v>
      </c>
      <c r="Q15" s="37">
        <v>0.3</v>
      </c>
      <c r="R15" s="37">
        <v>0.1</v>
      </c>
      <c r="S15" s="37">
        <v>0</v>
      </c>
      <c r="T15" s="37">
        <v>0</v>
      </c>
      <c r="U15" s="37">
        <v>0</v>
      </c>
      <c r="V15" s="37">
        <v>0</v>
      </c>
      <c r="W15" s="37">
        <v>0</v>
      </c>
      <c r="Y15" s="37"/>
      <c r="Z15" s="36" t="s">
        <v>155</v>
      </c>
      <c r="AA15" s="37">
        <v>1</v>
      </c>
      <c r="AB15" s="37">
        <v>0.7</v>
      </c>
      <c r="AC15" s="37">
        <v>0.2</v>
      </c>
      <c r="AD15" s="37">
        <v>0</v>
      </c>
      <c r="AE15" s="37">
        <v>0</v>
      </c>
      <c r="AF15" s="37">
        <v>0</v>
      </c>
      <c r="AG15" s="37">
        <v>0</v>
      </c>
      <c r="AH15" s="37">
        <v>0</v>
      </c>
      <c r="AI15" s="37">
        <v>0</v>
      </c>
      <c r="AJ15" s="37">
        <v>0</v>
      </c>
      <c r="AK15" s="37">
        <v>0</v>
      </c>
      <c r="AL15" s="37">
        <v>0</v>
      </c>
      <c r="AM15" s="37">
        <v>0</v>
      </c>
      <c r="AN15" s="37">
        <v>0</v>
      </c>
      <c r="AO15" s="37">
        <v>0</v>
      </c>
      <c r="AP15" s="37">
        <v>0</v>
      </c>
      <c r="AQ15" s="37">
        <v>0</v>
      </c>
      <c r="AR15" s="37">
        <v>0</v>
      </c>
      <c r="AS15" s="37">
        <v>0</v>
      </c>
      <c r="AT15" s="37">
        <v>0</v>
      </c>
      <c r="AU15" s="37">
        <v>0</v>
      </c>
      <c r="AW15" s="37"/>
      <c r="AX15" s="36" t="s">
        <v>155</v>
      </c>
      <c r="AY15" s="37">
        <v>0</v>
      </c>
      <c r="AZ15" s="37">
        <v>0</v>
      </c>
      <c r="BA15" s="37">
        <v>0</v>
      </c>
      <c r="BB15" s="37">
        <v>0</v>
      </c>
      <c r="BC15" s="37">
        <v>0</v>
      </c>
      <c r="BD15" s="37">
        <v>0</v>
      </c>
      <c r="BE15" s="37">
        <v>0</v>
      </c>
      <c r="BF15" s="37">
        <v>0</v>
      </c>
      <c r="BG15" s="37">
        <v>0</v>
      </c>
      <c r="BH15" s="37">
        <v>0</v>
      </c>
      <c r="BI15" s="37">
        <v>0</v>
      </c>
      <c r="BJ15" s="37">
        <v>0</v>
      </c>
      <c r="BK15" s="37">
        <v>0</v>
      </c>
      <c r="BL15" s="37">
        <v>0</v>
      </c>
      <c r="BM15" s="37">
        <v>0</v>
      </c>
      <c r="BN15" s="37">
        <v>0</v>
      </c>
      <c r="BO15" s="37">
        <v>0</v>
      </c>
      <c r="BP15" s="37">
        <v>0</v>
      </c>
      <c r="BQ15" s="37">
        <v>0</v>
      </c>
      <c r="BR15" s="37">
        <v>0</v>
      </c>
      <c r="BS15" s="37">
        <v>0</v>
      </c>
      <c r="BU15" s="37"/>
      <c r="BV15" s="36" t="s">
        <v>155</v>
      </c>
      <c r="BW15" s="37">
        <v>0</v>
      </c>
      <c r="BX15" s="37">
        <v>0</v>
      </c>
      <c r="BY15" s="37">
        <v>0</v>
      </c>
      <c r="BZ15" s="37">
        <v>0</v>
      </c>
      <c r="CA15" s="37">
        <v>0</v>
      </c>
      <c r="CB15" s="37">
        <v>0</v>
      </c>
      <c r="CC15" s="37">
        <v>0</v>
      </c>
      <c r="CD15" s="37">
        <v>0</v>
      </c>
      <c r="CE15" s="37">
        <v>0</v>
      </c>
      <c r="CF15" s="37">
        <v>0</v>
      </c>
      <c r="CG15" s="37">
        <v>0</v>
      </c>
      <c r="CH15" s="37">
        <v>0</v>
      </c>
      <c r="CI15" s="37">
        <v>0</v>
      </c>
      <c r="CJ15" s="37">
        <v>0</v>
      </c>
      <c r="CK15" s="37">
        <v>0</v>
      </c>
      <c r="CL15" s="37">
        <v>0</v>
      </c>
      <c r="CM15" s="37">
        <v>0</v>
      </c>
      <c r="CN15" s="37">
        <v>0</v>
      </c>
      <c r="CO15" s="37">
        <v>0</v>
      </c>
      <c r="CP15" s="37">
        <v>0</v>
      </c>
      <c r="CQ15" s="37">
        <v>0</v>
      </c>
      <c r="CS15" s="37"/>
      <c r="CT15" s="36" t="s">
        <v>155</v>
      </c>
      <c r="CU15" s="37">
        <v>0</v>
      </c>
      <c r="CV15" s="37">
        <v>0</v>
      </c>
      <c r="CW15" s="37">
        <v>0</v>
      </c>
      <c r="CX15" s="37">
        <v>0</v>
      </c>
      <c r="CY15" s="37">
        <v>0</v>
      </c>
      <c r="CZ15" s="37">
        <v>0</v>
      </c>
      <c r="DA15" s="37">
        <v>0</v>
      </c>
      <c r="DB15" s="37">
        <v>0</v>
      </c>
      <c r="DC15" s="37">
        <v>0</v>
      </c>
      <c r="DD15" s="37">
        <v>0</v>
      </c>
      <c r="DE15" s="37">
        <v>0</v>
      </c>
      <c r="DF15" s="37">
        <v>0</v>
      </c>
      <c r="DG15" s="37">
        <v>0</v>
      </c>
      <c r="DH15" s="37">
        <v>0</v>
      </c>
      <c r="DI15" s="37">
        <v>0</v>
      </c>
      <c r="DJ15" s="37">
        <v>0</v>
      </c>
      <c r="DK15" s="37">
        <v>0</v>
      </c>
      <c r="DL15" s="37">
        <v>0</v>
      </c>
      <c r="DM15" s="37">
        <v>0</v>
      </c>
      <c r="DN15" s="37">
        <v>0</v>
      </c>
      <c r="DO15" s="37">
        <v>0</v>
      </c>
      <c r="DQ15" s="37"/>
      <c r="DR15" s="36" t="s">
        <v>155</v>
      </c>
      <c r="DS15" s="37">
        <v>0</v>
      </c>
      <c r="DT15" s="37">
        <v>0</v>
      </c>
      <c r="DU15" s="37">
        <v>0</v>
      </c>
      <c r="DV15" s="37">
        <v>0</v>
      </c>
      <c r="DW15" s="37">
        <v>0</v>
      </c>
      <c r="DX15" s="37">
        <v>0</v>
      </c>
      <c r="DY15" s="37">
        <v>0</v>
      </c>
      <c r="DZ15" s="37">
        <v>0</v>
      </c>
      <c r="EA15" s="37">
        <v>0</v>
      </c>
      <c r="EB15" s="37">
        <v>0</v>
      </c>
      <c r="EC15" s="37">
        <v>0</v>
      </c>
      <c r="ED15" s="37">
        <v>0</v>
      </c>
      <c r="EE15" s="37">
        <v>0</v>
      </c>
      <c r="EF15" s="37">
        <v>0</v>
      </c>
      <c r="EG15" s="37">
        <v>0</v>
      </c>
      <c r="EH15" s="37">
        <v>0</v>
      </c>
      <c r="EI15" s="37">
        <v>0</v>
      </c>
      <c r="EJ15" s="37">
        <v>0</v>
      </c>
      <c r="EK15" s="37">
        <v>0</v>
      </c>
      <c r="EL15" s="37">
        <v>0</v>
      </c>
      <c r="EM15" s="37">
        <v>0</v>
      </c>
      <c r="EO15" s="37"/>
      <c r="EP15" s="36" t="s">
        <v>155</v>
      </c>
      <c r="EQ15" s="37">
        <v>1.1000000000000001</v>
      </c>
      <c r="ER15" s="37">
        <v>1</v>
      </c>
      <c r="ES15" s="37">
        <v>0.9</v>
      </c>
      <c r="ET15" s="37">
        <v>0.8</v>
      </c>
      <c r="EU15" s="37">
        <v>0.7</v>
      </c>
      <c r="EV15" s="37">
        <v>0.6</v>
      </c>
      <c r="EW15" s="37">
        <v>0.6</v>
      </c>
      <c r="EX15" s="37">
        <v>0.5</v>
      </c>
      <c r="EY15" s="37">
        <v>0.5</v>
      </c>
      <c r="EZ15" s="37">
        <v>0.5</v>
      </c>
      <c r="FA15" s="37">
        <v>0.4</v>
      </c>
      <c r="FB15" s="37">
        <v>0.4</v>
      </c>
      <c r="FC15" s="37">
        <v>0.3</v>
      </c>
      <c r="FD15" s="37">
        <v>0.3</v>
      </c>
      <c r="FE15" s="37">
        <v>0.3</v>
      </c>
      <c r="FF15" s="37">
        <v>0.2</v>
      </c>
      <c r="FG15" s="37">
        <v>0.2</v>
      </c>
      <c r="FH15" s="37">
        <v>0.2</v>
      </c>
      <c r="FI15" s="37">
        <v>0.1</v>
      </c>
      <c r="FJ15" s="37">
        <v>0.1</v>
      </c>
      <c r="FK15" s="37">
        <v>0.1</v>
      </c>
    </row>
    <row r="16" spans="1:167" ht="14.5">
      <c r="A16" s="37"/>
      <c r="B16" s="36" t="s">
        <v>156</v>
      </c>
      <c r="C16" s="37">
        <v>7.4</v>
      </c>
      <c r="D16" s="37">
        <v>8.3000000000000007</v>
      </c>
      <c r="E16" s="37">
        <v>9.1</v>
      </c>
      <c r="F16" s="37">
        <v>9.8000000000000007</v>
      </c>
      <c r="G16" s="37">
        <v>10.3</v>
      </c>
      <c r="H16" s="37">
        <v>10.8</v>
      </c>
      <c r="I16" s="37">
        <v>11.2</v>
      </c>
      <c r="J16" s="37">
        <v>11.4</v>
      </c>
      <c r="K16" s="37">
        <v>11.5</v>
      </c>
      <c r="L16" s="37">
        <v>11.5</v>
      </c>
      <c r="M16" s="37">
        <v>11.5</v>
      </c>
      <c r="N16" s="37">
        <v>11.5</v>
      </c>
      <c r="O16" s="37">
        <v>11.4</v>
      </c>
      <c r="P16" s="37">
        <v>11.2</v>
      </c>
      <c r="Q16" s="37">
        <v>11</v>
      </c>
      <c r="R16" s="37">
        <v>10.7</v>
      </c>
      <c r="S16" s="37">
        <v>10.3</v>
      </c>
      <c r="T16" s="37">
        <v>9.8000000000000007</v>
      </c>
      <c r="U16" s="37">
        <v>9.5</v>
      </c>
      <c r="V16" s="37">
        <v>9.1999999999999993</v>
      </c>
      <c r="W16" s="37">
        <v>8.9</v>
      </c>
      <c r="Y16" s="37"/>
      <c r="Z16" s="36" t="s">
        <v>156</v>
      </c>
      <c r="AA16" s="37">
        <v>3.8</v>
      </c>
      <c r="AB16" s="37">
        <v>3.9</v>
      </c>
      <c r="AC16" s="37">
        <v>4.2</v>
      </c>
      <c r="AD16" s="37">
        <v>4.0999999999999996</v>
      </c>
      <c r="AE16" s="37">
        <v>4.0999999999999996</v>
      </c>
      <c r="AF16" s="37">
        <v>4.0999999999999996</v>
      </c>
      <c r="AG16" s="37">
        <v>4</v>
      </c>
      <c r="AH16" s="37">
        <v>3.9</v>
      </c>
      <c r="AI16" s="37">
        <v>3.9</v>
      </c>
      <c r="AJ16" s="37">
        <v>3.9</v>
      </c>
      <c r="AK16" s="37">
        <v>3.8</v>
      </c>
      <c r="AL16" s="37">
        <v>3.8</v>
      </c>
      <c r="AM16" s="37">
        <v>3.8</v>
      </c>
      <c r="AN16" s="37">
        <v>3.7</v>
      </c>
      <c r="AO16" s="37">
        <v>3.6</v>
      </c>
      <c r="AP16" s="37">
        <v>3.5</v>
      </c>
      <c r="AQ16" s="37">
        <v>3.3</v>
      </c>
      <c r="AR16" s="37">
        <v>3.1</v>
      </c>
      <c r="AS16" s="37">
        <v>2.8</v>
      </c>
      <c r="AT16" s="37">
        <v>2.5</v>
      </c>
      <c r="AU16" s="37">
        <v>2.2000000000000002</v>
      </c>
      <c r="AW16" s="37"/>
      <c r="AX16" s="36" t="s">
        <v>156</v>
      </c>
      <c r="AY16" s="37">
        <v>1.3</v>
      </c>
      <c r="AZ16" s="37">
        <v>1.4</v>
      </c>
      <c r="BA16" s="37">
        <v>1.4</v>
      </c>
      <c r="BB16" s="37">
        <v>1.4</v>
      </c>
      <c r="BC16" s="37">
        <v>1.4</v>
      </c>
      <c r="BD16" s="37">
        <v>1.4</v>
      </c>
      <c r="BE16" s="37">
        <v>1.4</v>
      </c>
      <c r="BF16" s="37">
        <v>1.4</v>
      </c>
      <c r="BG16" s="37">
        <v>1.4</v>
      </c>
      <c r="BH16" s="37">
        <v>1.4</v>
      </c>
      <c r="BI16" s="37">
        <v>1.4</v>
      </c>
      <c r="BJ16" s="37">
        <v>1.3</v>
      </c>
      <c r="BK16" s="37">
        <v>1.3</v>
      </c>
      <c r="BL16" s="37">
        <v>1.3</v>
      </c>
      <c r="BM16" s="37">
        <v>1.3</v>
      </c>
      <c r="BN16" s="37">
        <v>1.2</v>
      </c>
      <c r="BO16" s="37">
        <v>1.1000000000000001</v>
      </c>
      <c r="BP16" s="37">
        <v>1</v>
      </c>
      <c r="BQ16" s="37">
        <v>0.9</v>
      </c>
      <c r="BR16" s="37">
        <v>0.8</v>
      </c>
      <c r="BS16" s="37">
        <v>0.7</v>
      </c>
      <c r="BU16" s="37"/>
      <c r="BV16" s="36" t="s">
        <v>156</v>
      </c>
      <c r="BW16" s="37">
        <v>0.2</v>
      </c>
      <c r="BX16" s="37">
        <v>0.2</v>
      </c>
      <c r="BY16" s="37">
        <v>0.2</v>
      </c>
      <c r="BZ16" s="37">
        <v>0.2</v>
      </c>
      <c r="CA16" s="37">
        <v>0.2</v>
      </c>
      <c r="CB16" s="37">
        <v>0.2</v>
      </c>
      <c r="CC16" s="37">
        <v>0.2</v>
      </c>
      <c r="CD16" s="37">
        <v>0.2</v>
      </c>
      <c r="CE16" s="37">
        <v>0.2</v>
      </c>
      <c r="CF16" s="37">
        <v>0.2</v>
      </c>
      <c r="CG16" s="37">
        <v>0.2</v>
      </c>
      <c r="CH16" s="37">
        <v>0.2</v>
      </c>
      <c r="CI16" s="37">
        <v>0.2</v>
      </c>
      <c r="CJ16" s="37">
        <v>0.2</v>
      </c>
      <c r="CK16" s="37">
        <v>0.2</v>
      </c>
      <c r="CL16" s="37">
        <v>0.1</v>
      </c>
      <c r="CM16" s="37">
        <v>0.1</v>
      </c>
      <c r="CN16" s="37">
        <v>0.1</v>
      </c>
      <c r="CO16" s="37">
        <v>0.1</v>
      </c>
      <c r="CP16" s="37">
        <v>0.1</v>
      </c>
      <c r="CQ16" s="37">
        <v>0.1</v>
      </c>
      <c r="CS16" s="37"/>
      <c r="CT16" s="36" t="s">
        <v>156</v>
      </c>
      <c r="CU16" s="37">
        <v>0.2</v>
      </c>
      <c r="CV16" s="37">
        <v>0.3</v>
      </c>
      <c r="CW16" s="37">
        <v>0.3</v>
      </c>
      <c r="CX16" s="37">
        <v>0.3</v>
      </c>
      <c r="CY16" s="37">
        <v>0.3</v>
      </c>
      <c r="CZ16" s="37">
        <v>0.3</v>
      </c>
      <c r="DA16" s="37">
        <v>0.3</v>
      </c>
      <c r="DB16" s="37">
        <v>0.3</v>
      </c>
      <c r="DC16" s="37">
        <v>0.3</v>
      </c>
      <c r="DD16" s="37">
        <v>0.3</v>
      </c>
      <c r="DE16" s="37">
        <v>0.3</v>
      </c>
      <c r="DF16" s="37">
        <v>0.3</v>
      </c>
      <c r="DG16" s="37">
        <v>0.3</v>
      </c>
      <c r="DH16" s="37">
        <v>0.3</v>
      </c>
      <c r="DI16" s="37">
        <v>0.3</v>
      </c>
      <c r="DJ16" s="37">
        <v>0.3</v>
      </c>
      <c r="DK16" s="37">
        <v>0.3</v>
      </c>
      <c r="DL16" s="37">
        <v>0.3</v>
      </c>
      <c r="DM16" s="37">
        <v>0.3</v>
      </c>
      <c r="DN16" s="37">
        <v>0.2</v>
      </c>
      <c r="DO16" s="37">
        <v>0.2</v>
      </c>
      <c r="DQ16" s="37"/>
      <c r="DR16" s="36" t="s">
        <v>156</v>
      </c>
      <c r="DS16" s="37">
        <v>0.1</v>
      </c>
      <c r="DT16" s="37">
        <v>0.1</v>
      </c>
      <c r="DU16" s="37">
        <v>0.1</v>
      </c>
      <c r="DV16" s="37">
        <v>0.2</v>
      </c>
      <c r="DW16" s="37">
        <v>0.2</v>
      </c>
      <c r="DX16" s="37">
        <v>0.2</v>
      </c>
      <c r="DY16" s="37">
        <v>0.2</v>
      </c>
      <c r="DZ16" s="37">
        <v>0.2</v>
      </c>
      <c r="EA16" s="37">
        <v>0.2</v>
      </c>
      <c r="EB16" s="37">
        <v>0.2</v>
      </c>
      <c r="EC16" s="37">
        <v>0.2</v>
      </c>
      <c r="ED16" s="37">
        <v>0.2</v>
      </c>
      <c r="EE16" s="37">
        <v>0.2</v>
      </c>
      <c r="EF16" s="37">
        <v>0.2</v>
      </c>
      <c r="EG16" s="37">
        <v>0.2</v>
      </c>
      <c r="EH16" s="37">
        <v>0.2</v>
      </c>
      <c r="EI16" s="37">
        <v>0.1</v>
      </c>
      <c r="EJ16" s="37">
        <v>0.1</v>
      </c>
      <c r="EK16" s="37">
        <v>0.1</v>
      </c>
      <c r="EL16" s="37">
        <v>0.1</v>
      </c>
      <c r="EM16" s="37">
        <v>0.1</v>
      </c>
      <c r="EO16" s="37"/>
      <c r="EP16" s="36" t="s">
        <v>156</v>
      </c>
      <c r="EQ16" s="37">
        <v>1.7</v>
      </c>
      <c r="ER16" s="37">
        <v>2.1</v>
      </c>
      <c r="ES16" s="37">
        <v>2.4</v>
      </c>
      <c r="ET16" s="37">
        <v>2.5</v>
      </c>
      <c r="EU16" s="37">
        <v>2.8</v>
      </c>
      <c r="EV16" s="37">
        <v>3</v>
      </c>
      <c r="EW16" s="37">
        <v>3.2</v>
      </c>
      <c r="EX16" s="37">
        <v>3.3</v>
      </c>
      <c r="EY16" s="37">
        <v>3.3</v>
      </c>
      <c r="EZ16" s="37">
        <v>3.3</v>
      </c>
      <c r="FA16" s="37">
        <v>3.4</v>
      </c>
      <c r="FB16" s="37">
        <v>3.4</v>
      </c>
      <c r="FC16" s="37">
        <v>3.5</v>
      </c>
      <c r="FD16" s="37">
        <v>3.5</v>
      </c>
      <c r="FE16" s="37">
        <v>3.6</v>
      </c>
      <c r="FF16" s="37">
        <v>3.5</v>
      </c>
      <c r="FG16" s="37">
        <v>3.5</v>
      </c>
      <c r="FH16" s="37">
        <v>3.5</v>
      </c>
      <c r="FI16" s="37">
        <v>3.4</v>
      </c>
      <c r="FJ16" s="37">
        <v>3.4</v>
      </c>
      <c r="FK16" s="37">
        <v>3.3</v>
      </c>
    </row>
    <row r="17" spans="1:167" ht="14.5">
      <c r="A17" s="37"/>
      <c r="B17" s="36" t="s">
        <v>157</v>
      </c>
      <c r="C17" s="37">
        <v>0</v>
      </c>
      <c r="D17" s="37">
        <v>0</v>
      </c>
      <c r="E17" s="37">
        <v>0</v>
      </c>
      <c r="F17" s="37">
        <v>0</v>
      </c>
      <c r="G17" s="37">
        <v>0</v>
      </c>
      <c r="H17" s="37">
        <v>0</v>
      </c>
      <c r="I17" s="37">
        <v>0</v>
      </c>
      <c r="J17" s="37">
        <v>0</v>
      </c>
      <c r="K17" s="37">
        <v>0</v>
      </c>
      <c r="L17" s="37">
        <v>0</v>
      </c>
      <c r="M17" s="37">
        <v>0</v>
      </c>
      <c r="N17" s="37">
        <v>0</v>
      </c>
      <c r="O17" s="37">
        <v>0</v>
      </c>
      <c r="P17" s="37">
        <v>0</v>
      </c>
      <c r="Q17" s="37">
        <v>0</v>
      </c>
      <c r="R17" s="37">
        <v>0</v>
      </c>
      <c r="S17" s="37">
        <v>0</v>
      </c>
      <c r="T17" s="37">
        <v>0</v>
      </c>
      <c r="U17" s="37">
        <v>0</v>
      </c>
      <c r="V17" s="37">
        <v>0</v>
      </c>
      <c r="W17" s="37">
        <v>0</v>
      </c>
      <c r="Y17" s="37"/>
      <c r="Z17" s="36" t="s">
        <v>157</v>
      </c>
      <c r="AA17" s="37">
        <v>0</v>
      </c>
      <c r="AB17" s="37">
        <v>0</v>
      </c>
      <c r="AC17" s="37">
        <v>0</v>
      </c>
      <c r="AD17" s="37">
        <v>0</v>
      </c>
      <c r="AE17" s="37">
        <v>0</v>
      </c>
      <c r="AF17" s="37">
        <v>0</v>
      </c>
      <c r="AG17" s="37">
        <v>0</v>
      </c>
      <c r="AH17" s="37">
        <v>0</v>
      </c>
      <c r="AI17" s="37">
        <v>0</v>
      </c>
      <c r="AJ17" s="37">
        <v>0</v>
      </c>
      <c r="AK17" s="37">
        <v>0</v>
      </c>
      <c r="AL17" s="37">
        <v>0</v>
      </c>
      <c r="AM17" s="37">
        <v>0</v>
      </c>
      <c r="AN17" s="37">
        <v>0</v>
      </c>
      <c r="AO17" s="37">
        <v>0</v>
      </c>
      <c r="AP17" s="37">
        <v>0</v>
      </c>
      <c r="AQ17" s="37">
        <v>0</v>
      </c>
      <c r="AR17" s="37">
        <v>0</v>
      </c>
      <c r="AS17" s="37">
        <v>0</v>
      </c>
      <c r="AT17" s="37">
        <v>0</v>
      </c>
      <c r="AU17" s="37">
        <v>0</v>
      </c>
      <c r="AW17" s="37"/>
      <c r="AX17" s="36" t="s">
        <v>157</v>
      </c>
      <c r="AY17" s="37">
        <v>0</v>
      </c>
      <c r="AZ17" s="37">
        <v>0</v>
      </c>
      <c r="BA17" s="37">
        <v>0</v>
      </c>
      <c r="BB17" s="37">
        <v>0</v>
      </c>
      <c r="BC17" s="37">
        <v>0</v>
      </c>
      <c r="BD17" s="37">
        <v>0</v>
      </c>
      <c r="BE17" s="37">
        <v>0</v>
      </c>
      <c r="BF17" s="37">
        <v>0</v>
      </c>
      <c r="BG17" s="37">
        <v>0</v>
      </c>
      <c r="BH17" s="37">
        <v>0</v>
      </c>
      <c r="BI17" s="37">
        <v>0</v>
      </c>
      <c r="BJ17" s="37">
        <v>0</v>
      </c>
      <c r="BK17" s="37">
        <v>0</v>
      </c>
      <c r="BL17" s="37">
        <v>0</v>
      </c>
      <c r="BM17" s="37">
        <v>0</v>
      </c>
      <c r="BN17" s="37">
        <v>0</v>
      </c>
      <c r="BO17" s="37">
        <v>0</v>
      </c>
      <c r="BP17" s="37">
        <v>0</v>
      </c>
      <c r="BQ17" s="37">
        <v>0</v>
      </c>
      <c r="BR17" s="37">
        <v>0</v>
      </c>
      <c r="BS17" s="37">
        <v>0</v>
      </c>
      <c r="BU17" s="37"/>
      <c r="BV17" s="36" t="s">
        <v>157</v>
      </c>
      <c r="BW17" s="37">
        <v>0</v>
      </c>
      <c r="BX17" s="37">
        <v>0</v>
      </c>
      <c r="BY17" s="37">
        <v>0</v>
      </c>
      <c r="BZ17" s="37">
        <v>0</v>
      </c>
      <c r="CA17" s="37">
        <v>0</v>
      </c>
      <c r="CB17" s="37">
        <v>0</v>
      </c>
      <c r="CC17" s="37">
        <v>0</v>
      </c>
      <c r="CD17" s="37">
        <v>0</v>
      </c>
      <c r="CE17" s="37">
        <v>0</v>
      </c>
      <c r="CF17" s="37">
        <v>0</v>
      </c>
      <c r="CG17" s="37">
        <v>0</v>
      </c>
      <c r="CH17" s="37">
        <v>0</v>
      </c>
      <c r="CI17" s="37">
        <v>0</v>
      </c>
      <c r="CJ17" s="37">
        <v>0</v>
      </c>
      <c r="CK17" s="37">
        <v>0</v>
      </c>
      <c r="CL17" s="37">
        <v>0</v>
      </c>
      <c r="CM17" s="37">
        <v>0</v>
      </c>
      <c r="CN17" s="37">
        <v>0</v>
      </c>
      <c r="CO17" s="37">
        <v>0</v>
      </c>
      <c r="CP17" s="37">
        <v>0</v>
      </c>
      <c r="CQ17" s="37">
        <v>0</v>
      </c>
      <c r="CS17" s="37"/>
      <c r="CT17" s="36" t="s">
        <v>157</v>
      </c>
      <c r="CU17" s="37">
        <v>0</v>
      </c>
      <c r="CV17" s="37">
        <v>0</v>
      </c>
      <c r="CW17" s="37">
        <v>0</v>
      </c>
      <c r="CX17" s="37">
        <v>0</v>
      </c>
      <c r="CY17" s="37">
        <v>0</v>
      </c>
      <c r="CZ17" s="37">
        <v>0</v>
      </c>
      <c r="DA17" s="37">
        <v>0</v>
      </c>
      <c r="DB17" s="37">
        <v>0</v>
      </c>
      <c r="DC17" s="37">
        <v>0</v>
      </c>
      <c r="DD17" s="37">
        <v>0</v>
      </c>
      <c r="DE17" s="37">
        <v>0</v>
      </c>
      <c r="DF17" s="37">
        <v>0</v>
      </c>
      <c r="DG17" s="37">
        <v>0</v>
      </c>
      <c r="DH17" s="37">
        <v>0</v>
      </c>
      <c r="DI17" s="37">
        <v>0</v>
      </c>
      <c r="DJ17" s="37">
        <v>0</v>
      </c>
      <c r="DK17" s="37">
        <v>0</v>
      </c>
      <c r="DL17" s="37">
        <v>0</v>
      </c>
      <c r="DM17" s="37">
        <v>0</v>
      </c>
      <c r="DN17" s="37">
        <v>0</v>
      </c>
      <c r="DO17" s="37">
        <v>0</v>
      </c>
      <c r="DQ17" s="37"/>
      <c r="DR17" s="36" t="s">
        <v>157</v>
      </c>
      <c r="DS17" s="37">
        <v>0</v>
      </c>
      <c r="DT17" s="37">
        <v>0</v>
      </c>
      <c r="DU17" s="37">
        <v>0</v>
      </c>
      <c r="DV17" s="37">
        <v>0</v>
      </c>
      <c r="DW17" s="37">
        <v>0</v>
      </c>
      <c r="DX17" s="37">
        <v>0</v>
      </c>
      <c r="DY17" s="37">
        <v>0</v>
      </c>
      <c r="DZ17" s="37">
        <v>0</v>
      </c>
      <c r="EA17" s="37">
        <v>0</v>
      </c>
      <c r="EB17" s="37">
        <v>0</v>
      </c>
      <c r="EC17" s="37">
        <v>0</v>
      </c>
      <c r="ED17" s="37">
        <v>0</v>
      </c>
      <c r="EE17" s="37">
        <v>0</v>
      </c>
      <c r="EF17" s="37">
        <v>0</v>
      </c>
      <c r="EG17" s="37">
        <v>0</v>
      </c>
      <c r="EH17" s="37">
        <v>0</v>
      </c>
      <c r="EI17" s="37">
        <v>0</v>
      </c>
      <c r="EJ17" s="37">
        <v>0</v>
      </c>
      <c r="EK17" s="37">
        <v>0</v>
      </c>
      <c r="EL17" s="37">
        <v>0</v>
      </c>
      <c r="EM17" s="37">
        <v>0</v>
      </c>
      <c r="EO17" s="37"/>
      <c r="EP17" s="36" t="s">
        <v>157</v>
      </c>
      <c r="EQ17" s="37">
        <v>0</v>
      </c>
      <c r="ER17" s="37">
        <v>0</v>
      </c>
      <c r="ES17" s="37">
        <v>0</v>
      </c>
      <c r="ET17" s="37">
        <v>0</v>
      </c>
      <c r="EU17" s="37">
        <v>0</v>
      </c>
      <c r="EV17" s="37">
        <v>0</v>
      </c>
      <c r="EW17" s="37">
        <v>0</v>
      </c>
      <c r="EX17" s="37">
        <v>0</v>
      </c>
      <c r="EY17" s="37">
        <v>0</v>
      </c>
      <c r="EZ17" s="37">
        <v>0</v>
      </c>
      <c r="FA17" s="37">
        <v>0</v>
      </c>
      <c r="FB17" s="37">
        <v>0</v>
      </c>
      <c r="FC17" s="37">
        <v>0</v>
      </c>
      <c r="FD17" s="37">
        <v>0</v>
      </c>
      <c r="FE17" s="37">
        <v>0</v>
      </c>
      <c r="FF17" s="37">
        <v>0</v>
      </c>
      <c r="FG17" s="37">
        <v>0</v>
      </c>
      <c r="FH17" s="37">
        <v>0</v>
      </c>
      <c r="FI17" s="37">
        <v>0</v>
      </c>
      <c r="FJ17" s="37">
        <v>0</v>
      </c>
      <c r="FK17" s="37">
        <v>0</v>
      </c>
    </row>
    <row r="18" spans="1:167" ht="14.5">
      <c r="A18" s="37"/>
      <c r="B18" s="36" t="s">
        <v>158</v>
      </c>
      <c r="C18" s="37">
        <v>0.1</v>
      </c>
      <c r="D18" s="37">
        <v>0.1</v>
      </c>
      <c r="E18" s="37">
        <v>0.1</v>
      </c>
      <c r="F18" s="37">
        <v>0.1</v>
      </c>
      <c r="G18" s="37">
        <v>0.1</v>
      </c>
      <c r="H18" s="37">
        <v>0.1</v>
      </c>
      <c r="I18" s="37">
        <v>0.1</v>
      </c>
      <c r="J18" s="37">
        <v>0.1</v>
      </c>
      <c r="K18" s="37">
        <v>0.1</v>
      </c>
      <c r="L18" s="37">
        <v>0.1</v>
      </c>
      <c r="M18" s="37">
        <v>0.1</v>
      </c>
      <c r="N18" s="37">
        <v>0.1</v>
      </c>
      <c r="O18" s="37">
        <v>0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36" t="s">
        <v>158</v>
      </c>
      <c r="AA18" s="37">
        <v>2</v>
      </c>
      <c r="AB18" s="37">
        <v>2</v>
      </c>
      <c r="AC18" s="37">
        <v>1.9</v>
      </c>
      <c r="AD18" s="37">
        <v>1.8</v>
      </c>
      <c r="AE18" s="37">
        <v>1.7</v>
      </c>
      <c r="AF18" s="37">
        <v>1.5</v>
      </c>
      <c r="AG18" s="37">
        <v>1.3</v>
      </c>
      <c r="AH18" s="37">
        <v>1.1000000000000001</v>
      </c>
      <c r="AI18" s="37">
        <v>0.9</v>
      </c>
      <c r="AJ18" s="37">
        <v>0.7</v>
      </c>
      <c r="AK18" s="37">
        <v>0.6</v>
      </c>
      <c r="AL18" s="37">
        <v>0.4</v>
      </c>
      <c r="AM18" s="37">
        <v>0.3</v>
      </c>
      <c r="AN18" s="37">
        <v>0.2</v>
      </c>
      <c r="AO18" s="37">
        <v>0.2</v>
      </c>
      <c r="AP18" s="37">
        <v>0.1</v>
      </c>
      <c r="AQ18" s="37">
        <v>0.1</v>
      </c>
      <c r="AR18" s="37">
        <v>0.1</v>
      </c>
      <c r="AS18" s="37">
        <v>0</v>
      </c>
      <c r="AT18" s="37">
        <v>0</v>
      </c>
      <c r="AU18" s="37">
        <v>0</v>
      </c>
      <c r="AW18" s="37"/>
      <c r="AX18" s="36" t="s">
        <v>158</v>
      </c>
      <c r="AY18" s="37">
        <v>10.9</v>
      </c>
      <c r="AZ18" s="37">
        <v>10.1</v>
      </c>
      <c r="BA18" s="37">
        <v>9.3000000000000007</v>
      </c>
      <c r="BB18" s="37">
        <v>8.6</v>
      </c>
      <c r="BC18" s="37">
        <v>7.8</v>
      </c>
      <c r="BD18" s="37">
        <v>7</v>
      </c>
      <c r="BE18" s="37">
        <v>6.2</v>
      </c>
      <c r="BF18" s="37">
        <v>5.4</v>
      </c>
      <c r="BG18" s="37">
        <v>4.5999999999999996</v>
      </c>
      <c r="BH18" s="37">
        <v>3.9</v>
      </c>
      <c r="BI18" s="37">
        <v>3.2</v>
      </c>
      <c r="BJ18" s="37">
        <v>2.5</v>
      </c>
      <c r="BK18" s="37">
        <v>1.9</v>
      </c>
      <c r="BL18" s="37">
        <v>1.4</v>
      </c>
      <c r="BM18" s="37">
        <v>0.9</v>
      </c>
      <c r="BN18" s="37">
        <v>0.6</v>
      </c>
      <c r="BO18" s="37">
        <v>0.3</v>
      </c>
      <c r="BP18" s="37">
        <v>0.1</v>
      </c>
      <c r="BQ18" s="37">
        <v>0</v>
      </c>
      <c r="BR18" s="37">
        <v>0</v>
      </c>
      <c r="BS18" s="37">
        <v>0</v>
      </c>
      <c r="BU18" s="37"/>
      <c r="BV18" s="36" t="s">
        <v>158</v>
      </c>
      <c r="BW18" s="37">
        <v>3.6</v>
      </c>
      <c r="BX18" s="37">
        <v>3.3</v>
      </c>
      <c r="BY18" s="37">
        <v>3.1</v>
      </c>
      <c r="BZ18" s="37">
        <v>2.9</v>
      </c>
      <c r="CA18" s="37">
        <v>2.6</v>
      </c>
      <c r="CB18" s="37">
        <v>2.4</v>
      </c>
      <c r="CC18" s="37">
        <v>2.2000000000000002</v>
      </c>
      <c r="CD18" s="37">
        <v>2</v>
      </c>
      <c r="CE18" s="37">
        <v>1.7</v>
      </c>
      <c r="CF18" s="37">
        <v>1.5</v>
      </c>
      <c r="CG18" s="37">
        <v>1.3</v>
      </c>
      <c r="CH18" s="37">
        <v>1.1000000000000001</v>
      </c>
      <c r="CI18" s="37">
        <v>0.9</v>
      </c>
      <c r="CJ18" s="37">
        <v>0.7</v>
      </c>
      <c r="CK18" s="37">
        <v>0.5</v>
      </c>
      <c r="CL18" s="37">
        <v>0.4</v>
      </c>
      <c r="CM18" s="37">
        <v>0.3</v>
      </c>
      <c r="CN18" s="37">
        <v>0.2</v>
      </c>
      <c r="CO18" s="37">
        <v>0.1</v>
      </c>
      <c r="CP18" s="37">
        <v>0.1</v>
      </c>
      <c r="CQ18" s="37">
        <v>0.1</v>
      </c>
      <c r="CS18" s="37"/>
      <c r="CT18" s="36" t="s">
        <v>158</v>
      </c>
      <c r="CU18" s="37">
        <v>7.2</v>
      </c>
      <c r="CV18" s="37">
        <v>6.8</v>
      </c>
      <c r="CW18" s="37">
        <v>6.3</v>
      </c>
      <c r="CX18" s="37">
        <v>5.8</v>
      </c>
      <c r="CY18" s="37">
        <v>5.4</v>
      </c>
      <c r="CZ18" s="37">
        <v>4.9000000000000004</v>
      </c>
      <c r="DA18" s="37">
        <v>4.4000000000000004</v>
      </c>
      <c r="DB18" s="37">
        <v>3.9</v>
      </c>
      <c r="DC18" s="37">
        <v>3.4</v>
      </c>
      <c r="DD18" s="37">
        <v>3</v>
      </c>
      <c r="DE18" s="37">
        <v>2.5</v>
      </c>
      <c r="DF18" s="37">
        <v>2.1</v>
      </c>
      <c r="DG18" s="37">
        <v>1.7</v>
      </c>
      <c r="DH18" s="37">
        <v>1.3</v>
      </c>
      <c r="DI18" s="37">
        <v>1</v>
      </c>
      <c r="DJ18" s="37">
        <v>0.7</v>
      </c>
      <c r="DK18" s="37">
        <v>0.5</v>
      </c>
      <c r="DL18" s="37">
        <v>0.3</v>
      </c>
      <c r="DM18" s="37">
        <v>0.2</v>
      </c>
      <c r="DN18" s="37">
        <v>0.1</v>
      </c>
      <c r="DO18" s="37">
        <v>0.1</v>
      </c>
      <c r="DQ18" s="37"/>
      <c r="DR18" s="36" t="s">
        <v>158</v>
      </c>
      <c r="DS18" s="37">
        <v>24.1</v>
      </c>
      <c r="DT18" s="37">
        <v>22.4</v>
      </c>
      <c r="DU18" s="37">
        <v>20.6</v>
      </c>
      <c r="DV18" s="37">
        <v>18.899999999999999</v>
      </c>
      <c r="DW18" s="37">
        <v>16.600000000000001</v>
      </c>
      <c r="DX18" s="37">
        <v>14.6</v>
      </c>
      <c r="DY18" s="37">
        <v>12.6</v>
      </c>
      <c r="DZ18" s="37">
        <v>10.6</v>
      </c>
      <c r="EA18" s="37">
        <v>8.8000000000000007</v>
      </c>
      <c r="EB18" s="37">
        <v>7</v>
      </c>
      <c r="EC18" s="37">
        <v>5.4</v>
      </c>
      <c r="ED18" s="37">
        <v>3.8</v>
      </c>
      <c r="EE18" s="37">
        <v>2.2000000000000002</v>
      </c>
      <c r="EF18" s="37">
        <v>0.8</v>
      </c>
      <c r="EG18" s="37">
        <v>0</v>
      </c>
      <c r="EH18" s="37">
        <v>0</v>
      </c>
      <c r="EI18" s="37">
        <v>0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158</v>
      </c>
      <c r="EQ18" s="37">
        <v>18.5</v>
      </c>
      <c r="ER18" s="37">
        <v>17.3</v>
      </c>
      <c r="ES18" s="37">
        <v>16.100000000000001</v>
      </c>
      <c r="ET18" s="37">
        <v>14.8</v>
      </c>
      <c r="EU18" s="37">
        <v>13.4</v>
      </c>
      <c r="EV18" s="37">
        <v>11.9</v>
      </c>
      <c r="EW18" s="37">
        <v>10.5</v>
      </c>
      <c r="EX18" s="37">
        <v>9.1</v>
      </c>
      <c r="EY18" s="37">
        <v>7.7</v>
      </c>
      <c r="EZ18" s="37">
        <v>6.3</v>
      </c>
      <c r="FA18" s="37">
        <v>5</v>
      </c>
      <c r="FB18" s="37">
        <v>3.7</v>
      </c>
      <c r="FC18" s="37">
        <v>2.5</v>
      </c>
      <c r="FD18" s="37">
        <v>1.4</v>
      </c>
      <c r="FE18" s="37">
        <v>0.3</v>
      </c>
      <c r="FF18" s="37">
        <v>0.1</v>
      </c>
      <c r="FG18" s="37">
        <v>0</v>
      </c>
      <c r="FH18" s="37">
        <v>0</v>
      </c>
      <c r="FI18" s="37">
        <v>0</v>
      </c>
      <c r="FJ18" s="37">
        <v>0</v>
      </c>
      <c r="FK18" s="37">
        <v>0</v>
      </c>
    </row>
    <row r="19" spans="1:167" ht="14.5">
      <c r="A19" s="37"/>
      <c r="B19" s="36" t="s">
        <v>159</v>
      </c>
      <c r="C19" s="37">
        <v>0.4</v>
      </c>
      <c r="D19" s="37">
        <v>0.4</v>
      </c>
      <c r="E19" s="37">
        <v>0.4</v>
      </c>
      <c r="F19" s="37">
        <v>0.4</v>
      </c>
      <c r="G19" s="37">
        <v>0.4</v>
      </c>
      <c r="H19" s="37">
        <v>0.5</v>
      </c>
      <c r="I19" s="37">
        <v>0.5</v>
      </c>
      <c r="J19" s="37">
        <v>0.6</v>
      </c>
      <c r="K19" s="37">
        <v>0.6</v>
      </c>
      <c r="L19" s="37">
        <v>0.6</v>
      </c>
      <c r="M19" s="37">
        <v>0.6</v>
      </c>
      <c r="N19" s="37">
        <v>0.7</v>
      </c>
      <c r="O19" s="37">
        <v>0.7</v>
      </c>
      <c r="P19" s="37">
        <v>0.7</v>
      </c>
      <c r="Q19" s="37">
        <v>0.7</v>
      </c>
      <c r="R19" s="37">
        <v>0.8</v>
      </c>
      <c r="S19" s="37">
        <v>0.9</v>
      </c>
      <c r="T19" s="37">
        <v>1.1000000000000001</v>
      </c>
      <c r="U19" s="37">
        <v>1.1000000000000001</v>
      </c>
      <c r="V19" s="37">
        <v>1.2</v>
      </c>
      <c r="W19" s="37">
        <v>1.2</v>
      </c>
      <c r="Y19" s="37"/>
      <c r="Z19" s="36" t="s">
        <v>159</v>
      </c>
      <c r="AA19" s="37">
        <v>0.1</v>
      </c>
      <c r="AB19" s="37">
        <v>0.1</v>
      </c>
      <c r="AC19" s="37">
        <v>0.1</v>
      </c>
      <c r="AD19" s="37">
        <v>0.1</v>
      </c>
      <c r="AE19" s="37">
        <v>0.3</v>
      </c>
      <c r="AF19" s="37">
        <v>0.4</v>
      </c>
      <c r="AG19" s="37">
        <v>0.6</v>
      </c>
      <c r="AH19" s="37">
        <v>0.8</v>
      </c>
      <c r="AI19" s="37">
        <v>1</v>
      </c>
      <c r="AJ19" s="37">
        <v>1.2</v>
      </c>
      <c r="AK19" s="37">
        <v>1.4</v>
      </c>
      <c r="AL19" s="37">
        <v>1.5</v>
      </c>
      <c r="AM19" s="37">
        <v>1.6</v>
      </c>
      <c r="AN19" s="37">
        <v>1.7</v>
      </c>
      <c r="AO19" s="37">
        <v>1.8</v>
      </c>
      <c r="AP19" s="37">
        <v>1.8</v>
      </c>
      <c r="AQ19" s="37">
        <v>1.9</v>
      </c>
      <c r="AR19" s="37">
        <v>1.9</v>
      </c>
      <c r="AS19" s="37">
        <v>1.9</v>
      </c>
      <c r="AT19" s="37">
        <v>2</v>
      </c>
      <c r="AU19" s="37">
        <v>2</v>
      </c>
      <c r="AW19" s="37"/>
      <c r="AX19" s="36" t="s">
        <v>159</v>
      </c>
      <c r="AY19" s="37">
        <v>4.9000000000000004</v>
      </c>
      <c r="AZ19" s="37">
        <v>5.5</v>
      </c>
      <c r="BA19" s="37">
        <v>6.4</v>
      </c>
      <c r="BB19" s="37">
        <v>7.3</v>
      </c>
      <c r="BC19" s="37">
        <v>8.1999999999999993</v>
      </c>
      <c r="BD19" s="37">
        <v>9</v>
      </c>
      <c r="BE19" s="37">
        <v>9.9</v>
      </c>
      <c r="BF19" s="37">
        <v>10.7</v>
      </c>
      <c r="BG19" s="37">
        <v>11.5</v>
      </c>
      <c r="BH19" s="37">
        <v>12.2</v>
      </c>
      <c r="BI19" s="37">
        <v>12.8</v>
      </c>
      <c r="BJ19" s="37">
        <v>13.4</v>
      </c>
      <c r="BK19" s="37">
        <v>13.9</v>
      </c>
      <c r="BL19" s="37">
        <v>14.4</v>
      </c>
      <c r="BM19" s="37">
        <v>14.9</v>
      </c>
      <c r="BN19" s="37">
        <v>15.2</v>
      </c>
      <c r="BO19" s="37">
        <v>15.5</v>
      </c>
      <c r="BP19" s="37">
        <v>15.7</v>
      </c>
      <c r="BQ19" s="37">
        <v>15.8</v>
      </c>
      <c r="BR19" s="37">
        <v>15.9</v>
      </c>
      <c r="BS19" s="37">
        <v>16</v>
      </c>
      <c r="BU19" s="37"/>
      <c r="BV19" s="36" t="s">
        <v>159</v>
      </c>
      <c r="BW19" s="37">
        <v>2.2000000000000002</v>
      </c>
      <c r="BX19" s="37">
        <v>2.5</v>
      </c>
      <c r="BY19" s="37">
        <v>2.7</v>
      </c>
      <c r="BZ19" s="37">
        <v>3</v>
      </c>
      <c r="CA19" s="37">
        <v>3.3</v>
      </c>
      <c r="CB19" s="37">
        <v>3.5</v>
      </c>
      <c r="CC19" s="37">
        <v>3.8</v>
      </c>
      <c r="CD19" s="37">
        <v>4</v>
      </c>
      <c r="CE19" s="37">
        <v>4.2</v>
      </c>
      <c r="CF19" s="37">
        <v>4.5</v>
      </c>
      <c r="CG19" s="37">
        <v>4.7</v>
      </c>
      <c r="CH19" s="37">
        <v>4.9000000000000004</v>
      </c>
      <c r="CI19" s="37">
        <v>5.0999999999999996</v>
      </c>
      <c r="CJ19" s="37">
        <v>5.3</v>
      </c>
      <c r="CK19" s="37">
        <v>5.5</v>
      </c>
      <c r="CL19" s="37">
        <v>5.6</v>
      </c>
      <c r="CM19" s="37">
        <v>5.7</v>
      </c>
      <c r="CN19" s="37">
        <v>5.8</v>
      </c>
      <c r="CO19" s="37">
        <v>5.9</v>
      </c>
      <c r="CP19" s="37">
        <v>5.9</v>
      </c>
      <c r="CQ19" s="37">
        <v>6</v>
      </c>
      <c r="CS19" s="37"/>
      <c r="CT19" s="36" t="s">
        <v>159</v>
      </c>
      <c r="CU19" s="37">
        <v>2.9</v>
      </c>
      <c r="CV19" s="37">
        <v>3.4</v>
      </c>
      <c r="CW19" s="37">
        <v>3.9</v>
      </c>
      <c r="CX19" s="37">
        <v>4.5</v>
      </c>
      <c r="CY19" s="37">
        <v>5</v>
      </c>
      <c r="CZ19" s="37">
        <v>5.6</v>
      </c>
      <c r="DA19" s="37">
        <v>6.1</v>
      </c>
      <c r="DB19" s="37">
        <v>6.7</v>
      </c>
      <c r="DC19" s="37">
        <v>7.3</v>
      </c>
      <c r="DD19" s="37">
        <v>7.8</v>
      </c>
      <c r="DE19" s="37">
        <v>8.3000000000000007</v>
      </c>
      <c r="DF19" s="37">
        <v>8.8000000000000007</v>
      </c>
      <c r="DG19" s="37">
        <v>9.3000000000000007</v>
      </c>
      <c r="DH19" s="37">
        <v>9.6999999999999993</v>
      </c>
      <c r="DI19" s="37">
        <v>10.1</v>
      </c>
      <c r="DJ19" s="37">
        <v>10.3</v>
      </c>
      <c r="DK19" s="37">
        <v>10.5</v>
      </c>
      <c r="DL19" s="37">
        <v>10.6</v>
      </c>
      <c r="DM19" s="37">
        <v>10.7</v>
      </c>
      <c r="DN19" s="37">
        <v>10.8</v>
      </c>
      <c r="DO19" s="37">
        <v>10.8</v>
      </c>
      <c r="DQ19" s="37"/>
      <c r="DR19" s="36" t="s">
        <v>159</v>
      </c>
      <c r="DS19" s="37">
        <v>18.100000000000001</v>
      </c>
      <c r="DT19" s="37">
        <v>20.399999999999999</v>
      </c>
      <c r="DU19" s="37">
        <v>23.1</v>
      </c>
      <c r="DV19" s="37">
        <v>25.7</v>
      </c>
      <c r="DW19" s="37">
        <v>28.7</v>
      </c>
      <c r="DX19" s="37">
        <v>31.7</v>
      </c>
      <c r="DY19" s="37">
        <v>34.700000000000003</v>
      </c>
      <c r="DZ19" s="37">
        <v>37.6</v>
      </c>
      <c r="EA19" s="37">
        <v>40.1</v>
      </c>
      <c r="EB19" s="37">
        <v>42.1</v>
      </c>
      <c r="EC19" s="37">
        <v>44.1</v>
      </c>
      <c r="ED19" s="37">
        <v>46</v>
      </c>
      <c r="EE19" s="37">
        <v>47.8</v>
      </c>
      <c r="EF19" s="37">
        <v>49.6</v>
      </c>
      <c r="EG19" s="37">
        <v>50.8</v>
      </c>
      <c r="EH19" s="37">
        <v>51.2</v>
      </c>
      <c r="EI19" s="37">
        <v>51.3</v>
      </c>
      <c r="EJ19" s="37">
        <v>51.3</v>
      </c>
      <c r="EK19" s="37">
        <v>51.6</v>
      </c>
      <c r="EL19" s="37">
        <v>51.7</v>
      </c>
      <c r="EM19" s="37">
        <v>51.8</v>
      </c>
      <c r="EO19" s="37"/>
      <c r="EP19" s="36" t="s">
        <v>159</v>
      </c>
      <c r="EQ19" s="37">
        <v>15</v>
      </c>
      <c r="ER19" s="37">
        <v>16.100000000000001</v>
      </c>
      <c r="ES19" s="37">
        <v>17.600000000000001</v>
      </c>
      <c r="ET19" s="37">
        <v>19.3</v>
      </c>
      <c r="EU19" s="37">
        <v>20.9</v>
      </c>
      <c r="EV19" s="37">
        <v>22.5</v>
      </c>
      <c r="EW19" s="37">
        <v>24</v>
      </c>
      <c r="EX19" s="37">
        <v>25.6</v>
      </c>
      <c r="EY19" s="37">
        <v>26.9</v>
      </c>
      <c r="EZ19" s="37">
        <v>28.8</v>
      </c>
      <c r="FA19" s="37">
        <v>29.6</v>
      </c>
      <c r="FB19" s="37">
        <v>30.3</v>
      </c>
      <c r="FC19" s="37">
        <v>30.9</v>
      </c>
      <c r="FD19" s="37">
        <v>31.4</v>
      </c>
      <c r="FE19" s="37">
        <v>31.9</v>
      </c>
      <c r="FF19" s="37">
        <v>31.9</v>
      </c>
      <c r="FG19" s="37">
        <v>31.7</v>
      </c>
      <c r="FH19" s="37">
        <v>31.8</v>
      </c>
      <c r="FI19" s="37">
        <v>32.1</v>
      </c>
      <c r="FJ19" s="37">
        <v>32.4</v>
      </c>
      <c r="FK19" s="37">
        <v>32.5</v>
      </c>
    </row>
    <row r="20" spans="1:167" ht="14.5">
      <c r="A20" s="37"/>
      <c r="B20" s="36" t="s">
        <v>160</v>
      </c>
      <c r="C20" s="37">
        <v>0</v>
      </c>
      <c r="D20" s="37">
        <v>0</v>
      </c>
      <c r="E20" s="37">
        <v>0</v>
      </c>
      <c r="F20" s="37">
        <v>0</v>
      </c>
      <c r="G20" s="37">
        <v>0</v>
      </c>
      <c r="H20" s="37">
        <v>0</v>
      </c>
      <c r="I20" s="37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7">
        <v>0</v>
      </c>
      <c r="Y20" s="37"/>
      <c r="Z20" s="36" t="s">
        <v>160</v>
      </c>
      <c r="AA20" s="37">
        <v>0</v>
      </c>
      <c r="AB20" s="37">
        <v>0</v>
      </c>
      <c r="AC20" s="37">
        <v>0</v>
      </c>
      <c r="AD20" s="37">
        <v>0</v>
      </c>
      <c r="AE20" s="37">
        <v>0</v>
      </c>
      <c r="AF20" s="37">
        <v>0</v>
      </c>
      <c r="AG20" s="37">
        <v>0</v>
      </c>
      <c r="AH20" s="37">
        <v>0</v>
      </c>
      <c r="AI20" s="37">
        <v>0</v>
      </c>
      <c r="AJ20" s="37">
        <v>0</v>
      </c>
      <c r="AK20" s="37">
        <v>0</v>
      </c>
      <c r="AL20" s="37">
        <v>0</v>
      </c>
      <c r="AM20" s="37">
        <v>0</v>
      </c>
      <c r="AN20" s="37">
        <v>0</v>
      </c>
      <c r="AO20" s="37">
        <v>0</v>
      </c>
      <c r="AP20" s="37">
        <v>0</v>
      </c>
      <c r="AQ20" s="37">
        <v>0</v>
      </c>
      <c r="AR20" s="37">
        <v>0</v>
      </c>
      <c r="AS20" s="37">
        <v>0</v>
      </c>
      <c r="AT20" s="37">
        <v>0</v>
      </c>
      <c r="AU20" s="37">
        <v>0</v>
      </c>
      <c r="AW20" s="37"/>
      <c r="AX20" s="36" t="s">
        <v>160</v>
      </c>
      <c r="AY20" s="37">
        <v>0</v>
      </c>
      <c r="AZ20" s="37">
        <v>0</v>
      </c>
      <c r="BA20" s="37">
        <v>0</v>
      </c>
      <c r="BB20" s="37">
        <v>0</v>
      </c>
      <c r="BC20" s="37">
        <v>0</v>
      </c>
      <c r="BD20" s="37">
        <v>0</v>
      </c>
      <c r="BE20" s="37">
        <v>0</v>
      </c>
      <c r="BF20" s="37">
        <v>0</v>
      </c>
      <c r="BG20" s="37">
        <v>0</v>
      </c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7">
        <v>0</v>
      </c>
      <c r="BP20" s="37">
        <v>0</v>
      </c>
      <c r="BQ20" s="37">
        <v>0</v>
      </c>
      <c r="BR20" s="37">
        <v>0</v>
      </c>
      <c r="BS20" s="37">
        <v>0</v>
      </c>
      <c r="BU20" s="37"/>
      <c r="BV20" s="36" t="s">
        <v>160</v>
      </c>
      <c r="BW20" s="37">
        <v>0</v>
      </c>
      <c r="BX20" s="37">
        <v>0</v>
      </c>
      <c r="BY20" s="37">
        <v>0</v>
      </c>
      <c r="BZ20" s="37">
        <v>0</v>
      </c>
      <c r="CA20" s="37">
        <v>0</v>
      </c>
      <c r="CB20" s="37">
        <v>0</v>
      </c>
      <c r="CC20" s="37">
        <v>0</v>
      </c>
      <c r="CD20" s="37">
        <v>0</v>
      </c>
      <c r="CE20" s="37">
        <v>0</v>
      </c>
      <c r="CF20" s="37">
        <v>0</v>
      </c>
      <c r="CG20" s="37">
        <v>0</v>
      </c>
      <c r="CH20" s="37">
        <v>0</v>
      </c>
      <c r="CI20" s="37">
        <v>0</v>
      </c>
      <c r="CJ20" s="37">
        <v>0</v>
      </c>
      <c r="CK20" s="37">
        <v>0</v>
      </c>
      <c r="CL20" s="37">
        <v>0</v>
      </c>
      <c r="CM20" s="37">
        <v>0</v>
      </c>
      <c r="CN20" s="37">
        <v>0</v>
      </c>
      <c r="CO20" s="37">
        <v>0</v>
      </c>
      <c r="CP20" s="37">
        <v>0</v>
      </c>
      <c r="CQ20" s="37">
        <v>0</v>
      </c>
      <c r="CS20" s="37"/>
      <c r="CT20" s="36" t="s">
        <v>160</v>
      </c>
      <c r="CU20" s="37">
        <v>0</v>
      </c>
      <c r="CV20" s="37">
        <v>0</v>
      </c>
      <c r="CW20" s="37">
        <v>0</v>
      </c>
      <c r="CX20" s="37">
        <v>0</v>
      </c>
      <c r="CY20" s="37">
        <v>0</v>
      </c>
      <c r="CZ20" s="37">
        <v>0</v>
      </c>
      <c r="DA20" s="37">
        <v>0</v>
      </c>
      <c r="DB20" s="37">
        <v>0</v>
      </c>
      <c r="DC20" s="37">
        <v>0</v>
      </c>
      <c r="DD20" s="37">
        <v>0</v>
      </c>
      <c r="DE20" s="37">
        <v>0</v>
      </c>
      <c r="DF20" s="37">
        <v>0</v>
      </c>
      <c r="DG20" s="37">
        <v>0</v>
      </c>
      <c r="DH20" s="37">
        <v>0</v>
      </c>
      <c r="DI20" s="37">
        <v>0</v>
      </c>
      <c r="DJ20" s="37">
        <v>0</v>
      </c>
      <c r="DK20" s="37">
        <v>0</v>
      </c>
      <c r="DL20" s="37">
        <v>0</v>
      </c>
      <c r="DM20" s="37">
        <v>0</v>
      </c>
      <c r="DN20" s="37">
        <v>0</v>
      </c>
      <c r="DO20" s="37">
        <v>0</v>
      </c>
      <c r="DQ20" s="37"/>
      <c r="DR20" s="36" t="s">
        <v>160</v>
      </c>
      <c r="DS20" s="37">
        <v>0</v>
      </c>
      <c r="DT20" s="37">
        <v>0</v>
      </c>
      <c r="DU20" s="37">
        <v>0</v>
      </c>
      <c r="DV20" s="37">
        <v>0</v>
      </c>
      <c r="DW20" s="37">
        <v>0</v>
      </c>
      <c r="DX20" s="37">
        <v>0</v>
      </c>
      <c r="DY20" s="37">
        <v>0</v>
      </c>
      <c r="DZ20" s="37">
        <v>0</v>
      </c>
      <c r="EA20" s="37">
        <v>0</v>
      </c>
      <c r="EB20" s="37">
        <v>0</v>
      </c>
      <c r="EC20" s="37">
        <v>0</v>
      </c>
      <c r="ED20" s="37">
        <v>0</v>
      </c>
      <c r="EE20" s="37">
        <v>0</v>
      </c>
      <c r="EF20" s="37">
        <v>0</v>
      </c>
      <c r="EG20" s="37">
        <v>0</v>
      </c>
      <c r="EH20" s="37">
        <v>0</v>
      </c>
      <c r="EI20" s="37">
        <v>0</v>
      </c>
      <c r="EJ20" s="37">
        <v>0</v>
      </c>
      <c r="EK20" s="37">
        <v>0</v>
      </c>
      <c r="EL20" s="37">
        <v>0</v>
      </c>
      <c r="EM20" s="37">
        <v>0</v>
      </c>
      <c r="EO20" s="37"/>
      <c r="EP20" s="36" t="s">
        <v>160</v>
      </c>
      <c r="EQ20" s="37">
        <v>0</v>
      </c>
      <c r="ER20" s="37">
        <v>0</v>
      </c>
      <c r="ES20" s="37">
        <v>0</v>
      </c>
      <c r="ET20" s="37">
        <v>0</v>
      </c>
      <c r="EU20" s="37">
        <v>0</v>
      </c>
      <c r="EV20" s="37">
        <v>0</v>
      </c>
      <c r="EW20" s="37">
        <v>0</v>
      </c>
      <c r="EX20" s="37">
        <v>0</v>
      </c>
      <c r="EY20" s="37">
        <v>0</v>
      </c>
      <c r="EZ20" s="37">
        <v>0</v>
      </c>
      <c r="FA20" s="37">
        <v>0</v>
      </c>
      <c r="FB20" s="37">
        <v>0</v>
      </c>
      <c r="FC20" s="37">
        <v>0</v>
      </c>
      <c r="FD20" s="37">
        <v>0</v>
      </c>
      <c r="FE20" s="37">
        <v>0</v>
      </c>
      <c r="FF20" s="37">
        <v>0</v>
      </c>
      <c r="FG20" s="37">
        <v>0</v>
      </c>
      <c r="FH20" s="37">
        <v>0</v>
      </c>
      <c r="FI20" s="37">
        <v>0</v>
      </c>
      <c r="FJ20" s="37">
        <v>0</v>
      </c>
      <c r="FK20" s="37">
        <v>0</v>
      </c>
    </row>
    <row r="21" spans="1:167" ht="14.5">
      <c r="A21" s="37"/>
      <c r="B21" s="36" t="s">
        <v>161</v>
      </c>
      <c r="C21" s="37">
        <v>13.5</v>
      </c>
      <c r="D21" s="37">
        <v>13.8</v>
      </c>
      <c r="E21" s="37">
        <v>13.9</v>
      </c>
      <c r="F21" s="37">
        <v>14.3</v>
      </c>
      <c r="G21" s="37">
        <v>14.6</v>
      </c>
      <c r="H21" s="37">
        <v>15.1</v>
      </c>
      <c r="I21" s="37">
        <v>15.7</v>
      </c>
      <c r="J21" s="37">
        <v>16.2</v>
      </c>
      <c r="K21" s="37">
        <v>16.8</v>
      </c>
      <c r="L21" s="37">
        <v>17.600000000000001</v>
      </c>
      <c r="M21" s="37">
        <v>18.399999999999999</v>
      </c>
      <c r="N21" s="37">
        <v>19.2</v>
      </c>
      <c r="O21" s="37">
        <v>20</v>
      </c>
      <c r="P21" s="37">
        <v>20.9</v>
      </c>
      <c r="Q21" s="37">
        <v>21.7</v>
      </c>
      <c r="R21" s="37">
        <v>22.4</v>
      </c>
      <c r="S21" s="37">
        <v>23.1</v>
      </c>
      <c r="T21" s="37">
        <v>23.9</v>
      </c>
      <c r="U21" s="37">
        <v>24.4</v>
      </c>
      <c r="V21" s="37">
        <v>24.8</v>
      </c>
      <c r="W21" s="37">
        <v>25.4</v>
      </c>
      <c r="Y21" s="37"/>
      <c r="Z21" s="36" t="s">
        <v>176</v>
      </c>
      <c r="AA21" s="37">
        <v>23.1</v>
      </c>
      <c r="AB21" s="37">
        <v>23.2</v>
      </c>
      <c r="AC21" s="37">
        <v>23.6</v>
      </c>
      <c r="AD21" s="37">
        <v>24</v>
      </c>
      <c r="AE21" s="37">
        <v>24.4</v>
      </c>
      <c r="AF21" s="37">
        <v>24.7</v>
      </c>
      <c r="AG21" s="37">
        <v>25.2</v>
      </c>
      <c r="AH21" s="37">
        <v>25.6</v>
      </c>
      <c r="AI21" s="37">
        <v>26</v>
      </c>
      <c r="AJ21" s="37">
        <v>26.3</v>
      </c>
      <c r="AK21" s="37">
        <v>26.6</v>
      </c>
      <c r="AL21" s="37">
        <v>26.8</v>
      </c>
      <c r="AM21" s="37">
        <v>27.1</v>
      </c>
      <c r="AN21" s="37">
        <v>27.3</v>
      </c>
      <c r="AO21" s="37">
        <v>27.4</v>
      </c>
      <c r="AP21" s="37">
        <v>27.6</v>
      </c>
      <c r="AQ21" s="37">
        <v>27.8</v>
      </c>
      <c r="AR21" s="37">
        <v>28</v>
      </c>
      <c r="AS21" s="37">
        <v>28.2</v>
      </c>
      <c r="AT21" s="37">
        <v>28.4</v>
      </c>
      <c r="AU21" s="37">
        <v>28.6</v>
      </c>
      <c r="AW21" s="37"/>
      <c r="AX21" s="36" t="s">
        <v>176</v>
      </c>
      <c r="AY21" s="37">
        <v>3.6</v>
      </c>
      <c r="AZ21" s="37">
        <v>3.5</v>
      </c>
      <c r="BA21" s="37">
        <v>3.4</v>
      </c>
      <c r="BB21" s="37">
        <v>3.4</v>
      </c>
      <c r="BC21" s="37">
        <v>3.4</v>
      </c>
      <c r="BD21" s="37">
        <v>3.4</v>
      </c>
      <c r="BE21" s="37">
        <v>3.4</v>
      </c>
      <c r="BF21" s="37">
        <v>3.4</v>
      </c>
      <c r="BG21" s="37">
        <v>3.5</v>
      </c>
      <c r="BH21" s="37">
        <v>3.5</v>
      </c>
      <c r="BI21" s="37">
        <v>3.6</v>
      </c>
      <c r="BJ21" s="37">
        <v>3.7</v>
      </c>
      <c r="BK21" s="37">
        <v>3.7</v>
      </c>
      <c r="BL21" s="37">
        <v>3.8</v>
      </c>
      <c r="BM21" s="37">
        <v>3.9</v>
      </c>
      <c r="BN21" s="37">
        <v>3.9</v>
      </c>
      <c r="BO21" s="37">
        <v>4</v>
      </c>
      <c r="BP21" s="37">
        <v>4.0999999999999996</v>
      </c>
      <c r="BQ21" s="37">
        <v>4.0999999999999996</v>
      </c>
      <c r="BR21" s="37">
        <v>4.0999999999999996</v>
      </c>
      <c r="BS21" s="37">
        <v>4.0999999999999996</v>
      </c>
      <c r="BU21" s="37"/>
      <c r="BV21" s="36" t="s">
        <v>176</v>
      </c>
      <c r="BW21" s="37">
        <v>2.8</v>
      </c>
      <c r="BX21" s="37">
        <v>2.8</v>
      </c>
      <c r="BY21" s="37">
        <v>2.8</v>
      </c>
      <c r="BZ21" s="37">
        <v>2.8</v>
      </c>
      <c r="CA21" s="37">
        <v>2.9</v>
      </c>
      <c r="CB21" s="37">
        <v>3</v>
      </c>
      <c r="CC21" s="37">
        <v>3</v>
      </c>
      <c r="CD21" s="37">
        <v>3.1</v>
      </c>
      <c r="CE21" s="37">
        <v>3.2</v>
      </c>
      <c r="CF21" s="37">
        <v>3.3</v>
      </c>
      <c r="CG21" s="37">
        <v>3.4</v>
      </c>
      <c r="CH21" s="37">
        <v>3.4</v>
      </c>
      <c r="CI21" s="37">
        <v>3.5</v>
      </c>
      <c r="CJ21" s="37">
        <v>3.6</v>
      </c>
      <c r="CK21" s="37">
        <v>3.7</v>
      </c>
      <c r="CL21" s="37">
        <v>3.7</v>
      </c>
      <c r="CM21" s="37">
        <v>3.8</v>
      </c>
      <c r="CN21" s="37">
        <v>3.9</v>
      </c>
      <c r="CO21" s="37">
        <v>3.9</v>
      </c>
      <c r="CP21" s="37">
        <v>4</v>
      </c>
      <c r="CQ21" s="37">
        <v>4</v>
      </c>
      <c r="CS21" s="37"/>
      <c r="CT21" s="36" t="s">
        <v>176</v>
      </c>
      <c r="CU21" s="37">
        <v>0.4</v>
      </c>
      <c r="CV21" s="37">
        <v>0.4</v>
      </c>
      <c r="CW21" s="37">
        <v>0.3</v>
      </c>
      <c r="CX21" s="37">
        <v>0.3</v>
      </c>
      <c r="CY21" s="37">
        <v>0.3</v>
      </c>
      <c r="CZ21" s="37">
        <v>0.3</v>
      </c>
      <c r="DA21" s="37">
        <v>0.3</v>
      </c>
      <c r="DB21" s="37">
        <v>0.4</v>
      </c>
      <c r="DC21" s="37">
        <v>0.4</v>
      </c>
      <c r="DD21" s="37">
        <v>0.5</v>
      </c>
      <c r="DE21" s="37">
        <v>0.5</v>
      </c>
      <c r="DF21" s="37">
        <v>0.6</v>
      </c>
      <c r="DG21" s="37">
        <v>0.7</v>
      </c>
      <c r="DH21" s="37">
        <v>0.8</v>
      </c>
      <c r="DI21" s="37">
        <v>1</v>
      </c>
      <c r="DJ21" s="37">
        <v>1.1000000000000001</v>
      </c>
      <c r="DK21" s="37">
        <v>1.2</v>
      </c>
      <c r="DL21" s="37">
        <v>1.4</v>
      </c>
      <c r="DM21" s="37">
        <v>1.5</v>
      </c>
      <c r="DN21" s="37">
        <v>1.6</v>
      </c>
      <c r="DO21" s="37">
        <v>1.7</v>
      </c>
      <c r="DQ21" s="37"/>
      <c r="DR21" s="36" t="s">
        <v>176</v>
      </c>
      <c r="DS21" s="37">
        <v>0.7</v>
      </c>
      <c r="DT21" s="37">
        <v>0.8</v>
      </c>
      <c r="DU21" s="37">
        <v>0.8</v>
      </c>
      <c r="DV21" s="37">
        <v>1</v>
      </c>
      <c r="DW21" s="37">
        <v>1.3</v>
      </c>
      <c r="DX21" s="37">
        <v>1.5</v>
      </c>
      <c r="DY21" s="37">
        <v>1.8</v>
      </c>
      <c r="DZ21" s="37">
        <v>2.1</v>
      </c>
      <c r="EA21" s="37">
        <v>2.5</v>
      </c>
      <c r="EB21" s="37">
        <v>2.9</v>
      </c>
      <c r="EC21" s="37">
        <v>3.2</v>
      </c>
      <c r="ED21" s="37">
        <v>3.6</v>
      </c>
      <c r="EE21" s="37">
        <v>4</v>
      </c>
      <c r="EF21" s="37">
        <v>4.4000000000000004</v>
      </c>
      <c r="EG21" s="37">
        <v>4.9000000000000004</v>
      </c>
      <c r="EH21" s="37">
        <v>5.3</v>
      </c>
      <c r="EI21" s="37">
        <v>5.8</v>
      </c>
      <c r="EJ21" s="37">
        <v>6.3</v>
      </c>
      <c r="EK21" s="37">
        <v>6.5</v>
      </c>
      <c r="EL21" s="37">
        <v>6.8</v>
      </c>
      <c r="EM21" s="37">
        <v>7.1</v>
      </c>
      <c r="EO21" s="37"/>
      <c r="EP21" s="36" t="s">
        <v>161</v>
      </c>
      <c r="EQ21" s="37">
        <v>17.2</v>
      </c>
      <c r="ER21" s="37">
        <v>17.2</v>
      </c>
      <c r="ES21" s="37">
        <v>17</v>
      </c>
      <c r="ET21" s="37">
        <v>16.899999999999999</v>
      </c>
      <c r="EU21" s="37">
        <v>17.100000000000001</v>
      </c>
      <c r="EV21" s="37">
        <v>17.3</v>
      </c>
      <c r="EW21" s="37">
        <v>17.8</v>
      </c>
      <c r="EX21" s="37">
        <v>18.5</v>
      </c>
      <c r="EY21" s="37">
        <v>19</v>
      </c>
      <c r="EZ21" s="37">
        <v>20.100000000000001</v>
      </c>
      <c r="FA21" s="37">
        <v>21</v>
      </c>
      <c r="FB21" s="37">
        <v>21.8</v>
      </c>
      <c r="FC21" s="37">
        <v>22.6</v>
      </c>
      <c r="FD21" s="37">
        <v>23.5</v>
      </c>
      <c r="FE21" s="37">
        <v>24.4</v>
      </c>
      <c r="FF21" s="37">
        <v>25</v>
      </c>
      <c r="FG21" s="37">
        <v>25.6</v>
      </c>
      <c r="FH21" s="37">
        <v>26.7</v>
      </c>
      <c r="FI21" s="37">
        <v>27.4</v>
      </c>
      <c r="FJ21" s="37">
        <v>28.1</v>
      </c>
      <c r="FK21" s="37">
        <v>28.8</v>
      </c>
    </row>
    <row r="22" spans="1:167" ht="14.5">
      <c r="A22" s="37"/>
      <c r="B22" s="36" t="s">
        <v>162</v>
      </c>
      <c r="C22" s="37">
        <v>0.2</v>
      </c>
      <c r="D22" s="37">
        <v>0.2</v>
      </c>
      <c r="E22" s="37">
        <v>0.2</v>
      </c>
      <c r="F22" s="37">
        <v>0.2</v>
      </c>
      <c r="G22" s="37">
        <v>0.2</v>
      </c>
      <c r="H22" s="37">
        <v>0.3</v>
      </c>
      <c r="I22" s="37">
        <v>0.3</v>
      </c>
      <c r="J22" s="37">
        <v>0.3</v>
      </c>
      <c r="K22" s="37">
        <v>0.3</v>
      </c>
      <c r="L22" s="37">
        <v>0.3</v>
      </c>
      <c r="M22" s="37">
        <v>0.3</v>
      </c>
      <c r="N22" s="37">
        <v>0.3</v>
      </c>
      <c r="O22" s="37">
        <v>0.3</v>
      </c>
      <c r="P22" s="37">
        <v>0.3</v>
      </c>
      <c r="Q22" s="37">
        <v>0.3</v>
      </c>
      <c r="R22" s="37">
        <v>0.3</v>
      </c>
      <c r="S22" s="37">
        <v>0.3</v>
      </c>
      <c r="T22" s="37">
        <v>0.4</v>
      </c>
      <c r="U22" s="37">
        <v>0.4</v>
      </c>
      <c r="V22" s="37">
        <v>0.4</v>
      </c>
      <c r="W22" s="37">
        <v>0.4</v>
      </c>
      <c r="Y22" s="37"/>
      <c r="Z22" s="36" t="s">
        <v>162</v>
      </c>
      <c r="AA22" s="37">
        <v>0</v>
      </c>
      <c r="AB22" s="37">
        <v>0</v>
      </c>
      <c r="AC22" s="37">
        <v>0</v>
      </c>
      <c r="AD22" s="37">
        <v>0</v>
      </c>
      <c r="AE22" s="37">
        <v>0</v>
      </c>
      <c r="AF22" s="37">
        <v>0</v>
      </c>
      <c r="AG22" s="37">
        <v>0</v>
      </c>
      <c r="AH22" s="37">
        <v>0</v>
      </c>
      <c r="AI22" s="37">
        <v>0</v>
      </c>
      <c r="AJ22" s="37">
        <v>0</v>
      </c>
      <c r="AK22" s="37">
        <v>0</v>
      </c>
      <c r="AL22" s="37">
        <v>0</v>
      </c>
      <c r="AM22" s="37">
        <v>0</v>
      </c>
      <c r="AN22" s="37">
        <v>0</v>
      </c>
      <c r="AO22" s="37">
        <v>0</v>
      </c>
      <c r="AP22" s="37">
        <v>0</v>
      </c>
      <c r="AQ22" s="37">
        <v>0</v>
      </c>
      <c r="AR22" s="37">
        <v>0</v>
      </c>
      <c r="AS22" s="37">
        <v>0</v>
      </c>
      <c r="AT22" s="37">
        <v>0</v>
      </c>
      <c r="AU22" s="37">
        <v>0</v>
      </c>
      <c r="AW22" s="37"/>
      <c r="AX22" s="36" t="s">
        <v>162</v>
      </c>
      <c r="AY22" s="37">
        <v>0.4</v>
      </c>
      <c r="AZ22" s="37">
        <v>0.4</v>
      </c>
      <c r="BA22" s="37">
        <v>0.5</v>
      </c>
      <c r="BB22" s="37">
        <v>0.5</v>
      </c>
      <c r="BC22" s="37">
        <v>0.5</v>
      </c>
      <c r="BD22" s="37">
        <v>0.5</v>
      </c>
      <c r="BE22" s="37">
        <v>0.5</v>
      </c>
      <c r="BF22" s="37">
        <v>0.5</v>
      </c>
      <c r="BG22" s="37">
        <v>0.6</v>
      </c>
      <c r="BH22" s="37">
        <v>0.6</v>
      </c>
      <c r="BI22" s="37">
        <v>0.6</v>
      </c>
      <c r="BJ22" s="37">
        <v>0.6</v>
      </c>
      <c r="BK22" s="37">
        <v>0.6</v>
      </c>
      <c r="BL22" s="37">
        <v>0.6</v>
      </c>
      <c r="BM22" s="37">
        <v>0.6</v>
      </c>
      <c r="BN22" s="37">
        <v>0.7</v>
      </c>
      <c r="BO22" s="37">
        <v>0.7</v>
      </c>
      <c r="BP22" s="37">
        <v>0.7</v>
      </c>
      <c r="BQ22" s="37">
        <v>0.7</v>
      </c>
      <c r="BR22" s="37">
        <v>0.7</v>
      </c>
      <c r="BS22" s="37">
        <v>0.8</v>
      </c>
      <c r="BU22" s="37"/>
      <c r="BV22" s="36" t="s">
        <v>162</v>
      </c>
      <c r="BW22" s="37">
        <v>0</v>
      </c>
      <c r="BX22" s="37">
        <v>0</v>
      </c>
      <c r="BY22" s="37">
        <v>0</v>
      </c>
      <c r="BZ22" s="37">
        <v>0</v>
      </c>
      <c r="CA22" s="37">
        <v>0</v>
      </c>
      <c r="CB22" s="37">
        <v>0</v>
      </c>
      <c r="CC22" s="37">
        <v>0</v>
      </c>
      <c r="CD22" s="37">
        <v>0</v>
      </c>
      <c r="CE22" s="37">
        <v>0</v>
      </c>
      <c r="CF22" s="37">
        <v>0</v>
      </c>
      <c r="CG22" s="37">
        <v>0</v>
      </c>
      <c r="CH22" s="37">
        <v>0</v>
      </c>
      <c r="CI22" s="37">
        <v>0</v>
      </c>
      <c r="CJ22" s="37">
        <v>0</v>
      </c>
      <c r="CK22" s="37">
        <v>0</v>
      </c>
      <c r="CL22" s="37">
        <v>0</v>
      </c>
      <c r="CM22" s="37">
        <v>0</v>
      </c>
      <c r="CN22" s="37">
        <v>0</v>
      </c>
      <c r="CO22" s="37">
        <v>0</v>
      </c>
      <c r="CP22" s="37">
        <v>0</v>
      </c>
      <c r="CQ22" s="37">
        <v>0</v>
      </c>
      <c r="CS22" s="37"/>
      <c r="CT22" s="36" t="s">
        <v>162</v>
      </c>
      <c r="CU22" s="37">
        <v>0</v>
      </c>
      <c r="CV22" s="37">
        <v>0</v>
      </c>
      <c r="CW22" s="37">
        <v>0</v>
      </c>
      <c r="CX22" s="37">
        <v>0</v>
      </c>
      <c r="CY22" s="37">
        <v>0</v>
      </c>
      <c r="CZ22" s="37">
        <v>0</v>
      </c>
      <c r="DA22" s="37">
        <v>0</v>
      </c>
      <c r="DB22" s="37">
        <v>0</v>
      </c>
      <c r="DC22" s="37">
        <v>0</v>
      </c>
      <c r="DD22" s="37">
        <v>0</v>
      </c>
      <c r="DE22" s="37">
        <v>0</v>
      </c>
      <c r="DF22" s="37">
        <v>0</v>
      </c>
      <c r="DG22" s="37">
        <v>0</v>
      </c>
      <c r="DH22" s="37">
        <v>0</v>
      </c>
      <c r="DI22" s="37">
        <v>0</v>
      </c>
      <c r="DJ22" s="37">
        <v>0</v>
      </c>
      <c r="DK22" s="37">
        <v>0</v>
      </c>
      <c r="DL22" s="37">
        <v>0</v>
      </c>
      <c r="DM22" s="37">
        <v>0</v>
      </c>
      <c r="DN22" s="37">
        <v>0</v>
      </c>
      <c r="DO22" s="37">
        <v>0</v>
      </c>
      <c r="DQ22" s="37"/>
      <c r="DR22" s="36" t="s">
        <v>162</v>
      </c>
      <c r="DS22" s="37">
        <v>1.8</v>
      </c>
      <c r="DT22" s="37">
        <v>2</v>
      </c>
      <c r="DU22" s="37">
        <v>2.1</v>
      </c>
      <c r="DV22" s="37">
        <v>2.2999999999999998</v>
      </c>
      <c r="DW22" s="37">
        <v>2.4</v>
      </c>
      <c r="DX22" s="37">
        <v>2.6</v>
      </c>
      <c r="DY22" s="37">
        <v>2.7</v>
      </c>
      <c r="DZ22" s="37">
        <v>2.9</v>
      </c>
      <c r="EA22" s="37">
        <v>3.1</v>
      </c>
      <c r="EB22" s="37">
        <v>3.3</v>
      </c>
      <c r="EC22" s="37">
        <v>3.4</v>
      </c>
      <c r="ED22" s="37">
        <v>3.6</v>
      </c>
      <c r="EE22" s="37">
        <v>3.7</v>
      </c>
      <c r="EF22" s="37">
        <v>3.9</v>
      </c>
      <c r="EG22" s="37">
        <v>4</v>
      </c>
      <c r="EH22" s="37">
        <v>4.2</v>
      </c>
      <c r="EI22" s="37">
        <v>4.3</v>
      </c>
      <c r="EJ22" s="37">
        <v>4.4000000000000004</v>
      </c>
      <c r="EK22" s="37">
        <v>4.5</v>
      </c>
      <c r="EL22" s="37">
        <v>4.5999999999999996</v>
      </c>
      <c r="EM22" s="37">
        <v>4.8</v>
      </c>
      <c r="EO22" s="37"/>
      <c r="EP22" s="36" t="s">
        <v>162</v>
      </c>
      <c r="EQ22" s="37">
        <v>3.5</v>
      </c>
      <c r="ER22" s="37">
        <v>3.6</v>
      </c>
      <c r="ES22" s="37">
        <v>3.7</v>
      </c>
      <c r="ET22" s="37">
        <v>3.8</v>
      </c>
      <c r="EU22" s="37">
        <v>3.9</v>
      </c>
      <c r="EV22" s="37">
        <v>4</v>
      </c>
      <c r="EW22" s="37">
        <v>4.0999999999999996</v>
      </c>
      <c r="EX22" s="37">
        <v>4.3</v>
      </c>
      <c r="EY22" s="37">
        <v>4.4000000000000004</v>
      </c>
      <c r="EZ22" s="37">
        <v>4.5999999999999996</v>
      </c>
      <c r="FA22" s="37">
        <v>4.7</v>
      </c>
      <c r="FB22" s="37">
        <v>4.8</v>
      </c>
      <c r="FC22" s="37">
        <v>4.9000000000000004</v>
      </c>
      <c r="FD22" s="37">
        <v>5</v>
      </c>
      <c r="FE22" s="37">
        <v>5.0999999999999996</v>
      </c>
      <c r="FF22" s="37">
        <v>5.0999999999999996</v>
      </c>
      <c r="FG22" s="37">
        <v>5.2</v>
      </c>
      <c r="FH22" s="37">
        <v>5.3</v>
      </c>
      <c r="FI22" s="37">
        <v>5.5</v>
      </c>
      <c r="FJ22" s="37">
        <v>5.7</v>
      </c>
      <c r="FK22" s="37">
        <v>5.8</v>
      </c>
    </row>
    <row r="23" spans="1:167" ht="15.5">
      <c r="A23" s="37"/>
      <c r="B23" s="36" t="s">
        <v>163</v>
      </c>
      <c r="C23" s="37">
        <v>0.4</v>
      </c>
      <c r="D23" s="37">
        <v>0.4</v>
      </c>
      <c r="E23" s="37">
        <v>0.4</v>
      </c>
      <c r="F23" s="37">
        <v>0.5</v>
      </c>
      <c r="G23" s="37">
        <v>0.5</v>
      </c>
      <c r="H23" s="37">
        <v>0.6</v>
      </c>
      <c r="I23" s="37">
        <v>0.6</v>
      </c>
      <c r="J23" s="37">
        <v>0.7</v>
      </c>
      <c r="K23" s="37">
        <v>0.7</v>
      </c>
      <c r="L23" s="37">
        <v>0.8</v>
      </c>
      <c r="M23" s="37">
        <v>0.7</v>
      </c>
      <c r="N23" s="37">
        <v>0.7</v>
      </c>
      <c r="O23" s="37">
        <v>0.7</v>
      </c>
      <c r="P23" s="37">
        <v>0.7</v>
      </c>
      <c r="Q23" s="37">
        <v>0.7</v>
      </c>
      <c r="R23" s="37">
        <v>0.7</v>
      </c>
      <c r="S23" s="37">
        <v>0.7</v>
      </c>
      <c r="T23" s="37">
        <v>0.7</v>
      </c>
      <c r="U23" s="37">
        <v>0.7</v>
      </c>
      <c r="V23" s="37">
        <v>0.6</v>
      </c>
      <c r="W23" s="37">
        <v>0.6</v>
      </c>
      <c r="Y23" s="37"/>
      <c r="Z23" s="36" t="s">
        <v>163</v>
      </c>
      <c r="AA23" s="37">
        <v>0</v>
      </c>
      <c r="AB23" s="37">
        <v>0</v>
      </c>
      <c r="AC23" s="37">
        <v>0</v>
      </c>
      <c r="AD23" s="37">
        <v>0</v>
      </c>
      <c r="AE23" s="37">
        <v>0</v>
      </c>
      <c r="AF23" s="37">
        <v>0</v>
      </c>
      <c r="AG23" s="37">
        <v>0</v>
      </c>
      <c r="AH23" s="37">
        <v>0.1</v>
      </c>
      <c r="AI23" s="37">
        <v>0.1</v>
      </c>
      <c r="AJ23" s="37">
        <v>0.1</v>
      </c>
      <c r="AK23" s="37">
        <v>0.1</v>
      </c>
      <c r="AL23" s="37">
        <v>0.1</v>
      </c>
      <c r="AM23" s="37">
        <v>0.1</v>
      </c>
      <c r="AN23" s="37">
        <v>0.1</v>
      </c>
      <c r="AO23" s="37">
        <v>0.1</v>
      </c>
      <c r="AP23" s="37">
        <v>0.1</v>
      </c>
      <c r="AQ23" s="37">
        <v>0.1</v>
      </c>
      <c r="AR23" s="37">
        <v>0.1</v>
      </c>
      <c r="AS23" s="37">
        <v>0.1</v>
      </c>
      <c r="AT23" s="37">
        <v>0.2</v>
      </c>
      <c r="AU23" s="37">
        <v>0.2</v>
      </c>
      <c r="AW23" s="37"/>
      <c r="AX23" s="36" t="s">
        <v>163</v>
      </c>
      <c r="AY23" s="37">
        <v>0.3</v>
      </c>
      <c r="AZ23" s="37">
        <v>0.3</v>
      </c>
      <c r="BA23" s="37">
        <v>0.3</v>
      </c>
      <c r="BB23" s="37">
        <v>0.3</v>
      </c>
      <c r="BC23" s="37">
        <v>0.3</v>
      </c>
      <c r="BD23" s="37">
        <v>0.3</v>
      </c>
      <c r="BE23" s="37">
        <v>0.3</v>
      </c>
      <c r="BF23" s="37">
        <v>0.3</v>
      </c>
      <c r="BG23" s="37">
        <v>0.3</v>
      </c>
      <c r="BH23" s="37">
        <v>0.3</v>
      </c>
      <c r="BI23" s="37">
        <v>0.4</v>
      </c>
      <c r="BJ23" s="37">
        <v>0.4</v>
      </c>
      <c r="BK23" s="37">
        <v>0.4</v>
      </c>
      <c r="BL23" s="37">
        <v>0.5</v>
      </c>
      <c r="BM23" s="37">
        <v>0.5</v>
      </c>
      <c r="BN23" s="37">
        <v>0.6</v>
      </c>
      <c r="BO23" s="37">
        <v>0.6</v>
      </c>
      <c r="BP23" s="37">
        <v>0.7</v>
      </c>
      <c r="BQ23" s="37">
        <v>0.7</v>
      </c>
      <c r="BR23" s="37">
        <v>0.7</v>
      </c>
      <c r="BS23" s="37">
        <v>0.8</v>
      </c>
      <c r="BU23" s="37"/>
      <c r="BV23" s="36" t="s">
        <v>163</v>
      </c>
      <c r="BW23" s="37">
        <v>0.1</v>
      </c>
      <c r="BX23" s="37">
        <v>0.1</v>
      </c>
      <c r="BY23" s="37">
        <v>0.1</v>
      </c>
      <c r="BZ23" s="37">
        <v>0.1</v>
      </c>
      <c r="CA23" s="37">
        <v>0.1</v>
      </c>
      <c r="CB23" s="37">
        <v>0.1</v>
      </c>
      <c r="CC23" s="37">
        <v>0.1</v>
      </c>
      <c r="CD23" s="37">
        <v>0.1</v>
      </c>
      <c r="CE23" s="37">
        <v>0.1</v>
      </c>
      <c r="CF23" s="37">
        <v>0.1</v>
      </c>
      <c r="CG23" s="37">
        <v>0.1</v>
      </c>
      <c r="CH23" s="37">
        <v>0.1</v>
      </c>
      <c r="CI23" s="37">
        <v>0.1</v>
      </c>
      <c r="CJ23" s="37">
        <v>0.1</v>
      </c>
      <c r="CK23" s="37">
        <v>0.1</v>
      </c>
      <c r="CL23" s="37">
        <v>0.1</v>
      </c>
      <c r="CM23" s="37">
        <v>0.1</v>
      </c>
      <c r="CN23" s="37">
        <v>0</v>
      </c>
      <c r="CO23" s="37">
        <v>0</v>
      </c>
      <c r="CP23" s="37">
        <v>0</v>
      </c>
      <c r="CQ23" s="37">
        <v>0</v>
      </c>
      <c r="CS23" s="37"/>
      <c r="CT23" s="36" t="s">
        <v>163</v>
      </c>
      <c r="CU23" s="37">
        <v>0.2</v>
      </c>
      <c r="CV23" s="37">
        <v>0.2</v>
      </c>
      <c r="CW23" s="37">
        <v>0.2</v>
      </c>
      <c r="CX23" s="37">
        <v>0.2</v>
      </c>
      <c r="CY23" s="37">
        <v>0.2</v>
      </c>
      <c r="CZ23" s="37">
        <v>0.2</v>
      </c>
      <c r="DA23" s="37">
        <v>0.2</v>
      </c>
      <c r="DB23" s="37">
        <v>0.2</v>
      </c>
      <c r="DC23" s="37">
        <v>0.2</v>
      </c>
      <c r="DD23" s="37">
        <v>0.2</v>
      </c>
      <c r="DE23" s="37">
        <v>0.2</v>
      </c>
      <c r="DF23" s="37">
        <v>0.2</v>
      </c>
      <c r="DG23" s="37">
        <v>0.2</v>
      </c>
      <c r="DH23" s="37">
        <v>0.2</v>
      </c>
      <c r="DI23" s="37">
        <v>0.2</v>
      </c>
      <c r="DJ23" s="37">
        <v>0.2</v>
      </c>
      <c r="DK23" s="37">
        <v>0.2</v>
      </c>
      <c r="DL23" s="37">
        <v>0.2</v>
      </c>
      <c r="DM23" s="37">
        <v>0.2</v>
      </c>
      <c r="DN23" s="37">
        <v>0.2</v>
      </c>
      <c r="DO23" s="37">
        <v>0.2</v>
      </c>
      <c r="DQ23" s="37"/>
      <c r="DR23" s="36" t="s">
        <v>163</v>
      </c>
      <c r="DS23" s="37">
        <v>0.7</v>
      </c>
      <c r="DT23" s="37">
        <v>0.7</v>
      </c>
      <c r="DU23" s="37">
        <v>0.7</v>
      </c>
      <c r="DV23" s="37">
        <v>0.7</v>
      </c>
      <c r="DW23" s="37">
        <v>0.7</v>
      </c>
      <c r="DX23" s="37">
        <v>0.7</v>
      </c>
      <c r="DY23" s="37">
        <v>0.7</v>
      </c>
      <c r="DZ23" s="37">
        <v>0.7</v>
      </c>
      <c r="EA23" s="37">
        <v>0.7</v>
      </c>
      <c r="EB23" s="37">
        <v>0.6</v>
      </c>
      <c r="EC23" s="37">
        <v>0.6</v>
      </c>
      <c r="ED23" s="37">
        <v>0.6</v>
      </c>
      <c r="EE23" s="37">
        <v>0.6</v>
      </c>
      <c r="EF23" s="37">
        <v>0.6</v>
      </c>
      <c r="EG23" s="37">
        <v>0.6</v>
      </c>
      <c r="EH23" s="37">
        <v>0.5</v>
      </c>
      <c r="EI23" s="37">
        <v>0.5</v>
      </c>
      <c r="EJ23" s="37">
        <v>0.5</v>
      </c>
      <c r="EK23" s="37">
        <v>0.5</v>
      </c>
      <c r="EL23" s="37">
        <v>0.5</v>
      </c>
      <c r="EM23" s="37">
        <v>0.5</v>
      </c>
      <c r="EO23" s="37"/>
      <c r="EP23" s="36" t="s">
        <v>163</v>
      </c>
      <c r="EQ23" s="37">
        <v>1.3</v>
      </c>
      <c r="ER23" s="37">
        <v>1.3</v>
      </c>
      <c r="ES23" s="37">
        <v>1.4</v>
      </c>
      <c r="ET23" s="37">
        <v>1.4</v>
      </c>
      <c r="EU23" s="37">
        <v>1.3</v>
      </c>
      <c r="EV23" s="37">
        <v>1.3</v>
      </c>
      <c r="EW23" s="37">
        <v>1.3</v>
      </c>
      <c r="EX23" s="37">
        <v>1.2</v>
      </c>
      <c r="EY23" s="37">
        <v>1.2</v>
      </c>
      <c r="EZ23" s="37">
        <v>1.2</v>
      </c>
      <c r="FA23" s="37">
        <v>1.1000000000000001</v>
      </c>
      <c r="FB23" s="37">
        <v>1.1000000000000001</v>
      </c>
      <c r="FC23" s="37">
        <v>1</v>
      </c>
      <c r="FD23" s="37">
        <v>1</v>
      </c>
      <c r="FE23" s="37">
        <v>0.9</v>
      </c>
      <c r="FF23" s="37">
        <v>0.9</v>
      </c>
      <c r="FG23" s="37">
        <v>0.8</v>
      </c>
      <c r="FH23" s="37">
        <v>0.8</v>
      </c>
      <c r="FI23" s="37">
        <v>0.8</v>
      </c>
      <c r="FJ23" s="37">
        <v>0.8</v>
      </c>
      <c r="FK23" s="37">
        <v>0.8</v>
      </c>
    </row>
    <row r="24" spans="1:167" ht="14.5">
      <c r="A24" s="37"/>
      <c r="B24" s="36" t="s">
        <v>15</v>
      </c>
      <c r="C24" s="37">
        <v>3.8</v>
      </c>
      <c r="D24" s="37">
        <v>3.8</v>
      </c>
      <c r="E24" s="37">
        <v>3.8</v>
      </c>
      <c r="F24" s="37">
        <v>3.9</v>
      </c>
      <c r="G24" s="37">
        <v>3.9</v>
      </c>
      <c r="H24" s="37">
        <v>3.9</v>
      </c>
      <c r="I24" s="37">
        <v>3.8</v>
      </c>
      <c r="J24" s="37">
        <v>3.8</v>
      </c>
      <c r="K24" s="37">
        <v>3.7</v>
      </c>
      <c r="L24" s="37">
        <v>3.5</v>
      </c>
      <c r="M24" s="37">
        <v>3.3</v>
      </c>
      <c r="N24" s="37">
        <v>3.1</v>
      </c>
      <c r="O24" s="37">
        <v>2.9</v>
      </c>
      <c r="P24" s="37">
        <v>2.7</v>
      </c>
      <c r="Q24" s="37">
        <v>2.5</v>
      </c>
      <c r="R24" s="37">
        <v>2.2999999999999998</v>
      </c>
      <c r="S24" s="37">
        <v>2.1</v>
      </c>
      <c r="T24" s="37">
        <v>1.9</v>
      </c>
      <c r="U24" s="37">
        <v>1.8</v>
      </c>
      <c r="V24" s="37">
        <v>1.8</v>
      </c>
      <c r="W24" s="37">
        <v>1.7</v>
      </c>
      <c r="Y24" s="37"/>
      <c r="Z24" s="36" t="s">
        <v>15</v>
      </c>
      <c r="AA24" s="37">
        <v>0</v>
      </c>
      <c r="AB24" s="37">
        <v>0</v>
      </c>
      <c r="AC24" s="37">
        <v>0</v>
      </c>
      <c r="AD24" s="37">
        <v>0</v>
      </c>
      <c r="AE24" s="37">
        <v>0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0</v>
      </c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>
        <v>0</v>
      </c>
      <c r="AR24" s="37">
        <v>0</v>
      </c>
      <c r="AS24" s="37">
        <v>0</v>
      </c>
      <c r="AT24" s="37">
        <v>0</v>
      </c>
      <c r="AU24" s="37">
        <v>0</v>
      </c>
      <c r="AW24" s="37"/>
      <c r="AX24" s="36" t="s">
        <v>15</v>
      </c>
      <c r="AY24" s="37">
        <v>0</v>
      </c>
      <c r="AZ24" s="37">
        <v>0</v>
      </c>
      <c r="BA24" s="37">
        <v>0</v>
      </c>
      <c r="BB24" s="37">
        <v>0</v>
      </c>
      <c r="BC24" s="37">
        <v>0</v>
      </c>
      <c r="BD24" s="37">
        <v>0</v>
      </c>
      <c r="BE24" s="37">
        <v>0</v>
      </c>
      <c r="BF24" s="37">
        <v>0</v>
      </c>
      <c r="BG24" s="37">
        <v>0</v>
      </c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7">
        <v>0</v>
      </c>
      <c r="BP24" s="37">
        <v>0</v>
      </c>
      <c r="BQ24" s="37">
        <v>0</v>
      </c>
      <c r="BR24" s="37">
        <v>0</v>
      </c>
      <c r="BS24" s="37">
        <v>0</v>
      </c>
      <c r="BU24" s="37"/>
      <c r="BV24" s="36" t="s">
        <v>15</v>
      </c>
      <c r="BW24" s="37">
        <v>0</v>
      </c>
      <c r="BX24" s="37">
        <v>0</v>
      </c>
      <c r="BY24" s="37">
        <v>0</v>
      </c>
      <c r="BZ24" s="37">
        <v>0</v>
      </c>
      <c r="CA24" s="37">
        <v>0</v>
      </c>
      <c r="CB24" s="37">
        <v>0</v>
      </c>
      <c r="CC24" s="37">
        <v>0</v>
      </c>
      <c r="CD24" s="37">
        <v>0</v>
      </c>
      <c r="CE24" s="37">
        <v>0</v>
      </c>
      <c r="CF24" s="37">
        <v>0</v>
      </c>
      <c r="CG24" s="37">
        <v>0</v>
      </c>
      <c r="CH24" s="37">
        <v>0</v>
      </c>
      <c r="CI24" s="37">
        <v>0</v>
      </c>
      <c r="CJ24" s="37">
        <v>0</v>
      </c>
      <c r="CK24" s="37">
        <v>0</v>
      </c>
      <c r="CL24" s="37">
        <v>0</v>
      </c>
      <c r="CM24" s="37">
        <v>0</v>
      </c>
      <c r="CN24" s="37">
        <v>0</v>
      </c>
      <c r="CO24" s="37">
        <v>0</v>
      </c>
      <c r="CP24" s="37">
        <v>0</v>
      </c>
      <c r="CQ24" s="37">
        <v>0</v>
      </c>
      <c r="CS24" s="37"/>
      <c r="CT24" s="36" t="s">
        <v>15</v>
      </c>
      <c r="CU24" s="37">
        <v>0.1</v>
      </c>
      <c r="CV24" s="37">
        <v>0.1</v>
      </c>
      <c r="CW24" s="37">
        <v>0.1</v>
      </c>
      <c r="CX24" s="37">
        <v>0.1</v>
      </c>
      <c r="CY24" s="37">
        <v>0.2</v>
      </c>
      <c r="CZ24" s="37">
        <v>0.2</v>
      </c>
      <c r="DA24" s="37">
        <v>0.1</v>
      </c>
      <c r="DB24" s="37">
        <v>0.1</v>
      </c>
      <c r="DC24" s="37">
        <v>0.1</v>
      </c>
      <c r="DD24" s="37">
        <v>0.1</v>
      </c>
      <c r="DE24" s="37">
        <v>0.1</v>
      </c>
      <c r="DF24" s="37">
        <v>0.1</v>
      </c>
      <c r="DG24" s="37">
        <v>0.1</v>
      </c>
      <c r="DH24" s="37">
        <v>0</v>
      </c>
      <c r="DI24" s="37">
        <v>0</v>
      </c>
      <c r="DJ24" s="37">
        <v>0</v>
      </c>
      <c r="DK24" s="37">
        <v>0</v>
      </c>
      <c r="DL24" s="37">
        <v>0</v>
      </c>
      <c r="DM24" s="37">
        <v>0</v>
      </c>
      <c r="DN24" s="37">
        <v>0</v>
      </c>
      <c r="DO24" s="37">
        <v>0</v>
      </c>
      <c r="DQ24" s="37"/>
      <c r="DR24" s="36" t="s">
        <v>15</v>
      </c>
      <c r="DS24" s="37">
        <v>0</v>
      </c>
      <c r="DT24" s="37">
        <v>0</v>
      </c>
      <c r="DU24" s="37">
        <v>0</v>
      </c>
      <c r="DV24" s="37">
        <v>0</v>
      </c>
      <c r="DW24" s="37">
        <v>0</v>
      </c>
      <c r="DX24" s="37">
        <v>0</v>
      </c>
      <c r="DY24" s="37">
        <v>0</v>
      </c>
      <c r="DZ24" s="37">
        <v>0</v>
      </c>
      <c r="EA24" s="37">
        <v>0</v>
      </c>
      <c r="EB24" s="37">
        <v>0</v>
      </c>
      <c r="EC24" s="37">
        <v>0</v>
      </c>
      <c r="ED24" s="37">
        <v>0</v>
      </c>
      <c r="EE24" s="37">
        <v>0</v>
      </c>
      <c r="EF24" s="37">
        <v>0</v>
      </c>
      <c r="EG24" s="37">
        <v>0</v>
      </c>
      <c r="EH24" s="37">
        <v>0</v>
      </c>
      <c r="EI24" s="37">
        <v>0</v>
      </c>
      <c r="EJ24" s="37">
        <v>0</v>
      </c>
      <c r="EK24" s="37">
        <v>0</v>
      </c>
      <c r="EL24" s="37">
        <v>0</v>
      </c>
      <c r="EM24" s="37">
        <v>0</v>
      </c>
      <c r="EO24" s="37"/>
      <c r="EP24" s="36" t="s">
        <v>15</v>
      </c>
      <c r="EQ24" s="37">
        <v>0.1</v>
      </c>
      <c r="ER24" s="37">
        <v>0.1</v>
      </c>
      <c r="ES24" s="37">
        <v>0.1</v>
      </c>
      <c r="ET24" s="37">
        <v>0.2</v>
      </c>
      <c r="EU24" s="37">
        <v>0.2</v>
      </c>
      <c r="EV24" s="37">
        <v>0.2</v>
      </c>
      <c r="EW24" s="37">
        <v>0.2</v>
      </c>
      <c r="EX24" s="37">
        <v>0.2</v>
      </c>
      <c r="EY24" s="37">
        <v>0.2</v>
      </c>
      <c r="EZ24" s="37">
        <v>0.2</v>
      </c>
      <c r="FA24" s="37">
        <v>0.2</v>
      </c>
      <c r="FB24" s="37">
        <v>0.2</v>
      </c>
      <c r="FC24" s="37">
        <v>0.2</v>
      </c>
      <c r="FD24" s="37">
        <v>0.2</v>
      </c>
      <c r="FE24" s="37">
        <v>0.2</v>
      </c>
      <c r="FF24" s="37">
        <v>0.2</v>
      </c>
      <c r="FG24" s="37">
        <v>0.2</v>
      </c>
      <c r="FH24" s="37">
        <v>0.2</v>
      </c>
      <c r="FI24" s="37">
        <v>0.2</v>
      </c>
      <c r="FJ24" s="37">
        <v>0.2</v>
      </c>
      <c r="FK24" s="37">
        <v>0.2</v>
      </c>
    </row>
    <row r="25" spans="1:167" ht="14.5">
      <c r="A25" s="37"/>
      <c r="B25" s="19" t="s">
        <v>164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9" t="s">
        <v>164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9" t="s">
        <v>164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9" t="s">
        <v>164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9" t="s">
        <v>164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9" t="s">
        <v>164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9" t="s">
        <v>164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4.5">
      <c r="A26" s="37"/>
      <c r="B26" s="36" t="s">
        <v>165</v>
      </c>
      <c r="C26" s="37">
        <v>1.1000000000000001</v>
      </c>
      <c r="D26" s="37">
        <v>1.1000000000000001</v>
      </c>
      <c r="E26" s="37">
        <v>1.1000000000000001</v>
      </c>
      <c r="F26" s="37">
        <v>1.1000000000000001</v>
      </c>
      <c r="G26" s="37">
        <v>1.1000000000000001</v>
      </c>
      <c r="H26" s="37">
        <v>1.1000000000000001</v>
      </c>
      <c r="I26" s="37">
        <v>1.1000000000000001</v>
      </c>
      <c r="J26" s="37">
        <v>1.1000000000000001</v>
      </c>
      <c r="K26" s="37">
        <v>1.1000000000000001</v>
      </c>
      <c r="L26" s="37">
        <v>1.1000000000000001</v>
      </c>
      <c r="M26" s="37">
        <v>1.1000000000000001</v>
      </c>
      <c r="N26" s="37">
        <v>1.1000000000000001</v>
      </c>
      <c r="O26" s="37">
        <v>1.1000000000000001</v>
      </c>
      <c r="P26" s="37">
        <v>1.1000000000000001</v>
      </c>
      <c r="Q26" s="37">
        <v>1.2</v>
      </c>
      <c r="R26" s="37">
        <v>1.2</v>
      </c>
      <c r="S26" s="37">
        <v>1.2</v>
      </c>
      <c r="T26" s="37">
        <v>1.2</v>
      </c>
      <c r="U26" s="37">
        <v>1.2</v>
      </c>
      <c r="V26" s="37">
        <v>1.2</v>
      </c>
      <c r="W26" s="37">
        <v>1.2</v>
      </c>
      <c r="Y26" s="37"/>
      <c r="Z26" s="36" t="s">
        <v>165</v>
      </c>
      <c r="AA26" s="37">
        <v>8.1999999999999993</v>
      </c>
      <c r="AB26" s="37">
        <v>8.3000000000000007</v>
      </c>
      <c r="AC26" s="37">
        <v>8.4</v>
      </c>
      <c r="AD26" s="37">
        <v>8.5</v>
      </c>
      <c r="AE26" s="37">
        <v>8.6</v>
      </c>
      <c r="AF26" s="37">
        <v>8.6999999999999993</v>
      </c>
      <c r="AG26" s="37">
        <v>8.6999999999999993</v>
      </c>
      <c r="AH26" s="37">
        <v>8.6999999999999993</v>
      </c>
      <c r="AI26" s="37">
        <v>8.8000000000000007</v>
      </c>
      <c r="AJ26" s="37">
        <v>8.8000000000000007</v>
      </c>
      <c r="AK26" s="37">
        <v>8.9</v>
      </c>
      <c r="AL26" s="37">
        <v>9</v>
      </c>
      <c r="AM26" s="37">
        <v>9</v>
      </c>
      <c r="AN26" s="37">
        <v>9.1</v>
      </c>
      <c r="AO26" s="37">
        <v>9.1999999999999993</v>
      </c>
      <c r="AP26" s="37">
        <v>9.1999999999999993</v>
      </c>
      <c r="AQ26" s="37">
        <v>9.3000000000000007</v>
      </c>
      <c r="AR26" s="37">
        <v>9.5</v>
      </c>
      <c r="AS26" s="37">
        <v>9.6</v>
      </c>
      <c r="AT26" s="37">
        <v>9.8000000000000007</v>
      </c>
      <c r="AU26" s="37">
        <v>9.9</v>
      </c>
      <c r="AW26" s="37"/>
      <c r="AX26" s="36" t="s">
        <v>165</v>
      </c>
      <c r="AY26" s="37">
        <v>1</v>
      </c>
      <c r="AZ26" s="37">
        <v>1</v>
      </c>
      <c r="BA26" s="37">
        <v>1</v>
      </c>
      <c r="BB26" s="37">
        <v>1.1000000000000001</v>
      </c>
      <c r="BC26" s="37">
        <v>1.1000000000000001</v>
      </c>
      <c r="BD26" s="37">
        <v>1.1000000000000001</v>
      </c>
      <c r="BE26" s="37">
        <v>1.1000000000000001</v>
      </c>
      <c r="BF26" s="37">
        <v>1.1000000000000001</v>
      </c>
      <c r="BG26" s="37">
        <v>1.1000000000000001</v>
      </c>
      <c r="BH26" s="37">
        <v>1.1000000000000001</v>
      </c>
      <c r="BI26" s="37">
        <v>1.1000000000000001</v>
      </c>
      <c r="BJ26" s="37">
        <v>1.1000000000000001</v>
      </c>
      <c r="BK26" s="37">
        <v>1.2</v>
      </c>
      <c r="BL26" s="37">
        <v>1.2</v>
      </c>
      <c r="BM26" s="37">
        <v>1.2</v>
      </c>
      <c r="BN26" s="37">
        <v>1.2</v>
      </c>
      <c r="BO26" s="37">
        <v>1.2</v>
      </c>
      <c r="BP26" s="37">
        <v>1.2</v>
      </c>
      <c r="BQ26" s="37">
        <v>1.2</v>
      </c>
      <c r="BR26" s="37">
        <v>1.3</v>
      </c>
      <c r="BS26" s="37">
        <v>1.3</v>
      </c>
      <c r="BU26" s="37"/>
      <c r="BV26" s="36" t="s">
        <v>165</v>
      </c>
      <c r="BW26" s="37">
        <v>1</v>
      </c>
      <c r="BX26" s="37">
        <v>1</v>
      </c>
      <c r="BY26" s="37">
        <v>1</v>
      </c>
      <c r="BZ26" s="37">
        <v>1</v>
      </c>
      <c r="CA26" s="37">
        <v>1</v>
      </c>
      <c r="CB26" s="37">
        <v>1.1000000000000001</v>
      </c>
      <c r="CC26" s="37">
        <v>1.1000000000000001</v>
      </c>
      <c r="CD26" s="37">
        <v>1.1000000000000001</v>
      </c>
      <c r="CE26" s="37">
        <v>1.1000000000000001</v>
      </c>
      <c r="CF26" s="37">
        <v>1.1000000000000001</v>
      </c>
      <c r="CG26" s="37">
        <v>1.1000000000000001</v>
      </c>
      <c r="CH26" s="37">
        <v>1.1000000000000001</v>
      </c>
      <c r="CI26" s="37">
        <v>1.1000000000000001</v>
      </c>
      <c r="CJ26" s="37">
        <v>1.1000000000000001</v>
      </c>
      <c r="CK26" s="37">
        <v>1.1000000000000001</v>
      </c>
      <c r="CL26" s="37">
        <v>1.2</v>
      </c>
      <c r="CM26" s="37">
        <v>1.2</v>
      </c>
      <c r="CN26" s="37">
        <v>1.2</v>
      </c>
      <c r="CO26" s="37">
        <v>1.2</v>
      </c>
      <c r="CP26" s="37">
        <v>1.2</v>
      </c>
      <c r="CQ26" s="37">
        <v>1.2</v>
      </c>
      <c r="CS26" s="37"/>
      <c r="CT26" s="36" t="s">
        <v>165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165</v>
      </c>
      <c r="DS26" s="37">
        <v>0.5</v>
      </c>
      <c r="DT26" s="37">
        <v>0.6</v>
      </c>
      <c r="DU26" s="37">
        <v>0.6</v>
      </c>
      <c r="DV26" s="37">
        <v>0.6</v>
      </c>
      <c r="DW26" s="37">
        <v>0.6</v>
      </c>
      <c r="DX26" s="37">
        <v>0.6</v>
      </c>
      <c r="DY26" s="37">
        <v>0.7</v>
      </c>
      <c r="DZ26" s="37">
        <v>0.7</v>
      </c>
      <c r="EA26" s="37">
        <v>0.7</v>
      </c>
      <c r="EB26" s="37">
        <v>0.7</v>
      </c>
      <c r="EC26" s="37">
        <v>0.7</v>
      </c>
      <c r="ED26" s="37">
        <v>0.7</v>
      </c>
      <c r="EE26" s="37">
        <v>0.8</v>
      </c>
      <c r="EF26" s="37">
        <v>0.8</v>
      </c>
      <c r="EG26" s="37">
        <v>0.8</v>
      </c>
      <c r="EH26" s="37">
        <v>0.8</v>
      </c>
      <c r="EI26" s="37">
        <v>0.8</v>
      </c>
      <c r="EJ26" s="37">
        <v>0.8</v>
      </c>
      <c r="EK26" s="37">
        <v>0.8</v>
      </c>
      <c r="EL26" s="37">
        <v>0.8</v>
      </c>
      <c r="EM26" s="37">
        <v>0.9</v>
      </c>
      <c r="EO26" s="37"/>
      <c r="EP26" s="36" t="s">
        <v>165</v>
      </c>
      <c r="EQ26" s="37">
        <v>1.6</v>
      </c>
      <c r="ER26" s="37">
        <v>1.7</v>
      </c>
      <c r="ES26" s="37">
        <v>1.7</v>
      </c>
      <c r="ET26" s="37">
        <v>1.7</v>
      </c>
      <c r="EU26" s="37">
        <v>1.8</v>
      </c>
      <c r="EV26" s="37">
        <v>1.8</v>
      </c>
      <c r="EW26" s="37">
        <v>1.8</v>
      </c>
      <c r="EX26" s="37">
        <v>1.9</v>
      </c>
      <c r="EY26" s="37">
        <v>1.9</v>
      </c>
      <c r="EZ26" s="37">
        <v>1.9</v>
      </c>
      <c r="FA26" s="37">
        <v>1.9</v>
      </c>
      <c r="FB26" s="37">
        <v>2</v>
      </c>
      <c r="FC26" s="37">
        <v>2</v>
      </c>
      <c r="FD26" s="37">
        <v>2</v>
      </c>
      <c r="FE26" s="37">
        <v>2.1</v>
      </c>
      <c r="FF26" s="37">
        <v>2.1</v>
      </c>
      <c r="FG26" s="37">
        <v>2.1</v>
      </c>
      <c r="FH26" s="37">
        <v>2.1</v>
      </c>
      <c r="FI26" s="37">
        <v>2.1</v>
      </c>
      <c r="FJ26" s="37">
        <v>2.2000000000000002</v>
      </c>
      <c r="FK26" s="37">
        <v>2.2000000000000002</v>
      </c>
    </row>
    <row r="27" spans="1:167" ht="14.5">
      <c r="A27" s="37"/>
      <c r="B27" s="36" t="s">
        <v>166</v>
      </c>
      <c r="C27" s="37">
        <v>1.7</v>
      </c>
      <c r="D27" s="37">
        <v>1.7</v>
      </c>
      <c r="E27" s="37">
        <v>1.7</v>
      </c>
      <c r="F27" s="37">
        <v>1.7</v>
      </c>
      <c r="G27" s="37">
        <v>1.7</v>
      </c>
      <c r="H27" s="37">
        <v>1.7</v>
      </c>
      <c r="I27" s="37">
        <v>1.8</v>
      </c>
      <c r="J27" s="37">
        <v>1.8</v>
      </c>
      <c r="K27" s="37">
        <v>1.8</v>
      </c>
      <c r="L27" s="37">
        <v>1.8</v>
      </c>
      <c r="M27" s="37">
        <v>1.8</v>
      </c>
      <c r="N27" s="37">
        <v>1.8</v>
      </c>
      <c r="O27" s="37">
        <v>1.8</v>
      </c>
      <c r="P27" s="37">
        <v>1.8</v>
      </c>
      <c r="Q27" s="37">
        <v>1.8</v>
      </c>
      <c r="R27" s="37">
        <v>1.8</v>
      </c>
      <c r="S27" s="37">
        <v>1.9</v>
      </c>
      <c r="T27" s="37">
        <v>1.9</v>
      </c>
      <c r="U27" s="37">
        <v>1.9</v>
      </c>
      <c r="V27" s="37">
        <v>1.9</v>
      </c>
      <c r="W27" s="37">
        <v>1.9</v>
      </c>
      <c r="Y27" s="37"/>
      <c r="Z27" s="36" t="s">
        <v>166</v>
      </c>
      <c r="AA27" s="37">
        <v>1.7</v>
      </c>
      <c r="AB27" s="37">
        <v>1.8</v>
      </c>
      <c r="AC27" s="37">
        <v>1.8</v>
      </c>
      <c r="AD27" s="37">
        <v>1.8</v>
      </c>
      <c r="AE27" s="37">
        <v>1.8</v>
      </c>
      <c r="AF27" s="37">
        <v>1.8</v>
      </c>
      <c r="AG27" s="37">
        <v>1.8</v>
      </c>
      <c r="AH27" s="37">
        <v>1.9</v>
      </c>
      <c r="AI27" s="37">
        <v>1.9</v>
      </c>
      <c r="AJ27" s="37">
        <v>1.9</v>
      </c>
      <c r="AK27" s="37">
        <v>1.9</v>
      </c>
      <c r="AL27" s="37">
        <v>1.9</v>
      </c>
      <c r="AM27" s="37">
        <v>1.9</v>
      </c>
      <c r="AN27" s="37">
        <v>1.9</v>
      </c>
      <c r="AO27" s="37">
        <v>1.9</v>
      </c>
      <c r="AP27" s="37">
        <v>2</v>
      </c>
      <c r="AQ27" s="37">
        <v>2</v>
      </c>
      <c r="AR27" s="37">
        <v>2</v>
      </c>
      <c r="AS27" s="37">
        <v>2</v>
      </c>
      <c r="AT27" s="37">
        <v>2.1</v>
      </c>
      <c r="AU27" s="37">
        <v>2.1</v>
      </c>
      <c r="AW27" s="37"/>
      <c r="AX27" s="36" t="s">
        <v>166</v>
      </c>
      <c r="AY27" s="37">
        <v>2.2000000000000002</v>
      </c>
      <c r="AZ27" s="37">
        <v>2.2000000000000002</v>
      </c>
      <c r="BA27" s="37">
        <v>2.2999999999999998</v>
      </c>
      <c r="BB27" s="37">
        <v>2.2999999999999998</v>
      </c>
      <c r="BC27" s="37">
        <v>2.2999999999999998</v>
      </c>
      <c r="BD27" s="37">
        <v>2.4</v>
      </c>
      <c r="BE27" s="37">
        <v>2.4</v>
      </c>
      <c r="BF27" s="37">
        <v>2.4</v>
      </c>
      <c r="BG27" s="37">
        <v>2.4</v>
      </c>
      <c r="BH27" s="37">
        <v>2.5</v>
      </c>
      <c r="BI27" s="37">
        <v>2.5</v>
      </c>
      <c r="BJ27" s="37">
        <v>2.5</v>
      </c>
      <c r="BK27" s="37">
        <v>2.5</v>
      </c>
      <c r="BL27" s="37">
        <v>2.5</v>
      </c>
      <c r="BM27" s="37">
        <v>2.6</v>
      </c>
      <c r="BN27" s="37">
        <v>2.6</v>
      </c>
      <c r="BO27" s="37">
        <v>2.6</v>
      </c>
      <c r="BP27" s="37">
        <v>2.7</v>
      </c>
      <c r="BQ27" s="37">
        <v>2.7</v>
      </c>
      <c r="BR27" s="37">
        <v>2.7</v>
      </c>
      <c r="BS27" s="37">
        <v>2.8</v>
      </c>
      <c r="BU27" s="37"/>
      <c r="BV27" s="36" t="s">
        <v>166</v>
      </c>
      <c r="BW27" s="37">
        <v>0.2</v>
      </c>
      <c r="BX27" s="37">
        <v>0.3</v>
      </c>
      <c r="BY27" s="37">
        <v>0.3</v>
      </c>
      <c r="BZ27" s="37">
        <v>0.3</v>
      </c>
      <c r="CA27" s="37">
        <v>0.3</v>
      </c>
      <c r="CB27" s="37">
        <v>0.3</v>
      </c>
      <c r="CC27" s="37">
        <v>0.3</v>
      </c>
      <c r="CD27" s="37">
        <v>0.3</v>
      </c>
      <c r="CE27" s="37">
        <v>0.3</v>
      </c>
      <c r="CF27" s="37">
        <v>0.3</v>
      </c>
      <c r="CG27" s="37">
        <v>0.3</v>
      </c>
      <c r="CH27" s="37">
        <v>0.3</v>
      </c>
      <c r="CI27" s="37">
        <v>0.3</v>
      </c>
      <c r="CJ27" s="37">
        <v>0.3</v>
      </c>
      <c r="CK27" s="37">
        <v>0.3</v>
      </c>
      <c r="CL27" s="37">
        <v>0.3</v>
      </c>
      <c r="CM27" s="37">
        <v>0.3</v>
      </c>
      <c r="CN27" s="37">
        <v>0.3</v>
      </c>
      <c r="CO27" s="37">
        <v>0.3</v>
      </c>
      <c r="CP27" s="37">
        <v>0.3</v>
      </c>
      <c r="CQ27" s="37">
        <v>0.3</v>
      </c>
      <c r="CS27" s="37"/>
      <c r="CT27" s="36" t="s">
        <v>166</v>
      </c>
      <c r="CU27" s="37">
        <v>0.4</v>
      </c>
      <c r="CV27" s="37">
        <v>0.4</v>
      </c>
      <c r="CW27" s="37">
        <v>0.4</v>
      </c>
      <c r="CX27" s="37">
        <v>0.4</v>
      </c>
      <c r="CY27" s="37">
        <v>0.4</v>
      </c>
      <c r="CZ27" s="37">
        <v>0.4</v>
      </c>
      <c r="DA27" s="37">
        <v>0.4</v>
      </c>
      <c r="DB27" s="37">
        <v>0.4</v>
      </c>
      <c r="DC27" s="37">
        <v>0.4</v>
      </c>
      <c r="DD27" s="37">
        <v>0.4</v>
      </c>
      <c r="DE27" s="37">
        <v>0.4</v>
      </c>
      <c r="DF27" s="37">
        <v>0.4</v>
      </c>
      <c r="DG27" s="37">
        <v>0.4</v>
      </c>
      <c r="DH27" s="37">
        <v>0.4</v>
      </c>
      <c r="DI27" s="37">
        <v>0.4</v>
      </c>
      <c r="DJ27" s="37">
        <v>0.4</v>
      </c>
      <c r="DK27" s="37">
        <v>0.4</v>
      </c>
      <c r="DL27" s="37">
        <v>0.4</v>
      </c>
      <c r="DM27" s="37">
        <v>0.4</v>
      </c>
      <c r="DN27" s="37">
        <v>0.4</v>
      </c>
      <c r="DO27" s="37">
        <v>0.4</v>
      </c>
      <c r="DQ27" s="37"/>
      <c r="DR27" s="36" t="s">
        <v>166</v>
      </c>
      <c r="DS27" s="37">
        <v>1.9</v>
      </c>
      <c r="DT27" s="37">
        <v>2</v>
      </c>
      <c r="DU27" s="37">
        <v>2</v>
      </c>
      <c r="DV27" s="37">
        <v>2.1</v>
      </c>
      <c r="DW27" s="37">
        <v>2.1</v>
      </c>
      <c r="DX27" s="37">
        <v>2.2000000000000002</v>
      </c>
      <c r="DY27" s="37">
        <v>2.2999999999999998</v>
      </c>
      <c r="DZ27" s="37">
        <v>2.2999999999999998</v>
      </c>
      <c r="EA27" s="37">
        <v>2.4</v>
      </c>
      <c r="EB27" s="37">
        <v>2.5</v>
      </c>
      <c r="EC27" s="37">
        <v>2.5</v>
      </c>
      <c r="ED27" s="37">
        <v>2.6</v>
      </c>
      <c r="EE27" s="37">
        <v>2.6</v>
      </c>
      <c r="EF27" s="37">
        <v>2.7</v>
      </c>
      <c r="EG27" s="37">
        <v>2.7</v>
      </c>
      <c r="EH27" s="37">
        <v>2.8</v>
      </c>
      <c r="EI27" s="37">
        <v>2.8</v>
      </c>
      <c r="EJ27" s="37">
        <v>2.8</v>
      </c>
      <c r="EK27" s="37">
        <v>2.9</v>
      </c>
      <c r="EL27" s="37">
        <v>2.9</v>
      </c>
      <c r="EM27" s="37">
        <v>3</v>
      </c>
      <c r="EO27" s="37"/>
      <c r="EP27" s="36" t="s">
        <v>166</v>
      </c>
      <c r="EQ27" s="37">
        <v>3.7</v>
      </c>
      <c r="ER27" s="37">
        <v>3.8</v>
      </c>
      <c r="ES27" s="37">
        <v>3.9</v>
      </c>
      <c r="ET27" s="37">
        <v>4</v>
      </c>
      <c r="EU27" s="37">
        <v>4</v>
      </c>
      <c r="EV27" s="37">
        <v>4.0999999999999996</v>
      </c>
      <c r="EW27" s="37">
        <v>4.2</v>
      </c>
      <c r="EX27" s="37">
        <v>4.3</v>
      </c>
      <c r="EY27" s="37">
        <v>4.3</v>
      </c>
      <c r="EZ27" s="37">
        <v>4.4000000000000004</v>
      </c>
      <c r="FA27" s="37">
        <v>4.5</v>
      </c>
      <c r="FB27" s="37">
        <v>4.5</v>
      </c>
      <c r="FC27" s="37">
        <v>4.5999999999999996</v>
      </c>
      <c r="FD27" s="37">
        <v>4.7</v>
      </c>
      <c r="FE27" s="37">
        <v>4.8</v>
      </c>
      <c r="FF27" s="37">
        <v>4.8</v>
      </c>
      <c r="FG27" s="37">
        <v>4.8</v>
      </c>
      <c r="FH27" s="37">
        <v>4.9000000000000004</v>
      </c>
      <c r="FI27" s="37">
        <v>4.9000000000000004</v>
      </c>
      <c r="FJ27" s="37">
        <v>5</v>
      </c>
      <c r="FK27" s="37">
        <v>5.0999999999999996</v>
      </c>
    </row>
    <row r="28" spans="1:167" ht="14.5">
      <c r="A28" s="37"/>
      <c r="B28" s="36" t="s">
        <v>167</v>
      </c>
      <c r="C28" s="37">
        <v>0</v>
      </c>
      <c r="D28" s="37">
        <v>0</v>
      </c>
      <c r="E28" s="37"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Y28" s="37"/>
      <c r="Z28" s="36" t="s">
        <v>167</v>
      </c>
      <c r="AA28" s="37">
        <v>0</v>
      </c>
      <c r="AB28" s="37">
        <v>0</v>
      </c>
      <c r="AC28" s="37">
        <v>0</v>
      </c>
      <c r="AD28" s="37">
        <v>0</v>
      </c>
      <c r="AE28" s="37">
        <v>0</v>
      </c>
      <c r="AF28" s="37">
        <v>0</v>
      </c>
      <c r="AG28" s="37">
        <v>0</v>
      </c>
      <c r="AH28" s="37">
        <v>0</v>
      </c>
      <c r="AI28" s="37">
        <v>0</v>
      </c>
      <c r="AJ28" s="37">
        <v>0</v>
      </c>
      <c r="AK28" s="37">
        <v>0</v>
      </c>
      <c r="AL28" s="37">
        <v>0</v>
      </c>
      <c r="AM28" s="37">
        <v>0</v>
      </c>
      <c r="AN28" s="37">
        <v>0</v>
      </c>
      <c r="AO28" s="37">
        <v>0</v>
      </c>
      <c r="AP28" s="37">
        <v>0</v>
      </c>
      <c r="AQ28" s="37">
        <v>0</v>
      </c>
      <c r="AR28" s="37">
        <v>0</v>
      </c>
      <c r="AS28" s="37">
        <v>0</v>
      </c>
      <c r="AT28" s="37">
        <v>0</v>
      </c>
      <c r="AU28" s="37">
        <v>0</v>
      </c>
      <c r="AW28" s="37"/>
      <c r="AX28" s="36" t="s">
        <v>167</v>
      </c>
      <c r="AY28" s="37">
        <v>0</v>
      </c>
      <c r="AZ28" s="37">
        <v>0</v>
      </c>
      <c r="BA28" s="37">
        <v>0</v>
      </c>
      <c r="BB28" s="37">
        <v>0</v>
      </c>
      <c r="BC28" s="37">
        <v>0</v>
      </c>
      <c r="BD28" s="37">
        <v>0</v>
      </c>
      <c r="BE28" s="37">
        <v>0</v>
      </c>
      <c r="BF28" s="37">
        <v>0</v>
      </c>
      <c r="BG28" s="37">
        <v>0</v>
      </c>
      <c r="BH28" s="37">
        <v>0</v>
      </c>
      <c r="BI28" s="37">
        <v>0</v>
      </c>
      <c r="BJ28" s="37">
        <v>0</v>
      </c>
      <c r="BK28" s="37">
        <v>0</v>
      </c>
      <c r="BL28" s="37">
        <v>0</v>
      </c>
      <c r="BM28" s="37">
        <v>0</v>
      </c>
      <c r="BN28" s="37">
        <v>0</v>
      </c>
      <c r="BO28" s="37">
        <v>0</v>
      </c>
      <c r="BP28" s="37">
        <v>0</v>
      </c>
      <c r="BQ28" s="37">
        <v>0</v>
      </c>
      <c r="BR28" s="37">
        <v>0</v>
      </c>
      <c r="BS28" s="37">
        <v>0</v>
      </c>
      <c r="BU28" s="37"/>
      <c r="BV28" s="36" t="s">
        <v>167</v>
      </c>
      <c r="BW28" s="37">
        <v>0</v>
      </c>
      <c r="BX28" s="37">
        <v>0</v>
      </c>
      <c r="BY28" s="37">
        <v>0</v>
      </c>
      <c r="BZ28" s="37">
        <v>0</v>
      </c>
      <c r="CA28" s="37">
        <v>0</v>
      </c>
      <c r="CB28" s="37">
        <v>0</v>
      </c>
      <c r="CC28" s="37">
        <v>0</v>
      </c>
      <c r="CD28" s="37">
        <v>0</v>
      </c>
      <c r="CE28" s="37">
        <v>0</v>
      </c>
      <c r="CF28" s="37">
        <v>0</v>
      </c>
      <c r="CG28" s="37">
        <v>0</v>
      </c>
      <c r="CH28" s="37">
        <v>0</v>
      </c>
      <c r="CI28" s="37">
        <v>0</v>
      </c>
      <c r="CJ28" s="37">
        <v>0</v>
      </c>
      <c r="CK28" s="37">
        <v>0</v>
      </c>
      <c r="CL28" s="37">
        <v>0</v>
      </c>
      <c r="CM28" s="37">
        <v>0</v>
      </c>
      <c r="CN28" s="37">
        <v>0</v>
      </c>
      <c r="CO28" s="37">
        <v>0</v>
      </c>
      <c r="CP28" s="37">
        <v>0</v>
      </c>
      <c r="CQ28" s="37">
        <v>0</v>
      </c>
      <c r="CS28" s="37"/>
      <c r="CT28" s="36" t="s">
        <v>167</v>
      </c>
      <c r="CU28" s="37">
        <v>0</v>
      </c>
      <c r="CV28" s="37">
        <v>0</v>
      </c>
      <c r="CW28" s="37">
        <v>0</v>
      </c>
      <c r="CX28" s="37">
        <v>0</v>
      </c>
      <c r="CY28" s="37">
        <v>0</v>
      </c>
      <c r="CZ28" s="37">
        <v>0</v>
      </c>
      <c r="DA28" s="37">
        <v>0</v>
      </c>
      <c r="DB28" s="37">
        <v>0</v>
      </c>
      <c r="DC28" s="37">
        <v>0</v>
      </c>
      <c r="DD28" s="37">
        <v>0</v>
      </c>
      <c r="DE28" s="37">
        <v>0</v>
      </c>
      <c r="DF28" s="37">
        <v>0</v>
      </c>
      <c r="DG28" s="37">
        <v>0</v>
      </c>
      <c r="DH28" s="37">
        <v>0</v>
      </c>
      <c r="DI28" s="37">
        <v>0</v>
      </c>
      <c r="DJ28" s="37">
        <v>0</v>
      </c>
      <c r="DK28" s="37">
        <v>0</v>
      </c>
      <c r="DL28" s="37">
        <v>0</v>
      </c>
      <c r="DM28" s="37">
        <v>0</v>
      </c>
      <c r="DN28" s="37">
        <v>0</v>
      </c>
      <c r="DO28" s="37">
        <v>0</v>
      </c>
      <c r="DQ28" s="37"/>
      <c r="DR28" s="36" t="s">
        <v>167</v>
      </c>
      <c r="DS28" s="37">
        <v>0</v>
      </c>
      <c r="DT28" s="37">
        <v>0</v>
      </c>
      <c r="DU28" s="37">
        <v>0</v>
      </c>
      <c r="DV28" s="37">
        <v>0</v>
      </c>
      <c r="DW28" s="37">
        <v>0</v>
      </c>
      <c r="DX28" s="37">
        <v>0</v>
      </c>
      <c r="DY28" s="37">
        <v>0</v>
      </c>
      <c r="DZ28" s="37">
        <v>0</v>
      </c>
      <c r="EA28" s="37">
        <v>0</v>
      </c>
      <c r="EB28" s="37">
        <v>0</v>
      </c>
      <c r="EC28" s="37">
        <v>0</v>
      </c>
      <c r="ED28" s="37">
        <v>0</v>
      </c>
      <c r="EE28" s="37">
        <v>0</v>
      </c>
      <c r="EF28" s="37">
        <v>0</v>
      </c>
      <c r="EG28" s="37">
        <v>0</v>
      </c>
      <c r="EH28" s="37">
        <v>0</v>
      </c>
      <c r="EI28" s="37">
        <v>0</v>
      </c>
      <c r="EJ28" s="37">
        <v>0</v>
      </c>
      <c r="EK28" s="37">
        <v>0</v>
      </c>
      <c r="EL28" s="37">
        <v>0</v>
      </c>
      <c r="EM28" s="37">
        <v>0</v>
      </c>
      <c r="EO28" s="37"/>
      <c r="EP28" s="36" t="s">
        <v>167</v>
      </c>
      <c r="EQ28" s="37">
        <v>0</v>
      </c>
      <c r="ER28" s="37">
        <v>0</v>
      </c>
      <c r="ES28" s="37">
        <v>0</v>
      </c>
      <c r="ET28" s="37">
        <v>0</v>
      </c>
      <c r="EU28" s="37">
        <v>0</v>
      </c>
      <c r="EV28" s="37">
        <v>0</v>
      </c>
      <c r="EW28" s="37">
        <v>0</v>
      </c>
      <c r="EX28" s="37">
        <v>0</v>
      </c>
      <c r="EY28" s="37">
        <v>0</v>
      </c>
      <c r="EZ28" s="37">
        <v>0</v>
      </c>
      <c r="FA28" s="37">
        <v>0</v>
      </c>
      <c r="FB28" s="37">
        <v>0</v>
      </c>
      <c r="FC28" s="37">
        <v>0</v>
      </c>
      <c r="FD28" s="37">
        <v>0</v>
      </c>
      <c r="FE28" s="37">
        <v>0</v>
      </c>
      <c r="FF28" s="37">
        <v>0</v>
      </c>
      <c r="FG28" s="37">
        <v>0</v>
      </c>
      <c r="FH28" s="37">
        <v>0</v>
      </c>
      <c r="FI28" s="37">
        <v>0</v>
      </c>
      <c r="FJ28" s="37">
        <v>0</v>
      </c>
      <c r="FK28" s="37">
        <v>0</v>
      </c>
    </row>
    <row r="29" spans="1:167" ht="14.5">
      <c r="A29" s="37"/>
      <c r="B29" s="36" t="s">
        <v>168</v>
      </c>
      <c r="C29" s="37">
        <v>0.1</v>
      </c>
      <c r="D29" s="37">
        <v>0.1</v>
      </c>
      <c r="E29" s="37">
        <v>0.1</v>
      </c>
      <c r="F29" s="37">
        <v>0.1</v>
      </c>
      <c r="G29" s="37">
        <v>0.1</v>
      </c>
      <c r="H29" s="37">
        <v>0.1</v>
      </c>
      <c r="I29" s="37">
        <v>0.1</v>
      </c>
      <c r="J29" s="37">
        <v>0.1</v>
      </c>
      <c r="K29" s="37">
        <v>0.1</v>
      </c>
      <c r="L29" s="37">
        <v>0.1</v>
      </c>
      <c r="M29" s="37">
        <v>0.1</v>
      </c>
      <c r="N29" s="37">
        <v>0.1</v>
      </c>
      <c r="O29" s="37">
        <v>0.1</v>
      </c>
      <c r="P29" s="37">
        <v>0.1</v>
      </c>
      <c r="Q29" s="37">
        <v>0.1</v>
      </c>
      <c r="R29" s="37">
        <v>0.1</v>
      </c>
      <c r="S29" s="37">
        <v>0.1</v>
      </c>
      <c r="T29" s="37">
        <v>0.1</v>
      </c>
      <c r="U29" s="37">
        <v>0.1</v>
      </c>
      <c r="V29" s="37">
        <v>0.1</v>
      </c>
      <c r="W29" s="37">
        <v>0.1</v>
      </c>
      <c r="Y29" s="37"/>
      <c r="Z29" s="36" t="s">
        <v>168</v>
      </c>
      <c r="AA29" s="37">
        <v>0.3</v>
      </c>
      <c r="AB29" s="37">
        <v>0.3</v>
      </c>
      <c r="AC29" s="37">
        <v>0.3</v>
      </c>
      <c r="AD29" s="37">
        <v>0.3</v>
      </c>
      <c r="AE29" s="37">
        <v>0.3</v>
      </c>
      <c r="AF29" s="37">
        <v>0.3</v>
      </c>
      <c r="AG29" s="37">
        <v>0.3</v>
      </c>
      <c r="AH29" s="37">
        <v>0.3</v>
      </c>
      <c r="AI29" s="37">
        <v>0.4</v>
      </c>
      <c r="AJ29" s="37">
        <v>0.4</v>
      </c>
      <c r="AK29" s="37">
        <v>0.4</v>
      </c>
      <c r="AL29" s="37">
        <v>0.4</v>
      </c>
      <c r="AM29" s="37">
        <v>0.4</v>
      </c>
      <c r="AN29" s="37">
        <v>0.4</v>
      </c>
      <c r="AO29" s="37">
        <v>0.4</v>
      </c>
      <c r="AP29" s="37">
        <v>0.4</v>
      </c>
      <c r="AQ29" s="37">
        <v>0.4</v>
      </c>
      <c r="AR29" s="37">
        <v>0.4</v>
      </c>
      <c r="AS29" s="37">
        <v>0.4</v>
      </c>
      <c r="AT29" s="37">
        <v>0.4</v>
      </c>
      <c r="AU29" s="37">
        <v>0.5</v>
      </c>
      <c r="AW29" s="37"/>
      <c r="AX29" s="36" t="s">
        <v>168</v>
      </c>
      <c r="AY29" s="37">
        <v>0.3</v>
      </c>
      <c r="AZ29" s="37">
        <v>0.3</v>
      </c>
      <c r="BA29" s="37">
        <v>0.3</v>
      </c>
      <c r="BB29" s="37">
        <v>0.3</v>
      </c>
      <c r="BC29" s="37">
        <v>0.3</v>
      </c>
      <c r="BD29" s="37">
        <v>0.3</v>
      </c>
      <c r="BE29" s="37">
        <v>0.3</v>
      </c>
      <c r="BF29" s="37">
        <v>0.3</v>
      </c>
      <c r="BG29" s="37">
        <v>0.3</v>
      </c>
      <c r="BH29" s="37">
        <v>0.3</v>
      </c>
      <c r="BI29" s="37">
        <v>0.3</v>
      </c>
      <c r="BJ29" s="37">
        <v>0.3</v>
      </c>
      <c r="BK29" s="37">
        <v>0.4</v>
      </c>
      <c r="BL29" s="37">
        <v>0.4</v>
      </c>
      <c r="BM29" s="37">
        <v>0.4</v>
      </c>
      <c r="BN29" s="37">
        <v>0.4</v>
      </c>
      <c r="BO29" s="37">
        <v>0.4</v>
      </c>
      <c r="BP29" s="37">
        <v>0.4</v>
      </c>
      <c r="BQ29" s="37">
        <v>0.4</v>
      </c>
      <c r="BR29" s="37">
        <v>0.4</v>
      </c>
      <c r="BS29" s="37">
        <v>0.4</v>
      </c>
      <c r="BU29" s="37"/>
      <c r="BV29" s="36" t="s">
        <v>168</v>
      </c>
      <c r="BW29" s="37">
        <v>0.1</v>
      </c>
      <c r="BX29" s="37">
        <v>0.1</v>
      </c>
      <c r="BY29" s="37">
        <v>0.1</v>
      </c>
      <c r="BZ29" s="37">
        <v>0.1</v>
      </c>
      <c r="CA29" s="37">
        <v>0.1</v>
      </c>
      <c r="CB29" s="37">
        <v>0.1</v>
      </c>
      <c r="CC29" s="37">
        <v>0.1</v>
      </c>
      <c r="CD29" s="37">
        <v>0.1</v>
      </c>
      <c r="CE29" s="37">
        <v>0.1</v>
      </c>
      <c r="CF29" s="37">
        <v>0.1</v>
      </c>
      <c r="CG29" s="37">
        <v>0.1</v>
      </c>
      <c r="CH29" s="37">
        <v>0.1</v>
      </c>
      <c r="CI29" s="37">
        <v>0.1</v>
      </c>
      <c r="CJ29" s="37">
        <v>0.1</v>
      </c>
      <c r="CK29" s="37">
        <v>0.1</v>
      </c>
      <c r="CL29" s="37">
        <v>0.1</v>
      </c>
      <c r="CM29" s="37">
        <v>0.1</v>
      </c>
      <c r="CN29" s="37">
        <v>0.1</v>
      </c>
      <c r="CO29" s="37">
        <v>0.1</v>
      </c>
      <c r="CP29" s="37">
        <v>0.1</v>
      </c>
      <c r="CQ29" s="37">
        <v>0.1</v>
      </c>
      <c r="CS29" s="37"/>
      <c r="CT29" s="36" t="s">
        <v>168</v>
      </c>
      <c r="CU29" s="37">
        <v>0</v>
      </c>
      <c r="CV29" s="37">
        <v>0</v>
      </c>
      <c r="CW29" s="37">
        <v>0</v>
      </c>
      <c r="CX29" s="37">
        <v>0</v>
      </c>
      <c r="CY29" s="37">
        <v>0</v>
      </c>
      <c r="CZ29" s="37">
        <v>0</v>
      </c>
      <c r="DA29" s="37">
        <v>0</v>
      </c>
      <c r="DB29" s="37">
        <v>0</v>
      </c>
      <c r="DC29" s="37">
        <v>0</v>
      </c>
      <c r="DD29" s="37">
        <v>0</v>
      </c>
      <c r="DE29" s="37">
        <v>0</v>
      </c>
      <c r="DF29" s="37">
        <v>0</v>
      </c>
      <c r="DG29" s="37">
        <v>0</v>
      </c>
      <c r="DH29" s="37">
        <v>0</v>
      </c>
      <c r="DI29" s="37">
        <v>0</v>
      </c>
      <c r="DJ29" s="37">
        <v>0</v>
      </c>
      <c r="DK29" s="37">
        <v>0</v>
      </c>
      <c r="DL29" s="37">
        <v>0</v>
      </c>
      <c r="DM29" s="37">
        <v>0</v>
      </c>
      <c r="DN29" s="37">
        <v>0</v>
      </c>
      <c r="DO29" s="37">
        <v>0</v>
      </c>
      <c r="DQ29" s="37"/>
      <c r="DR29" s="36" t="s">
        <v>168</v>
      </c>
      <c r="DS29" s="37">
        <v>0</v>
      </c>
      <c r="DT29" s="37">
        <v>0</v>
      </c>
      <c r="DU29" s="37">
        <v>0</v>
      </c>
      <c r="DV29" s="37">
        <v>0</v>
      </c>
      <c r="DW29" s="37">
        <v>0</v>
      </c>
      <c r="DX29" s="37">
        <v>0</v>
      </c>
      <c r="DY29" s="37">
        <v>0</v>
      </c>
      <c r="DZ29" s="37">
        <v>0</v>
      </c>
      <c r="EA29" s="37">
        <v>0</v>
      </c>
      <c r="EB29" s="37">
        <v>0</v>
      </c>
      <c r="EC29" s="37">
        <v>0</v>
      </c>
      <c r="ED29" s="37">
        <v>0</v>
      </c>
      <c r="EE29" s="37">
        <v>0</v>
      </c>
      <c r="EF29" s="37">
        <v>0</v>
      </c>
      <c r="EG29" s="37">
        <v>0</v>
      </c>
      <c r="EH29" s="37">
        <v>0</v>
      </c>
      <c r="EI29" s="37">
        <v>0</v>
      </c>
      <c r="EJ29" s="37">
        <v>0</v>
      </c>
      <c r="EK29" s="37">
        <v>0</v>
      </c>
      <c r="EL29" s="37">
        <v>0</v>
      </c>
      <c r="EM29" s="37">
        <v>0</v>
      </c>
      <c r="EO29" s="37"/>
      <c r="EP29" s="36" t="s">
        <v>168</v>
      </c>
      <c r="EQ29" s="37">
        <v>0.1</v>
      </c>
      <c r="ER29" s="37">
        <v>0.1</v>
      </c>
      <c r="ES29" s="37">
        <v>0.1</v>
      </c>
      <c r="ET29" s="37">
        <v>0.1</v>
      </c>
      <c r="EU29" s="37">
        <v>0.1</v>
      </c>
      <c r="EV29" s="37">
        <v>0.1</v>
      </c>
      <c r="EW29" s="37">
        <v>0.2</v>
      </c>
      <c r="EX29" s="37">
        <v>0.2</v>
      </c>
      <c r="EY29" s="37">
        <v>0.2</v>
      </c>
      <c r="EZ29" s="37">
        <v>0.2</v>
      </c>
      <c r="FA29" s="37">
        <v>0.2</v>
      </c>
      <c r="FB29" s="37">
        <v>0.2</v>
      </c>
      <c r="FC29" s="37">
        <v>0.2</v>
      </c>
      <c r="FD29" s="37">
        <v>0.2</v>
      </c>
      <c r="FE29" s="37">
        <v>0.2</v>
      </c>
      <c r="FF29" s="37">
        <v>0.2</v>
      </c>
      <c r="FG29" s="37">
        <v>0.2</v>
      </c>
      <c r="FH29" s="37">
        <v>0.2</v>
      </c>
      <c r="FI29" s="37">
        <v>0.2</v>
      </c>
      <c r="FJ29" s="37">
        <v>0.2</v>
      </c>
      <c r="FK29" s="37">
        <v>0.2</v>
      </c>
    </row>
    <row r="30" spans="1:167" ht="14.5">
      <c r="A30" s="206"/>
      <c r="B30" s="206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206"/>
      <c r="Z30" s="206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206"/>
      <c r="AX30" s="206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206"/>
      <c r="BV30" s="206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206"/>
      <c r="CT30" s="206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206"/>
      <c r="DR30" s="206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206"/>
      <c r="EP30" s="206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4.5">
      <c r="A31" s="37"/>
      <c r="B31" s="19" t="s">
        <v>16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9" t="s">
        <v>16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9" t="s">
        <v>16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9" t="s">
        <v>16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9" t="s">
        <v>16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9" t="s">
        <v>16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9" t="s">
        <v>16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4.5">
      <c r="A32" s="37"/>
      <c r="B32" s="36" t="s">
        <v>155</v>
      </c>
      <c r="C32" s="37">
        <v>19.5</v>
      </c>
      <c r="D32" s="37">
        <v>17.3</v>
      </c>
      <c r="E32" s="37">
        <v>15.1</v>
      </c>
      <c r="F32" s="37">
        <v>13.1</v>
      </c>
      <c r="G32" s="37">
        <v>11.4</v>
      </c>
      <c r="H32" s="37">
        <v>9.5</v>
      </c>
      <c r="I32" s="37">
        <v>7.9</v>
      </c>
      <c r="J32" s="37">
        <v>6.4</v>
      </c>
      <c r="K32" s="37">
        <v>5.4</v>
      </c>
      <c r="L32" s="37">
        <v>4.3</v>
      </c>
      <c r="M32" s="37">
        <v>3.3</v>
      </c>
      <c r="N32" s="37">
        <v>2.4</v>
      </c>
      <c r="O32" s="37">
        <v>1.8</v>
      </c>
      <c r="P32" s="37">
        <v>1.2</v>
      </c>
      <c r="Q32" s="37">
        <v>0.6</v>
      </c>
      <c r="R32" s="37">
        <v>0.2</v>
      </c>
      <c r="S32" s="37">
        <v>0</v>
      </c>
      <c r="T32" s="37">
        <v>0</v>
      </c>
      <c r="U32" s="37">
        <v>0</v>
      </c>
      <c r="V32" s="37">
        <v>0</v>
      </c>
      <c r="W32" s="37">
        <v>0</v>
      </c>
      <c r="Y32" s="37"/>
      <c r="Z32" s="36" t="s">
        <v>155</v>
      </c>
      <c r="AA32" s="37">
        <v>2.6</v>
      </c>
      <c r="AB32" s="37">
        <v>1.7</v>
      </c>
      <c r="AC32" s="37">
        <v>0.6</v>
      </c>
      <c r="AD32" s="37">
        <v>0</v>
      </c>
      <c r="AE32" s="37">
        <v>0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0</v>
      </c>
      <c r="AT32" s="37">
        <v>0</v>
      </c>
      <c r="AU32" s="37">
        <v>0</v>
      </c>
      <c r="AW32" s="37"/>
      <c r="AX32" s="36" t="s">
        <v>155</v>
      </c>
      <c r="AY32" s="37">
        <v>0</v>
      </c>
      <c r="AZ32" s="37">
        <v>0</v>
      </c>
      <c r="BA32" s="37">
        <v>0</v>
      </c>
      <c r="BB32" s="37">
        <v>0</v>
      </c>
      <c r="BC32" s="37">
        <v>0</v>
      </c>
      <c r="BD32" s="37">
        <v>0</v>
      </c>
      <c r="BE32" s="37">
        <v>0</v>
      </c>
      <c r="BF32" s="37">
        <v>0</v>
      </c>
      <c r="BG32" s="37">
        <v>0</v>
      </c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7">
        <v>0</v>
      </c>
      <c r="BP32" s="37">
        <v>0</v>
      </c>
      <c r="BQ32" s="37">
        <v>0</v>
      </c>
      <c r="BR32" s="37">
        <v>0</v>
      </c>
      <c r="BS32" s="37">
        <v>0</v>
      </c>
      <c r="BU32" s="37"/>
      <c r="BV32" s="36" t="s">
        <v>155</v>
      </c>
      <c r="BW32" s="37">
        <v>0</v>
      </c>
      <c r="BX32" s="37">
        <v>0</v>
      </c>
      <c r="BY32" s="37">
        <v>0</v>
      </c>
      <c r="BZ32" s="37">
        <v>0</v>
      </c>
      <c r="CA32" s="37">
        <v>0</v>
      </c>
      <c r="CB32" s="37">
        <v>0</v>
      </c>
      <c r="CC32" s="37">
        <v>0</v>
      </c>
      <c r="CD32" s="37">
        <v>0</v>
      </c>
      <c r="CE32" s="37">
        <v>0</v>
      </c>
      <c r="CF32" s="37">
        <v>0</v>
      </c>
      <c r="CG32" s="37">
        <v>0</v>
      </c>
      <c r="CH32" s="37">
        <v>0</v>
      </c>
      <c r="CI32" s="37">
        <v>0</v>
      </c>
      <c r="CJ32" s="37">
        <v>0</v>
      </c>
      <c r="CK32" s="37">
        <v>0</v>
      </c>
      <c r="CL32" s="37">
        <v>0</v>
      </c>
      <c r="CM32" s="37">
        <v>0</v>
      </c>
      <c r="CN32" s="37">
        <v>0</v>
      </c>
      <c r="CO32" s="37">
        <v>0</v>
      </c>
      <c r="CP32" s="37">
        <v>0</v>
      </c>
      <c r="CQ32" s="37">
        <v>0</v>
      </c>
      <c r="CS32" s="37"/>
      <c r="CT32" s="36" t="s">
        <v>155</v>
      </c>
      <c r="CU32" s="37">
        <v>0.3</v>
      </c>
      <c r="CV32" s="37">
        <v>0</v>
      </c>
      <c r="CW32" s="37">
        <v>0</v>
      </c>
      <c r="CX32" s="37">
        <v>0</v>
      </c>
      <c r="CY32" s="37">
        <v>0</v>
      </c>
      <c r="CZ32" s="37">
        <v>0</v>
      </c>
      <c r="DA32" s="37">
        <v>0</v>
      </c>
      <c r="DB32" s="37">
        <v>0</v>
      </c>
      <c r="DC32" s="37">
        <v>0</v>
      </c>
      <c r="DD32" s="37">
        <v>0</v>
      </c>
      <c r="DE32" s="37">
        <v>0</v>
      </c>
      <c r="DF32" s="37">
        <v>0</v>
      </c>
      <c r="DG32" s="37">
        <v>0</v>
      </c>
      <c r="DH32" s="37">
        <v>0</v>
      </c>
      <c r="DI32" s="37">
        <v>0</v>
      </c>
      <c r="DJ32" s="37">
        <v>0</v>
      </c>
      <c r="DK32" s="37">
        <v>0</v>
      </c>
      <c r="DL32" s="37">
        <v>0</v>
      </c>
      <c r="DM32" s="37">
        <v>0</v>
      </c>
      <c r="DN32" s="37">
        <v>0</v>
      </c>
      <c r="DO32" s="37">
        <v>0</v>
      </c>
      <c r="DQ32" s="37"/>
      <c r="DR32" s="36" t="s">
        <v>155</v>
      </c>
      <c r="DS32" s="37">
        <v>0</v>
      </c>
      <c r="DT32" s="37">
        <v>0</v>
      </c>
      <c r="DU32" s="37">
        <v>0</v>
      </c>
      <c r="DV32" s="37">
        <v>0</v>
      </c>
      <c r="DW32" s="37">
        <v>0</v>
      </c>
      <c r="DX32" s="37">
        <v>0</v>
      </c>
      <c r="DY32" s="37">
        <v>0</v>
      </c>
      <c r="DZ32" s="37">
        <v>0</v>
      </c>
      <c r="EA32" s="37">
        <v>0</v>
      </c>
      <c r="EB32" s="37">
        <v>0</v>
      </c>
      <c r="EC32" s="37">
        <v>0</v>
      </c>
      <c r="ED32" s="37">
        <v>0</v>
      </c>
      <c r="EE32" s="37">
        <v>0</v>
      </c>
      <c r="EF32" s="37">
        <v>0</v>
      </c>
      <c r="EG32" s="37">
        <v>0</v>
      </c>
      <c r="EH32" s="37">
        <v>0</v>
      </c>
      <c r="EI32" s="37">
        <v>0</v>
      </c>
      <c r="EJ32" s="37">
        <v>0</v>
      </c>
      <c r="EK32" s="37">
        <v>0</v>
      </c>
      <c r="EL32" s="37">
        <v>0</v>
      </c>
      <c r="EM32" s="37">
        <v>0</v>
      </c>
      <c r="EO32" s="37"/>
      <c r="EP32" s="36" t="s">
        <v>155</v>
      </c>
      <c r="EQ32" s="37">
        <v>1.7</v>
      </c>
      <c r="ER32" s="37">
        <v>1.5</v>
      </c>
      <c r="ES32" s="37">
        <v>1.3</v>
      </c>
      <c r="ET32" s="37">
        <v>1.2</v>
      </c>
      <c r="EU32" s="37">
        <v>1.1000000000000001</v>
      </c>
      <c r="EV32" s="37">
        <v>0.9</v>
      </c>
      <c r="EW32" s="37">
        <v>0.9</v>
      </c>
      <c r="EX32" s="37">
        <v>0.8</v>
      </c>
      <c r="EY32" s="37">
        <v>0.7</v>
      </c>
      <c r="EZ32" s="37">
        <v>0.7</v>
      </c>
      <c r="FA32" s="37">
        <v>0.6</v>
      </c>
      <c r="FB32" s="37">
        <v>0.5</v>
      </c>
      <c r="FC32" s="37">
        <v>0.5</v>
      </c>
      <c r="FD32" s="37">
        <v>0.4</v>
      </c>
      <c r="FE32" s="37">
        <v>0.3</v>
      </c>
      <c r="FF32" s="37">
        <v>0.3</v>
      </c>
      <c r="FG32" s="37">
        <v>0.3</v>
      </c>
      <c r="FH32" s="37">
        <v>0.2</v>
      </c>
      <c r="FI32" s="37">
        <v>0.2</v>
      </c>
      <c r="FJ32" s="37">
        <v>0.2</v>
      </c>
      <c r="FK32" s="37">
        <v>0.2</v>
      </c>
    </row>
    <row r="33" spans="1:167" ht="14.5">
      <c r="A33" s="37"/>
      <c r="B33" s="36" t="s">
        <v>156</v>
      </c>
      <c r="C33" s="37">
        <v>20.8</v>
      </c>
      <c r="D33" s="37">
        <v>23</v>
      </c>
      <c r="E33" s="37">
        <v>25.1</v>
      </c>
      <c r="F33" s="37">
        <v>26.6</v>
      </c>
      <c r="G33" s="37">
        <v>27.7</v>
      </c>
      <c r="H33" s="37">
        <v>28.7</v>
      </c>
      <c r="I33" s="37">
        <v>29.3</v>
      </c>
      <c r="J33" s="37">
        <v>29.6</v>
      </c>
      <c r="K33" s="37">
        <v>29.6</v>
      </c>
      <c r="L33" s="37">
        <v>29.5</v>
      </c>
      <c r="M33" s="37">
        <v>29.2</v>
      </c>
      <c r="N33" s="37">
        <v>28.9</v>
      </c>
      <c r="O33" s="37">
        <v>28.4</v>
      </c>
      <c r="P33" s="37">
        <v>27.9</v>
      </c>
      <c r="Q33" s="37">
        <v>27.2</v>
      </c>
      <c r="R33" s="37">
        <v>26.4</v>
      </c>
      <c r="S33" s="37">
        <v>25.3</v>
      </c>
      <c r="T33" s="37">
        <v>24</v>
      </c>
      <c r="U33" s="37">
        <v>23.2</v>
      </c>
      <c r="V33" s="37">
        <v>22.4</v>
      </c>
      <c r="W33" s="37">
        <v>21.4</v>
      </c>
      <c r="Y33" s="37"/>
      <c r="Z33" s="36" t="s">
        <v>156</v>
      </c>
      <c r="AA33" s="37">
        <v>9.5</v>
      </c>
      <c r="AB33" s="37">
        <v>9.8000000000000007</v>
      </c>
      <c r="AC33" s="37">
        <v>10.3</v>
      </c>
      <c r="AD33" s="37">
        <v>10.1</v>
      </c>
      <c r="AE33" s="37">
        <v>10</v>
      </c>
      <c r="AF33" s="37">
        <v>9.8000000000000007</v>
      </c>
      <c r="AG33" s="37">
        <v>9.5</v>
      </c>
      <c r="AH33" s="37">
        <v>9.3000000000000007</v>
      </c>
      <c r="AI33" s="37">
        <v>9.1</v>
      </c>
      <c r="AJ33" s="37">
        <v>9</v>
      </c>
      <c r="AK33" s="37">
        <v>8.8000000000000007</v>
      </c>
      <c r="AL33" s="37">
        <v>8.6999999999999993</v>
      </c>
      <c r="AM33" s="37">
        <v>8.5</v>
      </c>
      <c r="AN33" s="37">
        <v>8.3000000000000007</v>
      </c>
      <c r="AO33" s="37">
        <v>8.1</v>
      </c>
      <c r="AP33" s="37">
        <v>7.8</v>
      </c>
      <c r="AQ33" s="37">
        <v>7.4</v>
      </c>
      <c r="AR33" s="37">
        <v>6.9</v>
      </c>
      <c r="AS33" s="37">
        <v>6.2</v>
      </c>
      <c r="AT33" s="37">
        <v>5.5</v>
      </c>
      <c r="AU33" s="37">
        <v>4.7</v>
      </c>
      <c r="AW33" s="37"/>
      <c r="AX33" s="36" t="s">
        <v>156</v>
      </c>
      <c r="AY33" s="37">
        <v>5.0999999999999996</v>
      </c>
      <c r="AZ33" s="37">
        <v>5.5</v>
      </c>
      <c r="BA33" s="37">
        <v>5.5</v>
      </c>
      <c r="BB33" s="37">
        <v>5.5</v>
      </c>
      <c r="BC33" s="37">
        <v>5.6</v>
      </c>
      <c r="BD33" s="37">
        <v>5.6</v>
      </c>
      <c r="BE33" s="37">
        <v>5.5</v>
      </c>
      <c r="BF33" s="37">
        <v>5.4</v>
      </c>
      <c r="BG33" s="37">
        <v>5.4</v>
      </c>
      <c r="BH33" s="37">
        <v>5.3</v>
      </c>
      <c r="BI33" s="37">
        <v>5.3</v>
      </c>
      <c r="BJ33" s="37">
        <v>5.2</v>
      </c>
      <c r="BK33" s="37">
        <v>5.0999999999999996</v>
      </c>
      <c r="BL33" s="37">
        <v>5</v>
      </c>
      <c r="BM33" s="37">
        <v>4.8</v>
      </c>
      <c r="BN33" s="37">
        <v>4.5999999999999996</v>
      </c>
      <c r="BO33" s="37">
        <v>4.3</v>
      </c>
      <c r="BP33" s="37">
        <v>3.9</v>
      </c>
      <c r="BQ33" s="37">
        <v>3.5</v>
      </c>
      <c r="BR33" s="37">
        <v>3.1</v>
      </c>
      <c r="BS33" s="37">
        <v>2.6</v>
      </c>
      <c r="BU33" s="37"/>
      <c r="BV33" s="36" t="s">
        <v>156</v>
      </c>
      <c r="BW33" s="37">
        <v>1.7</v>
      </c>
      <c r="BX33" s="37">
        <v>1.7</v>
      </c>
      <c r="BY33" s="37">
        <v>1.7</v>
      </c>
      <c r="BZ33" s="37">
        <v>1.7</v>
      </c>
      <c r="CA33" s="37">
        <v>1.6</v>
      </c>
      <c r="CB33" s="37">
        <v>1.6</v>
      </c>
      <c r="CC33" s="37">
        <v>1.6</v>
      </c>
      <c r="CD33" s="37">
        <v>1.6</v>
      </c>
      <c r="CE33" s="37">
        <v>1.6</v>
      </c>
      <c r="CF33" s="37">
        <v>1.5</v>
      </c>
      <c r="CG33" s="37">
        <v>1.5</v>
      </c>
      <c r="CH33" s="37">
        <v>1.5</v>
      </c>
      <c r="CI33" s="37">
        <v>1.5</v>
      </c>
      <c r="CJ33" s="37">
        <v>1.4</v>
      </c>
      <c r="CK33" s="37">
        <v>1.3</v>
      </c>
      <c r="CL33" s="37">
        <v>1.3</v>
      </c>
      <c r="CM33" s="37">
        <v>1.1000000000000001</v>
      </c>
      <c r="CN33" s="37">
        <v>1</v>
      </c>
      <c r="CO33" s="37">
        <v>0.8</v>
      </c>
      <c r="CP33" s="37">
        <v>0.6</v>
      </c>
      <c r="CQ33" s="37">
        <v>0.5</v>
      </c>
      <c r="CS33" s="37"/>
      <c r="CT33" s="36" t="s">
        <v>156</v>
      </c>
      <c r="CU33" s="37">
        <v>2</v>
      </c>
      <c r="CV33" s="37">
        <v>2.4</v>
      </c>
      <c r="CW33" s="37">
        <v>2.4</v>
      </c>
      <c r="CX33" s="37">
        <v>2.4</v>
      </c>
      <c r="CY33" s="37">
        <v>2.4</v>
      </c>
      <c r="CZ33" s="37">
        <v>2.4</v>
      </c>
      <c r="DA33" s="37">
        <v>2.4</v>
      </c>
      <c r="DB33" s="37">
        <v>2.4</v>
      </c>
      <c r="DC33" s="37">
        <v>2.2999999999999998</v>
      </c>
      <c r="DD33" s="37">
        <v>2.2999999999999998</v>
      </c>
      <c r="DE33" s="37">
        <v>2.2999999999999998</v>
      </c>
      <c r="DF33" s="37">
        <v>2.2000000000000002</v>
      </c>
      <c r="DG33" s="37">
        <v>2.2000000000000002</v>
      </c>
      <c r="DH33" s="37">
        <v>2.2000000000000002</v>
      </c>
      <c r="DI33" s="37">
        <v>2.2000000000000002</v>
      </c>
      <c r="DJ33" s="37">
        <v>2.1</v>
      </c>
      <c r="DK33" s="37">
        <v>2.1</v>
      </c>
      <c r="DL33" s="37">
        <v>2</v>
      </c>
      <c r="DM33" s="37">
        <v>1.9</v>
      </c>
      <c r="DN33" s="37">
        <v>1.7</v>
      </c>
      <c r="DO33" s="37">
        <v>1.5</v>
      </c>
      <c r="DQ33" s="37"/>
      <c r="DR33" s="36" t="s">
        <v>156</v>
      </c>
      <c r="DS33" s="37">
        <v>0.2</v>
      </c>
      <c r="DT33" s="37">
        <v>0.2</v>
      </c>
      <c r="DU33" s="37">
        <v>0.2</v>
      </c>
      <c r="DV33" s="37">
        <v>0.3</v>
      </c>
      <c r="DW33" s="37">
        <v>0.3</v>
      </c>
      <c r="DX33" s="37">
        <v>0.3</v>
      </c>
      <c r="DY33" s="37">
        <v>0.3</v>
      </c>
      <c r="DZ33" s="37">
        <v>0.3</v>
      </c>
      <c r="EA33" s="37">
        <v>0.3</v>
      </c>
      <c r="EB33" s="37">
        <v>0.3</v>
      </c>
      <c r="EC33" s="37">
        <v>0.3</v>
      </c>
      <c r="ED33" s="37">
        <v>0.3</v>
      </c>
      <c r="EE33" s="37">
        <v>0.3</v>
      </c>
      <c r="EF33" s="37">
        <v>0.3</v>
      </c>
      <c r="EG33" s="37">
        <v>0.3</v>
      </c>
      <c r="EH33" s="37">
        <v>0.2</v>
      </c>
      <c r="EI33" s="37">
        <v>0.2</v>
      </c>
      <c r="EJ33" s="37">
        <v>0.2</v>
      </c>
      <c r="EK33" s="37">
        <v>0.2</v>
      </c>
      <c r="EL33" s="37">
        <v>0.2</v>
      </c>
      <c r="EM33" s="37">
        <v>0.2</v>
      </c>
      <c r="EO33" s="37"/>
      <c r="EP33" s="36" t="s">
        <v>156</v>
      </c>
      <c r="EQ33" s="37">
        <v>2.7</v>
      </c>
      <c r="ER33" s="37">
        <v>3.3</v>
      </c>
      <c r="ES33" s="37">
        <v>3.6</v>
      </c>
      <c r="ET33" s="37">
        <v>3.9</v>
      </c>
      <c r="EU33" s="37">
        <v>4.2</v>
      </c>
      <c r="EV33" s="37">
        <v>4.5</v>
      </c>
      <c r="EW33" s="37">
        <v>4.7</v>
      </c>
      <c r="EX33" s="37">
        <v>4.8</v>
      </c>
      <c r="EY33" s="37">
        <v>4.8</v>
      </c>
      <c r="EZ33" s="37">
        <v>4.7</v>
      </c>
      <c r="FA33" s="37">
        <v>4.7</v>
      </c>
      <c r="FB33" s="37">
        <v>4.7</v>
      </c>
      <c r="FC33" s="37">
        <v>4.8</v>
      </c>
      <c r="FD33" s="37">
        <v>4.8</v>
      </c>
      <c r="FE33" s="37">
        <v>4.8</v>
      </c>
      <c r="FF33" s="37">
        <v>4.8</v>
      </c>
      <c r="FG33" s="37">
        <v>4.7</v>
      </c>
      <c r="FH33" s="37">
        <v>4.5999999999999996</v>
      </c>
      <c r="FI33" s="37">
        <v>4.5</v>
      </c>
      <c r="FJ33" s="37">
        <v>4.3</v>
      </c>
      <c r="FK33" s="37">
        <v>4.0999999999999996</v>
      </c>
    </row>
    <row r="34" spans="1:167" ht="14.5">
      <c r="A34" s="37"/>
      <c r="B34" s="36" t="s">
        <v>157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7">
        <v>0</v>
      </c>
      <c r="Y34" s="37"/>
      <c r="Z34" s="36" t="s">
        <v>157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7">
        <v>0</v>
      </c>
      <c r="AU34" s="37">
        <v>0</v>
      </c>
      <c r="AW34" s="37"/>
      <c r="AX34" s="36" t="s">
        <v>157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0</v>
      </c>
      <c r="BF34" s="37">
        <v>0</v>
      </c>
      <c r="BG34" s="37">
        <v>0</v>
      </c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7">
        <v>0</v>
      </c>
      <c r="BP34" s="37">
        <v>0</v>
      </c>
      <c r="BQ34" s="37">
        <v>0</v>
      </c>
      <c r="BR34" s="37">
        <v>0</v>
      </c>
      <c r="BS34" s="37">
        <v>0</v>
      </c>
      <c r="BU34" s="37"/>
      <c r="BV34" s="36" t="s">
        <v>157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0</v>
      </c>
      <c r="CD34" s="37">
        <v>0</v>
      </c>
      <c r="CE34" s="37">
        <v>0</v>
      </c>
      <c r="CF34" s="37">
        <v>0</v>
      </c>
      <c r="CG34" s="37">
        <v>0</v>
      </c>
      <c r="CH34" s="37">
        <v>0</v>
      </c>
      <c r="CI34" s="37">
        <v>0</v>
      </c>
      <c r="CJ34" s="37">
        <v>0</v>
      </c>
      <c r="CK34" s="37">
        <v>0</v>
      </c>
      <c r="CL34" s="37">
        <v>0</v>
      </c>
      <c r="CM34" s="37">
        <v>0</v>
      </c>
      <c r="CN34" s="37">
        <v>0</v>
      </c>
      <c r="CO34" s="37">
        <v>0</v>
      </c>
      <c r="CP34" s="37">
        <v>0</v>
      </c>
      <c r="CQ34" s="37">
        <v>0</v>
      </c>
      <c r="CS34" s="37"/>
      <c r="CT34" s="36" t="s">
        <v>157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0</v>
      </c>
      <c r="DB34" s="37">
        <v>0</v>
      </c>
      <c r="DC34" s="37">
        <v>0</v>
      </c>
      <c r="DD34" s="37">
        <v>0</v>
      </c>
      <c r="DE34" s="37">
        <v>0</v>
      </c>
      <c r="DF34" s="37">
        <v>0</v>
      </c>
      <c r="DG34" s="37">
        <v>0</v>
      </c>
      <c r="DH34" s="37">
        <v>0</v>
      </c>
      <c r="DI34" s="37">
        <v>0</v>
      </c>
      <c r="DJ34" s="37">
        <v>0</v>
      </c>
      <c r="DK34" s="37">
        <v>0</v>
      </c>
      <c r="DL34" s="37">
        <v>0</v>
      </c>
      <c r="DM34" s="37">
        <v>0</v>
      </c>
      <c r="DN34" s="37">
        <v>0</v>
      </c>
      <c r="DO34" s="37">
        <v>0</v>
      </c>
      <c r="DQ34" s="37"/>
      <c r="DR34" s="36" t="s">
        <v>157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0</v>
      </c>
      <c r="DZ34" s="37">
        <v>0</v>
      </c>
      <c r="EA34" s="37">
        <v>0</v>
      </c>
      <c r="EB34" s="37">
        <v>0</v>
      </c>
      <c r="EC34" s="37">
        <v>0</v>
      </c>
      <c r="ED34" s="37">
        <v>0</v>
      </c>
      <c r="EE34" s="37">
        <v>0</v>
      </c>
      <c r="EF34" s="37">
        <v>0</v>
      </c>
      <c r="EG34" s="37">
        <v>0</v>
      </c>
      <c r="EH34" s="37">
        <v>0</v>
      </c>
      <c r="EI34" s="37">
        <v>0</v>
      </c>
      <c r="EJ34" s="37">
        <v>0</v>
      </c>
      <c r="EK34" s="37">
        <v>0</v>
      </c>
      <c r="EL34" s="37">
        <v>0</v>
      </c>
      <c r="EM34" s="37">
        <v>0</v>
      </c>
      <c r="EO34" s="37"/>
      <c r="EP34" s="36" t="s">
        <v>157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0</v>
      </c>
      <c r="EX34" s="37">
        <v>0</v>
      </c>
      <c r="EY34" s="37">
        <v>0</v>
      </c>
      <c r="EZ34" s="37">
        <v>0</v>
      </c>
      <c r="FA34" s="37">
        <v>0</v>
      </c>
      <c r="FB34" s="37">
        <v>0</v>
      </c>
      <c r="FC34" s="37">
        <v>0</v>
      </c>
      <c r="FD34" s="37">
        <v>0</v>
      </c>
      <c r="FE34" s="37">
        <v>0</v>
      </c>
      <c r="FF34" s="37">
        <v>0</v>
      </c>
      <c r="FG34" s="37">
        <v>0</v>
      </c>
      <c r="FH34" s="37">
        <v>0</v>
      </c>
      <c r="FI34" s="37">
        <v>0</v>
      </c>
      <c r="FJ34" s="37">
        <v>0</v>
      </c>
      <c r="FK34" s="37">
        <v>0</v>
      </c>
    </row>
    <row r="35" spans="1:167" ht="14.5">
      <c r="A35" s="37"/>
      <c r="B35" s="36" t="s">
        <v>158</v>
      </c>
      <c r="C35" s="37">
        <v>0.4</v>
      </c>
      <c r="D35" s="37">
        <v>0.4</v>
      </c>
      <c r="E35" s="37">
        <v>0.4</v>
      </c>
      <c r="F35" s="37">
        <v>0.3</v>
      </c>
      <c r="G35" s="37">
        <v>0.3</v>
      </c>
      <c r="H35" s="37">
        <v>0.3</v>
      </c>
      <c r="I35" s="37">
        <v>0.3</v>
      </c>
      <c r="J35" s="37">
        <v>0.3</v>
      </c>
      <c r="K35" s="37">
        <v>0.2</v>
      </c>
      <c r="L35" s="37">
        <v>0.2</v>
      </c>
      <c r="M35" s="37">
        <v>0.2</v>
      </c>
      <c r="N35" s="37">
        <v>0.1</v>
      </c>
      <c r="O35" s="37">
        <v>0.1</v>
      </c>
      <c r="P35" s="37">
        <v>0.1</v>
      </c>
      <c r="Q35" s="37">
        <v>0.1</v>
      </c>
      <c r="R35" s="37">
        <v>0</v>
      </c>
      <c r="S35" s="37">
        <v>0</v>
      </c>
      <c r="T35" s="37">
        <v>0</v>
      </c>
      <c r="U35" s="37">
        <v>0</v>
      </c>
      <c r="V35" s="37">
        <v>0</v>
      </c>
      <c r="W35" s="37">
        <v>0</v>
      </c>
      <c r="Y35" s="37"/>
      <c r="Z35" s="36" t="s">
        <v>158</v>
      </c>
      <c r="AA35" s="37">
        <v>5</v>
      </c>
      <c r="AB35" s="37">
        <v>5</v>
      </c>
      <c r="AC35" s="37">
        <v>4.7</v>
      </c>
      <c r="AD35" s="37">
        <v>4.5</v>
      </c>
      <c r="AE35" s="37">
        <v>4</v>
      </c>
      <c r="AF35" s="37">
        <v>3.6</v>
      </c>
      <c r="AG35" s="37">
        <v>3</v>
      </c>
      <c r="AH35" s="37">
        <v>2.5</v>
      </c>
      <c r="AI35" s="37">
        <v>2.1</v>
      </c>
      <c r="AJ35" s="37">
        <v>1.6</v>
      </c>
      <c r="AK35" s="37">
        <v>1.3</v>
      </c>
      <c r="AL35" s="37">
        <v>1</v>
      </c>
      <c r="AM35" s="37">
        <v>0.7</v>
      </c>
      <c r="AN35" s="37">
        <v>0.5</v>
      </c>
      <c r="AO35" s="37">
        <v>0.4</v>
      </c>
      <c r="AP35" s="37">
        <v>0.3</v>
      </c>
      <c r="AQ35" s="37">
        <v>0.2</v>
      </c>
      <c r="AR35" s="37">
        <v>0.1</v>
      </c>
      <c r="AS35" s="37">
        <v>0.1</v>
      </c>
      <c r="AT35" s="37">
        <v>0</v>
      </c>
      <c r="AU35" s="37">
        <v>0</v>
      </c>
      <c r="AW35" s="37"/>
      <c r="AX35" s="36" t="s">
        <v>158</v>
      </c>
      <c r="AY35" s="37">
        <v>43.8</v>
      </c>
      <c r="AZ35" s="37">
        <v>40.9</v>
      </c>
      <c r="BA35" s="37">
        <v>37.5</v>
      </c>
      <c r="BB35" s="37">
        <v>34.200000000000003</v>
      </c>
      <c r="BC35" s="37">
        <v>30.8</v>
      </c>
      <c r="BD35" s="37">
        <v>27.5</v>
      </c>
      <c r="BE35" s="37">
        <v>24.2</v>
      </c>
      <c r="BF35" s="37">
        <v>21</v>
      </c>
      <c r="BG35" s="37">
        <v>17.899999999999999</v>
      </c>
      <c r="BH35" s="37">
        <v>14.9</v>
      </c>
      <c r="BI35" s="37">
        <v>12.2</v>
      </c>
      <c r="BJ35" s="37">
        <v>9.6999999999999993</v>
      </c>
      <c r="BK35" s="37">
        <v>7.4</v>
      </c>
      <c r="BL35" s="37">
        <v>5.3</v>
      </c>
      <c r="BM35" s="37">
        <v>3.6</v>
      </c>
      <c r="BN35" s="37">
        <v>2.2000000000000002</v>
      </c>
      <c r="BO35" s="37">
        <v>1.1000000000000001</v>
      </c>
      <c r="BP35" s="37">
        <v>0.2</v>
      </c>
      <c r="BQ35" s="37">
        <v>0</v>
      </c>
      <c r="BR35" s="37">
        <v>0</v>
      </c>
      <c r="BS35" s="37">
        <v>0</v>
      </c>
      <c r="BU35" s="37"/>
      <c r="BV35" s="36" t="s">
        <v>158</v>
      </c>
      <c r="BW35" s="37">
        <v>35.299999999999997</v>
      </c>
      <c r="BX35" s="37">
        <v>32.6</v>
      </c>
      <c r="BY35" s="37">
        <v>30</v>
      </c>
      <c r="BZ35" s="37">
        <v>27.6</v>
      </c>
      <c r="CA35" s="37">
        <v>25.1</v>
      </c>
      <c r="CB35" s="37">
        <v>22.7</v>
      </c>
      <c r="CC35" s="37">
        <v>20.399999999999999</v>
      </c>
      <c r="CD35" s="37">
        <v>18.100000000000001</v>
      </c>
      <c r="CE35" s="37">
        <v>15.9</v>
      </c>
      <c r="CF35" s="37">
        <v>13.8</v>
      </c>
      <c r="CG35" s="37">
        <v>11.8</v>
      </c>
      <c r="CH35" s="37">
        <v>9.8000000000000007</v>
      </c>
      <c r="CI35" s="37">
        <v>7.9</v>
      </c>
      <c r="CJ35" s="37">
        <v>6.2</v>
      </c>
      <c r="CK35" s="37">
        <v>4.5999999999999996</v>
      </c>
      <c r="CL35" s="37">
        <v>3.3</v>
      </c>
      <c r="CM35" s="37">
        <v>2.2999999999999998</v>
      </c>
      <c r="CN35" s="37">
        <v>1.5</v>
      </c>
      <c r="CO35" s="37">
        <v>1</v>
      </c>
      <c r="CP35" s="37">
        <v>0.7</v>
      </c>
      <c r="CQ35" s="37">
        <v>0.5</v>
      </c>
      <c r="CS35" s="37"/>
      <c r="CT35" s="36" t="s">
        <v>158</v>
      </c>
      <c r="CU35" s="37">
        <v>62.2</v>
      </c>
      <c r="CV35" s="37">
        <v>58.3</v>
      </c>
      <c r="CW35" s="37">
        <v>54</v>
      </c>
      <c r="CX35" s="37">
        <v>49.7</v>
      </c>
      <c r="CY35" s="37">
        <v>45.4</v>
      </c>
      <c r="CZ35" s="37">
        <v>41</v>
      </c>
      <c r="DA35" s="37">
        <v>36.799999999999997</v>
      </c>
      <c r="DB35" s="37">
        <v>32.4</v>
      </c>
      <c r="DC35" s="37">
        <v>28.2</v>
      </c>
      <c r="DD35" s="37">
        <v>24.3</v>
      </c>
      <c r="DE35" s="37">
        <v>20.399999999999999</v>
      </c>
      <c r="DF35" s="37">
        <v>16.8</v>
      </c>
      <c r="DG35" s="37">
        <v>13.4</v>
      </c>
      <c r="DH35" s="37">
        <v>10.3</v>
      </c>
      <c r="DI35" s="37">
        <v>7.7</v>
      </c>
      <c r="DJ35" s="37">
        <v>5.4</v>
      </c>
      <c r="DK35" s="37">
        <v>3.7</v>
      </c>
      <c r="DL35" s="37">
        <v>2.5</v>
      </c>
      <c r="DM35" s="37">
        <v>1.7</v>
      </c>
      <c r="DN35" s="37">
        <v>1</v>
      </c>
      <c r="DO35" s="37">
        <v>0.6</v>
      </c>
      <c r="DQ35" s="37"/>
      <c r="DR35" s="36" t="s">
        <v>158</v>
      </c>
      <c r="DS35" s="37">
        <v>50.3</v>
      </c>
      <c r="DT35" s="37">
        <v>45.9</v>
      </c>
      <c r="DU35" s="37">
        <v>41.2</v>
      </c>
      <c r="DV35" s="37">
        <v>36.799999999999997</v>
      </c>
      <c r="DW35" s="37">
        <v>31.6</v>
      </c>
      <c r="DX35" s="37">
        <v>27</v>
      </c>
      <c r="DY35" s="37">
        <v>22.6</v>
      </c>
      <c r="DZ35" s="37">
        <v>18.600000000000001</v>
      </c>
      <c r="EA35" s="37">
        <v>15.1</v>
      </c>
      <c r="EB35" s="37">
        <v>11.8</v>
      </c>
      <c r="EC35" s="37">
        <v>9</v>
      </c>
      <c r="ED35" s="37">
        <v>6.2</v>
      </c>
      <c r="EE35" s="37">
        <v>3.6</v>
      </c>
      <c r="EF35" s="37">
        <v>1.2</v>
      </c>
      <c r="EG35" s="37">
        <v>0</v>
      </c>
      <c r="EH35" s="37">
        <v>0</v>
      </c>
      <c r="EI35" s="37">
        <v>0</v>
      </c>
      <c r="EJ35" s="37">
        <v>0</v>
      </c>
      <c r="EK35" s="37">
        <v>0</v>
      </c>
      <c r="EL35" s="37">
        <v>0</v>
      </c>
      <c r="EM35" s="37">
        <v>0</v>
      </c>
      <c r="EO35" s="37"/>
      <c r="EP35" s="36" t="s">
        <v>158</v>
      </c>
      <c r="EQ35" s="37">
        <v>29</v>
      </c>
      <c r="ER35" s="37">
        <v>26.9</v>
      </c>
      <c r="ES35" s="37">
        <v>24.8</v>
      </c>
      <c r="ET35" s="37">
        <v>22.6</v>
      </c>
      <c r="EU35" s="37">
        <v>20.2</v>
      </c>
      <c r="EV35" s="37">
        <v>17.8</v>
      </c>
      <c r="EW35" s="37">
        <v>15.4</v>
      </c>
      <c r="EX35" s="37">
        <v>13.2</v>
      </c>
      <c r="EY35" s="37">
        <v>11.1</v>
      </c>
      <c r="EZ35" s="37">
        <v>8.8000000000000007</v>
      </c>
      <c r="FA35" s="37">
        <v>6.9</v>
      </c>
      <c r="FB35" s="37">
        <v>5.2</v>
      </c>
      <c r="FC35" s="37">
        <v>3.5</v>
      </c>
      <c r="FD35" s="37">
        <v>1.9</v>
      </c>
      <c r="FE35" s="37">
        <v>0.4</v>
      </c>
      <c r="FF35" s="37">
        <v>0.1</v>
      </c>
      <c r="FG35" s="37">
        <v>0.1</v>
      </c>
      <c r="FH35" s="37">
        <v>0</v>
      </c>
      <c r="FI35" s="37">
        <v>0</v>
      </c>
      <c r="FJ35" s="37">
        <v>0</v>
      </c>
      <c r="FK35" s="37">
        <v>0</v>
      </c>
    </row>
    <row r="36" spans="1:167" ht="14.5">
      <c r="A36" s="37"/>
      <c r="B36" s="36" t="s">
        <v>159</v>
      </c>
      <c r="C36" s="37">
        <v>1.1000000000000001</v>
      </c>
      <c r="D36" s="37">
        <v>1.1000000000000001</v>
      </c>
      <c r="E36" s="37">
        <v>1.1000000000000001</v>
      </c>
      <c r="F36" s="37">
        <v>1.2</v>
      </c>
      <c r="G36" s="37">
        <v>1.2</v>
      </c>
      <c r="H36" s="37">
        <v>1.2</v>
      </c>
      <c r="I36" s="37">
        <v>1.3</v>
      </c>
      <c r="J36" s="37">
        <v>1.5</v>
      </c>
      <c r="K36" s="37">
        <v>1.6</v>
      </c>
      <c r="L36" s="37">
        <v>1.6</v>
      </c>
      <c r="M36" s="37">
        <v>1.6</v>
      </c>
      <c r="N36" s="37">
        <v>1.7</v>
      </c>
      <c r="O36" s="37">
        <v>1.7</v>
      </c>
      <c r="P36" s="37">
        <v>1.8</v>
      </c>
      <c r="Q36" s="37">
        <v>1.8</v>
      </c>
      <c r="R36" s="37">
        <v>2</v>
      </c>
      <c r="S36" s="37">
        <v>2.2999999999999998</v>
      </c>
      <c r="T36" s="37">
        <v>2.6</v>
      </c>
      <c r="U36" s="37">
        <v>2.7</v>
      </c>
      <c r="V36" s="37">
        <v>2.8</v>
      </c>
      <c r="W36" s="37">
        <v>3</v>
      </c>
      <c r="Y36" s="37"/>
      <c r="Z36" s="36" t="s">
        <v>159</v>
      </c>
      <c r="AA36" s="37">
        <v>0.2</v>
      </c>
      <c r="AB36" s="37">
        <v>0.2</v>
      </c>
      <c r="AC36" s="37">
        <v>0.2</v>
      </c>
      <c r="AD36" s="37">
        <v>0.3</v>
      </c>
      <c r="AE36" s="37">
        <v>0.7</v>
      </c>
      <c r="AF36" s="37">
        <v>1</v>
      </c>
      <c r="AG36" s="37">
        <v>1.5</v>
      </c>
      <c r="AH36" s="37">
        <v>2</v>
      </c>
      <c r="AI36" s="37">
        <v>2.4</v>
      </c>
      <c r="AJ36" s="37">
        <v>2.8</v>
      </c>
      <c r="AK36" s="37">
        <v>3.1</v>
      </c>
      <c r="AL36" s="37">
        <v>3.4</v>
      </c>
      <c r="AM36" s="37">
        <v>3.7</v>
      </c>
      <c r="AN36" s="37">
        <v>3.9</v>
      </c>
      <c r="AO36" s="37">
        <v>4</v>
      </c>
      <c r="AP36" s="37">
        <v>4.0999999999999996</v>
      </c>
      <c r="AQ36" s="37">
        <v>4.2</v>
      </c>
      <c r="AR36" s="37">
        <v>4.2</v>
      </c>
      <c r="AS36" s="37">
        <v>4.3</v>
      </c>
      <c r="AT36" s="37">
        <v>4.3</v>
      </c>
      <c r="AU36" s="37">
        <v>4.4000000000000004</v>
      </c>
      <c r="AW36" s="37"/>
      <c r="AX36" s="36" t="s">
        <v>159</v>
      </c>
      <c r="AY36" s="37">
        <v>19.600000000000001</v>
      </c>
      <c r="AZ36" s="37">
        <v>22.3</v>
      </c>
      <c r="BA36" s="37">
        <v>25.8</v>
      </c>
      <c r="BB36" s="37">
        <v>29.1</v>
      </c>
      <c r="BC36" s="37">
        <v>32.4</v>
      </c>
      <c r="BD36" s="37">
        <v>35.6</v>
      </c>
      <c r="BE36" s="37">
        <v>38.9</v>
      </c>
      <c r="BF36" s="37">
        <v>41.9</v>
      </c>
      <c r="BG36" s="37">
        <v>44.7</v>
      </c>
      <c r="BH36" s="37">
        <v>47.2</v>
      </c>
      <c r="BI36" s="37">
        <v>49.6</v>
      </c>
      <c r="BJ36" s="37">
        <v>51.8</v>
      </c>
      <c r="BK36" s="37">
        <v>53.7</v>
      </c>
      <c r="BL36" s="37">
        <v>55.4</v>
      </c>
      <c r="BM36" s="37">
        <v>56.7</v>
      </c>
      <c r="BN36" s="37">
        <v>57.8</v>
      </c>
      <c r="BO36" s="37">
        <v>58.6</v>
      </c>
      <c r="BP36" s="37">
        <v>59.2</v>
      </c>
      <c r="BQ36" s="37">
        <v>59.5</v>
      </c>
      <c r="BR36" s="37">
        <v>59.5</v>
      </c>
      <c r="BS36" s="37">
        <v>59.6</v>
      </c>
      <c r="BU36" s="37"/>
      <c r="BV36" s="36" t="s">
        <v>159</v>
      </c>
      <c r="BW36" s="37">
        <v>21.3</v>
      </c>
      <c r="BX36" s="37">
        <v>24.1</v>
      </c>
      <c r="BY36" s="37">
        <v>26.6</v>
      </c>
      <c r="BZ36" s="37">
        <v>29.1</v>
      </c>
      <c r="CA36" s="37">
        <v>31.3</v>
      </c>
      <c r="CB36" s="37">
        <v>33.200000000000003</v>
      </c>
      <c r="CC36" s="37">
        <v>35.5</v>
      </c>
      <c r="CD36" s="37">
        <v>37.299999999999997</v>
      </c>
      <c r="CE36" s="37">
        <v>38.9</v>
      </c>
      <c r="CF36" s="37">
        <v>40.6</v>
      </c>
      <c r="CG36" s="37">
        <v>42.3</v>
      </c>
      <c r="CH36" s="37">
        <v>43.9</v>
      </c>
      <c r="CI36" s="37">
        <v>45.4</v>
      </c>
      <c r="CJ36" s="37">
        <v>46.8</v>
      </c>
      <c r="CK36" s="37">
        <v>47.9</v>
      </c>
      <c r="CL36" s="37">
        <v>48.8</v>
      </c>
      <c r="CM36" s="37">
        <v>49.5</v>
      </c>
      <c r="CN36" s="37">
        <v>49.9</v>
      </c>
      <c r="CO36" s="37">
        <v>50.2</v>
      </c>
      <c r="CP36" s="37">
        <v>50.4</v>
      </c>
      <c r="CQ36" s="37">
        <v>50.5</v>
      </c>
      <c r="CS36" s="37"/>
      <c r="CT36" s="36" t="s">
        <v>159</v>
      </c>
      <c r="CU36" s="37">
        <v>25.3</v>
      </c>
      <c r="CV36" s="37">
        <v>29.3</v>
      </c>
      <c r="CW36" s="37">
        <v>33.700000000000003</v>
      </c>
      <c r="CX36" s="37">
        <v>38.1</v>
      </c>
      <c r="CY36" s="37">
        <v>42.5</v>
      </c>
      <c r="CZ36" s="37">
        <v>47</v>
      </c>
      <c r="DA36" s="37">
        <v>51.2</v>
      </c>
      <c r="DB36" s="37">
        <v>55.5</v>
      </c>
      <c r="DC36" s="37">
        <v>59.7</v>
      </c>
      <c r="DD36" s="37">
        <v>63.4</v>
      </c>
      <c r="DE36" s="37">
        <v>67</v>
      </c>
      <c r="DF36" s="37">
        <v>70.3</v>
      </c>
      <c r="DG36" s="37">
        <v>73.3</v>
      </c>
      <c r="DH36" s="37">
        <v>75.8</v>
      </c>
      <c r="DI36" s="37">
        <v>77.8</v>
      </c>
      <c r="DJ36" s="37">
        <v>79.3</v>
      </c>
      <c r="DK36" s="37">
        <v>80.099999999999994</v>
      </c>
      <c r="DL36" s="37">
        <v>80.3</v>
      </c>
      <c r="DM36" s="37">
        <v>80.599999999999994</v>
      </c>
      <c r="DN36" s="37">
        <v>80.900000000000006</v>
      </c>
      <c r="DO36" s="37">
        <v>80.900000000000006</v>
      </c>
      <c r="DQ36" s="37"/>
      <c r="DR36" s="36" t="s">
        <v>159</v>
      </c>
      <c r="DS36" s="37">
        <v>37.799999999999997</v>
      </c>
      <c r="DT36" s="37">
        <v>41.8</v>
      </c>
      <c r="DU36" s="37">
        <v>46.2</v>
      </c>
      <c r="DV36" s="37">
        <v>50</v>
      </c>
      <c r="DW36" s="37">
        <v>54.6</v>
      </c>
      <c r="DX36" s="37">
        <v>58.6</v>
      </c>
      <c r="DY36" s="37">
        <v>62.4</v>
      </c>
      <c r="DZ36" s="37">
        <v>65.8</v>
      </c>
      <c r="EA36" s="37">
        <v>68.599999999999994</v>
      </c>
      <c r="EB36" s="37">
        <v>71</v>
      </c>
      <c r="EC36" s="37">
        <v>73.2</v>
      </c>
      <c r="ED36" s="37">
        <v>75.3</v>
      </c>
      <c r="EE36" s="37">
        <v>77.2</v>
      </c>
      <c r="EF36" s="37">
        <v>78.8</v>
      </c>
      <c r="EG36" s="37">
        <v>79.400000000000006</v>
      </c>
      <c r="EH36" s="37">
        <v>78.900000000000006</v>
      </c>
      <c r="EI36" s="37">
        <v>78.2</v>
      </c>
      <c r="EJ36" s="37">
        <v>77.5</v>
      </c>
      <c r="EK36" s="37">
        <v>77.099999999999994</v>
      </c>
      <c r="EL36" s="37">
        <v>76.599999999999994</v>
      </c>
      <c r="EM36" s="37">
        <v>76.099999999999994</v>
      </c>
      <c r="EO36" s="37"/>
      <c r="EP36" s="36" t="s">
        <v>159</v>
      </c>
      <c r="EQ36" s="37">
        <v>23.5</v>
      </c>
      <c r="ER36" s="37">
        <v>25.1</v>
      </c>
      <c r="ES36" s="37">
        <v>27.2</v>
      </c>
      <c r="ET36" s="37">
        <v>29.5</v>
      </c>
      <c r="EU36" s="37">
        <v>31.6</v>
      </c>
      <c r="EV36" s="37">
        <v>33.6</v>
      </c>
      <c r="EW36" s="37">
        <v>35.4</v>
      </c>
      <c r="EX36" s="37">
        <v>37.200000000000003</v>
      </c>
      <c r="EY36" s="37">
        <v>38.799999999999997</v>
      </c>
      <c r="EZ36" s="37">
        <v>40.299999999999997</v>
      </c>
      <c r="FA36" s="37">
        <v>41.2</v>
      </c>
      <c r="FB36" s="37">
        <v>41.9</v>
      </c>
      <c r="FC36" s="37">
        <v>42.5</v>
      </c>
      <c r="FD36" s="37">
        <v>43</v>
      </c>
      <c r="FE36" s="37">
        <v>43.3</v>
      </c>
      <c r="FF36" s="37">
        <v>43.2</v>
      </c>
      <c r="FG36" s="37">
        <v>42.6</v>
      </c>
      <c r="FH36" s="37">
        <v>42</v>
      </c>
      <c r="FI36" s="37">
        <v>41.8</v>
      </c>
      <c r="FJ36" s="37">
        <v>41.5</v>
      </c>
      <c r="FK36" s="37">
        <v>41.2</v>
      </c>
    </row>
    <row r="37" spans="1:167" ht="14.5">
      <c r="A37" s="37"/>
      <c r="B37" s="36" t="s">
        <v>160</v>
      </c>
      <c r="C37" s="37">
        <v>0</v>
      </c>
      <c r="D37" s="37">
        <v>0</v>
      </c>
      <c r="E37" s="37">
        <v>0</v>
      </c>
      <c r="F37" s="37">
        <v>0</v>
      </c>
      <c r="G37" s="37">
        <v>0</v>
      </c>
      <c r="H37" s="37">
        <v>0</v>
      </c>
      <c r="I37" s="37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7">
        <v>0</v>
      </c>
      <c r="Y37" s="37"/>
      <c r="Z37" s="36" t="s">
        <v>160</v>
      </c>
      <c r="AA37" s="37">
        <v>0</v>
      </c>
      <c r="AB37" s="37">
        <v>0</v>
      </c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</v>
      </c>
      <c r="AI37" s="37">
        <v>0</v>
      </c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>
        <v>0</v>
      </c>
      <c r="AR37" s="37">
        <v>0</v>
      </c>
      <c r="AS37" s="37">
        <v>0</v>
      </c>
      <c r="AT37" s="37">
        <v>0</v>
      </c>
      <c r="AU37" s="37">
        <v>0</v>
      </c>
      <c r="AW37" s="37"/>
      <c r="AX37" s="36" t="s">
        <v>160</v>
      </c>
      <c r="AY37" s="37">
        <v>0</v>
      </c>
      <c r="AZ37" s="37">
        <v>0</v>
      </c>
      <c r="BA37" s="37">
        <v>0</v>
      </c>
      <c r="BB37" s="37">
        <v>0</v>
      </c>
      <c r="BC37" s="37">
        <v>0</v>
      </c>
      <c r="BD37" s="37">
        <v>0</v>
      </c>
      <c r="BE37" s="37">
        <v>0</v>
      </c>
      <c r="BF37" s="37">
        <v>0</v>
      </c>
      <c r="BG37" s="37">
        <v>0</v>
      </c>
      <c r="BH37" s="37">
        <v>0</v>
      </c>
      <c r="BI37" s="37">
        <v>0</v>
      </c>
      <c r="BJ37" s="37">
        <v>0</v>
      </c>
      <c r="BK37" s="37">
        <v>0</v>
      </c>
      <c r="BL37" s="37">
        <v>0</v>
      </c>
      <c r="BM37" s="37">
        <v>0</v>
      </c>
      <c r="BN37" s="37">
        <v>0</v>
      </c>
      <c r="BO37" s="37">
        <v>0</v>
      </c>
      <c r="BP37" s="37">
        <v>0</v>
      </c>
      <c r="BQ37" s="37">
        <v>0</v>
      </c>
      <c r="BR37" s="37">
        <v>0</v>
      </c>
      <c r="BS37" s="37">
        <v>0</v>
      </c>
      <c r="BU37" s="37"/>
      <c r="BV37" s="36" t="s">
        <v>160</v>
      </c>
      <c r="BW37" s="37">
        <v>0</v>
      </c>
      <c r="BX37" s="37">
        <v>0</v>
      </c>
      <c r="BY37" s="37">
        <v>0</v>
      </c>
      <c r="BZ37" s="37">
        <v>0</v>
      </c>
      <c r="CA37" s="37">
        <v>0</v>
      </c>
      <c r="CB37" s="37">
        <v>0</v>
      </c>
      <c r="CC37" s="37">
        <v>0</v>
      </c>
      <c r="CD37" s="37">
        <v>0</v>
      </c>
      <c r="CE37" s="37">
        <v>0</v>
      </c>
      <c r="CF37" s="37">
        <v>0</v>
      </c>
      <c r="CG37" s="37">
        <v>0</v>
      </c>
      <c r="CH37" s="37">
        <v>0</v>
      </c>
      <c r="CI37" s="37">
        <v>0</v>
      </c>
      <c r="CJ37" s="37">
        <v>0</v>
      </c>
      <c r="CK37" s="37">
        <v>0</v>
      </c>
      <c r="CL37" s="37">
        <v>0</v>
      </c>
      <c r="CM37" s="37">
        <v>0</v>
      </c>
      <c r="CN37" s="37">
        <v>0</v>
      </c>
      <c r="CO37" s="37">
        <v>0</v>
      </c>
      <c r="CP37" s="37">
        <v>0</v>
      </c>
      <c r="CQ37" s="37">
        <v>0</v>
      </c>
      <c r="CS37" s="37"/>
      <c r="CT37" s="36" t="s">
        <v>160</v>
      </c>
      <c r="CU37" s="37">
        <v>0</v>
      </c>
      <c r="CV37" s="37">
        <v>0</v>
      </c>
      <c r="CW37" s="37">
        <v>0</v>
      </c>
      <c r="CX37" s="37">
        <v>0</v>
      </c>
      <c r="CY37" s="37">
        <v>0</v>
      </c>
      <c r="CZ37" s="37">
        <v>0</v>
      </c>
      <c r="DA37" s="37">
        <v>0</v>
      </c>
      <c r="DB37" s="37">
        <v>0</v>
      </c>
      <c r="DC37" s="37">
        <v>0</v>
      </c>
      <c r="DD37" s="37">
        <v>0</v>
      </c>
      <c r="DE37" s="37">
        <v>0</v>
      </c>
      <c r="DF37" s="37">
        <v>0</v>
      </c>
      <c r="DG37" s="37">
        <v>0</v>
      </c>
      <c r="DH37" s="37">
        <v>0</v>
      </c>
      <c r="DI37" s="37">
        <v>0</v>
      </c>
      <c r="DJ37" s="37">
        <v>0</v>
      </c>
      <c r="DK37" s="37">
        <v>0</v>
      </c>
      <c r="DL37" s="37">
        <v>0</v>
      </c>
      <c r="DM37" s="37">
        <v>0</v>
      </c>
      <c r="DN37" s="37">
        <v>0</v>
      </c>
      <c r="DO37" s="37">
        <v>0</v>
      </c>
      <c r="DQ37" s="37"/>
      <c r="DR37" s="36" t="s">
        <v>160</v>
      </c>
      <c r="DS37" s="37">
        <v>0</v>
      </c>
      <c r="DT37" s="37">
        <v>0</v>
      </c>
      <c r="DU37" s="37">
        <v>0</v>
      </c>
      <c r="DV37" s="37">
        <v>0</v>
      </c>
      <c r="DW37" s="37">
        <v>0</v>
      </c>
      <c r="DX37" s="37">
        <v>0</v>
      </c>
      <c r="DY37" s="37">
        <v>0</v>
      </c>
      <c r="DZ37" s="37">
        <v>0</v>
      </c>
      <c r="EA37" s="37">
        <v>0</v>
      </c>
      <c r="EB37" s="37">
        <v>0</v>
      </c>
      <c r="EC37" s="37">
        <v>0</v>
      </c>
      <c r="ED37" s="37">
        <v>0</v>
      </c>
      <c r="EE37" s="37">
        <v>0</v>
      </c>
      <c r="EF37" s="37">
        <v>0</v>
      </c>
      <c r="EG37" s="37">
        <v>0</v>
      </c>
      <c r="EH37" s="37">
        <v>0</v>
      </c>
      <c r="EI37" s="37">
        <v>0</v>
      </c>
      <c r="EJ37" s="37">
        <v>0</v>
      </c>
      <c r="EK37" s="37">
        <v>0</v>
      </c>
      <c r="EL37" s="37">
        <v>0</v>
      </c>
      <c r="EM37" s="37">
        <v>0</v>
      </c>
      <c r="EO37" s="37"/>
      <c r="EP37" s="36" t="s">
        <v>160</v>
      </c>
      <c r="EQ37" s="37">
        <v>0</v>
      </c>
      <c r="ER37" s="37">
        <v>0</v>
      </c>
      <c r="ES37" s="37">
        <v>0</v>
      </c>
      <c r="ET37" s="37">
        <v>0</v>
      </c>
      <c r="EU37" s="37">
        <v>0</v>
      </c>
      <c r="EV37" s="37">
        <v>0</v>
      </c>
      <c r="EW37" s="37">
        <v>0</v>
      </c>
      <c r="EX37" s="37">
        <v>0</v>
      </c>
      <c r="EY37" s="37">
        <v>0</v>
      </c>
      <c r="EZ37" s="37">
        <v>0</v>
      </c>
      <c r="FA37" s="37">
        <v>0</v>
      </c>
      <c r="FB37" s="37">
        <v>0</v>
      </c>
      <c r="FC37" s="37">
        <v>0</v>
      </c>
      <c r="FD37" s="37">
        <v>0</v>
      </c>
      <c r="FE37" s="37">
        <v>0</v>
      </c>
      <c r="FF37" s="37">
        <v>0</v>
      </c>
      <c r="FG37" s="37">
        <v>0</v>
      </c>
      <c r="FH37" s="37">
        <v>0</v>
      </c>
      <c r="FI37" s="37">
        <v>0</v>
      </c>
      <c r="FJ37" s="37">
        <v>0</v>
      </c>
      <c r="FK37" s="37">
        <v>0</v>
      </c>
    </row>
    <row r="38" spans="1:167" ht="14.5">
      <c r="A38" s="37"/>
      <c r="B38" s="36" t="s">
        <v>161</v>
      </c>
      <c r="C38" s="37">
        <v>37.9</v>
      </c>
      <c r="D38" s="37">
        <v>38.200000000000003</v>
      </c>
      <c r="E38" s="37">
        <v>38.200000000000003</v>
      </c>
      <c r="F38" s="37">
        <v>38.6</v>
      </c>
      <c r="G38" s="37">
        <v>39.1</v>
      </c>
      <c r="H38" s="37">
        <v>40</v>
      </c>
      <c r="I38" s="37">
        <v>41.1</v>
      </c>
      <c r="J38" s="37">
        <v>42.1</v>
      </c>
      <c r="K38" s="37">
        <v>43.3</v>
      </c>
      <c r="L38" s="37">
        <v>45</v>
      </c>
      <c r="M38" s="37">
        <v>46.8</v>
      </c>
      <c r="N38" s="37">
        <v>48.5</v>
      </c>
      <c r="O38" s="37">
        <v>50.2</v>
      </c>
      <c r="P38" s="37">
        <v>52</v>
      </c>
      <c r="Q38" s="37">
        <v>53.7</v>
      </c>
      <c r="R38" s="37">
        <v>55.4</v>
      </c>
      <c r="S38" s="37">
        <v>56.9</v>
      </c>
      <c r="T38" s="37">
        <v>58.5</v>
      </c>
      <c r="U38" s="37">
        <v>59.4</v>
      </c>
      <c r="V38" s="37">
        <v>60.3</v>
      </c>
      <c r="W38" s="37">
        <v>61.3</v>
      </c>
      <c r="Y38" s="37"/>
      <c r="Z38" s="36" t="s">
        <v>176</v>
      </c>
      <c r="AA38" s="37">
        <v>57.2</v>
      </c>
      <c r="AB38" s="37">
        <v>57.5</v>
      </c>
      <c r="AC38" s="37">
        <v>58.1</v>
      </c>
      <c r="AD38" s="37">
        <v>58.8</v>
      </c>
      <c r="AE38" s="37">
        <v>59.1</v>
      </c>
      <c r="AF38" s="37">
        <v>59.4</v>
      </c>
      <c r="AG38" s="37">
        <v>60</v>
      </c>
      <c r="AH38" s="37">
        <v>60.4</v>
      </c>
      <c r="AI38" s="37">
        <v>60.7</v>
      </c>
      <c r="AJ38" s="37">
        <v>60.9</v>
      </c>
      <c r="AK38" s="37">
        <v>61.1</v>
      </c>
      <c r="AL38" s="37">
        <v>61.2</v>
      </c>
      <c r="AM38" s="37">
        <v>61.3</v>
      </c>
      <c r="AN38" s="37">
        <v>61.4</v>
      </c>
      <c r="AO38" s="37">
        <v>61.5</v>
      </c>
      <c r="AP38" s="37">
        <v>61.7</v>
      </c>
      <c r="AQ38" s="37">
        <v>61.9</v>
      </c>
      <c r="AR38" s="37">
        <v>62.1</v>
      </c>
      <c r="AS38" s="37">
        <v>62.4</v>
      </c>
      <c r="AT38" s="37">
        <v>62.7</v>
      </c>
      <c r="AU38" s="37">
        <v>63</v>
      </c>
      <c r="AW38" s="37"/>
      <c r="AX38" s="36" t="s">
        <v>176</v>
      </c>
      <c r="AY38" s="37">
        <v>14.4</v>
      </c>
      <c r="AZ38" s="37">
        <v>14.1</v>
      </c>
      <c r="BA38" s="37">
        <v>13.8</v>
      </c>
      <c r="BB38" s="37">
        <v>13.6</v>
      </c>
      <c r="BC38" s="37">
        <v>13.5</v>
      </c>
      <c r="BD38" s="37">
        <v>13.4</v>
      </c>
      <c r="BE38" s="37">
        <v>13.4</v>
      </c>
      <c r="BF38" s="37">
        <v>13.5</v>
      </c>
      <c r="BG38" s="37">
        <v>13.6</v>
      </c>
      <c r="BH38" s="37">
        <v>13.7</v>
      </c>
      <c r="BI38" s="37">
        <v>13.9</v>
      </c>
      <c r="BJ38" s="37">
        <v>14.1</v>
      </c>
      <c r="BK38" s="37">
        <v>14.3</v>
      </c>
      <c r="BL38" s="37">
        <v>14.5</v>
      </c>
      <c r="BM38" s="37">
        <v>14.7</v>
      </c>
      <c r="BN38" s="37">
        <v>14.9</v>
      </c>
      <c r="BO38" s="37">
        <v>15.1</v>
      </c>
      <c r="BP38" s="37">
        <v>15.3</v>
      </c>
      <c r="BQ38" s="37">
        <v>15.4</v>
      </c>
      <c r="BR38" s="37">
        <v>15.4</v>
      </c>
      <c r="BS38" s="37">
        <v>15.5</v>
      </c>
      <c r="BU38" s="37"/>
      <c r="BV38" s="36" t="s">
        <v>176</v>
      </c>
      <c r="BW38" s="37">
        <v>27.5</v>
      </c>
      <c r="BX38" s="37">
        <v>27.3</v>
      </c>
      <c r="BY38" s="37">
        <v>27.4</v>
      </c>
      <c r="BZ38" s="37">
        <v>27.3</v>
      </c>
      <c r="CA38" s="37">
        <v>27.7</v>
      </c>
      <c r="CB38" s="37">
        <v>28.2</v>
      </c>
      <c r="CC38" s="37">
        <v>28.3</v>
      </c>
      <c r="CD38" s="37">
        <v>28.9</v>
      </c>
      <c r="CE38" s="37">
        <v>29.5</v>
      </c>
      <c r="CF38" s="37">
        <v>29.8</v>
      </c>
      <c r="CG38" s="37">
        <v>30.3</v>
      </c>
      <c r="CH38" s="37">
        <v>30.7</v>
      </c>
      <c r="CI38" s="37">
        <v>31.1</v>
      </c>
      <c r="CJ38" s="37">
        <v>31.6</v>
      </c>
      <c r="CK38" s="37">
        <v>32</v>
      </c>
      <c r="CL38" s="37">
        <v>32.5</v>
      </c>
      <c r="CM38" s="37">
        <v>32.9</v>
      </c>
      <c r="CN38" s="37">
        <v>33.299999999999997</v>
      </c>
      <c r="CO38" s="37">
        <v>33.6</v>
      </c>
      <c r="CP38" s="37">
        <v>33.799999999999997</v>
      </c>
      <c r="CQ38" s="37">
        <v>34</v>
      </c>
      <c r="CS38" s="37"/>
      <c r="CT38" s="36" t="s">
        <v>176</v>
      </c>
      <c r="CU38" s="37">
        <v>3.2</v>
      </c>
      <c r="CV38" s="37">
        <v>3</v>
      </c>
      <c r="CW38" s="37">
        <v>2.9</v>
      </c>
      <c r="CX38" s="37">
        <v>2.8</v>
      </c>
      <c r="CY38" s="37">
        <v>2.7</v>
      </c>
      <c r="CZ38" s="37">
        <v>2.8</v>
      </c>
      <c r="DA38" s="37">
        <v>2.9</v>
      </c>
      <c r="DB38" s="37">
        <v>3.1</v>
      </c>
      <c r="DC38" s="37">
        <v>3.4</v>
      </c>
      <c r="DD38" s="37">
        <v>3.8</v>
      </c>
      <c r="DE38" s="37">
        <v>4.4000000000000004</v>
      </c>
      <c r="DF38" s="37">
        <v>5</v>
      </c>
      <c r="DG38" s="37">
        <v>5.7</v>
      </c>
      <c r="DH38" s="37">
        <v>6.5</v>
      </c>
      <c r="DI38" s="37">
        <v>7.3</v>
      </c>
      <c r="DJ38" s="37">
        <v>8.3000000000000007</v>
      </c>
      <c r="DK38" s="37">
        <v>9.4</v>
      </c>
      <c r="DL38" s="37">
        <v>10.6</v>
      </c>
      <c r="DM38" s="37">
        <v>11.2</v>
      </c>
      <c r="DN38" s="37">
        <v>11.8</v>
      </c>
      <c r="DO38" s="37">
        <v>12.4</v>
      </c>
      <c r="DQ38" s="37"/>
      <c r="DR38" s="36" t="s">
        <v>176</v>
      </c>
      <c r="DS38" s="37">
        <v>1.4</v>
      </c>
      <c r="DT38" s="37">
        <v>1.6</v>
      </c>
      <c r="DU38" s="37">
        <v>1.6</v>
      </c>
      <c r="DV38" s="37">
        <v>2</v>
      </c>
      <c r="DW38" s="37">
        <v>2.4</v>
      </c>
      <c r="DX38" s="37">
        <v>2.8</v>
      </c>
      <c r="DY38" s="37">
        <v>3.2</v>
      </c>
      <c r="DZ38" s="37">
        <v>3.7</v>
      </c>
      <c r="EA38" s="37">
        <v>4.2</v>
      </c>
      <c r="EB38" s="37">
        <v>4.9000000000000004</v>
      </c>
      <c r="EC38" s="37">
        <v>5.3</v>
      </c>
      <c r="ED38" s="37">
        <v>5.8</v>
      </c>
      <c r="EE38" s="37">
        <v>6.4</v>
      </c>
      <c r="EF38" s="37">
        <v>7</v>
      </c>
      <c r="EG38" s="37">
        <v>7.6</v>
      </c>
      <c r="EH38" s="37">
        <v>8.1999999999999993</v>
      </c>
      <c r="EI38" s="37">
        <v>8.8000000000000007</v>
      </c>
      <c r="EJ38" s="37">
        <v>9.5</v>
      </c>
      <c r="EK38" s="37">
        <v>9.8000000000000007</v>
      </c>
      <c r="EL38" s="37">
        <v>10.1</v>
      </c>
      <c r="EM38" s="37">
        <v>10.4</v>
      </c>
      <c r="EO38" s="37"/>
      <c r="EP38" s="36" t="s">
        <v>161</v>
      </c>
      <c r="EQ38" s="37">
        <v>26.9</v>
      </c>
      <c r="ER38" s="37">
        <v>26.7</v>
      </c>
      <c r="ES38" s="37">
        <v>26.2</v>
      </c>
      <c r="ET38" s="37">
        <v>25.9</v>
      </c>
      <c r="EU38" s="37">
        <v>25.8</v>
      </c>
      <c r="EV38" s="37">
        <v>25.9</v>
      </c>
      <c r="EW38" s="37">
        <v>26.3</v>
      </c>
      <c r="EX38" s="37">
        <v>26.8</v>
      </c>
      <c r="EY38" s="37">
        <v>27.3</v>
      </c>
      <c r="EZ38" s="37">
        <v>28.2</v>
      </c>
      <c r="FA38" s="37">
        <v>29.2</v>
      </c>
      <c r="FB38" s="37">
        <v>30.1</v>
      </c>
      <c r="FC38" s="37">
        <v>31.1</v>
      </c>
      <c r="FD38" s="37">
        <v>32.1</v>
      </c>
      <c r="FE38" s="37">
        <v>33.1</v>
      </c>
      <c r="FF38" s="37">
        <v>33.799999999999997</v>
      </c>
      <c r="FG38" s="37">
        <v>34.5</v>
      </c>
      <c r="FH38" s="37">
        <v>35.299999999999997</v>
      </c>
      <c r="FI38" s="37">
        <v>35.6</v>
      </c>
      <c r="FJ38" s="37">
        <v>36</v>
      </c>
      <c r="FK38" s="37">
        <v>36.5</v>
      </c>
    </row>
    <row r="39" spans="1:167" ht="14.5">
      <c r="A39" s="37"/>
      <c r="B39" s="36" t="s">
        <v>162</v>
      </c>
      <c r="C39" s="37">
        <v>0.5</v>
      </c>
      <c r="D39" s="37">
        <v>0.6</v>
      </c>
      <c r="E39" s="37">
        <v>0.6</v>
      </c>
      <c r="F39" s="37">
        <v>0.6</v>
      </c>
      <c r="G39" s="37">
        <v>0.6</v>
      </c>
      <c r="H39" s="37">
        <v>0.7</v>
      </c>
      <c r="I39" s="37">
        <v>0.7</v>
      </c>
      <c r="J39" s="37">
        <v>0.7</v>
      </c>
      <c r="K39" s="37">
        <v>0.7</v>
      </c>
      <c r="L39" s="37">
        <v>0.8</v>
      </c>
      <c r="M39" s="37">
        <v>0.8</v>
      </c>
      <c r="N39" s="37">
        <v>0.8</v>
      </c>
      <c r="O39" s="37">
        <v>0.8</v>
      </c>
      <c r="P39" s="37">
        <v>0.8</v>
      </c>
      <c r="Q39" s="37">
        <v>0.8</v>
      </c>
      <c r="R39" s="37">
        <v>0.8</v>
      </c>
      <c r="S39" s="37">
        <v>0.8</v>
      </c>
      <c r="T39" s="37">
        <v>0.9</v>
      </c>
      <c r="U39" s="37">
        <v>0.9</v>
      </c>
      <c r="V39" s="37">
        <v>0.9</v>
      </c>
      <c r="W39" s="37">
        <v>1</v>
      </c>
      <c r="Y39" s="37"/>
      <c r="Z39" s="36" t="s">
        <v>162</v>
      </c>
      <c r="AA39" s="37">
        <v>0</v>
      </c>
      <c r="AB39" s="37">
        <v>0</v>
      </c>
      <c r="AC39" s="37">
        <v>0</v>
      </c>
      <c r="AD39" s="37">
        <v>0</v>
      </c>
      <c r="AE39" s="37">
        <v>0</v>
      </c>
      <c r="AF39" s="37">
        <v>0</v>
      </c>
      <c r="AG39" s="37">
        <v>0</v>
      </c>
      <c r="AH39" s="37">
        <v>0</v>
      </c>
      <c r="AI39" s="37">
        <v>0</v>
      </c>
      <c r="AJ39" s="37">
        <v>0</v>
      </c>
      <c r="AK39" s="37">
        <v>0</v>
      </c>
      <c r="AL39" s="37">
        <v>0</v>
      </c>
      <c r="AM39" s="37">
        <v>0</v>
      </c>
      <c r="AN39" s="37">
        <v>0</v>
      </c>
      <c r="AO39" s="37">
        <v>0</v>
      </c>
      <c r="AP39" s="37">
        <v>0</v>
      </c>
      <c r="AQ39" s="37">
        <v>0</v>
      </c>
      <c r="AR39" s="37">
        <v>0</v>
      </c>
      <c r="AS39" s="37">
        <v>0</v>
      </c>
      <c r="AT39" s="37">
        <v>0</v>
      </c>
      <c r="AU39" s="37">
        <v>0</v>
      </c>
      <c r="AW39" s="37"/>
      <c r="AX39" s="36" t="s">
        <v>162</v>
      </c>
      <c r="AY39" s="37">
        <v>1.7</v>
      </c>
      <c r="AZ39" s="37">
        <v>1.8</v>
      </c>
      <c r="BA39" s="37">
        <v>1.8</v>
      </c>
      <c r="BB39" s="37">
        <v>1.9</v>
      </c>
      <c r="BC39" s="37">
        <v>1.9</v>
      </c>
      <c r="BD39" s="37">
        <v>2</v>
      </c>
      <c r="BE39" s="37">
        <v>2</v>
      </c>
      <c r="BF39" s="37">
        <v>2.1</v>
      </c>
      <c r="BG39" s="37">
        <v>2.1</v>
      </c>
      <c r="BH39" s="37">
        <v>2.2000000000000002</v>
      </c>
      <c r="BI39" s="37">
        <v>2.2999999999999998</v>
      </c>
      <c r="BJ39" s="37">
        <v>2.2999999999999998</v>
      </c>
      <c r="BK39" s="37">
        <v>2.4</v>
      </c>
      <c r="BL39" s="37">
        <v>2.4</v>
      </c>
      <c r="BM39" s="37">
        <v>2.5</v>
      </c>
      <c r="BN39" s="37">
        <v>2.5</v>
      </c>
      <c r="BO39" s="37">
        <v>2.6</v>
      </c>
      <c r="BP39" s="37">
        <v>2.6</v>
      </c>
      <c r="BQ39" s="37">
        <v>2.7</v>
      </c>
      <c r="BR39" s="37">
        <v>2.7</v>
      </c>
      <c r="BS39" s="37">
        <v>2.8</v>
      </c>
      <c r="BU39" s="37"/>
      <c r="BV39" s="36" t="s">
        <v>162</v>
      </c>
      <c r="BW39" s="37">
        <v>0.2</v>
      </c>
      <c r="BX39" s="37">
        <v>0.2</v>
      </c>
      <c r="BY39" s="37">
        <v>0.1</v>
      </c>
      <c r="BZ39" s="37">
        <v>0.1</v>
      </c>
      <c r="CA39" s="37">
        <v>0.1</v>
      </c>
      <c r="CB39" s="37">
        <v>0.1</v>
      </c>
      <c r="CC39" s="37">
        <v>0</v>
      </c>
      <c r="CD39" s="37">
        <v>0</v>
      </c>
      <c r="CE39" s="37">
        <v>0</v>
      </c>
      <c r="CF39" s="37">
        <v>0</v>
      </c>
      <c r="CG39" s="37">
        <v>0</v>
      </c>
      <c r="CH39" s="37">
        <v>0</v>
      </c>
      <c r="CI39" s="37">
        <v>0</v>
      </c>
      <c r="CJ39" s="37">
        <v>0</v>
      </c>
      <c r="CK39" s="37">
        <v>0</v>
      </c>
      <c r="CL39" s="37">
        <v>0</v>
      </c>
      <c r="CM39" s="37">
        <v>0</v>
      </c>
      <c r="CN39" s="37">
        <v>0</v>
      </c>
      <c r="CO39" s="37">
        <v>0</v>
      </c>
      <c r="CP39" s="37">
        <v>0</v>
      </c>
      <c r="CQ39" s="37">
        <v>0</v>
      </c>
      <c r="CS39" s="37"/>
      <c r="CT39" s="36" t="s">
        <v>162</v>
      </c>
      <c r="CU39" s="37">
        <v>0</v>
      </c>
      <c r="CV39" s="37">
        <v>0</v>
      </c>
      <c r="CW39" s="37">
        <v>0</v>
      </c>
      <c r="CX39" s="37">
        <v>0</v>
      </c>
      <c r="CY39" s="37">
        <v>0</v>
      </c>
      <c r="CZ39" s="37">
        <v>0</v>
      </c>
      <c r="DA39" s="37">
        <v>0</v>
      </c>
      <c r="DB39" s="37">
        <v>0</v>
      </c>
      <c r="DC39" s="37">
        <v>0</v>
      </c>
      <c r="DD39" s="37">
        <v>0</v>
      </c>
      <c r="DE39" s="37">
        <v>0</v>
      </c>
      <c r="DF39" s="37">
        <v>0</v>
      </c>
      <c r="DG39" s="37">
        <v>0</v>
      </c>
      <c r="DH39" s="37">
        <v>0</v>
      </c>
      <c r="DI39" s="37">
        <v>0</v>
      </c>
      <c r="DJ39" s="37">
        <v>0</v>
      </c>
      <c r="DK39" s="37">
        <v>0</v>
      </c>
      <c r="DL39" s="37">
        <v>0</v>
      </c>
      <c r="DM39" s="37">
        <v>0</v>
      </c>
      <c r="DN39" s="37">
        <v>0</v>
      </c>
      <c r="DO39" s="37">
        <v>0</v>
      </c>
      <c r="DQ39" s="37"/>
      <c r="DR39" s="36" t="s">
        <v>162</v>
      </c>
      <c r="DS39" s="37">
        <v>3.8</v>
      </c>
      <c r="DT39" s="37">
        <v>4</v>
      </c>
      <c r="DU39" s="37">
        <v>4.2</v>
      </c>
      <c r="DV39" s="37">
        <v>4.4000000000000004</v>
      </c>
      <c r="DW39" s="37">
        <v>4.5999999999999996</v>
      </c>
      <c r="DX39" s="37">
        <v>4.8</v>
      </c>
      <c r="DY39" s="37">
        <v>4.9000000000000004</v>
      </c>
      <c r="DZ39" s="37">
        <v>5.0999999999999996</v>
      </c>
      <c r="EA39" s="37">
        <v>5.3</v>
      </c>
      <c r="EB39" s="37">
        <v>5.5</v>
      </c>
      <c r="EC39" s="37">
        <v>5.7</v>
      </c>
      <c r="ED39" s="37">
        <v>5.8</v>
      </c>
      <c r="EE39" s="37">
        <v>6</v>
      </c>
      <c r="EF39" s="37">
        <v>6.2</v>
      </c>
      <c r="EG39" s="37">
        <v>6.3</v>
      </c>
      <c r="EH39" s="37">
        <v>6.4</v>
      </c>
      <c r="EI39" s="37">
        <v>6.5</v>
      </c>
      <c r="EJ39" s="37">
        <v>6.6</v>
      </c>
      <c r="EK39" s="37">
        <v>6.7</v>
      </c>
      <c r="EL39" s="37">
        <v>6.9</v>
      </c>
      <c r="EM39" s="37">
        <v>7</v>
      </c>
      <c r="EO39" s="37"/>
      <c r="EP39" s="36" t="s">
        <v>162</v>
      </c>
      <c r="EQ39" s="37">
        <v>5.5</v>
      </c>
      <c r="ER39" s="37">
        <v>5.6</v>
      </c>
      <c r="ES39" s="37">
        <v>5.7</v>
      </c>
      <c r="ET39" s="37">
        <v>5.8</v>
      </c>
      <c r="EU39" s="37">
        <v>5.9</v>
      </c>
      <c r="EV39" s="37">
        <v>6</v>
      </c>
      <c r="EW39" s="37">
        <v>6.1</v>
      </c>
      <c r="EX39" s="37">
        <v>6.2</v>
      </c>
      <c r="EY39" s="37">
        <v>6.3</v>
      </c>
      <c r="EZ39" s="37">
        <v>6.4</v>
      </c>
      <c r="FA39" s="37">
        <v>6.5</v>
      </c>
      <c r="FB39" s="37">
        <v>6.6</v>
      </c>
      <c r="FC39" s="37">
        <v>6.7</v>
      </c>
      <c r="FD39" s="37">
        <v>6.8</v>
      </c>
      <c r="FE39" s="37">
        <v>6.9</v>
      </c>
      <c r="FF39" s="37">
        <v>6.9</v>
      </c>
      <c r="FG39" s="37">
        <v>7</v>
      </c>
      <c r="FH39" s="37">
        <v>7.1</v>
      </c>
      <c r="FI39" s="37">
        <v>7.1</v>
      </c>
      <c r="FJ39" s="37">
        <v>7.2</v>
      </c>
      <c r="FK39" s="37">
        <v>7.4</v>
      </c>
    </row>
    <row r="40" spans="1:167" ht="15.5">
      <c r="A40" s="37"/>
      <c r="B40" s="36" t="s">
        <v>163</v>
      </c>
      <c r="C40" s="37">
        <v>1.1000000000000001</v>
      </c>
      <c r="D40" s="37">
        <v>1.1000000000000001</v>
      </c>
      <c r="E40" s="37">
        <v>1.1000000000000001</v>
      </c>
      <c r="F40" s="37">
        <v>1.2</v>
      </c>
      <c r="G40" s="37">
        <v>1.4</v>
      </c>
      <c r="H40" s="37">
        <v>1.5</v>
      </c>
      <c r="I40" s="37">
        <v>1.6</v>
      </c>
      <c r="J40" s="37">
        <v>1.7</v>
      </c>
      <c r="K40" s="37">
        <v>1.8</v>
      </c>
      <c r="L40" s="37">
        <v>1.9</v>
      </c>
      <c r="M40" s="37">
        <v>1.9</v>
      </c>
      <c r="N40" s="37">
        <v>1.9</v>
      </c>
      <c r="O40" s="37">
        <v>1.8</v>
      </c>
      <c r="P40" s="37">
        <v>1.8</v>
      </c>
      <c r="Q40" s="37">
        <v>1.7</v>
      </c>
      <c r="R40" s="37">
        <v>1.7</v>
      </c>
      <c r="S40" s="37">
        <v>1.7</v>
      </c>
      <c r="T40" s="37">
        <v>1.6</v>
      </c>
      <c r="U40" s="37">
        <v>1.6</v>
      </c>
      <c r="V40" s="37">
        <v>1.6</v>
      </c>
      <c r="W40" s="37">
        <v>1.6</v>
      </c>
      <c r="Y40" s="37"/>
      <c r="Z40" s="36" t="s">
        <v>163</v>
      </c>
      <c r="AA40" s="37">
        <v>0.1</v>
      </c>
      <c r="AB40" s="37">
        <v>0.1</v>
      </c>
      <c r="AC40" s="37">
        <v>0.1</v>
      </c>
      <c r="AD40" s="37">
        <v>0.1</v>
      </c>
      <c r="AE40" s="37">
        <v>0.1</v>
      </c>
      <c r="AF40" s="37">
        <v>0.1</v>
      </c>
      <c r="AG40" s="37">
        <v>0.1</v>
      </c>
      <c r="AH40" s="37">
        <v>0.1</v>
      </c>
      <c r="AI40" s="37">
        <v>0.1</v>
      </c>
      <c r="AJ40" s="37">
        <v>0.1</v>
      </c>
      <c r="AK40" s="37">
        <v>0.2</v>
      </c>
      <c r="AL40" s="37">
        <v>0.2</v>
      </c>
      <c r="AM40" s="37">
        <v>0.2</v>
      </c>
      <c r="AN40" s="37">
        <v>0.2</v>
      </c>
      <c r="AO40" s="37">
        <v>0.2</v>
      </c>
      <c r="AP40" s="37">
        <v>0.2</v>
      </c>
      <c r="AQ40" s="37">
        <v>0.3</v>
      </c>
      <c r="AR40" s="37">
        <v>0.3</v>
      </c>
      <c r="AS40" s="37">
        <v>0.3</v>
      </c>
      <c r="AT40" s="37">
        <v>0.3</v>
      </c>
      <c r="AU40" s="37">
        <v>0.3</v>
      </c>
      <c r="AW40" s="37"/>
      <c r="AX40" s="36" t="s">
        <v>163</v>
      </c>
      <c r="AY40" s="37">
        <v>1.2</v>
      </c>
      <c r="AZ40" s="37">
        <v>1.2</v>
      </c>
      <c r="BA40" s="37">
        <v>1.1000000000000001</v>
      </c>
      <c r="BB40" s="37">
        <v>1.1000000000000001</v>
      </c>
      <c r="BC40" s="37">
        <v>1.1000000000000001</v>
      </c>
      <c r="BD40" s="37">
        <v>1.1000000000000001</v>
      </c>
      <c r="BE40" s="37">
        <v>1.1000000000000001</v>
      </c>
      <c r="BF40" s="37">
        <v>1.2</v>
      </c>
      <c r="BG40" s="37">
        <v>1.3</v>
      </c>
      <c r="BH40" s="37">
        <v>1.3</v>
      </c>
      <c r="BI40" s="37">
        <v>1.5</v>
      </c>
      <c r="BJ40" s="37">
        <v>1.6</v>
      </c>
      <c r="BK40" s="37">
        <v>1.7</v>
      </c>
      <c r="BL40" s="37">
        <v>1.8</v>
      </c>
      <c r="BM40" s="37">
        <v>2</v>
      </c>
      <c r="BN40" s="37">
        <v>2.2000000000000002</v>
      </c>
      <c r="BO40" s="37">
        <v>2.2999999999999998</v>
      </c>
      <c r="BP40" s="37">
        <v>2.5</v>
      </c>
      <c r="BQ40" s="37">
        <v>2.6</v>
      </c>
      <c r="BR40" s="37">
        <v>2.7</v>
      </c>
      <c r="BS40" s="37">
        <v>2.8</v>
      </c>
      <c r="BU40" s="37"/>
      <c r="BV40" s="36" t="s">
        <v>163</v>
      </c>
      <c r="BW40" s="37">
        <v>0.9</v>
      </c>
      <c r="BX40" s="37">
        <v>0.9</v>
      </c>
      <c r="BY40" s="37">
        <v>0.9</v>
      </c>
      <c r="BZ40" s="37">
        <v>0.9</v>
      </c>
      <c r="CA40" s="37">
        <v>0.9</v>
      </c>
      <c r="CB40" s="37">
        <v>0.8</v>
      </c>
      <c r="CC40" s="37">
        <v>0.8</v>
      </c>
      <c r="CD40" s="37">
        <v>0.8</v>
      </c>
      <c r="CE40" s="37">
        <v>0.7</v>
      </c>
      <c r="CF40" s="37">
        <v>0.7</v>
      </c>
      <c r="CG40" s="37">
        <v>0.7</v>
      </c>
      <c r="CH40" s="37">
        <v>0.6</v>
      </c>
      <c r="CI40" s="37">
        <v>0.6</v>
      </c>
      <c r="CJ40" s="37">
        <v>0.5</v>
      </c>
      <c r="CK40" s="37">
        <v>0.5</v>
      </c>
      <c r="CL40" s="37">
        <v>0.5</v>
      </c>
      <c r="CM40" s="37">
        <v>0.4</v>
      </c>
      <c r="CN40" s="37">
        <v>0.4</v>
      </c>
      <c r="CO40" s="37">
        <v>0.4</v>
      </c>
      <c r="CP40" s="37">
        <v>0.4</v>
      </c>
      <c r="CQ40" s="37">
        <v>0.4</v>
      </c>
      <c r="CS40" s="37"/>
      <c r="CT40" s="36" t="s">
        <v>163</v>
      </c>
      <c r="CU40" s="37">
        <v>1.7</v>
      </c>
      <c r="CV40" s="37">
        <v>1.7</v>
      </c>
      <c r="CW40" s="37">
        <v>1.7</v>
      </c>
      <c r="CX40" s="37">
        <v>1.7</v>
      </c>
      <c r="CY40" s="37">
        <v>1.7</v>
      </c>
      <c r="CZ40" s="37">
        <v>1.7</v>
      </c>
      <c r="DA40" s="37">
        <v>1.7</v>
      </c>
      <c r="DB40" s="37">
        <v>1.6</v>
      </c>
      <c r="DC40" s="37">
        <v>1.6</v>
      </c>
      <c r="DD40" s="37">
        <v>1.6</v>
      </c>
      <c r="DE40" s="37">
        <v>1.5</v>
      </c>
      <c r="DF40" s="37">
        <v>1.5</v>
      </c>
      <c r="DG40" s="37">
        <v>1.4</v>
      </c>
      <c r="DH40" s="37">
        <v>1.4</v>
      </c>
      <c r="DI40" s="37">
        <v>1.4</v>
      </c>
      <c r="DJ40" s="37">
        <v>1.3</v>
      </c>
      <c r="DK40" s="37">
        <v>1.3</v>
      </c>
      <c r="DL40" s="37">
        <v>1.2</v>
      </c>
      <c r="DM40" s="37">
        <v>1.2</v>
      </c>
      <c r="DN40" s="37">
        <v>1.2</v>
      </c>
      <c r="DO40" s="37">
        <v>1.2</v>
      </c>
      <c r="DQ40" s="37"/>
      <c r="DR40" s="36" t="s">
        <v>163</v>
      </c>
      <c r="DS40" s="37">
        <v>1.4</v>
      </c>
      <c r="DT40" s="37">
        <v>1.4</v>
      </c>
      <c r="DU40" s="37">
        <v>1.3</v>
      </c>
      <c r="DV40" s="37">
        <v>1.3</v>
      </c>
      <c r="DW40" s="37">
        <v>1.3</v>
      </c>
      <c r="DX40" s="37">
        <v>1.2</v>
      </c>
      <c r="DY40" s="37">
        <v>1.2</v>
      </c>
      <c r="DZ40" s="37">
        <v>1.2</v>
      </c>
      <c r="EA40" s="37">
        <v>1.1000000000000001</v>
      </c>
      <c r="EB40" s="37">
        <v>1.1000000000000001</v>
      </c>
      <c r="EC40" s="37">
        <v>1</v>
      </c>
      <c r="ED40" s="37">
        <v>1</v>
      </c>
      <c r="EE40" s="37">
        <v>1</v>
      </c>
      <c r="EF40" s="37">
        <v>0.9</v>
      </c>
      <c r="EG40" s="37">
        <v>0.9</v>
      </c>
      <c r="EH40" s="37">
        <v>0.8</v>
      </c>
      <c r="EI40" s="37">
        <v>0.8</v>
      </c>
      <c r="EJ40" s="37">
        <v>0.8</v>
      </c>
      <c r="EK40" s="37">
        <v>0.7</v>
      </c>
      <c r="EL40" s="37">
        <v>0.7</v>
      </c>
      <c r="EM40" s="37">
        <v>0.7</v>
      </c>
      <c r="EO40" s="37"/>
      <c r="EP40" s="36" t="s">
        <v>163</v>
      </c>
      <c r="EQ40" s="37">
        <v>2</v>
      </c>
      <c r="ER40" s="37">
        <v>2.1</v>
      </c>
      <c r="ES40" s="37">
        <v>2.1</v>
      </c>
      <c r="ET40" s="37">
        <v>2.1</v>
      </c>
      <c r="EU40" s="37">
        <v>2</v>
      </c>
      <c r="EV40" s="37">
        <v>2</v>
      </c>
      <c r="EW40" s="37">
        <v>1.9</v>
      </c>
      <c r="EX40" s="37">
        <v>1.8</v>
      </c>
      <c r="EY40" s="37">
        <v>1.7</v>
      </c>
      <c r="EZ40" s="37">
        <v>1.6</v>
      </c>
      <c r="FA40" s="37">
        <v>1.6</v>
      </c>
      <c r="FB40" s="37">
        <v>1.5</v>
      </c>
      <c r="FC40" s="37">
        <v>1.4</v>
      </c>
      <c r="FD40" s="37">
        <v>1.3</v>
      </c>
      <c r="FE40" s="37">
        <v>1.3</v>
      </c>
      <c r="FF40" s="37">
        <v>1.2</v>
      </c>
      <c r="FG40" s="37">
        <v>1.1000000000000001</v>
      </c>
      <c r="FH40" s="37">
        <v>1.1000000000000001</v>
      </c>
      <c r="FI40" s="37">
        <v>1</v>
      </c>
      <c r="FJ40" s="37">
        <v>1</v>
      </c>
      <c r="FK40" s="37">
        <v>1</v>
      </c>
    </row>
    <row r="41" spans="1:167" ht="14.5">
      <c r="A41" s="37"/>
      <c r="B41" s="36" t="s">
        <v>15</v>
      </c>
      <c r="C41" s="37">
        <v>10.6</v>
      </c>
      <c r="D41" s="37">
        <v>10.5</v>
      </c>
      <c r="E41" s="37">
        <v>10.5</v>
      </c>
      <c r="F41" s="37">
        <v>10.5</v>
      </c>
      <c r="G41" s="37">
        <v>10.3</v>
      </c>
      <c r="H41" s="37">
        <v>10.199999999999999</v>
      </c>
      <c r="I41" s="37">
        <v>9.9</v>
      </c>
      <c r="J41" s="37">
        <v>9.8000000000000007</v>
      </c>
      <c r="K41" s="37">
        <v>9.6</v>
      </c>
      <c r="L41" s="37">
        <v>9</v>
      </c>
      <c r="M41" s="37">
        <v>8.4</v>
      </c>
      <c r="N41" s="37">
        <v>7.9</v>
      </c>
      <c r="O41" s="37">
        <v>7.4</v>
      </c>
      <c r="P41" s="37">
        <v>6.8</v>
      </c>
      <c r="Q41" s="37">
        <v>6.3</v>
      </c>
      <c r="R41" s="37">
        <v>5.8</v>
      </c>
      <c r="S41" s="37">
        <v>5.2</v>
      </c>
      <c r="T41" s="37">
        <v>4.7</v>
      </c>
      <c r="U41" s="37">
        <v>4.5</v>
      </c>
      <c r="V41" s="37">
        <v>4.2</v>
      </c>
      <c r="W41" s="37">
        <v>4</v>
      </c>
      <c r="Y41" s="37"/>
      <c r="Z41" s="36" t="s">
        <v>15</v>
      </c>
      <c r="AA41" s="37">
        <v>0</v>
      </c>
      <c r="AB41" s="37">
        <v>0</v>
      </c>
      <c r="AC41" s="37">
        <v>0</v>
      </c>
      <c r="AD41" s="37">
        <v>0</v>
      </c>
      <c r="AE41" s="37">
        <v>0</v>
      </c>
      <c r="AF41" s="37">
        <v>0</v>
      </c>
      <c r="AG41" s="37">
        <v>0</v>
      </c>
      <c r="AH41" s="37">
        <v>0</v>
      </c>
      <c r="AI41" s="37">
        <v>0</v>
      </c>
      <c r="AJ41" s="37">
        <v>0</v>
      </c>
      <c r="AK41" s="37">
        <v>0</v>
      </c>
      <c r="AL41" s="37">
        <v>0</v>
      </c>
      <c r="AM41" s="37">
        <v>0</v>
      </c>
      <c r="AN41" s="37">
        <v>0</v>
      </c>
      <c r="AO41" s="37">
        <v>0</v>
      </c>
      <c r="AP41" s="37">
        <v>0</v>
      </c>
      <c r="AQ41" s="37">
        <v>0</v>
      </c>
      <c r="AR41" s="37">
        <v>0</v>
      </c>
      <c r="AS41" s="37">
        <v>0</v>
      </c>
      <c r="AT41" s="37">
        <v>0</v>
      </c>
      <c r="AU41" s="37">
        <v>0</v>
      </c>
      <c r="AW41" s="37"/>
      <c r="AX41" s="36" t="s">
        <v>15</v>
      </c>
      <c r="AY41" s="37">
        <v>0</v>
      </c>
      <c r="AZ41" s="37">
        <v>0</v>
      </c>
      <c r="BA41" s="37">
        <v>0</v>
      </c>
      <c r="BB41" s="37">
        <v>0</v>
      </c>
      <c r="BC41" s="37">
        <v>0</v>
      </c>
      <c r="BD41" s="37">
        <v>0</v>
      </c>
      <c r="BE41" s="37">
        <v>0</v>
      </c>
      <c r="BF41" s="37">
        <v>0</v>
      </c>
      <c r="BG41" s="37">
        <v>0</v>
      </c>
      <c r="BH41" s="37">
        <v>0</v>
      </c>
      <c r="BI41" s="37">
        <v>0</v>
      </c>
      <c r="BJ41" s="37">
        <v>0</v>
      </c>
      <c r="BK41" s="37">
        <v>0</v>
      </c>
      <c r="BL41" s="37">
        <v>0</v>
      </c>
      <c r="BM41" s="37">
        <v>0</v>
      </c>
      <c r="BN41" s="37">
        <v>0</v>
      </c>
      <c r="BO41" s="37">
        <v>0</v>
      </c>
      <c r="BP41" s="37">
        <v>0</v>
      </c>
      <c r="BQ41" s="37">
        <v>0</v>
      </c>
      <c r="BR41" s="37">
        <v>0</v>
      </c>
      <c r="BS41" s="37">
        <v>0</v>
      </c>
      <c r="BU41" s="37"/>
      <c r="BV41" s="36" t="s">
        <v>15</v>
      </c>
      <c r="BW41" s="37">
        <v>0</v>
      </c>
      <c r="BX41" s="37">
        <v>0</v>
      </c>
      <c r="BY41" s="37">
        <v>0</v>
      </c>
      <c r="BZ41" s="37">
        <v>0</v>
      </c>
      <c r="CA41" s="37">
        <v>0</v>
      </c>
      <c r="CB41" s="37">
        <v>0</v>
      </c>
      <c r="CC41" s="37">
        <v>0</v>
      </c>
      <c r="CD41" s="37">
        <v>0</v>
      </c>
      <c r="CE41" s="37">
        <v>0</v>
      </c>
      <c r="CF41" s="37">
        <v>0</v>
      </c>
      <c r="CG41" s="37">
        <v>0</v>
      </c>
      <c r="CH41" s="37">
        <v>0</v>
      </c>
      <c r="CI41" s="37">
        <v>0</v>
      </c>
      <c r="CJ41" s="37">
        <v>0</v>
      </c>
      <c r="CK41" s="37">
        <v>0</v>
      </c>
      <c r="CL41" s="37">
        <v>0</v>
      </c>
      <c r="CM41" s="37">
        <v>0</v>
      </c>
      <c r="CN41" s="37">
        <v>0</v>
      </c>
      <c r="CO41" s="37">
        <v>0</v>
      </c>
      <c r="CP41" s="37">
        <v>0</v>
      </c>
      <c r="CQ41" s="37">
        <v>0</v>
      </c>
      <c r="CS41" s="37"/>
      <c r="CT41" s="36" t="s">
        <v>15</v>
      </c>
      <c r="CU41" s="37">
        <v>1.2</v>
      </c>
      <c r="CV41" s="37">
        <v>1.2</v>
      </c>
      <c r="CW41" s="37">
        <v>1.2</v>
      </c>
      <c r="CX41" s="37">
        <v>1.2</v>
      </c>
      <c r="CY41" s="37">
        <v>1.3</v>
      </c>
      <c r="CZ41" s="37">
        <v>1.3</v>
      </c>
      <c r="DA41" s="37">
        <v>1.2</v>
      </c>
      <c r="DB41" s="37">
        <v>1.2</v>
      </c>
      <c r="DC41" s="37">
        <v>1.1000000000000001</v>
      </c>
      <c r="DD41" s="37">
        <v>0.9</v>
      </c>
      <c r="DE41" s="37">
        <v>0.8</v>
      </c>
      <c r="DF41" s="37">
        <v>0.6</v>
      </c>
      <c r="DG41" s="37">
        <v>0.4</v>
      </c>
      <c r="DH41" s="37">
        <v>0.3</v>
      </c>
      <c r="DI41" s="37">
        <v>0.2</v>
      </c>
      <c r="DJ41" s="37">
        <v>0.1</v>
      </c>
      <c r="DK41" s="37">
        <v>0</v>
      </c>
      <c r="DL41" s="37">
        <v>0</v>
      </c>
      <c r="DM41" s="37">
        <v>0</v>
      </c>
      <c r="DN41" s="37">
        <v>0</v>
      </c>
      <c r="DO41" s="37">
        <v>0</v>
      </c>
      <c r="DQ41" s="37"/>
      <c r="DR41" s="36" t="s">
        <v>15</v>
      </c>
      <c r="DS41" s="37">
        <v>0</v>
      </c>
      <c r="DT41" s="37">
        <v>0</v>
      </c>
      <c r="DU41" s="37">
        <v>0</v>
      </c>
      <c r="DV41" s="37">
        <v>0</v>
      </c>
      <c r="DW41" s="37">
        <v>0</v>
      </c>
      <c r="DX41" s="37">
        <v>0</v>
      </c>
      <c r="DY41" s="37">
        <v>0</v>
      </c>
      <c r="DZ41" s="37">
        <v>0</v>
      </c>
      <c r="EA41" s="37">
        <v>0</v>
      </c>
      <c r="EB41" s="37">
        <v>0</v>
      </c>
      <c r="EC41" s="37">
        <v>0</v>
      </c>
      <c r="ED41" s="37">
        <v>0</v>
      </c>
      <c r="EE41" s="37">
        <v>0</v>
      </c>
      <c r="EF41" s="37">
        <v>0</v>
      </c>
      <c r="EG41" s="37">
        <v>0</v>
      </c>
      <c r="EH41" s="37">
        <v>0</v>
      </c>
      <c r="EI41" s="37">
        <v>0</v>
      </c>
      <c r="EJ41" s="37">
        <v>0</v>
      </c>
      <c r="EK41" s="37">
        <v>0</v>
      </c>
      <c r="EL41" s="37">
        <v>0</v>
      </c>
      <c r="EM41" s="37">
        <v>0</v>
      </c>
      <c r="EO41" s="37"/>
      <c r="EP41" s="36" t="s">
        <v>15</v>
      </c>
      <c r="EQ41" s="37">
        <v>0.2</v>
      </c>
      <c r="ER41" s="37">
        <v>0.2</v>
      </c>
      <c r="ES41" s="37">
        <v>0.2</v>
      </c>
      <c r="ET41" s="37">
        <v>0.2</v>
      </c>
      <c r="EU41" s="37">
        <v>0.3</v>
      </c>
      <c r="EV41" s="37">
        <v>0.2</v>
      </c>
      <c r="EW41" s="37">
        <v>0.2</v>
      </c>
      <c r="EX41" s="37">
        <v>0.2</v>
      </c>
      <c r="EY41" s="37">
        <v>0.2</v>
      </c>
      <c r="EZ41" s="37">
        <v>0.2</v>
      </c>
      <c r="FA41" s="37">
        <v>0.2</v>
      </c>
      <c r="FB41" s="37">
        <v>0.2</v>
      </c>
      <c r="FC41" s="37">
        <v>0.2</v>
      </c>
      <c r="FD41" s="37">
        <v>0.2</v>
      </c>
      <c r="FE41" s="37">
        <v>0.2</v>
      </c>
      <c r="FF41" s="37">
        <v>0.2</v>
      </c>
      <c r="FG41" s="37">
        <v>0.2</v>
      </c>
      <c r="FH41" s="37">
        <v>0.2</v>
      </c>
      <c r="FI41" s="37">
        <v>0.2</v>
      </c>
      <c r="FJ41" s="37">
        <v>0.2</v>
      </c>
      <c r="FK41" s="37">
        <v>0.2</v>
      </c>
    </row>
    <row r="42" spans="1:167" ht="14.5">
      <c r="A42" s="37"/>
      <c r="B42" s="19" t="s">
        <v>164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37"/>
      <c r="Z42" s="19" t="s">
        <v>164</v>
      </c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37"/>
      <c r="AX42" s="19" t="s">
        <v>164</v>
      </c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37"/>
      <c r="BV42" s="19" t="s">
        <v>164</v>
      </c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37"/>
      <c r="CT42" s="19" t="s">
        <v>164</v>
      </c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37"/>
      <c r="DR42" s="19" t="s">
        <v>164</v>
      </c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37"/>
      <c r="EP42" s="19" t="s">
        <v>164</v>
      </c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4.5">
      <c r="A43" s="37"/>
      <c r="B43" s="36" t="s">
        <v>165</v>
      </c>
      <c r="C43" s="37">
        <v>3.1</v>
      </c>
      <c r="D43" s="37">
        <v>3.1</v>
      </c>
      <c r="E43" s="37">
        <v>3.1</v>
      </c>
      <c r="F43" s="37">
        <v>3.1</v>
      </c>
      <c r="G43" s="37">
        <v>3</v>
      </c>
      <c r="H43" s="37">
        <v>3</v>
      </c>
      <c r="I43" s="37">
        <v>3</v>
      </c>
      <c r="J43" s="37">
        <v>3</v>
      </c>
      <c r="K43" s="37">
        <v>3</v>
      </c>
      <c r="L43" s="37">
        <v>2.9</v>
      </c>
      <c r="M43" s="37">
        <v>2.9</v>
      </c>
      <c r="N43" s="37">
        <v>2.9</v>
      </c>
      <c r="O43" s="37">
        <v>2.9</v>
      </c>
      <c r="P43" s="37">
        <v>2.9</v>
      </c>
      <c r="Q43" s="37">
        <v>2.9</v>
      </c>
      <c r="R43" s="37">
        <v>2.9</v>
      </c>
      <c r="S43" s="37">
        <v>2.8</v>
      </c>
      <c r="T43" s="37">
        <v>2.8</v>
      </c>
      <c r="U43" s="37">
        <v>2.9</v>
      </c>
      <c r="V43" s="37">
        <v>2.9</v>
      </c>
      <c r="W43" s="37">
        <v>2.9</v>
      </c>
      <c r="Y43" s="37"/>
      <c r="Z43" s="36" t="s">
        <v>165</v>
      </c>
      <c r="AA43" s="37">
        <v>20.3</v>
      </c>
      <c r="AB43" s="37">
        <v>20.6</v>
      </c>
      <c r="AC43" s="37">
        <v>20.8</v>
      </c>
      <c r="AD43" s="37">
        <v>20.9</v>
      </c>
      <c r="AE43" s="37">
        <v>20.9</v>
      </c>
      <c r="AF43" s="37">
        <v>20.8</v>
      </c>
      <c r="AG43" s="37">
        <v>20.7</v>
      </c>
      <c r="AH43" s="37">
        <v>20.5</v>
      </c>
      <c r="AI43" s="37">
        <v>20.5</v>
      </c>
      <c r="AJ43" s="37">
        <v>20.5</v>
      </c>
      <c r="AK43" s="37">
        <v>20.399999999999999</v>
      </c>
      <c r="AL43" s="37">
        <v>20.399999999999999</v>
      </c>
      <c r="AM43" s="37">
        <v>20.399999999999999</v>
      </c>
      <c r="AN43" s="37">
        <v>20.5</v>
      </c>
      <c r="AO43" s="37">
        <v>20.5</v>
      </c>
      <c r="AP43" s="37">
        <v>20.7</v>
      </c>
      <c r="AQ43" s="37">
        <v>20.8</v>
      </c>
      <c r="AR43" s="37">
        <v>21</v>
      </c>
      <c r="AS43" s="37">
        <v>21.3</v>
      </c>
      <c r="AT43" s="37">
        <v>21.5</v>
      </c>
      <c r="AU43" s="37">
        <v>21.9</v>
      </c>
      <c r="AW43" s="37"/>
      <c r="AX43" s="36" t="s">
        <v>165</v>
      </c>
      <c r="AY43" s="37">
        <v>4.0999999999999996</v>
      </c>
      <c r="AZ43" s="37">
        <v>4.0999999999999996</v>
      </c>
      <c r="BA43" s="37">
        <v>4.2</v>
      </c>
      <c r="BB43" s="37">
        <v>4.2</v>
      </c>
      <c r="BC43" s="37">
        <v>4.2</v>
      </c>
      <c r="BD43" s="37">
        <v>4.3</v>
      </c>
      <c r="BE43" s="37">
        <v>4.3</v>
      </c>
      <c r="BF43" s="37">
        <v>4.3</v>
      </c>
      <c r="BG43" s="37">
        <v>4.3</v>
      </c>
      <c r="BH43" s="37">
        <v>4.4000000000000004</v>
      </c>
      <c r="BI43" s="37">
        <v>4.4000000000000004</v>
      </c>
      <c r="BJ43" s="37">
        <v>4.4000000000000004</v>
      </c>
      <c r="BK43" s="37">
        <v>4.4000000000000004</v>
      </c>
      <c r="BL43" s="37">
        <v>4.5</v>
      </c>
      <c r="BM43" s="37">
        <v>4.5</v>
      </c>
      <c r="BN43" s="37">
        <v>4.5</v>
      </c>
      <c r="BO43" s="37">
        <v>4.5999999999999996</v>
      </c>
      <c r="BP43" s="37">
        <v>4.5999999999999996</v>
      </c>
      <c r="BQ43" s="37">
        <v>4.7</v>
      </c>
      <c r="BR43" s="37">
        <v>4.7</v>
      </c>
      <c r="BS43" s="37">
        <v>4.7</v>
      </c>
      <c r="BU43" s="37"/>
      <c r="BV43" s="36" t="s">
        <v>165</v>
      </c>
      <c r="BW43" s="37">
        <v>9.9</v>
      </c>
      <c r="BX43" s="37">
        <v>9.9</v>
      </c>
      <c r="BY43" s="37">
        <v>9.9</v>
      </c>
      <c r="BZ43" s="37">
        <v>10</v>
      </c>
      <c r="CA43" s="37">
        <v>10</v>
      </c>
      <c r="CB43" s="37">
        <v>10</v>
      </c>
      <c r="CC43" s="37">
        <v>10</v>
      </c>
      <c r="CD43" s="37">
        <v>10</v>
      </c>
      <c r="CE43" s="37">
        <v>10</v>
      </c>
      <c r="CF43" s="37">
        <v>10</v>
      </c>
      <c r="CG43" s="37">
        <v>10</v>
      </c>
      <c r="CH43" s="37">
        <v>10</v>
      </c>
      <c r="CI43" s="37">
        <v>10</v>
      </c>
      <c r="CJ43" s="37">
        <v>10</v>
      </c>
      <c r="CK43" s="37">
        <v>10</v>
      </c>
      <c r="CL43" s="37">
        <v>10.1</v>
      </c>
      <c r="CM43" s="37">
        <v>10.1</v>
      </c>
      <c r="CN43" s="37">
        <v>10.199999999999999</v>
      </c>
      <c r="CO43" s="37">
        <v>10.199999999999999</v>
      </c>
      <c r="CP43" s="37">
        <v>10.3</v>
      </c>
      <c r="CQ43" s="37">
        <v>10.4</v>
      </c>
      <c r="CS43" s="37"/>
      <c r="CT43" s="36" t="s">
        <v>165</v>
      </c>
      <c r="CU43" s="37">
        <v>0.3</v>
      </c>
      <c r="CV43" s="37">
        <v>0.3</v>
      </c>
      <c r="CW43" s="37">
        <v>0.3</v>
      </c>
      <c r="CX43" s="37">
        <v>0.3</v>
      </c>
      <c r="CY43" s="37">
        <v>0.3</v>
      </c>
      <c r="CZ43" s="37">
        <v>0.3</v>
      </c>
      <c r="DA43" s="37">
        <v>0.3</v>
      </c>
      <c r="DB43" s="37">
        <v>0.3</v>
      </c>
      <c r="DC43" s="37">
        <v>0.3</v>
      </c>
      <c r="DD43" s="37">
        <v>0.3</v>
      </c>
      <c r="DE43" s="37">
        <v>0.3</v>
      </c>
      <c r="DF43" s="37">
        <v>0.3</v>
      </c>
      <c r="DG43" s="37">
        <v>0.3</v>
      </c>
      <c r="DH43" s="37">
        <v>0.3</v>
      </c>
      <c r="DI43" s="37">
        <v>0.3</v>
      </c>
      <c r="DJ43" s="37">
        <v>0.3</v>
      </c>
      <c r="DK43" s="37">
        <v>0.3</v>
      </c>
      <c r="DL43" s="37">
        <v>0.3</v>
      </c>
      <c r="DM43" s="37">
        <v>0.3</v>
      </c>
      <c r="DN43" s="37">
        <v>0.3</v>
      </c>
      <c r="DO43" s="37">
        <v>0.3</v>
      </c>
      <c r="DQ43" s="37"/>
      <c r="DR43" s="36" t="s">
        <v>165</v>
      </c>
      <c r="DS43" s="37">
        <v>1.1000000000000001</v>
      </c>
      <c r="DT43" s="37">
        <v>1.2</v>
      </c>
      <c r="DU43" s="37">
        <v>1.2</v>
      </c>
      <c r="DV43" s="37">
        <v>1.2</v>
      </c>
      <c r="DW43" s="37">
        <v>1.2</v>
      </c>
      <c r="DX43" s="37">
        <v>1.2</v>
      </c>
      <c r="DY43" s="37">
        <v>1.2</v>
      </c>
      <c r="DZ43" s="37">
        <v>1.2</v>
      </c>
      <c r="EA43" s="37">
        <v>1.2</v>
      </c>
      <c r="EB43" s="37">
        <v>1.2</v>
      </c>
      <c r="EC43" s="37">
        <v>1.2</v>
      </c>
      <c r="ED43" s="37">
        <v>1.2</v>
      </c>
      <c r="EE43" s="37">
        <v>1.2</v>
      </c>
      <c r="EF43" s="37">
        <v>1.2</v>
      </c>
      <c r="EG43" s="37">
        <v>1.2</v>
      </c>
      <c r="EH43" s="37">
        <v>1.2</v>
      </c>
      <c r="EI43" s="37">
        <v>1.2</v>
      </c>
      <c r="EJ43" s="37">
        <v>1.2</v>
      </c>
      <c r="EK43" s="37">
        <v>1.2</v>
      </c>
      <c r="EL43" s="37">
        <v>1.2</v>
      </c>
      <c r="EM43" s="37">
        <v>1.3</v>
      </c>
      <c r="EO43" s="37"/>
      <c r="EP43" s="36" t="s">
        <v>165</v>
      </c>
      <c r="EQ43" s="37">
        <v>2.5</v>
      </c>
      <c r="ER43" s="37">
        <v>2.6</v>
      </c>
      <c r="ES43" s="37">
        <v>2.6</v>
      </c>
      <c r="ET43" s="37">
        <v>2.6</v>
      </c>
      <c r="EU43" s="37">
        <v>2.7</v>
      </c>
      <c r="EV43" s="37">
        <v>2.7</v>
      </c>
      <c r="EW43" s="37">
        <v>2.7</v>
      </c>
      <c r="EX43" s="37">
        <v>2.7</v>
      </c>
      <c r="EY43" s="37">
        <v>2.7</v>
      </c>
      <c r="EZ43" s="37">
        <v>2.7</v>
      </c>
      <c r="FA43" s="37">
        <v>2.7</v>
      </c>
      <c r="FB43" s="37">
        <v>2.7</v>
      </c>
      <c r="FC43" s="37">
        <v>2.8</v>
      </c>
      <c r="FD43" s="37">
        <v>2.8</v>
      </c>
      <c r="FE43" s="37">
        <v>2.8</v>
      </c>
      <c r="FF43" s="37">
        <v>2.8</v>
      </c>
      <c r="FG43" s="37">
        <v>2.8</v>
      </c>
      <c r="FH43" s="37">
        <v>2.8</v>
      </c>
      <c r="FI43" s="37">
        <v>2.8</v>
      </c>
      <c r="FJ43" s="37">
        <v>2.8</v>
      </c>
      <c r="FK43" s="37">
        <v>2.8</v>
      </c>
    </row>
    <row r="44" spans="1:167" ht="14.5">
      <c r="A44" s="37"/>
      <c r="B44" s="36" t="s">
        <v>166</v>
      </c>
      <c r="C44" s="37">
        <v>4.7</v>
      </c>
      <c r="D44" s="37">
        <v>4.7</v>
      </c>
      <c r="E44" s="37">
        <v>4.7</v>
      </c>
      <c r="F44" s="37">
        <v>4.5999999999999996</v>
      </c>
      <c r="G44" s="37">
        <v>4.5999999999999996</v>
      </c>
      <c r="H44" s="37">
        <v>4.5999999999999996</v>
      </c>
      <c r="I44" s="37">
        <v>4.5999999999999996</v>
      </c>
      <c r="J44" s="37">
        <v>4.5999999999999996</v>
      </c>
      <c r="K44" s="37">
        <v>4.5999999999999996</v>
      </c>
      <c r="L44" s="37">
        <v>4.5999999999999996</v>
      </c>
      <c r="M44" s="37">
        <v>4.5999999999999996</v>
      </c>
      <c r="N44" s="37">
        <v>4.5999999999999996</v>
      </c>
      <c r="O44" s="37">
        <v>4.5999999999999996</v>
      </c>
      <c r="P44" s="37">
        <v>4.5999999999999996</v>
      </c>
      <c r="Q44" s="37">
        <v>4.5999999999999996</v>
      </c>
      <c r="R44" s="37">
        <v>4.5999999999999996</v>
      </c>
      <c r="S44" s="37">
        <v>4.5999999999999996</v>
      </c>
      <c r="T44" s="37">
        <v>4.5999999999999996</v>
      </c>
      <c r="U44" s="37">
        <v>4.5999999999999996</v>
      </c>
      <c r="V44" s="37">
        <v>4.5999999999999996</v>
      </c>
      <c r="W44" s="37">
        <v>4.5999999999999996</v>
      </c>
      <c r="Y44" s="37"/>
      <c r="Z44" s="36" t="s">
        <v>166</v>
      </c>
      <c r="AA44" s="37">
        <v>4.3</v>
      </c>
      <c r="AB44" s="37">
        <v>4.4000000000000004</v>
      </c>
      <c r="AC44" s="37">
        <v>4.4000000000000004</v>
      </c>
      <c r="AD44" s="37">
        <v>4.4000000000000004</v>
      </c>
      <c r="AE44" s="37">
        <v>4.4000000000000004</v>
      </c>
      <c r="AF44" s="37">
        <v>4.4000000000000004</v>
      </c>
      <c r="AG44" s="37">
        <v>4.4000000000000004</v>
      </c>
      <c r="AH44" s="37">
        <v>4.4000000000000004</v>
      </c>
      <c r="AI44" s="37">
        <v>4.3</v>
      </c>
      <c r="AJ44" s="37">
        <v>4.3</v>
      </c>
      <c r="AK44" s="37">
        <v>4.3</v>
      </c>
      <c r="AL44" s="37">
        <v>4.3</v>
      </c>
      <c r="AM44" s="37">
        <v>4.3</v>
      </c>
      <c r="AN44" s="37">
        <v>4.3</v>
      </c>
      <c r="AO44" s="37">
        <v>4.4000000000000004</v>
      </c>
      <c r="AP44" s="37">
        <v>4.4000000000000004</v>
      </c>
      <c r="AQ44" s="37">
        <v>4.4000000000000004</v>
      </c>
      <c r="AR44" s="37">
        <v>4.5</v>
      </c>
      <c r="AS44" s="37">
        <v>4.5</v>
      </c>
      <c r="AT44" s="37">
        <v>4.5999999999999996</v>
      </c>
      <c r="AU44" s="37">
        <v>4.5999999999999996</v>
      </c>
      <c r="AW44" s="37"/>
      <c r="AX44" s="36" t="s">
        <v>166</v>
      </c>
      <c r="AY44" s="37">
        <v>9</v>
      </c>
      <c r="AZ44" s="37">
        <v>9</v>
      </c>
      <c r="BA44" s="37">
        <v>9.1</v>
      </c>
      <c r="BB44" s="37">
        <v>9.1999999999999993</v>
      </c>
      <c r="BC44" s="37">
        <v>9.1999999999999993</v>
      </c>
      <c r="BD44" s="37">
        <v>9.3000000000000007</v>
      </c>
      <c r="BE44" s="37">
        <v>9.3000000000000007</v>
      </c>
      <c r="BF44" s="37">
        <v>9.4</v>
      </c>
      <c r="BG44" s="37">
        <v>9.4</v>
      </c>
      <c r="BH44" s="37">
        <v>9.5</v>
      </c>
      <c r="BI44" s="37">
        <v>9.6</v>
      </c>
      <c r="BJ44" s="37">
        <v>9.6</v>
      </c>
      <c r="BK44" s="37">
        <v>9.6999999999999993</v>
      </c>
      <c r="BL44" s="37">
        <v>9.8000000000000007</v>
      </c>
      <c r="BM44" s="37">
        <v>9.8000000000000007</v>
      </c>
      <c r="BN44" s="37">
        <v>9.9</v>
      </c>
      <c r="BO44" s="37">
        <v>10</v>
      </c>
      <c r="BP44" s="37">
        <v>10.1</v>
      </c>
      <c r="BQ44" s="37">
        <v>10.199999999999999</v>
      </c>
      <c r="BR44" s="37">
        <v>10.3</v>
      </c>
      <c r="BS44" s="37">
        <v>10.4</v>
      </c>
      <c r="BU44" s="37"/>
      <c r="BV44" s="36" t="s">
        <v>166</v>
      </c>
      <c r="BW44" s="37">
        <v>2.4</v>
      </c>
      <c r="BX44" s="37">
        <v>2.5</v>
      </c>
      <c r="BY44" s="37">
        <v>2.5</v>
      </c>
      <c r="BZ44" s="37">
        <v>2.5</v>
      </c>
      <c r="CA44" s="37">
        <v>2.5</v>
      </c>
      <c r="CB44" s="37">
        <v>2.5</v>
      </c>
      <c r="CC44" s="37">
        <v>2.5</v>
      </c>
      <c r="CD44" s="37">
        <v>2.5</v>
      </c>
      <c r="CE44" s="37">
        <v>2.5</v>
      </c>
      <c r="CF44" s="37">
        <v>2.5</v>
      </c>
      <c r="CG44" s="37">
        <v>2.5</v>
      </c>
      <c r="CH44" s="37">
        <v>2.5</v>
      </c>
      <c r="CI44" s="37">
        <v>2.5</v>
      </c>
      <c r="CJ44" s="37">
        <v>2.5</v>
      </c>
      <c r="CK44" s="37">
        <v>2.6</v>
      </c>
      <c r="CL44" s="37">
        <v>2.6</v>
      </c>
      <c r="CM44" s="37">
        <v>2.6</v>
      </c>
      <c r="CN44" s="37">
        <v>2.6</v>
      </c>
      <c r="CO44" s="37">
        <v>2.6</v>
      </c>
      <c r="CP44" s="37">
        <v>2.7</v>
      </c>
      <c r="CQ44" s="37">
        <v>2.7</v>
      </c>
      <c r="CS44" s="37"/>
      <c r="CT44" s="36" t="s">
        <v>166</v>
      </c>
      <c r="CU44" s="37">
        <v>3.8</v>
      </c>
      <c r="CV44" s="37">
        <v>3.8</v>
      </c>
      <c r="CW44" s="37">
        <v>3.8</v>
      </c>
      <c r="CX44" s="37">
        <v>3.7</v>
      </c>
      <c r="CY44" s="37">
        <v>3.7</v>
      </c>
      <c r="CZ44" s="37">
        <v>3.6</v>
      </c>
      <c r="DA44" s="37">
        <v>3.6</v>
      </c>
      <c r="DB44" s="37">
        <v>3.5</v>
      </c>
      <c r="DC44" s="37">
        <v>3.5</v>
      </c>
      <c r="DD44" s="37">
        <v>3.4</v>
      </c>
      <c r="DE44" s="37">
        <v>3.4</v>
      </c>
      <c r="DF44" s="37">
        <v>3.3</v>
      </c>
      <c r="DG44" s="37">
        <v>3.3</v>
      </c>
      <c r="DH44" s="37">
        <v>3.3</v>
      </c>
      <c r="DI44" s="37">
        <v>3.2</v>
      </c>
      <c r="DJ44" s="37">
        <v>3.2</v>
      </c>
      <c r="DK44" s="37">
        <v>3.2</v>
      </c>
      <c r="DL44" s="37">
        <v>3.1</v>
      </c>
      <c r="DM44" s="37">
        <v>3.1</v>
      </c>
      <c r="DN44" s="37">
        <v>3.1</v>
      </c>
      <c r="DO44" s="37">
        <v>3.1</v>
      </c>
      <c r="DQ44" s="37"/>
      <c r="DR44" s="36" t="s">
        <v>166</v>
      </c>
      <c r="DS44" s="37">
        <v>4</v>
      </c>
      <c r="DT44" s="37">
        <v>4</v>
      </c>
      <c r="DU44" s="37">
        <v>4</v>
      </c>
      <c r="DV44" s="37">
        <v>4.0999999999999996</v>
      </c>
      <c r="DW44" s="37">
        <v>4.0999999999999996</v>
      </c>
      <c r="DX44" s="37">
        <v>4.0999999999999996</v>
      </c>
      <c r="DY44" s="37">
        <v>4.0999999999999996</v>
      </c>
      <c r="DZ44" s="37">
        <v>4.0999999999999996</v>
      </c>
      <c r="EA44" s="37">
        <v>4.0999999999999996</v>
      </c>
      <c r="EB44" s="37">
        <v>4.2</v>
      </c>
      <c r="EC44" s="37">
        <v>4.2</v>
      </c>
      <c r="ED44" s="37">
        <v>4.2</v>
      </c>
      <c r="EE44" s="37">
        <v>4.3</v>
      </c>
      <c r="EF44" s="37">
        <v>4.3</v>
      </c>
      <c r="EG44" s="37">
        <v>4.3</v>
      </c>
      <c r="EH44" s="37">
        <v>4.3</v>
      </c>
      <c r="EI44" s="37">
        <v>4.3</v>
      </c>
      <c r="EJ44" s="37">
        <v>4.3</v>
      </c>
      <c r="EK44" s="37">
        <v>4.3</v>
      </c>
      <c r="EL44" s="37">
        <v>4.3</v>
      </c>
      <c r="EM44" s="37">
        <v>4.3</v>
      </c>
      <c r="EO44" s="37"/>
      <c r="EP44" s="36" t="s">
        <v>166</v>
      </c>
      <c r="EQ44" s="37">
        <v>5.9</v>
      </c>
      <c r="ER44" s="37">
        <v>5.9</v>
      </c>
      <c r="ES44" s="37">
        <v>6</v>
      </c>
      <c r="ET44" s="37">
        <v>6.1</v>
      </c>
      <c r="EU44" s="37">
        <v>6.1</v>
      </c>
      <c r="EV44" s="37">
        <v>6.1</v>
      </c>
      <c r="EW44" s="37">
        <v>6.2</v>
      </c>
      <c r="EX44" s="37">
        <v>6.2</v>
      </c>
      <c r="EY44" s="37">
        <v>6.2</v>
      </c>
      <c r="EZ44" s="37">
        <v>6.2</v>
      </c>
      <c r="FA44" s="37">
        <v>6.2</v>
      </c>
      <c r="FB44" s="37">
        <v>6.3</v>
      </c>
      <c r="FC44" s="37">
        <v>6.3</v>
      </c>
      <c r="FD44" s="37">
        <v>6.4</v>
      </c>
      <c r="FE44" s="37">
        <v>6.5</v>
      </c>
      <c r="FF44" s="37">
        <v>6.5</v>
      </c>
      <c r="FG44" s="37">
        <v>6.5</v>
      </c>
      <c r="FH44" s="37">
        <v>6.4</v>
      </c>
      <c r="FI44" s="37">
        <v>6.4</v>
      </c>
      <c r="FJ44" s="37">
        <v>6.4</v>
      </c>
      <c r="FK44" s="37">
        <v>6.4</v>
      </c>
    </row>
    <row r="45" spans="1:167" ht="14.5">
      <c r="A45" s="37"/>
      <c r="B45" s="36" t="s">
        <v>167</v>
      </c>
      <c r="C45" s="37">
        <v>0</v>
      </c>
      <c r="D45" s="37">
        <v>0</v>
      </c>
      <c r="E45" s="37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Y45" s="37"/>
      <c r="Z45" s="36" t="s">
        <v>167</v>
      </c>
      <c r="AA45" s="37">
        <v>0</v>
      </c>
      <c r="AB45" s="37">
        <v>0</v>
      </c>
      <c r="AC45" s="37">
        <v>0</v>
      </c>
      <c r="AD45" s="37">
        <v>0</v>
      </c>
      <c r="AE45" s="37">
        <v>0</v>
      </c>
      <c r="AF45" s="37">
        <v>0</v>
      </c>
      <c r="AG45" s="37">
        <v>0</v>
      </c>
      <c r="AH45" s="37">
        <v>0</v>
      </c>
      <c r="AI45" s="37">
        <v>0</v>
      </c>
      <c r="AJ45" s="37">
        <v>0</v>
      </c>
      <c r="AK45" s="37">
        <v>0</v>
      </c>
      <c r="AL45" s="37">
        <v>0</v>
      </c>
      <c r="AM45" s="37">
        <v>0</v>
      </c>
      <c r="AN45" s="37">
        <v>0</v>
      </c>
      <c r="AO45" s="37">
        <v>0</v>
      </c>
      <c r="AP45" s="37">
        <v>0</v>
      </c>
      <c r="AQ45" s="37">
        <v>0</v>
      </c>
      <c r="AR45" s="37">
        <v>0</v>
      </c>
      <c r="AS45" s="37">
        <v>0</v>
      </c>
      <c r="AT45" s="37">
        <v>0</v>
      </c>
      <c r="AU45" s="37">
        <v>0</v>
      </c>
      <c r="AW45" s="37"/>
      <c r="AX45" s="36" t="s">
        <v>167</v>
      </c>
      <c r="AY45" s="37">
        <v>0</v>
      </c>
      <c r="AZ45" s="37">
        <v>0</v>
      </c>
      <c r="BA45" s="37">
        <v>0</v>
      </c>
      <c r="BB45" s="37">
        <v>0</v>
      </c>
      <c r="BC45" s="37">
        <v>0</v>
      </c>
      <c r="BD45" s="37">
        <v>0</v>
      </c>
      <c r="BE45" s="37">
        <v>0</v>
      </c>
      <c r="BF45" s="37">
        <v>0</v>
      </c>
      <c r="BG45" s="37">
        <v>0</v>
      </c>
      <c r="BH45" s="37">
        <v>0</v>
      </c>
      <c r="BI45" s="37">
        <v>0</v>
      </c>
      <c r="BJ45" s="37">
        <v>0</v>
      </c>
      <c r="BK45" s="37">
        <v>0</v>
      </c>
      <c r="BL45" s="37">
        <v>0</v>
      </c>
      <c r="BM45" s="37">
        <v>0</v>
      </c>
      <c r="BN45" s="37">
        <v>0</v>
      </c>
      <c r="BO45" s="37">
        <v>0</v>
      </c>
      <c r="BP45" s="37">
        <v>0</v>
      </c>
      <c r="BQ45" s="37">
        <v>0</v>
      </c>
      <c r="BR45" s="37">
        <v>0</v>
      </c>
      <c r="BS45" s="37">
        <v>0</v>
      </c>
      <c r="BU45" s="37"/>
      <c r="BV45" s="36" t="s">
        <v>167</v>
      </c>
      <c r="BW45" s="37">
        <v>0</v>
      </c>
      <c r="BX45" s="37">
        <v>0</v>
      </c>
      <c r="BY45" s="37">
        <v>0</v>
      </c>
      <c r="BZ45" s="37">
        <v>0</v>
      </c>
      <c r="CA45" s="37">
        <v>0</v>
      </c>
      <c r="CB45" s="37">
        <v>0</v>
      </c>
      <c r="CC45" s="37">
        <v>0</v>
      </c>
      <c r="CD45" s="37">
        <v>0</v>
      </c>
      <c r="CE45" s="37">
        <v>0</v>
      </c>
      <c r="CF45" s="37">
        <v>0</v>
      </c>
      <c r="CG45" s="37">
        <v>0</v>
      </c>
      <c r="CH45" s="37">
        <v>0</v>
      </c>
      <c r="CI45" s="37">
        <v>0</v>
      </c>
      <c r="CJ45" s="37">
        <v>0</v>
      </c>
      <c r="CK45" s="37">
        <v>0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36" t="s">
        <v>167</v>
      </c>
      <c r="CU45" s="37">
        <v>0</v>
      </c>
      <c r="CV45" s="37">
        <v>0</v>
      </c>
      <c r="CW45" s="37">
        <v>0</v>
      </c>
      <c r="CX45" s="37">
        <v>0</v>
      </c>
      <c r="CY45" s="37">
        <v>0</v>
      </c>
      <c r="CZ45" s="37">
        <v>0</v>
      </c>
      <c r="DA45" s="37">
        <v>0</v>
      </c>
      <c r="DB45" s="37">
        <v>0</v>
      </c>
      <c r="DC45" s="37">
        <v>0</v>
      </c>
      <c r="DD45" s="37">
        <v>0</v>
      </c>
      <c r="DE45" s="37">
        <v>0</v>
      </c>
      <c r="DF45" s="37">
        <v>0</v>
      </c>
      <c r="DG45" s="37">
        <v>0</v>
      </c>
      <c r="DH45" s="37">
        <v>0</v>
      </c>
      <c r="DI45" s="37">
        <v>0</v>
      </c>
      <c r="DJ45" s="37">
        <v>0</v>
      </c>
      <c r="DK45" s="37">
        <v>0</v>
      </c>
      <c r="DL45" s="37">
        <v>0</v>
      </c>
      <c r="DM45" s="37">
        <v>0</v>
      </c>
      <c r="DN45" s="37">
        <v>0</v>
      </c>
      <c r="DO45" s="37">
        <v>0</v>
      </c>
      <c r="DQ45" s="37"/>
      <c r="DR45" s="36" t="s">
        <v>167</v>
      </c>
      <c r="DS45" s="37">
        <v>0</v>
      </c>
      <c r="DT45" s="37">
        <v>0</v>
      </c>
      <c r="DU45" s="37">
        <v>0</v>
      </c>
      <c r="DV45" s="37">
        <v>0</v>
      </c>
      <c r="DW45" s="37">
        <v>0</v>
      </c>
      <c r="DX45" s="37">
        <v>0</v>
      </c>
      <c r="DY45" s="37">
        <v>0</v>
      </c>
      <c r="DZ45" s="37">
        <v>0</v>
      </c>
      <c r="EA45" s="37">
        <v>0</v>
      </c>
      <c r="EB45" s="37">
        <v>0</v>
      </c>
      <c r="EC45" s="37">
        <v>0</v>
      </c>
      <c r="ED45" s="37">
        <v>0</v>
      </c>
      <c r="EE45" s="37">
        <v>0</v>
      </c>
      <c r="EF45" s="37">
        <v>0</v>
      </c>
      <c r="EG45" s="37">
        <v>0</v>
      </c>
      <c r="EH45" s="37">
        <v>0</v>
      </c>
      <c r="EI45" s="37">
        <v>0</v>
      </c>
      <c r="EJ45" s="37">
        <v>0</v>
      </c>
      <c r="EK45" s="37">
        <v>0</v>
      </c>
      <c r="EL45" s="37">
        <v>0</v>
      </c>
      <c r="EM45" s="37">
        <v>0</v>
      </c>
      <c r="EO45" s="37"/>
      <c r="EP45" s="36" t="s">
        <v>167</v>
      </c>
      <c r="EQ45" s="37">
        <v>0</v>
      </c>
      <c r="ER45" s="37">
        <v>0</v>
      </c>
      <c r="ES45" s="37">
        <v>0</v>
      </c>
      <c r="ET45" s="37">
        <v>0</v>
      </c>
      <c r="EU45" s="37">
        <v>0</v>
      </c>
      <c r="EV45" s="37">
        <v>0</v>
      </c>
      <c r="EW45" s="37">
        <v>0</v>
      </c>
      <c r="EX45" s="37">
        <v>0</v>
      </c>
      <c r="EY45" s="37">
        <v>0</v>
      </c>
      <c r="EZ45" s="37">
        <v>0</v>
      </c>
      <c r="FA45" s="37">
        <v>0</v>
      </c>
      <c r="FB45" s="37">
        <v>0</v>
      </c>
      <c r="FC45" s="37">
        <v>0</v>
      </c>
      <c r="FD45" s="37">
        <v>0</v>
      </c>
      <c r="FE45" s="37">
        <v>0</v>
      </c>
      <c r="FF45" s="37">
        <v>0</v>
      </c>
      <c r="FG45" s="37">
        <v>0</v>
      </c>
      <c r="FH45" s="37">
        <v>0</v>
      </c>
      <c r="FI45" s="37">
        <v>0</v>
      </c>
      <c r="FJ45" s="37">
        <v>0</v>
      </c>
      <c r="FK45" s="37">
        <v>0</v>
      </c>
    </row>
    <row r="46" spans="1:167" ht="14.5">
      <c r="A46" s="37"/>
      <c r="B46" s="36" t="s">
        <v>168</v>
      </c>
      <c r="C46" s="37">
        <v>0.2</v>
      </c>
      <c r="D46" s="37">
        <v>0.2</v>
      </c>
      <c r="E46" s="37">
        <v>0.2</v>
      </c>
      <c r="F46" s="37">
        <v>0.3</v>
      </c>
      <c r="G46" s="37">
        <v>0.3</v>
      </c>
      <c r="H46" s="37">
        <v>0.3</v>
      </c>
      <c r="I46" s="37">
        <v>0.3</v>
      </c>
      <c r="J46" s="37">
        <v>0.3</v>
      </c>
      <c r="K46" s="37">
        <v>0.3</v>
      </c>
      <c r="L46" s="37">
        <v>0.3</v>
      </c>
      <c r="M46" s="37">
        <v>0.3</v>
      </c>
      <c r="N46" s="37">
        <v>0.3</v>
      </c>
      <c r="O46" s="37">
        <v>0.3</v>
      </c>
      <c r="P46" s="37">
        <v>0.3</v>
      </c>
      <c r="Q46" s="37">
        <v>0.3</v>
      </c>
      <c r="R46" s="37">
        <v>0.3</v>
      </c>
      <c r="S46" s="37">
        <v>0.3</v>
      </c>
      <c r="T46" s="37">
        <v>0.3</v>
      </c>
      <c r="U46" s="37">
        <v>0.3</v>
      </c>
      <c r="V46" s="37">
        <v>0.3</v>
      </c>
      <c r="W46" s="37">
        <v>0.3</v>
      </c>
      <c r="Y46" s="37"/>
      <c r="Z46" s="36" t="s">
        <v>168</v>
      </c>
      <c r="AA46" s="37">
        <v>0.7</v>
      </c>
      <c r="AB46" s="37">
        <v>0.7</v>
      </c>
      <c r="AC46" s="37">
        <v>0.8</v>
      </c>
      <c r="AD46" s="37">
        <v>0.8</v>
      </c>
      <c r="AE46" s="37">
        <v>0.8</v>
      </c>
      <c r="AF46" s="37">
        <v>0.8</v>
      </c>
      <c r="AG46" s="37">
        <v>0.8</v>
      </c>
      <c r="AH46" s="37">
        <v>0.8</v>
      </c>
      <c r="AI46" s="37">
        <v>0.8</v>
      </c>
      <c r="AJ46" s="37">
        <v>0.8</v>
      </c>
      <c r="AK46" s="37">
        <v>0.8</v>
      </c>
      <c r="AL46" s="37">
        <v>0.9</v>
      </c>
      <c r="AM46" s="37">
        <v>0.9</v>
      </c>
      <c r="AN46" s="37">
        <v>0.9</v>
      </c>
      <c r="AO46" s="37">
        <v>0.9</v>
      </c>
      <c r="AP46" s="37">
        <v>0.9</v>
      </c>
      <c r="AQ46" s="37">
        <v>0.9</v>
      </c>
      <c r="AR46" s="37">
        <v>0.9</v>
      </c>
      <c r="AS46" s="37">
        <v>1</v>
      </c>
      <c r="AT46" s="37">
        <v>1</v>
      </c>
      <c r="AU46" s="37">
        <v>1</v>
      </c>
      <c r="AW46" s="37"/>
      <c r="AX46" s="36" t="s">
        <v>168</v>
      </c>
      <c r="AY46" s="37">
        <v>1.1000000000000001</v>
      </c>
      <c r="AZ46" s="37">
        <v>1.1000000000000001</v>
      </c>
      <c r="BA46" s="37">
        <v>1.2</v>
      </c>
      <c r="BB46" s="37">
        <v>1.2</v>
      </c>
      <c r="BC46" s="37">
        <v>1.2</v>
      </c>
      <c r="BD46" s="37">
        <v>1.2</v>
      </c>
      <c r="BE46" s="37">
        <v>1.2</v>
      </c>
      <c r="BF46" s="37">
        <v>1.3</v>
      </c>
      <c r="BG46" s="37">
        <v>1.3</v>
      </c>
      <c r="BH46" s="37">
        <v>1.3</v>
      </c>
      <c r="BI46" s="37">
        <v>1.3</v>
      </c>
      <c r="BJ46" s="37">
        <v>1.3</v>
      </c>
      <c r="BK46" s="37">
        <v>1.4</v>
      </c>
      <c r="BL46" s="37">
        <v>1.4</v>
      </c>
      <c r="BM46" s="37">
        <v>1.4</v>
      </c>
      <c r="BN46" s="37">
        <v>1.4</v>
      </c>
      <c r="BO46" s="37">
        <v>1.4</v>
      </c>
      <c r="BP46" s="37">
        <v>1.5</v>
      </c>
      <c r="BQ46" s="37">
        <v>1.5</v>
      </c>
      <c r="BR46" s="37">
        <v>1.5</v>
      </c>
      <c r="BS46" s="37">
        <v>1.5</v>
      </c>
      <c r="BU46" s="37"/>
      <c r="BV46" s="36" t="s">
        <v>168</v>
      </c>
      <c r="BW46" s="37">
        <v>0.8</v>
      </c>
      <c r="BX46" s="37">
        <v>0.8</v>
      </c>
      <c r="BY46" s="37">
        <v>0.9</v>
      </c>
      <c r="BZ46" s="37">
        <v>0.9</v>
      </c>
      <c r="CA46" s="37">
        <v>0.9</v>
      </c>
      <c r="CB46" s="37">
        <v>0.9</v>
      </c>
      <c r="CC46" s="37">
        <v>0.9</v>
      </c>
      <c r="CD46" s="37">
        <v>0.9</v>
      </c>
      <c r="CE46" s="37">
        <v>0.9</v>
      </c>
      <c r="CF46" s="37">
        <v>1</v>
      </c>
      <c r="CG46" s="37">
        <v>1</v>
      </c>
      <c r="CH46" s="37">
        <v>1</v>
      </c>
      <c r="CI46" s="37">
        <v>1</v>
      </c>
      <c r="CJ46" s="37">
        <v>1</v>
      </c>
      <c r="CK46" s="37">
        <v>1</v>
      </c>
      <c r="CL46" s="37">
        <v>1</v>
      </c>
      <c r="CM46" s="37">
        <v>1.1000000000000001</v>
      </c>
      <c r="CN46" s="37">
        <v>1.1000000000000001</v>
      </c>
      <c r="CO46" s="37">
        <v>1.1000000000000001</v>
      </c>
      <c r="CP46" s="37">
        <v>1.1000000000000001</v>
      </c>
      <c r="CQ46" s="37">
        <v>1.1000000000000001</v>
      </c>
      <c r="CS46" s="37"/>
      <c r="CT46" s="36" t="s">
        <v>168</v>
      </c>
      <c r="CU46" s="37">
        <v>0</v>
      </c>
      <c r="CV46" s="37">
        <v>0</v>
      </c>
      <c r="CW46" s="37">
        <v>0</v>
      </c>
      <c r="CX46" s="37">
        <v>0</v>
      </c>
      <c r="CY46" s="37">
        <v>0</v>
      </c>
      <c r="CZ46" s="37">
        <v>0</v>
      </c>
      <c r="DA46" s="37">
        <v>0</v>
      </c>
      <c r="DB46" s="37">
        <v>0</v>
      </c>
      <c r="DC46" s="37">
        <v>0</v>
      </c>
      <c r="DD46" s="37">
        <v>0</v>
      </c>
      <c r="DE46" s="37">
        <v>0</v>
      </c>
      <c r="DF46" s="37">
        <v>0</v>
      </c>
      <c r="DG46" s="37">
        <v>0</v>
      </c>
      <c r="DH46" s="37">
        <v>0</v>
      </c>
      <c r="DI46" s="37">
        <v>0</v>
      </c>
      <c r="DJ46" s="37">
        <v>0</v>
      </c>
      <c r="DK46" s="37">
        <v>0</v>
      </c>
      <c r="DL46" s="37">
        <v>0</v>
      </c>
      <c r="DM46" s="37">
        <v>0</v>
      </c>
      <c r="DN46" s="37">
        <v>0</v>
      </c>
      <c r="DO46" s="37">
        <v>0</v>
      </c>
      <c r="DQ46" s="37"/>
      <c r="DR46" s="36" t="s">
        <v>168</v>
      </c>
      <c r="DS46" s="37">
        <v>0</v>
      </c>
      <c r="DT46" s="37">
        <v>0</v>
      </c>
      <c r="DU46" s="37">
        <v>0</v>
      </c>
      <c r="DV46" s="37">
        <v>0</v>
      </c>
      <c r="DW46" s="37">
        <v>0</v>
      </c>
      <c r="DX46" s="37">
        <v>0</v>
      </c>
      <c r="DY46" s="37">
        <v>0</v>
      </c>
      <c r="DZ46" s="37">
        <v>0</v>
      </c>
      <c r="EA46" s="37">
        <v>0</v>
      </c>
      <c r="EB46" s="37">
        <v>0</v>
      </c>
      <c r="EC46" s="37">
        <v>0</v>
      </c>
      <c r="ED46" s="37">
        <v>0</v>
      </c>
      <c r="EE46" s="37">
        <v>0</v>
      </c>
      <c r="EF46" s="37">
        <v>0</v>
      </c>
      <c r="EG46" s="37">
        <v>0</v>
      </c>
      <c r="EH46" s="37">
        <v>0</v>
      </c>
      <c r="EI46" s="37">
        <v>0</v>
      </c>
      <c r="EJ46" s="37">
        <v>0</v>
      </c>
      <c r="EK46" s="37">
        <v>0</v>
      </c>
      <c r="EL46" s="37">
        <v>0</v>
      </c>
      <c r="EM46" s="37">
        <v>0</v>
      </c>
      <c r="EO46" s="37"/>
      <c r="EP46" s="36" t="s">
        <v>168</v>
      </c>
      <c r="EQ46" s="37">
        <v>0.2</v>
      </c>
      <c r="ER46" s="37">
        <v>0.2</v>
      </c>
      <c r="ES46" s="37">
        <v>0.2</v>
      </c>
      <c r="ET46" s="37">
        <v>0.2</v>
      </c>
      <c r="EU46" s="37">
        <v>0.2</v>
      </c>
      <c r="EV46" s="37">
        <v>0.2</v>
      </c>
      <c r="EW46" s="37">
        <v>0.2</v>
      </c>
      <c r="EX46" s="37">
        <v>0.2</v>
      </c>
      <c r="EY46" s="37">
        <v>0.2</v>
      </c>
      <c r="EZ46" s="37">
        <v>0.2</v>
      </c>
      <c r="FA46" s="37">
        <v>0.2</v>
      </c>
      <c r="FB46" s="37">
        <v>0.2</v>
      </c>
      <c r="FC46" s="37">
        <v>0.3</v>
      </c>
      <c r="FD46" s="37">
        <v>0.3</v>
      </c>
      <c r="FE46" s="37">
        <v>0.3</v>
      </c>
      <c r="FF46" s="37">
        <v>0.3</v>
      </c>
      <c r="FG46" s="37">
        <v>0.3</v>
      </c>
      <c r="FH46" s="37">
        <v>0.3</v>
      </c>
      <c r="FI46" s="37">
        <v>0.3</v>
      </c>
      <c r="FJ46" s="37">
        <v>0.3</v>
      </c>
      <c r="FK46" s="37">
        <v>0.3</v>
      </c>
    </row>
    <row r="47" spans="1:167" ht="14.5">
      <c r="A47" s="206"/>
      <c r="B47" s="206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206"/>
      <c r="Z47" s="206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206"/>
      <c r="AX47" s="206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206"/>
      <c r="BV47" s="206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206"/>
      <c r="CT47" s="206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206"/>
      <c r="DR47" s="206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206"/>
      <c r="EP47" s="206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4.5">
      <c r="A48" s="208" t="s">
        <v>169</v>
      </c>
      <c r="B48" s="208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208" t="s">
        <v>169</v>
      </c>
      <c r="Z48" s="208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208" t="s">
        <v>169</v>
      </c>
      <c r="AX48" s="208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208" t="s">
        <v>169</v>
      </c>
      <c r="BV48" s="208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208" t="s">
        <v>169</v>
      </c>
      <c r="CT48" s="208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208" t="s">
        <v>169</v>
      </c>
      <c r="DR48" s="208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208" t="s">
        <v>169</v>
      </c>
      <c r="EP48" s="208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4.5">
      <c r="A49" s="206"/>
      <c r="B49" s="20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206"/>
      <c r="Z49" s="206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206"/>
      <c r="AX49" s="206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206"/>
      <c r="BV49" s="206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206"/>
      <c r="CT49" s="206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206"/>
      <c r="DR49" s="206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206"/>
      <c r="EP49" s="206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4.5">
      <c r="A50" s="206"/>
      <c r="B50" s="206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206"/>
      <c r="Z50" s="206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206"/>
      <c r="AX50" s="206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206"/>
      <c r="BV50" s="206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206"/>
      <c r="CT50" s="206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206"/>
      <c r="DR50" s="206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206"/>
      <c r="EP50" s="206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4.5">
      <c r="A51" s="206"/>
      <c r="B51" s="206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206"/>
      <c r="Z51" s="206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206"/>
      <c r="AX51" s="206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206"/>
      <c r="BV51" s="206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206"/>
      <c r="CT51" s="206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206"/>
      <c r="DR51" s="206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206"/>
      <c r="EP51" s="206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4.5">
      <c r="A52" s="206"/>
      <c r="B52" s="206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206"/>
      <c r="Z52" s="206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206"/>
      <c r="AX52" s="206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206"/>
      <c r="BV52" s="206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206"/>
      <c r="CT52" s="206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206"/>
      <c r="DR52" s="206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206"/>
      <c r="EP52" s="206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4.5">
      <c r="A53" s="206"/>
      <c r="B53" s="206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206"/>
      <c r="Z53" s="206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206"/>
      <c r="AX53" s="206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206"/>
      <c r="BV53" s="206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206"/>
      <c r="CT53" s="206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206"/>
      <c r="DR53" s="206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206"/>
      <c r="EP53" s="206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4.5">
      <c r="A54" s="206"/>
      <c r="B54" s="206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206"/>
      <c r="Z54" s="206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206"/>
      <c r="AX54" s="206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206"/>
      <c r="BV54" s="206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206"/>
      <c r="CT54" s="206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206"/>
      <c r="DR54" s="206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206"/>
      <c r="EP54" s="206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4.5">
      <c r="A55" s="206"/>
      <c r="B55" s="206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206"/>
      <c r="Z55" s="206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206"/>
      <c r="AX55" s="206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206"/>
      <c r="BV55" s="206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206"/>
      <c r="CT55" s="206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206"/>
      <c r="DR55" s="206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206"/>
      <c r="EP55" s="206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4.5">
      <c r="A56" s="206"/>
      <c r="B56" s="206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206"/>
      <c r="Z56" s="206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206"/>
      <c r="AX56" s="206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206"/>
      <c r="BV56" s="206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206"/>
      <c r="CT56" s="206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206"/>
      <c r="DR56" s="206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206"/>
      <c r="EP56" s="206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4.5">
      <c r="A57" s="206"/>
      <c r="B57" s="206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206"/>
      <c r="Z57" s="206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206"/>
      <c r="AX57" s="206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206"/>
      <c r="BV57" s="206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206"/>
      <c r="CT57" s="206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206"/>
      <c r="DR57" s="206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206"/>
      <c r="EP57" s="206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4.5">
      <c r="A58" s="206"/>
      <c r="B58" s="206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206"/>
      <c r="Z58" s="206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206"/>
      <c r="AX58" s="206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206"/>
      <c r="BV58" s="206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206"/>
      <c r="CT58" s="206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206"/>
      <c r="DR58" s="206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206"/>
      <c r="EP58" s="206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4.5">
      <c r="A59" s="206"/>
      <c r="B59" s="206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206"/>
      <c r="Z59" s="206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206"/>
      <c r="AX59" s="206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206"/>
      <c r="BV59" s="206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206"/>
      <c r="CT59" s="206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206"/>
      <c r="DR59" s="206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206"/>
      <c r="EP59" s="206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4.5">
      <c r="A60" s="206"/>
      <c r="B60" s="206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206"/>
      <c r="Z60" s="206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206"/>
      <c r="AX60" s="206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206"/>
      <c r="BV60" s="206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206"/>
      <c r="CT60" s="206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206"/>
      <c r="DR60" s="206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206"/>
      <c r="EP60" s="206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4.5">
      <c r="A61" s="206"/>
      <c r="B61" s="206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206"/>
      <c r="Z61" s="206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206"/>
      <c r="AX61" s="206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206"/>
      <c r="BV61" s="206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206"/>
      <c r="CT61" s="206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206"/>
      <c r="DR61" s="206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206"/>
      <c r="EP61" s="206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4.5">
      <c r="A62" s="206"/>
      <c r="B62" s="206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206"/>
      <c r="Z62" s="206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206"/>
      <c r="AX62" s="206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206"/>
      <c r="BV62" s="206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206"/>
      <c r="CT62" s="206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206"/>
      <c r="DR62" s="206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206"/>
      <c r="EP62" s="206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4.5">
      <c r="A63" s="206"/>
      <c r="B63" s="206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206"/>
      <c r="Z63" s="206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206"/>
      <c r="AX63" s="206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206"/>
      <c r="BV63" s="206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206"/>
      <c r="CT63" s="206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206"/>
      <c r="DR63" s="206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206"/>
      <c r="EP63" s="206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4.5">
      <c r="A64" s="206"/>
      <c r="B64" s="206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206"/>
      <c r="Z64" s="206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206"/>
      <c r="AX64" s="206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206"/>
      <c r="BV64" s="206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206"/>
      <c r="CT64" s="206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206"/>
      <c r="DR64" s="206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206"/>
      <c r="EP64" s="206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4.5">
      <c r="A65" s="206"/>
      <c r="B65" s="206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206"/>
      <c r="Z65" s="206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206"/>
      <c r="AX65" s="206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206"/>
      <c r="BV65" s="206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206"/>
      <c r="CT65" s="206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206"/>
      <c r="DR65" s="206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206"/>
      <c r="EP65" s="206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4.5">
      <c r="A66" s="206"/>
      <c r="B66" s="206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206"/>
      <c r="Z66" s="206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206"/>
      <c r="AX66" s="206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206"/>
      <c r="BV66" s="206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206"/>
      <c r="CT66" s="206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206"/>
      <c r="DR66" s="206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206"/>
      <c r="EP66" s="206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4.5">
      <c r="A67" s="206"/>
      <c r="B67" s="206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206"/>
      <c r="Z67" s="206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206"/>
      <c r="AX67" s="206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206"/>
      <c r="BV67" s="206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206"/>
      <c r="CT67" s="206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206"/>
      <c r="DR67" s="206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206"/>
      <c r="EP67" s="206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4.5">
      <c r="A68" s="206"/>
      <c r="B68" s="206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206"/>
      <c r="Z68" s="206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206"/>
      <c r="AX68" s="206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206"/>
      <c r="BV68" s="206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206"/>
      <c r="CT68" s="206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206"/>
      <c r="DR68" s="206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206"/>
      <c r="EP68" s="206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4.5">
      <c r="A69" s="206"/>
      <c r="B69" s="206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206"/>
      <c r="Z69" s="206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206"/>
      <c r="AX69" s="206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206"/>
      <c r="BV69" s="206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206"/>
      <c r="CT69" s="206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206"/>
      <c r="DR69" s="206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206"/>
      <c r="EP69" s="206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4.5">
      <c r="A70" s="206"/>
      <c r="B70" s="206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206"/>
      <c r="Z70" s="206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206"/>
      <c r="AX70" s="206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206"/>
      <c r="BV70" s="206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206"/>
      <c r="CT70" s="206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206"/>
      <c r="DR70" s="206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206"/>
      <c r="EP70" s="206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4.5">
      <c r="A71" s="206"/>
      <c r="B71" s="206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206"/>
      <c r="Z71" s="206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206"/>
      <c r="AX71" s="206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206"/>
      <c r="BV71" s="206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206"/>
      <c r="CT71" s="206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206"/>
      <c r="DR71" s="206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206"/>
      <c r="EP71" s="206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4.5">
      <c r="A72" s="206"/>
      <c r="B72" s="206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206"/>
      <c r="Z72" s="206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206"/>
      <c r="AX72" s="206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206"/>
      <c r="BV72" s="206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206"/>
      <c r="CT72" s="206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206"/>
      <c r="DR72" s="206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206"/>
      <c r="EP72" s="206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4.5">
      <c r="A73" s="206"/>
      <c r="B73" s="206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206"/>
      <c r="Z73" s="206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206"/>
      <c r="AX73" s="206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206"/>
      <c r="BV73" s="206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206"/>
      <c r="CT73" s="206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206"/>
      <c r="DR73" s="206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206"/>
      <c r="EP73" s="206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4.5">
      <c r="A74" s="206"/>
      <c r="B74" s="206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206"/>
      <c r="Z74" s="206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206"/>
      <c r="AX74" s="206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206"/>
      <c r="BV74" s="206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206"/>
      <c r="CT74" s="206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206"/>
      <c r="DR74" s="206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206"/>
      <c r="EP74" s="206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4.5">
      <c r="A75" s="206"/>
      <c r="B75" s="206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206"/>
      <c r="EP75" s="206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4.5">
      <c r="A76" s="206"/>
      <c r="B76" s="206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206"/>
      <c r="EP76" s="206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4.5">
      <c r="A77" s="206"/>
      <c r="B77" s="206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206"/>
      <c r="EP77" s="206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4.5">
      <c r="A78" s="206"/>
      <c r="B78" s="206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206"/>
      <c r="EP78" s="206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4.5">
      <c r="A79" s="206"/>
      <c r="B79" s="206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206"/>
      <c r="EP79" s="206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4.5">
      <c r="A80" s="206"/>
      <c r="B80" s="206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206"/>
      <c r="EP80" s="206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4.5">
      <c r="A81" s="206"/>
      <c r="B81" s="206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206"/>
      <c r="EP81" s="206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4.5">
      <c r="A82" s="206"/>
      <c r="B82" s="206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206"/>
      <c r="EP82" s="206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4.5">
      <c r="A83" s="206"/>
      <c r="B83" s="206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206"/>
      <c r="EP83" s="206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4.5">
      <c r="A84" s="206"/>
      <c r="B84" s="206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206"/>
      <c r="EP84" s="206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4.5">
      <c r="A85" s="206"/>
      <c r="B85" s="206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206"/>
      <c r="EP85" s="206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4.5">
      <c r="A86" s="206"/>
      <c r="B86" s="206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206"/>
      <c r="EP86" s="206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4.5">
      <c r="A87" s="206"/>
      <c r="B87" s="206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206"/>
      <c r="EP87" s="206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4.5">
      <c r="A88" s="206"/>
      <c r="B88" s="206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206"/>
      <c r="EP88" s="206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4.5">
      <c r="A89" s="206"/>
      <c r="B89" s="206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206"/>
      <c r="EP89" s="206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4.5">
      <c r="A90" s="206"/>
      <c r="B90" s="206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206"/>
      <c r="EP90" s="206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4.5">
      <c r="A91" s="206"/>
      <c r="B91" s="206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206"/>
      <c r="EP91" s="206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4.5">
      <c r="A92" s="206"/>
      <c r="B92" s="206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206"/>
      <c r="EP92" s="206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4.5">
      <c r="A93" s="206"/>
      <c r="B93" s="206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206"/>
      <c r="EP93" s="206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4.5">
      <c r="A94" s="206"/>
      <c r="B94" s="206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206"/>
      <c r="EP94" s="206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4.5">
      <c r="A95" s="206"/>
      <c r="B95" s="206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206"/>
      <c r="EP95" s="206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4.5">
      <c r="A96" s="206"/>
      <c r="B96" s="206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206"/>
      <c r="EP96" s="206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4.5">
      <c r="A97" s="206"/>
      <c r="B97" s="206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206"/>
      <c r="EP97" s="206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4.5">
      <c r="A98" s="206"/>
      <c r="B98" s="206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206"/>
      <c r="EP98" s="206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4.5">
      <c r="A99" s="206"/>
      <c r="B99" s="206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206"/>
      <c r="EP99" s="206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4.5">
      <c r="A100" s="206"/>
      <c r="B100" s="206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206"/>
      <c r="EP100" s="206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4.5">
      <c r="A101" s="206"/>
      <c r="B101" s="206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206"/>
      <c r="EP101" s="206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4.5">
      <c r="A102" s="206"/>
      <c r="B102" s="206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206"/>
      <c r="EP102" s="206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4.5">
      <c r="A103" s="206"/>
      <c r="B103" s="206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206"/>
      <c r="EP103" s="206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4.5">
      <c r="A104" s="206"/>
      <c r="B104" s="206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206"/>
      <c r="EP104" s="206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4.5">
      <c r="A105" s="206"/>
      <c r="B105" s="206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</row>
    <row r="106" spans="1:167" ht="14.5">
      <c r="A106" s="206"/>
      <c r="B106" s="206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</row>
    <row r="107" spans="1:167" ht="14.5">
      <c r="A107" s="206"/>
      <c r="B107" s="206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</row>
    <row r="108" spans="1:167" ht="14.5">
      <c r="A108" s="206"/>
      <c r="B108" s="206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</row>
    <row r="109" spans="1:167" ht="14.5">
      <c r="A109" s="206"/>
      <c r="B109" s="206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</row>
    <row r="110" spans="1:167" ht="14.5">
      <c r="A110" s="206"/>
      <c r="B110" s="206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</row>
    <row r="111" spans="1:167" ht="14.5">
      <c r="A111" s="206"/>
      <c r="B111" s="206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4.5">
      <c r="A112" s="206"/>
      <c r="B112" s="206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4.5">
      <c r="A113" s="206"/>
      <c r="B113" s="206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4.5">
      <c r="A114" s="206"/>
      <c r="B114" s="206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4.5">
      <c r="A115" s="206"/>
      <c r="B115" s="206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4.5">
      <c r="A116" s="206"/>
      <c r="B116" s="206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4.5">
      <c r="A117" s="206"/>
      <c r="B117" s="206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4.5">
      <c r="A118" s="206"/>
      <c r="B118" s="206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4.5">
      <c r="A119" s="206"/>
      <c r="B119" s="206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4.5">
      <c r="A120" s="206"/>
      <c r="B120" s="206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4.5">
      <c r="A121" s="206"/>
      <c r="B121" s="206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4.5">
      <c r="A122" s="206"/>
      <c r="B122" s="206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4.5">
      <c r="A123" s="206"/>
      <c r="B123" s="206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4.5">
      <c r="A124" s="206"/>
      <c r="B124" s="206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4.5">
      <c r="A125" s="206"/>
      <c r="B125" s="206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4.5">
      <c r="A126" s="206"/>
      <c r="B126" s="206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4.5">
      <c r="A127" s="206"/>
      <c r="B127" s="206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4.5">
      <c r="A128" s="206"/>
      <c r="B128" s="206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4.5">
      <c r="A129" s="206"/>
      <c r="B129" s="206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4.5">
      <c r="A130" s="206"/>
      <c r="B130" s="206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4.5">
      <c r="A131" s="206"/>
      <c r="B131" s="206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4.5">
      <c r="A132" s="206"/>
      <c r="B132" s="206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4.5">
      <c r="A133" s="206"/>
      <c r="B133" s="206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4.5">
      <c r="A134" s="206"/>
      <c r="B134" s="206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4.5">
      <c r="A135" s="206"/>
      <c r="B135" s="206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4.5">
      <c r="A136" s="206"/>
      <c r="B136" s="206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4.5">
      <c r="A137" s="206"/>
      <c r="B137" s="206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4.5">
      <c r="A138" s="206"/>
      <c r="B138" s="206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4.5">
      <c r="A139" s="206"/>
      <c r="B139" s="206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4.5">
      <c r="A140" s="206"/>
      <c r="B140" s="206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4.5">
      <c r="A141" s="206"/>
      <c r="B141" s="206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4.5">
      <c r="A142" s="206"/>
      <c r="B142" s="206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4.5">
      <c r="A143" s="206"/>
      <c r="B143" s="206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4.5">
      <c r="A144" s="206"/>
      <c r="B144" s="206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4.5">
      <c r="A145" s="206"/>
      <c r="B145" s="206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4.5">
      <c r="A146" s="206"/>
      <c r="B146" s="206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4.5">
      <c r="A147" s="206"/>
      <c r="B147" s="206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4.5">
      <c r="A148" s="206"/>
      <c r="B148" s="206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4.5">
      <c r="A149" s="206"/>
      <c r="B149" s="206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4.5">
      <c r="A150" s="206"/>
      <c r="B150" s="206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4.5">
      <c r="A151" s="206"/>
      <c r="B151" s="206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4.5">
      <c r="A152" s="206"/>
      <c r="B152" s="206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4.5">
      <c r="A153" s="206"/>
      <c r="B153" s="206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4.5">
      <c r="A154" s="206"/>
      <c r="B154" s="206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4.5">
      <c r="A155" s="206"/>
      <c r="B155" s="206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4.5">
      <c r="A156" s="206"/>
      <c r="B156" s="206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4.5">
      <c r="A157" s="206"/>
      <c r="B157" s="206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4.5">
      <c r="A158" s="206"/>
      <c r="B158" s="206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4.5">
      <c r="A159" s="206"/>
      <c r="B159" s="206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4.5">
      <c r="A160" s="206"/>
      <c r="B160" s="206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4.5">
      <c r="A161" s="206"/>
      <c r="B161" s="206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4.5">
      <c r="A162" s="206"/>
      <c r="B162" s="206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</sheetData>
  <mergeCells count="405">
    <mergeCell ref="EO100:EP100"/>
    <mergeCell ref="EO101:EP101"/>
    <mergeCell ref="EO102:EP102"/>
    <mergeCell ref="EO103:EP103"/>
    <mergeCell ref="EO104:EP104"/>
    <mergeCell ref="EO94:EP94"/>
    <mergeCell ref="EO95:EP95"/>
    <mergeCell ref="EO96:EP96"/>
    <mergeCell ref="EO97:EP97"/>
    <mergeCell ref="EO98:EP98"/>
    <mergeCell ref="EO99:EP99"/>
    <mergeCell ref="EO88:EP88"/>
    <mergeCell ref="EO89:EP89"/>
    <mergeCell ref="EO90:EP90"/>
    <mergeCell ref="EO91:EP91"/>
    <mergeCell ref="EO92:EP92"/>
    <mergeCell ref="EO93:EP93"/>
    <mergeCell ref="EO82:EP82"/>
    <mergeCell ref="EO83:EP83"/>
    <mergeCell ref="EO84:EP84"/>
    <mergeCell ref="EO85:EP85"/>
    <mergeCell ref="EO86:EP86"/>
    <mergeCell ref="EO87:EP87"/>
    <mergeCell ref="EO76:EP76"/>
    <mergeCell ref="EO77:EP77"/>
    <mergeCell ref="EO78:EP78"/>
    <mergeCell ref="EO79:EP79"/>
    <mergeCell ref="EO80:EP80"/>
    <mergeCell ref="EO81:EP81"/>
    <mergeCell ref="EO70:EP70"/>
    <mergeCell ref="EO71:EP71"/>
    <mergeCell ref="EO72:EP72"/>
    <mergeCell ref="EO73:EP73"/>
    <mergeCell ref="EO74:EP74"/>
    <mergeCell ref="EO75:EP75"/>
    <mergeCell ref="EO64:EP64"/>
    <mergeCell ref="EO65:EP65"/>
    <mergeCell ref="EO66:EP66"/>
    <mergeCell ref="EO67:EP67"/>
    <mergeCell ref="EO68:EP68"/>
    <mergeCell ref="EO69:EP69"/>
    <mergeCell ref="EO58:EP58"/>
    <mergeCell ref="EO59:EP59"/>
    <mergeCell ref="EO60:EP60"/>
    <mergeCell ref="EO61:EP61"/>
    <mergeCell ref="EO62:EP62"/>
    <mergeCell ref="EO63:EP63"/>
    <mergeCell ref="EO52:EP52"/>
    <mergeCell ref="EO53:EP53"/>
    <mergeCell ref="EO54:EP54"/>
    <mergeCell ref="EO55:EP55"/>
    <mergeCell ref="EO56:EP56"/>
    <mergeCell ref="EO57:EP57"/>
    <mergeCell ref="EO30:EP30"/>
    <mergeCell ref="EO47:EP47"/>
    <mergeCell ref="EO48:EP48"/>
    <mergeCell ref="EO49:EP49"/>
    <mergeCell ref="EO50:EP50"/>
    <mergeCell ref="EO51:EP51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DQ57:DR57"/>
    <mergeCell ref="DQ58:DR58"/>
    <mergeCell ref="DQ59:DR59"/>
    <mergeCell ref="DQ60:DR60"/>
    <mergeCell ref="DQ61:DR61"/>
    <mergeCell ref="DQ62:DR62"/>
    <mergeCell ref="DQ51:DR51"/>
    <mergeCell ref="DQ52:DR52"/>
    <mergeCell ref="DQ53:DR53"/>
    <mergeCell ref="DQ54:DR54"/>
    <mergeCell ref="DQ55:DR55"/>
    <mergeCell ref="DQ56:DR56"/>
    <mergeCell ref="DQ12:DR12"/>
    <mergeCell ref="DQ30:DR30"/>
    <mergeCell ref="DQ47:DR47"/>
    <mergeCell ref="DQ48:DR48"/>
    <mergeCell ref="DQ49:DR49"/>
    <mergeCell ref="DQ50:DR50"/>
    <mergeCell ref="DQ6:DR6"/>
    <mergeCell ref="DQ7:DR7"/>
    <mergeCell ref="DQ8:DR8"/>
    <mergeCell ref="DQ9:DR9"/>
    <mergeCell ref="DQ10:DR10"/>
    <mergeCell ref="DQ11:DR11"/>
    <mergeCell ref="CS70:CT70"/>
    <mergeCell ref="CS71:CT71"/>
    <mergeCell ref="CS72:CT72"/>
    <mergeCell ref="CS73:CT73"/>
    <mergeCell ref="CS74:CT74"/>
    <mergeCell ref="DQ1:DR1"/>
    <mergeCell ref="DQ2:DR2"/>
    <mergeCell ref="DQ3:DR3"/>
    <mergeCell ref="DQ4:DR4"/>
    <mergeCell ref="DQ5:DR5"/>
    <mergeCell ref="CS64:CT64"/>
    <mergeCell ref="CS65:CT65"/>
    <mergeCell ref="CS66:CT66"/>
    <mergeCell ref="CS67:CT67"/>
    <mergeCell ref="CS68:CT68"/>
    <mergeCell ref="CS69:CT69"/>
    <mergeCell ref="CS58:CT58"/>
    <mergeCell ref="CS59:CT59"/>
    <mergeCell ref="CS60:CT60"/>
    <mergeCell ref="CS61:CT61"/>
    <mergeCell ref="CS62:CT62"/>
    <mergeCell ref="CS63:CT63"/>
    <mergeCell ref="CS52:CT52"/>
    <mergeCell ref="CS53:CT53"/>
    <mergeCell ref="CS54:CT54"/>
    <mergeCell ref="CS55:CT55"/>
    <mergeCell ref="CS56:CT56"/>
    <mergeCell ref="CS57:CT57"/>
    <mergeCell ref="CS30:CT30"/>
    <mergeCell ref="CS47:CT47"/>
    <mergeCell ref="CS48:CT48"/>
    <mergeCell ref="CS49:CT49"/>
    <mergeCell ref="CS50:CT50"/>
    <mergeCell ref="CS51:CT51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BU57:BV57"/>
    <mergeCell ref="BU58:BV58"/>
    <mergeCell ref="BU59:BV59"/>
    <mergeCell ref="BU60:BV60"/>
    <mergeCell ref="BU61:BV61"/>
    <mergeCell ref="BU62:BV62"/>
    <mergeCell ref="BU51:BV51"/>
    <mergeCell ref="BU52:BV52"/>
    <mergeCell ref="BU53:BV53"/>
    <mergeCell ref="BU54:BV54"/>
    <mergeCell ref="BU55:BV55"/>
    <mergeCell ref="BU56:BV56"/>
    <mergeCell ref="BU30:BV30"/>
    <mergeCell ref="BU47:BV47"/>
    <mergeCell ref="BU48:BV48"/>
    <mergeCell ref="BU49:BV49"/>
    <mergeCell ref="BU50:BV50"/>
    <mergeCell ref="BU6:BV6"/>
    <mergeCell ref="BU7:BV7"/>
    <mergeCell ref="BU8:BV8"/>
    <mergeCell ref="BU9:BV9"/>
    <mergeCell ref="BU10:BV10"/>
    <mergeCell ref="BU11:BV11"/>
    <mergeCell ref="AW71:AX71"/>
    <mergeCell ref="AW72:AX72"/>
    <mergeCell ref="AW73:AX73"/>
    <mergeCell ref="AW74:AX74"/>
    <mergeCell ref="BU1:BV1"/>
    <mergeCell ref="BU2:BV2"/>
    <mergeCell ref="BU3:BV3"/>
    <mergeCell ref="BU4:BV4"/>
    <mergeCell ref="BU5:BV5"/>
    <mergeCell ref="AW64:AX64"/>
    <mergeCell ref="AW65:AX65"/>
    <mergeCell ref="AW66:AX66"/>
    <mergeCell ref="AW67:AX67"/>
    <mergeCell ref="AW68:AX68"/>
    <mergeCell ref="AW69:AX69"/>
    <mergeCell ref="AW58:AX58"/>
    <mergeCell ref="AW59:AX59"/>
    <mergeCell ref="AW60:AX60"/>
    <mergeCell ref="AW61:AX61"/>
    <mergeCell ref="AW62:AX62"/>
    <mergeCell ref="AW63:AX63"/>
    <mergeCell ref="AW52:AX52"/>
    <mergeCell ref="AW53:AX53"/>
    <mergeCell ref="BU12:BV12"/>
    <mergeCell ref="AW56:AX56"/>
    <mergeCell ref="AW57:AX57"/>
    <mergeCell ref="AW30:AX30"/>
    <mergeCell ref="AW47:AX47"/>
    <mergeCell ref="AW48:AX48"/>
    <mergeCell ref="AW49:AX49"/>
    <mergeCell ref="AW50:AX50"/>
    <mergeCell ref="AW51:AX51"/>
    <mergeCell ref="AW70:AX70"/>
    <mergeCell ref="AW7:AX7"/>
    <mergeCell ref="AW8:AX8"/>
    <mergeCell ref="AW9:AX9"/>
    <mergeCell ref="AW10:AX10"/>
    <mergeCell ref="AW11:AX11"/>
    <mergeCell ref="AW12:AX12"/>
    <mergeCell ref="Y71:Z71"/>
    <mergeCell ref="Y72:Z72"/>
    <mergeCell ref="Y73:Z73"/>
    <mergeCell ref="Y58:Z58"/>
    <mergeCell ref="Y47:Z47"/>
    <mergeCell ref="Y48:Z48"/>
    <mergeCell ref="Y49:Z49"/>
    <mergeCell ref="Y50:Z50"/>
    <mergeCell ref="Y51:Z51"/>
    <mergeCell ref="Y52:Z52"/>
    <mergeCell ref="Y8:Z8"/>
    <mergeCell ref="Y9:Z9"/>
    <mergeCell ref="Y10:Z10"/>
    <mergeCell ref="Y11:Z11"/>
    <mergeCell ref="Y12:Z12"/>
    <mergeCell ref="Y30:Z30"/>
    <mergeCell ref="AW54:AX54"/>
    <mergeCell ref="AW55:AX55"/>
    <mergeCell ref="Y74:Z74"/>
    <mergeCell ref="AW1:AX1"/>
    <mergeCell ref="AW2:AX2"/>
    <mergeCell ref="AW3:AX3"/>
    <mergeCell ref="AW4:AX4"/>
    <mergeCell ref="AW5:AX5"/>
    <mergeCell ref="AW6:AX6"/>
    <mergeCell ref="Y65:Z65"/>
    <mergeCell ref="Y66:Z66"/>
    <mergeCell ref="Y67:Z67"/>
    <mergeCell ref="Y68:Z68"/>
    <mergeCell ref="Y69:Z69"/>
    <mergeCell ref="Y70:Z70"/>
    <mergeCell ref="Y59:Z59"/>
    <mergeCell ref="Y60:Z60"/>
    <mergeCell ref="Y61:Z61"/>
    <mergeCell ref="Y62:Z62"/>
    <mergeCell ref="Y63:Z63"/>
    <mergeCell ref="Y64:Z64"/>
    <mergeCell ref="Y53:Z53"/>
    <mergeCell ref="Y54:Z54"/>
    <mergeCell ref="Y55:Z55"/>
    <mergeCell ref="Y56:Z56"/>
    <mergeCell ref="Y57:Z57"/>
    <mergeCell ref="A160:B160"/>
    <mergeCell ref="A161:B161"/>
    <mergeCell ref="A162:B162"/>
    <mergeCell ref="Y1:Z1"/>
    <mergeCell ref="Y2:Z2"/>
    <mergeCell ref="Y3:Z3"/>
    <mergeCell ref="Y4:Z4"/>
    <mergeCell ref="Y5:Z5"/>
    <mergeCell ref="Y6:Z6"/>
    <mergeCell ref="Y7:Z7"/>
    <mergeCell ref="A154:B154"/>
    <mergeCell ref="A155:B155"/>
    <mergeCell ref="A156:B156"/>
    <mergeCell ref="A157:B157"/>
    <mergeCell ref="A158:B158"/>
    <mergeCell ref="A159:B159"/>
    <mergeCell ref="A148:B148"/>
    <mergeCell ref="A149:B149"/>
    <mergeCell ref="A150:B150"/>
    <mergeCell ref="A151:B151"/>
    <mergeCell ref="A152:B152"/>
    <mergeCell ref="A153:B153"/>
    <mergeCell ref="A142:B142"/>
    <mergeCell ref="A143:B143"/>
    <mergeCell ref="A144:B144"/>
    <mergeCell ref="A145:B145"/>
    <mergeCell ref="A146:B146"/>
    <mergeCell ref="A147:B147"/>
    <mergeCell ref="A136:B136"/>
    <mergeCell ref="A137:B137"/>
    <mergeCell ref="A138:B138"/>
    <mergeCell ref="A139:B139"/>
    <mergeCell ref="A140:B140"/>
    <mergeCell ref="A141:B141"/>
    <mergeCell ref="A130:B130"/>
    <mergeCell ref="A131:B131"/>
    <mergeCell ref="A132:B132"/>
    <mergeCell ref="A133:B133"/>
    <mergeCell ref="A134:B134"/>
    <mergeCell ref="A135:B135"/>
    <mergeCell ref="A124:B124"/>
    <mergeCell ref="A125:B125"/>
    <mergeCell ref="A126:B126"/>
    <mergeCell ref="A127:B127"/>
    <mergeCell ref="A128:B128"/>
    <mergeCell ref="A129:B129"/>
    <mergeCell ref="A118:B118"/>
    <mergeCell ref="A119:B119"/>
    <mergeCell ref="A120:B120"/>
    <mergeCell ref="A121:B121"/>
    <mergeCell ref="A122:B122"/>
    <mergeCell ref="A123:B123"/>
    <mergeCell ref="A112:B112"/>
    <mergeCell ref="A113:B113"/>
    <mergeCell ref="A114:B114"/>
    <mergeCell ref="A115:B115"/>
    <mergeCell ref="A116:B116"/>
    <mergeCell ref="A117:B117"/>
    <mergeCell ref="A106:B106"/>
    <mergeCell ref="A107:B107"/>
    <mergeCell ref="A108:B108"/>
    <mergeCell ref="A109:B109"/>
    <mergeCell ref="A110:B110"/>
    <mergeCell ref="A111:B111"/>
    <mergeCell ref="A100:B100"/>
    <mergeCell ref="A101:B101"/>
    <mergeCell ref="A102:B102"/>
    <mergeCell ref="A103:B103"/>
    <mergeCell ref="A104:B104"/>
    <mergeCell ref="A105:B105"/>
    <mergeCell ref="A94:B94"/>
    <mergeCell ref="A95:B95"/>
    <mergeCell ref="A96:B96"/>
    <mergeCell ref="A97:B97"/>
    <mergeCell ref="A98:B98"/>
    <mergeCell ref="A99:B99"/>
    <mergeCell ref="A88:B88"/>
    <mergeCell ref="A89:B89"/>
    <mergeCell ref="A90:B90"/>
    <mergeCell ref="A91:B91"/>
    <mergeCell ref="A92:B92"/>
    <mergeCell ref="A93:B93"/>
    <mergeCell ref="A82:B82"/>
    <mergeCell ref="A83:B83"/>
    <mergeCell ref="A84:B84"/>
    <mergeCell ref="A85:B85"/>
    <mergeCell ref="A86:B86"/>
    <mergeCell ref="A87:B87"/>
    <mergeCell ref="A76:B76"/>
    <mergeCell ref="A77:B77"/>
    <mergeCell ref="A78:B78"/>
    <mergeCell ref="A79:B79"/>
    <mergeCell ref="A80:B80"/>
    <mergeCell ref="A81:B81"/>
    <mergeCell ref="A70:B70"/>
    <mergeCell ref="A71:B71"/>
    <mergeCell ref="A72:B72"/>
    <mergeCell ref="A73:B73"/>
    <mergeCell ref="A74:B74"/>
    <mergeCell ref="A75:B75"/>
    <mergeCell ref="A64:B64"/>
    <mergeCell ref="A65:B65"/>
    <mergeCell ref="A66:B66"/>
    <mergeCell ref="A67:B67"/>
    <mergeCell ref="A68:B68"/>
    <mergeCell ref="A69:B69"/>
    <mergeCell ref="A58:B58"/>
    <mergeCell ref="A59:B59"/>
    <mergeCell ref="A60:B60"/>
    <mergeCell ref="A61:B61"/>
    <mergeCell ref="A62:B62"/>
    <mergeCell ref="A63:B63"/>
    <mergeCell ref="A52:B52"/>
    <mergeCell ref="A53:B53"/>
    <mergeCell ref="A54:B54"/>
    <mergeCell ref="A55:B55"/>
    <mergeCell ref="A56:B56"/>
    <mergeCell ref="A57:B57"/>
    <mergeCell ref="A49:B49"/>
    <mergeCell ref="A50:B50"/>
    <mergeCell ref="A51:B51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30:B30"/>
    <mergeCell ref="A47:B47"/>
    <mergeCell ref="A48:B48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2DA9A-2DF1-4CB9-927F-1D365D431B16}">
  <dimension ref="B4:AE35"/>
  <sheetViews>
    <sheetView workbookViewId="0">
      <selection activeCell="F12" sqref="F12"/>
    </sheetView>
  </sheetViews>
  <sheetFormatPr defaultRowHeight="12.5"/>
  <cols>
    <col min="3" max="3" width="17.81640625" bestFit="1" customWidth="1"/>
    <col min="6" max="7" width="12.1796875" bestFit="1" customWidth="1"/>
    <col min="8" max="12" width="12" bestFit="1" customWidth="1"/>
    <col min="14" max="14" width="25.54296875" bestFit="1" customWidth="1"/>
    <col min="15" max="15" width="12.1796875" bestFit="1" customWidth="1"/>
    <col min="16" max="16" width="11" bestFit="1" customWidth="1"/>
    <col min="17" max="20" width="12" bestFit="1" customWidth="1"/>
    <col min="21" max="21" width="11" bestFit="1" customWidth="1"/>
  </cols>
  <sheetData>
    <row r="4" spans="2:31" ht="13">
      <c r="H4" s="185" t="s">
        <v>438</v>
      </c>
    </row>
    <row r="5" spans="2:31">
      <c r="N5" s="161" t="s">
        <v>443</v>
      </c>
    </row>
    <row r="6" spans="2:31" ht="14.5">
      <c r="B6" s="165"/>
      <c r="C6" s="166" t="s">
        <v>427</v>
      </c>
      <c r="D6" s="165"/>
      <c r="F6" s="165"/>
      <c r="G6" s="165"/>
      <c r="H6" s="165"/>
      <c r="I6" s="165"/>
      <c r="J6" s="165"/>
      <c r="K6" s="165"/>
      <c r="L6" s="165"/>
    </row>
    <row r="7" spans="2:31" ht="14.5">
      <c r="B7" s="167" t="s">
        <v>431</v>
      </c>
      <c r="C7" s="168" t="s">
        <v>0</v>
      </c>
      <c r="D7" s="167" t="s">
        <v>433</v>
      </c>
      <c r="E7" s="165">
        <v>2020</v>
      </c>
      <c r="F7" s="165" t="s">
        <v>141</v>
      </c>
      <c r="G7" s="165" t="s">
        <v>142</v>
      </c>
      <c r="H7" s="165" t="s">
        <v>143</v>
      </c>
      <c r="I7" s="165" t="s">
        <v>144</v>
      </c>
      <c r="J7" s="165" t="s">
        <v>145</v>
      </c>
      <c r="K7" s="165" t="s">
        <v>146</v>
      </c>
      <c r="L7" s="165" t="s">
        <v>147</v>
      </c>
    </row>
    <row r="8" spans="2:31" ht="14.5">
      <c r="B8" s="167" t="s">
        <v>432</v>
      </c>
      <c r="C8" s="165" t="s">
        <v>54</v>
      </c>
      <c r="D8" s="167" t="s">
        <v>52</v>
      </c>
      <c r="E8" s="165"/>
      <c r="F8">
        <f>O8</f>
        <v>43.195254425264437</v>
      </c>
      <c r="G8" s="3">
        <f t="shared" ref="G8:L11" si="0">P8</f>
        <v>103.45672058911525</v>
      </c>
      <c r="H8" s="3">
        <f t="shared" si="0"/>
        <v>216.01607068494292</v>
      </c>
      <c r="I8" s="3">
        <f t="shared" si="0"/>
        <v>24.040788692000238</v>
      </c>
      <c r="J8" s="3">
        <f t="shared" si="0"/>
        <v>26.405585172137005</v>
      </c>
      <c r="K8" s="3">
        <f t="shared" si="0"/>
        <v>107.69787056970077</v>
      </c>
      <c r="L8" s="3">
        <f t="shared" si="0"/>
        <v>56.539796602695375</v>
      </c>
      <c r="N8" s="184" t="s">
        <v>440</v>
      </c>
      <c r="O8" s="161">
        <f>SUMPRODUCT('TechHeat-RES-SD'!G3:G20,'TechHeat-RES-SD'!G76:G93,'TechHeat-RES-SD'!G133:G150)</f>
        <v>43.195254425264437</v>
      </c>
      <c r="P8" s="161">
        <f>SUMPRODUCT('TechHeat-RES-SD'!H3:H20,'TechHeat-RES-SD'!H76:H93,'TechHeat-RES-SD'!H133:H150)</f>
        <v>103.45672058911525</v>
      </c>
      <c r="Q8" s="161">
        <f>SUMPRODUCT('TechHeat-RES-SD'!I3:I20,'TechHeat-RES-SD'!I76:I93,'TechHeat-RES-SD'!I133:I150)</f>
        <v>216.01607068494292</v>
      </c>
      <c r="R8" s="161">
        <f>SUMPRODUCT('TechHeat-RES-SD'!J3:J20,'TechHeat-RES-SD'!J76:J93,'TechHeat-RES-SD'!J133:J150)</f>
        <v>24.040788692000238</v>
      </c>
      <c r="S8" s="161">
        <f>SUMPRODUCT('TechHeat-RES-SD'!K3:K20,'TechHeat-RES-SD'!K76:K93,'TechHeat-RES-SD'!K133:K150)</f>
        <v>26.405585172137005</v>
      </c>
      <c r="T8" s="161">
        <f>SUMPRODUCT('TechHeat-RES-SD'!L3:L20,'TechHeat-RES-SD'!L76:L93,'TechHeat-RES-SD'!L133:L150)</f>
        <v>107.69787056970077</v>
      </c>
      <c r="U8" s="161">
        <f>SUMPRODUCT('TechHeat-RES-SD'!M3:M20,'TechHeat-RES-SD'!M76:M93,'TechHeat-RES-SD'!M133:M150)</f>
        <v>56.539796602695375</v>
      </c>
      <c r="X8" s="153" t="s">
        <v>444</v>
      </c>
      <c r="Y8" s="189">
        <f>attached_space_heating_byendtyp!W15</f>
        <v>53.342951999999997</v>
      </c>
      <c r="Z8" s="189">
        <f>attached_space_heating_byendtyp!AU15</f>
        <v>124.50964</v>
      </c>
      <c r="AA8" s="189">
        <f>attached_space_heating_byendtyp!BS15</f>
        <v>227.962187</v>
      </c>
      <c r="AB8" s="189">
        <f>attached_space_heating_byendtyp!CQ15</f>
        <v>25.618392</v>
      </c>
      <c r="AC8" s="189">
        <f>attached_space_heating_byendtyp!DO15</f>
        <v>27.017457</v>
      </c>
      <c r="AD8" s="189">
        <f>attached_space_heating_byendtyp!EM15</f>
        <v>109.281769</v>
      </c>
      <c r="AE8" s="189">
        <f>attached_space_heating_byendtyp!FK15</f>
        <v>60.315980000000003</v>
      </c>
    </row>
    <row r="9" spans="2:31" ht="14.5">
      <c r="B9" s="167" t="s">
        <v>432</v>
      </c>
      <c r="C9" s="165" t="s">
        <v>255</v>
      </c>
      <c r="D9" s="167" t="s">
        <v>52</v>
      </c>
      <c r="E9" s="165"/>
      <c r="F9" s="3">
        <f t="shared" ref="F9:F11" si="1">O9</f>
        <v>3.2969310323322452</v>
      </c>
      <c r="G9" s="3">
        <f t="shared" si="0"/>
        <v>12.596346329177447</v>
      </c>
      <c r="H9" s="3">
        <f t="shared" si="0"/>
        <v>40.255413693710466</v>
      </c>
      <c r="I9" s="3">
        <f t="shared" si="0"/>
        <v>1.7336527363532466</v>
      </c>
      <c r="J9" s="3">
        <f t="shared" si="0"/>
        <v>1.6416296010669555</v>
      </c>
      <c r="K9" s="3">
        <f t="shared" si="0"/>
        <v>10.285230038371704</v>
      </c>
      <c r="L9" s="3">
        <f t="shared" si="0"/>
        <v>8.1696550936136436</v>
      </c>
      <c r="O9">
        <f>SUMPRODUCT('TechHeat-RES-SA'!G3:G20,'TechHeat-RES-SA'!G76:G93,'TechHeat-RES-SA'!G139:G156)</f>
        <v>3.2969310323322452</v>
      </c>
      <c r="P9" s="3">
        <f>SUMPRODUCT('TechHeat-RES-SA'!H3:H20,'TechHeat-RES-SA'!H76:H93,'TechHeat-RES-SA'!H139:H156)</f>
        <v>12.596346329177447</v>
      </c>
      <c r="Q9" s="3">
        <f>SUMPRODUCT('TechHeat-RES-SA'!I3:I20,'TechHeat-RES-SA'!I76:I93,'TechHeat-RES-SA'!I139:I156)</f>
        <v>40.255413693710466</v>
      </c>
      <c r="R9" s="3">
        <f>SUMPRODUCT('TechHeat-RES-SA'!J3:J20,'TechHeat-RES-SA'!J76:J93,'TechHeat-RES-SA'!J139:J156)</f>
        <v>1.7336527363532466</v>
      </c>
      <c r="S9" s="3">
        <f>SUMPRODUCT('TechHeat-RES-SA'!K3:K20,'TechHeat-RES-SA'!K76:K93,'TechHeat-RES-SA'!K139:K156)</f>
        <v>1.6416296010669555</v>
      </c>
      <c r="T9" s="3">
        <f>SUMPRODUCT('TechHeat-RES-SA'!L3:L20,'TechHeat-RES-SA'!L76:L93,'TechHeat-RES-SA'!L139:L156)</f>
        <v>10.285230038371704</v>
      </c>
      <c r="U9" s="3">
        <f>SUMPRODUCT('TechHeat-RES-SA'!M3:M20,'TechHeat-RES-SA'!M76:M93,'TechHeat-RES-SA'!M139:M156)</f>
        <v>8.1696550936136436</v>
      </c>
      <c r="Y9" s="189">
        <f>attached_space_heating_byendtyp!W16</f>
        <v>4.0915540000000004</v>
      </c>
      <c r="Z9" s="189">
        <f>attached_space_heating_byendtyp!AU16</f>
        <v>15.250220000000001</v>
      </c>
      <c r="AA9" s="189">
        <f>attached_space_heating_byendtyp!BS16</f>
        <v>42.579920000000001</v>
      </c>
      <c r="AB9" s="189">
        <f>attached_space_heating_byendtyp!CQ16</f>
        <v>1.852714</v>
      </c>
      <c r="AC9" s="189">
        <f>attached_space_heating_byendtyp!DO16</f>
        <v>1.681238</v>
      </c>
      <c r="AD9" s="189">
        <f>attached_space_heating_byendtyp!EM16</f>
        <v>10.438742</v>
      </c>
      <c r="AE9" s="189">
        <f>attached_space_heating_byendtyp!FK16</f>
        <v>8.7676580000000008</v>
      </c>
    </row>
    <row r="10" spans="2:31" ht="14.5">
      <c r="B10" s="167" t="s">
        <v>432</v>
      </c>
      <c r="C10" s="165" t="s">
        <v>256</v>
      </c>
      <c r="D10" s="167" t="s">
        <v>52</v>
      </c>
      <c r="E10" s="165"/>
      <c r="F10" s="3">
        <f t="shared" si="1"/>
        <v>4.1935310894175464</v>
      </c>
      <c r="G10" s="3">
        <f t="shared" si="0"/>
        <v>49.46998057525591</v>
      </c>
      <c r="H10" s="3">
        <f t="shared" si="0"/>
        <v>40.178341316209377</v>
      </c>
      <c r="I10" s="3">
        <f t="shared" si="0"/>
        <v>3.6656970215309288</v>
      </c>
      <c r="J10" s="3">
        <f t="shared" si="0"/>
        <v>2.8912168080513823</v>
      </c>
      <c r="K10" s="3">
        <f t="shared" si="0"/>
        <v>15.269859695878813</v>
      </c>
      <c r="L10" s="3">
        <f t="shared" si="0"/>
        <v>10.870038073729845</v>
      </c>
      <c r="O10">
        <f>SUMPRODUCT('TechHeat-RES-AP'!G3:G20,'TechHeat-RES-AP'!G76:G93,'TechHeat-RES-AP'!G141:G158)</f>
        <v>4.1935310894175464</v>
      </c>
      <c r="P10" s="3">
        <f>SUMPRODUCT('TechHeat-RES-AP'!H3:H20,'TechHeat-RES-AP'!H76:H93,'TechHeat-RES-AP'!H141:H158)</f>
        <v>49.46998057525591</v>
      </c>
      <c r="Q10" s="3">
        <f>SUMPRODUCT('TechHeat-RES-AP'!I3:I20,'TechHeat-RES-AP'!I76:I93,'TechHeat-RES-AP'!I141:I158)</f>
        <v>40.178341316209377</v>
      </c>
      <c r="R10" s="3">
        <f>SUMPRODUCT('TechHeat-RES-AP'!J3:J20,'TechHeat-RES-AP'!J76:J93,'TechHeat-RES-AP'!J141:J158)</f>
        <v>3.6656970215309288</v>
      </c>
      <c r="S10" s="3">
        <f>SUMPRODUCT('TechHeat-RES-AP'!K3:K20,'TechHeat-RES-AP'!K76:K93,'TechHeat-RES-AP'!K141:K158)</f>
        <v>2.8912168080513823</v>
      </c>
      <c r="T10" s="3">
        <f>SUMPRODUCT('TechHeat-RES-AP'!L3:L20,'TechHeat-RES-AP'!L76:L93,'TechHeat-RES-AP'!L141:L158)</f>
        <v>15.269859695878813</v>
      </c>
      <c r="U10" s="3">
        <f>SUMPRODUCT('TechHeat-RES-AP'!M3:M20,'TechHeat-RES-AP'!M76:M93,'TechHeat-RES-AP'!M141:M158)</f>
        <v>10.870038073729845</v>
      </c>
      <c r="Y10" s="189">
        <f>attached_space_heating_byendtyp!W17</f>
        <v>5.1777069999999998</v>
      </c>
      <c r="Z10" s="189">
        <f>attached_space_heating_byendtyp!AU17</f>
        <v>58.997866999999999</v>
      </c>
      <c r="AA10" s="189">
        <f>attached_space_heating_byendtyp!BS17</f>
        <v>42.439269000000003</v>
      </c>
      <c r="AB10" s="189">
        <f>attached_space_heating_byendtyp!CQ17</f>
        <v>3.9167839999999998</v>
      </c>
      <c r="AC10" s="189">
        <f>attached_space_heating_byendtyp!DO17</f>
        <v>2.9615010000000002</v>
      </c>
      <c r="AD10" s="189">
        <f>attached_space_heating_byendtyp!EM17</f>
        <v>15.487576000000001</v>
      </c>
      <c r="AE10" s="189">
        <f>attached_space_heating_byendtyp!FK17</f>
        <v>11.643758</v>
      </c>
    </row>
    <row r="11" spans="2:31" ht="14.5">
      <c r="B11" s="167" t="s">
        <v>432</v>
      </c>
      <c r="C11" s="165" t="s">
        <v>265</v>
      </c>
      <c r="D11" s="167" t="s">
        <v>52</v>
      </c>
      <c r="E11" s="165"/>
      <c r="F11" s="3">
        <f t="shared" si="1"/>
        <v>1.9976880456543575</v>
      </c>
      <c r="G11" s="3">
        <f t="shared" si="0"/>
        <v>2.8021955765365405</v>
      </c>
      <c r="H11" s="3">
        <f t="shared" si="0"/>
        <v>1.5718883562408004</v>
      </c>
      <c r="I11" s="3">
        <f t="shared" si="0"/>
        <v>0.86011172786080003</v>
      </c>
      <c r="J11" s="3">
        <f t="shared" si="0"/>
        <v>1.0838387489369203</v>
      </c>
      <c r="K11" s="3">
        <f t="shared" si="0"/>
        <v>6.5337117286932296</v>
      </c>
      <c r="L11" s="3">
        <f t="shared" si="0"/>
        <v>2.9655932170850008</v>
      </c>
      <c r="O11">
        <f>SUMPRODUCT('TechHeat-RES-MOB'!G3:G20,'TechHeat-RES-MOB'!G76:G93,'TechHeat-RES-MOB'!G139:G156)</f>
        <v>1.9976880456543575</v>
      </c>
      <c r="P11" s="3">
        <f>SUMPRODUCT('TechHeat-RES-MOB'!H3:H20,'TechHeat-RES-MOB'!H76:H93,'TechHeat-RES-MOB'!H139:H156)</f>
        <v>2.8021955765365405</v>
      </c>
      <c r="Q11" s="3">
        <f>SUMPRODUCT('TechHeat-RES-MOB'!I3:I20,'TechHeat-RES-MOB'!I76:I93,'TechHeat-RES-MOB'!I139:I156)</f>
        <v>1.5718883562408004</v>
      </c>
      <c r="R11" s="3">
        <f>SUMPRODUCT('TechHeat-RES-MOB'!J3:J20,'TechHeat-RES-MOB'!J76:J93,'TechHeat-RES-MOB'!J139:J156)</f>
        <v>0.86011172786080003</v>
      </c>
      <c r="S11" s="3">
        <f>SUMPRODUCT('TechHeat-RES-MOB'!K3:K20,'TechHeat-RES-MOB'!K76:K93,'TechHeat-RES-MOB'!K139:K156)</f>
        <v>1.0838387489369203</v>
      </c>
      <c r="T11" s="3">
        <f>SUMPRODUCT('TechHeat-RES-MOB'!L3:L20,'TechHeat-RES-MOB'!L76:L93,'TechHeat-RES-MOB'!L139:L156)</f>
        <v>6.5337117286932296</v>
      </c>
      <c r="U11" s="3">
        <f>SUMPRODUCT('TechHeat-RES-MOB'!M3:M20,'TechHeat-RES-MOB'!M76:M93,'TechHeat-RES-MOB'!M139:M156)</f>
        <v>2.9655932170850008</v>
      </c>
      <c r="Y11" s="189">
        <f>attached_space_heating_byendtyp!W18</f>
        <v>2.4780519999999999</v>
      </c>
      <c r="Z11" s="189">
        <f>attached_space_heating_byendtyp!AU18</f>
        <v>3.3852929999999999</v>
      </c>
      <c r="AA11" s="189">
        <f>attached_space_heating_byendtyp!BS18</f>
        <v>1.6503369999999999</v>
      </c>
      <c r="AB11" s="189">
        <f>attached_space_heating_byendtyp!CQ18</f>
        <v>0.92445500000000003</v>
      </c>
      <c r="AC11" s="189">
        <f>attached_space_heating_byendtyp!DO18</f>
        <v>1.108921</v>
      </c>
      <c r="AD11" s="189">
        <f>attached_space_heating_byendtyp!EM18</f>
        <v>6.619415</v>
      </c>
      <c r="AE11" s="189">
        <f>attached_space_heating_byendtyp!FK18</f>
        <v>3.163551</v>
      </c>
    </row>
    <row r="12" spans="2:31">
      <c r="B12" s="167" t="s">
        <v>432</v>
      </c>
      <c r="C12" s="192" t="s">
        <v>53</v>
      </c>
      <c r="D12" s="167" t="s">
        <v>52</v>
      </c>
      <c r="E12" s="165"/>
      <c r="F12" s="165">
        <f>'TechCooling-RES'!U3*attached_coolingsecuse!W13</f>
        <v>0.32287300349783998</v>
      </c>
      <c r="G12" s="165">
        <f>'TechCooling-RES'!V3*attached_coolingsecuse!AU13</f>
        <v>2.5668135370839997</v>
      </c>
      <c r="H12" s="165">
        <f>'TechCooling-RES'!W3*attached_coolingsecuse!BS13</f>
        <v>13.70338469613402</v>
      </c>
      <c r="I12" s="165">
        <f>'TechCooling-RES'!X3*attached_coolingsecuse!CQ13</f>
        <v>1.6872330059302598</v>
      </c>
      <c r="J12" s="165">
        <f>'TechCooling-RES'!Y3*attached_coolingsecuse!DO13</f>
        <v>0.47763621997262007</v>
      </c>
      <c r="K12" s="165">
        <f>'TechCooling-RES'!Z3*attached_coolingsecuse!EM13</f>
        <v>0.17504331539595</v>
      </c>
      <c r="L12" s="165">
        <f>'TechCooling-RES'!AA3*attached_coolingsecuse!FK13</f>
        <v>0.36544633966763995</v>
      </c>
      <c r="P12" s="3"/>
    </row>
    <row r="13" spans="2:31">
      <c r="B13" s="167" t="s">
        <v>432</v>
      </c>
      <c r="C13" s="192" t="s">
        <v>274</v>
      </c>
      <c r="D13" s="167" t="s">
        <v>52</v>
      </c>
      <c r="E13" s="165"/>
      <c r="F13" s="165">
        <f>'TechCooling-RES'!U5*attached_coolingsecuse!W13</f>
        <v>3.666161887608E-2</v>
      </c>
      <c r="G13" s="165">
        <f>'TechCooling-RES'!V5*attached_coolingsecuse!AU13</f>
        <v>0.49237773870019996</v>
      </c>
      <c r="H13" s="165">
        <f>'TechCooling-RES'!W5*attached_coolingsecuse!BS13</f>
        <v>3.9534163604664001</v>
      </c>
      <c r="I13" s="165">
        <f>'TechCooling-RES'!X5*attached_coolingsecuse!CQ13</f>
        <v>0.19411534009974002</v>
      </c>
      <c r="J13" s="165">
        <f>'TechCooling-RES'!Y5*attached_coolingsecuse!DO13</f>
        <v>5.1932013205390003E-2</v>
      </c>
      <c r="K13" s="165">
        <f>'TechCooling-RES'!Z5*attached_coolingsecuse!EM13</f>
        <v>4.24707728775E-2</v>
      </c>
      <c r="L13" s="165">
        <f>'TechCooling-RES'!AA5*attached_coolingsecuse!FK13</f>
        <v>9.6531834072059994E-2</v>
      </c>
    </row>
    <row r="14" spans="2:31">
      <c r="B14" s="167" t="s">
        <v>432</v>
      </c>
      <c r="C14" s="192" t="s">
        <v>290</v>
      </c>
      <c r="D14" s="167" t="s">
        <v>52</v>
      </c>
      <c r="E14" s="165"/>
      <c r="F14" s="165">
        <f>'TechCooling-RES'!U7*attached_coolingsecuse!W13</f>
        <v>9.3158302993019984E-2</v>
      </c>
      <c r="G14" s="165">
        <f>'TechCooling-RES'!V7*attached_coolingsecuse!AU13</f>
        <v>2.7526786978973998</v>
      </c>
      <c r="H14" s="165">
        <f>'TechCooling-RES'!W7*attached_coolingsecuse!BS13</f>
        <v>7.4083200782725198</v>
      </c>
      <c r="I14" s="165">
        <f>'TechCooling-RES'!X7*attached_coolingsecuse!CQ13</f>
        <v>0.64762764609369994</v>
      </c>
      <c r="J14" s="165">
        <f>'TechCooling-RES'!Y7*attached_coolingsecuse!DO13</f>
        <v>0.13547921432063001</v>
      </c>
      <c r="K14" s="165">
        <f>'TechCooling-RES'!Z7*attached_coolingsecuse!EM13</f>
        <v>6.5968583859000007E-2</v>
      </c>
      <c r="L14" s="165">
        <f>'TechCooling-RES'!AA7*attached_coolingsecuse!FK13</f>
        <v>0.28248441162389998</v>
      </c>
    </row>
    <row r="15" spans="2:31">
      <c r="B15" s="167" t="s">
        <v>432</v>
      </c>
      <c r="C15" s="192" t="s">
        <v>291</v>
      </c>
      <c r="D15" s="167" t="s">
        <v>52</v>
      </c>
      <c r="E15" s="165"/>
      <c r="F15" s="165">
        <f>'TechCooling-RES'!U9*attached_coolingsecuse!W13</f>
        <v>1.722107463306E-2</v>
      </c>
      <c r="G15" s="165">
        <f>'TechCooling-RES'!V9*attached_coolingsecuse!AU13</f>
        <v>6.7310026318399996E-2</v>
      </c>
      <c r="H15" s="165">
        <f>'TechCooling-RES'!W9*attached_coolingsecuse!BS13</f>
        <v>0.11548986512705998</v>
      </c>
      <c r="I15" s="165">
        <f>'TechCooling-RES'!X9*attached_coolingsecuse!CQ13</f>
        <v>5.5702007876299996E-2</v>
      </c>
      <c r="J15" s="165">
        <f>'TechCooling-RES'!Y9*attached_coolingsecuse!DO13</f>
        <v>1.844955250136E-2</v>
      </c>
      <c r="K15" s="165">
        <f>'TechCooling-RES'!Z9*attached_coolingsecuse!EM13</f>
        <v>1.1282327867550001E-2</v>
      </c>
      <c r="L15" s="165">
        <f>'TechCooling-RES'!AA9*attached_coolingsecuse!FK13</f>
        <v>2.78994146364E-2</v>
      </c>
      <c r="N15" s="184" t="s">
        <v>440</v>
      </c>
      <c r="O15" t="e">
        <f>SUMPRODUCT('TechCooling-RES'!G22:G23,'TechCooling-RES'!G57:G58,'TechCooling-RES'!G82:G82)</f>
        <v>#VALUE!</v>
      </c>
    </row>
    <row r="16" spans="2:31">
      <c r="B16" s="167" t="s">
        <v>432</v>
      </c>
      <c r="C16" s="153" t="s">
        <v>420</v>
      </c>
      <c r="D16" s="167" t="s">
        <v>52</v>
      </c>
      <c r="E16" s="165"/>
      <c r="F16" s="184">
        <f>attached_WatHeaSecEneUse!W15</f>
        <v>9.9410260000000008</v>
      </c>
      <c r="G16" s="184">
        <f>attached_WatHeaSecEneUse!AU15</f>
        <v>24.893885999999998</v>
      </c>
      <c r="H16" s="184">
        <f>attached_WatHeaSecEneUse!BS15</f>
        <v>55.892400000000002</v>
      </c>
      <c r="I16" s="184">
        <f>attached_WatHeaSecEneUse!CQ15</f>
        <v>7.1378750000000002</v>
      </c>
      <c r="J16" s="184">
        <f>attached_WatHeaSecEneUse!DO15</f>
        <v>8.3361680000000007</v>
      </c>
      <c r="K16" s="184">
        <f>attached_WatHeaSecEneUse!EM15</f>
        <v>31.563828000000001</v>
      </c>
      <c r="L16" s="184">
        <f>attached_WatHeaSecEneUse!FK15</f>
        <v>22.658503</v>
      </c>
    </row>
    <row r="17" spans="2:25">
      <c r="B17" s="167" t="s">
        <v>432</v>
      </c>
      <c r="C17" s="153" t="s">
        <v>421</v>
      </c>
      <c r="D17" s="167" t="s">
        <v>52</v>
      </c>
      <c r="E17" s="165"/>
      <c r="F17" s="184">
        <f>attached_WatHeaSecEneUse!W16</f>
        <v>1.0356030000000001</v>
      </c>
      <c r="G17" s="184">
        <f>attached_WatHeaSecEneUse!AU16</f>
        <v>4.4592980000000004</v>
      </c>
      <c r="H17" s="184">
        <f>attached_WatHeaSecEneUse!BS16</f>
        <v>14.072972</v>
      </c>
      <c r="I17" s="184">
        <f>attached_WatHeaSecEneUse!CQ16</f>
        <v>0.51197300000000001</v>
      </c>
      <c r="J17" s="184">
        <f>attached_WatHeaSecEneUse!DO16</f>
        <v>0.61672800000000005</v>
      </c>
      <c r="K17" s="184">
        <f>attached_WatHeaSecEneUse!EM16</f>
        <v>5.4272960000000001</v>
      </c>
      <c r="L17" s="184">
        <f>attached_WatHeaSecEneUse!FK16</f>
        <v>5.6035680000000001</v>
      </c>
    </row>
    <row r="18" spans="2:25">
      <c r="B18" s="167" t="s">
        <v>432</v>
      </c>
      <c r="C18" s="153" t="s">
        <v>422</v>
      </c>
      <c r="D18" s="167" t="s">
        <v>52</v>
      </c>
      <c r="E18" s="165"/>
      <c r="F18" s="184">
        <f>attached_WatHeaSecEneUse!W17</f>
        <v>2.1014729999999999</v>
      </c>
      <c r="G18" s="184">
        <f>attached_WatHeaSecEneUse!AU17</f>
        <v>16.715567</v>
      </c>
      <c r="H18" s="184">
        <f>attached_WatHeaSecEneUse!BS17</f>
        <v>20.511382999999999</v>
      </c>
      <c r="I18" s="184">
        <f>attached_WatHeaSecEneUse!CQ17</f>
        <v>1.607726</v>
      </c>
      <c r="J18" s="184">
        <f>attached_WatHeaSecEneUse!DO17</f>
        <v>1.392631</v>
      </c>
      <c r="K18" s="184">
        <f>attached_WatHeaSecEneUse!EM17</f>
        <v>6.8130860000000002</v>
      </c>
      <c r="L18" s="184">
        <f>attached_WatHeaSecEneUse!FK17</f>
        <v>12.603456</v>
      </c>
    </row>
    <row r="19" spans="2:25">
      <c r="B19" s="167" t="s">
        <v>432</v>
      </c>
      <c r="C19" s="153" t="s">
        <v>423</v>
      </c>
      <c r="D19" s="167" t="s">
        <v>52</v>
      </c>
      <c r="E19" s="165"/>
      <c r="F19" s="184">
        <f>attached_WatHeaSecEneUse!W18</f>
        <v>0.37997700000000001</v>
      </c>
      <c r="G19" s="184">
        <f>attached_WatHeaSecEneUse!AU18</f>
        <v>0.279053</v>
      </c>
      <c r="H19" s="184">
        <f>attached_WatHeaSecEneUse!BS18</f>
        <v>0.16408700000000001</v>
      </c>
      <c r="I19" s="184">
        <f>attached_WatHeaSecEneUse!CQ18</f>
        <v>0.130327</v>
      </c>
      <c r="J19" s="184">
        <f>attached_WatHeaSecEneUse!DO18</f>
        <v>0.26352700000000001</v>
      </c>
      <c r="K19" s="184">
        <f>attached_WatHeaSecEneUse!EM18</f>
        <v>1.7286859999999999</v>
      </c>
      <c r="L19" s="184">
        <f>attached_WatHeaSecEneUse!FK18</f>
        <v>1.2949580000000001</v>
      </c>
      <c r="N19" s="161" t="s">
        <v>439</v>
      </c>
      <c r="O19" cm="1">
        <f t="array" ref="O19">SUMPRODUCT('TechWatHea-MobileHome'!F3:F8*'TechWatHea-MobileHome'!F54:F59)*31.54</f>
        <v>0.38179906499550004</v>
      </c>
      <c r="P19" s="3" cm="1">
        <f t="array" ref="P19">SUMPRODUCT('TechWatHea-MobileHome'!G3:G8*'TechWatHea-MobileHome'!G54:G59)*31.54</f>
        <v>0.27855870895264989</v>
      </c>
      <c r="Q19" s="3" cm="1">
        <f t="array" ref="Q19">SUMPRODUCT('TechWatHea-MobileHome'!H3:H8*'TechWatHea-MobileHome'!H54:H59)*31.54</f>
        <v>0.16266433271120001</v>
      </c>
      <c r="R19" s="3" cm="1">
        <f t="array" ref="R19">SUMPRODUCT('TechWatHea-MobileHome'!I3:I8*'TechWatHea-MobileHome'!I54:I59)*31.54</f>
        <v>0.12993406079766004</v>
      </c>
      <c r="S19" s="3" cm="1">
        <f t="array" ref="S19">SUMPRODUCT('TechWatHea-MobileHome'!J3:J8*'TechWatHea-MobileHome'!J54:J59)*31.54</f>
        <v>0.26263170856696</v>
      </c>
      <c r="T19" s="3" cm="1">
        <f t="array" ref="T19">SUMPRODUCT('TechWatHea-MobileHome'!K3:K8*'TechWatHea-MobileHome'!K54:K59)*31.54</f>
        <v>1.7244798173498002</v>
      </c>
      <c r="U19" s="3" cm="1">
        <f t="array" ref="U19">SUMPRODUCT('TechWatHea-MobileHome'!L3:L8*'TechWatHea-MobileHome'!L54:L59)*31.54</f>
        <v>1.2892190628333602</v>
      </c>
    </row>
    <row r="20" spans="2:25">
      <c r="B20" s="167" t="s">
        <v>432</v>
      </c>
      <c r="C20" s="153" t="s">
        <v>331</v>
      </c>
      <c r="D20" s="167" t="s">
        <v>52</v>
      </c>
      <c r="F20" s="184">
        <f>'Tech-Appliance'!F3*'Tech-Appliance'!F45*31.54</f>
        <v>0.83329442845606749</v>
      </c>
      <c r="G20" s="184">
        <f>'Tech-Appliance'!G3*'Tech-Appliance'!G45*31.54</f>
        <v>3.9600647247018208</v>
      </c>
      <c r="H20" s="184">
        <f>'Tech-Appliance'!H3*'Tech-Appliance'!H45*31.54</f>
        <v>4.0149313171555931</v>
      </c>
      <c r="I20" s="184">
        <f>'Tech-Appliance'!I3*'Tech-Appliance'!I45*31.54</f>
        <v>0.65472809953505462</v>
      </c>
      <c r="J20" s="184">
        <f>'Tech-Appliance'!J3*'Tech-Appliance'!J45*31.54</f>
        <v>0.36514815474623963</v>
      </c>
      <c r="K20" s="184">
        <f>'Tech-Appliance'!K3*'Tech-Appliance'!K45*31.54</f>
        <v>1.2009624942611437</v>
      </c>
      <c r="L20" s="184">
        <f>'Tech-Appliance'!L3*'Tech-Appliance'!L45*31.54</f>
        <v>1.8196993707220084</v>
      </c>
      <c r="N20" s="184" t="s">
        <v>440</v>
      </c>
      <c r="O20" s="165">
        <f t="shared" ref="O20:U20" si="2">SUM(F20:F26)</f>
        <v>14.110131999999998</v>
      </c>
      <c r="P20" s="165">
        <f t="shared" si="2"/>
        <v>61.385533999999993</v>
      </c>
      <c r="Q20" s="165">
        <f t="shared" si="2"/>
        <v>59.851027000000002</v>
      </c>
      <c r="R20" s="165">
        <f t="shared" si="2"/>
        <v>9.9247470000000018</v>
      </c>
      <c r="S20" s="165">
        <f t="shared" si="2"/>
        <v>6.1351099999999992</v>
      </c>
      <c r="T20" s="165">
        <f t="shared" si="2"/>
        <v>20.379356000000001</v>
      </c>
      <c r="U20" s="165">
        <f t="shared" si="2"/>
        <v>27.950074000000001</v>
      </c>
    </row>
    <row r="21" spans="2:25">
      <c r="B21" s="167" t="s">
        <v>432</v>
      </c>
      <c r="C21" s="153" t="s">
        <v>323</v>
      </c>
      <c r="D21" s="167" t="s">
        <v>52</v>
      </c>
      <c r="F21" s="184">
        <f>'Tech-Appliance'!F4*'Tech-Appliance'!F46*31.54</f>
        <v>0.3483500184855472</v>
      </c>
      <c r="G21" s="184">
        <f>'Tech-Appliance'!G4*'Tech-Appliance'!G46*31.54</f>
        <v>1.0905207941555113</v>
      </c>
      <c r="H21" s="184">
        <f>'Tech-Appliance'!H4*'Tech-Appliance'!H46*31.54</f>
        <v>1.1029048733739411</v>
      </c>
      <c r="I21" s="184">
        <f>'Tech-Appliance'!I4*'Tech-Appliance'!I46*31.54</f>
        <v>0.23446754352746854</v>
      </c>
      <c r="J21" s="184">
        <f>'Tech-Appliance'!J4*'Tech-Appliance'!J46*31.54</f>
        <v>0.14214696024050044</v>
      </c>
      <c r="K21" s="184">
        <f>'Tech-Appliance'!K4*'Tech-Appliance'!K46*31.54</f>
        <v>0.42563181422094315</v>
      </c>
      <c r="L21" s="184">
        <f>'Tech-Appliance'!L4*'Tech-Appliance'!L46*31.54</f>
        <v>0.49768674748512459</v>
      </c>
      <c r="N21" s="184" t="s">
        <v>441</v>
      </c>
      <c r="O21" s="165">
        <f>attached_ApplianceConsume!W13</f>
        <v>14.1791</v>
      </c>
      <c r="P21" s="165">
        <f>attached_ApplianceConsume!AU13</f>
        <v>62.209820000000001</v>
      </c>
      <c r="Q21" s="165">
        <f>attached_ApplianceConsume!BS13</f>
        <v>63.938434000000001</v>
      </c>
      <c r="R21" s="165">
        <f>attached_ApplianceConsume!CQ13</f>
        <v>10.119953000000001</v>
      </c>
      <c r="S21" s="165">
        <f>attached_ApplianceConsume!DO13</f>
        <v>6.780106</v>
      </c>
      <c r="T21" s="165">
        <f>attached_ApplianceConsume!EM13</f>
        <v>22.089604000000001</v>
      </c>
      <c r="U21" s="165">
        <f>attached_ApplianceConsume!FK13</f>
        <v>29.498608000000001</v>
      </c>
    </row>
    <row r="22" spans="2:25">
      <c r="B22" s="167" t="s">
        <v>432</v>
      </c>
      <c r="C22" s="153" t="s">
        <v>332</v>
      </c>
      <c r="D22" s="167" t="s">
        <v>52</v>
      </c>
      <c r="F22" s="184">
        <f>'Tech-Appliance'!F5*'Tech-Appliance'!F47*31.54</f>
        <v>1.3516667121216541</v>
      </c>
      <c r="G22" s="184">
        <f>'Tech-Appliance'!G5*'Tech-Appliance'!G47*31.54</f>
        <v>6.5839016690290073</v>
      </c>
      <c r="H22" s="184">
        <f>'Tech-Appliance'!H5*'Tech-Appliance'!H47*31.54</f>
        <v>6.4605418600798155</v>
      </c>
      <c r="I22" s="184">
        <f>'Tech-Appliance'!I5*'Tech-Appliance'!I47*31.54</f>
        <v>1.0273260690077084</v>
      </c>
      <c r="J22" s="184">
        <f>'Tech-Appliance'!J5*'Tech-Appliance'!J47*31.54</f>
        <v>0.62596826527926797</v>
      </c>
      <c r="K22" s="184">
        <f>'Tech-Appliance'!K5*'Tech-Appliance'!K47*31.54</f>
        <v>2.6141881270428615</v>
      </c>
      <c r="L22" s="184">
        <f>'Tech-Appliance'!L5*'Tech-Appliance'!L47*31.54</f>
        <v>3.3756144612034533</v>
      </c>
      <c r="N22" s="184"/>
      <c r="O22" s="165"/>
      <c r="P22" s="165"/>
      <c r="Q22" s="165"/>
      <c r="R22" s="165"/>
      <c r="S22" s="165"/>
      <c r="T22" s="165"/>
      <c r="U22" s="165"/>
    </row>
    <row r="23" spans="2:25" ht="13">
      <c r="B23" s="167" t="s">
        <v>432</v>
      </c>
      <c r="C23" s="153" t="s">
        <v>333</v>
      </c>
      <c r="D23" s="167" t="s">
        <v>52</v>
      </c>
      <c r="F23" s="184">
        <f>'Tech-Appliance'!F6*'Tech-Appliance'!F48*31.54</f>
        <v>0.50025121866456512</v>
      </c>
      <c r="G23" s="184">
        <f>'Tech-Appliance'!G6*'Tech-Appliance'!G48*31.54</f>
        <v>2.2270463006243904</v>
      </c>
      <c r="H23" s="184">
        <f>'Tech-Appliance'!H6*'Tech-Appliance'!H48*31.54</f>
        <v>1.8987395753161103</v>
      </c>
      <c r="I23" s="184">
        <f>'Tech-Appliance'!I6*'Tech-Appliance'!I48*31.54</f>
        <v>0.30358335372568218</v>
      </c>
      <c r="J23" s="184">
        <f>'Tech-Appliance'!J6*'Tech-Appliance'!J48*31.54</f>
        <v>0.18977768042593682</v>
      </c>
      <c r="K23" s="184">
        <f>'Tech-Appliance'!K6*'Tech-Appliance'!K48*31.54</f>
        <v>0.66704622258768176</v>
      </c>
      <c r="L23" s="184">
        <f>'Tech-Appliance'!L6*'Tech-Appliance'!L48*31.54</f>
        <v>0.86938902362618875</v>
      </c>
      <c r="N23" s="186" t="s">
        <v>442</v>
      </c>
      <c r="O23" s="165">
        <f>O21/O20</f>
        <v>1.0048878352094794</v>
      </c>
      <c r="P23" s="165">
        <f>P21/P20</f>
        <v>1.013428017096015</v>
      </c>
      <c r="Q23" s="165">
        <f>Q21/Q20</f>
        <v>1.0682930135852138</v>
      </c>
      <c r="R23" s="165">
        <f t="shared" ref="R23:U23" si="3">R21/R20</f>
        <v>1.0196686122074445</v>
      </c>
      <c r="S23" s="165">
        <f t="shared" si="3"/>
        <v>1.1051319373246773</v>
      </c>
      <c r="T23" s="165">
        <f t="shared" si="3"/>
        <v>1.0839206106414747</v>
      </c>
      <c r="U23" s="165">
        <f t="shared" si="3"/>
        <v>1.055403574244562</v>
      </c>
    </row>
    <row r="24" spans="2:25">
      <c r="B24" s="167" t="s">
        <v>432</v>
      </c>
      <c r="C24" s="153" t="s">
        <v>334</v>
      </c>
      <c r="D24" s="167" t="s">
        <v>52</v>
      </c>
      <c r="F24" s="184">
        <f>'Tech-Appliance'!F7*'Tech-Appliance'!F49*31.54</f>
        <v>3.9580798947685905</v>
      </c>
      <c r="G24" s="184">
        <f>'Tech-Appliance'!G7*'Tech-Appliance'!G49*31.54</f>
        <v>17.225279555877915</v>
      </c>
      <c r="H24" s="184">
        <f>'Tech-Appliance'!H7*'Tech-Appliance'!H49*31.54</f>
        <v>15.740586837177998</v>
      </c>
      <c r="I24" s="184">
        <f>'Tech-Appliance'!I7*'Tech-Appliance'!I49*31.54</f>
        <v>2.6229601761898942</v>
      </c>
      <c r="J24" s="184">
        <f>'Tech-Appliance'!J7*'Tech-Appliance'!J49*31.54</f>
        <v>2.0587400724740368</v>
      </c>
      <c r="K24" s="184">
        <f>'Tech-Appliance'!K7*'Tech-Appliance'!K49*31.54</f>
        <v>5.9470917932869662</v>
      </c>
      <c r="L24" s="184">
        <f>'Tech-Appliance'!L7*'Tech-Appliance'!L49*31.54</f>
        <v>7.1001935431418186</v>
      </c>
      <c r="N24" s="187"/>
      <c r="O24" s="188"/>
      <c r="P24" s="188"/>
      <c r="Q24" s="188"/>
      <c r="R24" s="188"/>
      <c r="S24" s="188"/>
      <c r="T24" s="188"/>
      <c r="U24" s="188"/>
      <c r="V24" s="188"/>
      <c r="W24" s="188"/>
      <c r="X24" s="188"/>
      <c r="Y24" s="188"/>
    </row>
    <row r="25" spans="2:25">
      <c r="B25" s="167" t="s">
        <v>432</v>
      </c>
      <c r="C25" s="153" t="s">
        <v>335</v>
      </c>
      <c r="D25" s="167" t="s">
        <v>52</v>
      </c>
      <c r="F25" s="184">
        <f>'Tech-Appliance'!F8*'Tech-Appliance'!F50*31.54</f>
        <v>2.8417124660692914</v>
      </c>
      <c r="G25" s="184">
        <f>'Tech-Appliance'!G8*'Tech-Appliance'!G50*31.54</f>
        <v>12.741911228611535</v>
      </c>
      <c r="H25" s="184">
        <f>'Tech-Appliance'!H8*'Tech-Appliance'!H50*31.54</f>
        <v>12.506293153800556</v>
      </c>
      <c r="I25" s="184">
        <f>'Tech-Appliance'!I8*'Tech-Appliance'!I50*31.54</f>
        <v>1.991506800440475</v>
      </c>
      <c r="J25" s="184">
        <f>'Tech-Appliance'!J8*'Tech-Appliance'!J50*31.54</f>
        <v>1.0879924610806324</v>
      </c>
      <c r="K25" s="184">
        <f>'Tech-Appliance'!K8*'Tech-Appliance'!K50*31.54</f>
        <v>3.7774459848562714</v>
      </c>
      <c r="L25" s="184">
        <f>'Tech-Appliance'!L8*'Tech-Appliance'!L50*31.54</f>
        <v>5.7318125893938978</v>
      </c>
      <c r="N25" s="187"/>
      <c r="O25" s="188"/>
      <c r="P25" s="188"/>
      <c r="Q25" s="188"/>
      <c r="R25" s="188"/>
      <c r="S25" s="188"/>
      <c r="T25" s="188"/>
      <c r="U25" s="188"/>
      <c r="V25" s="188"/>
      <c r="W25" s="188"/>
      <c r="X25" s="188"/>
      <c r="Y25" s="188"/>
    </row>
    <row r="26" spans="2:25">
      <c r="B26" s="167" t="s">
        <v>432</v>
      </c>
      <c r="C26" s="153" t="s">
        <v>336</v>
      </c>
      <c r="D26" s="167" t="s">
        <v>52</v>
      </c>
      <c r="F26" s="184">
        <f>'Tech-Appliance'!F9*'Tech-Appliance'!F51*31.54</f>
        <v>4.2767772614342832</v>
      </c>
      <c r="G26" s="184">
        <f>'Tech-Appliance'!G9*'Tech-Appliance'!G51*31.54</f>
        <v>17.556809726999816</v>
      </c>
      <c r="H26" s="184">
        <f>'Tech-Appliance'!H9*'Tech-Appliance'!H51*31.54</f>
        <v>18.127029383095987</v>
      </c>
      <c r="I26" s="184">
        <f>'Tech-Appliance'!I9*'Tech-Appliance'!I51*31.54</f>
        <v>3.0901749575737187</v>
      </c>
      <c r="J26" s="184">
        <f>'Tech-Appliance'!J9*'Tech-Appliance'!J51*31.54</f>
        <v>1.6653364057533857</v>
      </c>
      <c r="K26" s="184">
        <f>'Tech-Appliance'!K9*'Tech-Appliance'!K51*31.54</f>
        <v>5.7469895637441315</v>
      </c>
      <c r="L26" s="184">
        <f>'Tech-Appliance'!L9*'Tech-Appliance'!L51*31.54</f>
        <v>8.5556782644275078</v>
      </c>
      <c r="N26" s="187"/>
      <c r="O26" s="188"/>
      <c r="P26" s="188"/>
      <c r="Q26" s="188"/>
      <c r="R26" s="188"/>
      <c r="S26" s="188"/>
      <c r="T26" s="188"/>
      <c r="U26" s="188"/>
      <c r="V26" s="188"/>
      <c r="W26" s="188"/>
      <c r="X26" s="188"/>
      <c r="Y26" s="188"/>
    </row>
    <row r="27" spans="2:25">
      <c r="B27" s="167" t="s">
        <v>432</v>
      </c>
      <c r="C27" s="153" t="s">
        <v>349</v>
      </c>
      <c r="D27" s="167" t="s">
        <v>52</v>
      </c>
      <c r="F27">
        <f>TechLighting!F3*31.54*TechLighting!F54</f>
        <v>3.0000000000000004</v>
      </c>
      <c r="G27" s="3">
        <f>TechLighting!G3*31.54*TechLighting!G54</f>
        <v>15.103673000000002</v>
      </c>
      <c r="H27" s="3">
        <f>TechLighting!H3*31.54*TechLighting!H54</f>
        <v>17.356068</v>
      </c>
      <c r="I27" s="3">
        <f>TechLighting!I3*31.54*TechLighting!I54</f>
        <v>2.2000139999999999</v>
      </c>
      <c r="J27" s="3">
        <f>TechLighting!J3*31.54*TechLighting!J54</f>
        <v>1.7634559999999999</v>
      </c>
      <c r="K27" s="3">
        <f>TechLighting!K3*31.54*TechLighting!K54</f>
        <v>5.9207009999999993</v>
      </c>
      <c r="L27" s="3">
        <f>TechLighting!L3*31.54*TechLighting!L54</f>
        <v>7.4624299999999995</v>
      </c>
      <c r="N27" s="187"/>
      <c r="O27" s="188"/>
      <c r="P27" s="188"/>
      <c r="Q27" s="188"/>
      <c r="R27" s="188"/>
      <c r="S27" s="188"/>
      <c r="T27" s="188"/>
      <c r="U27" s="188"/>
      <c r="V27" s="188"/>
      <c r="W27" s="188"/>
      <c r="X27" s="188"/>
      <c r="Y27" s="188"/>
    </row>
    <row r="32" spans="2:25">
      <c r="P32" s="3"/>
    </row>
    <row r="34" spans="6:14">
      <c r="F34" t="e">
        <f>SUMPRODUCT('TechCooling-RES'!G16:G17,'TechCooling-RES'!G51:G52,'TechCooling-RES'!G79:G79)</f>
        <v>#VALUE!</v>
      </c>
      <c r="G34" s="3" t="e">
        <f>SUMPRODUCT('TechCooling-RES'!H16:H17,'TechCooling-RES'!H51:H52,'TechCooling-RES'!H79:H79)</f>
        <v>#VALUE!</v>
      </c>
      <c r="H34" s="3" t="e">
        <f>SUMPRODUCT('TechCooling-RES'!I16:I17,'TechCooling-RES'!I51:I52,'TechCooling-RES'!I79:I79)</f>
        <v>#VALUE!</v>
      </c>
      <c r="I34" s="3" t="e">
        <f>SUMPRODUCT('TechCooling-RES'!J16:J17,'TechCooling-RES'!J51:J52,'TechCooling-RES'!J79:J79)</f>
        <v>#VALUE!</v>
      </c>
      <c r="J34" s="3" t="e">
        <f>SUMPRODUCT('TechCooling-RES'!K16:K17,'TechCooling-RES'!K51:K52,'TechCooling-RES'!K79:K79)</f>
        <v>#VALUE!</v>
      </c>
      <c r="K34" s="3" t="e">
        <f>SUMPRODUCT('TechCooling-RES'!L16:L17,'TechCooling-RES'!L51:L52,'TechCooling-RES'!L79:L79)</f>
        <v>#VALUE!</v>
      </c>
      <c r="L34" s="3" t="e">
        <f>SUMPRODUCT('TechCooling-RES'!M16:M17,'TechCooling-RES'!M51:M52,'TechCooling-RES'!M79:M79)</f>
        <v>#VALUE!</v>
      </c>
      <c r="N34" t="e">
        <f>SUM(F34:L34)</f>
        <v>#VALUE!</v>
      </c>
    </row>
    <row r="35" spans="6:14">
      <c r="F35" t="e">
        <f>SUMPRODUCT('TechCooling-RES'!G18:G19,'TechCooling-RES'!G53:G54,'TechCooling-RES'!G80:G80)</f>
        <v>#VALUE!</v>
      </c>
      <c r="G35" s="3" t="e">
        <f>SUMPRODUCT('TechCooling-RES'!H18:H19,'TechCooling-RES'!H53:H54,'TechCooling-RES'!H80:H80)</f>
        <v>#VALUE!</v>
      </c>
      <c r="H35" s="3" t="e">
        <f>SUMPRODUCT('TechCooling-RES'!I18:I19,'TechCooling-RES'!I53:I54,'TechCooling-RES'!I80:I80)</f>
        <v>#VALUE!</v>
      </c>
      <c r="I35" s="3" t="e">
        <f>SUMPRODUCT('TechCooling-RES'!J18:J19,'TechCooling-RES'!J53:J54,'TechCooling-RES'!J80:J80)</f>
        <v>#VALUE!</v>
      </c>
      <c r="J35" s="3" t="e">
        <f>SUMPRODUCT('TechCooling-RES'!K18:K19,'TechCooling-RES'!K53:K54,'TechCooling-RES'!K80:K80)</f>
        <v>#VALUE!</v>
      </c>
      <c r="K35" s="3" t="e">
        <f>SUMPRODUCT('TechCooling-RES'!L18:L19,'TechCooling-RES'!L53:L54,'TechCooling-RES'!L80:L80)</f>
        <v>#VALUE!</v>
      </c>
      <c r="L35" s="3" t="e">
        <f>SUMPRODUCT('TechCooling-RES'!M18:M19,'TechCooling-RES'!M53:M54,'TechCooling-RES'!M80:M80)</f>
        <v>#VALUE!</v>
      </c>
      <c r="N35" s="3" t="e">
        <f>SUM(F35:L35)</f>
        <v>#VALUE!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1083A-EBA1-4282-A64C-08ED65C4A9CA}">
  <dimension ref="A1:AA110"/>
  <sheetViews>
    <sheetView topLeftCell="A67" workbookViewId="0">
      <selection activeCell="C81" sqref="C81"/>
    </sheetView>
  </sheetViews>
  <sheetFormatPr defaultRowHeight="12.5"/>
  <cols>
    <col min="1" max="1" width="8.7265625" style="3"/>
    <col min="2" max="2" width="44.1796875" style="3" bestFit="1" customWidth="1"/>
    <col min="3" max="3" width="44.1796875" style="3" customWidth="1"/>
    <col min="4" max="4" width="34" style="3" bestFit="1" customWidth="1"/>
    <col min="5" max="5" width="17.453125" style="3" bestFit="1" customWidth="1"/>
    <col min="6" max="6" width="48" style="3" bestFit="1" customWidth="1"/>
    <col min="7" max="7" width="27.26953125" style="3" bestFit="1" customWidth="1"/>
    <col min="8" max="8" width="17" style="3" bestFit="1" customWidth="1"/>
    <col min="9" max="14" width="8.7265625" style="3"/>
    <col min="16" max="16" width="27.453125" bestFit="1" customWidth="1"/>
    <col min="18" max="18" width="27.453125" bestFit="1" customWidth="1"/>
    <col min="20" max="20" width="46" bestFit="1" customWidth="1"/>
  </cols>
  <sheetData>
    <row r="1" spans="2:27" ht="23.5">
      <c r="D1" s="72"/>
      <c r="E1" s="72"/>
      <c r="F1" s="194" t="s">
        <v>288</v>
      </c>
      <c r="G1" s="72"/>
      <c r="H1" s="72"/>
      <c r="I1" s="72"/>
      <c r="J1" s="72"/>
      <c r="K1" s="72"/>
      <c r="L1" s="72"/>
      <c r="M1" s="72"/>
      <c r="R1" s="72"/>
      <c r="S1" s="72"/>
      <c r="T1" s="74" t="s">
        <v>289</v>
      </c>
      <c r="U1" s="72"/>
      <c r="V1" s="162" t="s">
        <v>434</v>
      </c>
      <c r="W1" s="72"/>
      <c r="X1" s="72"/>
      <c r="Y1" s="72"/>
      <c r="Z1" s="72"/>
      <c r="AA1" s="72"/>
    </row>
    <row r="2" spans="2:27" ht="15" thickBot="1">
      <c r="D2" s="75" t="s">
        <v>1</v>
      </c>
      <c r="E2" s="75" t="s">
        <v>2</v>
      </c>
      <c r="F2" s="75" t="s">
        <v>3</v>
      </c>
      <c r="G2" s="3" t="s">
        <v>141</v>
      </c>
      <c r="H2" s="3" t="s">
        <v>142</v>
      </c>
      <c r="I2" s="3" t="s">
        <v>143</v>
      </c>
      <c r="J2" s="3" t="s">
        <v>144</v>
      </c>
      <c r="K2" s="3" t="s">
        <v>145</v>
      </c>
      <c r="L2" s="3" t="s">
        <v>146</v>
      </c>
      <c r="M2" s="3" t="s">
        <v>147</v>
      </c>
      <c r="R2" s="75" t="s">
        <v>1</v>
      </c>
      <c r="S2" s="75" t="s">
        <v>2</v>
      </c>
      <c r="T2" s="75" t="s">
        <v>3</v>
      </c>
      <c r="U2" s="3" t="s">
        <v>141</v>
      </c>
      <c r="V2" s="3" t="s">
        <v>142</v>
      </c>
      <c r="W2" s="3" t="s">
        <v>143</v>
      </c>
      <c r="X2" s="3" t="s">
        <v>144</v>
      </c>
      <c r="Y2" s="3" t="s">
        <v>145</v>
      </c>
      <c r="Z2" s="3" t="s">
        <v>146</v>
      </c>
      <c r="AA2" s="3" t="s">
        <v>147</v>
      </c>
    </row>
    <row r="3" spans="2:27">
      <c r="B3" s="87" t="s">
        <v>277</v>
      </c>
      <c r="C3" s="191"/>
      <c r="D3" s="87" t="s">
        <v>275</v>
      </c>
      <c r="E3" s="87" t="s">
        <v>55</v>
      </c>
      <c r="F3" s="87" t="s">
        <v>53</v>
      </c>
      <c r="G3" s="3">
        <f>attached_CoolingStock!W15</f>
        <v>194</v>
      </c>
      <c r="H3" s="3">
        <f>attached_CoolingStock!AU15</f>
        <v>980.9</v>
      </c>
      <c r="I3" s="3">
        <f>attached_CoolingStock!BS15</f>
        <v>479.1</v>
      </c>
      <c r="J3" s="3">
        <f>attached_CoolingStock!CQ15</f>
        <v>82.1</v>
      </c>
      <c r="K3" s="3">
        <f>attached_CoolingStock!DO15</f>
        <v>130.4</v>
      </c>
      <c r="L3" s="3">
        <f>attached_CoolingStock!EM15</f>
        <v>180.8</v>
      </c>
      <c r="M3" s="3">
        <f>attached_CoolingStock!FK15</f>
        <v>392.2</v>
      </c>
      <c r="R3" s="87" t="s">
        <v>275</v>
      </c>
      <c r="S3" s="87" t="s">
        <v>55</v>
      </c>
      <c r="T3" s="87" t="s">
        <v>53</v>
      </c>
      <c r="U3" s="3">
        <f>attached_HousingStock!W21/100</f>
        <v>0.68708955999999999</v>
      </c>
      <c r="V3" s="3">
        <f>attached_HousingStock!AU21/100</f>
        <v>0.43659379999999998</v>
      </c>
      <c r="W3" s="3">
        <f>attached_HousingStock!BS21/100</f>
        <v>0.54420382</v>
      </c>
      <c r="X3" s="3">
        <f>attached_HousingStock!CQ21/100</f>
        <v>0.65278267000000001</v>
      </c>
      <c r="Y3" s="3">
        <f>attached_HousingStock!DO21/100</f>
        <v>0.69881246000000008</v>
      </c>
      <c r="Z3" s="3">
        <f>attached_HousingStock!EM21/100</f>
        <v>0.59384022999999997</v>
      </c>
      <c r="AA3" s="3">
        <f>attached_HousingStock!FK21/100</f>
        <v>0.47315421999999996</v>
      </c>
    </row>
    <row r="4" spans="2:27">
      <c r="D4" s="87" t="s">
        <v>276</v>
      </c>
      <c r="E4" s="87" t="s">
        <v>55</v>
      </c>
      <c r="F4" s="87" t="s">
        <v>53</v>
      </c>
      <c r="G4" s="3">
        <f>attached_CoolingStock!W16</f>
        <v>77.8</v>
      </c>
      <c r="H4" s="3">
        <f>attached_CoolingStock!AU16</f>
        <v>518.70000000000005</v>
      </c>
      <c r="I4" s="3">
        <f>attached_CoolingStock!BS16</f>
        <v>4028.5</v>
      </c>
      <c r="J4" s="3">
        <f>attached_CoolingStock!CQ16</f>
        <v>387.1</v>
      </c>
      <c r="K4" s="3">
        <f>attached_CoolingStock!DO16</f>
        <v>320.39999999999998</v>
      </c>
      <c r="L4" s="3">
        <f>attached_CoolingStock!EM16</f>
        <v>325.5</v>
      </c>
      <c r="M4" s="3">
        <f>attached_CoolingStock!FK16</f>
        <v>246.3</v>
      </c>
      <c r="R4" s="87" t="s">
        <v>276</v>
      </c>
      <c r="S4" s="87" t="s">
        <v>55</v>
      </c>
      <c r="T4" s="87" t="s">
        <v>53</v>
      </c>
      <c r="U4" s="3">
        <f>U3</f>
        <v>0.68708955999999999</v>
      </c>
      <c r="V4" s="3">
        <f t="shared" ref="V4:AA4" si="0">V3</f>
        <v>0.43659379999999998</v>
      </c>
      <c r="W4" s="3">
        <f t="shared" si="0"/>
        <v>0.54420382</v>
      </c>
      <c r="X4" s="3">
        <f t="shared" si="0"/>
        <v>0.65278267000000001</v>
      </c>
      <c r="Y4" s="3">
        <f t="shared" si="0"/>
        <v>0.69881246000000008</v>
      </c>
      <c r="Z4" s="3">
        <f t="shared" si="0"/>
        <v>0.59384022999999997</v>
      </c>
      <c r="AA4" s="3">
        <f t="shared" si="0"/>
        <v>0.47315421999999996</v>
      </c>
    </row>
    <row r="5" spans="2:27">
      <c r="D5" s="87" t="s">
        <v>281</v>
      </c>
      <c r="E5" s="87" t="s">
        <v>55</v>
      </c>
      <c r="F5" s="87" t="s">
        <v>274</v>
      </c>
      <c r="G5" s="3">
        <f>G3</f>
        <v>194</v>
      </c>
      <c r="H5" s="3">
        <f>H3</f>
        <v>980.9</v>
      </c>
      <c r="I5" s="3">
        <f t="shared" ref="I5:M5" si="1">I3</f>
        <v>479.1</v>
      </c>
      <c r="J5" s="3">
        <f t="shared" si="1"/>
        <v>82.1</v>
      </c>
      <c r="K5" s="3">
        <f t="shared" si="1"/>
        <v>130.4</v>
      </c>
      <c r="L5" s="3">
        <f t="shared" si="1"/>
        <v>180.8</v>
      </c>
      <c r="M5" s="3">
        <f t="shared" si="1"/>
        <v>392.2</v>
      </c>
      <c r="R5" s="87" t="s">
        <v>281</v>
      </c>
      <c r="S5" s="87" t="s">
        <v>55</v>
      </c>
      <c r="T5" s="87" t="s">
        <v>274</v>
      </c>
      <c r="U5" s="3">
        <f>attached_HousingStock!W22/100</f>
        <v>7.8017719999999999E-2</v>
      </c>
      <c r="V5" s="3">
        <f>attached_HousingStock!AU22/100</f>
        <v>8.3749389999999993E-2</v>
      </c>
      <c r="W5" s="3">
        <f>attached_HousingStock!BS22/100</f>
        <v>0.15700240000000001</v>
      </c>
      <c r="X5" s="3">
        <f>attached_HousingStock!CQ22/100</f>
        <v>7.5102330000000009E-2</v>
      </c>
      <c r="Y5" s="3">
        <f>attached_HousingStock!DO22/100</f>
        <v>7.5979870000000005E-2</v>
      </c>
      <c r="Z5" s="3">
        <f>attached_HousingStock!EM22/100</f>
        <v>0.1440835</v>
      </c>
      <c r="AA5" s="3">
        <f>attached_HousingStock!FK22/100</f>
        <v>0.12498263</v>
      </c>
    </row>
    <row r="6" spans="2:27">
      <c r="D6" s="87" t="s">
        <v>278</v>
      </c>
      <c r="E6" s="87" t="s">
        <v>55</v>
      </c>
      <c r="F6" s="87" t="s">
        <v>274</v>
      </c>
      <c r="G6" s="3">
        <f>G4</f>
        <v>77.8</v>
      </c>
      <c r="H6" s="3">
        <f>H4</f>
        <v>518.70000000000005</v>
      </c>
      <c r="I6" s="3">
        <f t="shared" ref="I6:M6" si="2">I4</f>
        <v>4028.5</v>
      </c>
      <c r="J6" s="3">
        <f t="shared" si="2"/>
        <v>387.1</v>
      </c>
      <c r="K6" s="3">
        <f t="shared" si="2"/>
        <v>320.39999999999998</v>
      </c>
      <c r="L6" s="3">
        <f t="shared" si="2"/>
        <v>325.5</v>
      </c>
      <c r="M6" s="3">
        <f t="shared" si="2"/>
        <v>246.3</v>
      </c>
      <c r="R6" s="87" t="s">
        <v>278</v>
      </c>
      <c r="S6" s="87" t="s">
        <v>55</v>
      </c>
      <c r="T6" s="87" t="s">
        <v>274</v>
      </c>
      <c r="U6" s="3">
        <f>U5</f>
        <v>7.8017719999999999E-2</v>
      </c>
      <c r="V6" s="3">
        <f t="shared" ref="V6:AA6" si="3">V5</f>
        <v>8.3749389999999993E-2</v>
      </c>
      <c r="W6" s="3">
        <f t="shared" si="3"/>
        <v>0.15700240000000001</v>
      </c>
      <c r="X6" s="3">
        <f t="shared" si="3"/>
        <v>7.5102330000000009E-2</v>
      </c>
      <c r="Y6" s="3">
        <f t="shared" si="3"/>
        <v>7.5979870000000005E-2</v>
      </c>
      <c r="Z6" s="3">
        <f t="shared" si="3"/>
        <v>0.1440835</v>
      </c>
      <c r="AA6" s="3">
        <f t="shared" si="3"/>
        <v>0.12498263</v>
      </c>
    </row>
    <row r="7" spans="2:27">
      <c r="D7" s="87" t="s">
        <v>282</v>
      </c>
      <c r="E7" s="87" t="s">
        <v>55</v>
      </c>
      <c r="F7" s="87" t="s">
        <v>290</v>
      </c>
      <c r="G7" s="3">
        <f>G3</f>
        <v>194</v>
      </c>
      <c r="H7" s="3">
        <f>H3</f>
        <v>980.9</v>
      </c>
      <c r="I7" s="3">
        <f t="shared" ref="I7:M7" si="4">I3</f>
        <v>479.1</v>
      </c>
      <c r="J7" s="3">
        <f t="shared" si="4"/>
        <v>82.1</v>
      </c>
      <c r="K7" s="3">
        <f t="shared" si="4"/>
        <v>130.4</v>
      </c>
      <c r="L7" s="3">
        <f t="shared" si="4"/>
        <v>180.8</v>
      </c>
      <c r="M7" s="3">
        <f t="shared" si="4"/>
        <v>392.2</v>
      </c>
      <c r="R7" s="87" t="s">
        <v>282</v>
      </c>
      <c r="S7" s="87" t="s">
        <v>55</v>
      </c>
      <c r="T7" s="87" t="s">
        <v>290</v>
      </c>
      <c r="U7" s="3">
        <f>attached_HousingStock!W23/100</f>
        <v>0.19824542999999997</v>
      </c>
      <c r="V7" s="3">
        <f>attached_HousingStock!AU23/100</f>
        <v>0.46820792999999999</v>
      </c>
      <c r="W7" s="3">
        <f>attached_HousingStock!BS23/100</f>
        <v>0.29420731999999999</v>
      </c>
      <c r="X7" s="3">
        <f>attached_HousingStock!CQ23/100</f>
        <v>0.25056414999999999</v>
      </c>
      <c r="Y7" s="3">
        <f>attached_HousingStock!DO23/100</f>
        <v>0.19821479</v>
      </c>
      <c r="Z7" s="3">
        <f>attached_HousingStock!EM23/100</f>
        <v>0.22380060000000002</v>
      </c>
      <c r="AA7" s="3">
        <f>attached_HousingStock!FK23/100</f>
        <v>0.36574095000000001</v>
      </c>
    </row>
    <row r="8" spans="2:27">
      <c r="D8" s="87" t="s">
        <v>279</v>
      </c>
      <c r="E8" s="87" t="s">
        <v>55</v>
      </c>
      <c r="F8" s="87" t="s">
        <v>290</v>
      </c>
      <c r="G8" s="3">
        <f>G4</f>
        <v>77.8</v>
      </c>
      <c r="H8" s="3">
        <f>H4</f>
        <v>518.70000000000005</v>
      </c>
      <c r="I8" s="3">
        <f t="shared" ref="I8:M8" si="5">I4</f>
        <v>4028.5</v>
      </c>
      <c r="J8" s="3">
        <f t="shared" si="5"/>
        <v>387.1</v>
      </c>
      <c r="K8" s="3">
        <f t="shared" si="5"/>
        <v>320.39999999999998</v>
      </c>
      <c r="L8" s="3">
        <f t="shared" si="5"/>
        <v>325.5</v>
      </c>
      <c r="M8" s="3">
        <f t="shared" si="5"/>
        <v>246.3</v>
      </c>
      <c r="R8" s="87" t="s">
        <v>282</v>
      </c>
      <c r="S8" s="87" t="s">
        <v>55</v>
      </c>
      <c r="T8" s="87" t="s">
        <v>290</v>
      </c>
      <c r="U8" s="3">
        <f>U7</f>
        <v>0.19824542999999997</v>
      </c>
      <c r="V8" s="3">
        <f t="shared" ref="V8:AA8" si="6">V7</f>
        <v>0.46820792999999999</v>
      </c>
      <c r="W8" s="3">
        <f t="shared" si="6"/>
        <v>0.29420731999999999</v>
      </c>
      <c r="X8" s="3">
        <f t="shared" si="6"/>
        <v>0.25056414999999999</v>
      </c>
      <c r="Y8" s="3">
        <f t="shared" si="6"/>
        <v>0.19821479</v>
      </c>
      <c r="Z8" s="3">
        <f t="shared" si="6"/>
        <v>0.22380060000000002</v>
      </c>
      <c r="AA8" s="3">
        <f t="shared" si="6"/>
        <v>0.36574095000000001</v>
      </c>
    </row>
    <row r="9" spans="2:27">
      <c r="D9" s="87" t="s">
        <v>283</v>
      </c>
      <c r="E9" s="87" t="s">
        <v>55</v>
      </c>
      <c r="F9" s="87" t="s">
        <v>291</v>
      </c>
      <c r="G9" s="3">
        <f>G3</f>
        <v>194</v>
      </c>
      <c r="H9" s="3">
        <f>H3</f>
        <v>980.9</v>
      </c>
      <c r="I9" s="3">
        <f t="shared" ref="I9:M9" si="7">I3</f>
        <v>479.1</v>
      </c>
      <c r="J9" s="3">
        <f t="shared" si="7"/>
        <v>82.1</v>
      </c>
      <c r="K9" s="3">
        <f t="shared" si="7"/>
        <v>130.4</v>
      </c>
      <c r="L9" s="3">
        <f t="shared" si="7"/>
        <v>180.8</v>
      </c>
      <c r="M9" s="3">
        <f t="shared" si="7"/>
        <v>392.2</v>
      </c>
      <c r="R9" s="87" t="s">
        <v>283</v>
      </c>
      <c r="S9" s="87" t="s">
        <v>55</v>
      </c>
      <c r="T9" s="87" t="s">
        <v>291</v>
      </c>
      <c r="U9" s="3">
        <f>attached_HousingStock!W24/100</f>
        <v>3.6647289999999999E-2</v>
      </c>
      <c r="V9" s="3">
        <f>attached_HousingStock!AU24/100</f>
        <v>1.144888E-2</v>
      </c>
      <c r="W9" s="3">
        <f>attached_HousingStock!BS24/100</f>
        <v>4.5864599999999997E-3</v>
      </c>
      <c r="X9" s="3">
        <f>attached_HousingStock!CQ24/100</f>
        <v>2.155085E-2</v>
      </c>
      <c r="Y9" s="3">
        <f>attached_HousingStock!DO24/100</f>
        <v>2.699288E-2</v>
      </c>
      <c r="Z9" s="3">
        <f>attached_HousingStock!EM24/100</f>
        <v>3.8275670000000005E-2</v>
      </c>
      <c r="AA9" s="3">
        <f>attached_HousingStock!FK24/100</f>
        <v>3.61222E-2</v>
      </c>
    </row>
    <row r="10" spans="2:27">
      <c r="D10" s="87" t="s">
        <v>280</v>
      </c>
      <c r="E10" s="87" t="s">
        <v>55</v>
      </c>
      <c r="F10" s="87" t="s">
        <v>291</v>
      </c>
      <c r="G10" s="3">
        <f>G4</f>
        <v>77.8</v>
      </c>
      <c r="H10" s="3">
        <f>H4</f>
        <v>518.70000000000005</v>
      </c>
      <c r="I10" s="3">
        <f t="shared" ref="I10:M10" si="8">I4</f>
        <v>4028.5</v>
      </c>
      <c r="J10" s="3">
        <f t="shared" si="8"/>
        <v>387.1</v>
      </c>
      <c r="K10" s="3">
        <f t="shared" si="8"/>
        <v>320.39999999999998</v>
      </c>
      <c r="L10" s="3">
        <f t="shared" si="8"/>
        <v>325.5</v>
      </c>
      <c r="M10" s="3">
        <f t="shared" si="8"/>
        <v>246.3</v>
      </c>
      <c r="R10" s="87" t="s">
        <v>280</v>
      </c>
      <c r="S10" s="87" t="s">
        <v>55</v>
      </c>
      <c r="T10" s="87" t="s">
        <v>291</v>
      </c>
      <c r="U10" s="3">
        <f>U9</f>
        <v>3.6647289999999999E-2</v>
      </c>
      <c r="V10" s="3">
        <f t="shared" ref="V10:AA10" si="9">V9</f>
        <v>1.144888E-2</v>
      </c>
      <c r="W10" s="3">
        <f t="shared" si="9"/>
        <v>4.5864599999999997E-3</v>
      </c>
      <c r="X10" s="3">
        <f t="shared" si="9"/>
        <v>2.155085E-2</v>
      </c>
      <c r="Y10" s="3">
        <f t="shared" si="9"/>
        <v>2.699288E-2</v>
      </c>
      <c r="Z10" s="3">
        <f t="shared" si="9"/>
        <v>3.8275670000000005E-2</v>
      </c>
      <c r="AA10" s="3">
        <f t="shared" si="9"/>
        <v>3.61222E-2</v>
      </c>
    </row>
    <row r="14" spans="2:27" s="3" customFormat="1" ht="14.5">
      <c r="D14" s="72"/>
      <c r="E14" s="200"/>
      <c r="F14" s="194" t="s">
        <v>453</v>
      </c>
      <c r="G14" s="200"/>
      <c r="H14" s="200"/>
      <c r="I14" s="200"/>
      <c r="J14" s="200"/>
      <c r="K14" s="200"/>
      <c r="L14" s="200"/>
      <c r="M14" s="200"/>
      <c r="R14" s="100" t="s">
        <v>295</v>
      </c>
      <c r="S14" s="72"/>
      <c r="T14" s="74"/>
      <c r="U14" s="72"/>
      <c r="V14" s="72"/>
      <c r="W14" s="72"/>
      <c r="X14" s="72"/>
      <c r="Y14" s="72"/>
      <c r="Z14" s="72"/>
      <c r="AA14" s="72"/>
    </row>
    <row r="15" spans="2:27" s="3" customFormat="1" ht="15" thickBot="1">
      <c r="D15" s="75" t="s">
        <v>1</v>
      </c>
      <c r="E15" s="202" t="s">
        <v>2</v>
      </c>
      <c r="F15" s="202" t="s">
        <v>3</v>
      </c>
      <c r="G15" s="201" t="s">
        <v>141</v>
      </c>
      <c r="H15" s="201" t="s">
        <v>142</v>
      </c>
      <c r="I15" s="201" t="s">
        <v>143</v>
      </c>
      <c r="J15" s="201" t="s">
        <v>144</v>
      </c>
      <c r="K15" s="201" t="s">
        <v>145</v>
      </c>
      <c r="L15" s="201" t="s">
        <v>146</v>
      </c>
      <c r="M15" s="201" t="s">
        <v>147</v>
      </c>
      <c r="R15" s="75"/>
      <c r="S15" s="75"/>
      <c r="T15" s="75"/>
    </row>
    <row r="16" spans="2:27" s="3" customFormat="1">
      <c r="B16" s="87" t="s">
        <v>277</v>
      </c>
      <c r="C16" s="191"/>
      <c r="D16" s="87" t="s">
        <v>275</v>
      </c>
      <c r="E16" s="203" t="s">
        <v>55</v>
      </c>
      <c r="F16" s="203" t="s">
        <v>53</v>
      </c>
      <c r="G16" s="201">
        <f>G3*U3*U16</f>
        <v>0.26659074928000004</v>
      </c>
      <c r="H16" s="201">
        <f t="shared" ref="H16:M16" si="10">H3*V3*V16</f>
        <v>0.85650971683999988</v>
      </c>
      <c r="I16" s="201">
        <f t="shared" si="10"/>
        <v>0.52145610032400003</v>
      </c>
      <c r="J16" s="201">
        <f t="shared" si="10"/>
        <v>0.10718691441400001</v>
      </c>
      <c r="K16" s="201">
        <f t="shared" si="10"/>
        <v>0.18225028956800002</v>
      </c>
      <c r="L16" s="201">
        <f t="shared" si="10"/>
        <v>0.21473262716799998</v>
      </c>
      <c r="M16" s="201">
        <f t="shared" si="10"/>
        <v>0.37114217016799994</v>
      </c>
      <c r="R16" s="87"/>
      <c r="S16" s="87"/>
      <c r="T16" s="87"/>
      <c r="U16" s="3">
        <v>2E-3</v>
      </c>
      <c r="V16" s="3">
        <v>2E-3</v>
      </c>
      <c r="W16" s="3">
        <v>2E-3</v>
      </c>
      <c r="X16" s="3">
        <v>2E-3</v>
      </c>
      <c r="Y16" s="3">
        <v>2E-3</v>
      </c>
      <c r="Z16" s="3">
        <v>2E-3</v>
      </c>
      <c r="AA16" s="3">
        <v>2E-3</v>
      </c>
    </row>
    <row r="17" spans="4:27" s="3" customFormat="1">
      <c r="D17" s="87" t="s">
        <v>276</v>
      </c>
      <c r="E17" s="203" t="s">
        <v>55</v>
      </c>
      <c r="F17" s="203" t="s">
        <v>53</v>
      </c>
      <c r="G17" s="201">
        <f t="shared" ref="G17:G23" si="11">G4*U4*U17</f>
        <v>0.26727783884</v>
      </c>
      <c r="H17" s="201">
        <f t="shared" ref="H17:H23" si="12">H4*V4*V17</f>
        <v>1.1323060202999999</v>
      </c>
      <c r="I17" s="201">
        <f t="shared" ref="I17:I23" si="13">I4*W4*W17</f>
        <v>10.96162544435</v>
      </c>
      <c r="J17" s="201">
        <f t="shared" ref="J17:J23" si="14">J4*X4*X17</f>
        <v>1.2634608577850002</v>
      </c>
      <c r="K17" s="201">
        <f t="shared" ref="K17:K23" si="15">K4*Y4*Y17</f>
        <v>1.11949756092</v>
      </c>
      <c r="L17" s="201">
        <f t="shared" ref="L17:L23" si="16">L4*Z4*Z17</f>
        <v>0.96647497432499996</v>
      </c>
      <c r="M17" s="201">
        <f t="shared" ref="M17:M23" si="17">M4*AA4*AA17</f>
        <v>0.58268942193000006</v>
      </c>
      <c r="R17" s="87"/>
      <c r="S17" s="87"/>
      <c r="T17" s="87"/>
      <c r="U17" s="3">
        <v>5.0000000000000001E-3</v>
      </c>
      <c r="V17" s="3">
        <v>5.0000000000000001E-3</v>
      </c>
      <c r="W17" s="3">
        <v>5.0000000000000001E-3</v>
      </c>
      <c r="X17" s="3">
        <v>5.0000000000000001E-3</v>
      </c>
      <c r="Y17" s="3">
        <v>5.0000000000000001E-3</v>
      </c>
      <c r="Z17" s="3">
        <v>5.0000000000000001E-3</v>
      </c>
      <c r="AA17" s="3">
        <v>5.0000000000000001E-3</v>
      </c>
    </row>
    <row r="18" spans="4:27" s="3" customFormat="1">
      <c r="D18" s="87" t="s">
        <v>281</v>
      </c>
      <c r="E18" s="203" t="s">
        <v>55</v>
      </c>
      <c r="F18" s="203" t="s">
        <v>274</v>
      </c>
      <c r="G18" s="201">
        <f t="shared" si="11"/>
        <v>3.0270875359999998E-2</v>
      </c>
      <c r="H18" s="201">
        <f t="shared" si="12"/>
        <v>0.164299553302</v>
      </c>
      <c r="I18" s="201">
        <f t="shared" si="13"/>
        <v>0.15043969968000001</v>
      </c>
      <c r="J18" s="201">
        <f t="shared" si="14"/>
        <v>1.2331802586000001E-2</v>
      </c>
      <c r="K18" s="201">
        <f t="shared" si="15"/>
        <v>1.9815550096000004E-2</v>
      </c>
      <c r="L18" s="201">
        <f t="shared" si="16"/>
        <v>5.2100593600000002E-2</v>
      </c>
      <c r="M18" s="201">
        <f t="shared" si="17"/>
        <v>9.803637497199999E-2</v>
      </c>
      <c r="R18" s="87"/>
      <c r="S18" s="87"/>
      <c r="T18" s="87"/>
      <c r="U18" s="3">
        <v>2E-3</v>
      </c>
      <c r="V18" s="3">
        <v>2E-3</v>
      </c>
      <c r="W18" s="3">
        <v>2E-3</v>
      </c>
      <c r="X18" s="3">
        <v>2E-3</v>
      </c>
      <c r="Y18" s="3">
        <v>2E-3</v>
      </c>
      <c r="Z18" s="3">
        <v>2E-3</v>
      </c>
      <c r="AA18" s="3">
        <v>2E-3</v>
      </c>
    </row>
    <row r="19" spans="4:27" s="3" customFormat="1">
      <c r="D19" s="87" t="s">
        <v>278</v>
      </c>
      <c r="E19" s="203" t="s">
        <v>55</v>
      </c>
      <c r="F19" s="203" t="s">
        <v>274</v>
      </c>
      <c r="G19" s="201">
        <f t="shared" si="11"/>
        <v>3.0348893079999998E-2</v>
      </c>
      <c r="H19" s="201">
        <f t="shared" si="12"/>
        <v>0.21720404296500001</v>
      </c>
      <c r="I19" s="201">
        <f t="shared" si="13"/>
        <v>3.1624208420000004</v>
      </c>
      <c r="J19" s="201">
        <f t="shared" si="14"/>
        <v>0.14536055971500003</v>
      </c>
      <c r="K19" s="201">
        <f t="shared" si="15"/>
        <v>0.12171975174000001</v>
      </c>
      <c r="L19" s="201">
        <f t="shared" si="16"/>
        <v>0.23449589625000003</v>
      </c>
      <c r="M19" s="201">
        <f t="shared" si="17"/>
        <v>0.15391610884500001</v>
      </c>
      <c r="R19" s="87"/>
      <c r="S19" s="87"/>
      <c r="T19" s="87"/>
      <c r="U19" s="3">
        <v>5.0000000000000001E-3</v>
      </c>
      <c r="V19" s="3">
        <v>5.0000000000000001E-3</v>
      </c>
      <c r="W19" s="3">
        <v>5.0000000000000001E-3</v>
      </c>
      <c r="X19" s="3">
        <v>5.0000000000000001E-3</v>
      </c>
      <c r="Y19" s="3">
        <v>5.0000000000000001E-3</v>
      </c>
      <c r="Z19" s="3">
        <v>5.0000000000000001E-3</v>
      </c>
      <c r="AA19" s="3">
        <v>5.0000000000000001E-3</v>
      </c>
    </row>
    <row r="20" spans="4:27" s="3" customFormat="1">
      <c r="D20" s="87" t="s">
        <v>282</v>
      </c>
      <c r="E20" s="203" t="s">
        <v>55</v>
      </c>
      <c r="F20" s="203" t="s">
        <v>290</v>
      </c>
      <c r="G20" s="201">
        <f t="shared" si="11"/>
        <v>7.6919226839999993E-2</v>
      </c>
      <c r="H20" s="201">
        <f t="shared" si="12"/>
        <v>0.91853031707400001</v>
      </c>
      <c r="I20" s="201">
        <f t="shared" si="13"/>
        <v>0.28190945402400003</v>
      </c>
      <c r="J20" s="201">
        <f t="shared" si="14"/>
        <v>4.1142633429999999E-2</v>
      </c>
      <c r="K20" s="201">
        <f t="shared" si="15"/>
        <v>5.1694417232000002E-2</v>
      </c>
      <c r="L20" s="201">
        <f t="shared" si="16"/>
        <v>8.0926296960000019E-2</v>
      </c>
      <c r="M20" s="201">
        <f t="shared" si="17"/>
        <v>0.28688720118</v>
      </c>
      <c r="R20" s="87"/>
      <c r="S20" s="87"/>
      <c r="T20" s="87"/>
      <c r="U20" s="3">
        <v>2E-3</v>
      </c>
      <c r="V20" s="3">
        <v>2E-3</v>
      </c>
      <c r="W20" s="3">
        <v>2E-3</v>
      </c>
      <c r="X20" s="3">
        <v>2E-3</v>
      </c>
      <c r="Y20" s="3">
        <v>2E-3</v>
      </c>
      <c r="Z20" s="3">
        <v>2E-3</v>
      </c>
      <c r="AA20" s="3">
        <v>2E-3</v>
      </c>
    </row>
    <row r="21" spans="4:27" s="3" customFormat="1">
      <c r="D21" s="87" t="s">
        <v>279</v>
      </c>
      <c r="E21" s="203" t="s">
        <v>55</v>
      </c>
      <c r="F21" s="203" t="s">
        <v>290</v>
      </c>
      <c r="G21" s="201">
        <f t="shared" si="11"/>
        <v>7.7117472269999987E-2</v>
      </c>
      <c r="H21" s="201">
        <f t="shared" si="12"/>
        <v>1.2142972664550002</v>
      </c>
      <c r="I21" s="201">
        <f t="shared" si="13"/>
        <v>5.9260709431</v>
      </c>
      <c r="J21" s="201">
        <f t="shared" si="14"/>
        <v>0.484966912325</v>
      </c>
      <c r="K21" s="201">
        <f t="shared" si="15"/>
        <v>0.31754009357999996</v>
      </c>
      <c r="L21" s="201">
        <f t="shared" si="16"/>
        <v>0.36423547650000004</v>
      </c>
      <c r="M21" s="201">
        <f t="shared" si="17"/>
        <v>0.45040997992500004</v>
      </c>
      <c r="R21" s="87"/>
      <c r="S21" s="87"/>
      <c r="T21" s="87"/>
      <c r="U21" s="3">
        <v>5.0000000000000001E-3</v>
      </c>
      <c r="V21" s="3">
        <v>5.0000000000000001E-3</v>
      </c>
      <c r="W21" s="3">
        <v>5.0000000000000001E-3</v>
      </c>
      <c r="X21" s="3">
        <v>5.0000000000000001E-3</v>
      </c>
      <c r="Y21" s="3">
        <v>5.0000000000000001E-3</v>
      </c>
      <c r="Z21" s="3">
        <v>5.0000000000000001E-3</v>
      </c>
      <c r="AA21" s="3">
        <v>5.0000000000000001E-3</v>
      </c>
    </row>
    <row r="22" spans="4:27" s="3" customFormat="1">
      <c r="D22" s="87" t="s">
        <v>283</v>
      </c>
      <c r="E22" s="203" t="s">
        <v>55</v>
      </c>
      <c r="F22" s="203" t="s">
        <v>291</v>
      </c>
      <c r="G22" s="201">
        <f t="shared" si="11"/>
        <v>1.4219148519999999E-2</v>
      </c>
      <c r="H22" s="201">
        <f t="shared" si="12"/>
        <v>2.2460412783999999E-2</v>
      </c>
      <c r="I22" s="201">
        <f t="shared" si="13"/>
        <v>4.3947459719999998E-3</v>
      </c>
      <c r="J22" s="201">
        <f t="shared" si="14"/>
        <v>3.5386495699999995E-3</v>
      </c>
      <c r="K22" s="201">
        <f t="shared" si="15"/>
        <v>7.0397431040000007E-3</v>
      </c>
      <c r="L22" s="201">
        <f t="shared" si="16"/>
        <v>1.3840482272000004E-2</v>
      </c>
      <c r="M22" s="201">
        <f t="shared" si="17"/>
        <v>2.8334253680000001E-2</v>
      </c>
      <c r="R22" s="87"/>
      <c r="S22" s="87"/>
      <c r="T22" s="87"/>
      <c r="U22" s="3">
        <v>2E-3</v>
      </c>
      <c r="V22" s="3">
        <v>2E-3</v>
      </c>
      <c r="W22" s="3">
        <v>2E-3</v>
      </c>
      <c r="X22" s="3">
        <v>2E-3</v>
      </c>
      <c r="Y22" s="3">
        <v>2E-3</v>
      </c>
      <c r="Z22" s="3">
        <v>2E-3</v>
      </c>
      <c r="AA22" s="3">
        <v>2E-3</v>
      </c>
    </row>
    <row r="23" spans="4:27" s="3" customFormat="1">
      <c r="D23" s="87" t="s">
        <v>280</v>
      </c>
      <c r="E23" s="203" t="s">
        <v>55</v>
      </c>
      <c r="F23" s="203" t="s">
        <v>291</v>
      </c>
      <c r="G23" s="201">
        <f t="shared" si="11"/>
        <v>1.4255795809999999E-2</v>
      </c>
      <c r="H23" s="201">
        <f t="shared" si="12"/>
        <v>2.9692670280000003E-2</v>
      </c>
      <c r="I23" s="201">
        <f t="shared" si="13"/>
        <v>9.2382770549999993E-2</v>
      </c>
      <c r="J23" s="201">
        <f t="shared" si="14"/>
        <v>4.1711670175E-2</v>
      </c>
      <c r="K23" s="201">
        <f t="shared" si="15"/>
        <v>4.3242593759999996E-2</v>
      </c>
      <c r="L23" s="201">
        <f t="shared" si="16"/>
        <v>6.2293652925000005E-2</v>
      </c>
      <c r="M23" s="201">
        <f t="shared" si="17"/>
        <v>4.4484489300000006E-2</v>
      </c>
      <c r="R23" s="87"/>
      <c r="S23" s="87"/>
      <c r="T23" s="87"/>
      <c r="U23" s="3">
        <v>5.0000000000000001E-3</v>
      </c>
      <c r="V23" s="3">
        <v>5.0000000000000001E-3</v>
      </c>
      <c r="W23" s="3">
        <v>5.0000000000000001E-3</v>
      </c>
      <c r="X23" s="3">
        <v>5.0000000000000001E-3</v>
      </c>
      <c r="Y23" s="3">
        <v>5.0000000000000001E-3</v>
      </c>
      <c r="Z23" s="3">
        <v>5.0000000000000001E-3</v>
      </c>
      <c r="AA23" s="3">
        <v>5.0000000000000001E-3</v>
      </c>
    </row>
    <row r="31" spans="4:27" ht="14.5">
      <c r="D31" s="78"/>
      <c r="E31" s="78"/>
      <c r="F31" s="194" t="s">
        <v>452</v>
      </c>
      <c r="G31" s="77"/>
      <c r="H31" s="77"/>
      <c r="I31" s="77"/>
      <c r="J31" s="77"/>
      <c r="K31" s="77"/>
      <c r="L31" s="77"/>
      <c r="M31" s="77"/>
      <c r="N31"/>
    </row>
    <row r="32" spans="4:27" ht="15" thickBot="1">
      <c r="D32" s="75" t="s">
        <v>1</v>
      </c>
      <c r="E32" s="75" t="s">
        <v>2</v>
      </c>
      <c r="F32" s="75" t="s">
        <v>3</v>
      </c>
      <c r="G32" s="3" t="s">
        <v>141</v>
      </c>
      <c r="H32" s="3" t="s">
        <v>142</v>
      </c>
      <c r="I32" s="3" t="s">
        <v>143</v>
      </c>
      <c r="J32" s="3" t="s">
        <v>144</v>
      </c>
      <c r="K32" s="3" t="s">
        <v>145</v>
      </c>
      <c r="L32" s="3" t="s">
        <v>146</v>
      </c>
      <c r="M32" s="3" t="s">
        <v>147</v>
      </c>
      <c r="N32"/>
    </row>
    <row r="33" spans="1:17">
      <c r="D33" s="87" t="s">
        <v>275</v>
      </c>
      <c r="E33" s="87" t="s">
        <v>55</v>
      </c>
      <c r="F33" s="87" t="s">
        <v>53</v>
      </c>
      <c r="G33" s="81">
        <f>AVERAGE(attached_CoolingStock!W23,attached_CoolingStock!W27)/100</f>
        <v>0.11900000000000001</v>
      </c>
      <c r="H33" s="81">
        <f>AVERAGE(attached_CoolingStock!AU23,attached_CoolingStock!AU27)/100</f>
        <v>0.11900000000000001</v>
      </c>
      <c r="I33" s="81">
        <f>AVERAGE(attached_CoolingStock!BS23,attached_CoolingStock!BS27)/100</f>
        <v>0.11900000000000001</v>
      </c>
      <c r="J33" s="81">
        <f>AVERAGE(attached_CoolingStock!CQ23,attached_CoolingStock!CQ27)/100</f>
        <v>0.11900000000000001</v>
      </c>
      <c r="K33" s="81">
        <f>AVERAGE(attached_CoolingStock!DO23,attached_CoolingStock!DO27)/100</f>
        <v>0.11900000000000001</v>
      </c>
      <c r="L33" s="81">
        <f>AVERAGE(attached_CoolingStock!EM23,attached_CoolingStock!EM27)/100</f>
        <v>0.11900000000000001</v>
      </c>
      <c r="M33" s="81">
        <f>AVERAGE(attached_CoolingStock!FK23,attached_CoolingStock!FK27)/100</f>
        <v>0.11900000000000001</v>
      </c>
      <c r="N33"/>
    </row>
    <row r="34" spans="1:17">
      <c r="D34" s="87" t="s">
        <v>276</v>
      </c>
      <c r="E34" s="87" t="s">
        <v>55</v>
      </c>
      <c r="F34" s="87" t="s">
        <v>53</v>
      </c>
      <c r="G34" s="81">
        <f>AVERAGE(attached_CoolingStock!W24,attached_CoolingStock!W28)/100</f>
        <v>0.129</v>
      </c>
      <c r="H34" s="81">
        <f>AVERAGE(attached_CoolingStock!AU24,attached_CoolingStock!AU28)/100</f>
        <v>0.129</v>
      </c>
      <c r="I34" s="81">
        <f>AVERAGE(attached_CoolingStock!BS24,attached_CoolingStock!BS28)/100</f>
        <v>0.129</v>
      </c>
      <c r="J34" s="81">
        <f>AVERAGE(attached_CoolingStock!CQ24,attached_CoolingStock!CQ28)/100</f>
        <v>0.129</v>
      </c>
      <c r="K34" s="81">
        <f>AVERAGE(attached_CoolingStock!DO24,attached_CoolingStock!DO28)/100</f>
        <v>0.129</v>
      </c>
      <c r="L34" s="81">
        <f>AVERAGE(attached_CoolingStock!EM24,attached_CoolingStock!EM28)/100</f>
        <v>0.129</v>
      </c>
      <c r="M34" s="81">
        <f>AVERAGE(attached_CoolingStock!FK24,attached_CoolingStock!FK28)/100</f>
        <v>0.129</v>
      </c>
      <c r="N34"/>
    </row>
    <row r="35" spans="1:17">
      <c r="D35" s="87" t="s">
        <v>281</v>
      </c>
      <c r="E35" s="87" t="s">
        <v>55</v>
      </c>
      <c r="F35" s="87" t="s">
        <v>274</v>
      </c>
      <c r="G35" s="81">
        <f>G33</f>
        <v>0.11900000000000001</v>
      </c>
      <c r="H35" s="81">
        <f t="shared" ref="H35:M35" si="18">H33</f>
        <v>0.11900000000000001</v>
      </c>
      <c r="I35" s="81">
        <f t="shared" si="18"/>
        <v>0.11900000000000001</v>
      </c>
      <c r="J35" s="81">
        <f t="shared" si="18"/>
        <v>0.11900000000000001</v>
      </c>
      <c r="K35" s="81">
        <f t="shared" si="18"/>
        <v>0.11900000000000001</v>
      </c>
      <c r="L35" s="81">
        <f t="shared" si="18"/>
        <v>0.11900000000000001</v>
      </c>
      <c r="M35" s="81">
        <f t="shared" si="18"/>
        <v>0.11900000000000001</v>
      </c>
      <c r="N35"/>
    </row>
    <row r="36" spans="1:17">
      <c r="D36" s="87" t="s">
        <v>278</v>
      </c>
      <c r="E36" s="87" t="s">
        <v>55</v>
      </c>
      <c r="F36" s="87" t="s">
        <v>274</v>
      </c>
      <c r="G36" s="81">
        <f>G34</f>
        <v>0.129</v>
      </c>
      <c r="H36" s="81">
        <f t="shared" ref="H36:M36" si="19">H34</f>
        <v>0.129</v>
      </c>
      <c r="I36" s="81">
        <f t="shared" si="19"/>
        <v>0.129</v>
      </c>
      <c r="J36" s="81">
        <f t="shared" si="19"/>
        <v>0.129</v>
      </c>
      <c r="K36" s="81">
        <f t="shared" si="19"/>
        <v>0.129</v>
      </c>
      <c r="L36" s="81">
        <f t="shared" si="19"/>
        <v>0.129</v>
      </c>
      <c r="M36" s="81">
        <f t="shared" si="19"/>
        <v>0.129</v>
      </c>
      <c r="N36"/>
    </row>
    <row r="37" spans="1:17">
      <c r="D37" s="87" t="s">
        <v>282</v>
      </c>
      <c r="E37" s="87" t="s">
        <v>55</v>
      </c>
      <c r="F37" s="87" t="s">
        <v>290</v>
      </c>
      <c r="G37" s="81">
        <f>G33</f>
        <v>0.11900000000000001</v>
      </c>
      <c r="H37" s="81">
        <f t="shared" ref="H37:M37" si="20">H33</f>
        <v>0.11900000000000001</v>
      </c>
      <c r="I37" s="81">
        <f t="shared" si="20"/>
        <v>0.11900000000000001</v>
      </c>
      <c r="J37" s="81">
        <f t="shared" si="20"/>
        <v>0.11900000000000001</v>
      </c>
      <c r="K37" s="81">
        <f t="shared" si="20"/>
        <v>0.11900000000000001</v>
      </c>
      <c r="L37" s="81">
        <f t="shared" si="20"/>
        <v>0.11900000000000001</v>
      </c>
      <c r="M37" s="81">
        <f t="shared" si="20"/>
        <v>0.11900000000000001</v>
      </c>
      <c r="N37"/>
    </row>
    <row r="38" spans="1:17">
      <c r="D38" s="87" t="s">
        <v>279</v>
      </c>
      <c r="E38" s="87" t="s">
        <v>55</v>
      </c>
      <c r="F38" s="87" t="s">
        <v>290</v>
      </c>
      <c r="G38" s="81">
        <f>G34</f>
        <v>0.129</v>
      </c>
      <c r="H38" s="81">
        <f t="shared" ref="H38:M38" si="21">H34</f>
        <v>0.129</v>
      </c>
      <c r="I38" s="81">
        <f t="shared" si="21"/>
        <v>0.129</v>
      </c>
      <c r="J38" s="81">
        <f t="shared" si="21"/>
        <v>0.129</v>
      </c>
      <c r="K38" s="81">
        <f t="shared" si="21"/>
        <v>0.129</v>
      </c>
      <c r="L38" s="81">
        <f t="shared" si="21"/>
        <v>0.129</v>
      </c>
      <c r="M38" s="81">
        <f t="shared" si="21"/>
        <v>0.129</v>
      </c>
      <c r="N38"/>
    </row>
    <row r="39" spans="1:17">
      <c r="D39" s="87" t="s">
        <v>283</v>
      </c>
      <c r="E39" s="87" t="s">
        <v>55</v>
      </c>
      <c r="F39" s="87" t="s">
        <v>291</v>
      </c>
      <c r="G39" s="81">
        <f>G33</f>
        <v>0.11900000000000001</v>
      </c>
      <c r="H39" s="81">
        <f t="shared" ref="H39:M39" si="22">H33</f>
        <v>0.11900000000000001</v>
      </c>
      <c r="I39" s="81">
        <f t="shared" si="22"/>
        <v>0.11900000000000001</v>
      </c>
      <c r="J39" s="81">
        <f t="shared" si="22"/>
        <v>0.11900000000000001</v>
      </c>
      <c r="K39" s="81">
        <f t="shared" si="22"/>
        <v>0.11900000000000001</v>
      </c>
      <c r="L39" s="81">
        <f t="shared" si="22"/>
        <v>0.11900000000000001</v>
      </c>
      <c r="M39" s="81">
        <f t="shared" si="22"/>
        <v>0.11900000000000001</v>
      </c>
      <c r="N39"/>
    </row>
    <row r="40" spans="1:17">
      <c r="D40" s="87" t="s">
        <v>280</v>
      </c>
      <c r="E40" s="87" t="s">
        <v>55</v>
      </c>
      <c r="F40" s="87" t="s">
        <v>291</v>
      </c>
      <c r="G40" s="81">
        <f>G34</f>
        <v>0.129</v>
      </c>
      <c r="H40" s="81">
        <f t="shared" ref="H40:M40" si="23">H34</f>
        <v>0.129</v>
      </c>
      <c r="I40" s="81">
        <f t="shared" si="23"/>
        <v>0.129</v>
      </c>
      <c r="J40" s="81">
        <f t="shared" si="23"/>
        <v>0.129</v>
      </c>
      <c r="K40" s="81">
        <f t="shared" si="23"/>
        <v>0.129</v>
      </c>
      <c r="L40" s="81">
        <f t="shared" si="23"/>
        <v>0.129</v>
      </c>
      <c r="M40" s="81">
        <f t="shared" si="23"/>
        <v>0.129</v>
      </c>
      <c r="N40"/>
    </row>
    <row r="41" spans="1:17">
      <c r="G41" s="80"/>
      <c r="H41" s="81"/>
      <c r="I41" s="81"/>
      <c r="J41" s="81"/>
      <c r="K41" s="81"/>
      <c r="L41" s="81"/>
      <c r="M41" s="81"/>
      <c r="N41" s="81"/>
    </row>
    <row r="42" spans="1:17">
      <c r="G42" s="80"/>
      <c r="H42" s="81"/>
      <c r="I42" s="81"/>
      <c r="J42" s="81"/>
      <c r="K42" s="81"/>
      <c r="L42" s="81"/>
      <c r="M42" s="81"/>
      <c r="N42" s="81"/>
    </row>
    <row r="44" spans="1:17" ht="14.5">
      <c r="A44" s="72"/>
      <c r="B44" s="72"/>
      <c r="C44" s="72"/>
      <c r="D44" s="72"/>
      <c r="E44" s="72"/>
      <c r="F44" s="72"/>
      <c r="G44" s="73"/>
      <c r="H44" s="73"/>
      <c r="I44" s="73"/>
      <c r="J44" s="73"/>
      <c r="K44" s="73"/>
      <c r="L44" s="73"/>
    </row>
    <row r="45" spans="1:17" ht="14.5">
      <c r="A45" s="72"/>
      <c r="B45" s="72"/>
      <c r="C45" s="72"/>
      <c r="D45" s="72"/>
      <c r="E45" s="72"/>
      <c r="F45" s="72"/>
      <c r="G45" s="73"/>
      <c r="H45" s="73"/>
      <c r="I45" s="73"/>
      <c r="J45" s="73"/>
      <c r="K45" s="73"/>
      <c r="L45" s="73"/>
    </row>
    <row r="48" spans="1:17">
      <c r="Q48" s="87" t="s">
        <v>296</v>
      </c>
    </row>
    <row r="49" spans="1:23" ht="14.5">
      <c r="A49" s="72"/>
      <c r="B49" s="72"/>
      <c r="C49" s="72"/>
      <c r="D49" s="200"/>
      <c r="E49" s="200"/>
      <c r="F49" s="194" t="s">
        <v>451</v>
      </c>
      <c r="G49" s="200"/>
      <c r="H49" s="200"/>
      <c r="I49" s="200"/>
      <c r="J49" s="200"/>
      <c r="K49" s="200"/>
      <c r="L49" s="200"/>
      <c r="M49" s="201"/>
    </row>
    <row r="50" spans="1:23" ht="15" thickBot="1">
      <c r="A50" s="72"/>
      <c r="B50" s="72"/>
      <c r="C50" s="72"/>
      <c r="D50" s="202" t="s">
        <v>1</v>
      </c>
      <c r="E50" s="202" t="s">
        <v>2</v>
      </c>
      <c r="F50" s="202" t="s">
        <v>3</v>
      </c>
      <c r="G50" s="201" t="s">
        <v>141</v>
      </c>
      <c r="H50" s="201" t="s">
        <v>142</v>
      </c>
      <c r="I50" s="201" t="s">
        <v>143</v>
      </c>
      <c r="J50" s="201" t="s">
        <v>144</v>
      </c>
      <c r="K50" s="201" t="s">
        <v>145</v>
      </c>
      <c r="L50" s="201" t="s">
        <v>146</v>
      </c>
      <c r="M50" s="201" t="s">
        <v>147</v>
      </c>
    </row>
    <row r="51" spans="1:23" ht="14.5">
      <c r="A51" s="72"/>
      <c r="B51" s="72"/>
      <c r="C51" s="72"/>
      <c r="D51" s="203" t="s">
        <v>275</v>
      </c>
      <c r="E51" s="203" t="s">
        <v>55</v>
      </c>
      <c r="F51" s="203" t="s">
        <v>53</v>
      </c>
      <c r="G51" s="204">
        <f>Q51/'TechCooling-RES'!G16/31.54*U3</f>
        <v>1.926762938896116E-2</v>
      </c>
      <c r="H51" s="204">
        <f>R51/'TechCooling-RES'!H16/31.54*V3</f>
        <v>4.0311807133239168E-2</v>
      </c>
      <c r="I51" s="204">
        <f>S51/'TechCooling-RES'!I16/31.54*W3</f>
        <v>3.6034723212131387E-2</v>
      </c>
      <c r="J51" s="204">
        <f>T51/'TechCooling-RES'!J16/31.54*X3</f>
        <v>3.3801788344479909E-2</v>
      </c>
      <c r="K51" s="204">
        <f>U51/'TechCooling-RES'!K16/31.54*Y3</f>
        <v>1.1334569793542916E-2</v>
      </c>
      <c r="L51" s="204">
        <f>V51/'TechCooling-RES'!L16/31.54*Z3</f>
        <v>4.8360068125319171E-3</v>
      </c>
      <c r="M51" s="204">
        <f>W51/'TechCooling-RES'!M16/31.54*AA3</f>
        <v>1.0682710444019835E-2</v>
      </c>
      <c r="N51" s="90"/>
      <c r="P51" s="98" t="s">
        <v>275</v>
      </c>
      <c r="Q51">
        <f>attached_coolingsecuse!W15</f>
        <v>0.235788</v>
      </c>
      <c r="R51">
        <f>attached_coolingsecuse!AU15</f>
        <v>2.4943</v>
      </c>
      <c r="S51">
        <f>attached_coolingsecuse!BS15</f>
        <v>1.0890280000000001</v>
      </c>
      <c r="T51">
        <f>attached_coolingsecuse!CQ15</f>
        <v>0.17505499999999999</v>
      </c>
      <c r="U51">
        <f>attached_coolingsecuse!DO15</f>
        <v>9.3233999999999997E-2</v>
      </c>
      <c r="V51">
        <f>attached_coolingsecuse!EM15</f>
        <v>5.5154000000000002E-2</v>
      </c>
      <c r="W51">
        <f>attached_coolingsecuse!FK15</f>
        <v>0.26429000000000002</v>
      </c>
    </row>
    <row r="52" spans="1:23" ht="14.5">
      <c r="A52" s="83"/>
      <c r="B52" s="72"/>
      <c r="C52" s="72"/>
      <c r="D52" s="203" t="s">
        <v>276</v>
      </c>
      <c r="E52" s="203" t="s">
        <v>55</v>
      </c>
      <c r="F52" s="203" t="s">
        <v>53</v>
      </c>
      <c r="G52" s="204">
        <f>Q52/'TechCooling-RES'!G17/31.54*U4</f>
        <v>1.9082717013365329E-2</v>
      </c>
      <c r="H52" s="204">
        <f>R52/'TechCooling-RES'!H17/31.54*V4</f>
        <v>4.1380462032599666E-2</v>
      </c>
      <c r="I52" s="204">
        <f>S52/'TechCooling-RES'!I17/31.54*W4</f>
        <v>3.7921916364923383E-2</v>
      </c>
      <c r="J52" s="204">
        <f>T52/'TechCooling-RES'!J17/31.54*X4</f>
        <v>3.9472480193926934E-2</v>
      </c>
      <c r="K52" s="204">
        <f>U52/'TechCooling-RES'!K17/31.54*Y4</f>
        <v>1.168211184972494E-2</v>
      </c>
      <c r="L52" s="204">
        <f>V52/'TechCooling-RES'!L17/31.54*Z4</f>
        <v>4.667927104975809E-3</v>
      </c>
      <c r="M52" s="204">
        <f>W52/'TechCooling-RES'!M17/31.54*AA4</f>
        <v>1.3080644907986324E-2</v>
      </c>
      <c r="N52" s="90"/>
      <c r="P52" s="98" t="s">
        <v>276</v>
      </c>
      <c r="Q52" s="3">
        <f>attached_coolingsecuse!W16</f>
        <v>0.234127</v>
      </c>
      <c r="R52" s="3">
        <f>attached_coolingsecuse!AU16</f>
        <v>3.3848799999999999</v>
      </c>
      <c r="S52" s="3">
        <f>attached_coolingsecuse!BS16</f>
        <v>24.091583</v>
      </c>
      <c r="T52" s="3">
        <f>attached_coolingsecuse!CQ16</f>
        <v>2.409624</v>
      </c>
      <c r="U52" s="3">
        <f>attached_coolingsecuse!DO16</f>
        <v>0.59026299999999998</v>
      </c>
      <c r="V52" s="3">
        <f>attached_coolingsecuse!EM16</f>
        <v>0.23961099999999999</v>
      </c>
      <c r="W52" s="3">
        <f>attached_coolingsecuse!FK16</f>
        <v>0.50807199999999997</v>
      </c>
    </row>
    <row r="53" spans="1:23" ht="14.5">
      <c r="A53" s="83"/>
      <c r="B53" s="72"/>
      <c r="C53" s="72"/>
      <c r="D53" s="203" t="s">
        <v>281</v>
      </c>
      <c r="E53" s="203" t="s">
        <v>55</v>
      </c>
      <c r="F53" s="203" t="s">
        <v>274</v>
      </c>
      <c r="G53" s="204">
        <f>Q53/'TechCooling-RES'!G18/31.54*U5</f>
        <v>1.9267629388961163E-2</v>
      </c>
      <c r="H53" s="204">
        <f>R53/'TechCooling-RES'!H18/31.54*V5</f>
        <v>4.0311807133239161E-2</v>
      </c>
      <c r="I53" s="204">
        <f>S53/'TechCooling-RES'!I18/31.54*W5</f>
        <v>3.6034723212131393E-2</v>
      </c>
      <c r="J53" s="204">
        <f>T53/'TechCooling-RES'!J18/31.54*X5</f>
        <v>3.3801788344479916E-2</v>
      </c>
      <c r="K53" s="204">
        <f>U53/'TechCooling-RES'!K18/31.54*Y5</f>
        <v>1.1334569793542913E-2</v>
      </c>
      <c r="L53" s="204">
        <f>V53/'TechCooling-RES'!L18/31.54*Z5</f>
        <v>4.8360068125319171E-3</v>
      </c>
      <c r="M53" s="204">
        <f>W53/'TechCooling-RES'!M18/31.54*AA5</f>
        <v>1.0682710444019833E-2</v>
      </c>
      <c r="N53" s="90"/>
      <c r="P53" s="98" t="s">
        <v>281</v>
      </c>
      <c r="Q53">
        <f>Q51</f>
        <v>0.235788</v>
      </c>
      <c r="R53" s="3">
        <f t="shared" ref="R53:W53" si="24">R51</f>
        <v>2.4943</v>
      </c>
      <c r="S53" s="3">
        <f t="shared" si="24"/>
        <v>1.0890280000000001</v>
      </c>
      <c r="T53" s="3">
        <f t="shared" si="24"/>
        <v>0.17505499999999999</v>
      </c>
      <c r="U53" s="3">
        <f t="shared" si="24"/>
        <v>9.3233999999999997E-2</v>
      </c>
      <c r="V53" s="3">
        <f t="shared" si="24"/>
        <v>5.5154000000000002E-2</v>
      </c>
      <c r="W53" s="3">
        <f t="shared" si="24"/>
        <v>0.26429000000000002</v>
      </c>
    </row>
    <row r="54" spans="1:23" ht="14.5">
      <c r="A54" s="72"/>
      <c r="B54" s="72"/>
      <c r="C54" s="72"/>
      <c r="D54" s="203" t="s">
        <v>278</v>
      </c>
      <c r="E54" s="203" t="s">
        <v>55</v>
      </c>
      <c r="F54" s="203" t="s">
        <v>274</v>
      </c>
      <c r="G54" s="204">
        <f>Q54/'TechCooling-RES'!G19/31.54*U6</f>
        <v>1.9082717013365329E-2</v>
      </c>
      <c r="H54" s="204">
        <f>R54/'TechCooling-RES'!H19/31.54*V6</f>
        <v>4.1380462032599659E-2</v>
      </c>
      <c r="I54" s="204">
        <f>S54/'TechCooling-RES'!I19/31.54*W6</f>
        <v>3.7921916364923383E-2</v>
      </c>
      <c r="J54" s="204">
        <f>T54/'TechCooling-RES'!J19/31.54*X6</f>
        <v>3.9472480193926941E-2</v>
      </c>
      <c r="K54" s="204">
        <f>U54/'TechCooling-RES'!K19/31.54*Y6</f>
        <v>1.168211184972494E-2</v>
      </c>
      <c r="L54" s="204">
        <f>V54/'TechCooling-RES'!L19/31.54*Z6</f>
        <v>4.667927104975809E-3</v>
      </c>
      <c r="M54" s="204">
        <f>W54/'TechCooling-RES'!M19/31.54*AA6</f>
        <v>1.3080644907986326E-2</v>
      </c>
      <c r="N54" s="90"/>
      <c r="P54" s="98" t="s">
        <v>278</v>
      </c>
      <c r="Q54" s="3">
        <f>Q52</f>
        <v>0.234127</v>
      </c>
      <c r="R54" s="3">
        <f t="shared" ref="R54:W54" si="25">R52</f>
        <v>3.3848799999999999</v>
      </c>
      <c r="S54" s="3">
        <f t="shared" si="25"/>
        <v>24.091583</v>
      </c>
      <c r="T54" s="3">
        <f t="shared" si="25"/>
        <v>2.409624</v>
      </c>
      <c r="U54" s="3">
        <f t="shared" si="25"/>
        <v>0.59026299999999998</v>
      </c>
      <c r="V54" s="3">
        <f t="shared" si="25"/>
        <v>0.23961099999999999</v>
      </c>
      <c r="W54" s="3">
        <f t="shared" si="25"/>
        <v>0.50807199999999997</v>
      </c>
    </row>
    <row r="55" spans="1:23" ht="14.5">
      <c r="A55" s="72"/>
      <c r="B55" s="72"/>
      <c r="C55" s="72"/>
      <c r="D55" s="203" t="s">
        <v>282</v>
      </c>
      <c r="E55" s="203" t="s">
        <v>55</v>
      </c>
      <c r="F55" s="203" t="s">
        <v>290</v>
      </c>
      <c r="G55" s="204">
        <f>Q55/'TechCooling-RES'!G20/31.54*U7</f>
        <v>1.9267629388961163E-2</v>
      </c>
      <c r="H55" s="204">
        <f>R55/'TechCooling-RES'!H20/31.54*V7</f>
        <v>4.0311807133239161E-2</v>
      </c>
      <c r="I55" s="204">
        <f>S55/'TechCooling-RES'!I20/31.54*W7</f>
        <v>3.6034723212131393E-2</v>
      </c>
      <c r="J55" s="204">
        <f>T55/'TechCooling-RES'!J20/31.54*X7</f>
        <v>3.3801788344479916E-2</v>
      </c>
      <c r="K55" s="204">
        <f>U55/'TechCooling-RES'!K20/31.54*Y7</f>
        <v>1.1334569793542915E-2</v>
      </c>
      <c r="L55" s="204">
        <f>V55/'TechCooling-RES'!L20/31.54*Z7</f>
        <v>4.8360068125319162E-3</v>
      </c>
      <c r="M55" s="204">
        <f>W55/'TechCooling-RES'!M20/31.54*AA7</f>
        <v>1.0682710444019835E-2</v>
      </c>
      <c r="N55" s="90"/>
      <c r="P55" s="98" t="s">
        <v>282</v>
      </c>
      <c r="Q55">
        <f>Q51</f>
        <v>0.235788</v>
      </c>
      <c r="R55" s="3">
        <f t="shared" ref="R55:W55" si="26">R51</f>
        <v>2.4943</v>
      </c>
      <c r="S55" s="3">
        <f t="shared" si="26"/>
        <v>1.0890280000000001</v>
      </c>
      <c r="T55" s="3">
        <f t="shared" si="26"/>
        <v>0.17505499999999999</v>
      </c>
      <c r="U55" s="3">
        <f t="shared" si="26"/>
        <v>9.3233999999999997E-2</v>
      </c>
      <c r="V55" s="3">
        <f t="shared" si="26"/>
        <v>5.5154000000000002E-2</v>
      </c>
      <c r="W55" s="3">
        <f t="shared" si="26"/>
        <v>0.26429000000000002</v>
      </c>
    </row>
    <row r="56" spans="1:23" ht="14.5">
      <c r="A56" s="72"/>
      <c r="B56" s="72"/>
      <c r="C56" s="72"/>
      <c r="D56" s="203" t="s">
        <v>279</v>
      </c>
      <c r="E56" s="203" t="s">
        <v>55</v>
      </c>
      <c r="F56" s="203" t="s">
        <v>290</v>
      </c>
      <c r="G56" s="204">
        <f>Q56/'TechCooling-RES'!G21/31.54*U8</f>
        <v>1.9082717013365329E-2</v>
      </c>
      <c r="H56" s="204">
        <f>R56/'TechCooling-RES'!H21/31.54*V8</f>
        <v>4.1380462032599659E-2</v>
      </c>
      <c r="I56" s="204">
        <f>S56/'TechCooling-RES'!I21/31.54*W8</f>
        <v>3.7921916364923383E-2</v>
      </c>
      <c r="J56" s="204">
        <f>T56/'TechCooling-RES'!J21/31.54*X8</f>
        <v>3.9472480193926941E-2</v>
      </c>
      <c r="K56" s="204">
        <f>U56/'TechCooling-RES'!K21/31.54*Y8</f>
        <v>1.1682111849724942E-2</v>
      </c>
      <c r="L56" s="204">
        <f>V56/'TechCooling-RES'!L21/31.54*Z8</f>
        <v>4.667927104975809E-3</v>
      </c>
      <c r="M56" s="204">
        <f>W56/'TechCooling-RES'!M21/31.54*AA8</f>
        <v>1.3080644907986326E-2</v>
      </c>
      <c r="N56" s="90"/>
      <c r="P56" s="98" t="s">
        <v>279</v>
      </c>
      <c r="Q56">
        <f>Q52</f>
        <v>0.234127</v>
      </c>
      <c r="R56" s="3">
        <f t="shared" ref="R56:W56" si="27">R52</f>
        <v>3.3848799999999999</v>
      </c>
      <c r="S56" s="3">
        <f t="shared" si="27"/>
        <v>24.091583</v>
      </c>
      <c r="T56" s="3">
        <f t="shared" si="27"/>
        <v>2.409624</v>
      </c>
      <c r="U56" s="3">
        <f t="shared" si="27"/>
        <v>0.59026299999999998</v>
      </c>
      <c r="V56" s="3">
        <f t="shared" si="27"/>
        <v>0.23961099999999999</v>
      </c>
      <c r="W56" s="3">
        <f t="shared" si="27"/>
        <v>0.50807199999999997</v>
      </c>
    </row>
    <row r="57" spans="1:23" ht="14.5">
      <c r="A57" s="72"/>
      <c r="B57" s="72"/>
      <c r="C57" s="72"/>
      <c r="D57" s="203" t="s">
        <v>283</v>
      </c>
      <c r="E57" s="203" t="s">
        <v>55</v>
      </c>
      <c r="F57" s="203" t="s">
        <v>291</v>
      </c>
      <c r="G57" s="204">
        <f>Q57/'TechCooling-RES'!G22/31.54*U9</f>
        <v>1.926762938896116E-2</v>
      </c>
      <c r="H57" s="204">
        <f>R57/'TechCooling-RES'!H22/31.54*V9</f>
        <v>4.0311807133239161E-2</v>
      </c>
      <c r="I57" s="204">
        <f>S57/'TechCooling-RES'!I22/31.54*W9</f>
        <v>3.6034723212131393E-2</v>
      </c>
      <c r="J57" s="204">
        <f>T57/'TechCooling-RES'!J22/31.54*X9</f>
        <v>3.3801788344479916E-2</v>
      </c>
      <c r="K57" s="204">
        <f>U57/'TechCooling-RES'!K22/31.54*Y9</f>
        <v>1.1334569793542915E-2</v>
      </c>
      <c r="L57" s="204">
        <f>V57/'TechCooling-RES'!L22/31.54*Z9</f>
        <v>4.8360068125319153E-3</v>
      </c>
      <c r="M57" s="204">
        <f>W57/'TechCooling-RES'!M22/31.54*AA9</f>
        <v>1.0682710444019833E-2</v>
      </c>
      <c r="N57" s="90"/>
      <c r="P57" s="98" t="s">
        <v>283</v>
      </c>
      <c r="Q57">
        <f>Q51</f>
        <v>0.235788</v>
      </c>
      <c r="R57" s="3">
        <f t="shared" ref="R57:W57" si="28">R51</f>
        <v>2.4943</v>
      </c>
      <c r="S57" s="3">
        <f t="shared" si="28"/>
        <v>1.0890280000000001</v>
      </c>
      <c r="T57" s="3">
        <f t="shared" si="28"/>
        <v>0.17505499999999999</v>
      </c>
      <c r="U57" s="3">
        <f t="shared" si="28"/>
        <v>9.3233999999999997E-2</v>
      </c>
      <c r="V57" s="3">
        <f t="shared" si="28"/>
        <v>5.5154000000000002E-2</v>
      </c>
      <c r="W57" s="3">
        <f t="shared" si="28"/>
        <v>0.26429000000000002</v>
      </c>
    </row>
    <row r="58" spans="1:23" ht="14.5">
      <c r="A58" s="72"/>
      <c r="B58" s="72"/>
      <c r="C58" s="72"/>
      <c r="D58" s="203" t="s">
        <v>280</v>
      </c>
      <c r="E58" s="203" t="s">
        <v>55</v>
      </c>
      <c r="F58" s="203" t="s">
        <v>291</v>
      </c>
      <c r="G58" s="204">
        <f>Q58/'TechCooling-RES'!G23/31.54*U10</f>
        <v>1.9082717013365329E-2</v>
      </c>
      <c r="H58" s="204">
        <f>R58/'TechCooling-RES'!H23/31.54*V10</f>
        <v>4.1380462032599659E-2</v>
      </c>
      <c r="I58" s="204">
        <f>S58/'TechCooling-RES'!I23/31.54*W10</f>
        <v>3.7921916364923383E-2</v>
      </c>
      <c r="J58" s="204">
        <f>T58/'TechCooling-RES'!J23/31.54*X10</f>
        <v>3.9472480193926941E-2</v>
      </c>
      <c r="K58" s="204">
        <f>U58/'TechCooling-RES'!K23/31.54*Y10</f>
        <v>1.168211184972494E-2</v>
      </c>
      <c r="L58" s="204">
        <f>V58/'TechCooling-RES'!L23/31.54*Z10</f>
        <v>4.667927104975809E-3</v>
      </c>
      <c r="M58" s="204">
        <f>W58/'TechCooling-RES'!M23/31.54*AA10</f>
        <v>1.3080644907986324E-2</v>
      </c>
      <c r="N58" s="90"/>
      <c r="P58" s="98" t="s">
        <v>280</v>
      </c>
      <c r="Q58">
        <f>Q52</f>
        <v>0.234127</v>
      </c>
      <c r="R58" s="3">
        <f t="shared" ref="R58:W58" si="29">R52</f>
        <v>3.3848799999999999</v>
      </c>
      <c r="S58" s="3">
        <f t="shared" si="29"/>
        <v>24.091583</v>
      </c>
      <c r="T58" s="3">
        <f t="shared" si="29"/>
        <v>2.409624</v>
      </c>
      <c r="U58" s="3">
        <f t="shared" si="29"/>
        <v>0.59026299999999998</v>
      </c>
      <c r="V58" s="3">
        <f t="shared" si="29"/>
        <v>0.23961099999999999</v>
      </c>
      <c r="W58" s="3">
        <f t="shared" si="29"/>
        <v>0.50807199999999997</v>
      </c>
    </row>
    <row r="59" spans="1:23" ht="14.5">
      <c r="A59" s="72"/>
      <c r="B59" s="72"/>
      <c r="C59" s="72"/>
      <c r="D59" s="72"/>
      <c r="E59" s="72"/>
      <c r="F59" s="72"/>
      <c r="G59" s="79"/>
      <c r="H59" s="73"/>
      <c r="I59" s="73"/>
      <c r="J59" s="73"/>
      <c r="K59" s="73"/>
      <c r="L59" s="73"/>
    </row>
    <row r="63" spans="1:23" ht="14.5">
      <c r="D63" s="155"/>
      <c r="E63" s="155"/>
      <c r="F63" s="156" t="s">
        <v>429</v>
      </c>
    </row>
    <row r="64" spans="1:23" ht="15" thickBot="1">
      <c r="D64" s="157" t="s">
        <v>1</v>
      </c>
      <c r="E64" s="157" t="s">
        <v>2</v>
      </c>
      <c r="F64" s="157" t="s">
        <v>3</v>
      </c>
    </row>
    <row r="65" spans="4:13">
      <c r="D65" s="159" t="s">
        <v>275</v>
      </c>
      <c r="E65" s="159" t="s">
        <v>55</v>
      </c>
      <c r="F65" s="159" t="s">
        <v>53</v>
      </c>
    </row>
    <row r="66" spans="4:13">
      <c r="D66" s="159" t="s">
        <v>276</v>
      </c>
      <c r="E66" s="159" t="s">
        <v>55</v>
      </c>
      <c r="F66" s="159" t="s">
        <v>53</v>
      </c>
    </row>
    <row r="67" spans="4:13">
      <c r="D67" s="159" t="s">
        <v>281</v>
      </c>
      <c r="E67" s="159" t="s">
        <v>55</v>
      </c>
      <c r="F67" s="159" t="s">
        <v>274</v>
      </c>
    </row>
    <row r="68" spans="4:13">
      <c r="D68" s="159" t="s">
        <v>278</v>
      </c>
      <c r="E68" s="159" t="s">
        <v>55</v>
      </c>
      <c r="F68" s="159" t="s">
        <v>274</v>
      </c>
    </row>
    <row r="69" spans="4:13">
      <c r="D69" s="159" t="s">
        <v>282</v>
      </c>
      <c r="E69" s="159" t="s">
        <v>55</v>
      </c>
      <c r="F69" s="159" t="s">
        <v>290</v>
      </c>
    </row>
    <row r="70" spans="4:13">
      <c r="D70" s="159" t="s">
        <v>279</v>
      </c>
      <c r="E70" s="159" t="s">
        <v>55</v>
      </c>
      <c r="F70" s="159" t="s">
        <v>290</v>
      </c>
    </row>
    <row r="71" spans="4:13">
      <c r="D71" s="159" t="s">
        <v>283</v>
      </c>
      <c r="E71" s="159" t="s">
        <v>55</v>
      </c>
      <c r="F71" s="159" t="s">
        <v>291</v>
      </c>
    </row>
    <row r="72" spans="4:13">
      <c r="D72" s="159" t="s">
        <v>280</v>
      </c>
      <c r="E72" s="159" t="s">
        <v>55</v>
      </c>
      <c r="F72" s="159" t="s">
        <v>291</v>
      </c>
    </row>
    <row r="77" spans="4:13" ht="14.5">
      <c r="D77" s="72"/>
      <c r="E77" s="72"/>
      <c r="F77" s="74" t="s">
        <v>373</v>
      </c>
      <c r="G77" s="72"/>
      <c r="H77" s="72"/>
      <c r="I77" s="72"/>
      <c r="J77" s="72"/>
      <c r="K77" s="72"/>
      <c r="L77" s="72"/>
    </row>
    <row r="78" spans="4:13" ht="15" thickBot="1">
      <c r="D78" s="75" t="s">
        <v>1</v>
      </c>
      <c r="E78" s="75" t="s">
        <v>2</v>
      </c>
      <c r="F78" s="75" t="s">
        <v>3</v>
      </c>
      <c r="G78" s="3" t="s">
        <v>141</v>
      </c>
      <c r="H78" s="3" t="s">
        <v>142</v>
      </c>
      <c r="I78" s="3" t="s">
        <v>143</v>
      </c>
      <c r="J78" s="3" t="s">
        <v>144</v>
      </c>
      <c r="K78" s="3" t="s">
        <v>145</v>
      </c>
      <c r="L78" s="3" t="s">
        <v>146</v>
      </c>
      <c r="M78" s="3" t="s">
        <v>147</v>
      </c>
    </row>
    <row r="79" spans="4:13" ht="14.5">
      <c r="D79" s="153" t="s">
        <v>447</v>
      </c>
      <c r="E79" s="153" t="s">
        <v>55</v>
      </c>
      <c r="F79" s="153" t="s">
        <v>53</v>
      </c>
      <c r="G79" s="79">
        <v>31.54</v>
      </c>
      <c r="H79" s="79">
        <v>31.54</v>
      </c>
      <c r="I79" s="79">
        <v>31.54</v>
      </c>
      <c r="J79" s="79">
        <v>31.54</v>
      </c>
      <c r="K79" s="79">
        <v>31.54</v>
      </c>
      <c r="L79" s="79">
        <v>31.54</v>
      </c>
      <c r="M79" s="79">
        <v>31.54</v>
      </c>
    </row>
    <row r="80" spans="4:13" ht="14.5">
      <c r="D80" s="153" t="s">
        <v>448</v>
      </c>
      <c r="E80" s="153" t="s">
        <v>55</v>
      </c>
      <c r="F80" s="153" t="s">
        <v>274</v>
      </c>
      <c r="G80" s="79">
        <v>31.54</v>
      </c>
      <c r="H80" s="79">
        <v>31.54</v>
      </c>
      <c r="I80" s="79">
        <v>31.54</v>
      </c>
      <c r="J80" s="79">
        <v>31.54</v>
      </c>
      <c r="K80" s="79">
        <v>31.54</v>
      </c>
      <c r="L80" s="79">
        <v>31.54</v>
      </c>
      <c r="M80" s="79">
        <v>31.54</v>
      </c>
    </row>
    <row r="81" spans="4:13" ht="14.5">
      <c r="D81" s="153" t="s">
        <v>449</v>
      </c>
      <c r="E81" s="153" t="s">
        <v>55</v>
      </c>
      <c r="F81" s="153" t="s">
        <v>290</v>
      </c>
      <c r="G81" s="79">
        <v>31.54</v>
      </c>
      <c r="H81" s="79">
        <v>31.54</v>
      </c>
      <c r="I81" s="79">
        <v>31.54</v>
      </c>
      <c r="J81" s="79">
        <v>31.54</v>
      </c>
      <c r="K81" s="79">
        <v>31.54</v>
      </c>
      <c r="L81" s="79">
        <v>31.54</v>
      </c>
      <c r="M81" s="79">
        <v>31.54</v>
      </c>
    </row>
    <row r="82" spans="4:13" ht="14.5">
      <c r="D82" s="153" t="s">
        <v>450</v>
      </c>
      <c r="E82" s="153" t="s">
        <v>55</v>
      </c>
      <c r="F82" s="153" t="s">
        <v>291</v>
      </c>
      <c r="G82" s="79">
        <v>31.54</v>
      </c>
      <c r="H82" s="79">
        <v>31.54</v>
      </c>
      <c r="I82" s="79">
        <v>31.54</v>
      </c>
      <c r="J82" s="79">
        <v>31.54</v>
      </c>
      <c r="K82" s="79">
        <v>31.54</v>
      </c>
      <c r="L82" s="79">
        <v>31.54</v>
      </c>
      <c r="M82" s="79">
        <v>31.54</v>
      </c>
    </row>
    <row r="85" spans="4:13" ht="14.5">
      <c r="D85" s="72"/>
      <c r="E85" s="72"/>
      <c r="F85" s="74" t="s">
        <v>376</v>
      </c>
      <c r="G85" s="72"/>
      <c r="H85" s="72"/>
      <c r="I85" s="72"/>
      <c r="J85" s="72"/>
      <c r="K85" s="72"/>
      <c r="L85" s="72"/>
    </row>
    <row r="86" spans="4:13" ht="15" thickBot="1">
      <c r="D86" s="75" t="s">
        <v>1</v>
      </c>
      <c r="E86" s="75" t="s">
        <v>2</v>
      </c>
      <c r="F86" s="75" t="s">
        <v>3</v>
      </c>
      <c r="G86" s="3" t="s">
        <v>141</v>
      </c>
      <c r="H86" s="3" t="s">
        <v>142</v>
      </c>
      <c r="I86" s="3" t="s">
        <v>143</v>
      </c>
      <c r="J86" s="3" t="s">
        <v>144</v>
      </c>
      <c r="K86" s="3" t="s">
        <v>145</v>
      </c>
      <c r="L86" s="3" t="s">
        <v>146</v>
      </c>
      <c r="M86" s="3" t="s">
        <v>147</v>
      </c>
    </row>
    <row r="87" spans="4:13" ht="14.5">
      <c r="D87" s="195" t="s">
        <v>447</v>
      </c>
      <c r="E87" s="195" t="s">
        <v>55</v>
      </c>
      <c r="F87" s="195" t="s">
        <v>53</v>
      </c>
      <c r="G87" s="79">
        <f>AVERAGE(G51:G52)</f>
        <v>1.9175173201163243E-2</v>
      </c>
      <c r="H87" s="79">
        <f t="shared" ref="H87:M87" si="30">AVERAGE(H51:H52)</f>
        <v>4.0846134582919413E-2</v>
      </c>
      <c r="I87" s="79">
        <f t="shared" si="30"/>
        <v>3.6978319788527385E-2</v>
      </c>
      <c r="J87" s="79">
        <f t="shared" si="30"/>
        <v>3.6637134269203425E-2</v>
      </c>
      <c r="K87" s="79">
        <f t="shared" si="30"/>
        <v>1.1508340821633928E-2</v>
      </c>
      <c r="L87" s="79">
        <f t="shared" si="30"/>
        <v>4.7519669587538626E-3</v>
      </c>
      <c r="M87" s="79">
        <f t="shared" si="30"/>
        <v>1.188167767600308E-2</v>
      </c>
    </row>
    <row r="88" spans="4:13" ht="14.5">
      <c r="D88" s="195" t="s">
        <v>448</v>
      </c>
      <c r="E88" s="195" t="s">
        <v>55</v>
      </c>
      <c r="F88" s="195" t="s">
        <v>274</v>
      </c>
      <c r="G88" s="79">
        <f>AVERAGE(G53:G54)</f>
        <v>1.9175173201163246E-2</v>
      </c>
      <c r="H88" s="79">
        <f t="shared" ref="H88:M88" si="31">AVERAGE(H53:H54)</f>
        <v>4.0846134582919413E-2</v>
      </c>
      <c r="I88" s="79">
        <f t="shared" si="31"/>
        <v>3.6978319788527392E-2</v>
      </c>
      <c r="J88" s="79">
        <f t="shared" si="31"/>
        <v>3.6637134269203425E-2</v>
      </c>
      <c r="K88" s="79">
        <f t="shared" si="31"/>
        <v>1.1508340821633926E-2</v>
      </c>
      <c r="L88" s="79">
        <f t="shared" si="31"/>
        <v>4.7519669587538626E-3</v>
      </c>
      <c r="M88" s="79">
        <f t="shared" si="31"/>
        <v>1.188167767600308E-2</v>
      </c>
    </row>
    <row r="89" spans="4:13" ht="14.5">
      <c r="D89" s="195" t="s">
        <v>449</v>
      </c>
      <c r="E89" s="195" t="s">
        <v>55</v>
      </c>
      <c r="F89" s="195" t="s">
        <v>290</v>
      </c>
      <c r="G89" s="79">
        <f>AVERAGE(G55:G56)</f>
        <v>1.9175173201163246E-2</v>
      </c>
      <c r="H89" s="79">
        <f t="shared" ref="H89:M89" si="32">AVERAGE(H55:H56)</f>
        <v>4.0846134582919413E-2</v>
      </c>
      <c r="I89" s="79">
        <f t="shared" si="32"/>
        <v>3.6978319788527392E-2</v>
      </c>
      <c r="J89" s="79">
        <f t="shared" si="32"/>
        <v>3.6637134269203425E-2</v>
      </c>
      <c r="K89" s="79">
        <f t="shared" si="32"/>
        <v>1.1508340821633928E-2</v>
      </c>
      <c r="L89" s="79">
        <f t="shared" si="32"/>
        <v>4.7519669587538626E-3</v>
      </c>
      <c r="M89" s="79">
        <f t="shared" si="32"/>
        <v>1.188167767600308E-2</v>
      </c>
    </row>
    <row r="90" spans="4:13" ht="14.5">
      <c r="D90" s="195" t="s">
        <v>450</v>
      </c>
      <c r="E90" s="195" t="s">
        <v>55</v>
      </c>
      <c r="F90" s="195" t="s">
        <v>291</v>
      </c>
      <c r="G90" s="79">
        <f>AVERAGE(G57:G58)</f>
        <v>1.9175173201163243E-2</v>
      </c>
      <c r="H90" s="79">
        <f t="shared" ref="H90:M90" si="33">AVERAGE(H57:H58)</f>
        <v>4.0846134582919413E-2</v>
      </c>
      <c r="I90" s="79">
        <f t="shared" si="33"/>
        <v>3.6978319788527392E-2</v>
      </c>
      <c r="J90" s="79">
        <f t="shared" si="33"/>
        <v>3.6637134269203425E-2</v>
      </c>
      <c r="K90" s="79">
        <f t="shared" si="33"/>
        <v>1.1508340821633926E-2</v>
      </c>
      <c r="L90" s="79">
        <f t="shared" si="33"/>
        <v>4.7519669587538626E-3</v>
      </c>
      <c r="M90" s="79">
        <f t="shared" si="33"/>
        <v>1.1881677676003078E-2</v>
      </c>
    </row>
    <row r="95" spans="4:13" ht="14.5">
      <c r="D95" s="72"/>
      <c r="E95" s="72"/>
      <c r="F95" s="74" t="s">
        <v>212</v>
      </c>
      <c r="G95" s="72"/>
      <c r="H95" s="72"/>
      <c r="I95" s="72"/>
      <c r="J95" s="72"/>
      <c r="K95" s="72"/>
      <c r="L95" s="72"/>
    </row>
    <row r="96" spans="4:13" ht="15" thickBot="1">
      <c r="D96" s="75" t="s">
        <v>1</v>
      </c>
      <c r="E96" s="75" t="s">
        <v>2</v>
      </c>
      <c r="F96" s="75" t="s">
        <v>3</v>
      </c>
      <c r="G96" s="3" t="s">
        <v>141</v>
      </c>
      <c r="H96" s="3" t="s">
        <v>142</v>
      </c>
      <c r="I96" s="3" t="s">
        <v>143</v>
      </c>
      <c r="J96" s="3" t="s">
        <v>144</v>
      </c>
      <c r="K96" s="3" t="s">
        <v>145</v>
      </c>
      <c r="L96" s="3" t="s">
        <v>146</v>
      </c>
      <c r="M96" s="3" t="s">
        <v>147</v>
      </c>
    </row>
    <row r="97" spans="4:13" ht="14.5">
      <c r="D97" s="195" t="s">
        <v>447</v>
      </c>
      <c r="E97" s="195" t="s">
        <v>55</v>
      </c>
      <c r="F97" s="195" t="s">
        <v>53</v>
      </c>
      <c r="G97" s="79">
        <f>AVERAGE(G33,G34)</f>
        <v>0.124</v>
      </c>
      <c r="H97" s="79">
        <f t="shared" ref="H97:M97" si="34">AVERAGE(H33,H34)</f>
        <v>0.124</v>
      </c>
      <c r="I97" s="79">
        <f t="shared" si="34"/>
        <v>0.124</v>
      </c>
      <c r="J97" s="79">
        <f t="shared" si="34"/>
        <v>0.124</v>
      </c>
      <c r="K97" s="79">
        <f t="shared" si="34"/>
        <v>0.124</v>
      </c>
      <c r="L97" s="79">
        <f t="shared" si="34"/>
        <v>0.124</v>
      </c>
      <c r="M97" s="79">
        <f t="shared" si="34"/>
        <v>0.124</v>
      </c>
    </row>
    <row r="98" spans="4:13" ht="14.5">
      <c r="D98" s="195" t="s">
        <v>448</v>
      </c>
      <c r="E98" s="195" t="s">
        <v>55</v>
      </c>
      <c r="F98" s="195" t="s">
        <v>274</v>
      </c>
      <c r="G98" s="79">
        <f>AVERAGE(G35,G36)</f>
        <v>0.124</v>
      </c>
      <c r="H98" s="79">
        <f t="shared" ref="H98:M98" si="35">AVERAGE(H35,H36)</f>
        <v>0.124</v>
      </c>
      <c r="I98" s="79">
        <f t="shared" si="35"/>
        <v>0.124</v>
      </c>
      <c r="J98" s="79">
        <f t="shared" si="35"/>
        <v>0.124</v>
      </c>
      <c r="K98" s="79">
        <f t="shared" si="35"/>
        <v>0.124</v>
      </c>
      <c r="L98" s="79">
        <f t="shared" si="35"/>
        <v>0.124</v>
      </c>
      <c r="M98" s="79">
        <f t="shared" si="35"/>
        <v>0.124</v>
      </c>
    </row>
    <row r="99" spans="4:13" ht="14.5">
      <c r="D99" s="195" t="s">
        <v>449</v>
      </c>
      <c r="E99" s="195" t="s">
        <v>55</v>
      </c>
      <c r="F99" s="195" t="s">
        <v>290</v>
      </c>
      <c r="G99" s="79">
        <f>AVERAGE(G37,G38)</f>
        <v>0.124</v>
      </c>
      <c r="H99" s="79">
        <f t="shared" ref="H99:M99" si="36">AVERAGE(H37,H38)</f>
        <v>0.124</v>
      </c>
      <c r="I99" s="79">
        <f t="shared" si="36"/>
        <v>0.124</v>
      </c>
      <c r="J99" s="79">
        <f t="shared" si="36"/>
        <v>0.124</v>
      </c>
      <c r="K99" s="79">
        <f t="shared" si="36"/>
        <v>0.124</v>
      </c>
      <c r="L99" s="79">
        <f t="shared" si="36"/>
        <v>0.124</v>
      </c>
      <c r="M99" s="79">
        <f t="shared" si="36"/>
        <v>0.124</v>
      </c>
    </row>
    <row r="100" spans="4:13" ht="14.5">
      <c r="D100" s="195" t="s">
        <v>450</v>
      </c>
      <c r="E100" s="195" t="s">
        <v>55</v>
      </c>
      <c r="F100" s="195" t="s">
        <v>291</v>
      </c>
      <c r="G100" s="79">
        <f>AVERAGE(G39:G40)</f>
        <v>0.124</v>
      </c>
      <c r="H100" s="79">
        <f t="shared" ref="H100:M100" si="37">AVERAGE(H39:H40)</f>
        <v>0.124</v>
      </c>
      <c r="I100" s="79">
        <f t="shared" si="37"/>
        <v>0.124</v>
      </c>
      <c r="J100" s="79">
        <f t="shared" si="37"/>
        <v>0.124</v>
      </c>
      <c r="K100" s="79">
        <f t="shared" si="37"/>
        <v>0.124</v>
      </c>
      <c r="L100" s="79">
        <f t="shared" si="37"/>
        <v>0.124</v>
      </c>
      <c r="M100" s="79">
        <f t="shared" si="37"/>
        <v>0.124</v>
      </c>
    </row>
    <row r="105" spans="4:13" ht="14.5">
      <c r="E105" s="72"/>
      <c r="F105" s="74" t="s">
        <v>454</v>
      </c>
      <c r="G105" s="72"/>
      <c r="H105" s="72"/>
      <c r="I105" s="72"/>
      <c r="J105" s="72"/>
      <c r="K105" s="72"/>
      <c r="L105" s="72"/>
    </row>
    <row r="106" spans="4:13" ht="15" thickBot="1">
      <c r="D106" s="75" t="s">
        <v>1</v>
      </c>
      <c r="E106" s="75" t="s">
        <v>2</v>
      </c>
      <c r="F106" s="75" t="s">
        <v>3</v>
      </c>
      <c r="G106" s="3" t="s">
        <v>141</v>
      </c>
      <c r="H106" s="3" t="s">
        <v>142</v>
      </c>
      <c r="I106" s="3" t="s">
        <v>143</v>
      </c>
      <c r="J106" s="3" t="s">
        <v>144</v>
      </c>
      <c r="K106" s="3" t="s">
        <v>145</v>
      </c>
      <c r="L106" s="3" t="s">
        <v>146</v>
      </c>
      <c r="M106" s="3" t="s">
        <v>147</v>
      </c>
    </row>
    <row r="107" spans="4:13" ht="14.5">
      <c r="D107" s="195" t="s">
        <v>447</v>
      </c>
      <c r="E107" s="195" t="s">
        <v>55</v>
      </c>
      <c r="F107" s="195" t="s">
        <v>53</v>
      </c>
      <c r="G107" s="79">
        <f>SUM(G16:G17)</f>
        <v>0.53386858812000004</v>
      </c>
      <c r="H107" s="79">
        <f t="shared" ref="H107:M107" si="38">SUM(H16:H17)</f>
        <v>1.9888157371399999</v>
      </c>
      <c r="I107" s="79">
        <f t="shared" si="38"/>
        <v>11.483081544674</v>
      </c>
      <c r="J107" s="79">
        <f t="shared" si="38"/>
        <v>1.3706477721990002</v>
      </c>
      <c r="K107" s="79">
        <f t="shared" si="38"/>
        <v>1.301747850488</v>
      </c>
      <c r="L107" s="79">
        <f t="shared" si="38"/>
        <v>1.181207601493</v>
      </c>
      <c r="M107" s="79">
        <f t="shared" si="38"/>
        <v>0.95383159209800006</v>
      </c>
    </row>
    <row r="108" spans="4:13" ht="14.5">
      <c r="D108" s="195" t="s">
        <v>448</v>
      </c>
      <c r="E108" s="195" t="s">
        <v>55</v>
      </c>
      <c r="F108" s="195" t="s">
        <v>274</v>
      </c>
      <c r="G108" s="79">
        <f>SUM(G18:G19)</f>
        <v>6.0619768439999999E-2</v>
      </c>
      <c r="H108" s="79">
        <f t="shared" ref="H108:M108" si="39">SUM(H18:H19)</f>
        <v>0.38150359626700003</v>
      </c>
      <c r="I108" s="79">
        <f t="shared" si="39"/>
        <v>3.3128605416800005</v>
      </c>
      <c r="J108" s="79">
        <f t="shared" si="39"/>
        <v>0.15769236230100003</v>
      </c>
      <c r="K108" s="79">
        <f t="shared" si="39"/>
        <v>0.14153530183600002</v>
      </c>
      <c r="L108" s="79">
        <f t="shared" si="39"/>
        <v>0.28659648985000002</v>
      </c>
      <c r="M108" s="79">
        <f t="shared" si="39"/>
        <v>0.25195248381699997</v>
      </c>
    </row>
    <row r="109" spans="4:13" ht="14.5">
      <c r="D109" s="195" t="s">
        <v>449</v>
      </c>
      <c r="E109" s="195" t="s">
        <v>55</v>
      </c>
      <c r="F109" s="195" t="s">
        <v>290</v>
      </c>
      <c r="G109" s="79">
        <f>SUM(G20:G21)</f>
        <v>0.15403669910999998</v>
      </c>
      <c r="H109" s="79">
        <f t="shared" ref="H109:M109" si="40">SUM(H20:H21)</f>
        <v>2.132827583529</v>
      </c>
      <c r="I109" s="79">
        <f t="shared" si="40"/>
        <v>6.2079803971240004</v>
      </c>
      <c r="J109" s="79">
        <f t="shared" si="40"/>
        <v>0.52610954575500002</v>
      </c>
      <c r="K109" s="79">
        <f t="shared" si="40"/>
        <v>0.36923451081199998</v>
      </c>
      <c r="L109" s="79">
        <f t="shared" si="40"/>
        <v>0.44516177346000008</v>
      </c>
      <c r="M109" s="79">
        <f t="shared" si="40"/>
        <v>0.73729718110499998</v>
      </c>
    </row>
    <row r="110" spans="4:13" ht="14.5">
      <c r="D110" s="195" t="s">
        <v>450</v>
      </c>
      <c r="E110" s="195" t="s">
        <v>55</v>
      </c>
      <c r="F110" s="195" t="s">
        <v>291</v>
      </c>
      <c r="G110" s="79">
        <f>SUM(G22:G23)</f>
        <v>2.8474944329999998E-2</v>
      </c>
      <c r="H110" s="79">
        <f t="shared" ref="H110:M110" si="41">SUM(H22:H23)</f>
        <v>5.2153083064000003E-2</v>
      </c>
      <c r="I110" s="79">
        <f t="shared" si="41"/>
        <v>9.6777516521999993E-2</v>
      </c>
      <c r="J110" s="79">
        <f t="shared" si="41"/>
        <v>4.5250319744999996E-2</v>
      </c>
      <c r="K110" s="79">
        <f t="shared" si="41"/>
        <v>5.0282336863999993E-2</v>
      </c>
      <c r="L110" s="79">
        <f t="shared" si="41"/>
        <v>7.6134135197000005E-2</v>
      </c>
      <c r="M110" s="79">
        <f t="shared" si="41"/>
        <v>7.2818742980000004E-2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0B1D0-2057-42EB-A41F-3714D7D8E46A}">
  <dimension ref="A1:FK57"/>
  <sheetViews>
    <sheetView topLeftCell="A3" workbookViewId="0">
      <selection activeCell="A8" sqref="A8:B8"/>
    </sheetView>
  </sheetViews>
  <sheetFormatPr defaultRowHeight="12.5"/>
  <cols>
    <col min="2" max="2" width="36.179687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206"/>
      <c r="B1" s="206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06"/>
      <c r="Z1" s="206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06"/>
      <c r="AX1" s="206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06"/>
      <c r="BV1" s="206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06"/>
      <c r="CT1" s="206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06"/>
      <c r="DR1" s="206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06"/>
      <c r="EP1" s="206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4.5">
      <c r="A2" s="206"/>
      <c r="B2" s="206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06"/>
      <c r="Z2" s="206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06"/>
      <c r="AX2" s="206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06"/>
      <c r="BV2" s="206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06"/>
      <c r="CT2" s="206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06"/>
      <c r="DR2" s="206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06"/>
      <c r="EP2" s="206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4.5">
      <c r="A3" s="206"/>
      <c r="B3" s="20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06"/>
      <c r="Z3" s="206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06"/>
      <c r="AX3" s="206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06"/>
      <c r="BV3" s="206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06"/>
      <c r="CT3" s="206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06"/>
      <c r="DR3" s="206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06"/>
      <c r="EP3" s="206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4.5">
      <c r="A4" s="206"/>
      <c r="B4" s="20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06"/>
      <c r="Z4" s="206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06"/>
      <c r="AX4" s="206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06"/>
      <c r="BV4" s="206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06"/>
      <c r="CT4" s="206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06"/>
      <c r="DR4" s="206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06"/>
      <c r="EP4" s="206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07" t="s">
        <v>6</v>
      </c>
      <c r="B5" s="207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07" t="s">
        <v>6</v>
      </c>
      <c r="Z5" s="207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07" t="s">
        <v>6</v>
      </c>
      <c r="AX5" s="207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07" t="s">
        <v>6</v>
      </c>
      <c r="BV5" s="207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07" t="s">
        <v>6</v>
      </c>
      <c r="CT5" s="207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07" t="s">
        <v>6</v>
      </c>
      <c r="DR5" s="207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07" t="s">
        <v>6</v>
      </c>
      <c r="EP5" s="207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06"/>
      <c r="B6" s="206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07"/>
      <c r="Z6" s="207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07"/>
      <c r="AX6" s="207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07"/>
      <c r="BV6" s="207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07"/>
      <c r="CT6" s="207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07"/>
      <c r="DR6" s="207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06"/>
      <c r="EP6" s="206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7.5">
      <c r="A7" s="209" t="s">
        <v>115</v>
      </c>
      <c r="B7" s="209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09" t="s">
        <v>133</v>
      </c>
      <c r="Z7" s="209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09" t="s">
        <v>136</v>
      </c>
      <c r="AX7" s="209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09" t="s">
        <v>137</v>
      </c>
      <c r="BV7" s="209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09" t="s">
        <v>138</v>
      </c>
      <c r="CT7" s="209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09" t="s">
        <v>139</v>
      </c>
      <c r="DR7" s="209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09" t="s">
        <v>140</v>
      </c>
      <c r="EP7" s="209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5">
      <c r="A8" s="209" t="s">
        <v>178</v>
      </c>
      <c r="B8" s="209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09" t="s">
        <v>178</v>
      </c>
      <c r="Z8" s="209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09" t="s">
        <v>178</v>
      </c>
      <c r="AX8" s="209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09" t="s">
        <v>178</v>
      </c>
      <c r="BV8" s="209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09" t="s">
        <v>178</v>
      </c>
      <c r="CT8" s="209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09" t="s">
        <v>178</v>
      </c>
      <c r="DR8" s="209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09" t="s">
        <v>178</v>
      </c>
      <c r="EP8" s="209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9" s="206"/>
      <c r="B9" s="206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09"/>
      <c r="Z9" s="209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09"/>
      <c r="AX9" s="209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09"/>
      <c r="BV9" s="209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09"/>
      <c r="CT9" s="209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09"/>
      <c r="DR9" s="209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06"/>
      <c r="EP9" s="206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4.5">
      <c r="A10" s="206"/>
      <c r="B10" s="206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06"/>
      <c r="Z10" s="206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06"/>
      <c r="AX10" s="206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06"/>
      <c r="BV10" s="206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06"/>
      <c r="CT10" s="206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06"/>
      <c r="DR10" s="206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06"/>
      <c r="EP10" s="206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" thickBot="1">
      <c r="A11" s="206"/>
      <c r="B11" s="206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06"/>
      <c r="Z11" s="206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06"/>
      <c r="AX11" s="206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06"/>
      <c r="BV11" s="206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06"/>
      <c r="CT11" s="206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06"/>
      <c r="DR11" s="206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06"/>
      <c r="EP11" s="206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4.5">
      <c r="A12" s="206"/>
      <c r="B12" s="20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06"/>
      <c r="Z12" s="206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37"/>
      <c r="AS12" s="37"/>
      <c r="AT12" s="37"/>
      <c r="AU12" s="37"/>
      <c r="AW12" s="206"/>
      <c r="AX12" s="206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37"/>
      <c r="BQ12" s="37"/>
      <c r="BR12" s="37"/>
      <c r="BS12" s="37"/>
      <c r="BU12" s="206"/>
      <c r="BV12" s="206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37"/>
      <c r="CO12" s="37"/>
      <c r="CP12" s="37"/>
      <c r="CQ12" s="37"/>
      <c r="CS12" s="206"/>
      <c r="CT12" s="206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37"/>
      <c r="DM12" s="37"/>
      <c r="DN12" s="37"/>
      <c r="DO12" s="37"/>
      <c r="DQ12" s="206"/>
      <c r="DR12" s="206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37"/>
      <c r="EK12" s="37"/>
      <c r="EL12" s="37"/>
      <c r="EM12" s="37"/>
      <c r="EO12" s="206"/>
      <c r="EP12" s="206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3">
      <c r="A13" s="7"/>
      <c r="B13" s="13" t="s">
        <v>179</v>
      </c>
      <c r="C13" s="7">
        <v>81</v>
      </c>
      <c r="D13" s="7">
        <v>69.3</v>
      </c>
      <c r="E13" s="7">
        <v>77.5</v>
      </c>
      <c r="F13" s="7">
        <v>97.5</v>
      </c>
      <c r="G13" s="7">
        <v>108.5</v>
      </c>
      <c r="H13" s="7">
        <v>123.3</v>
      </c>
      <c r="I13" s="7">
        <v>138.4</v>
      </c>
      <c r="J13" s="7">
        <v>163.6</v>
      </c>
      <c r="K13" s="7">
        <v>170.1</v>
      </c>
      <c r="L13" s="7">
        <v>171.9</v>
      </c>
      <c r="M13" s="7">
        <v>187.8</v>
      </c>
      <c r="N13" s="7">
        <v>192.5</v>
      </c>
      <c r="O13" s="7">
        <v>201.6</v>
      </c>
      <c r="P13" s="7">
        <v>211.8</v>
      </c>
      <c r="Q13" s="7">
        <v>218.7</v>
      </c>
      <c r="R13" s="7">
        <v>228.4</v>
      </c>
      <c r="S13" s="7">
        <v>237.1</v>
      </c>
      <c r="T13" s="7">
        <v>245.4</v>
      </c>
      <c r="U13" s="7">
        <v>254.6</v>
      </c>
      <c r="V13" s="7">
        <v>263.10000000000002</v>
      </c>
      <c r="W13" s="7">
        <v>271.8</v>
      </c>
      <c r="Y13" s="7"/>
      <c r="Z13" s="13" t="s">
        <v>179</v>
      </c>
      <c r="AA13" s="7">
        <v>597</v>
      </c>
      <c r="AB13" s="7">
        <v>728</v>
      </c>
      <c r="AC13" s="7">
        <v>794</v>
      </c>
      <c r="AD13" s="7">
        <v>934</v>
      </c>
      <c r="AE13" s="7">
        <v>1002</v>
      </c>
      <c r="AF13" s="7">
        <v>1172</v>
      </c>
      <c r="AG13" s="7">
        <v>1326.7</v>
      </c>
      <c r="AH13" s="7">
        <v>1402.2</v>
      </c>
      <c r="AI13" s="7">
        <v>1401</v>
      </c>
      <c r="AJ13" s="7">
        <v>1386.5</v>
      </c>
      <c r="AK13" s="7">
        <v>1423.7</v>
      </c>
      <c r="AL13" s="7">
        <v>1415.8</v>
      </c>
      <c r="AM13" s="7">
        <v>1427.2</v>
      </c>
      <c r="AN13" s="7">
        <v>1441.9</v>
      </c>
      <c r="AO13" s="7">
        <v>1443.6</v>
      </c>
      <c r="AP13" s="7">
        <v>1456.6</v>
      </c>
      <c r="AQ13" s="7">
        <v>1464.8</v>
      </c>
      <c r="AR13" s="7">
        <v>1472.2</v>
      </c>
      <c r="AS13" s="7">
        <v>1482.8</v>
      </c>
      <c r="AT13" s="7">
        <v>1490.6</v>
      </c>
      <c r="AU13" s="7">
        <v>1499.6</v>
      </c>
      <c r="AW13" s="7"/>
      <c r="AX13" s="13" t="s">
        <v>179</v>
      </c>
      <c r="AY13" s="7">
        <v>2689</v>
      </c>
      <c r="AZ13" s="7">
        <v>2783</v>
      </c>
      <c r="BA13" s="7">
        <v>2905</v>
      </c>
      <c r="BB13" s="7">
        <v>3006</v>
      </c>
      <c r="BC13" s="7">
        <v>3187</v>
      </c>
      <c r="BD13" s="7">
        <v>3338</v>
      </c>
      <c r="BE13" s="7">
        <v>3600</v>
      </c>
      <c r="BF13" s="7">
        <v>3606.5</v>
      </c>
      <c r="BG13" s="7">
        <v>3762</v>
      </c>
      <c r="BH13" s="7">
        <v>3767.5</v>
      </c>
      <c r="BI13" s="7">
        <v>3848.5</v>
      </c>
      <c r="BJ13" s="7">
        <v>3928.9</v>
      </c>
      <c r="BK13" s="7">
        <v>3972.2</v>
      </c>
      <c r="BL13" s="7">
        <v>4052.9</v>
      </c>
      <c r="BM13" s="7">
        <v>4114.8</v>
      </c>
      <c r="BN13" s="7">
        <v>4176.8</v>
      </c>
      <c r="BO13" s="7">
        <v>4248.1000000000004</v>
      </c>
      <c r="BP13" s="7">
        <v>4310</v>
      </c>
      <c r="BQ13" s="7">
        <v>4376.6000000000004</v>
      </c>
      <c r="BR13" s="7">
        <v>4443.2</v>
      </c>
      <c r="BS13" s="7">
        <v>4507.5</v>
      </c>
      <c r="BU13" s="7"/>
      <c r="BV13" s="13" t="s">
        <v>179</v>
      </c>
      <c r="BW13" s="7">
        <v>249</v>
      </c>
      <c r="BX13" s="7">
        <v>255</v>
      </c>
      <c r="BY13" s="7">
        <v>280</v>
      </c>
      <c r="BZ13" s="7">
        <v>285</v>
      </c>
      <c r="CA13" s="7">
        <v>296</v>
      </c>
      <c r="CB13" s="7">
        <v>309</v>
      </c>
      <c r="CC13" s="7">
        <v>316.89999999999998</v>
      </c>
      <c r="CD13" s="7">
        <v>340.8</v>
      </c>
      <c r="CE13" s="7">
        <v>342</v>
      </c>
      <c r="CF13" s="7">
        <v>354.7</v>
      </c>
      <c r="CG13" s="7">
        <v>367.3</v>
      </c>
      <c r="CH13" s="7">
        <v>374.3</v>
      </c>
      <c r="CI13" s="7">
        <v>386.9</v>
      </c>
      <c r="CJ13" s="7">
        <v>396.7</v>
      </c>
      <c r="CK13" s="7">
        <v>406.5</v>
      </c>
      <c r="CL13" s="7">
        <v>417.7</v>
      </c>
      <c r="CM13" s="7">
        <v>427.5</v>
      </c>
      <c r="CN13" s="7">
        <v>438</v>
      </c>
      <c r="CO13" s="7">
        <v>448.5</v>
      </c>
      <c r="CP13" s="7">
        <v>458.7</v>
      </c>
      <c r="CQ13" s="7">
        <v>469.2</v>
      </c>
      <c r="CS13" s="7"/>
      <c r="CT13" s="13" t="s">
        <v>179</v>
      </c>
      <c r="CU13" s="7">
        <v>147</v>
      </c>
      <c r="CV13" s="7">
        <v>150</v>
      </c>
      <c r="CW13" s="7">
        <v>159</v>
      </c>
      <c r="CX13" s="7">
        <v>180</v>
      </c>
      <c r="CY13" s="7">
        <v>182</v>
      </c>
      <c r="CZ13" s="7">
        <v>184</v>
      </c>
      <c r="DA13" s="7">
        <v>191.4</v>
      </c>
      <c r="DB13" s="7">
        <v>207</v>
      </c>
      <c r="DC13" s="7">
        <v>225</v>
      </c>
      <c r="DD13" s="7">
        <v>246</v>
      </c>
      <c r="DE13" s="7">
        <v>262.8</v>
      </c>
      <c r="DF13" s="7">
        <v>282.3</v>
      </c>
      <c r="DG13" s="7">
        <v>301.3</v>
      </c>
      <c r="DH13" s="7">
        <v>319.39999999999998</v>
      </c>
      <c r="DI13" s="7">
        <v>338.6</v>
      </c>
      <c r="DJ13" s="7">
        <v>357.2</v>
      </c>
      <c r="DK13" s="7">
        <v>375.9</v>
      </c>
      <c r="DL13" s="7">
        <v>394.7</v>
      </c>
      <c r="DM13" s="7">
        <v>413.4</v>
      </c>
      <c r="DN13" s="7">
        <v>432.1</v>
      </c>
      <c r="DO13" s="7">
        <v>450.9</v>
      </c>
      <c r="DQ13" s="7"/>
      <c r="DR13" s="13" t="s">
        <v>179</v>
      </c>
      <c r="DS13" s="7">
        <v>95</v>
      </c>
      <c r="DT13" s="7">
        <v>109</v>
      </c>
      <c r="DU13" s="7">
        <v>116</v>
      </c>
      <c r="DV13" s="7">
        <v>113</v>
      </c>
      <c r="DW13" s="7">
        <v>142</v>
      </c>
      <c r="DX13" s="7">
        <v>152</v>
      </c>
      <c r="DY13" s="7">
        <v>249.8</v>
      </c>
      <c r="DZ13" s="7">
        <v>243.7</v>
      </c>
      <c r="EA13" s="7">
        <v>288</v>
      </c>
      <c r="EB13" s="7">
        <v>294.39999999999998</v>
      </c>
      <c r="EC13" s="7">
        <v>313.5</v>
      </c>
      <c r="ED13" s="7">
        <v>338.8</v>
      </c>
      <c r="EE13" s="7">
        <v>351.5</v>
      </c>
      <c r="EF13" s="7">
        <v>373.8</v>
      </c>
      <c r="EG13" s="7">
        <v>392.8</v>
      </c>
      <c r="EH13" s="7">
        <v>410.3</v>
      </c>
      <c r="EI13" s="7">
        <v>430.9</v>
      </c>
      <c r="EJ13" s="7">
        <v>449.1</v>
      </c>
      <c r="EK13" s="7">
        <v>468.2</v>
      </c>
      <c r="EL13" s="7">
        <v>487.6</v>
      </c>
      <c r="EM13" s="7">
        <v>506.3</v>
      </c>
      <c r="EO13" s="7"/>
      <c r="EP13" s="13" t="s">
        <v>179</v>
      </c>
      <c r="EQ13" s="7">
        <v>172</v>
      </c>
      <c r="ER13" s="7">
        <v>178</v>
      </c>
      <c r="ES13" s="7">
        <v>181</v>
      </c>
      <c r="ET13" s="7">
        <v>192.4</v>
      </c>
      <c r="EU13" s="7">
        <v>233.7</v>
      </c>
      <c r="EV13" s="7">
        <v>293.39999999999998</v>
      </c>
      <c r="EW13" s="7">
        <v>321</v>
      </c>
      <c r="EX13" s="7">
        <v>318.60000000000002</v>
      </c>
      <c r="EY13" s="7">
        <v>365.7</v>
      </c>
      <c r="EZ13" s="7">
        <v>378.5</v>
      </c>
      <c r="FA13" s="7">
        <v>400.9</v>
      </c>
      <c r="FB13" s="7">
        <v>430.9</v>
      </c>
      <c r="FC13" s="7">
        <v>448.4</v>
      </c>
      <c r="FD13" s="7">
        <v>474.6</v>
      </c>
      <c r="FE13" s="7">
        <v>498.4</v>
      </c>
      <c r="FF13" s="7">
        <v>520.29999999999995</v>
      </c>
      <c r="FG13" s="7">
        <v>545.20000000000005</v>
      </c>
      <c r="FH13" s="7">
        <v>568.1</v>
      </c>
      <c r="FI13" s="7">
        <v>591.5</v>
      </c>
      <c r="FJ13" s="7">
        <v>615.4</v>
      </c>
      <c r="FK13" s="7">
        <v>638.5</v>
      </c>
    </row>
    <row r="14" spans="1:167" ht="91.5">
      <c r="A14" s="37"/>
      <c r="B14" s="48" t="s">
        <v>180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180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180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180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180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180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180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4.5">
      <c r="A15" s="37"/>
      <c r="B15" s="21" t="s">
        <v>38</v>
      </c>
      <c r="C15" s="37">
        <v>55.9</v>
      </c>
      <c r="D15" s="37">
        <v>47.2</v>
      </c>
      <c r="E15" s="37">
        <v>55.5</v>
      </c>
      <c r="F15" s="37">
        <v>73.400000000000006</v>
      </c>
      <c r="G15" s="37">
        <v>81.400000000000006</v>
      </c>
      <c r="H15" s="37">
        <v>94.3</v>
      </c>
      <c r="I15" s="37">
        <v>103.6</v>
      </c>
      <c r="J15" s="37">
        <v>124.6</v>
      </c>
      <c r="K15" s="37">
        <v>130.69999999999999</v>
      </c>
      <c r="L15" s="37">
        <v>128</v>
      </c>
      <c r="M15" s="37">
        <v>141.5</v>
      </c>
      <c r="N15" s="37">
        <v>143.19999999999999</v>
      </c>
      <c r="O15" s="37">
        <v>148.69999999999999</v>
      </c>
      <c r="P15" s="37">
        <v>156.30000000000001</v>
      </c>
      <c r="Q15" s="37">
        <v>159.9</v>
      </c>
      <c r="R15" s="37">
        <v>166.4</v>
      </c>
      <c r="S15" s="37">
        <v>172</v>
      </c>
      <c r="T15" s="37">
        <v>177</v>
      </c>
      <c r="U15" s="37">
        <v>183.1</v>
      </c>
      <c r="V15" s="37">
        <v>188.4</v>
      </c>
      <c r="W15" s="37">
        <v>194</v>
      </c>
      <c r="Y15" s="37"/>
      <c r="Z15" s="21" t="s">
        <v>38</v>
      </c>
      <c r="AA15" s="37">
        <v>362</v>
      </c>
      <c r="AB15" s="37">
        <v>439</v>
      </c>
      <c r="AC15" s="37">
        <v>481</v>
      </c>
      <c r="AD15" s="37">
        <v>637</v>
      </c>
      <c r="AE15" s="37">
        <v>633</v>
      </c>
      <c r="AF15" s="37">
        <v>746</v>
      </c>
      <c r="AG15" s="37">
        <v>797.3</v>
      </c>
      <c r="AH15" s="37">
        <v>935.9</v>
      </c>
      <c r="AI15" s="37">
        <v>856</v>
      </c>
      <c r="AJ15" s="37">
        <v>887</v>
      </c>
      <c r="AK15" s="37">
        <v>916.3</v>
      </c>
      <c r="AL15" s="37">
        <v>891.8</v>
      </c>
      <c r="AM15" s="37">
        <v>922</v>
      </c>
      <c r="AN15" s="37">
        <v>924.4</v>
      </c>
      <c r="AO15" s="37">
        <v>927.3</v>
      </c>
      <c r="AP15" s="37">
        <v>943.6</v>
      </c>
      <c r="AQ15" s="37">
        <v>946.2</v>
      </c>
      <c r="AR15" s="37">
        <v>955.8</v>
      </c>
      <c r="AS15" s="37">
        <v>965.3</v>
      </c>
      <c r="AT15" s="37">
        <v>971.4</v>
      </c>
      <c r="AU15" s="37">
        <v>980.9</v>
      </c>
      <c r="AW15" s="37"/>
      <c r="AX15" s="21" t="s">
        <v>38</v>
      </c>
      <c r="AY15" s="37">
        <v>751</v>
      </c>
      <c r="AZ15" s="37">
        <v>776</v>
      </c>
      <c r="BA15" s="37">
        <v>845</v>
      </c>
      <c r="BB15" s="37">
        <v>796</v>
      </c>
      <c r="BC15" s="37">
        <v>790</v>
      </c>
      <c r="BD15" s="37">
        <v>827</v>
      </c>
      <c r="BE15" s="37">
        <v>985.3</v>
      </c>
      <c r="BF15" s="37">
        <v>965.3</v>
      </c>
      <c r="BG15" s="37">
        <v>944</v>
      </c>
      <c r="BH15" s="37">
        <v>881.2</v>
      </c>
      <c r="BI15" s="37">
        <v>860.6</v>
      </c>
      <c r="BJ15" s="37">
        <v>818.6</v>
      </c>
      <c r="BK15" s="37">
        <v>776.9</v>
      </c>
      <c r="BL15" s="37">
        <v>745.5</v>
      </c>
      <c r="BM15" s="37">
        <v>703.7</v>
      </c>
      <c r="BN15" s="37">
        <v>667.2</v>
      </c>
      <c r="BO15" s="37">
        <v>630.6</v>
      </c>
      <c r="BP15" s="37">
        <v>591.4</v>
      </c>
      <c r="BQ15" s="37">
        <v>554.79999999999995</v>
      </c>
      <c r="BR15" s="37">
        <v>516.9</v>
      </c>
      <c r="BS15" s="37">
        <v>479.1</v>
      </c>
      <c r="BU15" s="37"/>
      <c r="BV15" s="21" t="s">
        <v>38</v>
      </c>
      <c r="BW15" s="37">
        <v>81</v>
      </c>
      <c r="BX15" s="37">
        <v>80</v>
      </c>
      <c r="BY15" s="37">
        <v>96</v>
      </c>
      <c r="BZ15" s="37">
        <v>104</v>
      </c>
      <c r="CA15" s="37">
        <v>95</v>
      </c>
      <c r="CB15" s="37">
        <v>103</v>
      </c>
      <c r="CC15" s="37">
        <v>104.4</v>
      </c>
      <c r="CD15" s="37">
        <v>117.1</v>
      </c>
      <c r="CE15" s="37">
        <v>115</v>
      </c>
      <c r="CF15" s="37">
        <v>104.6</v>
      </c>
      <c r="CG15" s="37">
        <v>109.9</v>
      </c>
      <c r="CH15" s="37">
        <v>103.6</v>
      </c>
      <c r="CI15" s="37">
        <v>101.1</v>
      </c>
      <c r="CJ15" s="37">
        <v>100.6</v>
      </c>
      <c r="CK15" s="37">
        <v>96.2</v>
      </c>
      <c r="CL15" s="37">
        <v>94.6</v>
      </c>
      <c r="CM15" s="37">
        <v>92.2</v>
      </c>
      <c r="CN15" s="37">
        <v>89.2</v>
      </c>
      <c r="CO15" s="37">
        <v>87.3</v>
      </c>
      <c r="CP15" s="37">
        <v>84.5</v>
      </c>
      <c r="CQ15" s="37">
        <v>82.1</v>
      </c>
      <c r="CS15" s="37"/>
      <c r="CT15" s="21" t="s">
        <v>38</v>
      </c>
      <c r="CU15" s="37">
        <v>50</v>
      </c>
      <c r="CV15" s="37">
        <v>57</v>
      </c>
      <c r="CW15" s="37">
        <v>55</v>
      </c>
      <c r="CX15" s="37">
        <v>65</v>
      </c>
      <c r="CY15" s="37">
        <v>56</v>
      </c>
      <c r="CZ15" s="37">
        <v>53</v>
      </c>
      <c r="DA15" s="37">
        <v>60.9</v>
      </c>
      <c r="DB15" s="37">
        <v>64.3</v>
      </c>
      <c r="DC15" s="37">
        <v>77</v>
      </c>
      <c r="DD15" s="37">
        <v>74.599999999999994</v>
      </c>
      <c r="DE15" s="37">
        <v>82.7</v>
      </c>
      <c r="DF15" s="37">
        <v>87.9</v>
      </c>
      <c r="DG15" s="37">
        <v>90.8</v>
      </c>
      <c r="DH15" s="37">
        <v>97.4</v>
      </c>
      <c r="DI15" s="37">
        <v>101.4</v>
      </c>
      <c r="DJ15" s="37">
        <v>106.1</v>
      </c>
      <c r="DK15" s="37">
        <v>111.5</v>
      </c>
      <c r="DL15" s="37">
        <v>115.8</v>
      </c>
      <c r="DM15" s="37">
        <v>120.9</v>
      </c>
      <c r="DN15" s="37">
        <v>125.7</v>
      </c>
      <c r="DO15" s="37">
        <v>130.4</v>
      </c>
      <c r="DQ15" s="37"/>
      <c r="DR15" s="21" t="s">
        <v>38</v>
      </c>
      <c r="DS15" s="37">
        <v>37</v>
      </c>
      <c r="DT15" s="37">
        <v>31</v>
      </c>
      <c r="DU15" s="37">
        <v>40</v>
      </c>
      <c r="DV15" s="37">
        <v>30</v>
      </c>
      <c r="DW15" s="37">
        <v>41</v>
      </c>
      <c r="DX15" s="37">
        <v>52</v>
      </c>
      <c r="DY15" s="37">
        <v>85.8</v>
      </c>
      <c r="DZ15" s="37">
        <v>73.8</v>
      </c>
      <c r="EA15" s="37">
        <v>101</v>
      </c>
      <c r="EB15" s="37">
        <v>98.1</v>
      </c>
      <c r="EC15" s="37">
        <v>105.7</v>
      </c>
      <c r="ED15" s="37">
        <v>117.9</v>
      </c>
      <c r="EE15" s="37">
        <v>120.2</v>
      </c>
      <c r="EF15" s="37">
        <v>130.1</v>
      </c>
      <c r="EG15" s="37">
        <v>137.4</v>
      </c>
      <c r="EH15" s="37">
        <v>143.5</v>
      </c>
      <c r="EI15" s="37">
        <v>152.1</v>
      </c>
      <c r="EJ15" s="37">
        <v>158.80000000000001</v>
      </c>
      <c r="EK15" s="37">
        <v>166.1</v>
      </c>
      <c r="EL15" s="37">
        <v>173.8</v>
      </c>
      <c r="EM15" s="37">
        <v>180.8</v>
      </c>
      <c r="EO15" s="37"/>
      <c r="EP15" s="21" t="s">
        <v>38</v>
      </c>
      <c r="EQ15" s="37">
        <v>88.5</v>
      </c>
      <c r="ER15" s="37">
        <v>102.5</v>
      </c>
      <c r="ES15" s="37">
        <v>97.5</v>
      </c>
      <c r="ET15" s="37">
        <v>99.8</v>
      </c>
      <c r="EU15" s="37">
        <v>98.2</v>
      </c>
      <c r="EV15" s="37">
        <v>116.2</v>
      </c>
      <c r="EW15" s="37">
        <v>151.69999999999999</v>
      </c>
      <c r="EX15" s="37">
        <v>165.2</v>
      </c>
      <c r="EY15" s="37">
        <v>174.5</v>
      </c>
      <c r="EZ15" s="37">
        <v>202.6</v>
      </c>
      <c r="FA15" s="37">
        <v>214</v>
      </c>
      <c r="FB15" s="37">
        <v>232.6</v>
      </c>
      <c r="FC15" s="37">
        <v>252.4</v>
      </c>
      <c r="FD15" s="37">
        <v>267.39999999999998</v>
      </c>
      <c r="FE15" s="37">
        <v>286.60000000000002</v>
      </c>
      <c r="FF15" s="37">
        <v>304</v>
      </c>
      <c r="FG15" s="37">
        <v>321.2</v>
      </c>
      <c r="FH15" s="37">
        <v>339.5</v>
      </c>
      <c r="FI15" s="37">
        <v>356.7</v>
      </c>
      <c r="FJ15" s="37">
        <v>374.4</v>
      </c>
      <c r="FK15" s="37">
        <v>392.2</v>
      </c>
    </row>
    <row r="16" spans="1:167" ht="14.5">
      <c r="A16" s="37"/>
      <c r="B16" s="21" t="s">
        <v>39</v>
      </c>
      <c r="C16" s="37">
        <v>25.1</v>
      </c>
      <c r="D16" s="37">
        <v>22.1</v>
      </c>
      <c r="E16" s="37">
        <v>22</v>
      </c>
      <c r="F16" s="37">
        <v>24.1</v>
      </c>
      <c r="G16" s="37">
        <v>27.2</v>
      </c>
      <c r="H16" s="37">
        <v>29</v>
      </c>
      <c r="I16" s="37">
        <v>34.799999999999997</v>
      </c>
      <c r="J16" s="37">
        <v>39</v>
      </c>
      <c r="K16" s="37">
        <v>39.4</v>
      </c>
      <c r="L16" s="37">
        <v>43.9</v>
      </c>
      <c r="M16" s="37">
        <v>46.2</v>
      </c>
      <c r="N16" s="37">
        <v>49.2</v>
      </c>
      <c r="O16" s="37">
        <v>52.9</v>
      </c>
      <c r="P16" s="37">
        <v>55.5</v>
      </c>
      <c r="Q16" s="37">
        <v>58.9</v>
      </c>
      <c r="R16" s="37">
        <v>62</v>
      </c>
      <c r="S16" s="37">
        <v>65.099999999999994</v>
      </c>
      <c r="T16" s="37">
        <v>68.400000000000006</v>
      </c>
      <c r="U16" s="37">
        <v>71.5</v>
      </c>
      <c r="V16" s="37">
        <v>74.599999999999994</v>
      </c>
      <c r="W16" s="37">
        <v>77.8</v>
      </c>
      <c r="Y16" s="37"/>
      <c r="Z16" s="21" t="s">
        <v>39</v>
      </c>
      <c r="AA16" s="37">
        <v>235</v>
      </c>
      <c r="AB16" s="37">
        <v>289</v>
      </c>
      <c r="AC16" s="37">
        <v>313</v>
      </c>
      <c r="AD16" s="37">
        <v>297</v>
      </c>
      <c r="AE16" s="37">
        <v>369</v>
      </c>
      <c r="AF16" s="37">
        <v>426</v>
      </c>
      <c r="AG16" s="37">
        <v>529.4</v>
      </c>
      <c r="AH16" s="37">
        <v>466.3</v>
      </c>
      <c r="AI16" s="37">
        <v>545</v>
      </c>
      <c r="AJ16" s="37">
        <v>499.6</v>
      </c>
      <c r="AK16" s="37">
        <v>507.4</v>
      </c>
      <c r="AL16" s="37">
        <v>524</v>
      </c>
      <c r="AM16" s="37">
        <v>505.2</v>
      </c>
      <c r="AN16" s="37">
        <v>517.4</v>
      </c>
      <c r="AO16" s="37">
        <v>516.29999999999995</v>
      </c>
      <c r="AP16" s="37">
        <v>513</v>
      </c>
      <c r="AQ16" s="37">
        <v>518.6</v>
      </c>
      <c r="AR16" s="37">
        <v>516.4</v>
      </c>
      <c r="AS16" s="37">
        <v>517.5</v>
      </c>
      <c r="AT16" s="37">
        <v>519.20000000000005</v>
      </c>
      <c r="AU16" s="37">
        <v>518.70000000000005</v>
      </c>
      <c r="AW16" s="37"/>
      <c r="AX16" s="21" t="s">
        <v>39</v>
      </c>
      <c r="AY16" s="37">
        <v>1938</v>
      </c>
      <c r="AZ16" s="37">
        <v>2007</v>
      </c>
      <c r="BA16" s="37">
        <v>2060</v>
      </c>
      <c r="BB16" s="37">
        <v>2210</v>
      </c>
      <c r="BC16" s="37">
        <v>2397</v>
      </c>
      <c r="BD16" s="37">
        <v>2511</v>
      </c>
      <c r="BE16" s="37">
        <v>2614.6999999999998</v>
      </c>
      <c r="BF16" s="37">
        <v>2641.2</v>
      </c>
      <c r="BG16" s="37">
        <v>2818</v>
      </c>
      <c r="BH16" s="37">
        <v>2886.2</v>
      </c>
      <c r="BI16" s="37">
        <v>2987.9</v>
      </c>
      <c r="BJ16" s="37">
        <v>3110.4</v>
      </c>
      <c r="BK16" s="37">
        <v>3195.3</v>
      </c>
      <c r="BL16" s="37">
        <v>3307.4</v>
      </c>
      <c r="BM16" s="37">
        <v>3411.1</v>
      </c>
      <c r="BN16" s="37">
        <v>3509.6</v>
      </c>
      <c r="BO16" s="37">
        <v>3617.5</v>
      </c>
      <c r="BP16" s="37">
        <v>3718.6</v>
      </c>
      <c r="BQ16" s="37">
        <v>3821.8</v>
      </c>
      <c r="BR16" s="37">
        <v>3926.3</v>
      </c>
      <c r="BS16" s="37">
        <v>4028.5</v>
      </c>
      <c r="BU16" s="37"/>
      <c r="BV16" s="21" t="s">
        <v>39</v>
      </c>
      <c r="BW16" s="37">
        <v>168</v>
      </c>
      <c r="BX16" s="37">
        <v>175</v>
      </c>
      <c r="BY16" s="37">
        <v>184</v>
      </c>
      <c r="BZ16" s="37">
        <v>181</v>
      </c>
      <c r="CA16" s="37">
        <v>201</v>
      </c>
      <c r="CB16" s="37">
        <v>206</v>
      </c>
      <c r="CC16" s="37">
        <v>212.4</v>
      </c>
      <c r="CD16" s="37">
        <v>223.7</v>
      </c>
      <c r="CE16" s="37">
        <v>227</v>
      </c>
      <c r="CF16" s="37">
        <v>250.1</v>
      </c>
      <c r="CG16" s="37">
        <v>257.39999999999998</v>
      </c>
      <c r="CH16" s="37">
        <v>270.7</v>
      </c>
      <c r="CI16" s="37">
        <v>285.89999999999998</v>
      </c>
      <c r="CJ16" s="37">
        <v>296.10000000000002</v>
      </c>
      <c r="CK16" s="37">
        <v>310.3</v>
      </c>
      <c r="CL16" s="37">
        <v>323.10000000000002</v>
      </c>
      <c r="CM16" s="37">
        <v>335.3</v>
      </c>
      <c r="CN16" s="37">
        <v>348.8</v>
      </c>
      <c r="CO16" s="37">
        <v>361.3</v>
      </c>
      <c r="CP16" s="37">
        <v>374.1</v>
      </c>
      <c r="CQ16" s="37">
        <v>387.1</v>
      </c>
      <c r="CS16" s="37"/>
      <c r="CT16" s="21" t="s">
        <v>39</v>
      </c>
      <c r="CU16" s="37">
        <v>97</v>
      </c>
      <c r="CV16" s="37">
        <v>93</v>
      </c>
      <c r="CW16" s="37">
        <v>104</v>
      </c>
      <c r="CX16" s="37">
        <v>115</v>
      </c>
      <c r="CY16" s="37">
        <v>126</v>
      </c>
      <c r="CZ16" s="37">
        <v>131</v>
      </c>
      <c r="DA16" s="37">
        <v>130.5</v>
      </c>
      <c r="DB16" s="37">
        <v>142.80000000000001</v>
      </c>
      <c r="DC16" s="37">
        <v>148</v>
      </c>
      <c r="DD16" s="37">
        <v>171.4</v>
      </c>
      <c r="DE16" s="37">
        <v>180.1</v>
      </c>
      <c r="DF16" s="37">
        <v>194.4</v>
      </c>
      <c r="DG16" s="37">
        <v>210.5</v>
      </c>
      <c r="DH16" s="37">
        <v>222</v>
      </c>
      <c r="DI16" s="37">
        <v>237.2</v>
      </c>
      <c r="DJ16" s="37">
        <v>251</v>
      </c>
      <c r="DK16" s="37">
        <v>264.39999999999998</v>
      </c>
      <c r="DL16" s="37">
        <v>278.89999999999998</v>
      </c>
      <c r="DM16" s="37">
        <v>292.5</v>
      </c>
      <c r="DN16" s="37">
        <v>306.39999999999998</v>
      </c>
      <c r="DO16" s="37">
        <v>320.39999999999998</v>
      </c>
      <c r="DQ16" s="37"/>
      <c r="DR16" s="21" t="s">
        <v>39</v>
      </c>
      <c r="DS16" s="37">
        <v>58</v>
      </c>
      <c r="DT16" s="37">
        <v>78</v>
      </c>
      <c r="DU16" s="37">
        <v>76</v>
      </c>
      <c r="DV16" s="37">
        <v>83</v>
      </c>
      <c r="DW16" s="37">
        <v>101</v>
      </c>
      <c r="DX16" s="37">
        <v>100</v>
      </c>
      <c r="DY16" s="37">
        <v>163.9</v>
      </c>
      <c r="DZ16" s="37">
        <v>169.9</v>
      </c>
      <c r="EA16" s="37">
        <v>187</v>
      </c>
      <c r="EB16" s="37">
        <v>196.2</v>
      </c>
      <c r="EC16" s="37">
        <v>207.8</v>
      </c>
      <c r="ED16" s="37">
        <v>220.9</v>
      </c>
      <c r="EE16" s="37">
        <v>231.3</v>
      </c>
      <c r="EF16" s="37">
        <v>243.6</v>
      </c>
      <c r="EG16" s="37">
        <v>255.4</v>
      </c>
      <c r="EH16" s="37">
        <v>266.8</v>
      </c>
      <c r="EI16" s="37">
        <v>278.8</v>
      </c>
      <c r="EJ16" s="37">
        <v>290.39999999999998</v>
      </c>
      <c r="EK16" s="37">
        <v>302.10000000000002</v>
      </c>
      <c r="EL16" s="37">
        <v>313.89999999999998</v>
      </c>
      <c r="EM16" s="37">
        <v>325.5</v>
      </c>
      <c r="EO16" s="37"/>
      <c r="EP16" s="21" t="s">
        <v>39</v>
      </c>
      <c r="EQ16" s="37">
        <v>83.5</v>
      </c>
      <c r="ER16" s="37">
        <v>75.5</v>
      </c>
      <c r="ES16" s="37">
        <v>83.5</v>
      </c>
      <c r="ET16" s="37">
        <v>92.5</v>
      </c>
      <c r="EU16" s="37">
        <v>135.5</v>
      </c>
      <c r="EV16" s="37">
        <v>177.2</v>
      </c>
      <c r="EW16" s="37">
        <v>169.3</v>
      </c>
      <c r="EX16" s="37">
        <v>153.4</v>
      </c>
      <c r="EY16" s="37">
        <v>191.2</v>
      </c>
      <c r="EZ16" s="37">
        <v>176</v>
      </c>
      <c r="FA16" s="37">
        <v>186.9</v>
      </c>
      <c r="FB16" s="37">
        <v>198.2</v>
      </c>
      <c r="FC16" s="37">
        <v>196.1</v>
      </c>
      <c r="FD16" s="37">
        <v>207.2</v>
      </c>
      <c r="FE16" s="37">
        <v>211.8</v>
      </c>
      <c r="FF16" s="37">
        <v>216.2</v>
      </c>
      <c r="FG16" s="37">
        <v>224.1</v>
      </c>
      <c r="FH16" s="37">
        <v>228.6</v>
      </c>
      <c r="FI16" s="37">
        <v>234.8</v>
      </c>
      <c r="FJ16" s="37">
        <v>241</v>
      </c>
      <c r="FK16" s="37">
        <v>246.3</v>
      </c>
    </row>
    <row r="17" spans="1:167" ht="14.5">
      <c r="A17" s="206"/>
      <c r="B17" s="206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Y17" s="206"/>
      <c r="Z17" s="206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W17" s="206"/>
      <c r="AX17" s="206"/>
      <c r="AY17" s="37"/>
      <c r="AZ17" s="37"/>
      <c r="BA17" s="37"/>
      <c r="BB17" s="37"/>
      <c r="BC17" s="37"/>
      <c r="BD17" s="37"/>
      <c r="BE17" s="37"/>
      <c r="BF17" s="37"/>
      <c r="BG17" s="37"/>
      <c r="BH17" s="37"/>
      <c r="BI17" s="37"/>
      <c r="BJ17" s="37"/>
      <c r="BK17" s="37"/>
      <c r="BL17" s="37"/>
      <c r="BM17" s="37"/>
      <c r="BN17" s="37"/>
      <c r="BO17" s="37"/>
      <c r="BP17" s="37"/>
      <c r="BQ17" s="37"/>
      <c r="BR17" s="37"/>
      <c r="BS17" s="37"/>
      <c r="BU17" s="206"/>
      <c r="BV17" s="206"/>
      <c r="BW17" s="37"/>
      <c r="BX17" s="37"/>
      <c r="BY17" s="37"/>
      <c r="BZ17" s="37"/>
      <c r="CA17" s="37"/>
      <c r="CB17" s="37"/>
      <c r="CC17" s="37"/>
      <c r="CD17" s="37"/>
      <c r="CE17" s="37"/>
      <c r="CF17" s="37"/>
      <c r="CG17" s="37"/>
      <c r="CH17" s="37"/>
      <c r="CI17" s="37"/>
      <c r="CJ17" s="37"/>
      <c r="CK17" s="37"/>
      <c r="CL17" s="37"/>
      <c r="CM17" s="37"/>
      <c r="CN17" s="37"/>
      <c r="CO17" s="37"/>
      <c r="CP17" s="37"/>
      <c r="CQ17" s="37"/>
      <c r="CS17" s="206"/>
      <c r="CT17" s="206"/>
      <c r="CU17" s="37"/>
      <c r="CV17" s="37"/>
      <c r="CW17" s="37"/>
      <c r="CX17" s="37"/>
      <c r="CY17" s="37"/>
      <c r="CZ17" s="37"/>
      <c r="DA17" s="37"/>
      <c r="DB17" s="37"/>
      <c r="DC17" s="37"/>
      <c r="DD17" s="37"/>
      <c r="DE17" s="37"/>
      <c r="DF17" s="37"/>
      <c r="DG17" s="37"/>
      <c r="DH17" s="37"/>
      <c r="DI17" s="37"/>
      <c r="DJ17" s="37"/>
      <c r="DK17" s="37"/>
      <c r="DL17" s="37"/>
      <c r="DM17" s="37"/>
      <c r="DN17" s="37"/>
      <c r="DO17" s="37"/>
      <c r="DQ17" s="206"/>
      <c r="DR17" s="206"/>
      <c r="DS17" s="37"/>
      <c r="DT17" s="37"/>
      <c r="DU17" s="37"/>
      <c r="DV17" s="37"/>
      <c r="DW17" s="37"/>
      <c r="DX17" s="37"/>
      <c r="DY17" s="37"/>
      <c r="DZ17" s="37"/>
      <c r="EA17" s="37"/>
      <c r="EB17" s="37"/>
      <c r="EC17" s="37"/>
      <c r="ED17" s="37"/>
      <c r="EE17" s="37"/>
      <c r="EF17" s="37"/>
      <c r="EG17" s="37"/>
      <c r="EH17" s="37"/>
      <c r="EI17" s="37"/>
      <c r="EJ17" s="37"/>
      <c r="EK17" s="37"/>
      <c r="EL17" s="37"/>
      <c r="EM17" s="37"/>
      <c r="EO17" s="206"/>
      <c r="EP17" s="206"/>
      <c r="EQ17" s="37"/>
      <c r="ER17" s="37"/>
      <c r="ES17" s="37"/>
      <c r="ET17" s="37"/>
      <c r="EU17" s="37"/>
      <c r="EV17" s="37"/>
      <c r="EW17" s="37"/>
      <c r="EX17" s="37"/>
      <c r="EY17" s="37"/>
      <c r="EZ17" s="37"/>
      <c r="FA17" s="37"/>
      <c r="FB17" s="37"/>
      <c r="FC17" s="37"/>
      <c r="FD17" s="37"/>
      <c r="FE17" s="37"/>
      <c r="FF17" s="37"/>
      <c r="FG17" s="37"/>
      <c r="FH17" s="37"/>
      <c r="FI17" s="37"/>
      <c r="FJ17" s="37"/>
      <c r="FK17" s="37"/>
    </row>
    <row r="18" spans="1:167" ht="14.5">
      <c r="A18" s="37"/>
      <c r="B18" s="19" t="s">
        <v>16</v>
      </c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Y18" s="37"/>
      <c r="Z18" s="19" t="s">
        <v>16</v>
      </c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W18" s="37"/>
      <c r="AX18" s="19" t="s">
        <v>16</v>
      </c>
      <c r="AY18" s="37"/>
      <c r="AZ18" s="37"/>
      <c r="BA18" s="37"/>
      <c r="BB18" s="37"/>
      <c r="BC18" s="37"/>
      <c r="BD18" s="37"/>
      <c r="BE18" s="37"/>
      <c r="BF18" s="37"/>
      <c r="BG18" s="37"/>
      <c r="BH18" s="37"/>
      <c r="BI18" s="37"/>
      <c r="BJ18" s="37"/>
      <c r="BK18" s="37"/>
      <c r="BL18" s="37"/>
      <c r="BM18" s="37"/>
      <c r="BN18" s="37"/>
      <c r="BO18" s="37"/>
      <c r="BP18" s="37"/>
      <c r="BQ18" s="37"/>
      <c r="BR18" s="37"/>
      <c r="BS18" s="37"/>
      <c r="BU18" s="37"/>
      <c r="BV18" s="19" t="s">
        <v>16</v>
      </c>
      <c r="BW18" s="37"/>
      <c r="BX18" s="37"/>
      <c r="BY18" s="37"/>
      <c r="BZ18" s="37"/>
      <c r="CA18" s="37"/>
      <c r="CB18" s="37"/>
      <c r="CC18" s="37"/>
      <c r="CD18" s="37"/>
      <c r="CE18" s="37"/>
      <c r="CF18" s="37"/>
      <c r="CG18" s="37"/>
      <c r="CH18" s="37"/>
      <c r="CI18" s="37"/>
      <c r="CJ18" s="37"/>
      <c r="CK18" s="37"/>
      <c r="CL18" s="37"/>
      <c r="CM18" s="37"/>
      <c r="CN18" s="37"/>
      <c r="CO18" s="37"/>
      <c r="CP18" s="37"/>
      <c r="CQ18" s="37"/>
      <c r="CS18" s="37"/>
      <c r="CT18" s="19" t="s">
        <v>16</v>
      </c>
      <c r="CU18" s="37"/>
      <c r="CV18" s="37"/>
      <c r="CW18" s="37"/>
      <c r="CX18" s="37"/>
      <c r="CY18" s="37"/>
      <c r="CZ18" s="37"/>
      <c r="DA18" s="37"/>
      <c r="DB18" s="37"/>
      <c r="DC18" s="37"/>
      <c r="DD18" s="37"/>
      <c r="DE18" s="37"/>
      <c r="DF18" s="37"/>
      <c r="DG18" s="37"/>
      <c r="DH18" s="37"/>
      <c r="DI18" s="37"/>
      <c r="DJ18" s="37"/>
      <c r="DK18" s="37"/>
      <c r="DL18" s="37"/>
      <c r="DM18" s="37"/>
      <c r="DN18" s="37"/>
      <c r="DO18" s="37"/>
      <c r="DQ18" s="37"/>
      <c r="DR18" s="19" t="s">
        <v>16</v>
      </c>
      <c r="DS18" s="37"/>
      <c r="DT18" s="37"/>
      <c r="DU18" s="37"/>
      <c r="DV18" s="37"/>
      <c r="DW18" s="37"/>
      <c r="DX18" s="37"/>
      <c r="DY18" s="37"/>
      <c r="DZ18" s="37"/>
      <c r="EA18" s="37"/>
      <c r="EB18" s="37"/>
      <c r="EC18" s="37"/>
      <c r="ED18" s="37"/>
      <c r="EE18" s="37"/>
      <c r="EF18" s="37"/>
      <c r="EG18" s="37"/>
      <c r="EH18" s="37"/>
      <c r="EI18" s="37"/>
      <c r="EJ18" s="37"/>
      <c r="EK18" s="37"/>
      <c r="EL18" s="37"/>
      <c r="EM18" s="37"/>
      <c r="EO18" s="37"/>
      <c r="EP18" s="19" t="s">
        <v>16</v>
      </c>
      <c r="EQ18" s="37"/>
      <c r="ER18" s="37"/>
      <c r="ES18" s="37"/>
      <c r="ET18" s="37"/>
      <c r="EU18" s="37"/>
      <c r="EV18" s="37"/>
      <c r="EW18" s="37"/>
      <c r="EX18" s="37"/>
      <c r="EY18" s="37"/>
      <c r="EZ18" s="37"/>
      <c r="FA18" s="37"/>
      <c r="FB18" s="37"/>
      <c r="FC18" s="37"/>
      <c r="FD18" s="37"/>
      <c r="FE18" s="37"/>
      <c r="FF18" s="37"/>
      <c r="FG18" s="37"/>
      <c r="FH18" s="37"/>
      <c r="FI18" s="37"/>
      <c r="FJ18" s="37"/>
      <c r="FK18" s="37"/>
    </row>
    <row r="19" spans="1:167" ht="14.5">
      <c r="A19" s="37"/>
      <c r="B19" s="21" t="s">
        <v>38</v>
      </c>
      <c r="C19" s="37">
        <v>69</v>
      </c>
      <c r="D19" s="37">
        <v>68.2</v>
      </c>
      <c r="E19" s="37">
        <v>71.599999999999994</v>
      </c>
      <c r="F19" s="37">
        <v>75.3</v>
      </c>
      <c r="G19" s="37">
        <v>75</v>
      </c>
      <c r="H19" s="37">
        <v>76.5</v>
      </c>
      <c r="I19" s="37">
        <v>74.8</v>
      </c>
      <c r="J19" s="37">
        <v>76.2</v>
      </c>
      <c r="K19" s="37">
        <v>76.8</v>
      </c>
      <c r="L19" s="37">
        <v>74.5</v>
      </c>
      <c r="M19" s="37">
        <v>75.400000000000006</v>
      </c>
      <c r="N19" s="37">
        <v>74.400000000000006</v>
      </c>
      <c r="O19" s="37">
        <v>73.8</v>
      </c>
      <c r="P19" s="37">
        <v>73.8</v>
      </c>
      <c r="Q19" s="37">
        <v>73.099999999999994</v>
      </c>
      <c r="R19" s="37">
        <v>72.8</v>
      </c>
      <c r="S19" s="37">
        <v>72.5</v>
      </c>
      <c r="T19" s="37">
        <v>72.099999999999994</v>
      </c>
      <c r="U19" s="37">
        <v>71.900000000000006</v>
      </c>
      <c r="V19" s="37">
        <v>71.599999999999994</v>
      </c>
      <c r="W19" s="37">
        <v>71.400000000000006</v>
      </c>
      <c r="Y19" s="37"/>
      <c r="Z19" s="21" t="s">
        <v>38</v>
      </c>
      <c r="AA19" s="37">
        <v>60.6</v>
      </c>
      <c r="AB19" s="37">
        <v>60.3</v>
      </c>
      <c r="AC19" s="37">
        <v>60.6</v>
      </c>
      <c r="AD19" s="37">
        <v>68.2</v>
      </c>
      <c r="AE19" s="37">
        <v>63.2</v>
      </c>
      <c r="AF19" s="37">
        <v>63.7</v>
      </c>
      <c r="AG19" s="37">
        <v>60.1</v>
      </c>
      <c r="AH19" s="37">
        <v>66.7</v>
      </c>
      <c r="AI19" s="37">
        <v>61.1</v>
      </c>
      <c r="AJ19" s="37">
        <v>64</v>
      </c>
      <c r="AK19" s="37">
        <v>64.400000000000006</v>
      </c>
      <c r="AL19" s="37">
        <v>63</v>
      </c>
      <c r="AM19" s="37">
        <v>64.599999999999994</v>
      </c>
      <c r="AN19" s="37">
        <v>64.099999999999994</v>
      </c>
      <c r="AO19" s="37">
        <v>64.2</v>
      </c>
      <c r="AP19" s="37">
        <v>64.8</v>
      </c>
      <c r="AQ19" s="37">
        <v>64.599999999999994</v>
      </c>
      <c r="AR19" s="37">
        <v>64.900000000000006</v>
      </c>
      <c r="AS19" s="37">
        <v>65.099999999999994</v>
      </c>
      <c r="AT19" s="37">
        <v>65.2</v>
      </c>
      <c r="AU19" s="37">
        <v>65.400000000000006</v>
      </c>
      <c r="AW19" s="37"/>
      <c r="AX19" s="21" t="s">
        <v>38</v>
      </c>
      <c r="AY19" s="37">
        <v>27.9</v>
      </c>
      <c r="AZ19" s="37">
        <v>27.9</v>
      </c>
      <c r="BA19" s="37">
        <v>29.1</v>
      </c>
      <c r="BB19" s="37">
        <v>26.5</v>
      </c>
      <c r="BC19" s="37">
        <v>24.8</v>
      </c>
      <c r="BD19" s="37">
        <v>24.8</v>
      </c>
      <c r="BE19" s="37">
        <v>27.4</v>
      </c>
      <c r="BF19" s="37">
        <v>26.8</v>
      </c>
      <c r="BG19" s="37">
        <v>25.1</v>
      </c>
      <c r="BH19" s="37">
        <v>23.4</v>
      </c>
      <c r="BI19" s="37">
        <v>22.4</v>
      </c>
      <c r="BJ19" s="37">
        <v>20.8</v>
      </c>
      <c r="BK19" s="37">
        <v>19.600000000000001</v>
      </c>
      <c r="BL19" s="37">
        <v>18.399999999999999</v>
      </c>
      <c r="BM19" s="37">
        <v>17.100000000000001</v>
      </c>
      <c r="BN19" s="37">
        <v>16</v>
      </c>
      <c r="BO19" s="37">
        <v>14.8</v>
      </c>
      <c r="BP19" s="37">
        <v>13.7</v>
      </c>
      <c r="BQ19" s="37">
        <v>12.7</v>
      </c>
      <c r="BR19" s="37">
        <v>11.6</v>
      </c>
      <c r="BS19" s="37">
        <v>10.6</v>
      </c>
      <c r="BU19" s="37"/>
      <c r="BV19" s="21" t="s">
        <v>38</v>
      </c>
      <c r="BW19" s="37">
        <v>32.5</v>
      </c>
      <c r="BX19" s="37">
        <v>31.4</v>
      </c>
      <c r="BY19" s="37">
        <v>34.299999999999997</v>
      </c>
      <c r="BZ19" s="37">
        <v>36.5</v>
      </c>
      <c r="CA19" s="37">
        <v>32.1</v>
      </c>
      <c r="CB19" s="37">
        <v>33.299999999999997</v>
      </c>
      <c r="CC19" s="37">
        <v>33</v>
      </c>
      <c r="CD19" s="37">
        <v>34.4</v>
      </c>
      <c r="CE19" s="37">
        <v>33.6</v>
      </c>
      <c r="CF19" s="37">
        <v>29.5</v>
      </c>
      <c r="CG19" s="37">
        <v>29.9</v>
      </c>
      <c r="CH19" s="37">
        <v>27.7</v>
      </c>
      <c r="CI19" s="37">
        <v>26.1</v>
      </c>
      <c r="CJ19" s="37">
        <v>25.4</v>
      </c>
      <c r="CK19" s="37">
        <v>23.7</v>
      </c>
      <c r="CL19" s="37">
        <v>22.7</v>
      </c>
      <c r="CM19" s="37">
        <v>21.6</v>
      </c>
      <c r="CN19" s="37">
        <v>20.399999999999999</v>
      </c>
      <c r="CO19" s="37">
        <v>19.5</v>
      </c>
      <c r="CP19" s="37">
        <v>18.399999999999999</v>
      </c>
      <c r="CQ19" s="37">
        <v>17.5</v>
      </c>
      <c r="CS19" s="37"/>
      <c r="CT19" s="21" t="s">
        <v>38</v>
      </c>
      <c r="CU19" s="37">
        <v>34</v>
      </c>
      <c r="CV19" s="37">
        <v>38</v>
      </c>
      <c r="CW19" s="37">
        <v>34.6</v>
      </c>
      <c r="CX19" s="37">
        <v>36.1</v>
      </c>
      <c r="CY19" s="37">
        <v>30.8</v>
      </c>
      <c r="CZ19" s="37">
        <v>28.8</v>
      </c>
      <c r="DA19" s="37">
        <v>31.8</v>
      </c>
      <c r="DB19" s="37">
        <v>31</v>
      </c>
      <c r="DC19" s="37">
        <v>34.200000000000003</v>
      </c>
      <c r="DD19" s="37">
        <v>30.3</v>
      </c>
      <c r="DE19" s="37">
        <v>31.5</v>
      </c>
      <c r="DF19" s="37">
        <v>31.1</v>
      </c>
      <c r="DG19" s="37">
        <v>30.1</v>
      </c>
      <c r="DH19" s="37">
        <v>30.5</v>
      </c>
      <c r="DI19" s="37">
        <v>29.9</v>
      </c>
      <c r="DJ19" s="37">
        <v>29.7</v>
      </c>
      <c r="DK19" s="37">
        <v>29.7</v>
      </c>
      <c r="DL19" s="37">
        <v>29.3</v>
      </c>
      <c r="DM19" s="37">
        <v>29.2</v>
      </c>
      <c r="DN19" s="37">
        <v>29.1</v>
      </c>
      <c r="DO19" s="37">
        <v>28.9</v>
      </c>
      <c r="DQ19" s="37"/>
      <c r="DR19" s="21" t="s">
        <v>38</v>
      </c>
      <c r="DS19" s="37">
        <v>38.9</v>
      </c>
      <c r="DT19" s="37">
        <v>28.4</v>
      </c>
      <c r="DU19" s="37">
        <v>34.5</v>
      </c>
      <c r="DV19" s="37">
        <v>26.5</v>
      </c>
      <c r="DW19" s="37">
        <v>28.9</v>
      </c>
      <c r="DX19" s="37">
        <v>34.200000000000003</v>
      </c>
      <c r="DY19" s="37">
        <v>34.4</v>
      </c>
      <c r="DZ19" s="37">
        <v>30.3</v>
      </c>
      <c r="EA19" s="37">
        <v>35.1</v>
      </c>
      <c r="EB19" s="37">
        <v>33.299999999999997</v>
      </c>
      <c r="EC19" s="37">
        <v>33.700000000000003</v>
      </c>
      <c r="ED19" s="37">
        <v>34.799999999999997</v>
      </c>
      <c r="EE19" s="37">
        <v>34.200000000000003</v>
      </c>
      <c r="EF19" s="37">
        <v>34.799999999999997</v>
      </c>
      <c r="EG19" s="37">
        <v>35</v>
      </c>
      <c r="EH19" s="37">
        <v>35</v>
      </c>
      <c r="EI19" s="37">
        <v>35.299999999999997</v>
      </c>
      <c r="EJ19" s="37">
        <v>35.299999999999997</v>
      </c>
      <c r="EK19" s="37">
        <v>35.5</v>
      </c>
      <c r="EL19" s="37">
        <v>35.6</v>
      </c>
      <c r="EM19" s="37">
        <v>35.700000000000003</v>
      </c>
      <c r="EO19" s="37"/>
      <c r="EP19" s="21" t="s">
        <v>38</v>
      </c>
      <c r="EQ19" s="37">
        <v>51.5</v>
      </c>
      <c r="ER19" s="37">
        <v>57.6</v>
      </c>
      <c r="ES19" s="37">
        <v>53.9</v>
      </c>
      <c r="ET19" s="37">
        <v>51.9</v>
      </c>
      <c r="EU19" s="37">
        <v>42</v>
      </c>
      <c r="EV19" s="37">
        <v>39.6</v>
      </c>
      <c r="EW19" s="37">
        <v>47.3</v>
      </c>
      <c r="EX19" s="37">
        <v>51.8</v>
      </c>
      <c r="EY19" s="37">
        <v>47.7</v>
      </c>
      <c r="EZ19" s="37">
        <v>53.5</v>
      </c>
      <c r="FA19" s="37">
        <v>53.4</v>
      </c>
      <c r="FB19" s="37">
        <v>54</v>
      </c>
      <c r="FC19" s="37">
        <v>56.3</v>
      </c>
      <c r="FD19" s="37">
        <v>56.3</v>
      </c>
      <c r="FE19" s="37">
        <v>57.5</v>
      </c>
      <c r="FF19" s="37">
        <v>58.4</v>
      </c>
      <c r="FG19" s="37">
        <v>58.9</v>
      </c>
      <c r="FH19" s="37">
        <v>59.8</v>
      </c>
      <c r="FI19" s="37">
        <v>60.3</v>
      </c>
      <c r="FJ19" s="37">
        <v>60.8</v>
      </c>
      <c r="FK19" s="37">
        <v>61.4</v>
      </c>
    </row>
    <row r="20" spans="1:167" ht="14.5">
      <c r="A20" s="37"/>
      <c r="B20" s="21" t="s">
        <v>39</v>
      </c>
      <c r="C20" s="37">
        <v>31</v>
      </c>
      <c r="D20" s="37">
        <v>31.8</v>
      </c>
      <c r="E20" s="37">
        <v>28.4</v>
      </c>
      <c r="F20" s="37">
        <v>24.7</v>
      </c>
      <c r="G20" s="37">
        <v>25</v>
      </c>
      <c r="H20" s="37">
        <v>23.5</v>
      </c>
      <c r="I20" s="37">
        <v>25.2</v>
      </c>
      <c r="J20" s="37">
        <v>23.8</v>
      </c>
      <c r="K20" s="37">
        <v>23.2</v>
      </c>
      <c r="L20" s="37">
        <v>25.5</v>
      </c>
      <c r="M20" s="37">
        <v>24.6</v>
      </c>
      <c r="N20" s="37">
        <v>25.6</v>
      </c>
      <c r="O20" s="37">
        <v>26.2</v>
      </c>
      <c r="P20" s="37">
        <v>26.2</v>
      </c>
      <c r="Q20" s="37">
        <v>26.9</v>
      </c>
      <c r="R20" s="37">
        <v>27.2</v>
      </c>
      <c r="S20" s="37">
        <v>27.5</v>
      </c>
      <c r="T20" s="37">
        <v>27.9</v>
      </c>
      <c r="U20" s="37">
        <v>28.1</v>
      </c>
      <c r="V20" s="37">
        <v>28.4</v>
      </c>
      <c r="W20" s="37">
        <v>28.6</v>
      </c>
      <c r="Y20" s="37"/>
      <c r="Z20" s="21" t="s">
        <v>39</v>
      </c>
      <c r="AA20" s="37">
        <v>39.4</v>
      </c>
      <c r="AB20" s="37">
        <v>39.700000000000003</v>
      </c>
      <c r="AC20" s="37">
        <v>39.4</v>
      </c>
      <c r="AD20" s="37">
        <v>31.8</v>
      </c>
      <c r="AE20" s="37">
        <v>36.799999999999997</v>
      </c>
      <c r="AF20" s="37">
        <v>36.299999999999997</v>
      </c>
      <c r="AG20" s="37">
        <v>39.9</v>
      </c>
      <c r="AH20" s="37">
        <v>33.299999999999997</v>
      </c>
      <c r="AI20" s="37">
        <v>38.9</v>
      </c>
      <c r="AJ20" s="37">
        <v>36</v>
      </c>
      <c r="AK20" s="37">
        <v>35.6</v>
      </c>
      <c r="AL20" s="37">
        <v>37</v>
      </c>
      <c r="AM20" s="37">
        <v>35.4</v>
      </c>
      <c r="AN20" s="37">
        <v>35.9</v>
      </c>
      <c r="AO20" s="37">
        <v>35.799999999999997</v>
      </c>
      <c r="AP20" s="37">
        <v>35.200000000000003</v>
      </c>
      <c r="AQ20" s="37">
        <v>35.4</v>
      </c>
      <c r="AR20" s="37">
        <v>35.1</v>
      </c>
      <c r="AS20" s="37">
        <v>34.9</v>
      </c>
      <c r="AT20" s="37">
        <v>34.799999999999997</v>
      </c>
      <c r="AU20" s="37">
        <v>34.6</v>
      </c>
      <c r="AW20" s="37"/>
      <c r="AX20" s="21" t="s">
        <v>39</v>
      </c>
      <c r="AY20" s="37">
        <v>72.099999999999994</v>
      </c>
      <c r="AZ20" s="37">
        <v>72.099999999999994</v>
      </c>
      <c r="BA20" s="37">
        <v>70.900000000000006</v>
      </c>
      <c r="BB20" s="37">
        <v>73.5</v>
      </c>
      <c r="BC20" s="37">
        <v>75.2</v>
      </c>
      <c r="BD20" s="37">
        <v>75.2</v>
      </c>
      <c r="BE20" s="37">
        <v>72.599999999999994</v>
      </c>
      <c r="BF20" s="37">
        <v>73.2</v>
      </c>
      <c r="BG20" s="37">
        <v>74.900000000000006</v>
      </c>
      <c r="BH20" s="37">
        <v>76.599999999999994</v>
      </c>
      <c r="BI20" s="37">
        <v>77.599999999999994</v>
      </c>
      <c r="BJ20" s="37">
        <v>79.2</v>
      </c>
      <c r="BK20" s="37">
        <v>80.400000000000006</v>
      </c>
      <c r="BL20" s="37">
        <v>81.599999999999994</v>
      </c>
      <c r="BM20" s="37">
        <v>82.9</v>
      </c>
      <c r="BN20" s="37">
        <v>84</v>
      </c>
      <c r="BO20" s="37">
        <v>85.2</v>
      </c>
      <c r="BP20" s="37">
        <v>86.3</v>
      </c>
      <c r="BQ20" s="37">
        <v>87.3</v>
      </c>
      <c r="BR20" s="37">
        <v>88.4</v>
      </c>
      <c r="BS20" s="37">
        <v>89.4</v>
      </c>
      <c r="BU20" s="37"/>
      <c r="BV20" s="21" t="s">
        <v>39</v>
      </c>
      <c r="BW20" s="37">
        <v>67.5</v>
      </c>
      <c r="BX20" s="37">
        <v>68.599999999999994</v>
      </c>
      <c r="BY20" s="37">
        <v>65.7</v>
      </c>
      <c r="BZ20" s="37">
        <v>63.5</v>
      </c>
      <c r="CA20" s="37">
        <v>67.900000000000006</v>
      </c>
      <c r="CB20" s="37">
        <v>66.7</v>
      </c>
      <c r="CC20" s="37">
        <v>67</v>
      </c>
      <c r="CD20" s="37">
        <v>65.599999999999994</v>
      </c>
      <c r="CE20" s="37">
        <v>66.400000000000006</v>
      </c>
      <c r="CF20" s="37">
        <v>70.5</v>
      </c>
      <c r="CG20" s="37">
        <v>70.099999999999994</v>
      </c>
      <c r="CH20" s="37">
        <v>72.3</v>
      </c>
      <c r="CI20" s="37">
        <v>73.900000000000006</v>
      </c>
      <c r="CJ20" s="37">
        <v>74.599999999999994</v>
      </c>
      <c r="CK20" s="37">
        <v>76.3</v>
      </c>
      <c r="CL20" s="37">
        <v>77.3</v>
      </c>
      <c r="CM20" s="37">
        <v>78.400000000000006</v>
      </c>
      <c r="CN20" s="37">
        <v>79.599999999999994</v>
      </c>
      <c r="CO20" s="37">
        <v>80.5</v>
      </c>
      <c r="CP20" s="37">
        <v>81.599999999999994</v>
      </c>
      <c r="CQ20" s="37">
        <v>82.5</v>
      </c>
      <c r="CS20" s="37"/>
      <c r="CT20" s="21" t="s">
        <v>39</v>
      </c>
      <c r="CU20" s="37">
        <v>66</v>
      </c>
      <c r="CV20" s="37">
        <v>62</v>
      </c>
      <c r="CW20" s="37">
        <v>65.400000000000006</v>
      </c>
      <c r="CX20" s="37">
        <v>63.9</v>
      </c>
      <c r="CY20" s="37">
        <v>69.2</v>
      </c>
      <c r="CZ20" s="37">
        <v>71.2</v>
      </c>
      <c r="DA20" s="37">
        <v>68.2</v>
      </c>
      <c r="DB20" s="37">
        <v>69</v>
      </c>
      <c r="DC20" s="37">
        <v>65.8</v>
      </c>
      <c r="DD20" s="37">
        <v>69.7</v>
      </c>
      <c r="DE20" s="37">
        <v>68.5</v>
      </c>
      <c r="DF20" s="37">
        <v>68.900000000000006</v>
      </c>
      <c r="DG20" s="37">
        <v>69.900000000000006</v>
      </c>
      <c r="DH20" s="37">
        <v>69.5</v>
      </c>
      <c r="DI20" s="37">
        <v>70.099999999999994</v>
      </c>
      <c r="DJ20" s="37">
        <v>70.3</v>
      </c>
      <c r="DK20" s="37">
        <v>70.3</v>
      </c>
      <c r="DL20" s="37">
        <v>70.7</v>
      </c>
      <c r="DM20" s="37">
        <v>70.8</v>
      </c>
      <c r="DN20" s="37">
        <v>70.900000000000006</v>
      </c>
      <c r="DO20" s="37">
        <v>71.099999999999994</v>
      </c>
      <c r="DQ20" s="37"/>
      <c r="DR20" s="21" t="s">
        <v>39</v>
      </c>
      <c r="DS20" s="37">
        <v>61.1</v>
      </c>
      <c r="DT20" s="37">
        <v>71.599999999999994</v>
      </c>
      <c r="DU20" s="37">
        <v>65.5</v>
      </c>
      <c r="DV20" s="37">
        <v>73.5</v>
      </c>
      <c r="DW20" s="37">
        <v>71.099999999999994</v>
      </c>
      <c r="DX20" s="37">
        <v>65.8</v>
      </c>
      <c r="DY20" s="37">
        <v>65.599999999999994</v>
      </c>
      <c r="DZ20" s="37">
        <v>69.7</v>
      </c>
      <c r="EA20" s="37">
        <v>64.900000000000006</v>
      </c>
      <c r="EB20" s="37">
        <v>66.7</v>
      </c>
      <c r="EC20" s="37">
        <v>66.3</v>
      </c>
      <c r="ED20" s="37">
        <v>65.2</v>
      </c>
      <c r="EE20" s="37">
        <v>65.8</v>
      </c>
      <c r="EF20" s="37">
        <v>65.2</v>
      </c>
      <c r="EG20" s="37">
        <v>65</v>
      </c>
      <c r="EH20" s="37">
        <v>65</v>
      </c>
      <c r="EI20" s="37">
        <v>64.7</v>
      </c>
      <c r="EJ20" s="37">
        <v>64.7</v>
      </c>
      <c r="EK20" s="37">
        <v>64.5</v>
      </c>
      <c r="EL20" s="37">
        <v>64.400000000000006</v>
      </c>
      <c r="EM20" s="37">
        <v>64.3</v>
      </c>
      <c r="EO20" s="37"/>
      <c r="EP20" s="21" t="s">
        <v>39</v>
      </c>
      <c r="EQ20" s="37">
        <v>48.5</v>
      </c>
      <c r="ER20" s="37">
        <v>42.4</v>
      </c>
      <c r="ES20" s="37">
        <v>46.1</v>
      </c>
      <c r="ET20" s="37">
        <v>48.1</v>
      </c>
      <c r="EU20" s="37">
        <v>58</v>
      </c>
      <c r="EV20" s="37">
        <v>60.4</v>
      </c>
      <c r="EW20" s="37">
        <v>52.7</v>
      </c>
      <c r="EX20" s="37">
        <v>48.2</v>
      </c>
      <c r="EY20" s="37">
        <v>52.3</v>
      </c>
      <c r="EZ20" s="37">
        <v>46.5</v>
      </c>
      <c r="FA20" s="37">
        <v>46.6</v>
      </c>
      <c r="FB20" s="37">
        <v>46</v>
      </c>
      <c r="FC20" s="37">
        <v>43.7</v>
      </c>
      <c r="FD20" s="37">
        <v>43.7</v>
      </c>
      <c r="FE20" s="37">
        <v>42.5</v>
      </c>
      <c r="FF20" s="37">
        <v>41.6</v>
      </c>
      <c r="FG20" s="37">
        <v>41.1</v>
      </c>
      <c r="FH20" s="37">
        <v>40.200000000000003</v>
      </c>
      <c r="FI20" s="37">
        <v>39.700000000000003</v>
      </c>
      <c r="FJ20" s="37">
        <v>39.200000000000003</v>
      </c>
      <c r="FK20" s="37">
        <v>38.6</v>
      </c>
    </row>
    <row r="21" spans="1:167" ht="14.5">
      <c r="A21" s="206"/>
      <c r="B21" s="206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Y21" s="206"/>
      <c r="Z21" s="206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W21" s="206"/>
      <c r="AX21" s="206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U21" s="206"/>
      <c r="BV21" s="206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S21" s="206"/>
      <c r="CT21" s="206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Q21" s="206"/>
      <c r="DR21" s="206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O21" s="206"/>
      <c r="EP21" s="206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</row>
    <row r="22" spans="1:167" ht="14.5">
      <c r="A22" s="37"/>
      <c r="B22" s="34" t="s">
        <v>181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Y22" s="37"/>
      <c r="Z22" s="34" t="s">
        <v>181</v>
      </c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W22" s="37"/>
      <c r="AX22" s="34" t="s">
        <v>181</v>
      </c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U22" s="37"/>
      <c r="BV22" s="34" t="s">
        <v>181</v>
      </c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S22" s="37"/>
      <c r="CT22" s="34" t="s">
        <v>181</v>
      </c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Q22" s="37"/>
      <c r="DR22" s="34" t="s">
        <v>181</v>
      </c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O22" s="37"/>
      <c r="EP22" s="34" t="s">
        <v>181</v>
      </c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</row>
    <row r="23" spans="1:167" ht="15.5">
      <c r="A23" s="37"/>
      <c r="B23" s="21" t="s">
        <v>182</v>
      </c>
      <c r="C23" s="37">
        <v>9.4</v>
      </c>
      <c r="D23" s="37">
        <v>9.4</v>
      </c>
      <c r="E23" s="37">
        <v>9.4</v>
      </c>
      <c r="F23" s="37">
        <v>9.4</v>
      </c>
      <c r="G23" s="37">
        <v>9.4</v>
      </c>
      <c r="H23" s="37">
        <v>9.4</v>
      </c>
      <c r="I23" s="37">
        <v>10.9</v>
      </c>
      <c r="J23" s="37">
        <v>10.9</v>
      </c>
      <c r="K23" s="37">
        <v>10.9</v>
      </c>
      <c r="L23" s="37">
        <v>10.9</v>
      </c>
      <c r="M23" s="37">
        <v>12</v>
      </c>
      <c r="N23" s="37">
        <v>12</v>
      </c>
      <c r="O23" s="37">
        <v>12</v>
      </c>
      <c r="P23" s="37">
        <v>12</v>
      </c>
      <c r="Q23" s="37">
        <v>12</v>
      </c>
      <c r="R23" s="37">
        <v>12</v>
      </c>
      <c r="S23" s="37">
        <v>12</v>
      </c>
      <c r="T23" s="37">
        <v>12</v>
      </c>
      <c r="U23" s="37">
        <v>12</v>
      </c>
      <c r="V23" s="37">
        <v>12</v>
      </c>
      <c r="W23" s="37">
        <v>12</v>
      </c>
      <c r="Y23" s="37"/>
      <c r="Z23" s="21" t="s">
        <v>182</v>
      </c>
      <c r="AA23" s="37">
        <v>9.4</v>
      </c>
      <c r="AB23" s="37">
        <v>9.4</v>
      </c>
      <c r="AC23" s="37">
        <v>9.4</v>
      </c>
      <c r="AD23" s="37">
        <v>9.4</v>
      </c>
      <c r="AE23" s="37">
        <v>9.4</v>
      </c>
      <c r="AF23" s="37">
        <v>9.4</v>
      </c>
      <c r="AG23" s="37">
        <v>10.9</v>
      </c>
      <c r="AH23" s="37">
        <v>10.9</v>
      </c>
      <c r="AI23" s="37">
        <v>10.9</v>
      </c>
      <c r="AJ23" s="37">
        <v>10.9</v>
      </c>
      <c r="AK23" s="37">
        <v>12</v>
      </c>
      <c r="AL23" s="37">
        <v>12</v>
      </c>
      <c r="AM23" s="37">
        <v>12</v>
      </c>
      <c r="AN23" s="37">
        <v>12</v>
      </c>
      <c r="AO23" s="37">
        <v>12</v>
      </c>
      <c r="AP23" s="37">
        <v>12</v>
      </c>
      <c r="AQ23" s="37">
        <v>12</v>
      </c>
      <c r="AR23" s="37">
        <v>12</v>
      </c>
      <c r="AS23" s="37">
        <v>12</v>
      </c>
      <c r="AT23" s="37">
        <v>12</v>
      </c>
      <c r="AU23" s="37">
        <v>12</v>
      </c>
      <c r="AW23" s="37"/>
      <c r="AX23" s="21" t="s">
        <v>182</v>
      </c>
      <c r="AY23" s="37">
        <v>9.4</v>
      </c>
      <c r="AZ23" s="37">
        <v>9.4</v>
      </c>
      <c r="BA23" s="37">
        <v>9.4</v>
      </c>
      <c r="BB23" s="37">
        <v>9.4</v>
      </c>
      <c r="BC23" s="37">
        <v>9.4</v>
      </c>
      <c r="BD23" s="37">
        <v>9.4</v>
      </c>
      <c r="BE23" s="37">
        <v>10.9</v>
      </c>
      <c r="BF23" s="37">
        <v>10.9</v>
      </c>
      <c r="BG23" s="37">
        <v>10.9</v>
      </c>
      <c r="BH23" s="37">
        <v>10.9</v>
      </c>
      <c r="BI23" s="37">
        <v>12</v>
      </c>
      <c r="BJ23" s="37">
        <v>12</v>
      </c>
      <c r="BK23" s="37">
        <v>12</v>
      </c>
      <c r="BL23" s="37">
        <v>12</v>
      </c>
      <c r="BM23" s="37">
        <v>12</v>
      </c>
      <c r="BN23" s="37">
        <v>12</v>
      </c>
      <c r="BO23" s="37">
        <v>12</v>
      </c>
      <c r="BP23" s="37">
        <v>12</v>
      </c>
      <c r="BQ23" s="37">
        <v>12</v>
      </c>
      <c r="BR23" s="37">
        <v>12</v>
      </c>
      <c r="BS23" s="37">
        <v>12</v>
      </c>
      <c r="BU23" s="37"/>
      <c r="BV23" s="21" t="s">
        <v>182</v>
      </c>
      <c r="BW23" s="37">
        <v>9.4</v>
      </c>
      <c r="BX23" s="37">
        <v>9.4</v>
      </c>
      <c r="BY23" s="37">
        <v>9.4</v>
      </c>
      <c r="BZ23" s="37">
        <v>9.4</v>
      </c>
      <c r="CA23" s="37">
        <v>9.4</v>
      </c>
      <c r="CB23" s="37">
        <v>9.4</v>
      </c>
      <c r="CC23" s="37">
        <v>10.9</v>
      </c>
      <c r="CD23" s="37">
        <v>10.9</v>
      </c>
      <c r="CE23" s="37">
        <v>10.9</v>
      </c>
      <c r="CF23" s="37">
        <v>10.9</v>
      </c>
      <c r="CG23" s="37">
        <v>12</v>
      </c>
      <c r="CH23" s="37">
        <v>12</v>
      </c>
      <c r="CI23" s="37">
        <v>12</v>
      </c>
      <c r="CJ23" s="37">
        <v>12</v>
      </c>
      <c r="CK23" s="37">
        <v>12</v>
      </c>
      <c r="CL23" s="37">
        <v>12</v>
      </c>
      <c r="CM23" s="37">
        <v>12</v>
      </c>
      <c r="CN23" s="37">
        <v>12</v>
      </c>
      <c r="CO23" s="37">
        <v>12</v>
      </c>
      <c r="CP23" s="37">
        <v>12</v>
      </c>
      <c r="CQ23" s="37">
        <v>12</v>
      </c>
      <c r="CS23" s="37"/>
      <c r="CT23" s="21" t="s">
        <v>182</v>
      </c>
      <c r="CU23" s="37">
        <v>9.4</v>
      </c>
      <c r="CV23" s="37">
        <v>9.4</v>
      </c>
      <c r="CW23" s="37">
        <v>9.4</v>
      </c>
      <c r="CX23" s="37">
        <v>9.4</v>
      </c>
      <c r="CY23" s="37">
        <v>9.4</v>
      </c>
      <c r="CZ23" s="37">
        <v>9.4</v>
      </c>
      <c r="DA23" s="37">
        <v>10.9</v>
      </c>
      <c r="DB23" s="37">
        <v>10.9</v>
      </c>
      <c r="DC23" s="37">
        <v>10.9</v>
      </c>
      <c r="DD23" s="37">
        <v>10.9</v>
      </c>
      <c r="DE23" s="37">
        <v>12</v>
      </c>
      <c r="DF23" s="37">
        <v>12</v>
      </c>
      <c r="DG23" s="37">
        <v>12</v>
      </c>
      <c r="DH23" s="37">
        <v>12</v>
      </c>
      <c r="DI23" s="37">
        <v>12</v>
      </c>
      <c r="DJ23" s="37">
        <v>12</v>
      </c>
      <c r="DK23" s="37">
        <v>12</v>
      </c>
      <c r="DL23" s="37">
        <v>12</v>
      </c>
      <c r="DM23" s="37">
        <v>12</v>
      </c>
      <c r="DN23" s="37">
        <v>12</v>
      </c>
      <c r="DO23" s="37">
        <v>12</v>
      </c>
      <c r="DQ23" s="37"/>
      <c r="DR23" s="21" t="s">
        <v>182</v>
      </c>
      <c r="DS23" s="37">
        <v>9.4</v>
      </c>
      <c r="DT23" s="37">
        <v>9.4</v>
      </c>
      <c r="DU23" s="37">
        <v>9.4</v>
      </c>
      <c r="DV23" s="37">
        <v>9.4</v>
      </c>
      <c r="DW23" s="37">
        <v>9.4</v>
      </c>
      <c r="DX23" s="37">
        <v>9.4</v>
      </c>
      <c r="DY23" s="37">
        <v>10.9</v>
      </c>
      <c r="DZ23" s="37">
        <v>10.9</v>
      </c>
      <c r="EA23" s="37">
        <v>10.9</v>
      </c>
      <c r="EB23" s="37">
        <v>10.9</v>
      </c>
      <c r="EC23" s="37">
        <v>12</v>
      </c>
      <c r="ED23" s="37">
        <v>12</v>
      </c>
      <c r="EE23" s="37">
        <v>12</v>
      </c>
      <c r="EF23" s="37">
        <v>12</v>
      </c>
      <c r="EG23" s="37">
        <v>12</v>
      </c>
      <c r="EH23" s="37">
        <v>12</v>
      </c>
      <c r="EI23" s="37">
        <v>12</v>
      </c>
      <c r="EJ23" s="37">
        <v>12</v>
      </c>
      <c r="EK23" s="37">
        <v>12</v>
      </c>
      <c r="EL23" s="37">
        <v>12</v>
      </c>
      <c r="EM23" s="37">
        <v>12</v>
      </c>
      <c r="EO23" s="37"/>
      <c r="EP23" s="21" t="s">
        <v>182</v>
      </c>
      <c r="EQ23" s="37">
        <v>9.4</v>
      </c>
      <c r="ER23" s="37">
        <v>9.4</v>
      </c>
      <c r="ES23" s="37">
        <v>9.4</v>
      </c>
      <c r="ET23" s="37">
        <v>9.4</v>
      </c>
      <c r="EU23" s="37">
        <v>9.4</v>
      </c>
      <c r="EV23" s="37">
        <v>9.4</v>
      </c>
      <c r="EW23" s="37">
        <v>10.9</v>
      </c>
      <c r="EX23" s="37">
        <v>10.9</v>
      </c>
      <c r="EY23" s="37">
        <v>10.9</v>
      </c>
      <c r="EZ23" s="37">
        <v>10.9</v>
      </c>
      <c r="FA23" s="37">
        <v>12</v>
      </c>
      <c r="FB23" s="37">
        <v>12</v>
      </c>
      <c r="FC23" s="37">
        <v>12</v>
      </c>
      <c r="FD23" s="37">
        <v>12</v>
      </c>
      <c r="FE23" s="37">
        <v>12</v>
      </c>
      <c r="FF23" s="37">
        <v>12</v>
      </c>
      <c r="FG23" s="37">
        <v>12</v>
      </c>
      <c r="FH23" s="37">
        <v>12</v>
      </c>
      <c r="FI23" s="37">
        <v>12</v>
      </c>
      <c r="FJ23" s="37">
        <v>12</v>
      </c>
      <c r="FK23" s="37">
        <v>12</v>
      </c>
    </row>
    <row r="24" spans="1:167" ht="15.5">
      <c r="A24" s="37"/>
      <c r="B24" s="21" t="s">
        <v>183</v>
      </c>
      <c r="C24" s="37">
        <v>10.3</v>
      </c>
      <c r="D24" s="37">
        <v>10.3</v>
      </c>
      <c r="E24" s="37">
        <v>10.3</v>
      </c>
      <c r="F24" s="37">
        <v>10.3</v>
      </c>
      <c r="G24" s="37">
        <v>10.3</v>
      </c>
      <c r="H24" s="37">
        <v>10.3</v>
      </c>
      <c r="I24" s="37">
        <v>13</v>
      </c>
      <c r="J24" s="37">
        <v>13</v>
      </c>
      <c r="K24" s="37">
        <v>13</v>
      </c>
      <c r="L24" s="37">
        <v>13</v>
      </c>
      <c r="M24" s="37">
        <v>13</v>
      </c>
      <c r="N24" s="37">
        <v>13</v>
      </c>
      <c r="O24" s="37">
        <v>13</v>
      </c>
      <c r="P24" s="37">
        <v>13</v>
      </c>
      <c r="Q24" s="37">
        <v>13</v>
      </c>
      <c r="R24" s="37">
        <v>13</v>
      </c>
      <c r="S24" s="37">
        <v>13</v>
      </c>
      <c r="T24" s="37">
        <v>13</v>
      </c>
      <c r="U24" s="37">
        <v>13</v>
      </c>
      <c r="V24" s="37">
        <v>13</v>
      </c>
      <c r="W24" s="37">
        <v>13</v>
      </c>
      <c r="Y24" s="37"/>
      <c r="Z24" s="21" t="s">
        <v>183</v>
      </c>
      <c r="AA24" s="37">
        <v>10.3</v>
      </c>
      <c r="AB24" s="37">
        <v>10.3</v>
      </c>
      <c r="AC24" s="37">
        <v>10.3</v>
      </c>
      <c r="AD24" s="37">
        <v>10.3</v>
      </c>
      <c r="AE24" s="37">
        <v>10.3</v>
      </c>
      <c r="AF24" s="37">
        <v>10.3</v>
      </c>
      <c r="AG24" s="37">
        <v>13</v>
      </c>
      <c r="AH24" s="37">
        <v>13</v>
      </c>
      <c r="AI24" s="37">
        <v>13</v>
      </c>
      <c r="AJ24" s="37">
        <v>13</v>
      </c>
      <c r="AK24" s="37">
        <v>13</v>
      </c>
      <c r="AL24" s="37">
        <v>13</v>
      </c>
      <c r="AM24" s="37">
        <v>13</v>
      </c>
      <c r="AN24" s="37">
        <v>13</v>
      </c>
      <c r="AO24" s="37">
        <v>13</v>
      </c>
      <c r="AP24" s="37">
        <v>13</v>
      </c>
      <c r="AQ24" s="37">
        <v>13</v>
      </c>
      <c r="AR24" s="37">
        <v>13</v>
      </c>
      <c r="AS24" s="37">
        <v>13</v>
      </c>
      <c r="AT24" s="37">
        <v>13</v>
      </c>
      <c r="AU24" s="37">
        <v>13</v>
      </c>
      <c r="AW24" s="37"/>
      <c r="AX24" s="21" t="s">
        <v>183</v>
      </c>
      <c r="AY24" s="37">
        <v>10.3</v>
      </c>
      <c r="AZ24" s="37">
        <v>10.3</v>
      </c>
      <c r="BA24" s="37">
        <v>10.3</v>
      </c>
      <c r="BB24" s="37">
        <v>10.3</v>
      </c>
      <c r="BC24" s="37">
        <v>10.3</v>
      </c>
      <c r="BD24" s="37">
        <v>10.3</v>
      </c>
      <c r="BE24" s="37">
        <v>13</v>
      </c>
      <c r="BF24" s="37">
        <v>13</v>
      </c>
      <c r="BG24" s="37">
        <v>13</v>
      </c>
      <c r="BH24" s="37">
        <v>13</v>
      </c>
      <c r="BI24" s="37">
        <v>13</v>
      </c>
      <c r="BJ24" s="37">
        <v>13</v>
      </c>
      <c r="BK24" s="37">
        <v>13</v>
      </c>
      <c r="BL24" s="37">
        <v>13</v>
      </c>
      <c r="BM24" s="37">
        <v>13</v>
      </c>
      <c r="BN24" s="37">
        <v>13</v>
      </c>
      <c r="BO24" s="37">
        <v>13</v>
      </c>
      <c r="BP24" s="37">
        <v>13</v>
      </c>
      <c r="BQ24" s="37">
        <v>13</v>
      </c>
      <c r="BR24" s="37">
        <v>13</v>
      </c>
      <c r="BS24" s="37">
        <v>13</v>
      </c>
      <c r="BU24" s="37"/>
      <c r="BV24" s="21" t="s">
        <v>183</v>
      </c>
      <c r="BW24" s="37">
        <v>10.3</v>
      </c>
      <c r="BX24" s="37">
        <v>10.3</v>
      </c>
      <c r="BY24" s="37">
        <v>10.3</v>
      </c>
      <c r="BZ24" s="37">
        <v>10.3</v>
      </c>
      <c r="CA24" s="37">
        <v>10.3</v>
      </c>
      <c r="CB24" s="37">
        <v>10.3</v>
      </c>
      <c r="CC24" s="37">
        <v>13</v>
      </c>
      <c r="CD24" s="37">
        <v>13</v>
      </c>
      <c r="CE24" s="37">
        <v>13</v>
      </c>
      <c r="CF24" s="37">
        <v>13</v>
      </c>
      <c r="CG24" s="37">
        <v>13</v>
      </c>
      <c r="CH24" s="37">
        <v>13</v>
      </c>
      <c r="CI24" s="37">
        <v>13</v>
      </c>
      <c r="CJ24" s="37">
        <v>13</v>
      </c>
      <c r="CK24" s="37">
        <v>13</v>
      </c>
      <c r="CL24" s="37">
        <v>13</v>
      </c>
      <c r="CM24" s="37">
        <v>13</v>
      </c>
      <c r="CN24" s="37">
        <v>13</v>
      </c>
      <c r="CO24" s="37">
        <v>13</v>
      </c>
      <c r="CP24" s="37">
        <v>13</v>
      </c>
      <c r="CQ24" s="37">
        <v>13</v>
      </c>
      <c r="CS24" s="37"/>
      <c r="CT24" s="21" t="s">
        <v>183</v>
      </c>
      <c r="CU24" s="37">
        <v>10.3</v>
      </c>
      <c r="CV24" s="37">
        <v>10.3</v>
      </c>
      <c r="CW24" s="37">
        <v>10.3</v>
      </c>
      <c r="CX24" s="37">
        <v>10.3</v>
      </c>
      <c r="CY24" s="37">
        <v>10.3</v>
      </c>
      <c r="CZ24" s="37">
        <v>10.3</v>
      </c>
      <c r="DA24" s="37">
        <v>13</v>
      </c>
      <c r="DB24" s="37">
        <v>13</v>
      </c>
      <c r="DC24" s="37">
        <v>13</v>
      </c>
      <c r="DD24" s="37">
        <v>13</v>
      </c>
      <c r="DE24" s="37">
        <v>13</v>
      </c>
      <c r="DF24" s="37">
        <v>13</v>
      </c>
      <c r="DG24" s="37">
        <v>13</v>
      </c>
      <c r="DH24" s="37">
        <v>13</v>
      </c>
      <c r="DI24" s="37">
        <v>13</v>
      </c>
      <c r="DJ24" s="37">
        <v>13</v>
      </c>
      <c r="DK24" s="37">
        <v>13</v>
      </c>
      <c r="DL24" s="37">
        <v>13</v>
      </c>
      <c r="DM24" s="37">
        <v>13</v>
      </c>
      <c r="DN24" s="37">
        <v>13</v>
      </c>
      <c r="DO24" s="37">
        <v>13</v>
      </c>
      <c r="DQ24" s="37"/>
      <c r="DR24" s="21" t="s">
        <v>183</v>
      </c>
      <c r="DS24" s="37">
        <v>10.3</v>
      </c>
      <c r="DT24" s="37">
        <v>10.3</v>
      </c>
      <c r="DU24" s="37">
        <v>10.3</v>
      </c>
      <c r="DV24" s="37">
        <v>10.3</v>
      </c>
      <c r="DW24" s="37">
        <v>10.3</v>
      </c>
      <c r="DX24" s="37">
        <v>10.3</v>
      </c>
      <c r="DY24" s="37">
        <v>13</v>
      </c>
      <c r="DZ24" s="37">
        <v>13</v>
      </c>
      <c r="EA24" s="37">
        <v>13</v>
      </c>
      <c r="EB24" s="37">
        <v>13</v>
      </c>
      <c r="EC24" s="37">
        <v>13</v>
      </c>
      <c r="ED24" s="37">
        <v>13</v>
      </c>
      <c r="EE24" s="37">
        <v>13</v>
      </c>
      <c r="EF24" s="37">
        <v>13</v>
      </c>
      <c r="EG24" s="37">
        <v>13</v>
      </c>
      <c r="EH24" s="37">
        <v>13</v>
      </c>
      <c r="EI24" s="37">
        <v>13</v>
      </c>
      <c r="EJ24" s="37">
        <v>13</v>
      </c>
      <c r="EK24" s="37">
        <v>13</v>
      </c>
      <c r="EL24" s="37">
        <v>13</v>
      </c>
      <c r="EM24" s="37">
        <v>13</v>
      </c>
      <c r="EO24" s="37"/>
      <c r="EP24" s="21" t="s">
        <v>183</v>
      </c>
      <c r="EQ24" s="37">
        <v>10.3</v>
      </c>
      <c r="ER24" s="37">
        <v>10.3</v>
      </c>
      <c r="ES24" s="37">
        <v>10.3</v>
      </c>
      <c r="ET24" s="37">
        <v>10.3</v>
      </c>
      <c r="EU24" s="37">
        <v>10.3</v>
      </c>
      <c r="EV24" s="37">
        <v>10.3</v>
      </c>
      <c r="EW24" s="37">
        <v>13</v>
      </c>
      <c r="EX24" s="37">
        <v>13</v>
      </c>
      <c r="EY24" s="37">
        <v>13</v>
      </c>
      <c r="EZ24" s="37">
        <v>13</v>
      </c>
      <c r="FA24" s="37">
        <v>13</v>
      </c>
      <c r="FB24" s="37">
        <v>13</v>
      </c>
      <c r="FC24" s="37">
        <v>13</v>
      </c>
      <c r="FD24" s="37">
        <v>13</v>
      </c>
      <c r="FE24" s="37">
        <v>13</v>
      </c>
      <c r="FF24" s="37">
        <v>13</v>
      </c>
      <c r="FG24" s="37">
        <v>13</v>
      </c>
      <c r="FH24" s="37">
        <v>13</v>
      </c>
      <c r="FI24" s="37">
        <v>13</v>
      </c>
      <c r="FJ24" s="37">
        <v>13</v>
      </c>
      <c r="FK24" s="37">
        <v>13</v>
      </c>
    </row>
    <row r="25" spans="1:167" ht="14.5">
      <c r="A25" s="206"/>
      <c r="B25" s="206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206"/>
      <c r="Z25" s="206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206"/>
      <c r="AX25" s="206"/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206"/>
      <c r="BV25" s="206"/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206"/>
      <c r="CT25" s="206"/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206"/>
      <c r="DR25" s="206"/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206"/>
      <c r="EP25" s="206"/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4.5">
      <c r="A26" s="37"/>
      <c r="B26" s="46" t="s">
        <v>184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Y26" s="37"/>
      <c r="Z26" s="46" t="s">
        <v>184</v>
      </c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W26" s="37"/>
      <c r="AX26" s="46" t="s">
        <v>184</v>
      </c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U26" s="37"/>
      <c r="BV26" s="46" t="s">
        <v>184</v>
      </c>
      <c r="BW26" s="37"/>
      <c r="BX26" s="37"/>
      <c r="BY26" s="37"/>
      <c r="BZ26" s="37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37"/>
      <c r="CM26" s="37"/>
      <c r="CN26" s="37"/>
      <c r="CO26" s="37"/>
      <c r="CP26" s="37"/>
      <c r="CQ26" s="37"/>
      <c r="CS26" s="37"/>
      <c r="CT26" s="46" t="s">
        <v>184</v>
      </c>
      <c r="CU26" s="37"/>
      <c r="CV26" s="37"/>
      <c r="CW26" s="37"/>
      <c r="CX26" s="37"/>
      <c r="CY26" s="37"/>
      <c r="CZ26" s="37"/>
      <c r="DA26" s="37"/>
      <c r="DB26" s="37"/>
      <c r="DC26" s="37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Q26" s="37"/>
      <c r="DR26" s="46" t="s">
        <v>184</v>
      </c>
      <c r="DS26" s="37"/>
      <c r="DT26" s="37"/>
      <c r="DU26" s="37"/>
      <c r="DV26" s="37"/>
      <c r="DW26" s="37"/>
      <c r="DX26" s="37"/>
      <c r="DY26" s="37"/>
      <c r="DZ26" s="37"/>
      <c r="EA26" s="37"/>
      <c r="EB26" s="37"/>
      <c r="EC26" s="37"/>
      <c r="ED26" s="37"/>
      <c r="EE26" s="37"/>
      <c r="EF26" s="37"/>
      <c r="EG26" s="37"/>
      <c r="EH26" s="37"/>
      <c r="EI26" s="37"/>
      <c r="EJ26" s="37"/>
      <c r="EK26" s="37"/>
      <c r="EL26" s="37"/>
      <c r="EM26" s="37"/>
      <c r="EO26" s="37"/>
      <c r="EP26" s="46" t="s">
        <v>184</v>
      </c>
      <c r="EQ26" s="37"/>
      <c r="ER26" s="37"/>
      <c r="ES26" s="37"/>
      <c r="ET26" s="37"/>
      <c r="EU26" s="37"/>
      <c r="EV26" s="37"/>
      <c r="EW26" s="37"/>
      <c r="EX26" s="37"/>
      <c r="EY26" s="37"/>
      <c r="EZ26" s="37"/>
      <c r="FA26" s="37"/>
      <c r="FB26" s="37"/>
      <c r="FC26" s="37"/>
      <c r="FD26" s="37"/>
      <c r="FE26" s="37"/>
      <c r="FF26" s="37"/>
      <c r="FG26" s="37"/>
      <c r="FH26" s="37"/>
      <c r="FI26" s="37"/>
      <c r="FJ26" s="37"/>
      <c r="FK26" s="37"/>
    </row>
    <row r="27" spans="1:167" ht="15.5">
      <c r="A27" s="37"/>
      <c r="B27" s="21" t="s">
        <v>182</v>
      </c>
      <c r="C27" s="37">
        <v>8.3000000000000007</v>
      </c>
      <c r="D27" s="37">
        <v>8.4</v>
      </c>
      <c r="E27" s="37">
        <v>8.6</v>
      </c>
      <c r="F27" s="37">
        <v>8.8000000000000007</v>
      </c>
      <c r="G27" s="37">
        <v>8.9</v>
      </c>
      <c r="H27" s="37">
        <v>9.1</v>
      </c>
      <c r="I27" s="37">
        <v>9.5</v>
      </c>
      <c r="J27" s="37">
        <v>9.8000000000000007</v>
      </c>
      <c r="K27" s="37">
        <v>10</v>
      </c>
      <c r="L27" s="37">
        <v>10.1</v>
      </c>
      <c r="M27" s="37">
        <v>10.4</v>
      </c>
      <c r="N27" s="37">
        <v>10.6</v>
      </c>
      <c r="O27" s="37">
        <v>10.8</v>
      </c>
      <c r="P27" s="37">
        <v>11</v>
      </c>
      <c r="Q27" s="37">
        <v>11.2</v>
      </c>
      <c r="R27" s="37">
        <v>11.3</v>
      </c>
      <c r="S27" s="37">
        <v>11.4</v>
      </c>
      <c r="T27" s="37">
        <v>11.5</v>
      </c>
      <c r="U27" s="37">
        <v>11.6</v>
      </c>
      <c r="V27" s="37">
        <v>11.7</v>
      </c>
      <c r="W27" s="37">
        <v>11.8</v>
      </c>
      <c r="Y27" s="37"/>
      <c r="Z27" s="21" t="s">
        <v>182</v>
      </c>
      <c r="AA27" s="37">
        <v>8.3000000000000007</v>
      </c>
      <c r="AB27" s="37">
        <v>8.4</v>
      </c>
      <c r="AC27" s="37">
        <v>8.6</v>
      </c>
      <c r="AD27" s="37">
        <v>8.8000000000000007</v>
      </c>
      <c r="AE27" s="37">
        <v>8.9</v>
      </c>
      <c r="AF27" s="37">
        <v>9.1</v>
      </c>
      <c r="AG27" s="37">
        <v>9.5</v>
      </c>
      <c r="AH27" s="37">
        <v>9.8000000000000007</v>
      </c>
      <c r="AI27" s="37">
        <v>10</v>
      </c>
      <c r="AJ27" s="37">
        <v>10.1</v>
      </c>
      <c r="AK27" s="37">
        <v>10.4</v>
      </c>
      <c r="AL27" s="37">
        <v>10.6</v>
      </c>
      <c r="AM27" s="37">
        <v>10.8</v>
      </c>
      <c r="AN27" s="37">
        <v>11</v>
      </c>
      <c r="AO27" s="37">
        <v>11.2</v>
      </c>
      <c r="AP27" s="37">
        <v>11.3</v>
      </c>
      <c r="AQ27" s="37">
        <v>11.4</v>
      </c>
      <c r="AR27" s="37">
        <v>11.5</v>
      </c>
      <c r="AS27" s="37">
        <v>11.6</v>
      </c>
      <c r="AT27" s="37">
        <v>11.7</v>
      </c>
      <c r="AU27" s="37">
        <v>11.8</v>
      </c>
      <c r="AW27" s="37"/>
      <c r="AX27" s="21" t="s">
        <v>182</v>
      </c>
      <c r="AY27" s="37">
        <v>8.3000000000000007</v>
      </c>
      <c r="AZ27" s="37">
        <v>8.4</v>
      </c>
      <c r="BA27" s="37">
        <v>8.6</v>
      </c>
      <c r="BB27" s="37">
        <v>8.8000000000000007</v>
      </c>
      <c r="BC27" s="37">
        <v>8.9</v>
      </c>
      <c r="BD27" s="37">
        <v>9.1</v>
      </c>
      <c r="BE27" s="37">
        <v>9.5</v>
      </c>
      <c r="BF27" s="37">
        <v>9.8000000000000007</v>
      </c>
      <c r="BG27" s="37">
        <v>10</v>
      </c>
      <c r="BH27" s="37">
        <v>10.1</v>
      </c>
      <c r="BI27" s="37">
        <v>10.4</v>
      </c>
      <c r="BJ27" s="37">
        <v>10.6</v>
      </c>
      <c r="BK27" s="37">
        <v>10.8</v>
      </c>
      <c r="BL27" s="37">
        <v>11</v>
      </c>
      <c r="BM27" s="37">
        <v>11.2</v>
      </c>
      <c r="BN27" s="37">
        <v>11.3</v>
      </c>
      <c r="BO27" s="37">
        <v>11.4</v>
      </c>
      <c r="BP27" s="37">
        <v>11.5</v>
      </c>
      <c r="BQ27" s="37">
        <v>11.6</v>
      </c>
      <c r="BR27" s="37">
        <v>11.7</v>
      </c>
      <c r="BS27" s="37">
        <v>11.8</v>
      </c>
      <c r="BU27" s="37"/>
      <c r="BV27" s="21" t="s">
        <v>182</v>
      </c>
      <c r="BW27" s="37">
        <v>8.3000000000000007</v>
      </c>
      <c r="BX27" s="37">
        <v>8.4</v>
      </c>
      <c r="BY27" s="37">
        <v>8.6</v>
      </c>
      <c r="BZ27" s="37">
        <v>8.8000000000000007</v>
      </c>
      <c r="CA27" s="37">
        <v>8.9</v>
      </c>
      <c r="CB27" s="37">
        <v>9.1</v>
      </c>
      <c r="CC27" s="37">
        <v>9.5</v>
      </c>
      <c r="CD27" s="37">
        <v>9.8000000000000007</v>
      </c>
      <c r="CE27" s="37">
        <v>10</v>
      </c>
      <c r="CF27" s="37">
        <v>10.1</v>
      </c>
      <c r="CG27" s="37">
        <v>10.4</v>
      </c>
      <c r="CH27" s="37">
        <v>10.6</v>
      </c>
      <c r="CI27" s="37">
        <v>10.8</v>
      </c>
      <c r="CJ27" s="37">
        <v>11</v>
      </c>
      <c r="CK27" s="37">
        <v>11.2</v>
      </c>
      <c r="CL27" s="37">
        <v>11.3</v>
      </c>
      <c r="CM27" s="37">
        <v>11.4</v>
      </c>
      <c r="CN27" s="37">
        <v>11.5</v>
      </c>
      <c r="CO27" s="37">
        <v>11.6</v>
      </c>
      <c r="CP27" s="37">
        <v>11.7</v>
      </c>
      <c r="CQ27" s="37">
        <v>11.8</v>
      </c>
      <c r="CS27" s="37"/>
      <c r="CT27" s="21" t="s">
        <v>182</v>
      </c>
      <c r="CU27" s="37">
        <v>8.3000000000000007</v>
      </c>
      <c r="CV27" s="37">
        <v>8.4</v>
      </c>
      <c r="CW27" s="37">
        <v>8.6</v>
      </c>
      <c r="CX27" s="37">
        <v>8.8000000000000007</v>
      </c>
      <c r="CY27" s="37">
        <v>8.9</v>
      </c>
      <c r="CZ27" s="37">
        <v>9.1</v>
      </c>
      <c r="DA27" s="37">
        <v>9.5</v>
      </c>
      <c r="DB27" s="37">
        <v>9.8000000000000007</v>
      </c>
      <c r="DC27" s="37">
        <v>10</v>
      </c>
      <c r="DD27" s="37">
        <v>10.1</v>
      </c>
      <c r="DE27" s="37">
        <v>10.4</v>
      </c>
      <c r="DF27" s="37">
        <v>10.6</v>
      </c>
      <c r="DG27" s="37">
        <v>10.8</v>
      </c>
      <c r="DH27" s="37">
        <v>11</v>
      </c>
      <c r="DI27" s="37">
        <v>11.2</v>
      </c>
      <c r="DJ27" s="37">
        <v>11.3</v>
      </c>
      <c r="DK27" s="37">
        <v>11.4</v>
      </c>
      <c r="DL27" s="37">
        <v>11.5</v>
      </c>
      <c r="DM27" s="37">
        <v>11.6</v>
      </c>
      <c r="DN27" s="37">
        <v>11.7</v>
      </c>
      <c r="DO27" s="37">
        <v>11.8</v>
      </c>
      <c r="DQ27" s="37"/>
      <c r="DR27" s="21" t="s">
        <v>182</v>
      </c>
      <c r="DS27" s="37">
        <v>8.3000000000000007</v>
      </c>
      <c r="DT27" s="37">
        <v>8.4</v>
      </c>
      <c r="DU27" s="37">
        <v>8.6</v>
      </c>
      <c r="DV27" s="37">
        <v>8.8000000000000007</v>
      </c>
      <c r="DW27" s="37">
        <v>8.9</v>
      </c>
      <c r="DX27" s="37">
        <v>9.1</v>
      </c>
      <c r="DY27" s="37">
        <v>9.5</v>
      </c>
      <c r="DZ27" s="37">
        <v>9.8000000000000007</v>
      </c>
      <c r="EA27" s="37">
        <v>10</v>
      </c>
      <c r="EB27" s="37">
        <v>10.1</v>
      </c>
      <c r="EC27" s="37">
        <v>10.4</v>
      </c>
      <c r="ED27" s="37">
        <v>10.6</v>
      </c>
      <c r="EE27" s="37">
        <v>10.8</v>
      </c>
      <c r="EF27" s="37">
        <v>11</v>
      </c>
      <c r="EG27" s="37">
        <v>11.2</v>
      </c>
      <c r="EH27" s="37">
        <v>11.3</v>
      </c>
      <c r="EI27" s="37">
        <v>11.4</v>
      </c>
      <c r="EJ27" s="37">
        <v>11.5</v>
      </c>
      <c r="EK27" s="37">
        <v>11.6</v>
      </c>
      <c r="EL27" s="37">
        <v>11.7</v>
      </c>
      <c r="EM27" s="37">
        <v>11.8</v>
      </c>
      <c r="EO27" s="37"/>
      <c r="EP27" s="21" t="s">
        <v>182</v>
      </c>
      <c r="EQ27" s="37">
        <v>8.3000000000000007</v>
      </c>
      <c r="ER27" s="37">
        <v>8.4</v>
      </c>
      <c r="ES27" s="37">
        <v>8.6</v>
      </c>
      <c r="ET27" s="37">
        <v>8.8000000000000007</v>
      </c>
      <c r="EU27" s="37">
        <v>8.9</v>
      </c>
      <c r="EV27" s="37">
        <v>9.1</v>
      </c>
      <c r="EW27" s="37">
        <v>9.5</v>
      </c>
      <c r="EX27" s="37">
        <v>9.8000000000000007</v>
      </c>
      <c r="EY27" s="37">
        <v>10</v>
      </c>
      <c r="EZ27" s="37">
        <v>10.1</v>
      </c>
      <c r="FA27" s="37">
        <v>10.4</v>
      </c>
      <c r="FB27" s="37">
        <v>10.6</v>
      </c>
      <c r="FC27" s="37">
        <v>10.8</v>
      </c>
      <c r="FD27" s="37">
        <v>11</v>
      </c>
      <c r="FE27" s="37">
        <v>11.2</v>
      </c>
      <c r="FF27" s="37">
        <v>11.3</v>
      </c>
      <c r="FG27" s="37">
        <v>11.4</v>
      </c>
      <c r="FH27" s="37">
        <v>11.5</v>
      </c>
      <c r="FI27" s="37">
        <v>11.6</v>
      </c>
      <c r="FJ27" s="37">
        <v>11.7</v>
      </c>
      <c r="FK27" s="37">
        <v>11.8</v>
      </c>
    </row>
    <row r="28" spans="1:167" ht="15.5">
      <c r="A28" s="37"/>
      <c r="B28" s="21" t="s">
        <v>183</v>
      </c>
      <c r="C28" s="37">
        <v>9.6</v>
      </c>
      <c r="D28" s="37">
        <v>9.6999999999999993</v>
      </c>
      <c r="E28" s="37">
        <v>9.6999999999999993</v>
      </c>
      <c r="F28" s="37">
        <v>9.8000000000000007</v>
      </c>
      <c r="G28" s="37">
        <v>9.9</v>
      </c>
      <c r="H28" s="37">
        <v>10</v>
      </c>
      <c r="I28" s="37">
        <v>10.3</v>
      </c>
      <c r="J28" s="37">
        <v>10.5</v>
      </c>
      <c r="K28" s="37">
        <v>10.7</v>
      </c>
      <c r="L28" s="37">
        <v>10.9</v>
      </c>
      <c r="M28" s="37">
        <v>11.1</v>
      </c>
      <c r="N28" s="37">
        <v>11.2</v>
      </c>
      <c r="O28" s="37">
        <v>11.4</v>
      </c>
      <c r="P28" s="37">
        <v>11.6</v>
      </c>
      <c r="Q28" s="37">
        <v>11.7</v>
      </c>
      <c r="R28" s="37">
        <v>11.9</v>
      </c>
      <c r="S28" s="37">
        <v>12.1</v>
      </c>
      <c r="T28" s="37">
        <v>12.3</v>
      </c>
      <c r="U28" s="37">
        <v>12.5</v>
      </c>
      <c r="V28" s="37">
        <v>12.7</v>
      </c>
      <c r="W28" s="37">
        <v>12.8</v>
      </c>
      <c r="Y28" s="37"/>
      <c r="Z28" s="21" t="s">
        <v>183</v>
      </c>
      <c r="AA28" s="37">
        <v>9.6</v>
      </c>
      <c r="AB28" s="37">
        <v>9.6999999999999993</v>
      </c>
      <c r="AC28" s="37">
        <v>9.6999999999999993</v>
      </c>
      <c r="AD28" s="37">
        <v>9.8000000000000007</v>
      </c>
      <c r="AE28" s="37">
        <v>9.9</v>
      </c>
      <c r="AF28" s="37">
        <v>10</v>
      </c>
      <c r="AG28" s="37">
        <v>10.3</v>
      </c>
      <c r="AH28" s="37">
        <v>10.5</v>
      </c>
      <c r="AI28" s="37">
        <v>10.7</v>
      </c>
      <c r="AJ28" s="37">
        <v>10.9</v>
      </c>
      <c r="AK28" s="37">
        <v>11.1</v>
      </c>
      <c r="AL28" s="37">
        <v>11.2</v>
      </c>
      <c r="AM28" s="37">
        <v>11.4</v>
      </c>
      <c r="AN28" s="37">
        <v>11.6</v>
      </c>
      <c r="AO28" s="37">
        <v>11.7</v>
      </c>
      <c r="AP28" s="37">
        <v>11.9</v>
      </c>
      <c r="AQ28" s="37">
        <v>12.1</v>
      </c>
      <c r="AR28" s="37">
        <v>12.3</v>
      </c>
      <c r="AS28" s="37">
        <v>12.5</v>
      </c>
      <c r="AT28" s="37">
        <v>12.7</v>
      </c>
      <c r="AU28" s="37">
        <v>12.8</v>
      </c>
      <c r="AW28" s="37"/>
      <c r="AX28" s="21" t="s">
        <v>183</v>
      </c>
      <c r="AY28" s="37">
        <v>9.6</v>
      </c>
      <c r="AZ28" s="37">
        <v>9.6999999999999993</v>
      </c>
      <c r="BA28" s="37">
        <v>9.6999999999999993</v>
      </c>
      <c r="BB28" s="37">
        <v>9.8000000000000007</v>
      </c>
      <c r="BC28" s="37">
        <v>9.9</v>
      </c>
      <c r="BD28" s="37">
        <v>10</v>
      </c>
      <c r="BE28" s="37">
        <v>10.3</v>
      </c>
      <c r="BF28" s="37">
        <v>10.5</v>
      </c>
      <c r="BG28" s="37">
        <v>10.7</v>
      </c>
      <c r="BH28" s="37">
        <v>10.9</v>
      </c>
      <c r="BI28" s="37">
        <v>11.1</v>
      </c>
      <c r="BJ28" s="37">
        <v>11.2</v>
      </c>
      <c r="BK28" s="37">
        <v>11.4</v>
      </c>
      <c r="BL28" s="37">
        <v>11.6</v>
      </c>
      <c r="BM28" s="37">
        <v>11.7</v>
      </c>
      <c r="BN28" s="37">
        <v>11.9</v>
      </c>
      <c r="BO28" s="37">
        <v>12.1</v>
      </c>
      <c r="BP28" s="37">
        <v>12.3</v>
      </c>
      <c r="BQ28" s="37">
        <v>12.5</v>
      </c>
      <c r="BR28" s="37">
        <v>12.7</v>
      </c>
      <c r="BS28" s="37">
        <v>12.8</v>
      </c>
      <c r="BU28" s="37"/>
      <c r="BV28" s="21" t="s">
        <v>183</v>
      </c>
      <c r="BW28" s="37">
        <v>9.6</v>
      </c>
      <c r="BX28" s="37">
        <v>9.6999999999999993</v>
      </c>
      <c r="BY28" s="37">
        <v>9.6999999999999993</v>
      </c>
      <c r="BZ28" s="37">
        <v>9.8000000000000007</v>
      </c>
      <c r="CA28" s="37">
        <v>9.9</v>
      </c>
      <c r="CB28" s="37">
        <v>10</v>
      </c>
      <c r="CC28" s="37">
        <v>10.3</v>
      </c>
      <c r="CD28" s="37">
        <v>10.5</v>
      </c>
      <c r="CE28" s="37">
        <v>10.7</v>
      </c>
      <c r="CF28" s="37">
        <v>10.9</v>
      </c>
      <c r="CG28" s="37">
        <v>11.1</v>
      </c>
      <c r="CH28" s="37">
        <v>11.2</v>
      </c>
      <c r="CI28" s="37">
        <v>11.4</v>
      </c>
      <c r="CJ28" s="37">
        <v>11.6</v>
      </c>
      <c r="CK28" s="37">
        <v>11.7</v>
      </c>
      <c r="CL28" s="37">
        <v>11.9</v>
      </c>
      <c r="CM28" s="37">
        <v>12.1</v>
      </c>
      <c r="CN28" s="37">
        <v>12.3</v>
      </c>
      <c r="CO28" s="37">
        <v>12.5</v>
      </c>
      <c r="CP28" s="37">
        <v>12.7</v>
      </c>
      <c r="CQ28" s="37">
        <v>12.8</v>
      </c>
      <c r="CS28" s="37"/>
      <c r="CT28" s="21" t="s">
        <v>183</v>
      </c>
      <c r="CU28" s="37">
        <v>9.6</v>
      </c>
      <c r="CV28" s="37">
        <v>9.6999999999999993</v>
      </c>
      <c r="CW28" s="37">
        <v>9.6999999999999993</v>
      </c>
      <c r="CX28" s="37">
        <v>9.8000000000000007</v>
      </c>
      <c r="CY28" s="37">
        <v>9.9</v>
      </c>
      <c r="CZ28" s="37">
        <v>10</v>
      </c>
      <c r="DA28" s="37">
        <v>10.3</v>
      </c>
      <c r="DB28" s="37">
        <v>10.5</v>
      </c>
      <c r="DC28" s="37">
        <v>10.7</v>
      </c>
      <c r="DD28" s="37">
        <v>10.9</v>
      </c>
      <c r="DE28" s="37">
        <v>11.1</v>
      </c>
      <c r="DF28" s="37">
        <v>11.2</v>
      </c>
      <c r="DG28" s="37">
        <v>11.4</v>
      </c>
      <c r="DH28" s="37">
        <v>11.6</v>
      </c>
      <c r="DI28" s="37">
        <v>11.7</v>
      </c>
      <c r="DJ28" s="37">
        <v>11.9</v>
      </c>
      <c r="DK28" s="37">
        <v>12.1</v>
      </c>
      <c r="DL28" s="37">
        <v>12.3</v>
      </c>
      <c r="DM28" s="37">
        <v>12.5</v>
      </c>
      <c r="DN28" s="37">
        <v>12.7</v>
      </c>
      <c r="DO28" s="37">
        <v>12.8</v>
      </c>
      <c r="DQ28" s="37"/>
      <c r="DR28" s="21" t="s">
        <v>183</v>
      </c>
      <c r="DS28" s="37">
        <v>9.6</v>
      </c>
      <c r="DT28" s="37">
        <v>9.6999999999999993</v>
      </c>
      <c r="DU28" s="37">
        <v>9.6999999999999993</v>
      </c>
      <c r="DV28" s="37">
        <v>9.8000000000000007</v>
      </c>
      <c r="DW28" s="37">
        <v>9.9</v>
      </c>
      <c r="DX28" s="37">
        <v>10</v>
      </c>
      <c r="DY28" s="37">
        <v>10.3</v>
      </c>
      <c r="DZ28" s="37">
        <v>10.5</v>
      </c>
      <c r="EA28" s="37">
        <v>10.7</v>
      </c>
      <c r="EB28" s="37">
        <v>10.9</v>
      </c>
      <c r="EC28" s="37">
        <v>11.1</v>
      </c>
      <c r="ED28" s="37">
        <v>11.2</v>
      </c>
      <c r="EE28" s="37">
        <v>11.4</v>
      </c>
      <c r="EF28" s="37">
        <v>11.6</v>
      </c>
      <c r="EG28" s="37">
        <v>11.7</v>
      </c>
      <c r="EH28" s="37">
        <v>11.9</v>
      </c>
      <c r="EI28" s="37">
        <v>12.1</v>
      </c>
      <c r="EJ28" s="37">
        <v>12.3</v>
      </c>
      <c r="EK28" s="37">
        <v>12.5</v>
      </c>
      <c r="EL28" s="37">
        <v>12.7</v>
      </c>
      <c r="EM28" s="37">
        <v>12.8</v>
      </c>
      <c r="EO28" s="37"/>
      <c r="EP28" s="21" t="s">
        <v>183</v>
      </c>
      <c r="EQ28" s="37">
        <v>9.6</v>
      </c>
      <c r="ER28" s="37">
        <v>9.6999999999999993</v>
      </c>
      <c r="ES28" s="37">
        <v>9.6999999999999993</v>
      </c>
      <c r="ET28" s="37">
        <v>9.8000000000000007</v>
      </c>
      <c r="EU28" s="37">
        <v>9.9</v>
      </c>
      <c r="EV28" s="37">
        <v>10</v>
      </c>
      <c r="EW28" s="37">
        <v>10.3</v>
      </c>
      <c r="EX28" s="37">
        <v>10.5</v>
      </c>
      <c r="EY28" s="37">
        <v>10.7</v>
      </c>
      <c r="EZ28" s="37">
        <v>10.9</v>
      </c>
      <c r="FA28" s="37">
        <v>11.1</v>
      </c>
      <c r="FB28" s="37">
        <v>11.2</v>
      </c>
      <c r="FC28" s="37">
        <v>11.4</v>
      </c>
      <c r="FD28" s="37">
        <v>11.6</v>
      </c>
      <c r="FE28" s="37">
        <v>11.7</v>
      </c>
      <c r="FF28" s="37">
        <v>11.9</v>
      </c>
      <c r="FG28" s="37">
        <v>12.1</v>
      </c>
      <c r="FH28" s="37">
        <v>12.3</v>
      </c>
      <c r="FI28" s="37">
        <v>12.5</v>
      </c>
      <c r="FJ28" s="37">
        <v>12.7</v>
      </c>
      <c r="FK28" s="37">
        <v>12.8</v>
      </c>
    </row>
    <row r="29" spans="1:167" ht="14.5">
      <c r="A29" s="206"/>
      <c r="B29" s="206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Y29" s="206"/>
      <c r="Z29" s="206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W29" s="206"/>
      <c r="AX29" s="206"/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U29" s="206"/>
      <c r="BV29" s="206"/>
      <c r="BW29" s="37"/>
      <c r="BX29" s="37"/>
      <c r="BY29" s="37"/>
      <c r="BZ29" s="37"/>
      <c r="CA29" s="37"/>
      <c r="CB29" s="37"/>
      <c r="CC29" s="37"/>
      <c r="CD29" s="37"/>
      <c r="CE29" s="37"/>
      <c r="CF29" s="37"/>
      <c r="CG29" s="37"/>
      <c r="CH29" s="37"/>
      <c r="CI29" s="37"/>
      <c r="CJ29" s="37"/>
      <c r="CK29" s="37"/>
      <c r="CL29" s="37"/>
      <c r="CM29" s="37"/>
      <c r="CN29" s="37"/>
      <c r="CO29" s="37"/>
      <c r="CP29" s="37"/>
      <c r="CQ29" s="37"/>
      <c r="CS29" s="206"/>
      <c r="CT29" s="206"/>
      <c r="CU29" s="37"/>
      <c r="CV29" s="37"/>
      <c r="CW29" s="37"/>
      <c r="CX29" s="37"/>
      <c r="CY29" s="37"/>
      <c r="CZ29" s="37"/>
      <c r="DA29" s="37"/>
      <c r="DB29" s="37"/>
      <c r="DC29" s="37"/>
      <c r="DD29" s="37"/>
      <c r="DE29" s="37"/>
      <c r="DF29" s="37"/>
      <c r="DG29" s="37"/>
      <c r="DH29" s="37"/>
      <c r="DI29" s="37"/>
      <c r="DJ29" s="37"/>
      <c r="DK29" s="37"/>
      <c r="DL29" s="37"/>
      <c r="DM29" s="37"/>
      <c r="DN29" s="37"/>
      <c r="DO29" s="37"/>
      <c r="DQ29" s="206"/>
      <c r="DR29" s="206"/>
      <c r="DS29" s="37"/>
      <c r="DT29" s="37"/>
      <c r="DU29" s="37"/>
      <c r="DV29" s="37"/>
      <c r="DW29" s="37"/>
      <c r="DX29" s="37"/>
      <c r="DY29" s="37"/>
      <c r="DZ29" s="37"/>
      <c r="EA29" s="37"/>
      <c r="EB29" s="37"/>
      <c r="EC29" s="37"/>
      <c r="ED29" s="37"/>
      <c r="EE29" s="37"/>
      <c r="EF29" s="37"/>
      <c r="EG29" s="37"/>
      <c r="EH29" s="37"/>
      <c r="EI29" s="37"/>
      <c r="EJ29" s="37"/>
      <c r="EK29" s="37"/>
      <c r="EL29" s="37"/>
      <c r="EM29" s="37"/>
      <c r="EO29" s="206"/>
      <c r="EP29" s="206"/>
      <c r="EQ29" s="37"/>
      <c r="ER29" s="37"/>
      <c r="ES29" s="37"/>
      <c r="ET29" s="37"/>
      <c r="EU29" s="37"/>
      <c r="EV29" s="37"/>
      <c r="EW29" s="37"/>
      <c r="EX29" s="37"/>
      <c r="EY29" s="37"/>
      <c r="EZ29" s="37"/>
      <c r="FA29" s="37"/>
      <c r="FB29" s="37"/>
      <c r="FC29" s="37"/>
      <c r="FD29" s="37"/>
      <c r="FE29" s="37"/>
      <c r="FF29" s="37"/>
      <c r="FG29" s="37"/>
      <c r="FH29" s="37"/>
      <c r="FI29" s="37"/>
      <c r="FJ29" s="37"/>
      <c r="FK29" s="37"/>
    </row>
    <row r="30" spans="1:167" ht="14.5">
      <c r="A30" s="37"/>
      <c r="B30" s="7" t="s">
        <v>185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37"/>
      <c r="Z30" s="7" t="s">
        <v>185</v>
      </c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37"/>
      <c r="AX30" s="7" t="s">
        <v>185</v>
      </c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37"/>
      <c r="BV30" s="7" t="s">
        <v>185</v>
      </c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37"/>
      <c r="CT30" s="7" t="s">
        <v>185</v>
      </c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37"/>
      <c r="DR30" s="7" t="s">
        <v>185</v>
      </c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37"/>
      <c r="EP30" s="7" t="s">
        <v>185</v>
      </c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4.5">
      <c r="A31" s="37"/>
      <c r="B31" s="21" t="s">
        <v>38</v>
      </c>
      <c r="C31" s="45">
        <v>9898</v>
      </c>
      <c r="D31" s="45">
        <v>9829</v>
      </c>
      <c r="E31" s="45">
        <v>9797</v>
      </c>
      <c r="F31" s="45">
        <v>9717</v>
      </c>
      <c r="G31" s="45">
        <v>9531</v>
      </c>
      <c r="H31" s="45">
        <v>9345</v>
      </c>
      <c r="I31" s="45">
        <v>9181</v>
      </c>
      <c r="J31" s="45">
        <v>9015</v>
      </c>
      <c r="K31" s="45">
        <v>9048</v>
      </c>
      <c r="L31" s="45">
        <v>9064</v>
      </c>
      <c r="M31" s="45">
        <v>9086</v>
      </c>
      <c r="N31" s="45">
        <v>9080</v>
      </c>
      <c r="O31" s="45">
        <v>9090</v>
      </c>
      <c r="P31" s="45">
        <v>9101</v>
      </c>
      <c r="Q31" s="45">
        <v>9111</v>
      </c>
      <c r="R31" s="45">
        <v>9121</v>
      </c>
      <c r="S31" s="45">
        <v>9132</v>
      </c>
      <c r="T31" s="45">
        <v>9142</v>
      </c>
      <c r="U31" s="45">
        <v>9152</v>
      </c>
      <c r="V31" s="45">
        <v>9162</v>
      </c>
      <c r="W31" s="45">
        <v>9172</v>
      </c>
      <c r="Y31" s="37"/>
      <c r="Z31" s="21" t="s">
        <v>38</v>
      </c>
      <c r="AA31" s="45">
        <v>9898</v>
      </c>
      <c r="AB31" s="45">
        <v>9829</v>
      </c>
      <c r="AC31" s="45">
        <v>9797</v>
      </c>
      <c r="AD31" s="45">
        <v>9717</v>
      </c>
      <c r="AE31" s="45">
        <v>9531</v>
      </c>
      <c r="AF31" s="45">
        <v>9345</v>
      </c>
      <c r="AG31" s="45">
        <v>9181</v>
      </c>
      <c r="AH31" s="45">
        <v>9015</v>
      </c>
      <c r="AI31" s="45">
        <v>9048</v>
      </c>
      <c r="AJ31" s="45">
        <v>9064</v>
      </c>
      <c r="AK31" s="45">
        <v>9086</v>
      </c>
      <c r="AL31" s="45">
        <v>9080</v>
      </c>
      <c r="AM31" s="45">
        <v>9090</v>
      </c>
      <c r="AN31" s="45">
        <v>9101</v>
      </c>
      <c r="AO31" s="45">
        <v>9111</v>
      </c>
      <c r="AP31" s="45">
        <v>9121</v>
      </c>
      <c r="AQ31" s="45">
        <v>9132</v>
      </c>
      <c r="AR31" s="45">
        <v>9142</v>
      </c>
      <c r="AS31" s="45">
        <v>9152</v>
      </c>
      <c r="AT31" s="45">
        <v>9162</v>
      </c>
      <c r="AU31" s="45">
        <v>9172</v>
      </c>
      <c r="AW31" s="37"/>
      <c r="AX31" s="21" t="s">
        <v>38</v>
      </c>
      <c r="AY31" s="45">
        <v>9898</v>
      </c>
      <c r="AZ31" s="45">
        <v>9829</v>
      </c>
      <c r="BA31" s="45">
        <v>9797</v>
      </c>
      <c r="BB31" s="45">
        <v>9717</v>
      </c>
      <c r="BC31" s="45">
        <v>9531</v>
      </c>
      <c r="BD31" s="45">
        <v>9345</v>
      </c>
      <c r="BE31" s="45">
        <v>9181</v>
      </c>
      <c r="BF31" s="45">
        <v>9015</v>
      </c>
      <c r="BG31" s="45">
        <v>9048</v>
      </c>
      <c r="BH31" s="45">
        <v>9064</v>
      </c>
      <c r="BI31" s="45">
        <v>9086</v>
      </c>
      <c r="BJ31" s="45">
        <v>9080</v>
      </c>
      <c r="BK31" s="45">
        <v>9090</v>
      </c>
      <c r="BL31" s="45">
        <v>9101</v>
      </c>
      <c r="BM31" s="45">
        <v>9111</v>
      </c>
      <c r="BN31" s="45">
        <v>9121</v>
      </c>
      <c r="BO31" s="45">
        <v>9132</v>
      </c>
      <c r="BP31" s="45">
        <v>9142</v>
      </c>
      <c r="BQ31" s="45">
        <v>9152</v>
      </c>
      <c r="BR31" s="45">
        <v>9162</v>
      </c>
      <c r="BS31" s="45">
        <v>9172</v>
      </c>
      <c r="BU31" s="37"/>
      <c r="BV31" s="21" t="s">
        <v>38</v>
      </c>
      <c r="BW31" s="45">
        <v>9898</v>
      </c>
      <c r="BX31" s="45">
        <v>9829</v>
      </c>
      <c r="BY31" s="45">
        <v>9797</v>
      </c>
      <c r="BZ31" s="45">
        <v>9717</v>
      </c>
      <c r="CA31" s="45">
        <v>9531</v>
      </c>
      <c r="CB31" s="45">
        <v>9345</v>
      </c>
      <c r="CC31" s="45">
        <v>9181</v>
      </c>
      <c r="CD31" s="45">
        <v>9015</v>
      </c>
      <c r="CE31" s="45">
        <v>9048</v>
      </c>
      <c r="CF31" s="45">
        <v>9064</v>
      </c>
      <c r="CG31" s="45">
        <v>9086</v>
      </c>
      <c r="CH31" s="45">
        <v>9080</v>
      </c>
      <c r="CI31" s="45">
        <v>9090</v>
      </c>
      <c r="CJ31" s="45">
        <v>9101</v>
      </c>
      <c r="CK31" s="45">
        <v>9111</v>
      </c>
      <c r="CL31" s="45">
        <v>9121</v>
      </c>
      <c r="CM31" s="45">
        <v>9132</v>
      </c>
      <c r="CN31" s="45">
        <v>9142</v>
      </c>
      <c r="CO31" s="45">
        <v>9152</v>
      </c>
      <c r="CP31" s="45">
        <v>9162</v>
      </c>
      <c r="CQ31" s="45">
        <v>9172</v>
      </c>
      <c r="CS31" s="37"/>
      <c r="CT31" s="21" t="s">
        <v>38</v>
      </c>
      <c r="CU31" s="45">
        <v>9898</v>
      </c>
      <c r="CV31" s="45">
        <v>9829</v>
      </c>
      <c r="CW31" s="45">
        <v>9797</v>
      </c>
      <c r="CX31" s="45">
        <v>9717</v>
      </c>
      <c r="CY31" s="45">
        <v>9531</v>
      </c>
      <c r="CZ31" s="45">
        <v>9345</v>
      </c>
      <c r="DA31" s="45">
        <v>9181</v>
      </c>
      <c r="DB31" s="45">
        <v>9015</v>
      </c>
      <c r="DC31" s="45">
        <v>9048</v>
      </c>
      <c r="DD31" s="45">
        <v>9064</v>
      </c>
      <c r="DE31" s="45">
        <v>9086</v>
      </c>
      <c r="DF31" s="45">
        <v>9080</v>
      </c>
      <c r="DG31" s="45">
        <v>9090</v>
      </c>
      <c r="DH31" s="45">
        <v>9101</v>
      </c>
      <c r="DI31" s="45">
        <v>9111</v>
      </c>
      <c r="DJ31" s="45">
        <v>9121</v>
      </c>
      <c r="DK31" s="45">
        <v>9132</v>
      </c>
      <c r="DL31" s="45">
        <v>9142</v>
      </c>
      <c r="DM31" s="45">
        <v>9152</v>
      </c>
      <c r="DN31" s="45">
        <v>9162</v>
      </c>
      <c r="DO31" s="45">
        <v>9172</v>
      </c>
      <c r="DQ31" s="37"/>
      <c r="DR31" s="21" t="s">
        <v>38</v>
      </c>
      <c r="DS31" s="45">
        <v>9898</v>
      </c>
      <c r="DT31" s="45">
        <v>9829</v>
      </c>
      <c r="DU31" s="45">
        <v>9797</v>
      </c>
      <c r="DV31" s="45">
        <v>9717</v>
      </c>
      <c r="DW31" s="45">
        <v>9531</v>
      </c>
      <c r="DX31" s="45">
        <v>9345</v>
      </c>
      <c r="DY31" s="45">
        <v>9181</v>
      </c>
      <c r="DZ31" s="45">
        <v>9015</v>
      </c>
      <c r="EA31" s="45">
        <v>9048</v>
      </c>
      <c r="EB31" s="45">
        <v>9064</v>
      </c>
      <c r="EC31" s="45">
        <v>9086</v>
      </c>
      <c r="ED31" s="45">
        <v>9080</v>
      </c>
      <c r="EE31" s="45">
        <v>9090</v>
      </c>
      <c r="EF31" s="45">
        <v>9101</v>
      </c>
      <c r="EG31" s="45">
        <v>9111</v>
      </c>
      <c r="EH31" s="45">
        <v>9121</v>
      </c>
      <c r="EI31" s="45">
        <v>9132</v>
      </c>
      <c r="EJ31" s="45">
        <v>9142</v>
      </c>
      <c r="EK31" s="45">
        <v>9152</v>
      </c>
      <c r="EL31" s="45">
        <v>9162</v>
      </c>
      <c r="EM31" s="45">
        <v>9172</v>
      </c>
      <c r="EO31" s="37"/>
      <c r="EP31" s="21" t="s">
        <v>38</v>
      </c>
      <c r="EQ31" s="45">
        <v>9898</v>
      </c>
      <c r="ER31" s="45">
        <v>9829</v>
      </c>
      <c r="ES31" s="45">
        <v>9797</v>
      </c>
      <c r="ET31" s="45">
        <v>9717</v>
      </c>
      <c r="EU31" s="45">
        <v>9531</v>
      </c>
      <c r="EV31" s="45">
        <v>9345</v>
      </c>
      <c r="EW31" s="45">
        <v>9181</v>
      </c>
      <c r="EX31" s="45">
        <v>9015</v>
      </c>
      <c r="EY31" s="45">
        <v>9048</v>
      </c>
      <c r="EZ31" s="45">
        <v>9064</v>
      </c>
      <c r="FA31" s="45">
        <v>9086</v>
      </c>
      <c r="FB31" s="45">
        <v>9080</v>
      </c>
      <c r="FC31" s="45">
        <v>9090</v>
      </c>
      <c r="FD31" s="45">
        <v>9101</v>
      </c>
      <c r="FE31" s="45">
        <v>9111</v>
      </c>
      <c r="FF31" s="45">
        <v>9121</v>
      </c>
      <c r="FG31" s="45">
        <v>9132</v>
      </c>
      <c r="FH31" s="45">
        <v>9142</v>
      </c>
      <c r="FI31" s="45">
        <v>9152</v>
      </c>
      <c r="FJ31" s="45">
        <v>9162</v>
      </c>
      <c r="FK31" s="45">
        <v>9172</v>
      </c>
    </row>
    <row r="32" spans="1:167" ht="14.5">
      <c r="A32" s="37"/>
      <c r="B32" s="21" t="s">
        <v>39</v>
      </c>
      <c r="C32" s="45">
        <v>33466</v>
      </c>
      <c r="D32" s="45">
        <v>33624</v>
      </c>
      <c r="E32" s="45">
        <v>33768</v>
      </c>
      <c r="F32" s="45">
        <v>33919</v>
      </c>
      <c r="G32" s="45">
        <v>33389</v>
      </c>
      <c r="H32" s="45">
        <v>32873</v>
      </c>
      <c r="I32" s="45">
        <v>32372</v>
      </c>
      <c r="J32" s="45">
        <v>31873</v>
      </c>
      <c r="K32" s="45">
        <v>31872</v>
      </c>
      <c r="L32" s="45">
        <v>31884</v>
      </c>
      <c r="M32" s="45">
        <v>31886</v>
      </c>
      <c r="N32" s="45">
        <v>33236</v>
      </c>
      <c r="O32" s="45">
        <v>33225</v>
      </c>
      <c r="P32" s="45">
        <v>33225</v>
      </c>
      <c r="Q32" s="45">
        <v>33220</v>
      </c>
      <c r="R32" s="45">
        <v>33215</v>
      </c>
      <c r="S32" s="45">
        <v>33213</v>
      </c>
      <c r="T32" s="45">
        <v>33208</v>
      </c>
      <c r="U32" s="45">
        <v>33205</v>
      </c>
      <c r="V32" s="45">
        <v>33202</v>
      </c>
      <c r="W32" s="45">
        <v>33199</v>
      </c>
      <c r="Y32" s="37"/>
      <c r="Z32" s="21" t="s">
        <v>39</v>
      </c>
      <c r="AA32" s="45">
        <v>33466</v>
      </c>
      <c r="AB32" s="45">
        <v>33624</v>
      </c>
      <c r="AC32" s="45">
        <v>33768</v>
      </c>
      <c r="AD32" s="45">
        <v>33919</v>
      </c>
      <c r="AE32" s="45">
        <v>33389</v>
      </c>
      <c r="AF32" s="45">
        <v>32873</v>
      </c>
      <c r="AG32" s="45">
        <v>32372</v>
      </c>
      <c r="AH32" s="45">
        <v>31873</v>
      </c>
      <c r="AI32" s="45">
        <v>31872</v>
      </c>
      <c r="AJ32" s="45">
        <v>31884</v>
      </c>
      <c r="AK32" s="45">
        <v>31886</v>
      </c>
      <c r="AL32" s="45">
        <v>33236</v>
      </c>
      <c r="AM32" s="45">
        <v>33225</v>
      </c>
      <c r="AN32" s="45">
        <v>33225</v>
      </c>
      <c r="AO32" s="45">
        <v>33220</v>
      </c>
      <c r="AP32" s="45">
        <v>33215</v>
      </c>
      <c r="AQ32" s="45">
        <v>33213</v>
      </c>
      <c r="AR32" s="45">
        <v>33208</v>
      </c>
      <c r="AS32" s="45">
        <v>33205</v>
      </c>
      <c r="AT32" s="45">
        <v>33202</v>
      </c>
      <c r="AU32" s="45">
        <v>33199</v>
      </c>
      <c r="AW32" s="37"/>
      <c r="AX32" s="21" t="s">
        <v>39</v>
      </c>
      <c r="AY32" s="45">
        <v>33466</v>
      </c>
      <c r="AZ32" s="45">
        <v>33624</v>
      </c>
      <c r="BA32" s="45">
        <v>33768</v>
      </c>
      <c r="BB32" s="45">
        <v>33919</v>
      </c>
      <c r="BC32" s="45">
        <v>33389</v>
      </c>
      <c r="BD32" s="45">
        <v>32873</v>
      </c>
      <c r="BE32" s="45">
        <v>32372</v>
      </c>
      <c r="BF32" s="45">
        <v>31873</v>
      </c>
      <c r="BG32" s="45">
        <v>31872</v>
      </c>
      <c r="BH32" s="45">
        <v>31884</v>
      </c>
      <c r="BI32" s="45">
        <v>31886</v>
      </c>
      <c r="BJ32" s="45">
        <v>33236</v>
      </c>
      <c r="BK32" s="45">
        <v>33225</v>
      </c>
      <c r="BL32" s="45">
        <v>33225</v>
      </c>
      <c r="BM32" s="45">
        <v>33220</v>
      </c>
      <c r="BN32" s="45">
        <v>33215</v>
      </c>
      <c r="BO32" s="45">
        <v>33213</v>
      </c>
      <c r="BP32" s="45">
        <v>33208</v>
      </c>
      <c r="BQ32" s="45">
        <v>33205</v>
      </c>
      <c r="BR32" s="45">
        <v>33202</v>
      </c>
      <c r="BS32" s="45">
        <v>33199</v>
      </c>
      <c r="BU32" s="37"/>
      <c r="BV32" s="21" t="s">
        <v>39</v>
      </c>
      <c r="BW32" s="45">
        <v>33466</v>
      </c>
      <c r="BX32" s="45">
        <v>33624</v>
      </c>
      <c r="BY32" s="45">
        <v>33768</v>
      </c>
      <c r="BZ32" s="45">
        <v>33919</v>
      </c>
      <c r="CA32" s="45">
        <v>33389</v>
      </c>
      <c r="CB32" s="45">
        <v>32873</v>
      </c>
      <c r="CC32" s="45">
        <v>32372</v>
      </c>
      <c r="CD32" s="45">
        <v>31873</v>
      </c>
      <c r="CE32" s="45">
        <v>31872</v>
      </c>
      <c r="CF32" s="45">
        <v>31884</v>
      </c>
      <c r="CG32" s="45">
        <v>31886</v>
      </c>
      <c r="CH32" s="45">
        <v>33236</v>
      </c>
      <c r="CI32" s="45">
        <v>33225</v>
      </c>
      <c r="CJ32" s="45">
        <v>33225</v>
      </c>
      <c r="CK32" s="45">
        <v>33220</v>
      </c>
      <c r="CL32" s="45">
        <v>33215</v>
      </c>
      <c r="CM32" s="45">
        <v>33213</v>
      </c>
      <c r="CN32" s="45">
        <v>33208</v>
      </c>
      <c r="CO32" s="45">
        <v>33205</v>
      </c>
      <c r="CP32" s="45">
        <v>33202</v>
      </c>
      <c r="CQ32" s="45">
        <v>33199</v>
      </c>
      <c r="CS32" s="37"/>
      <c r="CT32" s="21" t="s">
        <v>39</v>
      </c>
      <c r="CU32" s="45">
        <v>33466</v>
      </c>
      <c r="CV32" s="45">
        <v>33624</v>
      </c>
      <c r="CW32" s="45">
        <v>33768</v>
      </c>
      <c r="CX32" s="45">
        <v>33919</v>
      </c>
      <c r="CY32" s="45">
        <v>33389</v>
      </c>
      <c r="CZ32" s="45">
        <v>32873</v>
      </c>
      <c r="DA32" s="45">
        <v>32372</v>
      </c>
      <c r="DB32" s="45">
        <v>31873</v>
      </c>
      <c r="DC32" s="45">
        <v>31872</v>
      </c>
      <c r="DD32" s="45">
        <v>31884</v>
      </c>
      <c r="DE32" s="45">
        <v>31886</v>
      </c>
      <c r="DF32" s="45">
        <v>33236</v>
      </c>
      <c r="DG32" s="45">
        <v>33225</v>
      </c>
      <c r="DH32" s="45">
        <v>33225</v>
      </c>
      <c r="DI32" s="45">
        <v>33220</v>
      </c>
      <c r="DJ32" s="45">
        <v>33215</v>
      </c>
      <c r="DK32" s="45">
        <v>33213</v>
      </c>
      <c r="DL32" s="45">
        <v>33208</v>
      </c>
      <c r="DM32" s="45">
        <v>33205</v>
      </c>
      <c r="DN32" s="45">
        <v>33202</v>
      </c>
      <c r="DO32" s="45">
        <v>33199</v>
      </c>
      <c r="DQ32" s="37"/>
      <c r="DR32" s="21" t="s">
        <v>39</v>
      </c>
      <c r="DS32" s="45">
        <v>33466</v>
      </c>
      <c r="DT32" s="45">
        <v>33624</v>
      </c>
      <c r="DU32" s="45">
        <v>33768</v>
      </c>
      <c r="DV32" s="45">
        <v>33919</v>
      </c>
      <c r="DW32" s="45">
        <v>33389</v>
      </c>
      <c r="DX32" s="45">
        <v>32873</v>
      </c>
      <c r="DY32" s="45">
        <v>32372</v>
      </c>
      <c r="DZ32" s="45">
        <v>31873</v>
      </c>
      <c r="EA32" s="45">
        <v>31872</v>
      </c>
      <c r="EB32" s="45">
        <v>31884</v>
      </c>
      <c r="EC32" s="45">
        <v>31886</v>
      </c>
      <c r="ED32" s="45">
        <v>33236</v>
      </c>
      <c r="EE32" s="45">
        <v>33225</v>
      </c>
      <c r="EF32" s="45">
        <v>33225</v>
      </c>
      <c r="EG32" s="45">
        <v>33220</v>
      </c>
      <c r="EH32" s="45">
        <v>33215</v>
      </c>
      <c r="EI32" s="45">
        <v>33213</v>
      </c>
      <c r="EJ32" s="45">
        <v>33208</v>
      </c>
      <c r="EK32" s="45">
        <v>33205</v>
      </c>
      <c r="EL32" s="45">
        <v>33202</v>
      </c>
      <c r="EM32" s="45">
        <v>33199</v>
      </c>
      <c r="EO32" s="37"/>
      <c r="EP32" s="21" t="s">
        <v>39</v>
      </c>
      <c r="EQ32" s="45">
        <v>33466</v>
      </c>
      <c r="ER32" s="45">
        <v>33624</v>
      </c>
      <c r="ES32" s="45">
        <v>33768</v>
      </c>
      <c r="ET32" s="45">
        <v>33919</v>
      </c>
      <c r="EU32" s="45">
        <v>33389</v>
      </c>
      <c r="EV32" s="45">
        <v>32873</v>
      </c>
      <c r="EW32" s="45">
        <v>32372</v>
      </c>
      <c r="EX32" s="45">
        <v>31873</v>
      </c>
      <c r="EY32" s="45">
        <v>31872</v>
      </c>
      <c r="EZ32" s="45">
        <v>31884</v>
      </c>
      <c r="FA32" s="45">
        <v>31886</v>
      </c>
      <c r="FB32" s="45">
        <v>33236</v>
      </c>
      <c r="FC32" s="45">
        <v>33225</v>
      </c>
      <c r="FD32" s="45">
        <v>33225</v>
      </c>
      <c r="FE32" s="45">
        <v>33220</v>
      </c>
      <c r="FF32" s="45">
        <v>33215</v>
      </c>
      <c r="FG32" s="45">
        <v>33213</v>
      </c>
      <c r="FH32" s="45">
        <v>33208</v>
      </c>
      <c r="FI32" s="45">
        <v>33205</v>
      </c>
      <c r="FJ32" s="45">
        <v>33202</v>
      </c>
      <c r="FK32" s="45">
        <v>33199</v>
      </c>
    </row>
    <row r="33" spans="1:167" ht="14.5">
      <c r="A33" s="206"/>
      <c r="B33" s="206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Y33" s="206"/>
      <c r="Z33" s="206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W33" s="206"/>
      <c r="AX33" s="206"/>
      <c r="AY33" s="37"/>
      <c r="AZ33" s="37"/>
      <c r="BA33" s="37"/>
      <c r="BB33" s="37"/>
      <c r="BC33" s="37"/>
      <c r="BD33" s="37"/>
      <c r="BE33" s="37"/>
      <c r="BF33" s="37"/>
      <c r="BG33" s="37"/>
      <c r="BH33" s="37"/>
      <c r="BI33" s="37"/>
      <c r="BJ33" s="37"/>
      <c r="BK33" s="37"/>
      <c r="BL33" s="37"/>
      <c r="BM33" s="37"/>
      <c r="BN33" s="37"/>
      <c r="BO33" s="37"/>
      <c r="BP33" s="37"/>
      <c r="BQ33" s="37"/>
      <c r="BR33" s="37"/>
      <c r="BS33" s="37"/>
      <c r="BU33" s="206"/>
      <c r="BV33" s="206"/>
      <c r="BW33" s="37"/>
      <c r="BX33" s="37"/>
      <c r="BY33" s="37"/>
      <c r="BZ33" s="37"/>
      <c r="CA33" s="37"/>
      <c r="CB33" s="37"/>
      <c r="CC33" s="37"/>
      <c r="CD33" s="37"/>
      <c r="CE33" s="37"/>
      <c r="CF33" s="37"/>
      <c r="CG33" s="37"/>
      <c r="CH33" s="37"/>
      <c r="CI33" s="37"/>
      <c r="CJ33" s="37"/>
      <c r="CK33" s="37"/>
      <c r="CL33" s="37"/>
      <c r="CM33" s="37"/>
      <c r="CN33" s="37"/>
      <c r="CO33" s="37"/>
      <c r="CP33" s="37"/>
      <c r="CQ33" s="37"/>
      <c r="CS33" s="206"/>
      <c r="CT33" s="206"/>
      <c r="CU33" s="37"/>
      <c r="CV33" s="37"/>
      <c r="CW33" s="37"/>
      <c r="CX33" s="37"/>
      <c r="CY33" s="37"/>
      <c r="CZ33" s="37"/>
      <c r="DA33" s="37"/>
      <c r="DB33" s="37"/>
      <c r="DC33" s="37"/>
      <c r="DD33" s="37"/>
      <c r="DE33" s="37"/>
      <c r="DF33" s="37"/>
      <c r="DG33" s="37"/>
      <c r="DH33" s="37"/>
      <c r="DI33" s="37"/>
      <c r="DJ33" s="37"/>
      <c r="DK33" s="37"/>
      <c r="DL33" s="37"/>
      <c r="DM33" s="37"/>
      <c r="DN33" s="37"/>
      <c r="DO33" s="37"/>
      <c r="DQ33" s="206"/>
      <c r="DR33" s="206"/>
      <c r="DS33" s="37"/>
      <c r="DT33" s="37"/>
      <c r="DU33" s="37"/>
      <c r="DV33" s="37"/>
      <c r="DW33" s="37"/>
      <c r="DX33" s="37"/>
      <c r="DY33" s="37"/>
      <c r="DZ33" s="37"/>
      <c r="EA33" s="37"/>
      <c r="EB33" s="37"/>
      <c r="EC33" s="37"/>
      <c r="ED33" s="37"/>
      <c r="EE33" s="37"/>
      <c r="EF33" s="37"/>
      <c r="EG33" s="37"/>
      <c r="EH33" s="37"/>
      <c r="EI33" s="37"/>
      <c r="EJ33" s="37"/>
      <c r="EK33" s="37"/>
      <c r="EL33" s="37"/>
      <c r="EM33" s="37"/>
      <c r="EO33" s="206"/>
      <c r="EP33" s="206"/>
      <c r="EQ33" s="37"/>
      <c r="ER33" s="37"/>
      <c r="ES33" s="37"/>
      <c r="ET33" s="37"/>
      <c r="EU33" s="37"/>
      <c r="EV33" s="37"/>
      <c r="EW33" s="37"/>
      <c r="EX33" s="37"/>
      <c r="EY33" s="37"/>
      <c r="EZ33" s="37"/>
      <c r="FA33" s="37"/>
      <c r="FB33" s="37"/>
      <c r="FC33" s="37"/>
      <c r="FD33" s="37"/>
      <c r="FE33" s="37"/>
      <c r="FF33" s="37"/>
      <c r="FG33" s="37"/>
      <c r="FH33" s="37"/>
      <c r="FI33" s="37"/>
      <c r="FJ33" s="37"/>
      <c r="FK33" s="37"/>
    </row>
    <row r="34" spans="1:167" ht="14.5">
      <c r="A34" s="206" t="s">
        <v>186</v>
      </c>
      <c r="B34" s="206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Y34" s="206" t="s">
        <v>186</v>
      </c>
      <c r="Z34" s="206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7"/>
      <c r="AU34" s="37"/>
      <c r="AW34" s="206" t="s">
        <v>186</v>
      </c>
      <c r="AX34" s="206"/>
      <c r="AY34" s="37"/>
      <c r="AZ34" s="37"/>
      <c r="BA34" s="37"/>
      <c r="BB34" s="37"/>
      <c r="BC34" s="37"/>
      <c r="BD34" s="37"/>
      <c r="BE34" s="37"/>
      <c r="BF34" s="37"/>
      <c r="BG34" s="37"/>
      <c r="BH34" s="37"/>
      <c r="BI34" s="37"/>
      <c r="BJ34" s="37"/>
      <c r="BK34" s="37"/>
      <c r="BL34" s="37"/>
      <c r="BM34" s="37"/>
      <c r="BN34" s="37"/>
      <c r="BO34" s="37"/>
      <c r="BP34" s="37"/>
      <c r="BQ34" s="37"/>
      <c r="BR34" s="37"/>
      <c r="BS34" s="37"/>
      <c r="BU34" s="206" t="s">
        <v>186</v>
      </c>
      <c r="BV34" s="206"/>
      <c r="BW34" s="37"/>
      <c r="BX34" s="37"/>
      <c r="BY34" s="37"/>
      <c r="BZ34" s="37"/>
      <c r="CA34" s="37"/>
      <c r="CB34" s="37"/>
      <c r="CC34" s="37"/>
      <c r="CD34" s="37"/>
      <c r="CE34" s="37"/>
      <c r="CF34" s="37"/>
      <c r="CG34" s="37"/>
      <c r="CH34" s="37"/>
      <c r="CI34" s="37"/>
      <c r="CJ34" s="37"/>
      <c r="CK34" s="37"/>
      <c r="CL34" s="37"/>
      <c r="CM34" s="37"/>
      <c r="CN34" s="37"/>
      <c r="CO34" s="37"/>
      <c r="CP34" s="37"/>
      <c r="CQ34" s="37"/>
      <c r="CS34" s="206" t="s">
        <v>186</v>
      </c>
      <c r="CT34" s="206"/>
      <c r="CU34" s="37"/>
      <c r="CV34" s="37"/>
      <c r="CW34" s="37"/>
      <c r="CX34" s="37"/>
      <c r="CY34" s="37"/>
      <c r="CZ34" s="37"/>
      <c r="DA34" s="37"/>
      <c r="DB34" s="37"/>
      <c r="DC34" s="37"/>
      <c r="DD34" s="37"/>
      <c r="DE34" s="37"/>
      <c r="DF34" s="37"/>
      <c r="DG34" s="37"/>
      <c r="DH34" s="37"/>
      <c r="DI34" s="37"/>
      <c r="DJ34" s="37"/>
      <c r="DK34" s="37"/>
      <c r="DL34" s="37"/>
      <c r="DM34" s="37"/>
      <c r="DN34" s="37"/>
      <c r="DO34" s="37"/>
      <c r="DQ34" s="206" t="s">
        <v>186</v>
      </c>
      <c r="DR34" s="206"/>
      <c r="DS34" s="37"/>
      <c r="DT34" s="37"/>
      <c r="DU34" s="37"/>
      <c r="DV34" s="37"/>
      <c r="DW34" s="37"/>
      <c r="DX34" s="37"/>
      <c r="DY34" s="37"/>
      <c r="DZ34" s="37"/>
      <c r="EA34" s="37"/>
      <c r="EB34" s="37"/>
      <c r="EC34" s="37"/>
      <c r="ED34" s="37"/>
      <c r="EE34" s="37"/>
      <c r="EF34" s="37"/>
      <c r="EG34" s="37"/>
      <c r="EH34" s="37"/>
      <c r="EI34" s="37"/>
      <c r="EJ34" s="37"/>
      <c r="EK34" s="37"/>
      <c r="EL34" s="37"/>
      <c r="EM34" s="37"/>
      <c r="EO34" s="206" t="s">
        <v>186</v>
      </c>
      <c r="EP34" s="206"/>
      <c r="EQ34" s="37"/>
      <c r="ER34" s="37"/>
      <c r="ES34" s="37"/>
      <c r="ET34" s="37"/>
      <c r="EU34" s="37"/>
      <c r="EV34" s="37"/>
      <c r="EW34" s="37"/>
      <c r="EX34" s="37"/>
      <c r="EY34" s="37"/>
      <c r="EZ34" s="37"/>
      <c r="FA34" s="37"/>
      <c r="FB34" s="37"/>
      <c r="FC34" s="37"/>
      <c r="FD34" s="37"/>
      <c r="FE34" s="37"/>
      <c r="FF34" s="37"/>
      <c r="FG34" s="37"/>
      <c r="FH34" s="37"/>
      <c r="FI34" s="37"/>
      <c r="FJ34" s="37"/>
      <c r="FK34" s="37"/>
    </row>
    <row r="35" spans="1:167" ht="14.5">
      <c r="A35" s="206" t="s">
        <v>187</v>
      </c>
      <c r="B35" s="206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Y35" s="206" t="s">
        <v>187</v>
      </c>
      <c r="Z35" s="206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7"/>
      <c r="AU35" s="37"/>
      <c r="AW35" s="206" t="s">
        <v>187</v>
      </c>
      <c r="AX35" s="206"/>
      <c r="AY35" s="37"/>
      <c r="AZ35" s="37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7"/>
      <c r="BP35" s="37"/>
      <c r="BQ35" s="37"/>
      <c r="BR35" s="37"/>
      <c r="BS35" s="37"/>
      <c r="BU35" s="206" t="s">
        <v>187</v>
      </c>
      <c r="BV35" s="206"/>
      <c r="BW35" s="37"/>
      <c r="BX35" s="37"/>
      <c r="BY35" s="37"/>
      <c r="BZ35" s="37"/>
      <c r="CA35" s="37"/>
      <c r="CB35" s="37"/>
      <c r="CC35" s="37"/>
      <c r="CD35" s="37"/>
      <c r="CE35" s="37"/>
      <c r="CF35" s="37"/>
      <c r="CG35" s="37"/>
      <c r="CH35" s="37"/>
      <c r="CI35" s="37"/>
      <c r="CJ35" s="37"/>
      <c r="CK35" s="37"/>
      <c r="CL35" s="37"/>
      <c r="CM35" s="37"/>
      <c r="CN35" s="37"/>
      <c r="CO35" s="37"/>
      <c r="CP35" s="37"/>
      <c r="CQ35" s="37"/>
      <c r="CS35" s="206" t="s">
        <v>187</v>
      </c>
      <c r="CT35" s="206"/>
      <c r="CU35" s="37"/>
      <c r="CV35" s="37"/>
      <c r="CW35" s="37"/>
      <c r="CX35" s="37"/>
      <c r="CY35" s="37"/>
      <c r="CZ35" s="37"/>
      <c r="DA35" s="37"/>
      <c r="DB35" s="37"/>
      <c r="DC35" s="37"/>
      <c r="DD35" s="37"/>
      <c r="DE35" s="37"/>
      <c r="DF35" s="37"/>
      <c r="DG35" s="37"/>
      <c r="DH35" s="37"/>
      <c r="DI35" s="37"/>
      <c r="DJ35" s="37"/>
      <c r="DK35" s="37"/>
      <c r="DL35" s="37"/>
      <c r="DM35" s="37"/>
      <c r="DN35" s="37"/>
      <c r="DO35" s="37"/>
      <c r="DQ35" s="206" t="s">
        <v>187</v>
      </c>
      <c r="DR35" s="206"/>
      <c r="DS35" s="37"/>
      <c r="DT35" s="37"/>
      <c r="DU35" s="37"/>
      <c r="DV35" s="37"/>
      <c r="DW35" s="37"/>
      <c r="DX35" s="37"/>
      <c r="DY35" s="37"/>
      <c r="DZ35" s="37"/>
      <c r="EA35" s="37"/>
      <c r="EB35" s="37"/>
      <c r="EC35" s="37"/>
      <c r="ED35" s="37"/>
      <c r="EE35" s="37"/>
      <c r="EF35" s="37"/>
      <c r="EG35" s="37"/>
      <c r="EH35" s="37"/>
      <c r="EI35" s="37"/>
      <c r="EJ35" s="37"/>
      <c r="EK35" s="37"/>
      <c r="EL35" s="37"/>
      <c r="EM35" s="37"/>
      <c r="EO35" s="206" t="s">
        <v>187</v>
      </c>
      <c r="EP35" s="206"/>
      <c r="EQ35" s="37"/>
      <c r="ER35" s="37"/>
      <c r="ES35" s="37"/>
      <c r="ET35" s="37"/>
      <c r="EU35" s="37"/>
      <c r="EV35" s="37"/>
      <c r="EW35" s="37"/>
      <c r="EX35" s="37"/>
      <c r="EY35" s="37"/>
      <c r="EZ35" s="37"/>
      <c r="FA35" s="37"/>
      <c r="FB35" s="37"/>
      <c r="FC35" s="37"/>
      <c r="FD35" s="37"/>
      <c r="FE35" s="37"/>
      <c r="FF35" s="37"/>
      <c r="FG35" s="37"/>
      <c r="FH35" s="37"/>
      <c r="FI35" s="37"/>
      <c r="FJ35" s="37"/>
      <c r="FK35" s="37"/>
    </row>
    <row r="36" spans="1:167" ht="14.5">
      <c r="A36" s="206"/>
      <c r="B36" s="206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Y36" s="206"/>
      <c r="Z36" s="206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W36" s="206"/>
      <c r="AX36" s="206"/>
      <c r="AY36" s="37"/>
      <c r="AZ36" s="37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7"/>
      <c r="BP36" s="37"/>
      <c r="BQ36" s="37"/>
      <c r="BR36" s="37"/>
      <c r="BS36" s="37"/>
      <c r="BU36" s="206"/>
      <c r="BV36" s="206"/>
      <c r="BW36" s="37"/>
      <c r="BX36" s="37"/>
      <c r="BY36" s="37"/>
      <c r="BZ36" s="37"/>
      <c r="CA36" s="37"/>
      <c r="CB36" s="37"/>
      <c r="CC36" s="37"/>
      <c r="CD36" s="37"/>
      <c r="CE36" s="37"/>
      <c r="CF36" s="37"/>
      <c r="CG36" s="37"/>
      <c r="CH36" s="37"/>
      <c r="CI36" s="37"/>
      <c r="CJ36" s="37"/>
      <c r="CK36" s="37"/>
      <c r="CL36" s="37"/>
      <c r="CM36" s="37"/>
      <c r="CN36" s="37"/>
      <c r="CO36" s="37"/>
      <c r="CP36" s="37"/>
      <c r="CQ36" s="37"/>
      <c r="CS36" s="206"/>
      <c r="CT36" s="206"/>
      <c r="CU36" s="37"/>
      <c r="CV36" s="37"/>
      <c r="CW36" s="37"/>
      <c r="CX36" s="37"/>
      <c r="CY36" s="37"/>
      <c r="CZ36" s="37"/>
      <c r="DA36" s="37"/>
      <c r="DB36" s="37"/>
      <c r="DC36" s="37"/>
      <c r="DD36" s="37"/>
      <c r="DE36" s="37"/>
      <c r="DF36" s="37"/>
      <c r="DG36" s="37"/>
      <c r="DH36" s="37"/>
      <c r="DI36" s="37"/>
      <c r="DJ36" s="37"/>
      <c r="DK36" s="37"/>
      <c r="DL36" s="37"/>
      <c r="DM36" s="37"/>
      <c r="DN36" s="37"/>
      <c r="DO36" s="37"/>
      <c r="DQ36" s="206"/>
      <c r="DR36" s="206"/>
      <c r="DS36" s="37"/>
      <c r="DT36" s="37"/>
      <c r="DU36" s="37"/>
      <c r="DV36" s="37"/>
      <c r="DW36" s="37"/>
      <c r="DX36" s="37"/>
      <c r="DY36" s="37"/>
      <c r="DZ36" s="37"/>
      <c r="EA36" s="37"/>
      <c r="EB36" s="37"/>
      <c r="EC36" s="37"/>
      <c r="ED36" s="37"/>
      <c r="EE36" s="37"/>
      <c r="EF36" s="37"/>
      <c r="EG36" s="37"/>
      <c r="EH36" s="37"/>
      <c r="EI36" s="37"/>
      <c r="EJ36" s="37"/>
      <c r="EK36" s="37"/>
      <c r="EL36" s="37"/>
      <c r="EM36" s="37"/>
      <c r="EO36" s="206"/>
      <c r="EP36" s="206"/>
      <c r="EQ36" s="37"/>
      <c r="ER36" s="37"/>
      <c r="ES36" s="37"/>
      <c r="ET36" s="37"/>
      <c r="EU36" s="37"/>
      <c r="EV36" s="37"/>
      <c r="EW36" s="37"/>
      <c r="EX36" s="37"/>
      <c r="EY36" s="37"/>
      <c r="EZ36" s="37"/>
      <c r="FA36" s="37"/>
      <c r="FB36" s="37"/>
      <c r="FC36" s="37"/>
      <c r="FD36" s="37"/>
      <c r="FE36" s="37"/>
      <c r="FF36" s="37"/>
      <c r="FG36" s="37"/>
      <c r="FH36" s="37"/>
      <c r="FI36" s="37"/>
      <c r="FJ36" s="37"/>
      <c r="FK36" s="37"/>
    </row>
    <row r="37" spans="1:167" ht="14.5">
      <c r="A37" s="206"/>
      <c r="B37" s="206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Y37" s="206"/>
      <c r="Z37" s="206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W37" s="206"/>
      <c r="AX37" s="206"/>
      <c r="AY37" s="37"/>
      <c r="AZ37" s="37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BU37" s="206"/>
      <c r="BV37" s="206"/>
      <c r="BW37" s="37"/>
      <c r="BX37" s="37"/>
      <c r="BY37" s="37"/>
      <c r="BZ37" s="37"/>
      <c r="CA37" s="37"/>
      <c r="CB37" s="37"/>
      <c r="CC37" s="37"/>
      <c r="CD37" s="37"/>
      <c r="CE37" s="37"/>
      <c r="CF37" s="37"/>
      <c r="CG37" s="37"/>
      <c r="CH37" s="37"/>
      <c r="CI37" s="37"/>
      <c r="CJ37" s="37"/>
      <c r="CK37" s="37"/>
      <c r="CL37" s="37"/>
      <c r="CM37" s="37"/>
      <c r="CN37" s="37"/>
      <c r="CO37" s="37"/>
      <c r="CP37" s="37"/>
      <c r="CQ37" s="37"/>
      <c r="CS37" s="206"/>
      <c r="CT37" s="206"/>
      <c r="CU37" s="37"/>
      <c r="CV37" s="37"/>
      <c r="CW37" s="37"/>
      <c r="CX37" s="37"/>
      <c r="CY37" s="37"/>
      <c r="CZ37" s="37"/>
      <c r="DA37" s="37"/>
      <c r="DB37" s="37"/>
      <c r="DC37" s="37"/>
      <c r="DD37" s="37"/>
      <c r="DE37" s="37"/>
      <c r="DF37" s="37"/>
      <c r="DG37" s="37"/>
      <c r="DH37" s="37"/>
      <c r="DI37" s="37"/>
      <c r="DJ37" s="37"/>
      <c r="DK37" s="37"/>
      <c r="DL37" s="37"/>
      <c r="DM37" s="37"/>
      <c r="DN37" s="37"/>
      <c r="DO37" s="37"/>
      <c r="DQ37" s="206"/>
      <c r="DR37" s="206"/>
      <c r="DS37" s="37"/>
      <c r="DT37" s="37"/>
      <c r="DU37" s="37"/>
      <c r="DV37" s="37"/>
      <c r="DW37" s="37"/>
      <c r="DX37" s="37"/>
      <c r="DY37" s="37"/>
      <c r="DZ37" s="37"/>
      <c r="EA37" s="37"/>
      <c r="EB37" s="37"/>
      <c r="EC37" s="37"/>
      <c r="ED37" s="37"/>
      <c r="EE37" s="37"/>
      <c r="EF37" s="37"/>
      <c r="EG37" s="37"/>
      <c r="EH37" s="37"/>
      <c r="EI37" s="37"/>
      <c r="EJ37" s="37"/>
      <c r="EK37" s="37"/>
      <c r="EL37" s="37"/>
      <c r="EM37" s="37"/>
      <c r="EO37" s="206"/>
      <c r="EP37" s="206"/>
      <c r="EQ37" s="37"/>
      <c r="ER37" s="37"/>
      <c r="ES37" s="37"/>
      <c r="ET37" s="37"/>
      <c r="EU37" s="37"/>
      <c r="EV37" s="37"/>
      <c r="EW37" s="37"/>
      <c r="EX37" s="37"/>
      <c r="EY37" s="37"/>
      <c r="EZ37" s="37"/>
      <c r="FA37" s="37"/>
      <c r="FB37" s="37"/>
      <c r="FC37" s="37"/>
      <c r="FD37" s="37"/>
      <c r="FE37" s="37"/>
      <c r="FF37" s="37"/>
      <c r="FG37" s="37"/>
      <c r="FH37" s="37"/>
      <c r="FI37" s="37"/>
      <c r="FJ37" s="37"/>
      <c r="FK37" s="37"/>
    </row>
    <row r="38" spans="1:167" ht="14.5">
      <c r="A38" s="206"/>
      <c r="B38" s="206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Y38" s="206"/>
      <c r="Z38" s="206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W38" s="206"/>
      <c r="AX38" s="206"/>
      <c r="AY38" s="37"/>
      <c r="AZ38" s="37"/>
      <c r="BA38" s="37"/>
      <c r="BB38" s="37"/>
      <c r="BC38" s="37"/>
      <c r="BD38" s="37"/>
      <c r="BE38" s="37"/>
      <c r="BF38" s="37"/>
      <c r="BG38" s="37"/>
      <c r="BH38" s="37"/>
      <c r="BI38" s="37"/>
      <c r="BJ38" s="37"/>
      <c r="BK38" s="37"/>
      <c r="BL38" s="37"/>
      <c r="BM38" s="37"/>
      <c r="BN38" s="37"/>
      <c r="BO38" s="37"/>
      <c r="BP38" s="37"/>
      <c r="BQ38" s="37"/>
      <c r="BR38" s="37"/>
      <c r="BS38" s="37"/>
      <c r="BU38" s="206"/>
      <c r="BV38" s="206"/>
      <c r="BW38" s="37"/>
      <c r="BX38" s="37"/>
      <c r="BY38" s="37"/>
      <c r="BZ38" s="37"/>
      <c r="CA38" s="37"/>
      <c r="CB38" s="37"/>
      <c r="CC38" s="37"/>
      <c r="CD38" s="37"/>
      <c r="CE38" s="37"/>
      <c r="CF38" s="37"/>
      <c r="CG38" s="37"/>
      <c r="CH38" s="37"/>
      <c r="CI38" s="37"/>
      <c r="CJ38" s="37"/>
      <c r="CK38" s="37"/>
      <c r="CL38" s="37"/>
      <c r="CM38" s="37"/>
      <c r="CN38" s="37"/>
      <c r="CO38" s="37"/>
      <c r="CP38" s="37"/>
      <c r="CQ38" s="37"/>
      <c r="CS38" s="206"/>
      <c r="CT38" s="206"/>
      <c r="CU38" s="37"/>
      <c r="CV38" s="37"/>
      <c r="CW38" s="37"/>
      <c r="CX38" s="37"/>
      <c r="CY38" s="37"/>
      <c r="CZ38" s="37"/>
      <c r="DA38" s="37"/>
      <c r="DB38" s="37"/>
      <c r="DC38" s="37"/>
      <c r="DD38" s="37"/>
      <c r="DE38" s="37"/>
      <c r="DF38" s="37"/>
      <c r="DG38" s="37"/>
      <c r="DH38" s="37"/>
      <c r="DI38" s="37"/>
      <c r="DJ38" s="37"/>
      <c r="DK38" s="37"/>
      <c r="DL38" s="37"/>
      <c r="DM38" s="37"/>
      <c r="DN38" s="37"/>
      <c r="DO38" s="37"/>
      <c r="DQ38" s="206"/>
      <c r="DR38" s="206"/>
      <c r="DS38" s="37"/>
      <c r="DT38" s="37"/>
      <c r="DU38" s="37"/>
      <c r="DV38" s="37"/>
      <c r="DW38" s="37"/>
      <c r="DX38" s="37"/>
      <c r="DY38" s="37"/>
      <c r="DZ38" s="37"/>
      <c r="EA38" s="37"/>
      <c r="EB38" s="37"/>
      <c r="EC38" s="37"/>
      <c r="ED38" s="37"/>
      <c r="EE38" s="37"/>
      <c r="EF38" s="37"/>
      <c r="EG38" s="37"/>
      <c r="EH38" s="37"/>
      <c r="EI38" s="37"/>
      <c r="EJ38" s="37"/>
      <c r="EK38" s="37"/>
      <c r="EL38" s="37"/>
      <c r="EM38" s="37"/>
      <c r="EO38" s="206"/>
      <c r="EP38" s="206"/>
      <c r="EQ38" s="37"/>
      <c r="ER38" s="37"/>
      <c r="ES38" s="37"/>
      <c r="ET38" s="37"/>
      <c r="EU38" s="37"/>
      <c r="EV38" s="37"/>
      <c r="EW38" s="37"/>
      <c r="EX38" s="37"/>
      <c r="EY38" s="37"/>
      <c r="EZ38" s="37"/>
      <c r="FA38" s="37"/>
      <c r="FB38" s="37"/>
      <c r="FC38" s="37"/>
      <c r="FD38" s="37"/>
      <c r="FE38" s="37"/>
      <c r="FF38" s="37"/>
      <c r="FG38" s="37"/>
      <c r="FH38" s="37"/>
      <c r="FI38" s="37"/>
      <c r="FJ38" s="37"/>
      <c r="FK38" s="37"/>
    </row>
    <row r="39" spans="1:167" ht="14.5">
      <c r="A39" s="206"/>
      <c r="B39" s="206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Y39" s="206"/>
      <c r="Z39" s="206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W39" s="206"/>
      <c r="AX39" s="206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U39" s="206"/>
      <c r="BV39" s="206"/>
      <c r="BW39" s="37"/>
      <c r="BX39" s="37"/>
      <c r="BY39" s="37"/>
      <c r="BZ39" s="37"/>
      <c r="CA39" s="37"/>
      <c r="CB39" s="37"/>
      <c r="CC39" s="37"/>
      <c r="CD39" s="37"/>
      <c r="CE39" s="37"/>
      <c r="CF39" s="37"/>
      <c r="CG39" s="37"/>
      <c r="CH39" s="37"/>
      <c r="CI39" s="37"/>
      <c r="CJ39" s="37"/>
      <c r="CK39" s="37"/>
      <c r="CL39" s="37"/>
      <c r="CM39" s="37"/>
      <c r="CN39" s="37"/>
      <c r="CO39" s="37"/>
      <c r="CP39" s="37"/>
      <c r="CQ39" s="37"/>
      <c r="CS39" s="206"/>
      <c r="CT39" s="206"/>
      <c r="CU39" s="37"/>
      <c r="CV39" s="37"/>
      <c r="CW39" s="37"/>
      <c r="CX39" s="37"/>
      <c r="CY39" s="37"/>
      <c r="CZ39" s="37"/>
      <c r="DA39" s="37"/>
      <c r="DB39" s="37"/>
      <c r="DC39" s="37"/>
      <c r="DD39" s="37"/>
      <c r="DE39" s="37"/>
      <c r="DF39" s="37"/>
      <c r="DG39" s="37"/>
      <c r="DH39" s="37"/>
      <c r="DI39" s="37"/>
      <c r="DJ39" s="37"/>
      <c r="DK39" s="37"/>
      <c r="DL39" s="37"/>
      <c r="DM39" s="37"/>
      <c r="DN39" s="37"/>
      <c r="DO39" s="37"/>
      <c r="DQ39" s="206"/>
      <c r="DR39" s="206"/>
      <c r="DS39" s="37"/>
      <c r="DT39" s="37"/>
      <c r="DU39" s="37"/>
      <c r="DV39" s="37"/>
      <c r="DW39" s="37"/>
      <c r="DX39" s="37"/>
      <c r="DY39" s="37"/>
      <c r="DZ39" s="37"/>
      <c r="EA39" s="37"/>
      <c r="EB39" s="37"/>
      <c r="EC39" s="37"/>
      <c r="ED39" s="37"/>
      <c r="EE39" s="37"/>
      <c r="EF39" s="37"/>
      <c r="EG39" s="37"/>
      <c r="EH39" s="37"/>
      <c r="EI39" s="37"/>
      <c r="EJ39" s="37"/>
      <c r="EK39" s="37"/>
      <c r="EL39" s="37"/>
      <c r="EM39" s="37"/>
      <c r="EO39" s="206"/>
      <c r="EP39" s="206"/>
      <c r="EQ39" s="37"/>
      <c r="ER39" s="37"/>
      <c r="ES39" s="37"/>
      <c r="ET39" s="37"/>
      <c r="EU39" s="37"/>
      <c r="EV39" s="37"/>
      <c r="EW39" s="37"/>
      <c r="EX39" s="37"/>
      <c r="EY39" s="37"/>
      <c r="EZ39" s="37"/>
      <c r="FA39" s="37"/>
      <c r="FB39" s="37"/>
      <c r="FC39" s="37"/>
      <c r="FD39" s="37"/>
      <c r="FE39" s="37"/>
      <c r="FF39" s="37"/>
      <c r="FG39" s="37"/>
      <c r="FH39" s="37"/>
      <c r="FI39" s="37"/>
      <c r="FJ39" s="37"/>
      <c r="FK39" s="37"/>
    </row>
    <row r="40" spans="1:167" ht="14.5">
      <c r="A40" s="206"/>
      <c r="B40" s="206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206"/>
      <c r="Z40" s="206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206"/>
      <c r="AX40" s="206"/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206"/>
      <c r="BV40" s="206"/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206"/>
      <c r="CT40" s="206"/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206"/>
      <c r="DR40" s="206"/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206"/>
      <c r="EP40" s="206"/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4.5">
      <c r="A41" s="206"/>
      <c r="B41" s="206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Y41" s="206"/>
      <c r="Z41" s="206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W41" s="206"/>
      <c r="AX41" s="206"/>
      <c r="AY41" s="37"/>
      <c r="AZ41" s="37"/>
      <c r="BA41" s="37"/>
      <c r="BB41" s="37"/>
      <c r="BC41" s="37"/>
      <c r="BD41" s="37"/>
      <c r="BE41" s="37"/>
      <c r="BF41" s="37"/>
      <c r="BG41" s="37"/>
      <c r="BH41" s="37"/>
      <c r="BI41" s="37"/>
      <c r="BJ41" s="37"/>
      <c r="BK41" s="37"/>
      <c r="BL41" s="37"/>
      <c r="BM41" s="37"/>
      <c r="BN41" s="37"/>
      <c r="BO41" s="37"/>
      <c r="BP41" s="37"/>
      <c r="BQ41" s="37"/>
      <c r="BR41" s="37"/>
      <c r="BS41" s="37"/>
      <c r="BU41" s="206"/>
      <c r="BV41" s="206"/>
      <c r="BW41" s="37"/>
      <c r="BX41" s="37"/>
      <c r="BY41" s="37"/>
      <c r="BZ41" s="37"/>
      <c r="CA41" s="37"/>
      <c r="CB41" s="37"/>
      <c r="CC41" s="37"/>
      <c r="CD41" s="37"/>
      <c r="CE41" s="37"/>
      <c r="CF41" s="37"/>
      <c r="CG41" s="37"/>
      <c r="CH41" s="37"/>
      <c r="CI41" s="37"/>
      <c r="CJ41" s="37"/>
      <c r="CK41" s="37"/>
      <c r="CL41" s="37"/>
      <c r="CM41" s="37"/>
      <c r="CN41" s="37"/>
      <c r="CO41" s="37"/>
      <c r="CP41" s="37"/>
      <c r="CQ41" s="37"/>
      <c r="CS41" s="206"/>
      <c r="CT41" s="206"/>
      <c r="CU41" s="37"/>
      <c r="CV41" s="37"/>
      <c r="CW41" s="37"/>
      <c r="CX41" s="37"/>
      <c r="CY41" s="37"/>
      <c r="CZ41" s="37"/>
      <c r="DA41" s="37"/>
      <c r="DB41" s="37"/>
      <c r="DC41" s="37"/>
      <c r="DD41" s="37"/>
      <c r="DE41" s="37"/>
      <c r="DF41" s="37"/>
      <c r="DG41" s="37"/>
      <c r="DH41" s="37"/>
      <c r="DI41" s="37"/>
      <c r="DJ41" s="37"/>
      <c r="DK41" s="37"/>
      <c r="DL41" s="37"/>
      <c r="DM41" s="37"/>
      <c r="DN41" s="37"/>
      <c r="DO41" s="37"/>
      <c r="DQ41" s="206"/>
      <c r="DR41" s="206"/>
      <c r="DS41" s="37"/>
      <c r="DT41" s="37"/>
      <c r="DU41" s="37"/>
      <c r="DV41" s="37"/>
      <c r="DW41" s="37"/>
      <c r="DX41" s="37"/>
      <c r="DY41" s="37"/>
      <c r="DZ41" s="37"/>
      <c r="EA41" s="37"/>
      <c r="EB41" s="37"/>
      <c r="EC41" s="37"/>
      <c r="ED41" s="37"/>
      <c r="EE41" s="37"/>
      <c r="EF41" s="37"/>
      <c r="EG41" s="37"/>
      <c r="EH41" s="37"/>
      <c r="EI41" s="37"/>
      <c r="EJ41" s="37"/>
      <c r="EK41" s="37"/>
      <c r="EL41" s="37"/>
      <c r="EM41" s="37"/>
      <c r="EO41" s="206"/>
      <c r="EP41" s="206"/>
      <c r="EQ41" s="37"/>
      <c r="ER41" s="37"/>
      <c r="ES41" s="37"/>
      <c r="ET41" s="37"/>
      <c r="EU41" s="37"/>
      <c r="EV41" s="37"/>
      <c r="EW41" s="37"/>
      <c r="EX41" s="37"/>
      <c r="EY41" s="37"/>
      <c r="EZ41" s="37"/>
      <c r="FA41" s="37"/>
      <c r="FB41" s="37"/>
      <c r="FC41" s="37"/>
      <c r="FD41" s="37"/>
      <c r="FE41" s="37"/>
      <c r="FF41" s="37"/>
      <c r="FG41" s="37"/>
      <c r="FH41" s="37"/>
      <c r="FI41" s="37"/>
      <c r="FJ41" s="37"/>
      <c r="FK41" s="37"/>
    </row>
    <row r="42" spans="1:167" ht="14.5">
      <c r="A42" s="206"/>
      <c r="B42" s="206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206"/>
      <c r="Z42" s="206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206"/>
      <c r="AX42" s="206"/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206"/>
      <c r="BV42" s="206"/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206"/>
      <c r="CT42" s="206"/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206"/>
      <c r="DR42" s="206"/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206"/>
      <c r="EP42" s="206"/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4.5">
      <c r="A43" s="206"/>
      <c r="B43" s="206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Y43" s="206"/>
      <c r="Z43" s="206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W43" s="206"/>
      <c r="AX43" s="206"/>
      <c r="AY43" s="37"/>
      <c r="AZ43" s="37"/>
      <c r="BA43" s="37"/>
      <c r="BB43" s="37"/>
      <c r="BC43" s="37"/>
      <c r="BD43" s="37"/>
      <c r="BE43" s="37"/>
      <c r="BF43" s="37"/>
      <c r="BG43" s="37"/>
      <c r="BH43" s="37"/>
      <c r="BI43" s="37"/>
      <c r="BJ43" s="37"/>
      <c r="BK43" s="37"/>
      <c r="BL43" s="37"/>
      <c r="BM43" s="37"/>
      <c r="BN43" s="37"/>
      <c r="BO43" s="37"/>
      <c r="BP43" s="37"/>
      <c r="BQ43" s="37"/>
      <c r="BR43" s="37"/>
      <c r="BS43" s="37"/>
      <c r="BU43" s="206"/>
      <c r="BV43" s="206"/>
      <c r="BW43" s="37"/>
      <c r="BX43" s="37"/>
      <c r="BY43" s="37"/>
      <c r="BZ43" s="37"/>
      <c r="CA43" s="37"/>
      <c r="CB43" s="37"/>
      <c r="CC43" s="37"/>
      <c r="CD43" s="37"/>
      <c r="CE43" s="37"/>
      <c r="CF43" s="37"/>
      <c r="CG43" s="37"/>
      <c r="CH43" s="37"/>
      <c r="CI43" s="37"/>
      <c r="CJ43" s="37"/>
      <c r="CK43" s="37"/>
      <c r="CL43" s="37"/>
      <c r="CM43" s="37"/>
      <c r="CN43" s="37"/>
      <c r="CO43" s="37"/>
      <c r="CP43" s="37"/>
      <c r="CQ43" s="37"/>
      <c r="CS43" s="206"/>
      <c r="CT43" s="206"/>
      <c r="CU43" s="37"/>
      <c r="CV43" s="37"/>
      <c r="CW43" s="37"/>
      <c r="CX43" s="37"/>
      <c r="CY43" s="37"/>
      <c r="CZ43" s="37"/>
      <c r="DA43" s="37"/>
      <c r="DB43" s="37"/>
      <c r="DC43" s="37"/>
      <c r="DD43" s="37"/>
      <c r="DE43" s="37"/>
      <c r="DF43" s="37"/>
      <c r="DG43" s="37"/>
      <c r="DH43" s="37"/>
      <c r="DI43" s="37"/>
      <c r="DJ43" s="37"/>
      <c r="DK43" s="37"/>
      <c r="DL43" s="37"/>
      <c r="DM43" s="37"/>
      <c r="DN43" s="37"/>
      <c r="DO43" s="37"/>
      <c r="DQ43" s="206"/>
      <c r="DR43" s="206"/>
      <c r="DS43" s="37"/>
      <c r="DT43" s="37"/>
      <c r="DU43" s="37"/>
      <c r="DV43" s="37"/>
      <c r="DW43" s="37"/>
      <c r="DX43" s="37"/>
      <c r="DY43" s="37"/>
      <c r="DZ43" s="37"/>
      <c r="EA43" s="37"/>
      <c r="EB43" s="37"/>
      <c r="EC43" s="37"/>
      <c r="ED43" s="37"/>
      <c r="EE43" s="37"/>
      <c r="EF43" s="37"/>
      <c r="EG43" s="37"/>
      <c r="EH43" s="37"/>
      <c r="EI43" s="37"/>
      <c r="EJ43" s="37"/>
      <c r="EK43" s="37"/>
      <c r="EL43" s="37"/>
      <c r="EM43" s="37"/>
      <c r="EO43" s="206"/>
      <c r="EP43" s="206"/>
      <c r="EQ43" s="37"/>
      <c r="ER43" s="37"/>
      <c r="ES43" s="37"/>
      <c r="ET43" s="37"/>
      <c r="EU43" s="37"/>
      <c r="EV43" s="37"/>
      <c r="EW43" s="37"/>
      <c r="EX43" s="37"/>
      <c r="EY43" s="37"/>
      <c r="EZ43" s="37"/>
      <c r="FA43" s="37"/>
      <c r="FB43" s="37"/>
      <c r="FC43" s="37"/>
      <c r="FD43" s="37"/>
      <c r="FE43" s="37"/>
      <c r="FF43" s="37"/>
      <c r="FG43" s="37"/>
      <c r="FH43" s="37"/>
      <c r="FI43" s="37"/>
      <c r="FJ43" s="37"/>
      <c r="FK43" s="37"/>
    </row>
    <row r="44" spans="1:167" ht="14.5">
      <c r="A44" s="206"/>
      <c r="B44" s="206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Y44" s="206"/>
      <c r="Z44" s="206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W44" s="206"/>
      <c r="AX44" s="206"/>
      <c r="AY44" s="37"/>
      <c r="AZ44" s="37"/>
      <c r="BA44" s="37"/>
      <c r="BB44" s="37"/>
      <c r="BC44" s="37"/>
      <c r="BD44" s="37"/>
      <c r="BE44" s="37"/>
      <c r="BF44" s="37"/>
      <c r="BG44" s="37"/>
      <c r="BH44" s="37"/>
      <c r="BI44" s="37"/>
      <c r="BJ44" s="37"/>
      <c r="BK44" s="37"/>
      <c r="BL44" s="37"/>
      <c r="BM44" s="37"/>
      <c r="BN44" s="37"/>
      <c r="BO44" s="37"/>
      <c r="BP44" s="37"/>
      <c r="BQ44" s="37"/>
      <c r="BR44" s="37"/>
      <c r="BS44" s="37"/>
      <c r="BU44" s="206"/>
      <c r="BV44" s="206"/>
      <c r="BW44" s="37"/>
      <c r="BX44" s="37"/>
      <c r="BY44" s="37"/>
      <c r="BZ44" s="37"/>
      <c r="CA44" s="37"/>
      <c r="CB44" s="37"/>
      <c r="CC44" s="37"/>
      <c r="CD44" s="37"/>
      <c r="CE44" s="37"/>
      <c r="CF44" s="37"/>
      <c r="CG44" s="37"/>
      <c r="CH44" s="37"/>
      <c r="CI44" s="37"/>
      <c r="CJ44" s="37"/>
      <c r="CK44" s="37"/>
      <c r="CL44" s="37"/>
      <c r="CM44" s="37"/>
      <c r="CN44" s="37"/>
      <c r="CO44" s="37"/>
      <c r="CP44" s="37"/>
      <c r="CQ44" s="37"/>
      <c r="CS44" s="206"/>
      <c r="CT44" s="206"/>
      <c r="CU44" s="37"/>
      <c r="CV44" s="37"/>
      <c r="CW44" s="37"/>
      <c r="CX44" s="37"/>
      <c r="CY44" s="37"/>
      <c r="CZ44" s="37"/>
      <c r="DA44" s="37"/>
      <c r="DB44" s="37"/>
      <c r="DC44" s="37"/>
      <c r="DD44" s="37"/>
      <c r="DE44" s="37"/>
      <c r="DF44" s="37"/>
      <c r="DG44" s="37"/>
      <c r="DH44" s="37"/>
      <c r="DI44" s="37"/>
      <c r="DJ44" s="37"/>
      <c r="DK44" s="37"/>
      <c r="DL44" s="37"/>
      <c r="DM44" s="37"/>
      <c r="DN44" s="37"/>
      <c r="DO44" s="37"/>
      <c r="DQ44" s="206"/>
      <c r="DR44" s="206"/>
      <c r="DS44" s="37"/>
      <c r="DT44" s="37"/>
      <c r="DU44" s="37"/>
      <c r="DV44" s="37"/>
      <c r="DW44" s="37"/>
      <c r="DX44" s="37"/>
      <c r="DY44" s="37"/>
      <c r="DZ44" s="37"/>
      <c r="EA44" s="37"/>
      <c r="EB44" s="37"/>
      <c r="EC44" s="37"/>
      <c r="ED44" s="37"/>
      <c r="EE44" s="37"/>
      <c r="EF44" s="37"/>
      <c r="EG44" s="37"/>
      <c r="EH44" s="37"/>
      <c r="EI44" s="37"/>
      <c r="EJ44" s="37"/>
      <c r="EK44" s="37"/>
      <c r="EL44" s="37"/>
      <c r="EM44" s="37"/>
      <c r="EO44" s="206"/>
      <c r="EP44" s="206"/>
      <c r="EQ44" s="37"/>
      <c r="ER44" s="37"/>
      <c r="ES44" s="37"/>
      <c r="ET44" s="37"/>
      <c r="EU44" s="37"/>
      <c r="EV44" s="37"/>
      <c r="EW44" s="37"/>
      <c r="EX44" s="37"/>
      <c r="EY44" s="37"/>
      <c r="EZ44" s="37"/>
      <c r="FA44" s="37"/>
      <c r="FB44" s="37"/>
      <c r="FC44" s="37"/>
      <c r="FD44" s="37"/>
      <c r="FE44" s="37"/>
      <c r="FF44" s="37"/>
      <c r="FG44" s="37"/>
      <c r="FH44" s="37"/>
      <c r="FI44" s="37"/>
      <c r="FJ44" s="37"/>
      <c r="FK44" s="37"/>
    </row>
    <row r="45" spans="1:167" ht="14.5">
      <c r="A45" s="206"/>
      <c r="B45" s="206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Y45" s="206"/>
      <c r="Z45" s="206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W45" s="206"/>
      <c r="AX45" s="206"/>
      <c r="AY45" s="37"/>
      <c r="AZ45" s="37"/>
      <c r="BA45" s="37"/>
      <c r="BB45" s="37"/>
      <c r="BC45" s="37"/>
      <c r="BD45" s="37"/>
      <c r="BE45" s="37"/>
      <c r="BF45" s="37"/>
      <c r="BG45" s="37"/>
      <c r="BH45" s="37"/>
      <c r="BI45" s="37"/>
      <c r="BJ45" s="37"/>
      <c r="BK45" s="37"/>
      <c r="BL45" s="37"/>
      <c r="BM45" s="37"/>
      <c r="BN45" s="37"/>
      <c r="BO45" s="37"/>
      <c r="BP45" s="37"/>
      <c r="BQ45" s="37"/>
      <c r="BR45" s="37"/>
      <c r="BS45" s="37"/>
      <c r="BU45" s="206"/>
      <c r="BV45" s="206"/>
      <c r="BW45" s="37"/>
      <c r="BX45" s="37"/>
      <c r="BY45" s="37"/>
      <c r="BZ45" s="37"/>
      <c r="CA45" s="37"/>
      <c r="CB45" s="37"/>
      <c r="CC45" s="37"/>
      <c r="CD45" s="37"/>
      <c r="CE45" s="37"/>
      <c r="CF45" s="37"/>
      <c r="CG45" s="37"/>
      <c r="CH45" s="37"/>
      <c r="CI45" s="37"/>
      <c r="CJ45" s="37"/>
      <c r="CK45" s="37"/>
      <c r="CL45" s="37"/>
      <c r="CM45" s="37"/>
      <c r="CN45" s="37"/>
      <c r="CO45" s="37"/>
      <c r="CP45" s="37"/>
      <c r="CQ45" s="37"/>
      <c r="CS45" s="206"/>
      <c r="CT45" s="206"/>
      <c r="CU45" s="37"/>
      <c r="CV45" s="37"/>
      <c r="CW45" s="37"/>
      <c r="CX45" s="37"/>
      <c r="CY45" s="37"/>
      <c r="CZ45" s="37"/>
      <c r="DA45" s="37"/>
      <c r="DB45" s="37"/>
      <c r="DC45" s="37"/>
      <c r="DD45" s="37"/>
      <c r="DE45" s="37"/>
      <c r="DF45" s="37"/>
      <c r="DG45" s="37"/>
      <c r="DH45" s="37"/>
      <c r="DI45" s="37"/>
      <c r="DJ45" s="37"/>
      <c r="DK45" s="37"/>
      <c r="DL45" s="37"/>
      <c r="DM45" s="37"/>
      <c r="DN45" s="37"/>
      <c r="DO45" s="37"/>
      <c r="DQ45" s="206"/>
      <c r="DR45" s="206"/>
      <c r="DS45" s="37"/>
      <c r="DT45" s="37"/>
      <c r="DU45" s="37"/>
      <c r="DV45" s="37"/>
      <c r="DW45" s="37"/>
      <c r="DX45" s="37"/>
      <c r="DY45" s="37"/>
      <c r="DZ45" s="37"/>
      <c r="EA45" s="37"/>
      <c r="EB45" s="37"/>
      <c r="EC45" s="37"/>
      <c r="ED45" s="37"/>
      <c r="EE45" s="37"/>
      <c r="EF45" s="37"/>
      <c r="EG45" s="37"/>
      <c r="EH45" s="37"/>
      <c r="EI45" s="37"/>
      <c r="EJ45" s="37"/>
      <c r="EK45" s="37"/>
      <c r="EL45" s="37"/>
      <c r="EM45" s="37"/>
      <c r="EO45" s="206"/>
      <c r="EP45" s="206"/>
      <c r="EQ45" s="37"/>
      <c r="ER45" s="37"/>
      <c r="ES45" s="37"/>
      <c r="ET45" s="37"/>
      <c r="EU45" s="37"/>
      <c r="EV45" s="37"/>
      <c r="EW45" s="37"/>
      <c r="EX45" s="37"/>
      <c r="EY45" s="37"/>
      <c r="EZ45" s="37"/>
      <c r="FA45" s="37"/>
      <c r="FB45" s="37"/>
      <c r="FC45" s="37"/>
      <c r="FD45" s="37"/>
      <c r="FE45" s="37"/>
      <c r="FF45" s="37"/>
      <c r="FG45" s="37"/>
      <c r="FH45" s="37"/>
      <c r="FI45" s="37"/>
      <c r="FJ45" s="37"/>
      <c r="FK45" s="37"/>
    </row>
    <row r="46" spans="1:167" ht="14.5">
      <c r="A46" s="206"/>
      <c r="B46" s="206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Y46" s="206"/>
      <c r="Z46" s="206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W46" s="206"/>
      <c r="AX46" s="206"/>
      <c r="AY46" s="37"/>
      <c r="AZ46" s="37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7"/>
      <c r="BP46" s="37"/>
      <c r="BQ46" s="37"/>
      <c r="BR46" s="37"/>
      <c r="BS46" s="37"/>
      <c r="BU46" s="206"/>
      <c r="BV46" s="206"/>
      <c r="BW46" s="37"/>
      <c r="BX46" s="37"/>
      <c r="BY46" s="37"/>
      <c r="BZ46" s="37"/>
      <c r="CA46" s="37"/>
      <c r="CB46" s="37"/>
      <c r="CC46" s="37"/>
      <c r="CD46" s="37"/>
      <c r="CE46" s="37"/>
      <c r="CF46" s="37"/>
      <c r="CG46" s="37"/>
      <c r="CH46" s="37"/>
      <c r="CI46" s="37"/>
      <c r="CJ46" s="37"/>
      <c r="CK46" s="37"/>
      <c r="CL46" s="37"/>
      <c r="CM46" s="37"/>
      <c r="CN46" s="37"/>
      <c r="CO46" s="37"/>
      <c r="CP46" s="37"/>
      <c r="CQ46" s="37"/>
      <c r="CS46" s="206"/>
      <c r="CT46" s="206"/>
      <c r="CU46" s="37"/>
      <c r="CV46" s="37"/>
      <c r="CW46" s="37"/>
      <c r="CX46" s="37"/>
      <c r="CY46" s="37"/>
      <c r="CZ46" s="37"/>
      <c r="DA46" s="37"/>
      <c r="DB46" s="37"/>
      <c r="DC46" s="37"/>
      <c r="DD46" s="37"/>
      <c r="DE46" s="37"/>
      <c r="DF46" s="37"/>
      <c r="DG46" s="37"/>
      <c r="DH46" s="37"/>
      <c r="DI46" s="37"/>
      <c r="DJ46" s="37"/>
      <c r="DK46" s="37"/>
      <c r="DL46" s="37"/>
      <c r="DM46" s="37"/>
      <c r="DN46" s="37"/>
      <c r="DO46" s="37"/>
      <c r="DQ46" s="206"/>
      <c r="DR46" s="206"/>
      <c r="DS46" s="37"/>
      <c r="DT46" s="37"/>
      <c r="DU46" s="37"/>
      <c r="DV46" s="37"/>
      <c r="DW46" s="37"/>
      <c r="DX46" s="37"/>
      <c r="DY46" s="37"/>
      <c r="DZ46" s="37"/>
      <c r="EA46" s="37"/>
      <c r="EB46" s="37"/>
      <c r="EC46" s="37"/>
      <c r="ED46" s="37"/>
      <c r="EE46" s="37"/>
      <c r="EF46" s="37"/>
      <c r="EG46" s="37"/>
      <c r="EH46" s="37"/>
      <c r="EI46" s="37"/>
      <c r="EJ46" s="37"/>
      <c r="EK46" s="37"/>
      <c r="EL46" s="37"/>
      <c r="EM46" s="37"/>
      <c r="EO46" s="206"/>
      <c r="EP46" s="206"/>
      <c r="EQ46" s="37"/>
      <c r="ER46" s="37"/>
      <c r="ES46" s="37"/>
      <c r="ET46" s="37"/>
      <c r="EU46" s="37"/>
      <c r="EV46" s="37"/>
      <c r="EW46" s="37"/>
      <c r="EX46" s="37"/>
      <c r="EY46" s="37"/>
      <c r="EZ46" s="37"/>
      <c r="FA46" s="37"/>
      <c r="FB46" s="37"/>
      <c r="FC46" s="37"/>
      <c r="FD46" s="37"/>
      <c r="FE46" s="37"/>
      <c r="FF46" s="37"/>
      <c r="FG46" s="37"/>
      <c r="FH46" s="37"/>
      <c r="FI46" s="37"/>
      <c r="FJ46" s="37"/>
      <c r="FK46" s="37"/>
    </row>
    <row r="47" spans="1:167" ht="14.5">
      <c r="A47" s="206"/>
      <c r="B47" s="206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206"/>
      <c r="Z47" s="206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206"/>
      <c r="AX47" s="206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206"/>
      <c r="BV47" s="206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206"/>
      <c r="CT47" s="206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206"/>
      <c r="DR47" s="206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206"/>
      <c r="EP47" s="206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4.5">
      <c r="A48" s="206"/>
      <c r="B48" s="206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206"/>
      <c r="Z48" s="206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206"/>
      <c r="AX48" s="206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206"/>
      <c r="BV48" s="206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206"/>
      <c r="CT48" s="206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206"/>
      <c r="DR48" s="206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206"/>
      <c r="EP48" s="206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25:143" ht="14.5">
      <c r="Y49" s="206"/>
      <c r="Z49" s="206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206"/>
      <c r="AX49" s="206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206"/>
      <c r="BV49" s="206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206"/>
      <c r="CT49" s="206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206"/>
      <c r="DR49" s="206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</row>
    <row r="50" spans="25:143" ht="14.5">
      <c r="Y50" s="206"/>
      <c r="Z50" s="206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206"/>
      <c r="AX50" s="206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206"/>
      <c r="BV50" s="206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206"/>
      <c r="CT50" s="206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206"/>
      <c r="DR50" s="206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</row>
    <row r="51" spans="25:143" ht="14.5">
      <c r="Y51" s="206"/>
      <c r="Z51" s="206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206"/>
      <c r="AX51" s="206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206"/>
      <c r="BV51" s="206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206"/>
      <c r="CT51" s="206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206"/>
      <c r="DR51" s="206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</row>
    <row r="52" spans="25:143" ht="14.5">
      <c r="Y52" s="206"/>
      <c r="Z52" s="206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206"/>
      <c r="AX52" s="206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206"/>
      <c r="BV52" s="206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206"/>
      <c r="CT52" s="206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206"/>
      <c r="DR52" s="206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</row>
    <row r="53" spans="25:143" ht="14.5">
      <c r="Y53" s="206"/>
      <c r="Z53" s="206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206"/>
      <c r="AX53" s="206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206"/>
      <c r="BV53" s="206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206"/>
      <c r="CT53" s="206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206"/>
      <c r="DR53" s="206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</row>
    <row r="54" spans="25:143" ht="14.5">
      <c r="Y54" s="206"/>
      <c r="Z54" s="206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206"/>
      <c r="AX54" s="206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206"/>
      <c r="BV54" s="206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206"/>
      <c r="CT54" s="206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206"/>
      <c r="DR54" s="206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</row>
    <row r="55" spans="25:143" ht="14.5">
      <c r="Y55" s="206"/>
      <c r="Z55" s="206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206"/>
      <c r="AX55" s="206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206"/>
      <c r="BV55" s="206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206"/>
      <c r="CT55" s="206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206"/>
      <c r="DR55" s="206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</row>
    <row r="56" spans="25:143" ht="14.5">
      <c r="Y56" s="206"/>
      <c r="Z56" s="206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206"/>
      <c r="AX56" s="206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206"/>
      <c r="BV56" s="206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206"/>
      <c r="CT56" s="206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206"/>
      <c r="DR56" s="206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</row>
    <row r="57" spans="25:143" ht="14.5">
      <c r="Y57" s="206"/>
      <c r="Z57" s="206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206"/>
      <c r="AX57" s="206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206"/>
      <c r="BV57" s="206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206"/>
      <c r="CT57" s="206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206"/>
      <c r="DR57" s="206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</row>
  </sheetData>
  <mergeCells count="269">
    <mergeCell ref="EO47:EP47"/>
    <mergeCell ref="EO48:EP48"/>
    <mergeCell ref="EO41:EP41"/>
    <mergeCell ref="EO42:EP42"/>
    <mergeCell ref="EO43:EP43"/>
    <mergeCell ref="EO44:EP44"/>
    <mergeCell ref="EO45:EP45"/>
    <mergeCell ref="EO46:EP46"/>
    <mergeCell ref="EO35:EP35"/>
    <mergeCell ref="EO36:EP36"/>
    <mergeCell ref="EO37:EP37"/>
    <mergeCell ref="EO38:EP38"/>
    <mergeCell ref="EO39:EP39"/>
    <mergeCell ref="EO40:EP40"/>
    <mergeCell ref="EO17:EP17"/>
    <mergeCell ref="EO21:EP21"/>
    <mergeCell ref="EO25:EP25"/>
    <mergeCell ref="EO29:EP29"/>
    <mergeCell ref="EO33:EP33"/>
    <mergeCell ref="EO34:EP34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52:DR52"/>
    <mergeCell ref="DQ53:DR53"/>
    <mergeCell ref="DQ54:DR54"/>
    <mergeCell ref="DQ40:DR40"/>
    <mergeCell ref="DQ41:DR41"/>
    <mergeCell ref="DQ42:DR42"/>
    <mergeCell ref="DQ43:DR43"/>
    <mergeCell ref="DQ44:DR44"/>
    <mergeCell ref="DQ45:DR45"/>
    <mergeCell ref="DQ34:DR34"/>
    <mergeCell ref="DQ35:DR35"/>
    <mergeCell ref="DQ36:DR36"/>
    <mergeCell ref="DQ37:DR37"/>
    <mergeCell ref="DQ38:DR38"/>
    <mergeCell ref="DQ39:DR39"/>
    <mergeCell ref="DQ12:DR12"/>
    <mergeCell ref="DQ17:DR17"/>
    <mergeCell ref="DQ21:DR21"/>
    <mergeCell ref="DQ55:DR55"/>
    <mergeCell ref="DQ56:DR56"/>
    <mergeCell ref="DQ57:DR57"/>
    <mergeCell ref="DQ46:DR46"/>
    <mergeCell ref="DQ47:DR47"/>
    <mergeCell ref="DQ48:DR48"/>
    <mergeCell ref="DQ49:DR49"/>
    <mergeCell ref="DQ50:DR50"/>
    <mergeCell ref="DQ51:DR51"/>
    <mergeCell ref="DQ25:DR25"/>
    <mergeCell ref="DQ29:DR29"/>
    <mergeCell ref="DQ33:DR33"/>
    <mergeCell ref="DQ6:DR6"/>
    <mergeCell ref="DQ7:DR7"/>
    <mergeCell ref="DQ8:DR8"/>
    <mergeCell ref="DQ9:DR9"/>
    <mergeCell ref="DQ10:DR10"/>
    <mergeCell ref="DQ11:DR11"/>
    <mergeCell ref="CS53:CT53"/>
    <mergeCell ref="CS54:CT54"/>
    <mergeCell ref="CS55:CT55"/>
    <mergeCell ref="CS56:CT56"/>
    <mergeCell ref="CS57:CT57"/>
    <mergeCell ref="DQ1:DR1"/>
    <mergeCell ref="DQ2:DR2"/>
    <mergeCell ref="DQ3:DR3"/>
    <mergeCell ref="DQ4:DR4"/>
    <mergeCell ref="DQ5:DR5"/>
    <mergeCell ref="CS47:CT47"/>
    <mergeCell ref="CS48:CT48"/>
    <mergeCell ref="CS49:CT49"/>
    <mergeCell ref="CS50:CT50"/>
    <mergeCell ref="CS51:CT51"/>
    <mergeCell ref="CS52:CT52"/>
    <mergeCell ref="CS41:CT41"/>
    <mergeCell ref="CS42:CT42"/>
    <mergeCell ref="CS43:CT43"/>
    <mergeCell ref="CS44:CT44"/>
    <mergeCell ref="CS45:CT45"/>
    <mergeCell ref="CS46:CT46"/>
    <mergeCell ref="CS35:CT35"/>
    <mergeCell ref="CS36:CT36"/>
    <mergeCell ref="CS37:CT37"/>
    <mergeCell ref="CS38:CT38"/>
    <mergeCell ref="CS39:CT39"/>
    <mergeCell ref="CS40:CT40"/>
    <mergeCell ref="CS17:CT17"/>
    <mergeCell ref="CS21:CT21"/>
    <mergeCell ref="CS25:CT25"/>
    <mergeCell ref="CS29:CT29"/>
    <mergeCell ref="CS33:CT33"/>
    <mergeCell ref="CS34:CT34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52:BV52"/>
    <mergeCell ref="BU53:BV53"/>
    <mergeCell ref="BU54:BV54"/>
    <mergeCell ref="BU55:BV55"/>
    <mergeCell ref="BU56:BV56"/>
    <mergeCell ref="BU57:BV57"/>
    <mergeCell ref="BU46:BV46"/>
    <mergeCell ref="BU47:BV47"/>
    <mergeCell ref="BU48:BV48"/>
    <mergeCell ref="BU49:BV49"/>
    <mergeCell ref="BU50:BV50"/>
    <mergeCell ref="BU51:BV51"/>
    <mergeCell ref="BU40:BV40"/>
    <mergeCell ref="BU41:BV41"/>
    <mergeCell ref="BU42:BV42"/>
    <mergeCell ref="BU43:BV43"/>
    <mergeCell ref="BU44:BV44"/>
    <mergeCell ref="BU45:BV45"/>
    <mergeCell ref="BU34:BV34"/>
    <mergeCell ref="BU35:BV35"/>
    <mergeCell ref="BU36:BV36"/>
    <mergeCell ref="BU37:BV37"/>
    <mergeCell ref="BU38:BV38"/>
    <mergeCell ref="BU39:BV39"/>
    <mergeCell ref="BU12:BV12"/>
    <mergeCell ref="BU17:BV17"/>
    <mergeCell ref="BU21:BV21"/>
    <mergeCell ref="BU25:BV25"/>
    <mergeCell ref="BU29:BV29"/>
    <mergeCell ref="BU33:BV33"/>
    <mergeCell ref="BU6:BV6"/>
    <mergeCell ref="BU7:BV7"/>
    <mergeCell ref="BU8:BV8"/>
    <mergeCell ref="BU9:BV9"/>
    <mergeCell ref="BU10:BV10"/>
    <mergeCell ref="BU11:BV11"/>
    <mergeCell ref="AW53:AX53"/>
    <mergeCell ref="AW54:AX54"/>
    <mergeCell ref="AW55:AX55"/>
    <mergeCell ref="AW56:AX56"/>
    <mergeCell ref="AW57:AX57"/>
    <mergeCell ref="BU1:BV1"/>
    <mergeCell ref="BU2:BV2"/>
    <mergeCell ref="BU3:BV3"/>
    <mergeCell ref="BU4:BV4"/>
    <mergeCell ref="BU5:BV5"/>
    <mergeCell ref="AW47:AX47"/>
    <mergeCell ref="AW48:AX48"/>
    <mergeCell ref="AW49:AX49"/>
    <mergeCell ref="AW50:AX50"/>
    <mergeCell ref="AW51:AX51"/>
    <mergeCell ref="AW52:AX52"/>
    <mergeCell ref="AW41:AX41"/>
    <mergeCell ref="AW42:AX42"/>
    <mergeCell ref="AW43:AX43"/>
    <mergeCell ref="AW44:AX44"/>
    <mergeCell ref="AW45:AX45"/>
    <mergeCell ref="AW46:AX46"/>
    <mergeCell ref="AW35:AX35"/>
    <mergeCell ref="AW36:AX36"/>
    <mergeCell ref="AW37:AX37"/>
    <mergeCell ref="AW38:AX38"/>
    <mergeCell ref="AW39:AX39"/>
    <mergeCell ref="AW40:AX40"/>
    <mergeCell ref="AW17:AX17"/>
    <mergeCell ref="AW21:AX21"/>
    <mergeCell ref="AW25:AX25"/>
    <mergeCell ref="AW29:AX29"/>
    <mergeCell ref="AW33:AX33"/>
    <mergeCell ref="AW34:AX34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52:Z52"/>
    <mergeCell ref="Y53:Z53"/>
    <mergeCell ref="Y54:Z54"/>
    <mergeCell ref="Y55:Z55"/>
    <mergeCell ref="Y56:Z56"/>
    <mergeCell ref="Y57:Z57"/>
    <mergeCell ref="Y46:Z46"/>
    <mergeCell ref="Y47:Z47"/>
    <mergeCell ref="Y48:Z48"/>
    <mergeCell ref="Y49:Z49"/>
    <mergeCell ref="Y50:Z50"/>
    <mergeCell ref="Y51:Z51"/>
    <mergeCell ref="Y40:Z40"/>
    <mergeCell ref="Y41:Z41"/>
    <mergeCell ref="Y42:Z42"/>
    <mergeCell ref="Y43:Z43"/>
    <mergeCell ref="Y44:Z44"/>
    <mergeCell ref="Y45:Z45"/>
    <mergeCell ref="Y34:Z34"/>
    <mergeCell ref="Y35:Z35"/>
    <mergeCell ref="Y36:Z36"/>
    <mergeCell ref="Y37:Z37"/>
    <mergeCell ref="Y38:Z38"/>
    <mergeCell ref="Y39:Z39"/>
    <mergeCell ref="Y12:Z12"/>
    <mergeCell ref="Y17:Z17"/>
    <mergeCell ref="Y21:Z21"/>
    <mergeCell ref="Y25:Z25"/>
    <mergeCell ref="Y29:Z29"/>
    <mergeCell ref="Y33:Z33"/>
    <mergeCell ref="Y6:Z6"/>
    <mergeCell ref="Y7:Z7"/>
    <mergeCell ref="Y8:Z8"/>
    <mergeCell ref="Y9:Z9"/>
    <mergeCell ref="Y10:Z10"/>
    <mergeCell ref="Y11:Z11"/>
    <mergeCell ref="Y1:Z1"/>
    <mergeCell ref="Y2:Z2"/>
    <mergeCell ref="Y3:Z3"/>
    <mergeCell ref="Y4:Z4"/>
    <mergeCell ref="Y5:Z5"/>
    <mergeCell ref="A47:B47"/>
    <mergeCell ref="A48:B48"/>
    <mergeCell ref="A41:B41"/>
    <mergeCell ref="A42:B42"/>
    <mergeCell ref="A43:B43"/>
    <mergeCell ref="A44:B44"/>
    <mergeCell ref="A45:B45"/>
    <mergeCell ref="A46:B46"/>
    <mergeCell ref="A35:B35"/>
    <mergeCell ref="A36:B36"/>
    <mergeCell ref="A37:B37"/>
    <mergeCell ref="A38:B38"/>
    <mergeCell ref="A39:B39"/>
    <mergeCell ref="A40:B40"/>
    <mergeCell ref="A17:B17"/>
    <mergeCell ref="A21:B21"/>
    <mergeCell ref="A25:B25"/>
    <mergeCell ref="A29:B29"/>
    <mergeCell ref="A33:B33"/>
    <mergeCell ref="A34:B34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AF7CD-14BD-4A80-BEE5-F37A82B2A67D}">
  <dimension ref="A2:FK164"/>
  <sheetViews>
    <sheetView topLeftCell="A6" workbookViewId="0">
      <selection activeCell="FN9" sqref="FN9"/>
    </sheetView>
  </sheetViews>
  <sheetFormatPr defaultRowHeight="12.5"/>
  <cols>
    <col min="1" max="1" width="3" style="3" customWidth="1"/>
    <col min="2" max="2" width="36" style="84" customWidth="1"/>
    <col min="3" max="3" width="10.453125" style="3" customWidth="1"/>
    <col min="4" max="15" width="10.453125" style="3" hidden="1" customWidth="1"/>
    <col min="16" max="22" width="0" style="3" hidden="1" customWidth="1"/>
    <col min="23" max="23" width="8.7265625" style="3"/>
    <col min="25" max="25" width="3" style="3" customWidth="1"/>
    <col min="26" max="26" width="36.26953125" style="84" customWidth="1"/>
    <col min="27" max="27" width="10.453125" style="3" customWidth="1"/>
    <col min="28" max="39" width="10.453125" style="3" hidden="1" customWidth="1"/>
    <col min="40" max="40" width="10.81640625" style="3" hidden="1" customWidth="1"/>
    <col min="41" max="41" width="10.1796875" style="3" hidden="1" customWidth="1"/>
    <col min="42" max="43" width="9.54296875" style="3" hidden="1" customWidth="1"/>
    <col min="44" max="46" width="0" style="3" hidden="1" customWidth="1"/>
    <col min="47" max="47" width="8.7265625" style="3"/>
    <col min="49" max="49" width="3" style="3" customWidth="1"/>
    <col min="50" max="50" width="36.26953125" style="84" customWidth="1"/>
    <col min="51" max="51" width="10.453125" style="3" customWidth="1"/>
    <col min="52" max="63" width="10.453125" style="3" hidden="1" customWidth="1"/>
    <col min="64" max="64" width="9.7265625" style="3" hidden="1" customWidth="1"/>
    <col min="65" max="65" width="10.26953125" style="3" hidden="1" customWidth="1"/>
    <col min="66" max="67" width="9.54296875" style="3" hidden="1" customWidth="1"/>
    <col min="68" max="68" width="11" style="3" hidden="1" customWidth="1"/>
    <col min="69" max="70" width="10.81640625" style="3" hidden="1" customWidth="1"/>
    <col min="71" max="71" width="10.81640625" style="3" customWidth="1"/>
    <col min="73" max="73" width="3" style="3" customWidth="1"/>
    <col min="74" max="74" width="36.26953125" style="84" customWidth="1"/>
    <col min="75" max="75" width="10.453125" style="3" customWidth="1"/>
    <col min="76" max="87" width="10.453125" style="3" hidden="1" customWidth="1"/>
    <col min="88" max="89" width="0" style="3" hidden="1" customWidth="1"/>
    <col min="90" max="91" width="9.54296875" style="3" hidden="1" customWidth="1"/>
    <col min="92" max="94" width="0" style="3" hidden="1" customWidth="1"/>
    <col min="95" max="95" width="8.7265625" style="3"/>
    <col min="97" max="97" width="3" style="3" customWidth="1"/>
    <col min="98" max="98" width="36.26953125" style="84" customWidth="1"/>
    <col min="99" max="99" width="10.453125" style="3" customWidth="1"/>
    <col min="100" max="111" width="10.453125" style="3" hidden="1" customWidth="1"/>
    <col min="112" max="113" width="0" style="3" hidden="1" customWidth="1"/>
    <col min="114" max="115" width="9.54296875" style="3" hidden="1" customWidth="1"/>
    <col min="116" max="118" width="0" style="3" hidden="1" customWidth="1"/>
    <col min="119" max="119" width="8.7265625" style="3"/>
    <col min="121" max="121" width="3" style="3" customWidth="1"/>
    <col min="122" max="122" width="30" style="84" customWidth="1"/>
    <col min="123" max="123" width="10.453125" style="3" customWidth="1"/>
    <col min="124" max="135" width="10.453125" style="3" hidden="1" customWidth="1"/>
    <col min="136" max="137" width="0" style="3" hidden="1" customWidth="1"/>
    <col min="138" max="139" width="9.54296875" style="3" hidden="1" customWidth="1"/>
    <col min="140" max="142" width="0" style="3" hidden="1" customWidth="1"/>
    <col min="143" max="143" width="8.7265625" style="3"/>
    <col min="145" max="145" width="3" style="3" customWidth="1"/>
    <col min="146" max="146" width="36" style="84" customWidth="1"/>
    <col min="147" max="147" width="10.453125" style="3" customWidth="1"/>
    <col min="148" max="159" width="10.453125" style="3" hidden="1" customWidth="1"/>
    <col min="160" max="166" width="0" style="3" hidden="1" customWidth="1"/>
    <col min="167" max="167" width="8.7265625" style="3"/>
  </cols>
  <sheetData>
    <row r="2" spans="1:167" ht="18">
      <c r="A2" s="91" t="s">
        <v>5</v>
      </c>
      <c r="B2" s="91"/>
      <c r="Y2" s="91" t="s">
        <v>231</v>
      </c>
      <c r="Z2" s="92"/>
      <c r="AW2" s="91" t="s">
        <v>231</v>
      </c>
      <c r="AX2" s="92"/>
      <c r="BU2" s="91" t="s">
        <v>231</v>
      </c>
      <c r="BV2" s="92"/>
      <c r="CS2" s="91" t="s">
        <v>231</v>
      </c>
      <c r="CT2" s="92"/>
      <c r="DQ2" s="91" t="s">
        <v>231</v>
      </c>
      <c r="DR2" s="92"/>
      <c r="EO2" s="91" t="s">
        <v>5</v>
      </c>
      <c r="EP2" s="91"/>
    </row>
    <row r="5" spans="1:167" ht="18">
      <c r="A5" s="86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7.5">
      <c r="A7" s="85" t="s">
        <v>115</v>
      </c>
      <c r="C7" s="5"/>
      <c r="D7" s="5"/>
      <c r="E7" s="5"/>
      <c r="Y7" s="85" t="s">
        <v>133</v>
      </c>
      <c r="AA7" s="5"/>
      <c r="AB7" s="5"/>
      <c r="AC7" s="5"/>
      <c r="AW7" s="85" t="s">
        <v>136</v>
      </c>
      <c r="AY7" s="5"/>
      <c r="AZ7" s="5"/>
      <c r="BA7" s="5"/>
      <c r="BU7" s="85" t="s">
        <v>137</v>
      </c>
      <c r="BW7" s="5"/>
      <c r="BX7" s="5"/>
      <c r="BY7" s="5"/>
      <c r="CS7" s="85" t="s">
        <v>138</v>
      </c>
      <c r="CU7" s="5"/>
      <c r="CV7" s="5"/>
      <c r="CW7" s="5"/>
      <c r="DQ7" s="85" t="s">
        <v>139</v>
      </c>
      <c r="DS7" s="5"/>
      <c r="DT7" s="5"/>
      <c r="DU7" s="5"/>
      <c r="EO7" s="85" t="s">
        <v>140</v>
      </c>
      <c r="EQ7" s="5"/>
      <c r="ER7" s="5"/>
      <c r="ES7" s="5"/>
    </row>
    <row r="8" spans="1:167" ht="15.5">
      <c r="A8" s="85" t="s">
        <v>284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5" t="s">
        <v>284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5" t="s">
        <v>284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5" t="s">
        <v>284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5" t="s">
        <v>284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5" t="s">
        <v>284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5" t="s">
        <v>284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 ht="13">
      <c r="A13" s="7"/>
      <c r="B13" s="13" t="s">
        <v>285</v>
      </c>
      <c r="C13" s="99">
        <v>934.63300000000004</v>
      </c>
      <c r="D13" s="99">
        <v>942.82399999999996</v>
      </c>
      <c r="E13" s="99">
        <v>952.17499999999995</v>
      </c>
      <c r="F13" s="99">
        <v>964.649</v>
      </c>
      <c r="G13" s="99">
        <v>977.99699999999996</v>
      </c>
      <c r="H13" s="99">
        <v>989.38099999999997</v>
      </c>
      <c r="I13" s="99">
        <v>1000.235</v>
      </c>
      <c r="J13" s="99">
        <v>1011.366</v>
      </c>
      <c r="K13" s="99">
        <v>1023.11</v>
      </c>
      <c r="L13" s="99">
        <v>1033.6959999999999</v>
      </c>
      <c r="M13" s="99">
        <v>1044.4829999999999</v>
      </c>
      <c r="N13" s="99">
        <v>1055.242</v>
      </c>
      <c r="O13" s="99">
        <v>1065.9480000000001</v>
      </c>
      <c r="P13" s="99">
        <v>1077.1310000000001</v>
      </c>
      <c r="Q13" s="99">
        <v>1085.17</v>
      </c>
      <c r="R13" s="99">
        <v>1091.5940000000001</v>
      </c>
      <c r="S13" s="99">
        <v>1098.9849999999999</v>
      </c>
      <c r="T13" s="99">
        <v>1105.3</v>
      </c>
      <c r="U13" s="99">
        <v>1113.1880000000001</v>
      </c>
      <c r="V13" s="99">
        <v>1120.9880000000001</v>
      </c>
      <c r="W13" s="99">
        <v>1129.615</v>
      </c>
      <c r="Y13" s="7"/>
      <c r="Z13" s="13" t="s">
        <v>285</v>
      </c>
      <c r="AA13" s="99">
        <v>3147.212</v>
      </c>
      <c r="AB13" s="99">
        <v>3171.5259999999998</v>
      </c>
      <c r="AC13" s="99">
        <v>3206.1149999999998</v>
      </c>
      <c r="AD13" s="99">
        <v>3249.431</v>
      </c>
      <c r="AE13" s="99">
        <v>3300.3440000000001</v>
      </c>
      <c r="AF13" s="99">
        <v>3350.393</v>
      </c>
      <c r="AG13" s="99">
        <v>3400.1149999999998</v>
      </c>
      <c r="AH13" s="99">
        <v>3449.3539999999998</v>
      </c>
      <c r="AI13" s="99">
        <v>3496.7049999999999</v>
      </c>
      <c r="AJ13" s="99">
        <v>3539.6410000000001</v>
      </c>
      <c r="AK13" s="99">
        <v>3583.663</v>
      </c>
      <c r="AL13" s="99">
        <v>3625.9160000000002</v>
      </c>
      <c r="AM13" s="99">
        <v>3668.6979999999999</v>
      </c>
      <c r="AN13" s="99">
        <v>3706.4560000000001</v>
      </c>
      <c r="AO13" s="99">
        <v>3743.5549999999998</v>
      </c>
      <c r="AP13" s="99">
        <v>3774.703</v>
      </c>
      <c r="AQ13" s="99">
        <v>3809.6579999999999</v>
      </c>
      <c r="AR13" s="99">
        <v>3846.779</v>
      </c>
      <c r="AS13" s="99">
        <v>3886.02</v>
      </c>
      <c r="AT13" s="99">
        <v>3926.4920000000002</v>
      </c>
      <c r="AU13" s="99">
        <v>3969.5459999999998</v>
      </c>
      <c r="AW13" s="7"/>
      <c r="AX13" s="13" t="s">
        <v>285</v>
      </c>
      <c r="AY13" s="99">
        <v>4467.5529999999999</v>
      </c>
      <c r="AZ13" s="99">
        <v>4534.1440000000002</v>
      </c>
      <c r="BA13" s="99">
        <v>4613.0280000000002</v>
      </c>
      <c r="BB13" s="99">
        <v>4686.6750000000002</v>
      </c>
      <c r="BC13" s="99">
        <v>4767.2889999999998</v>
      </c>
      <c r="BD13" s="99">
        <v>4845.3670000000002</v>
      </c>
      <c r="BE13" s="99">
        <v>4916.95</v>
      </c>
      <c r="BF13" s="99">
        <v>4978.1419999999998</v>
      </c>
      <c r="BG13" s="99">
        <v>5042.7460000000001</v>
      </c>
      <c r="BH13" s="99">
        <v>5095.0069999999996</v>
      </c>
      <c r="BI13" s="99">
        <v>5153.6509999999998</v>
      </c>
      <c r="BJ13" s="99">
        <v>5211.1120000000001</v>
      </c>
      <c r="BK13" s="99">
        <v>5266.2539999999999</v>
      </c>
      <c r="BL13" s="99">
        <v>5321.6679999999997</v>
      </c>
      <c r="BM13" s="99">
        <v>5374.7939999999999</v>
      </c>
      <c r="BN13" s="99">
        <v>5443.9870000000001</v>
      </c>
      <c r="BO13" s="99">
        <v>5511.7579999999998</v>
      </c>
      <c r="BP13" s="99">
        <v>5577.3149999999996</v>
      </c>
      <c r="BQ13" s="99">
        <v>5668.3029999999999</v>
      </c>
      <c r="BR13" s="99">
        <v>5752.2169999999996</v>
      </c>
      <c r="BS13" s="99">
        <v>5835.7960000000003</v>
      </c>
      <c r="BU13" s="7"/>
      <c r="BV13" s="13" t="s">
        <v>285</v>
      </c>
      <c r="BW13" s="99">
        <v>448.94600000000003</v>
      </c>
      <c r="BX13" s="99">
        <v>451.88099999999997</v>
      </c>
      <c r="BY13" s="99">
        <v>454.89800000000002</v>
      </c>
      <c r="BZ13" s="99">
        <v>458.34699999999998</v>
      </c>
      <c r="CA13" s="99">
        <v>462.82799999999997</v>
      </c>
      <c r="CB13" s="99">
        <v>467.279</v>
      </c>
      <c r="CC13" s="99">
        <v>471.733</v>
      </c>
      <c r="CD13" s="99">
        <v>476.73700000000002</v>
      </c>
      <c r="CE13" s="99">
        <v>482.33300000000003</v>
      </c>
      <c r="CF13" s="99">
        <v>487.887</v>
      </c>
      <c r="CG13" s="99">
        <v>492.65499999999997</v>
      </c>
      <c r="CH13" s="99">
        <v>498.20400000000001</v>
      </c>
      <c r="CI13" s="99">
        <v>503.22500000000002</v>
      </c>
      <c r="CJ13" s="99">
        <v>509.51900000000001</v>
      </c>
      <c r="CK13" s="99">
        <v>514.90300000000002</v>
      </c>
      <c r="CL13" s="99">
        <v>520.20100000000002</v>
      </c>
      <c r="CM13" s="99">
        <v>525.77800000000002</v>
      </c>
      <c r="CN13" s="99">
        <v>531.19200000000001</v>
      </c>
      <c r="CO13" s="99">
        <v>537.41</v>
      </c>
      <c r="CP13" s="99">
        <v>543.17899999999997</v>
      </c>
      <c r="CQ13" s="99">
        <v>549.18200000000002</v>
      </c>
      <c r="CS13" s="7"/>
      <c r="CT13" s="13" t="s">
        <v>285</v>
      </c>
      <c r="CU13" s="99">
        <v>401.75400000000002</v>
      </c>
      <c r="CV13" s="99">
        <v>403.84399999999999</v>
      </c>
      <c r="CW13" s="99">
        <v>406.185</v>
      </c>
      <c r="CX13" s="99">
        <v>409.29199999999997</v>
      </c>
      <c r="CY13" s="99">
        <v>412.108</v>
      </c>
      <c r="CZ13" s="99">
        <v>415.30700000000002</v>
      </c>
      <c r="DA13" s="99">
        <v>418.06900000000002</v>
      </c>
      <c r="DB13" s="99">
        <v>422.38600000000002</v>
      </c>
      <c r="DC13" s="99">
        <v>428.28500000000003</v>
      </c>
      <c r="DD13" s="99">
        <v>433.02199999999999</v>
      </c>
      <c r="DE13" s="99">
        <v>437.77499999999998</v>
      </c>
      <c r="DF13" s="99">
        <v>443.68</v>
      </c>
      <c r="DG13" s="99">
        <v>450.76400000000001</v>
      </c>
      <c r="DH13" s="99">
        <v>458.42700000000002</v>
      </c>
      <c r="DI13" s="99">
        <v>466.92599999999999</v>
      </c>
      <c r="DJ13" s="99">
        <v>473.57299999999998</v>
      </c>
      <c r="DK13" s="99">
        <v>479.34100000000001</v>
      </c>
      <c r="DL13" s="99">
        <v>484.34</v>
      </c>
      <c r="DM13" s="99">
        <v>488.51400000000001</v>
      </c>
      <c r="DN13" s="99">
        <v>491.39499999999998</v>
      </c>
      <c r="DO13" s="99">
        <v>493.63200000000001</v>
      </c>
      <c r="DQ13" s="7"/>
      <c r="DR13" s="13" t="s">
        <v>285</v>
      </c>
      <c r="DS13" s="99">
        <v>1159.0450000000001</v>
      </c>
      <c r="DT13" s="99">
        <v>1186.2550000000001</v>
      </c>
      <c r="DU13" s="99">
        <v>1217.537</v>
      </c>
      <c r="DV13" s="99">
        <v>1252.354</v>
      </c>
      <c r="DW13" s="99">
        <v>1286.69</v>
      </c>
      <c r="DX13" s="99">
        <v>1322.5150000000001</v>
      </c>
      <c r="DY13" s="99">
        <v>1360.1479999999999</v>
      </c>
      <c r="DZ13" s="99">
        <v>1400.431</v>
      </c>
      <c r="EA13" s="99">
        <v>1438.3420000000001</v>
      </c>
      <c r="EB13" s="99">
        <v>1465.1289999999999</v>
      </c>
      <c r="EC13" s="99">
        <v>1493.5989999999999</v>
      </c>
      <c r="ED13" s="99">
        <v>1516.548</v>
      </c>
      <c r="EE13" s="99">
        <v>1541.5</v>
      </c>
      <c r="EF13" s="99">
        <v>1572.9949999999999</v>
      </c>
      <c r="EG13" s="99">
        <v>1606.7660000000001</v>
      </c>
      <c r="EH13" s="99">
        <v>1645.4880000000001</v>
      </c>
      <c r="EI13" s="99">
        <v>1678.616</v>
      </c>
      <c r="EJ13" s="99">
        <v>1704.011</v>
      </c>
      <c r="EK13" s="99">
        <v>1727.79</v>
      </c>
      <c r="EL13" s="99">
        <v>1753.1959999999999</v>
      </c>
      <c r="EM13" s="99">
        <v>1777.835</v>
      </c>
      <c r="EO13" s="7"/>
      <c r="EP13" s="13" t="s">
        <v>285</v>
      </c>
      <c r="EQ13" s="99">
        <v>1641.193</v>
      </c>
      <c r="ER13" s="99">
        <v>1653.7349999999999</v>
      </c>
      <c r="ES13" s="99">
        <v>1671.7619999999999</v>
      </c>
      <c r="ET13" s="99">
        <v>1691.93</v>
      </c>
      <c r="EU13" s="99">
        <v>1719.7750000000001</v>
      </c>
      <c r="EV13" s="99">
        <v>1750.817</v>
      </c>
      <c r="EW13" s="99">
        <v>1782.5920000000001</v>
      </c>
      <c r="EX13" s="99">
        <v>1817.3420000000001</v>
      </c>
      <c r="EY13" s="99">
        <v>1849.7940000000001</v>
      </c>
      <c r="EZ13" s="99">
        <v>1879.8689999999999</v>
      </c>
      <c r="FA13" s="99">
        <v>1904.49</v>
      </c>
      <c r="FB13" s="99">
        <v>1926.2760000000001</v>
      </c>
      <c r="FC13" s="99">
        <v>1949.4580000000001</v>
      </c>
      <c r="FD13" s="99">
        <v>1973.7380000000001</v>
      </c>
      <c r="FE13" s="99">
        <v>1997.056</v>
      </c>
      <c r="FF13" s="99">
        <v>2019.7660000000001</v>
      </c>
      <c r="FG13" s="99">
        <v>2044.8430000000001</v>
      </c>
      <c r="FH13" s="99">
        <v>2074.5279999999998</v>
      </c>
      <c r="FI13" s="99">
        <v>2109.683</v>
      </c>
      <c r="FJ13" s="99">
        <v>2146.2510000000002</v>
      </c>
      <c r="FK13" s="99">
        <v>2184.4720000000002</v>
      </c>
    </row>
    <row r="14" spans="1:167" ht="26">
      <c r="B14" s="48" t="s">
        <v>286</v>
      </c>
      <c r="C14" s="97"/>
      <c r="D14" s="97"/>
      <c r="E14" s="97"/>
      <c r="F14" s="97"/>
      <c r="G14" s="97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Z14" s="48" t="s">
        <v>286</v>
      </c>
      <c r="AA14" s="97"/>
      <c r="AB14" s="97"/>
      <c r="AC14" s="97"/>
      <c r="AD14" s="97"/>
      <c r="AE14" s="97"/>
      <c r="AF14" s="97"/>
      <c r="AG14" s="97"/>
      <c r="AH14" s="97"/>
      <c r="AI14" s="97"/>
      <c r="AJ14" s="97"/>
      <c r="AK14" s="97"/>
      <c r="AL14" s="97"/>
      <c r="AM14" s="97"/>
      <c r="AN14" s="97"/>
      <c r="AO14" s="97"/>
      <c r="AP14" s="97"/>
      <c r="AQ14" s="97"/>
      <c r="AR14" s="97"/>
      <c r="AS14" s="97"/>
      <c r="AT14" s="97"/>
      <c r="AU14" s="97"/>
      <c r="AX14" s="48" t="s">
        <v>286</v>
      </c>
      <c r="AY14" s="97"/>
      <c r="AZ14" s="97"/>
      <c r="BA14" s="97"/>
      <c r="BB14" s="97"/>
      <c r="BC14" s="97"/>
      <c r="BD14" s="97"/>
      <c r="BE14" s="97"/>
      <c r="BF14" s="97"/>
      <c r="BG14" s="97"/>
      <c r="BH14" s="97"/>
      <c r="BI14" s="97"/>
      <c r="BJ14" s="97"/>
      <c r="BK14" s="97"/>
      <c r="BL14" s="97"/>
      <c r="BM14" s="97"/>
      <c r="BN14" s="97"/>
      <c r="BO14" s="97"/>
      <c r="BP14" s="97"/>
      <c r="BQ14" s="97"/>
      <c r="BR14" s="97"/>
      <c r="BS14" s="97"/>
      <c r="BV14" s="48" t="s">
        <v>286</v>
      </c>
      <c r="BW14" s="97"/>
      <c r="BX14" s="97"/>
      <c r="BY14" s="97"/>
      <c r="BZ14" s="97"/>
      <c r="CA14" s="97"/>
      <c r="CB14" s="97"/>
      <c r="CC14" s="97"/>
      <c r="CD14" s="97"/>
      <c r="CE14" s="97"/>
      <c r="CF14" s="97"/>
      <c r="CG14" s="97"/>
      <c r="CH14" s="97"/>
      <c r="CI14" s="97"/>
      <c r="CJ14" s="97"/>
      <c r="CK14" s="97"/>
      <c r="CL14" s="97"/>
      <c r="CM14" s="97"/>
      <c r="CN14" s="97"/>
      <c r="CO14" s="97"/>
      <c r="CP14" s="97"/>
      <c r="CQ14" s="97"/>
      <c r="CT14" s="48" t="s">
        <v>286</v>
      </c>
      <c r="CU14" s="97"/>
      <c r="CV14" s="97"/>
      <c r="CW14" s="97"/>
      <c r="CX14" s="97"/>
      <c r="CY14" s="97"/>
      <c r="CZ14" s="97"/>
      <c r="DA14" s="97"/>
      <c r="DB14" s="97"/>
      <c r="DC14" s="97"/>
      <c r="DD14" s="97"/>
      <c r="DE14" s="97"/>
      <c r="DF14" s="97"/>
      <c r="DG14" s="97"/>
      <c r="DH14" s="97"/>
      <c r="DI14" s="97"/>
      <c r="DJ14" s="97"/>
      <c r="DK14" s="97"/>
      <c r="DL14" s="97"/>
      <c r="DM14" s="97"/>
      <c r="DN14" s="97"/>
      <c r="DO14" s="97"/>
      <c r="DR14" s="48" t="s">
        <v>286</v>
      </c>
      <c r="DS14" s="97"/>
      <c r="DT14" s="97"/>
      <c r="DU14" s="97"/>
      <c r="DV14" s="97"/>
      <c r="DW14" s="97"/>
      <c r="DX14" s="97"/>
      <c r="DY14" s="97"/>
      <c r="DZ14" s="97"/>
      <c r="EA14" s="97"/>
      <c r="EB14" s="97"/>
      <c r="EC14" s="97"/>
      <c r="ED14" s="97"/>
      <c r="EE14" s="97"/>
      <c r="EF14" s="97"/>
      <c r="EG14" s="97"/>
      <c r="EH14" s="97"/>
      <c r="EI14" s="97"/>
      <c r="EJ14" s="97"/>
      <c r="EK14" s="97"/>
      <c r="EL14" s="97"/>
      <c r="EM14" s="97"/>
      <c r="EP14" s="48" t="s">
        <v>286</v>
      </c>
      <c r="EQ14" s="97"/>
      <c r="ER14" s="97"/>
      <c r="ES14" s="97"/>
      <c r="ET14" s="97"/>
      <c r="EU14" s="97"/>
      <c r="EV14" s="97"/>
      <c r="EW14" s="97"/>
      <c r="EX14" s="97"/>
      <c r="EY14" s="97"/>
      <c r="EZ14" s="97"/>
      <c r="FA14" s="97"/>
      <c r="FB14" s="97"/>
      <c r="FC14" s="97"/>
      <c r="FD14" s="97"/>
      <c r="FE14" s="97"/>
      <c r="FF14" s="97"/>
      <c r="FG14" s="97"/>
      <c r="FH14" s="97"/>
      <c r="FI14" s="97"/>
      <c r="FJ14" s="97"/>
      <c r="FK14" s="97"/>
    </row>
    <row r="15" spans="1:167">
      <c r="B15" s="20" t="s">
        <v>222</v>
      </c>
      <c r="C15" s="97">
        <v>662.14</v>
      </c>
      <c r="D15" s="97">
        <v>668.14099999999996</v>
      </c>
      <c r="E15" s="97">
        <v>674.98</v>
      </c>
      <c r="F15" s="97">
        <v>684.13599999999997</v>
      </c>
      <c r="G15" s="97">
        <v>692.48800000000006</v>
      </c>
      <c r="H15" s="97">
        <v>700.19399999999996</v>
      </c>
      <c r="I15" s="97">
        <v>707.18</v>
      </c>
      <c r="J15" s="97">
        <v>713.96299999999997</v>
      </c>
      <c r="K15" s="97">
        <v>721.38599999999997</v>
      </c>
      <c r="L15" s="97">
        <v>727.96900000000005</v>
      </c>
      <c r="M15" s="97">
        <v>734.74599999999998</v>
      </c>
      <c r="N15" s="97">
        <v>741.00699999999995</v>
      </c>
      <c r="O15" s="97">
        <v>746.452</v>
      </c>
      <c r="P15" s="97">
        <v>751.65499999999997</v>
      </c>
      <c r="Q15" s="97">
        <v>755.84900000000005</v>
      </c>
      <c r="R15" s="97">
        <v>759.23500000000001</v>
      </c>
      <c r="S15" s="97">
        <v>762.48800000000006</v>
      </c>
      <c r="T15" s="97">
        <v>765.51599999999996</v>
      </c>
      <c r="U15" s="97">
        <v>769.01400000000001</v>
      </c>
      <c r="V15" s="97">
        <v>772.61099999999999</v>
      </c>
      <c r="W15" s="97">
        <v>776.14700000000005</v>
      </c>
      <c r="Z15" s="20" t="s">
        <v>222</v>
      </c>
      <c r="AA15" s="97">
        <v>1442.2539999999999</v>
      </c>
      <c r="AB15" s="97">
        <v>1456.9780000000001</v>
      </c>
      <c r="AC15" s="97">
        <v>1479.2650000000001</v>
      </c>
      <c r="AD15" s="97">
        <v>1503.211</v>
      </c>
      <c r="AE15" s="97">
        <v>1529.9749999999999</v>
      </c>
      <c r="AF15" s="97">
        <v>1551.1569999999999</v>
      </c>
      <c r="AG15" s="97">
        <v>1571.3910000000001</v>
      </c>
      <c r="AH15" s="97">
        <v>1591.6089999999999</v>
      </c>
      <c r="AI15" s="97">
        <v>1609.1510000000001</v>
      </c>
      <c r="AJ15" s="97">
        <v>1624.152</v>
      </c>
      <c r="AK15" s="97">
        <v>1641.085</v>
      </c>
      <c r="AL15" s="97">
        <v>1654.9179999999999</v>
      </c>
      <c r="AM15" s="97">
        <v>1669.011</v>
      </c>
      <c r="AN15" s="97">
        <v>1680.5170000000001</v>
      </c>
      <c r="AO15" s="97">
        <v>1690.0029999999999</v>
      </c>
      <c r="AP15" s="97">
        <v>1697.828</v>
      </c>
      <c r="AQ15" s="97">
        <v>1705.345</v>
      </c>
      <c r="AR15" s="97">
        <v>1712.915</v>
      </c>
      <c r="AS15" s="97">
        <v>1720.0150000000001</v>
      </c>
      <c r="AT15" s="97">
        <v>1726.4480000000001</v>
      </c>
      <c r="AU15" s="97">
        <v>1733.079</v>
      </c>
      <c r="AX15" s="20" t="s">
        <v>222</v>
      </c>
      <c r="AY15" s="97">
        <v>2526.9490000000001</v>
      </c>
      <c r="AZ15" s="97">
        <v>2566.5140000000001</v>
      </c>
      <c r="BA15" s="97">
        <v>2611.3380000000002</v>
      </c>
      <c r="BB15" s="97">
        <v>2655.4409999999998</v>
      </c>
      <c r="BC15" s="97">
        <v>2701.0320000000002</v>
      </c>
      <c r="BD15" s="97">
        <v>2741.4810000000002</v>
      </c>
      <c r="BE15" s="97">
        <v>2778.509</v>
      </c>
      <c r="BF15" s="97">
        <v>2812.05</v>
      </c>
      <c r="BG15" s="97">
        <v>2843.692</v>
      </c>
      <c r="BH15" s="97">
        <v>2865.7339999999999</v>
      </c>
      <c r="BI15" s="97">
        <v>2890.3780000000002</v>
      </c>
      <c r="BJ15" s="97">
        <v>2912.26</v>
      </c>
      <c r="BK15" s="97">
        <v>2935.66</v>
      </c>
      <c r="BL15" s="97">
        <v>2955.864</v>
      </c>
      <c r="BM15" s="97">
        <v>2975.8</v>
      </c>
      <c r="BN15" s="97">
        <v>2993.0509999999999</v>
      </c>
      <c r="BO15" s="97">
        <v>3021.2649999999999</v>
      </c>
      <c r="BP15" s="97">
        <v>3046.7190000000001</v>
      </c>
      <c r="BQ15" s="97">
        <v>3090.8389999999999</v>
      </c>
      <c r="BR15" s="97">
        <v>3139.107</v>
      </c>
      <c r="BS15" s="97">
        <v>3175.8620000000001</v>
      </c>
      <c r="BV15" s="20" t="s">
        <v>222</v>
      </c>
      <c r="BW15" s="97">
        <v>301.97399999999999</v>
      </c>
      <c r="BX15" s="97">
        <v>304.30200000000002</v>
      </c>
      <c r="BY15" s="97">
        <v>306.81200000000001</v>
      </c>
      <c r="BZ15" s="97">
        <v>309.51499999999999</v>
      </c>
      <c r="CA15" s="97">
        <v>312.64499999999998</v>
      </c>
      <c r="CB15" s="97">
        <v>315.99400000000003</v>
      </c>
      <c r="CC15" s="97">
        <v>319.16500000000002</v>
      </c>
      <c r="CD15" s="97">
        <v>322.40300000000002</v>
      </c>
      <c r="CE15" s="97">
        <v>325.67899999999997</v>
      </c>
      <c r="CF15" s="97">
        <v>328.55099999999999</v>
      </c>
      <c r="CG15" s="97">
        <v>332.10300000000001</v>
      </c>
      <c r="CH15" s="97">
        <v>335.30099999999999</v>
      </c>
      <c r="CI15" s="97">
        <v>338.185</v>
      </c>
      <c r="CJ15" s="97">
        <v>341.73700000000002</v>
      </c>
      <c r="CK15" s="97">
        <v>344.40600000000001</v>
      </c>
      <c r="CL15" s="97">
        <v>346.88400000000001</v>
      </c>
      <c r="CM15" s="97">
        <v>348.90100000000001</v>
      </c>
      <c r="CN15" s="97">
        <v>351.39800000000002</v>
      </c>
      <c r="CO15" s="97">
        <v>354.03500000000003</v>
      </c>
      <c r="CP15" s="97">
        <v>356.28800000000001</v>
      </c>
      <c r="CQ15" s="97">
        <v>358.49700000000001</v>
      </c>
      <c r="CT15" s="20" t="s">
        <v>222</v>
      </c>
      <c r="CU15" s="97">
        <v>294.51499999999999</v>
      </c>
      <c r="CV15" s="97">
        <v>295.85199999999998</v>
      </c>
      <c r="CW15" s="97">
        <v>297.39400000000001</v>
      </c>
      <c r="CX15" s="97">
        <v>299.20400000000001</v>
      </c>
      <c r="CY15" s="97">
        <v>300.87900000000002</v>
      </c>
      <c r="CZ15" s="97">
        <v>302.82799999999997</v>
      </c>
      <c r="DA15" s="97">
        <v>304.55</v>
      </c>
      <c r="DB15" s="97">
        <v>307.68099999999998</v>
      </c>
      <c r="DC15" s="97">
        <v>311.69900000000001</v>
      </c>
      <c r="DD15" s="97">
        <v>314.565</v>
      </c>
      <c r="DE15" s="97">
        <v>317.95999999999998</v>
      </c>
      <c r="DF15" s="97">
        <v>321.59500000000003</v>
      </c>
      <c r="DG15" s="97">
        <v>325.27300000000002</v>
      </c>
      <c r="DH15" s="97">
        <v>329.14800000000002</v>
      </c>
      <c r="DI15" s="97">
        <v>333.17</v>
      </c>
      <c r="DJ15" s="97">
        <v>336.17399999999998</v>
      </c>
      <c r="DK15" s="97">
        <v>338.34899999999999</v>
      </c>
      <c r="DL15" s="97">
        <v>341.06700000000001</v>
      </c>
      <c r="DM15" s="97">
        <v>342.84399999999999</v>
      </c>
      <c r="DN15" s="97">
        <v>343.947</v>
      </c>
      <c r="DO15" s="97">
        <v>344.95600000000002</v>
      </c>
      <c r="DR15" s="20" t="s">
        <v>222</v>
      </c>
      <c r="DS15" s="97">
        <v>733.39300000000003</v>
      </c>
      <c r="DT15" s="97">
        <v>749.84500000000003</v>
      </c>
      <c r="DU15" s="97">
        <v>769.73800000000006</v>
      </c>
      <c r="DV15" s="97">
        <v>790.66300000000001</v>
      </c>
      <c r="DW15" s="97">
        <v>810.49099999999999</v>
      </c>
      <c r="DX15" s="97">
        <v>832.86099999999999</v>
      </c>
      <c r="DY15" s="97">
        <v>856.24800000000005</v>
      </c>
      <c r="DZ15" s="97">
        <v>882.28599999999994</v>
      </c>
      <c r="EA15" s="97">
        <v>902.32299999999998</v>
      </c>
      <c r="EB15" s="97">
        <v>914.81799999999998</v>
      </c>
      <c r="EC15" s="97">
        <v>930.96699999999998</v>
      </c>
      <c r="ED15" s="97">
        <v>944.23900000000003</v>
      </c>
      <c r="EE15" s="97">
        <v>957.6</v>
      </c>
      <c r="EF15" s="97">
        <v>973.25699999999995</v>
      </c>
      <c r="EG15" s="97">
        <v>989.05399999999997</v>
      </c>
      <c r="EH15" s="97">
        <v>1005.128</v>
      </c>
      <c r="EI15" s="97">
        <v>1015.9450000000001</v>
      </c>
      <c r="EJ15" s="97">
        <v>1026.3879999999999</v>
      </c>
      <c r="EK15" s="97">
        <v>1037.616</v>
      </c>
      <c r="EL15" s="97">
        <v>1046.7850000000001</v>
      </c>
      <c r="EM15" s="97">
        <v>1055.75</v>
      </c>
      <c r="EP15" s="20" t="s">
        <v>222</v>
      </c>
      <c r="EQ15" s="97">
        <v>884.84900000000005</v>
      </c>
      <c r="ER15" s="97">
        <v>890.66899999999998</v>
      </c>
      <c r="ES15" s="97">
        <v>897.35199999999998</v>
      </c>
      <c r="ET15" s="97">
        <v>905.51400000000001</v>
      </c>
      <c r="EU15" s="97">
        <v>914.66300000000001</v>
      </c>
      <c r="EV15" s="97">
        <v>924.30799999999999</v>
      </c>
      <c r="EW15" s="97">
        <v>935.803</v>
      </c>
      <c r="EX15" s="97">
        <v>946.61199999999997</v>
      </c>
      <c r="EY15" s="97">
        <v>954.96699999999998</v>
      </c>
      <c r="EZ15" s="97">
        <v>961.52200000000005</v>
      </c>
      <c r="FA15" s="97">
        <v>968.96900000000005</v>
      </c>
      <c r="FB15" s="97">
        <v>976.20100000000002</v>
      </c>
      <c r="FC15" s="97">
        <v>981.84299999999996</v>
      </c>
      <c r="FD15" s="97">
        <v>988.41899999999998</v>
      </c>
      <c r="FE15" s="97">
        <v>994.04499999999996</v>
      </c>
      <c r="FF15" s="97">
        <v>999.21900000000005</v>
      </c>
      <c r="FG15" s="97">
        <v>1004.963</v>
      </c>
      <c r="FH15" s="97">
        <v>1011.86</v>
      </c>
      <c r="FI15" s="97">
        <v>1019.474</v>
      </c>
      <c r="FJ15" s="97">
        <v>1027.0319999999999</v>
      </c>
      <c r="FK15" s="97">
        <v>1033.5920000000001</v>
      </c>
    </row>
    <row r="16" spans="1:167">
      <c r="B16" s="20" t="s">
        <v>240</v>
      </c>
      <c r="C16" s="97">
        <v>62.176000000000002</v>
      </c>
      <c r="D16" s="97">
        <v>62.674999999999997</v>
      </c>
      <c r="E16" s="97">
        <v>63.372999999999998</v>
      </c>
      <c r="F16" s="97">
        <v>64.338999999999999</v>
      </c>
      <c r="G16" s="97">
        <v>65.891999999999996</v>
      </c>
      <c r="H16" s="97">
        <v>67.284999999999997</v>
      </c>
      <c r="I16" s="97">
        <v>68.81</v>
      </c>
      <c r="J16" s="97">
        <v>70.293999999999997</v>
      </c>
      <c r="K16" s="97">
        <v>71.968999999999994</v>
      </c>
      <c r="L16" s="97">
        <v>73.498000000000005</v>
      </c>
      <c r="M16" s="97">
        <v>75.016999999999996</v>
      </c>
      <c r="N16" s="97">
        <v>76.591999999999999</v>
      </c>
      <c r="O16" s="97">
        <v>78.424000000000007</v>
      </c>
      <c r="P16" s="97">
        <v>79.846000000000004</v>
      </c>
      <c r="Q16" s="97">
        <v>80.891000000000005</v>
      </c>
      <c r="R16" s="97">
        <v>81.805999999999997</v>
      </c>
      <c r="S16" s="97">
        <v>82.846999999999994</v>
      </c>
      <c r="T16" s="97">
        <v>83.932000000000002</v>
      </c>
      <c r="U16" s="97">
        <v>85.331000000000003</v>
      </c>
      <c r="V16" s="97">
        <v>86.686000000000007</v>
      </c>
      <c r="W16" s="97">
        <v>88.13</v>
      </c>
      <c r="Z16" s="20" t="s">
        <v>240</v>
      </c>
      <c r="AA16" s="97">
        <v>236.28800000000001</v>
      </c>
      <c r="AB16" s="97">
        <v>238.39</v>
      </c>
      <c r="AC16" s="97">
        <v>240.88800000000001</v>
      </c>
      <c r="AD16" s="97">
        <v>243.999</v>
      </c>
      <c r="AE16" s="97">
        <v>247.70400000000001</v>
      </c>
      <c r="AF16" s="97">
        <v>253.76</v>
      </c>
      <c r="AG16" s="97">
        <v>260.358</v>
      </c>
      <c r="AH16" s="97">
        <v>266.35500000000002</v>
      </c>
      <c r="AI16" s="97">
        <v>272.71699999999998</v>
      </c>
      <c r="AJ16" s="97">
        <v>279.35899999999998</v>
      </c>
      <c r="AK16" s="97">
        <v>285.37599999999998</v>
      </c>
      <c r="AL16" s="97">
        <v>291.20499999999998</v>
      </c>
      <c r="AM16" s="97">
        <v>296.57299999999998</v>
      </c>
      <c r="AN16" s="97">
        <v>301.05399999999997</v>
      </c>
      <c r="AO16" s="97">
        <v>305.24099999999999</v>
      </c>
      <c r="AP16" s="97">
        <v>309.19400000000002</v>
      </c>
      <c r="AQ16" s="97">
        <v>313.32</v>
      </c>
      <c r="AR16" s="97">
        <v>318.13600000000002</v>
      </c>
      <c r="AS16" s="97">
        <v>322.86700000000002</v>
      </c>
      <c r="AT16" s="97">
        <v>327.55799999999999</v>
      </c>
      <c r="AU16" s="97">
        <v>332.447</v>
      </c>
      <c r="AX16" s="20" t="s">
        <v>240</v>
      </c>
      <c r="AY16" s="97">
        <v>625.41099999999994</v>
      </c>
      <c r="AZ16" s="97">
        <v>645.08699999999999</v>
      </c>
      <c r="BA16" s="97">
        <v>663.29</v>
      </c>
      <c r="BB16" s="97">
        <v>679.78099999999995</v>
      </c>
      <c r="BC16" s="97">
        <v>698.25900000000001</v>
      </c>
      <c r="BD16" s="97">
        <v>714.88099999999997</v>
      </c>
      <c r="BE16" s="97">
        <v>731.06100000000004</v>
      </c>
      <c r="BF16" s="97">
        <v>745.74900000000002</v>
      </c>
      <c r="BG16" s="97">
        <v>759.56700000000001</v>
      </c>
      <c r="BH16" s="97">
        <v>771.99199999999996</v>
      </c>
      <c r="BI16" s="97">
        <v>784.05899999999997</v>
      </c>
      <c r="BJ16" s="97">
        <v>796.10299999999995</v>
      </c>
      <c r="BK16" s="97">
        <v>808.17</v>
      </c>
      <c r="BL16" s="97">
        <v>821.43600000000004</v>
      </c>
      <c r="BM16" s="97">
        <v>833.81500000000005</v>
      </c>
      <c r="BN16" s="97">
        <v>844.34799999999996</v>
      </c>
      <c r="BO16" s="97">
        <v>856.24599999999998</v>
      </c>
      <c r="BP16" s="97">
        <v>870.625</v>
      </c>
      <c r="BQ16" s="97">
        <v>887.78200000000004</v>
      </c>
      <c r="BR16" s="97">
        <v>901.03599999999994</v>
      </c>
      <c r="BS16" s="97">
        <v>916.23400000000004</v>
      </c>
      <c r="BV16" s="20" t="s">
        <v>240</v>
      </c>
      <c r="BW16" s="97">
        <v>28.602</v>
      </c>
      <c r="BX16" s="97">
        <v>28.681999999999999</v>
      </c>
      <c r="BY16" s="97">
        <v>28.844999999999999</v>
      </c>
      <c r="BZ16" s="97">
        <v>28.998000000000001</v>
      </c>
      <c r="CA16" s="97">
        <v>29.138000000000002</v>
      </c>
      <c r="CB16" s="97">
        <v>29.393999999999998</v>
      </c>
      <c r="CC16" s="97">
        <v>29.696999999999999</v>
      </c>
      <c r="CD16" s="97">
        <v>30.094999999999999</v>
      </c>
      <c r="CE16" s="97">
        <v>30.622</v>
      </c>
      <c r="CF16" s="97">
        <v>31.134</v>
      </c>
      <c r="CG16" s="97">
        <v>31.637</v>
      </c>
      <c r="CH16" s="97">
        <v>32.472999999999999</v>
      </c>
      <c r="CI16" s="97">
        <v>33.182000000000002</v>
      </c>
      <c r="CJ16" s="97">
        <v>34.030999999999999</v>
      </c>
      <c r="CK16" s="97">
        <v>35.158999999999999</v>
      </c>
      <c r="CL16" s="97">
        <v>35.987000000000002</v>
      </c>
      <c r="CM16" s="97">
        <v>36.884999999999998</v>
      </c>
      <c r="CN16" s="97">
        <v>37.779000000000003</v>
      </c>
      <c r="CO16" s="97">
        <v>38.975999999999999</v>
      </c>
      <c r="CP16" s="97">
        <v>40.143000000000001</v>
      </c>
      <c r="CQ16" s="97">
        <v>41.244999999999997</v>
      </c>
      <c r="CT16" s="20" t="s">
        <v>240</v>
      </c>
      <c r="CU16" s="97">
        <v>21.829000000000001</v>
      </c>
      <c r="CV16" s="97">
        <v>22.209</v>
      </c>
      <c r="CW16" s="97">
        <v>22.602</v>
      </c>
      <c r="CX16" s="97">
        <v>23.34</v>
      </c>
      <c r="CY16" s="97">
        <v>23.893999999999998</v>
      </c>
      <c r="CZ16" s="97">
        <v>24.576000000000001</v>
      </c>
      <c r="DA16" s="97">
        <v>25.221</v>
      </c>
      <c r="DB16" s="97">
        <v>25.893999999999998</v>
      </c>
      <c r="DC16" s="97">
        <v>26.789000000000001</v>
      </c>
      <c r="DD16" s="97">
        <v>27.439</v>
      </c>
      <c r="DE16" s="97">
        <v>27.960999999999999</v>
      </c>
      <c r="DF16" s="97">
        <v>28.742000000000001</v>
      </c>
      <c r="DG16" s="97">
        <v>29.824000000000002</v>
      </c>
      <c r="DH16" s="97">
        <v>31.195</v>
      </c>
      <c r="DI16" s="97">
        <v>32.774000000000001</v>
      </c>
      <c r="DJ16" s="97">
        <v>33.972999999999999</v>
      </c>
      <c r="DK16" s="97">
        <v>34.872999999999998</v>
      </c>
      <c r="DL16" s="97">
        <v>35.863</v>
      </c>
      <c r="DM16" s="97">
        <v>36.661999999999999</v>
      </c>
      <c r="DN16" s="97">
        <v>37.101999999999997</v>
      </c>
      <c r="DO16" s="97">
        <v>37.506</v>
      </c>
      <c r="DR16" s="20" t="s">
        <v>240</v>
      </c>
      <c r="DS16" s="97">
        <v>134.523</v>
      </c>
      <c r="DT16" s="97">
        <v>137.983</v>
      </c>
      <c r="DU16" s="97">
        <v>142.398</v>
      </c>
      <c r="DV16" s="97">
        <v>147.262</v>
      </c>
      <c r="DW16" s="97">
        <v>152.697</v>
      </c>
      <c r="DX16" s="97">
        <v>157.916</v>
      </c>
      <c r="DY16" s="97">
        <v>163.20400000000001</v>
      </c>
      <c r="DZ16" s="97">
        <v>169.48699999999999</v>
      </c>
      <c r="EA16" s="97">
        <v>176.25299999999999</v>
      </c>
      <c r="EB16" s="97">
        <v>180.88499999999999</v>
      </c>
      <c r="EC16" s="97">
        <v>186.065</v>
      </c>
      <c r="ED16" s="97">
        <v>191.05600000000001</v>
      </c>
      <c r="EE16" s="97">
        <v>196.839</v>
      </c>
      <c r="EF16" s="97">
        <v>204.262</v>
      </c>
      <c r="EG16" s="97">
        <v>212.35400000000001</v>
      </c>
      <c r="EH16" s="97">
        <v>222.18</v>
      </c>
      <c r="EI16" s="97">
        <v>229.84299999999999</v>
      </c>
      <c r="EJ16" s="97">
        <v>236.22499999999999</v>
      </c>
      <c r="EK16" s="97">
        <v>243.072</v>
      </c>
      <c r="EL16" s="97">
        <v>249.93299999999999</v>
      </c>
      <c r="EM16" s="97">
        <v>256.15699999999998</v>
      </c>
      <c r="EP16" s="20" t="s">
        <v>240</v>
      </c>
      <c r="EQ16" s="97">
        <v>173.05600000000001</v>
      </c>
      <c r="ER16" s="97">
        <v>175.53299999999999</v>
      </c>
      <c r="ES16" s="97">
        <v>178.53800000000001</v>
      </c>
      <c r="ET16" s="97">
        <v>182.93299999999999</v>
      </c>
      <c r="EU16" s="97">
        <v>188.197</v>
      </c>
      <c r="EV16" s="97">
        <v>194.14699999999999</v>
      </c>
      <c r="EW16" s="97">
        <v>200.42500000000001</v>
      </c>
      <c r="EX16" s="97">
        <v>207.25899999999999</v>
      </c>
      <c r="EY16" s="97">
        <v>212.845</v>
      </c>
      <c r="EZ16" s="97">
        <v>218.99100000000001</v>
      </c>
      <c r="FA16" s="97">
        <v>223.64</v>
      </c>
      <c r="FB16" s="97">
        <v>228.55099999999999</v>
      </c>
      <c r="FC16" s="97">
        <v>233.53100000000001</v>
      </c>
      <c r="FD16" s="97">
        <v>237.839</v>
      </c>
      <c r="FE16" s="97">
        <v>242.35900000000001</v>
      </c>
      <c r="FF16" s="97">
        <v>246.744</v>
      </c>
      <c r="FG16" s="97">
        <v>252.11</v>
      </c>
      <c r="FH16" s="97">
        <v>257.31</v>
      </c>
      <c r="FI16" s="97">
        <v>262.42599999999999</v>
      </c>
      <c r="FJ16" s="97">
        <v>267.63</v>
      </c>
      <c r="FK16" s="97">
        <v>273.02100000000002</v>
      </c>
    </row>
    <row r="17" spans="2:167">
      <c r="B17" s="20" t="s">
        <v>241</v>
      </c>
      <c r="C17" s="97">
        <v>174.607</v>
      </c>
      <c r="D17" s="97">
        <v>175.96299999999999</v>
      </c>
      <c r="E17" s="97">
        <v>177.41300000000001</v>
      </c>
      <c r="F17" s="97">
        <v>179.27600000000001</v>
      </c>
      <c r="G17" s="97">
        <v>182.27699999999999</v>
      </c>
      <c r="H17" s="97">
        <v>184.161</v>
      </c>
      <c r="I17" s="97">
        <v>186.14599999999999</v>
      </c>
      <c r="J17" s="97">
        <v>188.66200000000001</v>
      </c>
      <c r="K17" s="97">
        <v>190.95</v>
      </c>
      <c r="L17" s="97">
        <v>193.12</v>
      </c>
      <c r="M17" s="97">
        <v>195.309</v>
      </c>
      <c r="N17" s="97">
        <v>197.96199999999999</v>
      </c>
      <c r="O17" s="97">
        <v>201.154</v>
      </c>
      <c r="P17" s="97">
        <v>205.49100000000001</v>
      </c>
      <c r="Q17" s="97">
        <v>208.11799999999999</v>
      </c>
      <c r="R17" s="97">
        <v>210.09399999999999</v>
      </c>
      <c r="S17" s="97">
        <v>213.04599999999999</v>
      </c>
      <c r="T17" s="97">
        <v>215.08</v>
      </c>
      <c r="U17" s="97">
        <v>217.851</v>
      </c>
      <c r="V17" s="97">
        <v>220.48500000000001</v>
      </c>
      <c r="W17" s="97">
        <v>223.941</v>
      </c>
      <c r="Z17" s="20" t="s">
        <v>241</v>
      </c>
      <c r="AA17" s="97">
        <v>1428.2940000000001</v>
      </c>
      <c r="AB17" s="97">
        <v>1435.847</v>
      </c>
      <c r="AC17" s="97">
        <v>1445.4349999999999</v>
      </c>
      <c r="AD17" s="97">
        <v>1461.3810000000001</v>
      </c>
      <c r="AE17" s="97">
        <v>1481.4090000000001</v>
      </c>
      <c r="AF17" s="97">
        <v>1503.923</v>
      </c>
      <c r="AG17" s="97">
        <v>1526.4</v>
      </c>
      <c r="AH17" s="97">
        <v>1548.9480000000001</v>
      </c>
      <c r="AI17" s="97">
        <v>1571.991</v>
      </c>
      <c r="AJ17" s="97">
        <v>1592.944</v>
      </c>
      <c r="AK17" s="97">
        <v>1613.64</v>
      </c>
      <c r="AL17" s="97">
        <v>1635.9290000000001</v>
      </c>
      <c r="AM17" s="97">
        <v>1658.9480000000001</v>
      </c>
      <c r="AN17" s="97">
        <v>1680.4760000000001</v>
      </c>
      <c r="AO17" s="97">
        <v>1703.7059999999999</v>
      </c>
      <c r="AP17" s="97">
        <v>1722.9169999999999</v>
      </c>
      <c r="AQ17" s="97">
        <v>1746.078</v>
      </c>
      <c r="AR17" s="97">
        <v>1770.664</v>
      </c>
      <c r="AS17" s="97">
        <v>1797.9369999999999</v>
      </c>
      <c r="AT17" s="97">
        <v>1827.163</v>
      </c>
      <c r="AU17" s="97">
        <v>1858.5730000000001</v>
      </c>
      <c r="AX17" s="20" t="s">
        <v>241</v>
      </c>
      <c r="AY17" s="97">
        <v>1290.3240000000001</v>
      </c>
      <c r="AZ17" s="97">
        <v>1297.748</v>
      </c>
      <c r="BA17" s="97">
        <v>1313.5160000000001</v>
      </c>
      <c r="BB17" s="97">
        <v>1326.431</v>
      </c>
      <c r="BC17" s="97">
        <v>1342.798</v>
      </c>
      <c r="BD17" s="97">
        <v>1363.65</v>
      </c>
      <c r="BE17" s="97">
        <v>1381.886</v>
      </c>
      <c r="BF17" s="97">
        <v>1394.7280000000001</v>
      </c>
      <c r="BG17" s="97">
        <v>1413.7619999999999</v>
      </c>
      <c r="BH17" s="97">
        <v>1431.509</v>
      </c>
      <c r="BI17" s="97">
        <v>1453.373</v>
      </c>
      <c r="BJ17" s="97">
        <v>1476.855</v>
      </c>
      <c r="BK17" s="97">
        <v>1496.4359999999999</v>
      </c>
      <c r="BL17" s="97">
        <v>1518.268</v>
      </c>
      <c r="BM17" s="97">
        <v>1538.972</v>
      </c>
      <c r="BN17" s="97">
        <v>1580.2919999999999</v>
      </c>
      <c r="BO17" s="97">
        <v>1607.85</v>
      </c>
      <c r="BP17" s="97">
        <v>1633.453</v>
      </c>
      <c r="BQ17" s="97">
        <v>1663.0619999999999</v>
      </c>
      <c r="BR17" s="97">
        <v>1685.3779999999999</v>
      </c>
      <c r="BS17" s="97">
        <v>1716.934</v>
      </c>
      <c r="BV17" s="20" t="s">
        <v>241</v>
      </c>
      <c r="BW17" s="97">
        <v>108.224</v>
      </c>
      <c r="BX17" s="97">
        <v>108.673</v>
      </c>
      <c r="BY17" s="97">
        <v>108.935</v>
      </c>
      <c r="BZ17" s="97">
        <v>109.44</v>
      </c>
      <c r="CA17" s="97">
        <v>110.551</v>
      </c>
      <c r="CB17" s="97">
        <v>111.291</v>
      </c>
      <c r="CC17" s="97">
        <v>112.172</v>
      </c>
      <c r="CD17" s="97">
        <v>113.44</v>
      </c>
      <c r="CE17" s="97">
        <v>115.133</v>
      </c>
      <c r="CF17" s="97">
        <v>117.21599999999999</v>
      </c>
      <c r="CG17" s="97">
        <v>117.82299999999999</v>
      </c>
      <c r="CH17" s="97">
        <v>119.244</v>
      </c>
      <c r="CI17" s="97">
        <v>120.58799999999999</v>
      </c>
      <c r="CJ17" s="97">
        <v>122.378</v>
      </c>
      <c r="CK17" s="97">
        <v>123.889</v>
      </c>
      <c r="CL17" s="97">
        <v>125.81100000000001</v>
      </c>
      <c r="CM17" s="97">
        <v>128.417</v>
      </c>
      <c r="CN17" s="97">
        <v>130.37100000000001</v>
      </c>
      <c r="CO17" s="97">
        <v>132.68299999999999</v>
      </c>
      <c r="CP17" s="97">
        <v>134.97200000000001</v>
      </c>
      <c r="CQ17" s="97">
        <v>137.60499999999999</v>
      </c>
      <c r="CT17" s="20" t="s">
        <v>241</v>
      </c>
      <c r="CU17" s="97">
        <v>73.813000000000002</v>
      </c>
      <c r="CV17" s="97">
        <v>74.162000000000006</v>
      </c>
      <c r="CW17" s="97">
        <v>74.509</v>
      </c>
      <c r="CX17" s="97">
        <v>75</v>
      </c>
      <c r="CY17" s="97">
        <v>75.524000000000001</v>
      </c>
      <c r="CZ17" s="97">
        <v>76.019000000000005</v>
      </c>
      <c r="DA17" s="97">
        <v>76.350999999999999</v>
      </c>
      <c r="DB17" s="97">
        <v>76.751000000000005</v>
      </c>
      <c r="DC17" s="97">
        <v>77.593000000000004</v>
      </c>
      <c r="DD17" s="97">
        <v>78.712000000000003</v>
      </c>
      <c r="DE17" s="97">
        <v>79.429000000000002</v>
      </c>
      <c r="DF17" s="97">
        <v>80.792000000000002</v>
      </c>
      <c r="DG17" s="97">
        <v>82.99</v>
      </c>
      <c r="DH17" s="97">
        <v>85.275999999999996</v>
      </c>
      <c r="DI17" s="97">
        <v>88.039000000000001</v>
      </c>
      <c r="DJ17" s="97">
        <v>90.384</v>
      </c>
      <c r="DK17" s="97">
        <v>93.004999999999995</v>
      </c>
      <c r="DL17" s="97">
        <v>94.207999999999998</v>
      </c>
      <c r="DM17" s="97">
        <v>95.75</v>
      </c>
      <c r="DN17" s="97">
        <v>97.052999999999997</v>
      </c>
      <c r="DO17" s="97">
        <v>97.844999999999999</v>
      </c>
      <c r="DR17" s="20" t="s">
        <v>241</v>
      </c>
      <c r="DS17" s="97">
        <v>243.17699999999999</v>
      </c>
      <c r="DT17" s="97">
        <v>249.59200000000001</v>
      </c>
      <c r="DU17" s="97">
        <v>255.37700000000001</v>
      </c>
      <c r="DV17" s="97">
        <v>263.05900000000003</v>
      </c>
      <c r="DW17" s="97">
        <v>270.86099999999999</v>
      </c>
      <c r="DX17" s="97">
        <v>277.66800000000001</v>
      </c>
      <c r="DY17" s="97">
        <v>285.13600000000002</v>
      </c>
      <c r="DZ17" s="97">
        <v>291.44499999999999</v>
      </c>
      <c r="EA17" s="97">
        <v>301.28399999999999</v>
      </c>
      <c r="EB17" s="97">
        <v>310.15600000000001</v>
      </c>
      <c r="EC17" s="97">
        <v>316.27999999999997</v>
      </c>
      <c r="ED17" s="97">
        <v>320.13200000000001</v>
      </c>
      <c r="EE17" s="97">
        <v>325.10300000000001</v>
      </c>
      <c r="EF17" s="97">
        <v>332.54</v>
      </c>
      <c r="EG17" s="97">
        <v>341.43799999999999</v>
      </c>
      <c r="EH17" s="97">
        <v>353.26</v>
      </c>
      <c r="EI17" s="97">
        <v>367.23700000000002</v>
      </c>
      <c r="EJ17" s="97">
        <v>375.161</v>
      </c>
      <c r="EK17" s="97">
        <v>380.17099999999999</v>
      </c>
      <c r="EL17" s="97">
        <v>388.98200000000003</v>
      </c>
      <c r="EM17" s="97">
        <v>397.88099999999997</v>
      </c>
      <c r="EP17" s="20" t="s">
        <v>241</v>
      </c>
      <c r="EQ17" s="97">
        <v>519.30499999999995</v>
      </c>
      <c r="ER17" s="97">
        <v>523.15899999999999</v>
      </c>
      <c r="ES17" s="97">
        <v>531</v>
      </c>
      <c r="ET17" s="97">
        <v>538.00800000000004</v>
      </c>
      <c r="EU17" s="97">
        <v>550.76300000000003</v>
      </c>
      <c r="EV17" s="97">
        <v>565.49900000000002</v>
      </c>
      <c r="EW17" s="97">
        <v>578.654</v>
      </c>
      <c r="EX17" s="97">
        <v>594.60599999999999</v>
      </c>
      <c r="EY17" s="97">
        <v>612.495</v>
      </c>
      <c r="EZ17" s="97">
        <v>628.04100000000005</v>
      </c>
      <c r="FA17" s="97">
        <v>640.01099999999997</v>
      </c>
      <c r="FB17" s="97">
        <v>649.20600000000002</v>
      </c>
      <c r="FC17" s="97">
        <v>661.35699999999997</v>
      </c>
      <c r="FD17" s="97">
        <v>674.28</v>
      </c>
      <c r="FE17" s="97">
        <v>687.04200000000003</v>
      </c>
      <c r="FF17" s="97">
        <v>699.80100000000004</v>
      </c>
      <c r="FG17" s="97">
        <v>713.33</v>
      </c>
      <c r="FH17" s="97">
        <v>729.68399999999997</v>
      </c>
      <c r="FI17" s="97">
        <v>750.91499999999996</v>
      </c>
      <c r="FJ17" s="97">
        <v>773.53</v>
      </c>
      <c r="FK17" s="97">
        <v>798.95100000000002</v>
      </c>
    </row>
    <row r="18" spans="2:167">
      <c r="B18" s="20" t="s">
        <v>242</v>
      </c>
      <c r="C18" s="97">
        <v>35.71</v>
      </c>
      <c r="D18" s="97">
        <v>36.045000000000002</v>
      </c>
      <c r="E18" s="97">
        <v>36.408000000000001</v>
      </c>
      <c r="F18" s="97">
        <v>36.898000000000003</v>
      </c>
      <c r="G18" s="97">
        <v>37.338999999999999</v>
      </c>
      <c r="H18" s="97">
        <v>37.741999999999997</v>
      </c>
      <c r="I18" s="97">
        <v>38.097999999999999</v>
      </c>
      <c r="J18" s="97">
        <v>38.445999999999998</v>
      </c>
      <c r="K18" s="97">
        <v>38.805</v>
      </c>
      <c r="L18" s="97">
        <v>39.109000000000002</v>
      </c>
      <c r="M18" s="97">
        <v>39.411000000000001</v>
      </c>
      <c r="N18" s="97">
        <v>39.682000000000002</v>
      </c>
      <c r="O18" s="97">
        <v>39.918999999999997</v>
      </c>
      <c r="P18" s="97">
        <v>40.139000000000003</v>
      </c>
      <c r="Q18" s="97">
        <v>40.313000000000002</v>
      </c>
      <c r="R18" s="97">
        <v>40.459000000000003</v>
      </c>
      <c r="S18" s="97">
        <v>40.603999999999999</v>
      </c>
      <c r="T18" s="97">
        <v>40.771999999999998</v>
      </c>
      <c r="U18" s="97">
        <v>40.991</v>
      </c>
      <c r="V18" s="97">
        <v>41.204999999999998</v>
      </c>
      <c r="W18" s="97">
        <v>41.396999999999998</v>
      </c>
      <c r="Z18" s="20" t="s">
        <v>242</v>
      </c>
      <c r="AA18" s="97">
        <v>40.375999999999998</v>
      </c>
      <c r="AB18" s="97">
        <v>40.31</v>
      </c>
      <c r="AC18" s="97">
        <v>40.527000000000001</v>
      </c>
      <c r="AD18" s="97">
        <v>40.840000000000003</v>
      </c>
      <c r="AE18" s="97">
        <v>41.256</v>
      </c>
      <c r="AF18" s="97">
        <v>41.552999999999997</v>
      </c>
      <c r="AG18" s="97">
        <v>41.966999999999999</v>
      </c>
      <c r="AH18" s="97">
        <v>42.442</v>
      </c>
      <c r="AI18" s="97">
        <v>42.845999999999997</v>
      </c>
      <c r="AJ18" s="97">
        <v>43.186</v>
      </c>
      <c r="AK18" s="97">
        <v>43.561999999999998</v>
      </c>
      <c r="AL18" s="97">
        <v>43.863999999999997</v>
      </c>
      <c r="AM18" s="97">
        <v>44.165999999999997</v>
      </c>
      <c r="AN18" s="97">
        <v>44.408999999999999</v>
      </c>
      <c r="AO18" s="97">
        <v>44.604999999999997</v>
      </c>
      <c r="AP18" s="97">
        <v>44.764000000000003</v>
      </c>
      <c r="AQ18" s="97">
        <v>44.914999999999999</v>
      </c>
      <c r="AR18" s="97">
        <v>45.063000000000002</v>
      </c>
      <c r="AS18" s="97">
        <v>45.201000000000001</v>
      </c>
      <c r="AT18" s="97">
        <v>45.323</v>
      </c>
      <c r="AU18" s="97">
        <v>45.447000000000003</v>
      </c>
      <c r="AX18" s="20" t="s">
        <v>242</v>
      </c>
      <c r="AY18" s="97">
        <v>24.869</v>
      </c>
      <c r="AZ18" s="97">
        <v>24.795000000000002</v>
      </c>
      <c r="BA18" s="97">
        <v>24.884</v>
      </c>
      <c r="BB18" s="97">
        <v>25.021999999999998</v>
      </c>
      <c r="BC18" s="97">
        <v>25.2</v>
      </c>
      <c r="BD18" s="97">
        <v>25.356000000000002</v>
      </c>
      <c r="BE18" s="97">
        <v>25.495000000000001</v>
      </c>
      <c r="BF18" s="97">
        <v>25.614999999999998</v>
      </c>
      <c r="BG18" s="97">
        <v>25.725000000000001</v>
      </c>
      <c r="BH18" s="97">
        <v>25.773</v>
      </c>
      <c r="BI18" s="97">
        <v>25.841000000000001</v>
      </c>
      <c r="BJ18" s="97">
        <v>25.893999999999998</v>
      </c>
      <c r="BK18" s="97">
        <v>25.988</v>
      </c>
      <c r="BL18" s="97">
        <v>26.100999999999999</v>
      </c>
      <c r="BM18" s="97">
        <v>26.207000000000001</v>
      </c>
      <c r="BN18" s="97">
        <v>26.295999999999999</v>
      </c>
      <c r="BO18" s="97">
        <v>26.398</v>
      </c>
      <c r="BP18" s="97">
        <v>26.518000000000001</v>
      </c>
      <c r="BQ18" s="97">
        <v>26.62</v>
      </c>
      <c r="BR18" s="97">
        <v>26.696000000000002</v>
      </c>
      <c r="BS18" s="97">
        <v>26.765999999999998</v>
      </c>
      <c r="BV18" s="20" t="s">
        <v>242</v>
      </c>
      <c r="BW18" s="97">
        <v>10.146000000000001</v>
      </c>
      <c r="BX18" s="97">
        <v>10.224</v>
      </c>
      <c r="BY18" s="97">
        <v>10.305999999999999</v>
      </c>
      <c r="BZ18" s="97">
        <v>10.394</v>
      </c>
      <c r="CA18" s="97">
        <v>10.494</v>
      </c>
      <c r="CB18" s="97">
        <v>10.6</v>
      </c>
      <c r="CC18" s="97">
        <v>10.699</v>
      </c>
      <c r="CD18" s="97">
        <v>10.798999999999999</v>
      </c>
      <c r="CE18" s="97">
        <v>10.898999999999999</v>
      </c>
      <c r="CF18" s="97">
        <v>10.986000000000001</v>
      </c>
      <c r="CG18" s="97">
        <v>11.092000000000001</v>
      </c>
      <c r="CH18" s="97">
        <v>11.186</v>
      </c>
      <c r="CI18" s="97">
        <v>11.27</v>
      </c>
      <c r="CJ18" s="97">
        <v>11.372999999999999</v>
      </c>
      <c r="CK18" s="97">
        <v>11.449</v>
      </c>
      <c r="CL18" s="97">
        <v>11.519</v>
      </c>
      <c r="CM18" s="97">
        <v>11.574999999999999</v>
      </c>
      <c r="CN18" s="97">
        <v>11.644</v>
      </c>
      <c r="CO18" s="97">
        <v>11.715999999999999</v>
      </c>
      <c r="CP18" s="97">
        <v>11.776</v>
      </c>
      <c r="CQ18" s="97">
        <v>11.835000000000001</v>
      </c>
      <c r="CT18" s="20" t="s">
        <v>242</v>
      </c>
      <c r="CU18" s="97">
        <v>11.596</v>
      </c>
      <c r="CV18" s="97">
        <v>11.62</v>
      </c>
      <c r="CW18" s="97">
        <v>11.68</v>
      </c>
      <c r="CX18" s="97">
        <v>11.747999999999999</v>
      </c>
      <c r="CY18" s="97">
        <v>11.811</v>
      </c>
      <c r="CZ18" s="97">
        <v>11.882999999999999</v>
      </c>
      <c r="DA18" s="97">
        <v>11.946999999999999</v>
      </c>
      <c r="DB18" s="97">
        <v>12.06</v>
      </c>
      <c r="DC18" s="97">
        <v>12.204000000000001</v>
      </c>
      <c r="DD18" s="97">
        <v>12.305999999999999</v>
      </c>
      <c r="DE18" s="97">
        <v>12.425000000000001</v>
      </c>
      <c r="DF18" s="97">
        <v>12.551</v>
      </c>
      <c r="DG18" s="97">
        <v>12.677</v>
      </c>
      <c r="DH18" s="97">
        <v>12.808</v>
      </c>
      <c r="DI18" s="97">
        <v>12.943</v>
      </c>
      <c r="DJ18" s="97">
        <v>13.042</v>
      </c>
      <c r="DK18" s="97">
        <v>13.113</v>
      </c>
      <c r="DL18" s="97">
        <v>13.201000000000001</v>
      </c>
      <c r="DM18" s="97">
        <v>13.257999999999999</v>
      </c>
      <c r="DN18" s="97">
        <v>13.292999999999999</v>
      </c>
      <c r="DO18" s="97">
        <v>13.324999999999999</v>
      </c>
      <c r="DR18" s="20" t="s">
        <v>242</v>
      </c>
      <c r="DS18" s="97">
        <v>47.953000000000003</v>
      </c>
      <c r="DT18" s="97">
        <v>48.835999999999999</v>
      </c>
      <c r="DU18" s="97">
        <v>50.024999999999999</v>
      </c>
      <c r="DV18" s="97">
        <v>51.371000000000002</v>
      </c>
      <c r="DW18" s="97">
        <v>52.642000000000003</v>
      </c>
      <c r="DX18" s="97">
        <v>54.070999999999998</v>
      </c>
      <c r="DY18" s="97">
        <v>55.56</v>
      </c>
      <c r="DZ18" s="97">
        <v>57.213999999999999</v>
      </c>
      <c r="EA18" s="97">
        <v>58.481999999999999</v>
      </c>
      <c r="EB18" s="97">
        <v>59.271000000000001</v>
      </c>
      <c r="EC18" s="97">
        <v>60.287999999999997</v>
      </c>
      <c r="ED18" s="97">
        <v>61.121000000000002</v>
      </c>
      <c r="EE18" s="97">
        <v>61.957999999999998</v>
      </c>
      <c r="EF18" s="97">
        <v>62.936</v>
      </c>
      <c r="EG18" s="97">
        <v>63.920999999999999</v>
      </c>
      <c r="EH18" s="97">
        <v>64.92</v>
      </c>
      <c r="EI18" s="97">
        <v>65.590999999999994</v>
      </c>
      <c r="EJ18" s="97">
        <v>66.238</v>
      </c>
      <c r="EK18" s="97">
        <v>66.930999999999997</v>
      </c>
      <c r="EL18" s="97">
        <v>67.495999999999995</v>
      </c>
      <c r="EM18" s="97">
        <v>68.048000000000002</v>
      </c>
      <c r="EP18" s="20" t="s">
        <v>242</v>
      </c>
      <c r="EQ18" s="97">
        <v>63.984000000000002</v>
      </c>
      <c r="ER18" s="97">
        <v>64.373999999999995</v>
      </c>
      <c r="ES18" s="97">
        <v>64.870999999999995</v>
      </c>
      <c r="ET18" s="97">
        <v>65.474999999999994</v>
      </c>
      <c r="EU18" s="97">
        <v>66.153000000000006</v>
      </c>
      <c r="EV18" s="97">
        <v>66.864000000000004</v>
      </c>
      <c r="EW18" s="97">
        <v>67.710999999999999</v>
      </c>
      <c r="EX18" s="97">
        <v>68.864999999999995</v>
      </c>
      <c r="EY18" s="97">
        <v>69.486999999999995</v>
      </c>
      <c r="EZ18" s="97">
        <v>71.316000000000003</v>
      </c>
      <c r="FA18" s="97">
        <v>71.87</v>
      </c>
      <c r="FB18" s="97">
        <v>72.319000000000003</v>
      </c>
      <c r="FC18" s="97">
        <v>72.727000000000004</v>
      </c>
      <c r="FD18" s="97">
        <v>73.2</v>
      </c>
      <c r="FE18" s="97">
        <v>73.61</v>
      </c>
      <c r="FF18" s="97">
        <v>74.003</v>
      </c>
      <c r="FG18" s="97">
        <v>74.441000000000003</v>
      </c>
      <c r="FH18" s="97">
        <v>75.674999999999997</v>
      </c>
      <c r="FI18" s="97">
        <v>76.867999999999995</v>
      </c>
      <c r="FJ18" s="97">
        <v>78.058000000000007</v>
      </c>
      <c r="FK18" s="97">
        <v>78.908000000000001</v>
      </c>
    </row>
    <row r="19" spans="2:167">
      <c r="B19" s="10"/>
      <c r="C19" s="97"/>
      <c r="D19" s="97"/>
      <c r="E19" s="97"/>
      <c r="F19" s="97"/>
      <c r="G19" s="97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7"/>
      <c r="U19" s="97"/>
      <c r="V19" s="97"/>
      <c r="W19" s="97"/>
      <c r="Z19" s="10"/>
      <c r="AA19" s="97"/>
      <c r="AB19" s="97"/>
      <c r="AC19" s="97"/>
      <c r="AD19" s="97"/>
      <c r="AE19" s="97"/>
      <c r="AF19" s="97"/>
      <c r="AG19" s="97"/>
      <c r="AH19" s="97"/>
      <c r="AI19" s="97"/>
      <c r="AJ19" s="97"/>
      <c r="AK19" s="97"/>
      <c r="AL19" s="97"/>
      <c r="AM19" s="97"/>
      <c r="AN19" s="97"/>
      <c r="AO19" s="97"/>
      <c r="AP19" s="97"/>
      <c r="AQ19" s="97"/>
      <c r="AR19" s="97"/>
      <c r="AS19" s="97"/>
      <c r="AT19" s="97"/>
      <c r="AU19" s="97"/>
      <c r="AX19" s="10"/>
      <c r="AY19" s="97"/>
      <c r="AZ19" s="97"/>
      <c r="BA19" s="97"/>
      <c r="BB19" s="97"/>
      <c r="BC19" s="97"/>
      <c r="BD19" s="97"/>
      <c r="BE19" s="97"/>
      <c r="BF19" s="97"/>
      <c r="BG19" s="97"/>
      <c r="BH19" s="97"/>
      <c r="BI19" s="97"/>
      <c r="BJ19" s="97"/>
      <c r="BK19" s="97"/>
      <c r="BL19" s="97"/>
      <c r="BM19" s="97"/>
      <c r="BN19" s="97"/>
      <c r="BO19" s="97"/>
      <c r="BP19" s="97"/>
      <c r="BQ19" s="97"/>
      <c r="BR19" s="97"/>
      <c r="BS19" s="97"/>
      <c r="BV19" s="10"/>
      <c r="BW19" s="97"/>
      <c r="BX19" s="97"/>
      <c r="BY19" s="97"/>
      <c r="BZ19" s="97"/>
      <c r="CA19" s="97"/>
      <c r="CB19" s="97"/>
      <c r="CC19" s="97"/>
      <c r="CD19" s="97"/>
      <c r="CE19" s="97"/>
      <c r="CF19" s="97"/>
      <c r="CG19" s="97"/>
      <c r="CH19" s="97"/>
      <c r="CI19" s="97"/>
      <c r="CJ19" s="97"/>
      <c r="CK19" s="97"/>
      <c r="CL19" s="97"/>
      <c r="CM19" s="97"/>
      <c r="CN19" s="97"/>
      <c r="CO19" s="97"/>
      <c r="CP19" s="97"/>
      <c r="CQ19" s="97"/>
      <c r="CT19" s="10"/>
      <c r="CU19" s="97"/>
      <c r="CV19" s="97"/>
      <c r="CW19" s="97"/>
      <c r="CX19" s="97"/>
      <c r="CY19" s="97"/>
      <c r="CZ19" s="97"/>
      <c r="DA19" s="97"/>
      <c r="DB19" s="97"/>
      <c r="DC19" s="97"/>
      <c r="DD19" s="97"/>
      <c r="DE19" s="97"/>
      <c r="DF19" s="97"/>
      <c r="DG19" s="97"/>
      <c r="DH19" s="97"/>
      <c r="DI19" s="97"/>
      <c r="DJ19" s="97"/>
      <c r="DK19" s="97"/>
      <c r="DL19" s="97"/>
      <c r="DM19" s="97"/>
      <c r="DN19" s="97"/>
      <c r="DO19" s="97"/>
      <c r="DR19" s="10"/>
      <c r="DS19" s="97"/>
      <c r="DT19" s="97"/>
      <c r="DU19" s="97"/>
      <c r="DV19" s="97"/>
      <c r="DW19" s="97"/>
      <c r="DX19" s="97"/>
      <c r="DY19" s="97"/>
      <c r="DZ19" s="97"/>
      <c r="EA19" s="97"/>
      <c r="EB19" s="97"/>
      <c r="EC19" s="97"/>
      <c r="ED19" s="97"/>
      <c r="EE19" s="97"/>
      <c r="EF19" s="97"/>
      <c r="EG19" s="97"/>
      <c r="EH19" s="97"/>
      <c r="EI19" s="97"/>
      <c r="EJ19" s="97"/>
      <c r="EK19" s="97"/>
      <c r="EL19" s="97"/>
      <c r="EM19" s="97"/>
      <c r="EP19" s="10"/>
      <c r="EQ19" s="97"/>
      <c r="ER19" s="97"/>
      <c r="ES19" s="97"/>
      <c r="ET19" s="97"/>
      <c r="EU19" s="97"/>
      <c r="EV19" s="97"/>
      <c r="EW19" s="97"/>
      <c r="EX19" s="97"/>
      <c r="EY19" s="97"/>
      <c r="EZ19" s="97"/>
      <c r="FA19" s="97"/>
      <c r="FB19" s="97"/>
      <c r="FC19" s="97"/>
      <c r="FD19" s="97"/>
      <c r="FE19" s="97"/>
      <c r="FF19" s="97"/>
      <c r="FG19" s="97"/>
      <c r="FH19" s="97"/>
      <c r="FI19" s="97"/>
      <c r="FJ19" s="97"/>
      <c r="FK19" s="97"/>
    </row>
    <row r="20" spans="2:167" ht="13">
      <c r="B20" s="19" t="s">
        <v>16</v>
      </c>
      <c r="C20" s="97"/>
      <c r="D20" s="97"/>
      <c r="E20" s="97"/>
      <c r="F20" s="97"/>
      <c r="G20" s="97"/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7"/>
      <c r="W20" s="97"/>
      <c r="Z20" s="19" t="s">
        <v>16</v>
      </c>
      <c r="AA20" s="97"/>
      <c r="AB20" s="97"/>
      <c r="AC20" s="97"/>
      <c r="AD20" s="97"/>
      <c r="AE20" s="97"/>
      <c r="AF20" s="97"/>
      <c r="AG20" s="97"/>
      <c r="AH20" s="97"/>
      <c r="AI20" s="97"/>
      <c r="AJ20" s="97"/>
      <c r="AK20" s="97"/>
      <c r="AL20" s="97"/>
      <c r="AM20" s="97"/>
      <c r="AN20" s="97"/>
      <c r="AO20" s="97"/>
      <c r="AP20" s="97"/>
      <c r="AQ20" s="97"/>
      <c r="AR20" s="97"/>
      <c r="AS20" s="97"/>
      <c r="AT20" s="97"/>
      <c r="AU20" s="97"/>
      <c r="AX20" s="19" t="s">
        <v>16</v>
      </c>
      <c r="AY20" s="97"/>
      <c r="AZ20" s="97"/>
      <c r="BA20" s="97"/>
      <c r="BB20" s="97"/>
      <c r="BC20" s="97"/>
      <c r="BD20" s="97"/>
      <c r="BE20" s="97"/>
      <c r="BF20" s="97"/>
      <c r="BG20" s="97"/>
      <c r="BH20" s="97"/>
      <c r="BI20" s="97"/>
      <c r="BJ20" s="97"/>
      <c r="BK20" s="97"/>
      <c r="BL20" s="97"/>
      <c r="BM20" s="97"/>
      <c r="BN20" s="97"/>
      <c r="BO20" s="97"/>
      <c r="BP20" s="97"/>
      <c r="BQ20" s="97"/>
      <c r="BR20" s="97"/>
      <c r="BS20" s="97"/>
      <c r="BV20" s="19" t="s">
        <v>16</v>
      </c>
      <c r="BW20" s="97"/>
      <c r="BX20" s="97"/>
      <c r="BY20" s="97"/>
      <c r="BZ20" s="97"/>
      <c r="CA20" s="97"/>
      <c r="CB20" s="97"/>
      <c r="CC20" s="97"/>
      <c r="CD20" s="97"/>
      <c r="CE20" s="97"/>
      <c r="CF20" s="97"/>
      <c r="CG20" s="97"/>
      <c r="CH20" s="97"/>
      <c r="CI20" s="97"/>
      <c r="CJ20" s="97"/>
      <c r="CK20" s="97"/>
      <c r="CL20" s="97"/>
      <c r="CM20" s="97"/>
      <c r="CN20" s="97"/>
      <c r="CO20" s="97"/>
      <c r="CP20" s="97"/>
      <c r="CQ20" s="97"/>
      <c r="CT20" s="19" t="s">
        <v>16</v>
      </c>
      <c r="CU20" s="97"/>
      <c r="CV20" s="97"/>
      <c r="CW20" s="97"/>
      <c r="CX20" s="97"/>
      <c r="CY20" s="97"/>
      <c r="CZ20" s="97"/>
      <c r="DA20" s="97"/>
      <c r="DB20" s="97"/>
      <c r="DC20" s="97"/>
      <c r="DD20" s="97"/>
      <c r="DE20" s="97"/>
      <c r="DF20" s="97"/>
      <c r="DG20" s="97"/>
      <c r="DH20" s="97"/>
      <c r="DI20" s="97"/>
      <c r="DJ20" s="97"/>
      <c r="DK20" s="97"/>
      <c r="DL20" s="97"/>
      <c r="DM20" s="97"/>
      <c r="DN20" s="97"/>
      <c r="DO20" s="97"/>
      <c r="DR20" s="19" t="s">
        <v>16</v>
      </c>
      <c r="DS20" s="97"/>
      <c r="DT20" s="97"/>
      <c r="DU20" s="97"/>
      <c r="DV20" s="97"/>
      <c r="DW20" s="97"/>
      <c r="DX20" s="97"/>
      <c r="DY20" s="97"/>
      <c r="DZ20" s="97"/>
      <c r="EA20" s="97"/>
      <c r="EB20" s="97"/>
      <c r="EC20" s="97"/>
      <c r="ED20" s="97"/>
      <c r="EE20" s="97"/>
      <c r="EF20" s="97"/>
      <c r="EG20" s="97"/>
      <c r="EH20" s="97"/>
      <c r="EI20" s="97"/>
      <c r="EJ20" s="97"/>
      <c r="EK20" s="97"/>
      <c r="EL20" s="97"/>
      <c r="EM20" s="97"/>
      <c r="EP20" s="19" t="s">
        <v>16</v>
      </c>
      <c r="EQ20" s="97"/>
      <c r="ER20" s="97"/>
      <c r="ES20" s="97"/>
      <c r="ET20" s="97"/>
      <c r="EU20" s="97"/>
      <c r="EV20" s="97"/>
      <c r="EW20" s="97"/>
      <c r="EX20" s="97"/>
      <c r="EY20" s="97"/>
      <c r="EZ20" s="97"/>
      <c r="FA20" s="97"/>
      <c r="FB20" s="97"/>
      <c r="FC20" s="97"/>
      <c r="FD20" s="97"/>
      <c r="FE20" s="97"/>
      <c r="FF20" s="97"/>
      <c r="FG20" s="97"/>
      <c r="FH20" s="97"/>
      <c r="FI20" s="97"/>
      <c r="FJ20" s="97"/>
      <c r="FK20" s="97"/>
    </row>
    <row r="21" spans="2:167">
      <c r="B21" s="20" t="s">
        <v>222</v>
      </c>
      <c r="C21" s="97">
        <v>70.844904999999997</v>
      </c>
      <c r="D21" s="97">
        <v>70.865959000000004</v>
      </c>
      <c r="E21" s="97">
        <v>70.888283999999999</v>
      </c>
      <c r="F21" s="97">
        <v>70.920759000000004</v>
      </c>
      <c r="G21" s="97">
        <v>70.806790000000007</v>
      </c>
      <c r="H21" s="97">
        <v>70.770881000000003</v>
      </c>
      <c r="I21" s="97">
        <v>70.701442</v>
      </c>
      <c r="J21" s="97">
        <v>70.594005999999993</v>
      </c>
      <c r="K21" s="97">
        <v>70.509155000000007</v>
      </c>
      <c r="L21" s="97">
        <v>70.423857999999996</v>
      </c>
      <c r="M21" s="97">
        <v>70.345393999999999</v>
      </c>
      <c r="N21" s="97">
        <v>70.221464999999995</v>
      </c>
      <c r="O21" s="97">
        <v>70.026983000000001</v>
      </c>
      <c r="P21" s="97">
        <v>69.783060000000006</v>
      </c>
      <c r="Q21" s="97">
        <v>69.652528000000004</v>
      </c>
      <c r="R21" s="97">
        <v>69.552852000000001</v>
      </c>
      <c r="S21" s="97">
        <v>69.381073999999998</v>
      </c>
      <c r="T21" s="97">
        <v>69.258622000000003</v>
      </c>
      <c r="U21" s="97">
        <v>69.082175000000007</v>
      </c>
      <c r="V21" s="97">
        <v>68.922387999999998</v>
      </c>
      <c r="W21" s="97">
        <v>68.708956000000001</v>
      </c>
      <c r="Z21" s="20" t="s">
        <v>222</v>
      </c>
      <c r="AA21" s="97">
        <v>45.826394000000001</v>
      </c>
      <c r="AB21" s="97">
        <v>45.939349999999997</v>
      </c>
      <c r="AC21" s="97">
        <v>46.138857000000002</v>
      </c>
      <c r="AD21" s="97">
        <v>46.260739000000001</v>
      </c>
      <c r="AE21" s="97">
        <v>46.358035000000001</v>
      </c>
      <c r="AF21" s="97">
        <v>46.297783000000003</v>
      </c>
      <c r="AG21" s="97">
        <v>46.215800999999999</v>
      </c>
      <c r="AH21" s="97">
        <v>46.142229</v>
      </c>
      <c r="AI21" s="97">
        <v>46.019050999999997</v>
      </c>
      <c r="AJ21" s="97">
        <v>45.884658999999999</v>
      </c>
      <c r="AK21" s="97">
        <v>45.793503999999999</v>
      </c>
      <c r="AL21" s="97">
        <v>45.641374999999996</v>
      </c>
      <c r="AM21" s="97">
        <v>45.493271</v>
      </c>
      <c r="AN21" s="97">
        <v>45.340274000000001</v>
      </c>
      <c r="AO21" s="97">
        <v>45.144333000000003</v>
      </c>
      <c r="AP21" s="97">
        <v>44.979107999999997</v>
      </c>
      <c r="AQ21" s="97">
        <v>44.763739999999999</v>
      </c>
      <c r="AR21" s="97">
        <v>44.528568</v>
      </c>
      <c r="AS21" s="97">
        <v>44.261619000000003</v>
      </c>
      <c r="AT21" s="97">
        <v>43.969225000000002</v>
      </c>
      <c r="AU21" s="97">
        <v>43.659379999999999</v>
      </c>
      <c r="AX21" s="20" t="s">
        <v>222</v>
      </c>
      <c r="AY21" s="97">
        <v>56.562255</v>
      </c>
      <c r="AZ21" s="97">
        <v>56.604152999999997</v>
      </c>
      <c r="BA21" s="97">
        <v>56.607895999999997</v>
      </c>
      <c r="BB21" s="97">
        <v>56.659390000000002</v>
      </c>
      <c r="BC21" s="97">
        <v>56.657609000000001</v>
      </c>
      <c r="BD21" s="97">
        <v>56.579430000000002</v>
      </c>
      <c r="BE21" s="97">
        <v>56.508786999999998</v>
      </c>
      <c r="BF21" s="97">
        <v>56.487954999999999</v>
      </c>
      <c r="BG21" s="97">
        <v>56.391736999999999</v>
      </c>
      <c r="BH21" s="97">
        <v>56.245925999999997</v>
      </c>
      <c r="BI21" s="97">
        <v>56.084088000000001</v>
      </c>
      <c r="BJ21" s="97">
        <v>55.885584000000001</v>
      </c>
      <c r="BK21" s="97">
        <v>55.744754999999998</v>
      </c>
      <c r="BL21" s="97">
        <v>55.543931999999998</v>
      </c>
      <c r="BM21" s="97">
        <v>55.365839000000001</v>
      </c>
      <c r="BN21" s="97">
        <v>54.979027000000002</v>
      </c>
      <c r="BO21" s="97">
        <v>54.814897999999999</v>
      </c>
      <c r="BP21" s="97">
        <v>54.626989000000002</v>
      </c>
      <c r="BQ21" s="97">
        <v>54.528478999999997</v>
      </c>
      <c r="BR21" s="97">
        <v>54.572119999999998</v>
      </c>
      <c r="BS21" s="97">
        <v>54.420381999999996</v>
      </c>
      <c r="BV21" s="20" t="s">
        <v>222</v>
      </c>
      <c r="BW21" s="97">
        <v>67.262805</v>
      </c>
      <c r="BX21" s="97">
        <v>67.341263999999995</v>
      </c>
      <c r="BY21" s="97">
        <v>67.446344999999994</v>
      </c>
      <c r="BZ21" s="97">
        <v>67.528619000000006</v>
      </c>
      <c r="CA21" s="97">
        <v>67.551045999999999</v>
      </c>
      <c r="CB21" s="97">
        <v>67.624367000000007</v>
      </c>
      <c r="CC21" s="97">
        <v>67.658045000000001</v>
      </c>
      <c r="CD21" s="97">
        <v>67.627016999999995</v>
      </c>
      <c r="CE21" s="97">
        <v>67.521593999999993</v>
      </c>
      <c r="CF21" s="97">
        <v>67.341646999999995</v>
      </c>
      <c r="CG21" s="97">
        <v>67.410893000000002</v>
      </c>
      <c r="CH21" s="97">
        <v>67.301906000000002</v>
      </c>
      <c r="CI21" s="97">
        <v>67.203470999999993</v>
      </c>
      <c r="CJ21" s="97">
        <v>67.070553000000004</v>
      </c>
      <c r="CK21" s="97">
        <v>66.887568999999999</v>
      </c>
      <c r="CL21" s="97">
        <v>66.682727999999997</v>
      </c>
      <c r="CM21" s="97">
        <v>66.358992000000001</v>
      </c>
      <c r="CN21" s="97">
        <v>66.152749999999997</v>
      </c>
      <c r="CO21" s="97">
        <v>65.878043000000005</v>
      </c>
      <c r="CP21" s="97">
        <v>65.593006000000003</v>
      </c>
      <c r="CQ21" s="97">
        <v>65.278267</v>
      </c>
      <c r="CT21" s="20" t="s">
        <v>222</v>
      </c>
      <c r="CU21" s="97">
        <v>73.307471000000007</v>
      </c>
      <c r="CV21" s="97">
        <v>73.259089000000003</v>
      </c>
      <c r="CW21" s="97">
        <v>73.216451000000006</v>
      </c>
      <c r="CX21" s="97">
        <v>73.102714000000006</v>
      </c>
      <c r="CY21" s="97">
        <v>73.009671999999995</v>
      </c>
      <c r="CZ21" s="97">
        <v>72.916747999999998</v>
      </c>
      <c r="DA21" s="97">
        <v>72.846874</v>
      </c>
      <c r="DB21" s="97">
        <v>72.843480999999997</v>
      </c>
      <c r="DC21" s="97">
        <v>72.778312999999997</v>
      </c>
      <c r="DD21" s="97">
        <v>72.644112000000007</v>
      </c>
      <c r="DE21" s="97">
        <v>72.630916999999997</v>
      </c>
      <c r="DF21" s="97">
        <v>72.483553999999998</v>
      </c>
      <c r="DG21" s="97">
        <v>72.160382999999996</v>
      </c>
      <c r="DH21" s="97">
        <v>71.799389000000005</v>
      </c>
      <c r="DI21" s="97">
        <v>71.353938999999997</v>
      </c>
      <c r="DJ21" s="97">
        <v>70.986659000000003</v>
      </c>
      <c r="DK21" s="97">
        <v>70.586374000000006</v>
      </c>
      <c r="DL21" s="97">
        <v>70.419019000000006</v>
      </c>
      <c r="DM21" s="97">
        <v>70.180925999999999</v>
      </c>
      <c r="DN21" s="97">
        <v>69.993948000000003</v>
      </c>
      <c r="DO21" s="97">
        <v>69.881246000000004</v>
      </c>
      <c r="DR21" s="20" t="s">
        <v>222</v>
      </c>
      <c r="DS21" s="97">
        <v>63.27563</v>
      </c>
      <c r="DT21" s="97">
        <v>63.211078000000001</v>
      </c>
      <c r="DU21" s="97">
        <v>63.220892999999997</v>
      </c>
      <c r="DV21" s="97">
        <v>63.134149000000001</v>
      </c>
      <c r="DW21" s="97">
        <v>62.990395999999997</v>
      </c>
      <c r="DX21" s="97">
        <v>62.975537000000003</v>
      </c>
      <c r="DY21" s="97">
        <v>62.952587000000001</v>
      </c>
      <c r="DZ21" s="97">
        <v>63.001033</v>
      </c>
      <c r="EA21" s="97">
        <v>62.733575000000002</v>
      </c>
      <c r="EB21" s="97">
        <v>62.439385000000001</v>
      </c>
      <c r="EC21" s="97">
        <v>62.330435999999999</v>
      </c>
      <c r="ED21" s="97">
        <v>62.262408999999998</v>
      </c>
      <c r="EE21" s="97">
        <v>62.121341999999999</v>
      </c>
      <c r="EF21" s="97">
        <v>61.872880000000002</v>
      </c>
      <c r="EG21" s="97">
        <v>61.55556</v>
      </c>
      <c r="EH21" s="97">
        <v>61.083905000000001</v>
      </c>
      <c r="EI21" s="97">
        <v>60.522793999999998</v>
      </c>
      <c r="EJ21" s="97">
        <v>60.233645000000003</v>
      </c>
      <c r="EK21" s="97">
        <v>60.054544999999997</v>
      </c>
      <c r="EL21" s="97">
        <v>59.707262</v>
      </c>
      <c r="EM21" s="97">
        <v>59.384022999999999</v>
      </c>
      <c r="EP21" s="20" t="s">
        <v>222</v>
      </c>
      <c r="EQ21" s="97">
        <v>53.914943999999998</v>
      </c>
      <c r="ER21" s="97">
        <v>53.858049000000001</v>
      </c>
      <c r="ES21" s="97">
        <v>53.677011999999998</v>
      </c>
      <c r="ET21" s="97">
        <v>53.519578000000003</v>
      </c>
      <c r="EU21" s="97">
        <v>53.185017999999999</v>
      </c>
      <c r="EV21" s="97">
        <v>52.792932999999998</v>
      </c>
      <c r="EW21" s="97">
        <v>52.496751000000003</v>
      </c>
      <c r="EX21" s="97">
        <v>52.087722999999997</v>
      </c>
      <c r="EY21" s="97">
        <v>51.625604000000003</v>
      </c>
      <c r="EZ21" s="97">
        <v>51.148335000000003</v>
      </c>
      <c r="FA21" s="97">
        <v>50.878155999999997</v>
      </c>
      <c r="FB21" s="97">
        <v>50.678154999999997</v>
      </c>
      <c r="FC21" s="97">
        <v>50.364913000000001</v>
      </c>
      <c r="FD21" s="97">
        <v>50.078532000000003</v>
      </c>
      <c r="FE21" s="97">
        <v>49.775539999999999</v>
      </c>
      <c r="FF21" s="97">
        <v>49.472014000000001</v>
      </c>
      <c r="FG21" s="97">
        <v>49.146222999999999</v>
      </c>
      <c r="FH21" s="97">
        <v>48.775399999999998</v>
      </c>
      <c r="FI21" s="97">
        <v>48.323588999999998</v>
      </c>
      <c r="FJ21" s="97">
        <v>47.852395000000001</v>
      </c>
      <c r="FK21" s="97">
        <v>47.315421999999998</v>
      </c>
    </row>
    <row r="22" spans="2:167">
      <c r="B22" s="20" t="s">
        <v>240</v>
      </c>
      <c r="C22" s="97">
        <v>6.6524520000000003</v>
      </c>
      <c r="D22" s="97">
        <v>6.6475819999999999</v>
      </c>
      <c r="E22" s="97">
        <v>6.6556069999999998</v>
      </c>
      <c r="F22" s="97">
        <v>6.6696819999999999</v>
      </c>
      <c r="G22" s="97">
        <v>6.7374470000000004</v>
      </c>
      <c r="H22" s="97">
        <v>6.800719</v>
      </c>
      <c r="I22" s="97">
        <v>6.8793879999999996</v>
      </c>
      <c r="J22" s="97">
        <v>6.9504070000000002</v>
      </c>
      <c r="K22" s="97">
        <v>7.0343390000000001</v>
      </c>
      <c r="L22" s="97">
        <v>7.1102129999999999</v>
      </c>
      <c r="M22" s="97">
        <v>7.1822119999999998</v>
      </c>
      <c r="N22" s="97">
        <v>7.2582389999999997</v>
      </c>
      <c r="O22" s="97">
        <v>7.3572050000000004</v>
      </c>
      <c r="P22" s="97">
        <v>7.412839</v>
      </c>
      <c r="Q22" s="97">
        <v>7.4542219999999997</v>
      </c>
      <c r="R22" s="97">
        <v>7.4941769999999996</v>
      </c>
      <c r="S22" s="97">
        <v>7.5385</v>
      </c>
      <c r="T22" s="97">
        <v>7.5935949999999997</v>
      </c>
      <c r="U22" s="97">
        <v>7.6654660000000003</v>
      </c>
      <c r="V22" s="97">
        <v>7.7330040000000002</v>
      </c>
      <c r="W22" s="97">
        <v>7.8017719999999997</v>
      </c>
      <c r="Z22" s="20" t="s">
        <v>240</v>
      </c>
      <c r="AA22" s="97">
        <v>7.5078610000000001</v>
      </c>
      <c r="AB22" s="97">
        <v>7.5165819999999997</v>
      </c>
      <c r="AC22" s="97">
        <v>7.5134020000000001</v>
      </c>
      <c r="AD22" s="97">
        <v>7.5089870000000003</v>
      </c>
      <c r="AE22" s="97">
        <v>7.5054090000000002</v>
      </c>
      <c r="AF22" s="97">
        <v>7.5740299999999996</v>
      </c>
      <c r="AG22" s="97">
        <v>7.6573169999999999</v>
      </c>
      <c r="AH22" s="97">
        <v>7.7218920000000004</v>
      </c>
      <c r="AI22" s="97">
        <v>7.7992710000000001</v>
      </c>
      <c r="AJ22" s="97">
        <v>7.8922990000000004</v>
      </c>
      <c r="AK22" s="97">
        <v>7.9632500000000004</v>
      </c>
      <c r="AL22" s="97">
        <v>8.0312140000000003</v>
      </c>
      <c r="AM22" s="97">
        <v>8.0838780000000003</v>
      </c>
      <c r="AN22" s="97">
        <v>8.1224240000000005</v>
      </c>
      <c r="AO22" s="97">
        <v>8.1537749999999996</v>
      </c>
      <c r="AP22" s="97">
        <v>8.1912160000000007</v>
      </c>
      <c r="AQ22" s="97">
        <v>8.2243619999999993</v>
      </c>
      <c r="AR22" s="97">
        <v>8.2701930000000008</v>
      </c>
      <c r="AS22" s="97">
        <v>8.3084249999999997</v>
      </c>
      <c r="AT22" s="97">
        <v>8.342257</v>
      </c>
      <c r="AU22" s="97">
        <v>8.3749389999999995</v>
      </c>
      <c r="AX22" s="20" t="s">
        <v>240</v>
      </c>
      <c r="AY22" s="97">
        <v>13.998961</v>
      </c>
      <c r="AZ22" s="97">
        <v>14.227314</v>
      </c>
      <c r="BA22" s="97">
        <v>14.378624</v>
      </c>
      <c r="BB22" s="97">
        <v>14.504547000000001</v>
      </c>
      <c r="BC22" s="97">
        <v>14.646877</v>
      </c>
      <c r="BD22" s="97">
        <v>14.753906000000001</v>
      </c>
      <c r="BE22" s="97">
        <v>14.868180000000001</v>
      </c>
      <c r="BF22" s="97">
        <v>14.980468</v>
      </c>
      <c r="BG22" s="97">
        <v>15.062566</v>
      </c>
      <c r="BH22" s="97">
        <v>15.151929000000001</v>
      </c>
      <c r="BI22" s="97">
        <v>15.213659</v>
      </c>
      <c r="BJ22" s="97">
        <v>15.277027</v>
      </c>
      <c r="BK22" s="97">
        <v>15.346202</v>
      </c>
      <c r="BL22" s="97">
        <v>15.435686</v>
      </c>
      <c r="BM22" s="97">
        <v>15.513431000000001</v>
      </c>
      <c r="BN22" s="97">
        <v>15.509734999999999</v>
      </c>
      <c r="BO22" s="97">
        <v>15.534897000000001</v>
      </c>
      <c r="BP22" s="97">
        <v>15.610109</v>
      </c>
      <c r="BQ22" s="97">
        <v>15.662217999999999</v>
      </c>
      <c r="BR22" s="97">
        <v>15.664151</v>
      </c>
      <c r="BS22" s="97">
        <v>15.700240000000001</v>
      </c>
      <c r="BV22" s="20" t="s">
        <v>240</v>
      </c>
      <c r="BW22" s="97">
        <v>6.3708929999999997</v>
      </c>
      <c r="BX22" s="97">
        <v>6.3472169999999997</v>
      </c>
      <c r="BY22" s="97">
        <v>6.3409529999999998</v>
      </c>
      <c r="BZ22" s="97">
        <v>6.3266169999999997</v>
      </c>
      <c r="CA22" s="97">
        <v>6.2956130000000003</v>
      </c>
      <c r="CB22" s="97">
        <v>6.2904350000000004</v>
      </c>
      <c r="CC22" s="97">
        <v>6.295274</v>
      </c>
      <c r="CD22" s="97">
        <v>6.3126749999999996</v>
      </c>
      <c r="CE22" s="97">
        <v>6.3486960000000003</v>
      </c>
      <c r="CF22" s="97">
        <v>6.3813649999999997</v>
      </c>
      <c r="CG22" s="97">
        <v>6.4217050000000002</v>
      </c>
      <c r="CH22" s="97">
        <v>6.5179830000000001</v>
      </c>
      <c r="CI22" s="97">
        <v>6.5938400000000001</v>
      </c>
      <c r="CJ22" s="97">
        <v>6.6790149999999997</v>
      </c>
      <c r="CK22" s="97">
        <v>6.8282470000000002</v>
      </c>
      <c r="CL22" s="97">
        <v>6.9178740000000003</v>
      </c>
      <c r="CM22" s="97">
        <v>7.0152890000000001</v>
      </c>
      <c r="CN22" s="97">
        <v>7.1120890000000001</v>
      </c>
      <c r="CO22" s="97">
        <v>7.252535</v>
      </c>
      <c r="CP22" s="97">
        <v>7.3903530000000002</v>
      </c>
      <c r="CQ22" s="97">
        <v>7.5102330000000004</v>
      </c>
      <c r="CT22" s="20" t="s">
        <v>240</v>
      </c>
      <c r="CU22" s="97">
        <v>5.4334540000000002</v>
      </c>
      <c r="CV22" s="97">
        <v>5.4994240000000003</v>
      </c>
      <c r="CW22" s="97">
        <v>5.5644819999999999</v>
      </c>
      <c r="CX22" s="97">
        <v>5.702553</v>
      </c>
      <c r="CY22" s="97">
        <v>5.7980169999999998</v>
      </c>
      <c r="CZ22" s="97">
        <v>5.917573</v>
      </c>
      <c r="DA22" s="97">
        <v>6.0327580000000003</v>
      </c>
      <c r="DB22" s="97">
        <v>6.1304340000000002</v>
      </c>
      <c r="DC22" s="97">
        <v>6.254969</v>
      </c>
      <c r="DD22" s="97">
        <v>6.3366509999999998</v>
      </c>
      <c r="DE22" s="97">
        <v>6.387092</v>
      </c>
      <c r="DF22" s="97">
        <v>6.4781129999999996</v>
      </c>
      <c r="DG22" s="97">
        <v>6.6163429999999996</v>
      </c>
      <c r="DH22" s="97">
        <v>6.8048109999999999</v>
      </c>
      <c r="DI22" s="97">
        <v>7.0191189999999999</v>
      </c>
      <c r="DJ22" s="97">
        <v>7.1737820000000001</v>
      </c>
      <c r="DK22" s="97">
        <v>7.2752160000000003</v>
      </c>
      <c r="DL22" s="97">
        <v>7.404528</v>
      </c>
      <c r="DM22" s="97">
        <v>7.5048190000000004</v>
      </c>
      <c r="DN22" s="97">
        <v>7.5503600000000004</v>
      </c>
      <c r="DO22" s="97">
        <v>7.5979869999999998</v>
      </c>
      <c r="DR22" s="20" t="s">
        <v>240</v>
      </c>
      <c r="DS22" s="97">
        <v>11.606339</v>
      </c>
      <c r="DT22" s="97">
        <v>11.631791</v>
      </c>
      <c r="DU22" s="97">
        <v>11.695554</v>
      </c>
      <c r="DV22" s="97">
        <v>11.758791</v>
      </c>
      <c r="DW22" s="97">
        <v>11.867404000000001</v>
      </c>
      <c r="DX22" s="97">
        <v>11.94056</v>
      </c>
      <c r="DY22" s="97">
        <v>11.998965999999999</v>
      </c>
      <c r="DZ22" s="97">
        <v>12.102467000000001</v>
      </c>
      <c r="EA22" s="97">
        <v>12.253879</v>
      </c>
      <c r="EB22" s="97">
        <v>12.345991</v>
      </c>
      <c r="EC22" s="97">
        <v>12.457473</v>
      </c>
      <c r="ED22" s="97">
        <v>12.598064000000001</v>
      </c>
      <c r="EE22" s="97">
        <v>12.769296000000001</v>
      </c>
      <c r="EF22" s="97">
        <v>12.985526999999999</v>
      </c>
      <c r="EG22" s="97">
        <v>13.216218</v>
      </c>
      <c r="EH22" s="97">
        <v>13.502359</v>
      </c>
      <c r="EI22" s="97">
        <v>13.692392999999999</v>
      </c>
      <c r="EJ22" s="97">
        <v>13.862862</v>
      </c>
      <c r="EK22" s="97">
        <v>14.068358999999999</v>
      </c>
      <c r="EL22" s="97">
        <v>14.255833000000001</v>
      </c>
      <c r="EM22" s="97">
        <v>14.40835</v>
      </c>
      <c r="EP22" s="20" t="s">
        <v>240</v>
      </c>
      <c r="EQ22" s="97">
        <v>10.544494</v>
      </c>
      <c r="ER22" s="97">
        <v>10.61431</v>
      </c>
      <c r="ES22" s="97">
        <v>10.679639999999999</v>
      </c>
      <c r="ET22" s="97">
        <v>10.812097</v>
      </c>
      <c r="EU22" s="97">
        <v>10.94312</v>
      </c>
      <c r="EV22" s="97">
        <v>11.088918</v>
      </c>
      <c r="EW22" s="97">
        <v>11.24344</v>
      </c>
      <c r="EX22" s="97">
        <v>11.404527</v>
      </c>
      <c r="EY22" s="97">
        <v>11.506430999999999</v>
      </c>
      <c r="EZ22" s="97">
        <v>11.649248</v>
      </c>
      <c r="FA22" s="97">
        <v>11.742755000000001</v>
      </c>
      <c r="FB22" s="97">
        <v>11.864893</v>
      </c>
      <c r="FC22" s="97">
        <v>11.979283000000001</v>
      </c>
      <c r="FD22" s="97">
        <v>12.050176</v>
      </c>
      <c r="FE22" s="97">
        <v>12.135789000000001</v>
      </c>
      <c r="FF22" s="97">
        <v>12.216441</v>
      </c>
      <c r="FG22" s="97">
        <v>12.329048999999999</v>
      </c>
      <c r="FH22" s="97">
        <v>12.403287000000001</v>
      </c>
      <c r="FI22" s="97">
        <v>12.439124</v>
      </c>
      <c r="FJ22" s="97">
        <v>12.469666999999999</v>
      </c>
      <c r="FK22" s="97">
        <v>12.498263</v>
      </c>
    </row>
    <row r="23" spans="2:167">
      <c r="B23" s="20" t="s">
        <v>241</v>
      </c>
      <c r="C23" s="97">
        <v>18.681844999999999</v>
      </c>
      <c r="D23" s="97">
        <v>18.663378999999999</v>
      </c>
      <c r="E23" s="97">
        <v>18.632449000000001</v>
      </c>
      <c r="F23" s="97">
        <v>18.584544000000001</v>
      </c>
      <c r="G23" s="97">
        <v>18.637830999999998</v>
      </c>
      <c r="H23" s="97">
        <v>18.613716</v>
      </c>
      <c r="I23" s="97">
        <v>18.610249</v>
      </c>
      <c r="J23" s="97">
        <v>18.654201</v>
      </c>
      <c r="K23" s="97">
        <v>18.663640000000001</v>
      </c>
      <c r="L23" s="97">
        <v>18.682475</v>
      </c>
      <c r="M23" s="97">
        <v>18.699107000000001</v>
      </c>
      <c r="N23" s="97">
        <v>18.759867</v>
      </c>
      <c r="O23" s="97">
        <v>18.870901</v>
      </c>
      <c r="P23" s="97">
        <v>19.077622999999999</v>
      </c>
      <c r="Q23" s="97">
        <v>19.178377000000001</v>
      </c>
      <c r="R23" s="97">
        <v>19.246531999999998</v>
      </c>
      <c r="S23" s="97">
        <v>19.385705000000002</v>
      </c>
      <c r="T23" s="97">
        <v>19.458976</v>
      </c>
      <c r="U23" s="97">
        <v>19.570022999999999</v>
      </c>
      <c r="V23" s="97">
        <v>19.668824999999998</v>
      </c>
      <c r="W23" s="97">
        <v>19.824542999999998</v>
      </c>
      <c r="Z23" s="20" t="s">
        <v>241</v>
      </c>
      <c r="AA23" s="97">
        <v>45.382820000000002</v>
      </c>
      <c r="AB23" s="97">
        <v>45.273060999999998</v>
      </c>
      <c r="AC23" s="97">
        <v>45.083680999999999</v>
      </c>
      <c r="AD23" s="97">
        <v>44.973443000000003</v>
      </c>
      <c r="AE23" s="97">
        <v>44.886493000000002</v>
      </c>
      <c r="AF23" s="97">
        <v>44.887957999999998</v>
      </c>
      <c r="AG23" s="97">
        <v>44.892589000000001</v>
      </c>
      <c r="AH23" s="97">
        <v>44.905445</v>
      </c>
      <c r="AI23" s="97">
        <v>44.956344000000001</v>
      </c>
      <c r="AJ23" s="97">
        <v>45.002980000000001</v>
      </c>
      <c r="AK23" s="97">
        <v>45.027669000000003</v>
      </c>
      <c r="AL23" s="97">
        <v>45.117673000000003</v>
      </c>
      <c r="AM23" s="97">
        <v>45.218983000000001</v>
      </c>
      <c r="AN23" s="97">
        <v>45.339157</v>
      </c>
      <c r="AO23" s="97">
        <v>45.510375000000003</v>
      </c>
      <c r="AP23" s="97">
        <v>45.643774000000001</v>
      </c>
      <c r="AQ23" s="97">
        <v>45.832931000000002</v>
      </c>
      <c r="AR23" s="97">
        <v>46.029780000000002</v>
      </c>
      <c r="AS23" s="97">
        <v>46.266795000000002</v>
      </c>
      <c r="AT23" s="97">
        <v>46.534233</v>
      </c>
      <c r="AU23" s="97">
        <v>46.820793000000002</v>
      </c>
      <c r="AX23" s="20" t="s">
        <v>241</v>
      </c>
      <c r="AY23" s="97">
        <v>28.882118999999999</v>
      </c>
      <c r="AZ23" s="97">
        <v>28.621673000000001</v>
      </c>
      <c r="BA23" s="97">
        <v>28.474052</v>
      </c>
      <c r="BB23" s="97">
        <v>28.302175999999999</v>
      </c>
      <c r="BC23" s="97">
        <v>28.166906000000001</v>
      </c>
      <c r="BD23" s="97">
        <v>28.143369</v>
      </c>
      <c r="BE23" s="97">
        <v>28.104528999999999</v>
      </c>
      <c r="BF23" s="97">
        <v>28.017035</v>
      </c>
      <c r="BG23" s="97">
        <v>28.035554000000001</v>
      </c>
      <c r="BH23" s="97">
        <v>28.096302999999999</v>
      </c>
      <c r="BI23" s="97">
        <v>28.200835999999999</v>
      </c>
      <c r="BJ23" s="97">
        <v>28.340494</v>
      </c>
      <c r="BK23" s="97">
        <v>28.415564</v>
      </c>
      <c r="BL23" s="97">
        <v>28.529923</v>
      </c>
      <c r="BM23" s="97">
        <v>28.633130999999999</v>
      </c>
      <c r="BN23" s="97">
        <v>29.028206999999998</v>
      </c>
      <c r="BO23" s="97">
        <v>29.171268999999999</v>
      </c>
      <c r="BP23" s="97">
        <v>29.28744</v>
      </c>
      <c r="BQ23" s="97">
        <v>29.339676999999998</v>
      </c>
      <c r="BR23" s="97">
        <v>29.299621999999999</v>
      </c>
      <c r="BS23" s="97">
        <v>29.420732000000001</v>
      </c>
      <c r="BV23" s="20" t="s">
        <v>241</v>
      </c>
      <c r="BW23" s="97">
        <v>24.106263999999999</v>
      </c>
      <c r="BX23" s="97">
        <v>24.049054000000002</v>
      </c>
      <c r="BY23" s="97">
        <v>23.947150000000001</v>
      </c>
      <c r="BZ23" s="97">
        <v>23.87715</v>
      </c>
      <c r="CA23" s="97">
        <v>23.886032</v>
      </c>
      <c r="CB23" s="97">
        <v>23.816807000000001</v>
      </c>
      <c r="CC23" s="97">
        <v>23.778691999999999</v>
      </c>
      <c r="CD23" s="97">
        <v>23.795137</v>
      </c>
      <c r="CE23" s="97">
        <v>23.870075</v>
      </c>
      <c r="CF23" s="97">
        <v>24.025302</v>
      </c>
      <c r="CG23" s="97">
        <v>23.915991000000002</v>
      </c>
      <c r="CH23" s="97">
        <v>23.934839</v>
      </c>
      <c r="CI23" s="97">
        <v>23.963103</v>
      </c>
      <c r="CJ23" s="97">
        <v>24.018402999999999</v>
      </c>
      <c r="CK23" s="97">
        <v>24.060711999999999</v>
      </c>
      <c r="CL23" s="97">
        <v>24.185137000000001</v>
      </c>
      <c r="CM23" s="97">
        <v>24.424247999999999</v>
      </c>
      <c r="CN23" s="97">
        <v>24.543164000000001</v>
      </c>
      <c r="CO23" s="97">
        <v>24.689404</v>
      </c>
      <c r="CP23" s="97">
        <v>24.848590000000002</v>
      </c>
      <c r="CQ23" s="97">
        <v>25.056415000000001</v>
      </c>
      <c r="CT23" s="20" t="s">
        <v>241</v>
      </c>
      <c r="CU23" s="97">
        <v>18.372748000000001</v>
      </c>
      <c r="CV23" s="97">
        <v>18.364063000000002</v>
      </c>
      <c r="CW23" s="97">
        <v>18.343651999999999</v>
      </c>
      <c r="CX23" s="97">
        <v>18.324366000000001</v>
      </c>
      <c r="CY23" s="97">
        <v>18.326304</v>
      </c>
      <c r="CZ23" s="97">
        <v>18.30433</v>
      </c>
      <c r="DA23" s="97">
        <v>18.262813999999999</v>
      </c>
      <c r="DB23" s="97">
        <v>18.170859</v>
      </c>
      <c r="DC23" s="97">
        <v>18.117180000000001</v>
      </c>
      <c r="DD23" s="97">
        <v>18.177405</v>
      </c>
      <c r="DE23" s="97">
        <v>18.143833000000001</v>
      </c>
      <c r="DF23" s="97">
        <v>18.209557</v>
      </c>
      <c r="DG23" s="97">
        <v>18.411000999999999</v>
      </c>
      <c r="DH23" s="97">
        <v>18.601907000000001</v>
      </c>
      <c r="DI23" s="97">
        <v>18.855056999999999</v>
      </c>
      <c r="DJ23" s="97">
        <v>19.085581999999999</v>
      </c>
      <c r="DK23" s="97">
        <v>19.402714</v>
      </c>
      <c r="DL23" s="97">
        <v>19.450832999999999</v>
      </c>
      <c r="DM23" s="97">
        <v>19.600290999999999</v>
      </c>
      <c r="DN23" s="97">
        <v>19.750540000000001</v>
      </c>
      <c r="DO23" s="97">
        <v>19.821479</v>
      </c>
      <c r="DR23" s="20" t="s">
        <v>241</v>
      </c>
      <c r="DS23" s="97">
        <v>20.980767</v>
      </c>
      <c r="DT23" s="97">
        <v>21.040293999999999</v>
      </c>
      <c r="DU23" s="97">
        <v>20.974848000000001</v>
      </c>
      <c r="DV23" s="97">
        <v>21.005126000000001</v>
      </c>
      <c r="DW23" s="97">
        <v>21.050954999999998</v>
      </c>
      <c r="DX23" s="97">
        <v>20.995417</v>
      </c>
      <c r="DY23" s="97">
        <v>20.963567000000001</v>
      </c>
      <c r="DZ23" s="97">
        <v>20.811060000000001</v>
      </c>
      <c r="EA23" s="97">
        <v>20.946586</v>
      </c>
      <c r="EB23" s="97">
        <v>21.169162</v>
      </c>
      <c r="EC23" s="97">
        <v>21.175666</v>
      </c>
      <c r="ED23" s="97">
        <v>21.109226</v>
      </c>
      <c r="EE23" s="97">
        <v>21.090012000000002</v>
      </c>
      <c r="EF23" s="97">
        <v>21.140533999999999</v>
      </c>
      <c r="EG23" s="97">
        <v>21.249984999999999</v>
      </c>
      <c r="EH23" s="97">
        <v>21.468375000000002</v>
      </c>
      <c r="EI23" s="97">
        <v>21.877341000000001</v>
      </c>
      <c r="EJ23" s="97">
        <v>22.016321000000001</v>
      </c>
      <c r="EK23" s="97">
        <v>22.003284000000001</v>
      </c>
      <c r="EL23" s="97">
        <v>22.186997000000002</v>
      </c>
      <c r="EM23" s="97">
        <v>22.38006</v>
      </c>
      <c r="EP23" s="20" t="s">
        <v>241</v>
      </c>
      <c r="EQ23" s="97">
        <v>31.641922999999998</v>
      </c>
      <c r="ER23" s="97">
        <v>31.635020000000001</v>
      </c>
      <c r="ES23" s="97">
        <v>31.762924000000002</v>
      </c>
      <c r="ET23" s="97">
        <v>31.798508999999999</v>
      </c>
      <c r="EU23" s="97">
        <v>32.025281</v>
      </c>
      <c r="EV23" s="97">
        <v>32.299120000000002</v>
      </c>
      <c r="EW23" s="97">
        <v>32.461353000000003</v>
      </c>
      <c r="EX23" s="97">
        <v>32.718420999999999</v>
      </c>
      <c r="EY23" s="97">
        <v>33.111502999999999</v>
      </c>
      <c r="EZ23" s="97">
        <v>33.408746000000001</v>
      </c>
      <c r="FA23" s="97">
        <v>33.605356999999998</v>
      </c>
      <c r="FB23" s="97">
        <v>33.702629999999999</v>
      </c>
      <c r="FC23" s="97">
        <v>33.925164000000002</v>
      </c>
      <c r="FD23" s="97">
        <v>34.162576999999999</v>
      </c>
      <c r="FE23" s="97">
        <v>34.402723999999999</v>
      </c>
      <c r="FF23" s="97">
        <v>34.647610999999998</v>
      </c>
      <c r="FG23" s="97">
        <v>34.884321</v>
      </c>
      <c r="FH23" s="97">
        <v>35.173473000000001</v>
      </c>
      <c r="FI23" s="97">
        <v>35.593724000000002</v>
      </c>
      <c r="FJ23" s="97">
        <v>36.040975000000003</v>
      </c>
      <c r="FK23" s="97">
        <v>36.574095</v>
      </c>
    </row>
    <row r="24" spans="2:167">
      <c r="B24" s="20" t="s">
        <v>242</v>
      </c>
      <c r="C24" s="97">
        <v>3.8207979999999999</v>
      </c>
      <c r="D24" s="97">
        <v>3.8230789999999999</v>
      </c>
      <c r="E24" s="97">
        <v>3.823661</v>
      </c>
      <c r="F24" s="97">
        <v>3.8250150000000001</v>
      </c>
      <c r="G24" s="97">
        <v>3.8179310000000002</v>
      </c>
      <c r="H24" s="97">
        <v>3.8146840000000002</v>
      </c>
      <c r="I24" s="97">
        <v>3.8089200000000001</v>
      </c>
      <c r="J24" s="97">
        <v>3.8013870000000001</v>
      </c>
      <c r="K24" s="97">
        <v>3.7928670000000002</v>
      </c>
      <c r="L24" s="97">
        <v>3.783455</v>
      </c>
      <c r="M24" s="97">
        <v>3.7732869999999998</v>
      </c>
      <c r="N24" s="97">
        <v>3.7604299999999999</v>
      </c>
      <c r="O24" s="97">
        <v>3.74491</v>
      </c>
      <c r="P24" s="97">
        <v>3.7264780000000002</v>
      </c>
      <c r="Q24" s="97">
        <v>3.7148729999999999</v>
      </c>
      <c r="R24" s="97">
        <v>3.706439</v>
      </c>
      <c r="S24" s="97">
        <v>3.6947220000000001</v>
      </c>
      <c r="T24" s="97">
        <v>3.6888070000000002</v>
      </c>
      <c r="U24" s="97">
        <v>3.682337</v>
      </c>
      <c r="V24" s="97">
        <v>3.675783</v>
      </c>
      <c r="W24" s="97">
        <v>3.6647289999999999</v>
      </c>
      <c r="Z24" s="20" t="s">
        <v>242</v>
      </c>
      <c r="AA24" s="97">
        <v>1.2829250000000001</v>
      </c>
      <c r="AB24" s="97">
        <v>1.2710079999999999</v>
      </c>
      <c r="AC24" s="97">
        <v>1.26406</v>
      </c>
      <c r="AD24" s="97">
        <v>1.256831</v>
      </c>
      <c r="AE24" s="97">
        <v>1.2500629999999999</v>
      </c>
      <c r="AF24" s="97">
        <v>1.240229</v>
      </c>
      <c r="AG24" s="97">
        <v>1.2342930000000001</v>
      </c>
      <c r="AH24" s="97">
        <v>1.2304349999999999</v>
      </c>
      <c r="AI24" s="97">
        <v>1.2253350000000001</v>
      </c>
      <c r="AJ24" s="97">
        <v>1.2200629999999999</v>
      </c>
      <c r="AK24" s="97">
        <v>1.215576</v>
      </c>
      <c r="AL24" s="97">
        <v>1.209738</v>
      </c>
      <c r="AM24" s="97">
        <v>1.2038679999999999</v>
      </c>
      <c r="AN24" s="97">
        <v>1.198145</v>
      </c>
      <c r="AO24" s="97">
        <v>1.1915169999999999</v>
      </c>
      <c r="AP24" s="97">
        <v>1.185902</v>
      </c>
      <c r="AQ24" s="97">
        <v>1.1789670000000001</v>
      </c>
      <c r="AR24" s="97">
        <v>1.171459</v>
      </c>
      <c r="AS24" s="97">
        <v>1.1631609999999999</v>
      </c>
      <c r="AT24" s="97">
        <v>1.154285</v>
      </c>
      <c r="AU24" s="97">
        <v>1.1448879999999999</v>
      </c>
      <c r="AX24" s="20" t="s">
        <v>242</v>
      </c>
      <c r="AY24" s="97">
        <v>0.55666599999999999</v>
      </c>
      <c r="AZ24" s="97">
        <v>0.54686000000000001</v>
      </c>
      <c r="BA24" s="97">
        <v>0.53942800000000002</v>
      </c>
      <c r="BB24" s="97">
        <v>0.533887</v>
      </c>
      <c r="BC24" s="97">
        <v>0.52860799999999997</v>
      </c>
      <c r="BD24" s="97">
        <v>0.52329499999999995</v>
      </c>
      <c r="BE24" s="97">
        <v>0.51850300000000005</v>
      </c>
      <c r="BF24" s="97">
        <v>0.51454100000000003</v>
      </c>
      <c r="BG24" s="97">
        <v>0.51014199999999998</v>
      </c>
      <c r="BH24" s="97">
        <v>0.50584099999999999</v>
      </c>
      <c r="BI24" s="97">
        <v>0.50141599999999997</v>
      </c>
      <c r="BJ24" s="97">
        <v>0.49689499999999998</v>
      </c>
      <c r="BK24" s="97">
        <v>0.49347999999999997</v>
      </c>
      <c r="BL24" s="97">
        <v>0.49045899999999998</v>
      </c>
      <c r="BM24" s="97">
        <v>0.487599</v>
      </c>
      <c r="BN24" s="97">
        <v>0.48303099999999999</v>
      </c>
      <c r="BO24" s="97">
        <v>0.478935</v>
      </c>
      <c r="BP24" s="97">
        <v>0.475462</v>
      </c>
      <c r="BQ24" s="97">
        <v>0.46962700000000002</v>
      </c>
      <c r="BR24" s="97">
        <v>0.46410699999999999</v>
      </c>
      <c r="BS24" s="97">
        <v>0.458646</v>
      </c>
      <c r="BV24" s="20" t="s">
        <v>242</v>
      </c>
      <c r="BW24" s="97">
        <v>2.2600380000000002</v>
      </c>
      <c r="BX24" s="97">
        <v>2.262464</v>
      </c>
      <c r="BY24" s="97">
        <v>2.265552</v>
      </c>
      <c r="BZ24" s="97">
        <v>2.267614</v>
      </c>
      <c r="CA24" s="97">
        <v>2.2673100000000002</v>
      </c>
      <c r="CB24" s="97">
        <v>2.2683909999999998</v>
      </c>
      <c r="CC24" s="97">
        <v>2.2679900000000002</v>
      </c>
      <c r="CD24" s="97">
        <v>2.265171</v>
      </c>
      <c r="CE24" s="97">
        <v>2.2596349999999998</v>
      </c>
      <c r="CF24" s="97">
        <v>2.2516850000000002</v>
      </c>
      <c r="CG24" s="97">
        <v>2.2514110000000001</v>
      </c>
      <c r="CH24" s="97">
        <v>2.2452719999999999</v>
      </c>
      <c r="CI24" s="97">
        <v>2.2395860000000001</v>
      </c>
      <c r="CJ24" s="97">
        <v>2.23203</v>
      </c>
      <c r="CK24" s="97">
        <v>2.2234720000000001</v>
      </c>
      <c r="CL24" s="97">
        <v>2.2142599999999999</v>
      </c>
      <c r="CM24" s="97">
        <v>2.20147</v>
      </c>
      <c r="CN24" s="97">
        <v>2.1919960000000001</v>
      </c>
      <c r="CO24" s="97">
        <v>2.180018</v>
      </c>
      <c r="CP24" s="97">
        <v>2.16805</v>
      </c>
      <c r="CQ24" s="97">
        <v>2.1550850000000001</v>
      </c>
      <c r="CT24" s="20" t="s">
        <v>242</v>
      </c>
      <c r="CU24" s="97">
        <v>2.8863270000000001</v>
      </c>
      <c r="CV24" s="97">
        <v>2.8774250000000001</v>
      </c>
      <c r="CW24" s="97">
        <v>2.8754140000000001</v>
      </c>
      <c r="CX24" s="97">
        <v>2.8703660000000002</v>
      </c>
      <c r="CY24" s="97">
        <v>2.8660070000000002</v>
      </c>
      <c r="CZ24" s="97">
        <v>2.8613490000000001</v>
      </c>
      <c r="DA24" s="97">
        <v>2.8575529999999998</v>
      </c>
      <c r="DB24" s="97">
        <v>2.855226</v>
      </c>
      <c r="DC24" s="97">
        <v>2.8495379999999999</v>
      </c>
      <c r="DD24" s="97">
        <v>2.8418320000000001</v>
      </c>
      <c r="DE24" s="97">
        <v>2.838158</v>
      </c>
      <c r="DF24" s="97">
        <v>2.8287749999999998</v>
      </c>
      <c r="DG24" s="97">
        <v>2.8122729999999998</v>
      </c>
      <c r="DH24" s="97">
        <v>2.793892</v>
      </c>
      <c r="DI24" s="97">
        <v>2.7718850000000002</v>
      </c>
      <c r="DJ24" s="97">
        <v>2.7539769999999999</v>
      </c>
      <c r="DK24" s="97">
        <v>2.7356950000000002</v>
      </c>
      <c r="DL24" s="97">
        <v>2.7256200000000002</v>
      </c>
      <c r="DM24" s="97">
        <v>2.7139639999999998</v>
      </c>
      <c r="DN24" s="97">
        <v>2.705152</v>
      </c>
      <c r="DO24" s="97">
        <v>2.6992880000000001</v>
      </c>
      <c r="DR24" s="20" t="s">
        <v>242</v>
      </c>
      <c r="DS24" s="97">
        <v>4.1372640000000001</v>
      </c>
      <c r="DT24" s="97">
        <v>4.1168370000000003</v>
      </c>
      <c r="DU24" s="97">
        <v>4.1087040000000004</v>
      </c>
      <c r="DV24" s="97">
        <v>4.1019329999999998</v>
      </c>
      <c r="DW24" s="97">
        <v>4.0912449999999998</v>
      </c>
      <c r="DX24" s="97">
        <v>4.0884869999999998</v>
      </c>
      <c r="DY24" s="97">
        <v>4.0848800000000001</v>
      </c>
      <c r="DZ24" s="97">
        <v>4.0854410000000003</v>
      </c>
      <c r="EA24" s="97">
        <v>4.0659599999999996</v>
      </c>
      <c r="EB24" s="97">
        <v>4.0454610000000004</v>
      </c>
      <c r="EC24" s="97">
        <v>4.0364250000000004</v>
      </c>
      <c r="ED24" s="97">
        <v>4.0303009999999997</v>
      </c>
      <c r="EE24" s="97">
        <v>4.0193500000000002</v>
      </c>
      <c r="EF24" s="97">
        <v>4.0010589999999997</v>
      </c>
      <c r="EG24" s="97">
        <v>3.978237</v>
      </c>
      <c r="EH24" s="97">
        <v>3.9453610000000001</v>
      </c>
      <c r="EI24" s="97">
        <v>3.907473</v>
      </c>
      <c r="EJ24" s="97">
        <v>3.8871720000000001</v>
      </c>
      <c r="EK24" s="97">
        <v>3.873812</v>
      </c>
      <c r="EL24" s="97">
        <v>3.8499080000000001</v>
      </c>
      <c r="EM24" s="97">
        <v>3.8275670000000002</v>
      </c>
      <c r="EP24" s="20" t="s">
        <v>242</v>
      </c>
      <c r="EQ24" s="97">
        <v>3.8986390000000002</v>
      </c>
      <c r="ER24" s="97">
        <v>3.8926210000000001</v>
      </c>
      <c r="ES24" s="97">
        <v>3.8804249999999998</v>
      </c>
      <c r="ET24" s="97">
        <v>3.8698160000000001</v>
      </c>
      <c r="EU24" s="97">
        <v>3.8465820000000002</v>
      </c>
      <c r="EV24" s="97">
        <v>3.819029</v>
      </c>
      <c r="EW24" s="97">
        <v>3.7984559999999998</v>
      </c>
      <c r="EX24" s="97">
        <v>3.7893300000000001</v>
      </c>
      <c r="EY24" s="97">
        <v>3.7564630000000001</v>
      </c>
      <c r="EZ24" s="97">
        <v>3.7936700000000001</v>
      </c>
      <c r="FA24" s="97">
        <v>3.7737310000000002</v>
      </c>
      <c r="FB24" s="97">
        <v>3.7543220000000002</v>
      </c>
      <c r="FC24" s="97">
        <v>3.7306400000000002</v>
      </c>
      <c r="FD24" s="97">
        <v>3.7087150000000002</v>
      </c>
      <c r="FE24" s="97">
        <v>3.6859470000000001</v>
      </c>
      <c r="FF24" s="97">
        <v>3.6639339999999998</v>
      </c>
      <c r="FG24" s="97">
        <v>3.6404079999999999</v>
      </c>
      <c r="FH24" s="97">
        <v>3.64784</v>
      </c>
      <c r="FI24" s="97">
        <v>3.6435629999999999</v>
      </c>
      <c r="FJ24" s="97">
        <v>3.6369630000000002</v>
      </c>
      <c r="FK24" s="97">
        <v>3.6122200000000002</v>
      </c>
    </row>
    <row r="25" spans="2:167">
      <c r="B25" s="10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Z25" s="10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X25" s="10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  <c r="BK25" s="97"/>
      <c r="BL25" s="97"/>
      <c r="BM25" s="97"/>
      <c r="BN25" s="97"/>
      <c r="BO25" s="97"/>
      <c r="BP25" s="97"/>
      <c r="BQ25" s="97"/>
      <c r="BR25" s="97"/>
      <c r="BS25" s="97"/>
      <c r="BV25" s="10"/>
      <c r="BW25" s="97"/>
      <c r="BX25" s="97"/>
      <c r="BY25" s="97"/>
      <c r="BZ25" s="97"/>
      <c r="CA25" s="97"/>
      <c r="CB25" s="97"/>
      <c r="CC25" s="97"/>
      <c r="CD25" s="97"/>
      <c r="CE25" s="97"/>
      <c r="CF25" s="97"/>
      <c r="CG25" s="97"/>
      <c r="CH25" s="97"/>
      <c r="CI25" s="97"/>
      <c r="CJ25" s="97"/>
      <c r="CK25" s="97"/>
      <c r="CL25" s="97"/>
      <c r="CM25" s="97"/>
      <c r="CN25" s="97"/>
      <c r="CO25" s="97"/>
      <c r="CP25" s="97"/>
      <c r="CQ25" s="97"/>
      <c r="CT25" s="10"/>
      <c r="CU25" s="97"/>
      <c r="CV25" s="97"/>
      <c r="CW25" s="97"/>
      <c r="CX25" s="97"/>
      <c r="CY25" s="97"/>
      <c r="CZ25" s="97"/>
      <c r="DA25" s="97"/>
      <c r="DB25" s="97"/>
      <c r="DC25" s="97"/>
      <c r="DD25" s="97"/>
      <c r="DE25" s="97"/>
      <c r="DF25" s="97"/>
      <c r="DG25" s="97"/>
      <c r="DH25" s="97"/>
      <c r="DI25" s="97"/>
      <c r="DJ25" s="97"/>
      <c r="DK25" s="97"/>
      <c r="DL25" s="97"/>
      <c r="DM25" s="97"/>
      <c r="DN25" s="97"/>
      <c r="DO25" s="97"/>
      <c r="DR25" s="10"/>
      <c r="DS25" s="97"/>
      <c r="DT25" s="97"/>
      <c r="DU25" s="97"/>
      <c r="DV25" s="97"/>
      <c r="DW25" s="97"/>
      <c r="DX25" s="97"/>
      <c r="DY25" s="97"/>
      <c r="DZ25" s="97"/>
      <c r="EA25" s="97"/>
      <c r="EB25" s="97"/>
      <c r="EC25" s="97"/>
      <c r="ED25" s="97"/>
      <c r="EE25" s="97"/>
      <c r="EF25" s="97"/>
      <c r="EG25" s="97"/>
      <c r="EH25" s="97"/>
      <c r="EI25" s="97"/>
      <c r="EJ25" s="97"/>
      <c r="EK25" s="97"/>
      <c r="EL25" s="97"/>
      <c r="EM25" s="97"/>
      <c r="EP25" s="10"/>
      <c r="EQ25" s="97"/>
      <c r="ER25" s="97"/>
      <c r="ES25" s="97"/>
      <c r="ET25" s="97"/>
      <c r="EU25" s="97"/>
      <c r="EV25" s="97"/>
      <c r="EW25" s="97"/>
      <c r="EX25" s="97"/>
      <c r="EY25" s="97"/>
      <c r="EZ25" s="97"/>
      <c r="FA25" s="97"/>
      <c r="FB25" s="97"/>
      <c r="FC25" s="97"/>
      <c r="FD25" s="97"/>
      <c r="FE25" s="97"/>
      <c r="FF25" s="97"/>
      <c r="FG25" s="97"/>
      <c r="FH25" s="97"/>
      <c r="FI25" s="97"/>
      <c r="FJ25" s="97"/>
      <c r="FK25" s="97"/>
    </row>
    <row r="26" spans="2:167" ht="26">
      <c r="B26" s="48" t="s">
        <v>287</v>
      </c>
      <c r="C26" s="97"/>
      <c r="D26" s="97"/>
      <c r="E26" s="97"/>
      <c r="F26" s="97"/>
      <c r="G26" s="97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Z26" s="48" t="s">
        <v>287</v>
      </c>
      <c r="AA26" s="97"/>
      <c r="AB26" s="97"/>
      <c r="AC26" s="97"/>
      <c r="AD26" s="97"/>
      <c r="AE26" s="97"/>
      <c r="AF26" s="97"/>
      <c r="AG26" s="97"/>
      <c r="AH26" s="97"/>
      <c r="AI26" s="97"/>
      <c r="AJ26" s="97"/>
      <c r="AK26" s="97"/>
      <c r="AL26" s="97"/>
      <c r="AM26" s="97"/>
      <c r="AN26" s="97"/>
      <c r="AO26" s="97"/>
      <c r="AP26" s="97"/>
      <c r="AQ26" s="97"/>
      <c r="AR26" s="97"/>
      <c r="AS26" s="97"/>
      <c r="AT26" s="97"/>
      <c r="AU26" s="97"/>
      <c r="AX26" s="48" t="s">
        <v>287</v>
      </c>
      <c r="AY26" s="97"/>
      <c r="AZ26" s="97"/>
      <c r="BA26" s="97"/>
      <c r="BB26" s="97"/>
      <c r="BC26" s="97"/>
      <c r="BD26" s="97"/>
      <c r="BE26" s="97"/>
      <c r="BF26" s="97"/>
      <c r="BG26" s="97"/>
      <c r="BH26" s="97"/>
      <c r="BI26" s="97"/>
      <c r="BJ26" s="97"/>
      <c r="BK26" s="97"/>
      <c r="BL26" s="97"/>
      <c r="BM26" s="97"/>
      <c r="BN26" s="97"/>
      <c r="BO26" s="97"/>
      <c r="BP26" s="97"/>
      <c r="BQ26" s="97"/>
      <c r="BR26" s="97"/>
      <c r="BS26" s="97"/>
      <c r="BV26" s="48" t="s">
        <v>287</v>
      </c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T26" s="48" t="s">
        <v>287</v>
      </c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R26" s="48" t="s">
        <v>287</v>
      </c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P26" s="48" t="s">
        <v>287</v>
      </c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</row>
    <row r="27" spans="2:167">
      <c r="B27" s="20" t="s">
        <v>119</v>
      </c>
      <c r="C27" s="97">
        <v>183.43799999999999</v>
      </c>
      <c r="D27" s="97">
        <v>180.602</v>
      </c>
      <c r="E27" s="97">
        <v>177.828</v>
      </c>
      <c r="F27" s="97">
        <v>175.095</v>
      </c>
      <c r="G27" s="97">
        <v>172.40799999999999</v>
      </c>
      <c r="H27" s="97">
        <v>169.75800000000001</v>
      </c>
      <c r="I27" s="97">
        <v>167.14400000000001</v>
      </c>
      <c r="J27" s="97">
        <v>164.56200000000001</v>
      </c>
      <c r="K27" s="97">
        <v>162.00800000000001</v>
      </c>
      <c r="L27" s="97">
        <v>159.49199999999999</v>
      </c>
      <c r="M27" s="97">
        <v>157.00899999999999</v>
      </c>
      <c r="N27" s="97">
        <v>154.56399999999999</v>
      </c>
      <c r="O27" s="97">
        <v>152.15199999999999</v>
      </c>
      <c r="P27" s="97">
        <v>149.77699999999999</v>
      </c>
      <c r="Q27" s="97">
        <v>147.434</v>
      </c>
      <c r="R27" s="97">
        <v>145.126</v>
      </c>
      <c r="S27" s="97">
        <v>142.846</v>
      </c>
      <c r="T27" s="97">
        <v>140.59800000000001</v>
      </c>
      <c r="U27" s="97">
        <v>138.38999999999999</v>
      </c>
      <c r="V27" s="97">
        <v>136.22300000000001</v>
      </c>
      <c r="W27" s="97">
        <v>134.084</v>
      </c>
      <c r="Z27" s="21" t="s">
        <v>119</v>
      </c>
      <c r="AA27" s="97">
        <v>602.89700000000005</v>
      </c>
      <c r="AB27" s="97">
        <v>598.54600000000005</v>
      </c>
      <c r="AC27" s="97">
        <v>594.25599999999997</v>
      </c>
      <c r="AD27" s="97">
        <v>590.00699999999995</v>
      </c>
      <c r="AE27" s="97">
        <v>585.798</v>
      </c>
      <c r="AF27" s="97">
        <v>581.65200000000004</v>
      </c>
      <c r="AG27" s="97">
        <v>577.53800000000001</v>
      </c>
      <c r="AH27" s="97">
        <v>573.447</v>
      </c>
      <c r="AI27" s="97">
        <v>569.36400000000003</v>
      </c>
      <c r="AJ27" s="97">
        <v>565.303</v>
      </c>
      <c r="AK27" s="97">
        <v>561.25599999999997</v>
      </c>
      <c r="AL27" s="97">
        <v>557.23099999999999</v>
      </c>
      <c r="AM27" s="97">
        <v>553.23099999999999</v>
      </c>
      <c r="AN27" s="97">
        <v>549.26199999999994</v>
      </c>
      <c r="AO27" s="97">
        <v>545.31799999999998</v>
      </c>
      <c r="AP27" s="97">
        <v>541.39499999999998</v>
      </c>
      <c r="AQ27" s="97">
        <v>537.49400000000003</v>
      </c>
      <c r="AR27" s="97">
        <v>533.60799999999995</v>
      </c>
      <c r="AS27" s="97">
        <v>529.75400000000002</v>
      </c>
      <c r="AT27" s="97">
        <v>525.90099999999995</v>
      </c>
      <c r="AU27" s="97">
        <v>522.09</v>
      </c>
      <c r="AX27" s="21" t="s">
        <v>119</v>
      </c>
      <c r="AY27" s="97">
        <v>797.12400000000002</v>
      </c>
      <c r="AZ27" s="97">
        <v>790.09299999999996</v>
      </c>
      <c r="BA27" s="97">
        <v>783.15599999999995</v>
      </c>
      <c r="BB27" s="97">
        <v>776.28700000000003</v>
      </c>
      <c r="BC27" s="97">
        <v>769.54499999999996</v>
      </c>
      <c r="BD27" s="97">
        <v>762.91899999999998</v>
      </c>
      <c r="BE27" s="97">
        <v>756.22900000000004</v>
      </c>
      <c r="BF27" s="97">
        <v>749.59799999999996</v>
      </c>
      <c r="BG27" s="97">
        <v>743.01900000000001</v>
      </c>
      <c r="BH27" s="97">
        <v>736.51</v>
      </c>
      <c r="BI27" s="97">
        <v>730.04200000000003</v>
      </c>
      <c r="BJ27" s="97">
        <v>723.63099999999997</v>
      </c>
      <c r="BK27" s="97">
        <v>717.27499999999998</v>
      </c>
      <c r="BL27" s="97">
        <v>710.94799999999998</v>
      </c>
      <c r="BM27" s="97">
        <v>704.68200000000002</v>
      </c>
      <c r="BN27" s="97">
        <v>698.43899999999996</v>
      </c>
      <c r="BO27" s="97">
        <v>692.40200000000004</v>
      </c>
      <c r="BP27" s="97">
        <v>686.24699999999996</v>
      </c>
      <c r="BQ27" s="97">
        <v>680.59500000000003</v>
      </c>
      <c r="BR27" s="97">
        <v>675.12800000000004</v>
      </c>
      <c r="BS27" s="97">
        <v>669.53399999999999</v>
      </c>
      <c r="BV27" s="21" t="s">
        <v>119</v>
      </c>
      <c r="BW27" s="97">
        <v>66.141999999999996</v>
      </c>
      <c r="BX27" s="97">
        <v>64.272999999999996</v>
      </c>
      <c r="BY27" s="97">
        <v>62.448</v>
      </c>
      <c r="BZ27" s="97">
        <v>60.674999999999997</v>
      </c>
      <c r="CA27" s="97">
        <v>58.96</v>
      </c>
      <c r="CB27" s="97">
        <v>57.284999999999997</v>
      </c>
      <c r="CC27" s="97">
        <v>55.643000000000001</v>
      </c>
      <c r="CD27" s="97">
        <v>54.070999999999998</v>
      </c>
      <c r="CE27" s="97">
        <v>52.515999999999998</v>
      </c>
      <c r="CF27" s="97">
        <v>51.054000000000002</v>
      </c>
      <c r="CG27" s="97">
        <v>49.575000000000003</v>
      </c>
      <c r="CH27" s="97">
        <v>48.134</v>
      </c>
      <c r="CI27" s="97">
        <v>46.734000000000002</v>
      </c>
      <c r="CJ27" s="97">
        <v>45.371000000000002</v>
      </c>
      <c r="CK27" s="97">
        <v>44.045000000000002</v>
      </c>
      <c r="CL27" s="97">
        <v>42.755000000000003</v>
      </c>
      <c r="CM27" s="97">
        <v>41.5</v>
      </c>
      <c r="CN27" s="97">
        <v>40.279000000000003</v>
      </c>
      <c r="CO27" s="97">
        <v>39.093000000000004</v>
      </c>
      <c r="CP27" s="97">
        <v>37.939</v>
      </c>
      <c r="CQ27" s="97">
        <v>36.817</v>
      </c>
      <c r="CT27" s="21" t="s">
        <v>119</v>
      </c>
      <c r="CU27" s="97">
        <v>66.210999999999999</v>
      </c>
      <c r="CV27" s="97">
        <v>64.822000000000003</v>
      </c>
      <c r="CW27" s="97">
        <v>63.46</v>
      </c>
      <c r="CX27" s="97">
        <v>62.12</v>
      </c>
      <c r="CY27" s="97">
        <v>60.801000000000002</v>
      </c>
      <c r="CZ27" s="97">
        <v>59.508000000000003</v>
      </c>
      <c r="DA27" s="97">
        <v>58.238</v>
      </c>
      <c r="DB27" s="97">
        <v>56.99</v>
      </c>
      <c r="DC27" s="97">
        <v>55.761000000000003</v>
      </c>
      <c r="DD27" s="97">
        <v>54.564999999999998</v>
      </c>
      <c r="DE27" s="97">
        <v>53.386000000000003</v>
      </c>
      <c r="DF27" s="97">
        <v>52.228999999999999</v>
      </c>
      <c r="DG27" s="97">
        <v>51.094999999999999</v>
      </c>
      <c r="DH27" s="97">
        <v>49.98</v>
      </c>
      <c r="DI27" s="97">
        <v>48.887999999999998</v>
      </c>
      <c r="DJ27" s="97">
        <v>47.82</v>
      </c>
      <c r="DK27" s="97">
        <v>46.771999999999998</v>
      </c>
      <c r="DL27" s="97">
        <v>45.744</v>
      </c>
      <c r="DM27" s="97">
        <v>44.74</v>
      </c>
      <c r="DN27" s="97">
        <v>43.755000000000003</v>
      </c>
      <c r="DO27" s="97">
        <v>42.792000000000002</v>
      </c>
      <c r="DR27" s="21" t="s">
        <v>119</v>
      </c>
      <c r="DS27" s="97">
        <v>80.608000000000004</v>
      </c>
      <c r="DT27" s="97">
        <v>79.231999999999999</v>
      </c>
      <c r="DU27" s="97">
        <v>77.878</v>
      </c>
      <c r="DV27" s="97">
        <v>76.540999999999997</v>
      </c>
      <c r="DW27" s="97">
        <v>75.224000000000004</v>
      </c>
      <c r="DX27" s="97">
        <v>73.927999999999997</v>
      </c>
      <c r="DY27" s="97">
        <v>72.647999999999996</v>
      </c>
      <c r="DZ27" s="97">
        <v>71.391000000000005</v>
      </c>
      <c r="EA27" s="97">
        <v>70.16</v>
      </c>
      <c r="EB27" s="97">
        <v>68.956000000000003</v>
      </c>
      <c r="EC27" s="97">
        <v>67.766000000000005</v>
      </c>
      <c r="ED27" s="97">
        <v>66.593000000000004</v>
      </c>
      <c r="EE27" s="97">
        <v>65.436999999999998</v>
      </c>
      <c r="EF27" s="97">
        <v>64.3</v>
      </c>
      <c r="EG27" s="97">
        <v>63.18</v>
      </c>
      <c r="EH27" s="97">
        <v>62.084000000000003</v>
      </c>
      <c r="EI27" s="97">
        <v>61.008000000000003</v>
      </c>
      <c r="EJ27" s="97">
        <v>59.944000000000003</v>
      </c>
      <c r="EK27" s="97">
        <v>58.902000000000001</v>
      </c>
      <c r="EL27" s="97">
        <v>57.88</v>
      </c>
      <c r="EM27" s="97">
        <v>56.878</v>
      </c>
      <c r="EP27" s="20" t="s">
        <v>119</v>
      </c>
      <c r="EQ27" s="97">
        <v>115.706</v>
      </c>
      <c r="ER27" s="97">
        <v>113.241</v>
      </c>
      <c r="ES27" s="97">
        <v>110.803</v>
      </c>
      <c r="ET27" s="97">
        <v>108.42</v>
      </c>
      <c r="EU27" s="97">
        <v>106.161</v>
      </c>
      <c r="EV27" s="97">
        <v>103.947</v>
      </c>
      <c r="EW27" s="97">
        <v>101.691</v>
      </c>
      <c r="EX27" s="97">
        <v>99.546000000000006</v>
      </c>
      <c r="EY27" s="97">
        <v>97.382999999999996</v>
      </c>
      <c r="EZ27" s="97">
        <v>95.316999999999993</v>
      </c>
      <c r="FA27" s="97">
        <v>93.23</v>
      </c>
      <c r="FB27" s="97">
        <v>91.207999999999998</v>
      </c>
      <c r="FC27" s="97">
        <v>89.203999999999994</v>
      </c>
      <c r="FD27" s="97">
        <v>87.26</v>
      </c>
      <c r="FE27" s="97">
        <v>85.337999999999994</v>
      </c>
      <c r="FF27" s="97">
        <v>83.436999999999998</v>
      </c>
      <c r="FG27" s="97">
        <v>81.567999999999998</v>
      </c>
      <c r="FH27" s="97">
        <v>79.754999999999995</v>
      </c>
      <c r="FI27" s="97">
        <v>77.983999999999995</v>
      </c>
      <c r="FJ27" s="97">
        <v>76.27</v>
      </c>
      <c r="FK27" s="97">
        <v>74.597999999999999</v>
      </c>
    </row>
    <row r="28" spans="2:167">
      <c r="B28" s="20" t="s">
        <v>120</v>
      </c>
      <c r="C28" s="97">
        <v>85.427999999999997</v>
      </c>
      <c r="D28" s="97">
        <v>84.135999999999996</v>
      </c>
      <c r="E28" s="97">
        <v>82.882000000000005</v>
      </c>
      <c r="F28" s="97">
        <v>81.653000000000006</v>
      </c>
      <c r="G28" s="97">
        <v>80.444999999999993</v>
      </c>
      <c r="H28" s="97">
        <v>79.253</v>
      </c>
      <c r="I28" s="97">
        <v>78.078000000000003</v>
      </c>
      <c r="J28" s="97">
        <v>76.918000000000006</v>
      </c>
      <c r="K28" s="97">
        <v>75.77</v>
      </c>
      <c r="L28" s="97">
        <v>74.638999999999996</v>
      </c>
      <c r="M28" s="97">
        <v>73.522999999999996</v>
      </c>
      <c r="N28" s="97">
        <v>72.424000000000007</v>
      </c>
      <c r="O28" s="97">
        <v>71.338999999999999</v>
      </c>
      <c r="P28" s="97">
        <v>70.27</v>
      </c>
      <c r="Q28" s="97">
        <v>69.216999999999999</v>
      </c>
      <c r="R28" s="97">
        <v>68.177999999999997</v>
      </c>
      <c r="S28" s="97">
        <v>67.153000000000006</v>
      </c>
      <c r="T28" s="97">
        <v>66.141999999999996</v>
      </c>
      <c r="U28" s="97">
        <v>65.147999999999996</v>
      </c>
      <c r="V28" s="97">
        <v>64.173000000000002</v>
      </c>
      <c r="W28" s="97">
        <v>63.21</v>
      </c>
      <c r="Z28" s="21" t="s">
        <v>120</v>
      </c>
      <c r="AA28" s="97">
        <v>388.46100000000001</v>
      </c>
      <c r="AB28" s="97">
        <v>385.46800000000002</v>
      </c>
      <c r="AC28" s="97">
        <v>382.51799999999997</v>
      </c>
      <c r="AD28" s="97">
        <v>379.59699999999998</v>
      </c>
      <c r="AE28" s="97">
        <v>376.70600000000002</v>
      </c>
      <c r="AF28" s="97">
        <v>373.85899999999998</v>
      </c>
      <c r="AG28" s="97">
        <v>371.03500000000003</v>
      </c>
      <c r="AH28" s="97">
        <v>368.22800000000001</v>
      </c>
      <c r="AI28" s="97">
        <v>365.428</v>
      </c>
      <c r="AJ28" s="97">
        <v>362.64499999999998</v>
      </c>
      <c r="AK28" s="97">
        <v>359.87299999999999</v>
      </c>
      <c r="AL28" s="97">
        <v>357.11700000000002</v>
      </c>
      <c r="AM28" s="97">
        <v>354.37900000000002</v>
      </c>
      <c r="AN28" s="97">
        <v>351.66399999999999</v>
      </c>
      <c r="AO28" s="97">
        <v>348.96699999999998</v>
      </c>
      <c r="AP28" s="97">
        <v>346.286</v>
      </c>
      <c r="AQ28" s="97">
        <v>343.62200000000001</v>
      </c>
      <c r="AR28" s="97">
        <v>340.96899999999999</v>
      </c>
      <c r="AS28" s="97">
        <v>338.339</v>
      </c>
      <c r="AT28" s="97">
        <v>335.71100000000001</v>
      </c>
      <c r="AU28" s="97">
        <v>333.113</v>
      </c>
      <c r="AX28" s="21" t="s">
        <v>120</v>
      </c>
      <c r="AY28" s="97">
        <v>518.05600000000004</v>
      </c>
      <c r="AZ28" s="97">
        <v>514.26499999999999</v>
      </c>
      <c r="BA28" s="97">
        <v>510.52300000000002</v>
      </c>
      <c r="BB28" s="97">
        <v>506.81400000000002</v>
      </c>
      <c r="BC28" s="97">
        <v>503.16899999999998</v>
      </c>
      <c r="BD28" s="97">
        <v>499.58199999999999</v>
      </c>
      <c r="BE28" s="97">
        <v>495.95499999999998</v>
      </c>
      <c r="BF28" s="97">
        <v>492.35599999999999</v>
      </c>
      <c r="BG28" s="97">
        <v>488.779</v>
      </c>
      <c r="BH28" s="97">
        <v>485.23599999999999</v>
      </c>
      <c r="BI28" s="97">
        <v>481.709</v>
      </c>
      <c r="BJ28" s="97">
        <v>478.209</v>
      </c>
      <c r="BK28" s="97">
        <v>474.733</v>
      </c>
      <c r="BL28" s="97">
        <v>471.26799999999997</v>
      </c>
      <c r="BM28" s="97">
        <v>467.83100000000002</v>
      </c>
      <c r="BN28" s="97">
        <v>464.40199999999999</v>
      </c>
      <c r="BO28" s="97">
        <v>461.08</v>
      </c>
      <c r="BP28" s="97">
        <v>457.68900000000002</v>
      </c>
      <c r="BQ28" s="97">
        <v>454.56900000000002</v>
      </c>
      <c r="BR28" s="97">
        <v>451.54700000000003</v>
      </c>
      <c r="BS28" s="97">
        <v>448.45100000000002</v>
      </c>
      <c r="BV28" s="21" t="s">
        <v>120</v>
      </c>
      <c r="BW28" s="97">
        <v>63.475999999999999</v>
      </c>
      <c r="BX28" s="97">
        <v>62.912999999999997</v>
      </c>
      <c r="BY28" s="97">
        <v>62.351999999999997</v>
      </c>
      <c r="BZ28" s="97">
        <v>61.795999999999999</v>
      </c>
      <c r="CA28" s="97">
        <v>61.247999999999998</v>
      </c>
      <c r="CB28" s="97">
        <v>60.701999999999998</v>
      </c>
      <c r="CC28" s="97">
        <v>60.155999999999999</v>
      </c>
      <c r="CD28" s="97">
        <v>59.622999999999998</v>
      </c>
      <c r="CE28" s="97">
        <v>59.084000000000003</v>
      </c>
      <c r="CF28" s="97">
        <v>58.569000000000003</v>
      </c>
      <c r="CG28" s="97">
        <v>58.036000000000001</v>
      </c>
      <c r="CH28" s="97">
        <v>57.506999999999998</v>
      </c>
      <c r="CI28" s="97">
        <v>56.981999999999999</v>
      </c>
      <c r="CJ28" s="97">
        <v>56.46</v>
      </c>
      <c r="CK28" s="97">
        <v>55.942</v>
      </c>
      <c r="CL28" s="97">
        <v>55.427</v>
      </c>
      <c r="CM28" s="97">
        <v>54.915999999999997</v>
      </c>
      <c r="CN28" s="97">
        <v>54.408999999999999</v>
      </c>
      <c r="CO28" s="97">
        <v>53.905999999999999</v>
      </c>
      <c r="CP28" s="97">
        <v>53.405999999999999</v>
      </c>
      <c r="CQ28" s="97">
        <v>52.91</v>
      </c>
      <c r="CT28" s="21" t="s">
        <v>120</v>
      </c>
      <c r="CU28" s="97">
        <v>50.228999999999999</v>
      </c>
      <c r="CV28" s="97">
        <v>49.631</v>
      </c>
      <c r="CW28" s="97">
        <v>49.039000000000001</v>
      </c>
      <c r="CX28" s="97">
        <v>48.451000000000001</v>
      </c>
      <c r="CY28" s="97">
        <v>47.866999999999997</v>
      </c>
      <c r="CZ28" s="97">
        <v>47.289000000000001</v>
      </c>
      <c r="DA28" s="97">
        <v>46.716000000000001</v>
      </c>
      <c r="DB28" s="97">
        <v>46.146999999999998</v>
      </c>
      <c r="DC28" s="97">
        <v>45.582000000000001</v>
      </c>
      <c r="DD28" s="97">
        <v>45.027000000000001</v>
      </c>
      <c r="DE28" s="97">
        <v>44.475000000000001</v>
      </c>
      <c r="DF28" s="97">
        <v>43.927999999999997</v>
      </c>
      <c r="DG28" s="97">
        <v>43.386000000000003</v>
      </c>
      <c r="DH28" s="97">
        <v>42.847999999999999</v>
      </c>
      <c r="DI28" s="97">
        <v>42.317</v>
      </c>
      <c r="DJ28" s="97">
        <v>41.790999999999997</v>
      </c>
      <c r="DK28" s="97">
        <v>41.271000000000001</v>
      </c>
      <c r="DL28" s="97">
        <v>40.756999999999998</v>
      </c>
      <c r="DM28" s="97">
        <v>40.247999999999998</v>
      </c>
      <c r="DN28" s="97">
        <v>39.744999999999997</v>
      </c>
      <c r="DO28" s="97">
        <v>39.249000000000002</v>
      </c>
      <c r="DR28" s="21" t="s">
        <v>120</v>
      </c>
      <c r="DS28" s="97">
        <v>115.357</v>
      </c>
      <c r="DT28" s="97">
        <v>114.57</v>
      </c>
      <c r="DU28" s="97">
        <v>113.786</v>
      </c>
      <c r="DV28" s="97">
        <v>113.005</v>
      </c>
      <c r="DW28" s="97">
        <v>112.227</v>
      </c>
      <c r="DX28" s="97">
        <v>111.453</v>
      </c>
      <c r="DY28" s="97">
        <v>110.681</v>
      </c>
      <c r="DZ28" s="97">
        <v>109.91500000000001</v>
      </c>
      <c r="EA28" s="97">
        <v>109.157</v>
      </c>
      <c r="EB28" s="97">
        <v>108.408</v>
      </c>
      <c r="EC28" s="97">
        <v>107.65900000000001</v>
      </c>
      <c r="ED28" s="97">
        <v>106.914</v>
      </c>
      <c r="EE28" s="97">
        <v>106.172</v>
      </c>
      <c r="EF28" s="97">
        <v>105.434</v>
      </c>
      <c r="EG28" s="97">
        <v>104.699</v>
      </c>
      <c r="EH28" s="97">
        <v>103.973</v>
      </c>
      <c r="EI28" s="97">
        <v>103.252</v>
      </c>
      <c r="EJ28" s="97">
        <v>102.532</v>
      </c>
      <c r="EK28" s="97">
        <v>101.819</v>
      </c>
      <c r="EL28" s="97">
        <v>101.11199999999999</v>
      </c>
      <c r="EM28" s="97">
        <v>100.41200000000001</v>
      </c>
      <c r="EP28" s="20" t="s">
        <v>120</v>
      </c>
      <c r="EQ28" s="97">
        <v>124.91</v>
      </c>
      <c r="ER28" s="97">
        <v>123.084</v>
      </c>
      <c r="ES28" s="97">
        <v>121.267</v>
      </c>
      <c r="ET28" s="97">
        <v>119.477</v>
      </c>
      <c r="EU28" s="97">
        <v>117.774</v>
      </c>
      <c r="EV28" s="97">
        <v>116.09399999999999</v>
      </c>
      <c r="EW28" s="97">
        <v>114.364</v>
      </c>
      <c r="EX28" s="97">
        <v>112.71299999999999</v>
      </c>
      <c r="EY28" s="97">
        <v>111.033</v>
      </c>
      <c r="EZ28" s="97">
        <v>109.41500000000001</v>
      </c>
      <c r="FA28" s="97">
        <v>107.77200000000001</v>
      </c>
      <c r="FB28" s="97">
        <v>106.17100000000001</v>
      </c>
      <c r="FC28" s="97">
        <v>104.571</v>
      </c>
      <c r="FD28" s="97">
        <v>103.008</v>
      </c>
      <c r="FE28" s="97">
        <v>101.453</v>
      </c>
      <c r="FF28" s="97">
        <v>99.903000000000006</v>
      </c>
      <c r="FG28" s="97">
        <v>98.367999999999995</v>
      </c>
      <c r="FH28" s="97">
        <v>96.867000000000004</v>
      </c>
      <c r="FI28" s="97">
        <v>95.391999999999996</v>
      </c>
      <c r="FJ28" s="97">
        <v>93.953000000000003</v>
      </c>
      <c r="FK28" s="97">
        <v>92.54</v>
      </c>
    </row>
    <row r="29" spans="2:167">
      <c r="B29" s="20" t="s">
        <v>121</v>
      </c>
      <c r="C29" s="97">
        <v>176.042</v>
      </c>
      <c r="D29" s="97">
        <v>173.43</v>
      </c>
      <c r="E29" s="97">
        <v>170.875</v>
      </c>
      <c r="F29" s="97">
        <v>168.358</v>
      </c>
      <c r="G29" s="97">
        <v>165.88399999999999</v>
      </c>
      <c r="H29" s="97">
        <v>163.44499999999999</v>
      </c>
      <c r="I29" s="97">
        <v>161.041</v>
      </c>
      <c r="J29" s="97">
        <v>158.667</v>
      </c>
      <c r="K29" s="97">
        <v>156.31800000000001</v>
      </c>
      <c r="L29" s="97">
        <v>154.005</v>
      </c>
      <c r="M29" s="97">
        <v>151.72300000000001</v>
      </c>
      <c r="N29" s="97">
        <v>149.47399999999999</v>
      </c>
      <c r="O29" s="97">
        <v>147.25700000000001</v>
      </c>
      <c r="P29" s="97">
        <v>145.07400000000001</v>
      </c>
      <c r="Q29" s="97">
        <v>142.92099999999999</v>
      </c>
      <c r="R29" s="97">
        <v>140.80099999999999</v>
      </c>
      <c r="S29" s="97">
        <v>138.708</v>
      </c>
      <c r="T29" s="97">
        <v>136.64400000000001</v>
      </c>
      <c r="U29" s="97">
        <v>134.61600000000001</v>
      </c>
      <c r="V29" s="97">
        <v>132.63200000000001</v>
      </c>
      <c r="W29" s="97">
        <v>130.672</v>
      </c>
      <c r="Z29" s="21" t="s">
        <v>121</v>
      </c>
      <c r="AA29" s="97">
        <v>727.60400000000004</v>
      </c>
      <c r="AB29" s="97">
        <v>723.101</v>
      </c>
      <c r="AC29" s="97">
        <v>718.65700000000004</v>
      </c>
      <c r="AD29" s="97">
        <v>714.25</v>
      </c>
      <c r="AE29" s="97">
        <v>709.88199999999995</v>
      </c>
      <c r="AF29" s="97">
        <v>705.57500000000005</v>
      </c>
      <c r="AG29" s="97">
        <v>701.29600000000005</v>
      </c>
      <c r="AH29" s="97">
        <v>697.03800000000001</v>
      </c>
      <c r="AI29" s="97">
        <v>692.78200000000004</v>
      </c>
      <c r="AJ29" s="97">
        <v>688.54700000000003</v>
      </c>
      <c r="AK29" s="97">
        <v>684.32100000000003</v>
      </c>
      <c r="AL29" s="97">
        <v>680.11400000000003</v>
      </c>
      <c r="AM29" s="97">
        <v>675.92899999999997</v>
      </c>
      <c r="AN29" s="97">
        <v>671.77099999999996</v>
      </c>
      <c r="AO29" s="97">
        <v>667.63699999999994</v>
      </c>
      <c r="AP29" s="97">
        <v>663.51900000000001</v>
      </c>
      <c r="AQ29" s="97">
        <v>659.42</v>
      </c>
      <c r="AR29" s="97">
        <v>655.33399999999995</v>
      </c>
      <c r="AS29" s="97">
        <v>651.27700000000004</v>
      </c>
      <c r="AT29" s="97">
        <v>647.21500000000003</v>
      </c>
      <c r="AU29" s="97">
        <v>643.19399999999996</v>
      </c>
      <c r="AX29" s="21" t="s">
        <v>121</v>
      </c>
      <c r="AY29" s="97">
        <v>1085.3879999999999</v>
      </c>
      <c r="AZ29" s="97">
        <v>1081.549</v>
      </c>
      <c r="BA29" s="97">
        <v>1077.7539999999999</v>
      </c>
      <c r="BB29" s="97">
        <v>1073.9860000000001</v>
      </c>
      <c r="BC29" s="97">
        <v>1070.271</v>
      </c>
      <c r="BD29" s="97">
        <v>1066.605</v>
      </c>
      <c r="BE29" s="97">
        <v>1062.886</v>
      </c>
      <c r="BF29" s="97">
        <v>1059.182</v>
      </c>
      <c r="BG29" s="97">
        <v>1055.489</v>
      </c>
      <c r="BH29" s="97">
        <v>1051.817</v>
      </c>
      <c r="BI29" s="97">
        <v>1048.1500000000001</v>
      </c>
      <c r="BJ29" s="97">
        <v>1044.4960000000001</v>
      </c>
      <c r="BK29" s="97">
        <v>1040.855</v>
      </c>
      <c r="BL29" s="97">
        <v>1037.212</v>
      </c>
      <c r="BM29" s="97">
        <v>1033.585</v>
      </c>
      <c r="BN29" s="97">
        <v>1029.951</v>
      </c>
      <c r="BO29" s="97">
        <v>1026.4179999999999</v>
      </c>
      <c r="BP29" s="97">
        <v>1022.798</v>
      </c>
      <c r="BQ29" s="97">
        <v>1019.452</v>
      </c>
      <c r="BR29" s="97">
        <v>1016.199</v>
      </c>
      <c r="BS29" s="97">
        <v>1012.856</v>
      </c>
      <c r="BV29" s="21" t="s">
        <v>121</v>
      </c>
      <c r="BW29" s="97">
        <v>102.05200000000001</v>
      </c>
      <c r="BX29" s="97">
        <v>101.087</v>
      </c>
      <c r="BY29" s="97">
        <v>100.127</v>
      </c>
      <c r="BZ29" s="97">
        <v>99.177000000000007</v>
      </c>
      <c r="CA29" s="97">
        <v>98.239000000000004</v>
      </c>
      <c r="CB29" s="97">
        <v>97.307000000000002</v>
      </c>
      <c r="CC29" s="97">
        <v>96.373999999999995</v>
      </c>
      <c r="CD29" s="97">
        <v>95.463999999999999</v>
      </c>
      <c r="CE29" s="97">
        <v>94.546000000000006</v>
      </c>
      <c r="CF29" s="97">
        <v>93.667000000000002</v>
      </c>
      <c r="CG29" s="97">
        <v>92.76</v>
      </c>
      <c r="CH29" s="97">
        <v>91.858000000000004</v>
      </c>
      <c r="CI29" s="97">
        <v>90.965000000000003</v>
      </c>
      <c r="CJ29" s="97">
        <v>90.076999999999998</v>
      </c>
      <c r="CK29" s="97">
        <v>89.197000000000003</v>
      </c>
      <c r="CL29" s="97">
        <v>88.322999999999993</v>
      </c>
      <c r="CM29" s="97">
        <v>87.454999999999998</v>
      </c>
      <c r="CN29" s="97">
        <v>86.593999999999994</v>
      </c>
      <c r="CO29" s="97">
        <v>85.742000000000004</v>
      </c>
      <c r="CP29" s="97">
        <v>84.894999999999996</v>
      </c>
      <c r="CQ29" s="97">
        <v>84.055000000000007</v>
      </c>
      <c r="CT29" s="21" t="s">
        <v>121</v>
      </c>
      <c r="CU29" s="97">
        <v>92.831999999999994</v>
      </c>
      <c r="CV29" s="97">
        <v>91.369</v>
      </c>
      <c r="CW29" s="97">
        <v>89.926000000000002</v>
      </c>
      <c r="CX29" s="97">
        <v>88.498999999999995</v>
      </c>
      <c r="CY29" s="97">
        <v>87.087999999999994</v>
      </c>
      <c r="CZ29" s="97">
        <v>85.697000000000003</v>
      </c>
      <c r="DA29" s="97">
        <v>84.322000000000003</v>
      </c>
      <c r="DB29" s="97">
        <v>82.963999999999999</v>
      </c>
      <c r="DC29" s="97">
        <v>81.62</v>
      </c>
      <c r="DD29" s="97">
        <v>80.304000000000002</v>
      </c>
      <c r="DE29" s="97">
        <v>79.001000000000005</v>
      </c>
      <c r="DF29" s="97">
        <v>77.715000000000003</v>
      </c>
      <c r="DG29" s="97">
        <v>76.447000000000003</v>
      </c>
      <c r="DH29" s="97">
        <v>75.192999999999998</v>
      </c>
      <c r="DI29" s="97">
        <v>73.957999999999998</v>
      </c>
      <c r="DJ29" s="97">
        <v>72.744</v>
      </c>
      <c r="DK29" s="97">
        <v>71.546000000000006</v>
      </c>
      <c r="DL29" s="97">
        <v>70.364999999999995</v>
      </c>
      <c r="DM29" s="97">
        <v>69.203999999999994</v>
      </c>
      <c r="DN29" s="97">
        <v>68.06</v>
      </c>
      <c r="DO29" s="97">
        <v>66.933999999999997</v>
      </c>
      <c r="DR29" s="21" t="s">
        <v>121</v>
      </c>
      <c r="DS29" s="97">
        <v>324.601</v>
      </c>
      <c r="DT29" s="97">
        <v>323.42899999999997</v>
      </c>
      <c r="DU29" s="97">
        <v>322.25900000000001</v>
      </c>
      <c r="DV29" s="97">
        <v>321.08800000000002</v>
      </c>
      <c r="DW29" s="97">
        <v>319.91899999999998</v>
      </c>
      <c r="DX29" s="97">
        <v>318.75200000000001</v>
      </c>
      <c r="DY29" s="97">
        <v>317.58499999999998</v>
      </c>
      <c r="DZ29" s="97">
        <v>316.42200000000003</v>
      </c>
      <c r="EA29" s="97">
        <v>315.26799999999997</v>
      </c>
      <c r="EB29" s="97">
        <v>314.12299999999999</v>
      </c>
      <c r="EC29" s="97">
        <v>312.976</v>
      </c>
      <c r="ED29" s="97">
        <v>311.83</v>
      </c>
      <c r="EE29" s="97">
        <v>310.685</v>
      </c>
      <c r="EF29" s="97">
        <v>309.54399999999998</v>
      </c>
      <c r="EG29" s="97">
        <v>308.40199999999999</v>
      </c>
      <c r="EH29" s="97">
        <v>307.27100000000002</v>
      </c>
      <c r="EI29" s="97">
        <v>306.14400000000001</v>
      </c>
      <c r="EJ29" s="97">
        <v>305.01499999999999</v>
      </c>
      <c r="EK29" s="97">
        <v>303.89299999999997</v>
      </c>
      <c r="EL29" s="97">
        <v>302.77699999999999</v>
      </c>
      <c r="EM29" s="97">
        <v>301.66800000000001</v>
      </c>
      <c r="EP29" s="20" t="s">
        <v>121</v>
      </c>
      <c r="EQ29" s="97">
        <v>376.79</v>
      </c>
      <c r="ER29" s="97">
        <v>372.81900000000002</v>
      </c>
      <c r="ES29" s="97">
        <v>368.84899999999999</v>
      </c>
      <c r="ET29" s="97">
        <v>364.92599999999999</v>
      </c>
      <c r="EU29" s="97">
        <v>361.18</v>
      </c>
      <c r="EV29" s="97">
        <v>357.46899999999999</v>
      </c>
      <c r="EW29" s="97">
        <v>353.63</v>
      </c>
      <c r="EX29" s="97">
        <v>349.95299999999997</v>
      </c>
      <c r="EY29" s="97">
        <v>346.19200000000001</v>
      </c>
      <c r="EZ29" s="97">
        <v>342.55399999999997</v>
      </c>
      <c r="FA29" s="97">
        <v>338.84500000000003</v>
      </c>
      <c r="FB29" s="97">
        <v>335.22</v>
      </c>
      <c r="FC29" s="97">
        <v>331.58</v>
      </c>
      <c r="FD29" s="97">
        <v>328.00900000000001</v>
      </c>
      <c r="FE29" s="97">
        <v>324.44</v>
      </c>
      <c r="FF29" s="97">
        <v>320.86700000000002</v>
      </c>
      <c r="FG29" s="97">
        <v>317.31299999999999</v>
      </c>
      <c r="FH29" s="97">
        <v>313.82299999999998</v>
      </c>
      <c r="FI29" s="97">
        <v>310.37700000000001</v>
      </c>
      <c r="FJ29" s="97">
        <v>307.00200000000001</v>
      </c>
      <c r="FK29" s="97">
        <v>303.67500000000001</v>
      </c>
    </row>
    <row r="30" spans="2:167">
      <c r="B30" s="20" t="s">
        <v>122</v>
      </c>
      <c r="C30" s="97">
        <v>119.11799999999999</v>
      </c>
      <c r="D30" s="97">
        <v>117.649</v>
      </c>
      <c r="E30" s="97">
        <v>116.20399999999999</v>
      </c>
      <c r="F30" s="97">
        <v>114.77500000000001</v>
      </c>
      <c r="G30" s="97">
        <v>113.36499999999999</v>
      </c>
      <c r="H30" s="97">
        <v>111.971</v>
      </c>
      <c r="I30" s="97">
        <v>110.593</v>
      </c>
      <c r="J30" s="97">
        <v>109.227</v>
      </c>
      <c r="K30" s="97">
        <v>107.874</v>
      </c>
      <c r="L30" s="97">
        <v>106.53700000000001</v>
      </c>
      <c r="M30" s="97">
        <v>105.212</v>
      </c>
      <c r="N30" s="97">
        <v>103.90300000000001</v>
      </c>
      <c r="O30" s="97">
        <v>102.60899999999999</v>
      </c>
      <c r="P30" s="97">
        <v>101.331</v>
      </c>
      <c r="Q30" s="97">
        <v>100.06699999999999</v>
      </c>
      <c r="R30" s="97">
        <v>98.817999999999998</v>
      </c>
      <c r="S30" s="97">
        <v>97.581000000000003</v>
      </c>
      <c r="T30" s="97">
        <v>96.358999999999995</v>
      </c>
      <c r="U30" s="97">
        <v>95.155000000000001</v>
      </c>
      <c r="V30" s="97">
        <v>93.971999999999994</v>
      </c>
      <c r="W30" s="97">
        <v>92.8</v>
      </c>
      <c r="Z30" s="21" t="s">
        <v>122</v>
      </c>
      <c r="AA30" s="97">
        <v>359.04700000000003</v>
      </c>
      <c r="AB30" s="97">
        <v>357.26100000000002</v>
      </c>
      <c r="AC30" s="97">
        <v>355.49799999999999</v>
      </c>
      <c r="AD30" s="97">
        <v>353.74700000000001</v>
      </c>
      <c r="AE30" s="97">
        <v>352.00900000000001</v>
      </c>
      <c r="AF30" s="97">
        <v>350.31700000000001</v>
      </c>
      <c r="AG30" s="97">
        <v>348.63600000000002</v>
      </c>
      <c r="AH30" s="97">
        <v>346.95600000000002</v>
      </c>
      <c r="AI30" s="97">
        <v>345.267</v>
      </c>
      <c r="AJ30" s="97">
        <v>343.589</v>
      </c>
      <c r="AK30" s="97">
        <v>341.89699999999999</v>
      </c>
      <c r="AL30" s="97">
        <v>340.21100000000001</v>
      </c>
      <c r="AM30" s="97">
        <v>338.53</v>
      </c>
      <c r="AN30" s="97">
        <v>336.858</v>
      </c>
      <c r="AO30" s="97">
        <v>335.19200000000001</v>
      </c>
      <c r="AP30" s="97">
        <v>333.53199999999998</v>
      </c>
      <c r="AQ30" s="97">
        <v>331.87799999999999</v>
      </c>
      <c r="AR30" s="97">
        <v>330.22699999999998</v>
      </c>
      <c r="AS30" s="97">
        <v>328.58600000000001</v>
      </c>
      <c r="AT30" s="97">
        <v>326.94299999999998</v>
      </c>
      <c r="AU30" s="97">
        <v>325.31299999999999</v>
      </c>
      <c r="AX30" s="21" t="s">
        <v>122</v>
      </c>
      <c r="AY30" s="97">
        <v>527.93200000000002</v>
      </c>
      <c r="AZ30" s="97">
        <v>526.44200000000001</v>
      </c>
      <c r="BA30" s="97">
        <v>524.96699999999998</v>
      </c>
      <c r="BB30" s="97">
        <v>523.49800000000005</v>
      </c>
      <c r="BC30" s="97">
        <v>522.04399999999998</v>
      </c>
      <c r="BD30" s="97">
        <v>520.60299999999995</v>
      </c>
      <c r="BE30" s="97">
        <v>519.15</v>
      </c>
      <c r="BF30" s="97">
        <v>517.70100000000002</v>
      </c>
      <c r="BG30" s="97">
        <v>516.255</v>
      </c>
      <c r="BH30" s="97">
        <v>514.81600000000003</v>
      </c>
      <c r="BI30" s="97">
        <v>513.37800000000004</v>
      </c>
      <c r="BJ30" s="97">
        <v>511.94400000000002</v>
      </c>
      <c r="BK30" s="97">
        <v>510.51400000000001</v>
      </c>
      <c r="BL30" s="97">
        <v>509.08199999999999</v>
      </c>
      <c r="BM30" s="97">
        <v>507.654</v>
      </c>
      <c r="BN30" s="97">
        <v>506.22399999999999</v>
      </c>
      <c r="BO30" s="97">
        <v>504.834</v>
      </c>
      <c r="BP30" s="97">
        <v>503.40600000000001</v>
      </c>
      <c r="BQ30" s="97">
        <v>502.096</v>
      </c>
      <c r="BR30" s="97">
        <v>500.82600000000002</v>
      </c>
      <c r="BS30" s="97">
        <v>499.51600000000002</v>
      </c>
      <c r="BV30" s="21" t="s">
        <v>122</v>
      </c>
      <c r="BW30" s="97">
        <v>62.86</v>
      </c>
      <c r="BX30" s="97">
        <v>62.384</v>
      </c>
      <c r="BY30" s="97">
        <v>61.91</v>
      </c>
      <c r="BZ30" s="97">
        <v>61.439</v>
      </c>
      <c r="CA30" s="97">
        <v>60.973999999999997</v>
      </c>
      <c r="CB30" s="97">
        <v>60.51</v>
      </c>
      <c r="CC30" s="97">
        <v>60.045000000000002</v>
      </c>
      <c r="CD30" s="97">
        <v>59.59</v>
      </c>
      <c r="CE30" s="97">
        <v>59.131999999999998</v>
      </c>
      <c r="CF30" s="97">
        <v>58.69</v>
      </c>
      <c r="CG30" s="97">
        <v>58.234999999999999</v>
      </c>
      <c r="CH30" s="97">
        <v>57.781999999999996</v>
      </c>
      <c r="CI30" s="97">
        <v>57.332000000000001</v>
      </c>
      <c r="CJ30" s="97">
        <v>56.884</v>
      </c>
      <c r="CK30" s="97">
        <v>56.439</v>
      </c>
      <c r="CL30" s="97">
        <v>55.994999999999997</v>
      </c>
      <c r="CM30" s="97">
        <v>55.555</v>
      </c>
      <c r="CN30" s="97">
        <v>55.116999999999997</v>
      </c>
      <c r="CO30" s="97">
        <v>54.682000000000002</v>
      </c>
      <c r="CP30" s="97">
        <v>54.25</v>
      </c>
      <c r="CQ30" s="97">
        <v>53.82</v>
      </c>
      <c r="CT30" s="21" t="s">
        <v>122</v>
      </c>
      <c r="CU30" s="97">
        <v>70.712000000000003</v>
      </c>
      <c r="CV30" s="97">
        <v>69.819999999999993</v>
      </c>
      <c r="CW30" s="97">
        <v>68.936999999999998</v>
      </c>
      <c r="CX30" s="97">
        <v>68.06</v>
      </c>
      <c r="CY30" s="97">
        <v>67.19</v>
      </c>
      <c r="CZ30" s="97">
        <v>66.331000000000003</v>
      </c>
      <c r="DA30" s="97">
        <v>65.478999999999999</v>
      </c>
      <c r="DB30" s="97">
        <v>64.634</v>
      </c>
      <c r="DC30" s="97">
        <v>63.792999999999999</v>
      </c>
      <c r="DD30" s="97">
        <v>62.97</v>
      </c>
      <c r="DE30" s="97">
        <v>62.151000000000003</v>
      </c>
      <c r="DF30" s="97">
        <v>61.34</v>
      </c>
      <c r="DG30" s="97">
        <v>60.539000000000001</v>
      </c>
      <c r="DH30" s="97">
        <v>59.744999999999997</v>
      </c>
      <c r="DI30" s="97">
        <v>58.959000000000003</v>
      </c>
      <c r="DJ30" s="97">
        <v>58.183</v>
      </c>
      <c r="DK30" s="97">
        <v>57.415999999999997</v>
      </c>
      <c r="DL30" s="97">
        <v>56.656999999999996</v>
      </c>
      <c r="DM30" s="97">
        <v>55.908000000000001</v>
      </c>
      <c r="DN30" s="97">
        <v>55.167000000000002</v>
      </c>
      <c r="DO30" s="97">
        <v>54.436</v>
      </c>
      <c r="DR30" s="21" t="s">
        <v>122</v>
      </c>
      <c r="DS30" s="97">
        <v>275.077</v>
      </c>
      <c r="DT30" s="97">
        <v>274.28199999999998</v>
      </c>
      <c r="DU30" s="97">
        <v>273.488</v>
      </c>
      <c r="DV30" s="97">
        <v>272.69299999999998</v>
      </c>
      <c r="DW30" s="97">
        <v>271.899</v>
      </c>
      <c r="DX30" s="97">
        <v>271.10599999999999</v>
      </c>
      <c r="DY30" s="97">
        <v>270.31200000000001</v>
      </c>
      <c r="DZ30" s="97">
        <v>269.52100000000002</v>
      </c>
      <c r="EA30" s="97">
        <v>268.73500000000001</v>
      </c>
      <c r="EB30" s="97">
        <v>267.95400000000001</v>
      </c>
      <c r="EC30" s="97">
        <v>267.17200000000003</v>
      </c>
      <c r="ED30" s="97">
        <v>266.39</v>
      </c>
      <c r="EE30" s="97">
        <v>265.608</v>
      </c>
      <c r="EF30" s="97">
        <v>264.82799999999997</v>
      </c>
      <c r="EG30" s="97">
        <v>264.048</v>
      </c>
      <c r="EH30" s="97">
        <v>263.27300000000002</v>
      </c>
      <c r="EI30" s="97">
        <v>262.50099999999998</v>
      </c>
      <c r="EJ30" s="97">
        <v>261.72699999999998</v>
      </c>
      <c r="EK30" s="97">
        <v>260.95699999999999</v>
      </c>
      <c r="EL30" s="97">
        <v>260.19099999999997</v>
      </c>
      <c r="EM30" s="97">
        <v>259.428</v>
      </c>
      <c r="EP30" s="20" t="s">
        <v>122</v>
      </c>
      <c r="EQ30" s="97">
        <v>293.33600000000001</v>
      </c>
      <c r="ER30" s="97">
        <v>290.86099999999999</v>
      </c>
      <c r="ES30" s="97">
        <v>288.38799999999998</v>
      </c>
      <c r="ET30" s="97">
        <v>285.94299999999998</v>
      </c>
      <c r="EU30" s="97">
        <v>283.61900000000003</v>
      </c>
      <c r="EV30" s="97">
        <v>281.30599999999998</v>
      </c>
      <c r="EW30" s="97">
        <v>278.89100000000002</v>
      </c>
      <c r="EX30" s="97">
        <v>276.57900000000001</v>
      </c>
      <c r="EY30" s="97">
        <v>274.20499999999998</v>
      </c>
      <c r="EZ30" s="97">
        <v>271.91000000000003</v>
      </c>
      <c r="FA30" s="97">
        <v>269.55799999999999</v>
      </c>
      <c r="FB30" s="97">
        <v>267.25</v>
      </c>
      <c r="FC30" s="97">
        <v>264.93200000000002</v>
      </c>
      <c r="FD30" s="97">
        <v>262.65100000000001</v>
      </c>
      <c r="FE30" s="97">
        <v>260.36799999999999</v>
      </c>
      <c r="FF30" s="97">
        <v>258.08100000000002</v>
      </c>
      <c r="FG30" s="97">
        <v>255.80099999999999</v>
      </c>
      <c r="FH30" s="97">
        <v>253.55199999999999</v>
      </c>
      <c r="FI30" s="97">
        <v>251.32499999999999</v>
      </c>
      <c r="FJ30" s="97">
        <v>249.13399999999999</v>
      </c>
      <c r="FK30" s="97">
        <v>246.97200000000001</v>
      </c>
    </row>
    <row r="31" spans="2:167">
      <c r="B31" s="20" t="s">
        <v>123</v>
      </c>
      <c r="C31" s="97">
        <v>277.024</v>
      </c>
      <c r="D31" s="97">
        <v>274.84100000000001</v>
      </c>
      <c r="E31" s="97">
        <v>272.685</v>
      </c>
      <c r="F31" s="97">
        <v>270.54399999999998</v>
      </c>
      <c r="G31" s="97">
        <v>268.42200000000003</v>
      </c>
      <c r="H31" s="97">
        <v>266.315</v>
      </c>
      <c r="I31" s="97">
        <v>264.22199999999998</v>
      </c>
      <c r="J31" s="97">
        <v>262.13600000000002</v>
      </c>
      <c r="K31" s="97">
        <v>260.06</v>
      </c>
      <c r="L31" s="97">
        <v>257.99900000000002</v>
      </c>
      <c r="M31" s="97">
        <v>255.94499999999999</v>
      </c>
      <c r="N31" s="97">
        <v>253.905</v>
      </c>
      <c r="O31" s="97">
        <v>251.87700000000001</v>
      </c>
      <c r="P31" s="97">
        <v>249.86500000000001</v>
      </c>
      <c r="Q31" s="97">
        <v>247.864</v>
      </c>
      <c r="R31" s="97">
        <v>245.87899999999999</v>
      </c>
      <c r="S31" s="97">
        <v>243.90100000000001</v>
      </c>
      <c r="T31" s="97">
        <v>241.93700000000001</v>
      </c>
      <c r="U31" s="97">
        <v>239.99199999999999</v>
      </c>
      <c r="V31" s="97">
        <v>238.07400000000001</v>
      </c>
      <c r="W31" s="97">
        <v>236.16300000000001</v>
      </c>
      <c r="Z31" s="21" t="s">
        <v>123</v>
      </c>
      <c r="AA31" s="97">
        <v>830.48099999999999</v>
      </c>
      <c r="AB31" s="97">
        <v>827.91800000000001</v>
      </c>
      <c r="AC31" s="97">
        <v>825.37599999999998</v>
      </c>
      <c r="AD31" s="97">
        <v>822.84400000000005</v>
      </c>
      <c r="AE31" s="97">
        <v>820.322</v>
      </c>
      <c r="AF31" s="97">
        <v>817.85900000000004</v>
      </c>
      <c r="AG31" s="97">
        <v>815.40599999999995</v>
      </c>
      <c r="AH31" s="97">
        <v>812.94799999999998</v>
      </c>
      <c r="AI31" s="97">
        <v>810.47500000000002</v>
      </c>
      <c r="AJ31" s="97">
        <v>808.01199999999994</v>
      </c>
      <c r="AK31" s="97">
        <v>805.52599999999995</v>
      </c>
      <c r="AL31" s="97">
        <v>803.04399999999998</v>
      </c>
      <c r="AM31" s="97">
        <v>800.56500000000005</v>
      </c>
      <c r="AN31" s="97">
        <v>798.09500000000003</v>
      </c>
      <c r="AO31" s="97">
        <v>795.63</v>
      </c>
      <c r="AP31" s="97">
        <v>793.16800000000001</v>
      </c>
      <c r="AQ31" s="97">
        <v>790.71100000000001</v>
      </c>
      <c r="AR31" s="97">
        <v>788.25400000000002</v>
      </c>
      <c r="AS31" s="97">
        <v>785.80700000000002</v>
      </c>
      <c r="AT31" s="97">
        <v>783.351</v>
      </c>
      <c r="AU31" s="97">
        <v>780.91099999999994</v>
      </c>
      <c r="AX31" s="21" t="s">
        <v>123</v>
      </c>
      <c r="AY31" s="97">
        <v>1212.423</v>
      </c>
      <c r="AZ31" s="97">
        <v>1210.2940000000001</v>
      </c>
      <c r="BA31" s="97">
        <v>1208.18</v>
      </c>
      <c r="BB31" s="97">
        <v>1206.0719999999999</v>
      </c>
      <c r="BC31" s="97">
        <v>1203.9829999999999</v>
      </c>
      <c r="BD31" s="97">
        <v>1201.912</v>
      </c>
      <c r="BE31" s="97">
        <v>1199.816</v>
      </c>
      <c r="BF31" s="97">
        <v>1197.7249999999999</v>
      </c>
      <c r="BG31" s="97">
        <v>1195.636</v>
      </c>
      <c r="BH31" s="97">
        <v>1193.5540000000001</v>
      </c>
      <c r="BI31" s="97">
        <v>1191.471</v>
      </c>
      <c r="BJ31" s="97">
        <v>1189.3920000000001</v>
      </c>
      <c r="BK31" s="97">
        <v>1187.316</v>
      </c>
      <c r="BL31" s="97">
        <v>1185.2349999999999</v>
      </c>
      <c r="BM31" s="97">
        <v>1183.1579999999999</v>
      </c>
      <c r="BN31" s="97">
        <v>1181.076</v>
      </c>
      <c r="BO31" s="97">
        <v>1179.048</v>
      </c>
      <c r="BP31" s="97">
        <v>1176.9639999999999</v>
      </c>
      <c r="BQ31" s="97">
        <v>1175.0419999999999</v>
      </c>
      <c r="BR31" s="97">
        <v>1173.174</v>
      </c>
      <c r="BS31" s="97">
        <v>1171.2470000000001</v>
      </c>
      <c r="BV31" s="21" t="s">
        <v>123</v>
      </c>
      <c r="BW31" s="97">
        <v>116.41</v>
      </c>
      <c r="BX31" s="97">
        <v>115.85899999999999</v>
      </c>
      <c r="BY31" s="97">
        <v>115.30800000000001</v>
      </c>
      <c r="BZ31" s="97">
        <v>114.76</v>
      </c>
      <c r="CA31" s="97">
        <v>114.21599999999999</v>
      </c>
      <c r="CB31" s="97">
        <v>113.672</v>
      </c>
      <c r="CC31" s="97">
        <v>113.126</v>
      </c>
      <c r="CD31" s="97">
        <v>112.59</v>
      </c>
      <c r="CE31" s="97">
        <v>112.048</v>
      </c>
      <c r="CF31" s="97">
        <v>111.524</v>
      </c>
      <c r="CG31" s="97">
        <v>110.983</v>
      </c>
      <c r="CH31" s="97">
        <v>110.44199999999999</v>
      </c>
      <c r="CI31" s="97">
        <v>109.904</v>
      </c>
      <c r="CJ31" s="97">
        <v>109.367</v>
      </c>
      <c r="CK31" s="97">
        <v>108.831</v>
      </c>
      <c r="CL31" s="97">
        <v>108.297</v>
      </c>
      <c r="CM31" s="97">
        <v>107.764</v>
      </c>
      <c r="CN31" s="97">
        <v>107.233</v>
      </c>
      <c r="CO31" s="97">
        <v>106.70399999999999</v>
      </c>
      <c r="CP31" s="97">
        <v>106.176</v>
      </c>
      <c r="CQ31" s="97">
        <v>105.649</v>
      </c>
      <c r="CT31" s="21" t="s">
        <v>123</v>
      </c>
      <c r="CU31" s="97">
        <v>90.063999999999993</v>
      </c>
      <c r="CV31" s="97">
        <v>89.352000000000004</v>
      </c>
      <c r="CW31" s="97">
        <v>88.644999999999996</v>
      </c>
      <c r="CX31" s="97">
        <v>87.94</v>
      </c>
      <c r="CY31" s="97">
        <v>87.236000000000004</v>
      </c>
      <c r="CZ31" s="97">
        <v>86.537000000000006</v>
      </c>
      <c r="DA31" s="97">
        <v>85.841999999999999</v>
      </c>
      <c r="DB31" s="97">
        <v>85.147999999999996</v>
      </c>
      <c r="DC31" s="97">
        <v>84.454999999999998</v>
      </c>
      <c r="DD31" s="97">
        <v>83.772999999999996</v>
      </c>
      <c r="DE31" s="97">
        <v>83.09</v>
      </c>
      <c r="DF31" s="97">
        <v>82.412000000000006</v>
      </c>
      <c r="DG31" s="97">
        <v>81.738</v>
      </c>
      <c r="DH31" s="97">
        <v>81.066999999999993</v>
      </c>
      <c r="DI31" s="97">
        <v>80.399000000000001</v>
      </c>
      <c r="DJ31" s="97">
        <v>79.736999999999995</v>
      </c>
      <c r="DK31" s="97">
        <v>79.078999999999994</v>
      </c>
      <c r="DL31" s="97">
        <v>78.424999999999997</v>
      </c>
      <c r="DM31" s="97">
        <v>77.775999999999996</v>
      </c>
      <c r="DN31" s="97">
        <v>77.131</v>
      </c>
      <c r="DO31" s="97">
        <v>76.491</v>
      </c>
      <c r="DR31" s="21" t="s">
        <v>123</v>
      </c>
      <c r="DS31" s="97">
        <v>230.67</v>
      </c>
      <c r="DT31" s="97">
        <v>230.25299999999999</v>
      </c>
      <c r="DU31" s="97">
        <v>229.83600000000001</v>
      </c>
      <c r="DV31" s="97">
        <v>229.41900000000001</v>
      </c>
      <c r="DW31" s="97">
        <v>229.001</v>
      </c>
      <c r="DX31" s="97">
        <v>228.583</v>
      </c>
      <c r="DY31" s="97">
        <v>228.16300000000001</v>
      </c>
      <c r="DZ31" s="97">
        <v>227.745</v>
      </c>
      <c r="EA31" s="97">
        <v>227.32900000000001</v>
      </c>
      <c r="EB31" s="97">
        <v>226.916</v>
      </c>
      <c r="EC31" s="97">
        <v>226.501</v>
      </c>
      <c r="ED31" s="97">
        <v>226.08600000000001</v>
      </c>
      <c r="EE31" s="97">
        <v>225.67</v>
      </c>
      <c r="EF31" s="97">
        <v>225.25399999999999</v>
      </c>
      <c r="EG31" s="97">
        <v>224.83799999999999</v>
      </c>
      <c r="EH31" s="97">
        <v>224.42500000000001</v>
      </c>
      <c r="EI31" s="97">
        <v>224.01300000000001</v>
      </c>
      <c r="EJ31" s="97">
        <v>223.59899999999999</v>
      </c>
      <c r="EK31" s="97">
        <v>223.18700000000001</v>
      </c>
      <c r="EL31" s="97">
        <v>222.77699999999999</v>
      </c>
      <c r="EM31" s="97">
        <v>222.369</v>
      </c>
      <c r="EP31" s="20" t="s">
        <v>123</v>
      </c>
      <c r="EQ31" s="97">
        <v>523.90700000000004</v>
      </c>
      <c r="ER31" s="97">
        <v>521.14499999999998</v>
      </c>
      <c r="ES31" s="97">
        <v>518.37599999999998</v>
      </c>
      <c r="ET31" s="97">
        <v>515.63199999999995</v>
      </c>
      <c r="EU31" s="97">
        <v>513.04999999999995</v>
      </c>
      <c r="EV31" s="97">
        <v>510.46600000000001</v>
      </c>
      <c r="EW31" s="97">
        <v>507.72399999999999</v>
      </c>
      <c r="EX31" s="97">
        <v>505.11900000000003</v>
      </c>
      <c r="EY31" s="97">
        <v>502.40600000000001</v>
      </c>
      <c r="EZ31" s="97">
        <v>499.78</v>
      </c>
      <c r="FA31" s="97">
        <v>497.077</v>
      </c>
      <c r="FB31" s="97">
        <v>494.43299999999999</v>
      </c>
      <c r="FC31" s="97">
        <v>491.75599999999997</v>
      </c>
      <c r="FD31" s="97">
        <v>489.11200000000002</v>
      </c>
      <c r="FE31" s="97">
        <v>486.45800000000003</v>
      </c>
      <c r="FF31" s="97">
        <v>483.79</v>
      </c>
      <c r="FG31" s="97">
        <v>481.12099999999998</v>
      </c>
      <c r="FH31" s="97">
        <v>478.476</v>
      </c>
      <c r="FI31" s="97">
        <v>475.84500000000003</v>
      </c>
      <c r="FJ31" s="97">
        <v>473.24700000000001</v>
      </c>
      <c r="FK31" s="97">
        <v>470.678</v>
      </c>
    </row>
    <row r="32" spans="2:167">
      <c r="B32" s="21" t="s">
        <v>124</v>
      </c>
      <c r="C32" s="97">
        <v>93.581999999999994</v>
      </c>
      <c r="D32" s="97">
        <v>93.278999999999996</v>
      </c>
      <c r="E32" s="97">
        <v>92.977999999999994</v>
      </c>
      <c r="F32" s="97">
        <v>92.677999999999997</v>
      </c>
      <c r="G32" s="97">
        <v>92.378</v>
      </c>
      <c r="H32" s="97">
        <v>92.078000000000003</v>
      </c>
      <c r="I32" s="97">
        <v>91.778999999999996</v>
      </c>
      <c r="J32" s="97">
        <v>91.48</v>
      </c>
      <c r="K32" s="97">
        <v>91.18</v>
      </c>
      <c r="L32" s="97">
        <v>90.881</v>
      </c>
      <c r="M32" s="97">
        <v>90.581999999999994</v>
      </c>
      <c r="N32" s="97">
        <v>90.283000000000001</v>
      </c>
      <c r="O32" s="97">
        <v>89.983999999999995</v>
      </c>
      <c r="P32" s="97">
        <v>89.686999999999998</v>
      </c>
      <c r="Q32" s="97">
        <v>89.388999999999996</v>
      </c>
      <c r="R32" s="97">
        <v>89.091999999999999</v>
      </c>
      <c r="S32" s="97">
        <v>88.793999999999997</v>
      </c>
      <c r="T32" s="97">
        <v>88.498000000000005</v>
      </c>
      <c r="U32" s="97">
        <v>88.201999999999998</v>
      </c>
      <c r="V32" s="97">
        <v>87.91</v>
      </c>
      <c r="W32" s="97">
        <v>87.617000000000004</v>
      </c>
      <c r="Z32" s="21" t="s">
        <v>124</v>
      </c>
      <c r="AA32" s="97">
        <v>238.72300000000001</v>
      </c>
      <c r="AB32" s="97">
        <v>238.428</v>
      </c>
      <c r="AC32" s="97">
        <v>238.136</v>
      </c>
      <c r="AD32" s="97">
        <v>237.84299999999999</v>
      </c>
      <c r="AE32" s="97">
        <v>237.55099999999999</v>
      </c>
      <c r="AF32" s="97">
        <v>237.267</v>
      </c>
      <c r="AG32" s="97">
        <v>236.983</v>
      </c>
      <c r="AH32" s="97">
        <v>236.69800000000001</v>
      </c>
      <c r="AI32" s="97">
        <v>236.41</v>
      </c>
      <c r="AJ32" s="97">
        <v>236.124</v>
      </c>
      <c r="AK32" s="97">
        <v>235.833</v>
      </c>
      <c r="AL32" s="97">
        <v>235.542</v>
      </c>
      <c r="AM32" s="97">
        <v>235.251</v>
      </c>
      <c r="AN32" s="97">
        <v>234.96</v>
      </c>
      <c r="AO32" s="97">
        <v>234.66900000000001</v>
      </c>
      <c r="AP32" s="97">
        <v>234.37799999999999</v>
      </c>
      <c r="AQ32" s="97">
        <v>234.08699999999999</v>
      </c>
      <c r="AR32" s="97">
        <v>233.79599999999999</v>
      </c>
      <c r="AS32" s="97">
        <v>233.505</v>
      </c>
      <c r="AT32" s="97">
        <v>233.21299999999999</v>
      </c>
      <c r="AU32" s="97">
        <v>232.922</v>
      </c>
      <c r="AX32" s="21" t="s">
        <v>124</v>
      </c>
      <c r="AY32" s="97">
        <v>326.63</v>
      </c>
      <c r="AZ32" s="97">
        <v>326.40100000000001</v>
      </c>
      <c r="BA32" s="97">
        <v>326.17200000000003</v>
      </c>
      <c r="BB32" s="97">
        <v>325.94400000000002</v>
      </c>
      <c r="BC32" s="97">
        <v>325.71800000000002</v>
      </c>
      <c r="BD32" s="97">
        <v>325.49299999999999</v>
      </c>
      <c r="BE32" s="97">
        <v>325.26600000000002</v>
      </c>
      <c r="BF32" s="97">
        <v>325.03899999999999</v>
      </c>
      <c r="BG32" s="97">
        <v>324.81200000000001</v>
      </c>
      <c r="BH32" s="97">
        <v>324.58600000000001</v>
      </c>
      <c r="BI32" s="97">
        <v>324.35899999999998</v>
      </c>
      <c r="BJ32" s="97">
        <v>324.13200000000001</v>
      </c>
      <c r="BK32" s="97">
        <v>323.90600000000001</v>
      </c>
      <c r="BL32" s="97">
        <v>323.67899999999997</v>
      </c>
      <c r="BM32" s="97">
        <v>323.452</v>
      </c>
      <c r="BN32" s="97">
        <v>323.22399999999999</v>
      </c>
      <c r="BO32" s="97">
        <v>323.00200000000001</v>
      </c>
      <c r="BP32" s="97">
        <v>322.77300000000002</v>
      </c>
      <c r="BQ32" s="97">
        <v>322.56200000000001</v>
      </c>
      <c r="BR32" s="97">
        <v>322.35700000000003</v>
      </c>
      <c r="BS32" s="97">
        <v>322.14600000000002</v>
      </c>
      <c r="BV32" s="21" t="s">
        <v>124</v>
      </c>
      <c r="BW32" s="97">
        <v>38.006999999999998</v>
      </c>
      <c r="BX32" s="97">
        <v>37.935000000000002</v>
      </c>
      <c r="BY32" s="97">
        <v>37.863</v>
      </c>
      <c r="BZ32" s="97">
        <v>37.790999999999997</v>
      </c>
      <c r="CA32" s="97">
        <v>37.719000000000001</v>
      </c>
      <c r="CB32" s="97">
        <v>37.646999999999998</v>
      </c>
      <c r="CC32" s="97">
        <v>37.573999999999998</v>
      </c>
      <c r="CD32" s="97">
        <v>37.503</v>
      </c>
      <c r="CE32" s="97">
        <v>37.430999999999997</v>
      </c>
      <c r="CF32" s="97">
        <v>37.36</v>
      </c>
      <c r="CG32" s="97">
        <v>37.287999999999997</v>
      </c>
      <c r="CH32" s="97">
        <v>37.215000000000003</v>
      </c>
      <c r="CI32" s="97">
        <v>37.142000000000003</v>
      </c>
      <c r="CJ32" s="97">
        <v>37.07</v>
      </c>
      <c r="CK32" s="97">
        <v>36.997</v>
      </c>
      <c r="CL32" s="97">
        <v>36.923999999999999</v>
      </c>
      <c r="CM32" s="97">
        <v>36.851999999999997</v>
      </c>
      <c r="CN32" s="97">
        <v>36.779000000000003</v>
      </c>
      <c r="CO32" s="97">
        <v>36.706000000000003</v>
      </c>
      <c r="CP32" s="97">
        <v>36.633000000000003</v>
      </c>
      <c r="CQ32" s="97">
        <v>36.561</v>
      </c>
      <c r="CT32" s="21" t="s">
        <v>124</v>
      </c>
      <c r="CU32" s="97">
        <v>31.704999999999998</v>
      </c>
      <c r="CV32" s="97">
        <v>31.605</v>
      </c>
      <c r="CW32" s="97">
        <v>31.504999999999999</v>
      </c>
      <c r="CX32" s="97">
        <v>31.404</v>
      </c>
      <c r="CY32" s="97">
        <v>31.303000000000001</v>
      </c>
      <c r="CZ32" s="97">
        <v>31.202999999999999</v>
      </c>
      <c r="DA32" s="97">
        <v>31.103000000000002</v>
      </c>
      <c r="DB32" s="97">
        <v>31.001999999999999</v>
      </c>
      <c r="DC32" s="97">
        <v>30.901</v>
      </c>
      <c r="DD32" s="97">
        <v>30.800999999999998</v>
      </c>
      <c r="DE32" s="97">
        <v>30.7</v>
      </c>
      <c r="DF32" s="97">
        <v>30.6</v>
      </c>
      <c r="DG32" s="97">
        <v>30.5</v>
      </c>
      <c r="DH32" s="97">
        <v>30.399000000000001</v>
      </c>
      <c r="DI32" s="97">
        <v>30.298999999999999</v>
      </c>
      <c r="DJ32" s="97">
        <v>30.199000000000002</v>
      </c>
      <c r="DK32" s="97">
        <v>30.099</v>
      </c>
      <c r="DL32" s="97">
        <v>29.998999999999999</v>
      </c>
      <c r="DM32" s="97">
        <v>29.9</v>
      </c>
      <c r="DN32" s="97">
        <v>29.800999999999998</v>
      </c>
      <c r="DO32" s="97">
        <v>29.702000000000002</v>
      </c>
      <c r="DR32" s="21" t="s">
        <v>124</v>
      </c>
      <c r="DS32" s="97">
        <v>132.732</v>
      </c>
      <c r="DT32" s="97">
        <v>132.636</v>
      </c>
      <c r="DU32" s="97">
        <v>132.54</v>
      </c>
      <c r="DV32" s="97">
        <v>132.44399999999999</v>
      </c>
      <c r="DW32" s="97">
        <v>132.34700000000001</v>
      </c>
      <c r="DX32" s="97">
        <v>132.251</v>
      </c>
      <c r="DY32" s="97">
        <v>132.15299999999999</v>
      </c>
      <c r="DZ32" s="97">
        <v>132.05699999999999</v>
      </c>
      <c r="EA32" s="97">
        <v>131.96</v>
      </c>
      <c r="EB32" s="97">
        <v>131.864</v>
      </c>
      <c r="EC32" s="97">
        <v>131.767</v>
      </c>
      <c r="ED32" s="97">
        <v>131.67099999999999</v>
      </c>
      <c r="EE32" s="97">
        <v>131.57400000000001</v>
      </c>
      <c r="EF32" s="97">
        <v>131.477</v>
      </c>
      <c r="EG32" s="97">
        <v>131.38</v>
      </c>
      <c r="EH32" s="97">
        <v>131.28299999999999</v>
      </c>
      <c r="EI32" s="97">
        <v>131.18700000000001</v>
      </c>
      <c r="EJ32" s="97">
        <v>131.09</v>
      </c>
      <c r="EK32" s="97">
        <v>130.99299999999999</v>
      </c>
      <c r="EL32" s="97">
        <v>130.89699999999999</v>
      </c>
      <c r="EM32" s="97">
        <v>130.80099999999999</v>
      </c>
      <c r="EP32" s="21" t="s">
        <v>124</v>
      </c>
      <c r="EQ32" s="97">
        <v>206.54599999999999</v>
      </c>
      <c r="ER32" s="97">
        <v>206.108</v>
      </c>
      <c r="ES32" s="97">
        <v>205.66900000000001</v>
      </c>
      <c r="ET32" s="97">
        <v>205.232</v>
      </c>
      <c r="EU32" s="97">
        <v>204.822</v>
      </c>
      <c r="EV32" s="97">
        <v>204.411</v>
      </c>
      <c r="EW32" s="97">
        <v>203.97</v>
      </c>
      <c r="EX32" s="97">
        <v>203.553</v>
      </c>
      <c r="EY32" s="97">
        <v>203.113</v>
      </c>
      <c r="EZ32" s="97">
        <v>202.68600000000001</v>
      </c>
      <c r="FA32" s="97">
        <v>202.24600000000001</v>
      </c>
      <c r="FB32" s="97">
        <v>201.81700000000001</v>
      </c>
      <c r="FC32" s="97">
        <v>201.37899999999999</v>
      </c>
      <c r="FD32" s="97">
        <v>200.94499999999999</v>
      </c>
      <c r="FE32" s="97">
        <v>200.50700000000001</v>
      </c>
      <c r="FF32" s="97">
        <v>200.066</v>
      </c>
      <c r="FG32" s="97">
        <v>199.62299999999999</v>
      </c>
      <c r="FH32" s="97">
        <v>199.18199999999999</v>
      </c>
      <c r="FI32" s="97">
        <v>198.74199999999999</v>
      </c>
      <c r="FJ32" s="97">
        <v>198.30600000000001</v>
      </c>
      <c r="FK32" s="97">
        <v>197.874</v>
      </c>
    </row>
    <row r="33" spans="2:167">
      <c r="B33" s="21" t="s">
        <v>125</v>
      </c>
      <c r="C33" s="97">
        <v>0</v>
      </c>
      <c r="D33" s="97">
        <v>18.885999999999999</v>
      </c>
      <c r="E33" s="97">
        <v>38.722999999999999</v>
      </c>
      <c r="F33" s="97">
        <v>61.545999999999999</v>
      </c>
      <c r="G33" s="97">
        <v>85.094999999999999</v>
      </c>
      <c r="H33" s="97">
        <v>106.56</v>
      </c>
      <c r="I33" s="97">
        <v>106.474</v>
      </c>
      <c r="J33" s="97">
        <v>106.387</v>
      </c>
      <c r="K33" s="97">
        <v>106.29900000000001</v>
      </c>
      <c r="L33" s="97">
        <v>106.212</v>
      </c>
      <c r="M33" s="97">
        <v>106.124</v>
      </c>
      <c r="N33" s="97">
        <v>106.036</v>
      </c>
      <c r="O33" s="97">
        <v>105.94799999999999</v>
      </c>
      <c r="P33" s="97">
        <v>105.86</v>
      </c>
      <c r="Q33" s="97">
        <v>105.77200000000001</v>
      </c>
      <c r="R33" s="97">
        <v>105.68300000000001</v>
      </c>
      <c r="S33" s="97">
        <v>105.595</v>
      </c>
      <c r="T33" s="97">
        <v>105.506</v>
      </c>
      <c r="U33" s="97">
        <v>105.417</v>
      </c>
      <c r="V33" s="97">
        <v>105.33</v>
      </c>
      <c r="W33" s="97">
        <v>105.241</v>
      </c>
      <c r="Z33" s="21" t="s">
        <v>125</v>
      </c>
      <c r="AA33" s="97">
        <v>0</v>
      </c>
      <c r="AB33" s="97">
        <v>40.802999999999997</v>
      </c>
      <c r="AC33" s="97">
        <v>91.674999999999997</v>
      </c>
      <c r="AD33" s="97">
        <v>151.143</v>
      </c>
      <c r="AE33" s="97">
        <v>218.077</v>
      </c>
      <c r="AF33" s="97">
        <v>283.86399999999998</v>
      </c>
      <c r="AG33" s="97">
        <v>283.77800000000002</v>
      </c>
      <c r="AH33" s="97">
        <v>283.69200000000001</v>
      </c>
      <c r="AI33" s="97">
        <v>283.60599999999999</v>
      </c>
      <c r="AJ33" s="97">
        <v>283.51900000000001</v>
      </c>
      <c r="AK33" s="97">
        <v>283.43200000000002</v>
      </c>
      <c r="AL33" s="97">
        <v>283.34399999999999</v>
      </c>
      <c r="AM33" s="97">
        <v>283.25700000000001</v>
      </c>
      <c r="AN33" s="97">
        <v>283.16899999999998</v>
      </c>
      <c r="AO33" s="97">
        <v>283.08199999999999</v>
      </c>
      <c r="AP33" s="97">
        <v>282.99400000000003</v>
      </c>
      <c r="AQ33" s="97">
        <v>282.90699999999998</v>
      </c>
      <c r="AR33" s="97">
        <v>282.81900000000002</v>
      </c>
      <c r="AS33" s="97">
        <v>282.73099999999999</v>
      </c>
      <c r="AT33" s="97">
        <v>282.642</v>
      </c>
      <c r="AU33" s="97">
        <v>282.55399999999997</v>
      </c>
      <c r="AX33" s="21" t="s">
        <v>125</v>
      </c>
      <c r="AY33" s="97">
        <v>0</v>
      </c>
      <c r="AZ33" s="97">
        <v>85.1</v>
      </c>
      <c r="BA33" s="97">
        <v>182.27600000000001</v>
      </c>
      <c r="BB33" s="97">
        <v>274.072</v>
      </c>
      <c r="BC33" s="97">
        <v>372.55799999999999</v>
      </c>
      <c r="BD33" s="97">
        <v>468.25400000000002</v>
      </c>
      <c r="BE33" s="97">
        <v>468.17200000000003</v>
      </c>
      <c r="BF33" s="97">
        <v>468.09100000000001</v>
      </c>
      <c r="BG33" s="97">
        <v>468.00900000000001</v>
      </c>
      <c r="BH33" s="97">
        <v>467.92700000000002</v>
      </c>
      <c r="BI33" s="97">
        <v>467.846</v>
      </c>
      <c r="BJ33" s="97">
        <v>467.76400000000001</v>
      </c>
      <c r="BK33" s="97">
        <v>467.68200000000002</v>
      </c>
      <c r="BL33" s="97">
        <v>467.6</v>
      </c>
      <c r="BM33" s="97">
        <v>467.51799999999997</v>
      </c>
      <c r="BN33" s="97">
        <v>467.43599999999998</v>
      </c>
      <c r="BO33" s="97">
        <v>467.35599999999999</v>
      </c>
      <c r="BP33" s="97">
        <v>467.27300000000002</v>
      </c>
      <c r="BQ33" s="97">
        <v>467.197</v>
      </c>
      <c r="BR33" s="97">
        <v>467.12200000000001</v>
      </c>
      <c r="BS33" s="97">
        <v>467.04500000000002</v>
      </c>
      <c r="BV33" s="21" t="s">
        <v>125</v>
      </c>
      <c r="BW33" s="97">
        <v>0</v>
      </c>
      <c r="BX33" s="97">
        <v>7.43</v>
      </c>
      <c r="BY33" s="97">
        <v>14.891</v>
      </c>
      <c r="BZ33" s="97">
        <v>22.71</v>
      </c>
      <c r="CA33" s="97">
        <v>31.472999999999999</v>
      </c>
      <c r="CB33" s="97">
        <v>40.155999999999999</v>
      </c>
      <c r="CC33" s="97">
        <v>40.136000000000003</v>
      </c>
      <c r="CD33" s="97">
        <v>40.116999999999997</v>
      </c>
      <c r="CE33" s="97">
        <v>40.097999999999999</v>
      </c>
      <c r="CF33" s="97">
        <v>40.079000000000001</v>
      </c>
      <c r="CG33" s="97">
        <v>40.06</v>
      </c>
      <c r="CH33" s="97">
        <v>40.04</v>
      </c>
      <c r="CI33" s="97">
        <v>40.021000000000001</v>
      </c>
      <c r="CJ33" s="97">
        <v>40.000999999999998</v>
      </c>
      <c r="CK33" s="97">
        <v>39.981000000000002</v>
      </c>
      <c r="CL33" s="97">
        <v>39.962000000000003</v>
      </c>
      <c r="CM33" s="97">
        <v>39.942</v>
      </c>
      <c r="CN33" s="97">
        <v>39.921999999999997</v>
      </c>
      <c r="CO33" s="97">
        <v>39.902999999999999</v>
      </c>
      <c r="CP33" s="97">
        <v>39.883000000000003</v>
      </c>
      <c r="CQ33" s="97">
        <v>39.863</v>
      </c>
      <c r="CT33" s="21" t="s">
        <v>125</v>
      </c>
      <c r="CU33" s="97">
        <v>0</v>
      </c>
      <c r="CV33" s="97">
        <v>7.2460000000000004</v>
      </c>
      <c r="CW33" s="97">
        <v>14.673</v>
      </c>
      <c r="CX33" s="97">
        <v>22.818000000000001</v>
      </c>
      <c r="CY33" s="97">
        <v>30.622</v>
      </c>
      <c r="CZ33" s="97">
        <v>38.741999999999997</v>
      </c>
      <c r="DA33" s="97">
        <v>38.710999999999999</v>
      </c>
      <c r="DB33" s="97">
        <v>38.679000000000002</v>
      </c>
      <c r="DC33" s="97">
        <v>38.648000000000003</v>
      </c>
      <c r="DD33" s="97">
        <v>38.616999999999997</v>
      </c>
      <c r="DE33" s="97">
        <v>38.585000000000001</v>
      </c>
      <c r="DF33" s="97">
        <v>38.552999999999997</v>
      </c>
      <c r="DG33" s="97">
        <v>38.521999999999998</v>
      </c>
      <c r="DH33" s="97">
        <v>38.49</v>
      </c>
      <c r="DI33" s="97">
        <v>38.457999999999998</v>
      </c>
      <c r="DJ33" s="97">
        <v>38.427</v>
      </c>
      <c r="DK33" s="97">
        <v>38.395000000000003</v>
      </c>
      <c r="DL33" s="97">
        <v>38.363</v>
      </c>
      <c r="DM33" s="97">
        <v>38.331000000000003</v>
      </c>
      <c r="DN33" s="97">
        <v>38.298999999999999</v>
      </c>
      <c r="DO33" s="97">
        <v>38.267000000000003</v>
      </c>
      <c r="DR33" s="21" t="s">
        <v>125</v>
      </c>
      <c r="DS33" s="97">
        <v>0</v>
      </c>
      <c r="DT33" s="97">
        <v>31.853000000000002</v>
      </c>
      <c r="DU33" s="97">
        <v>67.75</v>
      </c>
      <c r="DV33" s="97">
        <v>107.164</v>
      </c>
      <c r="DW33" s="97">
        <v>146.072</v>
      </c>
      <c r="DX33" s="97">
        <v>186.44200000000001</v>
      </c>
      <c r="DY33" s="97">
        <v>186.40700000000001</v>
      </c>
      <c r="DZ33" s="97">
        <v>186.37299999999999</v>
      </c>
      <c r="EA33" s="97">
        <v>186.339</v>
      </c>
      <c r="EB33" s="97">
        <v>186.30500000000001</v>
      </c>
      <c r="EC33" s="97">
        <v>186.27099999999999</v>
      </c>
      <c r="ED33" s="97">
        <v>186.23699999999999</v>
      </c>
      <c r="EE33" s="97">
        <v>186.203</v>
      </c>
      <c r="EF33" s="97">
        <v>186.16900000000001</v>
      </c>
      <c r="EG33" s="97">
        <v>186.13399999999999</v>
      </c>
      <c r="EH33" s="97">
        <v>186.1</v>
      </c>
      <c r="EI33" s="97">
        <v>186.066</v>
      </c>
      <c r="EJ33" s="97">
        <v>186.03200000000001</v>
      </c>
      <c r="EK33" s="97">
        <v>185.99799999999999</v>
      </c>
      <c r="EL33" s="97">
        <v>185.96299999999999</v>
      </c>
      <c r="EM33" s="97">
        <v>185.929</v>
      </c>
      <c r="EP33" s="21" t="s">
        <v>125</v>
      </c>
      <c r="EQ33" s="97">
        <v>0</v>
      </c>
      <c r="ER33" s="97">
        <v>26.475999999999999</v>
      </c>
      <c r="ES33" s="97">
        <v>58.411000000000001</v>
      </c>
      <c r="ET33" s="97">
        <v>92.301000000000002</v>
      </c>
      <c r="EU33" s="97">
        <v>133.16900000000001</v>
      </c>
      <c r="EV33" s="97">
        <v>177.126</v>
      </c>
      <c r="EW33" s="97">
        <v>177.03</v>
      </c>
      <c r="EX33" s="97">
        <v>176.93899999999999</v>
      </c>
      <c r="EY33" s="97">
        <v>176.84299999999999</v>
      </c>
      <c r="EZ33" s="97">
        <v>176.751</v>
      </c>
      <c r="FA33" s="97">
        <v>176.654</v>
      </c>
      <c r="FB33" s="97">
        <v>176.56</v>
      </c>
      <c r="FC33" s="97">
        <v>176.464</v>
      </c>
      <c r="FD33" s="97">
        <v>176.369</v>
      </c>
      <c r="FE33" s="97">
        <v>176.273</v>
      </c>
      <c r="FF33" s="97">
        <v>176.17599999999999</v>
      </c>
      <c r="FG33" s="97">
        <v>176.078</v>
      </c>
      <c r="FH33" s="97">
        <v>175.98099999999999</v>
      </c>
      <c r="FI33" s="97">
        <v>175.88300000000001</v>
      </c>
      <c r="FJ33" s="97">
        <v>175.78700000000001</v>
      </c>
      <c r="FK33" s="97">
        <v>175.691</v>
      </c>
    </row>
    <row r="34" spans="2:167">
      <c r="B34" s="21" t="s">
        <v>126</v>
      </c>
      <c r="C34" s="97">
        <v>0</v>
      </c>
      <c r="D34" s="97">
        <v>0</v>
      </c>
      <c r="E34" s="97">
        <v>0</v>
      </c>
      <c r="F34" s="97">
        <v>0</v>
      </c>
      <c r="G34" s="97">
        <v>0</v>
      </c>
      <c r="H34" s="97">
        <v>0</v>
      </c>
      <c r="I34" s="97">
        <v>20.904</v>
      </c>
      <c r="J34" s="97">
        <v>41.988</v>
      </c>
      <c r="K34" s="97">
        <v>63.600999999999999</v>
      </c>
      <c r="L34" s="97">
        <v>83.930999999999997</v>
      </c>
      <c r="M34" s="97">
        <v>104.36499999999999</v>
      </c>
      <c r="N34" s="97">
        <v>104.348</v>
      </c>
      <c r="O34" s="97">
        <v>104.331</v>
      </c>
      <c r="P34" s="97">
        <v>104.31399999999999</v>
      </c>
      <c r="Q34" s="97">
        <v>104.29600000000001</v>
      </c>
      <c r="R34" s="97">
        <v>104.279</v>
      </c>
      <c r="S34" s="97">
        <v>104.262</v>
      </c>
      <c r="T34" s="97">
        <v>104.245</v>
      </c>
      <c r="U34" s="97">
        <v>104.22799999999999</v>
      </c>
      <c r="V34" s="97">
        <v>104.21</v>
      </c>
      <c r="W34" s="97">
        <v>104.193</v>
      </c>
      <c r="Z34" s="21" t="s">
        <v>126</v>
      </c>
      <c r="AA34" s="97">
        <v>0</v>
      </c>
      <c r="AB34" s="97">
        <v>0</v>
      </c>
      <c r="AC34" s="97">
        <v>0</v>
      </c>
      <c r="AD34" s="97">
        <v>0</v>
      </c>
      <c r="AE34" s="97">
        <v>0</v>
      </c>
      <c r="AF34" s="97">
        <v>0</v>
      </c>
      <c r="AG34" s="97">
        <v>65.444000000000003</v>
      </c>
      <c r="AH34" s="97">
        <v>130.34700000000001</v>
      </c>
      <c r="AI34" s="97">
        <v>193.37299999999999</v>
      </c>
      <c r="AJ34" s="97">
        <v>251.90100000000001</v>
      </c>
      <c r="AK34" s="97">
        <v>311.524</v>
      </c>
      <c r="AL34" s="97">
        <v>311.505</v>
      </c>
      <c r="AM34" s="97">
        <v>311.48599999999999</v>
      </c>
      <c r="AN34" s="97">
        <v>311.46699999999998</v>
      </c>
      <c r="AO34" s="97">
        <v>311.447</v>
      </c>
      <c r="AP34" s="97">
        <v>311.428</v>
      </c>
      <c r="AQ34" s="97">
        <v>311.40899999999999</v>
      </c>
      <c r="AR34" s="97">
        <v>311.39</v>
      </c>
      <c r="AS34" s="97">
        <v>311.37</v>
      </c>
      <c r="AT34" s="97">
        <v>311.351</v>
      </c>
      <c r="AU34" s="97">
        <v>311.33100000000002</v>
      </c>
      <c r="AX34" s="21" t="s">
        <v>126</v>
      </c>
      <c r="AY34" s="97">
        <v>0</v>
      </c>
      <c r="AZ34" s="97">
        <v>0</v>
      </c>
      <c r="BA34" s="97">
        <v>0</v>
      </c>
      <c r="BB34" s="97">
        <v>0</v>
      </c>
      <c r="BC34" s="97">
        <v>0</v>
      </c>
      <c r="BD34" s="97">
        <v>0</v>
      </c>
      <c r="BE34" s="97">
        <v>89.474999999999994</v>
      </c>
      <c r="BF34" s="97">
        <v>168.45099999999999</v>
      </c>
      <c r="BG34" s="97">
        <v>250.74700000000001</v>
      </c>
      <c r="BH34" s="97">
        <v>320.56099999999998</v>
      </c>
      <c r="BI34" s="97">
        <v>396.69499999999999</v>
      </c>
      <c r="BJ34" s="97">
        <v>396.68200000000002</v>
      </c>
      <c r="BK34" s="97">
        <v>396.66800000000001</v>
      </c>
      <c r="BL34" s="97">
        <v>396.654</v>
      </c>
      <c r="BM34" s="97">
        <v>396.64</v>
      </c>
      <c r="BN34" s="97">
        <v>396.62599999999998</v>
      </c>
      <c r="BO34" s="97">
        <v>396.61200000000002</v>
      </c>
      <c r="BP34" s="97">
        <v>396.59800000000001</v>
      </c>
      <c r="BQ34" s="97">
        <v>396.58499999999998</v>
      </c>
      <c r="BR34" s="97">
        <v>396.57299999999998</v>
      </c>
      <c r="BS34" s="97">
        <v>396.55900000000003</v>
      </c>
      <c r="BV34" s="21" t="s">
        <v>126</v>
      </c>
      <c r="BW34" s="97">
        <v>0</v>
      </c>
      <c r="BX34" s="97">
        <v>0</v>
      </c>
      <c r="BY34" s="97">
        <v>0</v>
      </c>
      <c r="BZ34" s="97">
        <v>0</v>
      </c>
      <c r="CA34" s="97">
        <v>0</v>
      </c>
      <c r="CB34" s="97">
        <v>0</v>
      </c>
      <c r="CC34" s="97">
        <v>8.6790000000000003</v>
      </c>
      <c r="CD34" s="97">
        <v>17.779</v>
      </c>
      <c r="CE34" s="97">
        <v>27.478999999999999</v>
      </c>
      <c r="CF34" s="97">
        <v>36.944000000000003</v>
      </c>
      <c r="CG34" s="97">
        <v>45.718000000000004</v>
      </c>
      <c r="CH34" s="97">
        <v>45.713999999999999</v>
      </c>
      <c r="CI34" s="97">
        <v>45.71</v>
      </c>
      <c r="CJ34" s="97">
        <v>45.704999999999998</v>
      </c>
      <c r="CK34" s="97">
        <v>45.701000000000001</v>
      </c>
      <c r="CL34" s="97">
        <v>45.695999999999998</v>
      </c>
      <c r="CM34" s="97">
        <v>45.692</v>
      </c>
      <c r="CN34" s="97">
        <v>45.686999999999998</v>
      </c>
      <c r="CO34" s="97">
        <v>45.683</v>
      </c>
      <c r="CP34" s="97">
        <v>45.677999999999997</v>
      </c>
      <c r="CQ34" s="97">
        <v>45.673999999999999</v>
      </c>
      <c r="CT34" s="21" t="s">
        <v>126</v>
      </c>
      <c r="CU34" s="97">
        <v>0</v>
      </c>
      <c r="CV34" s="97">
        <v>0</v>
      </c>
      <c r="CW34" s="97">
        <v>0</v>
      </c>
      <c r="CX34" s="97">
        <v>0</v>
      </c>
      <c r="CY34" s="97">
        <v>0</v>
      </c>
      <c r="CZ34" s="97">
        <v>0</v>
      </c>
      <c r="DA34" s="97">
        <v>7.6589999999999998</v>
      </c>
      <c r="DB34" s="97">
        <v>16.821000000000002</v>
      </c>
      <c r="DC34" s="97">
        <v>27.524999999999999</v>
      </c>
      <c r="DD34" s="97">
        <v>36.966999999999999</v>
      </c>
      <c r="DE34" s="97">
        <v>46.387</v>
      </c>
      <c r="DF34" s="97">
        <v>46.38</v>
      </c>
      <c r="DG34" s="97">
        <v>46.372</v>
      </c>
      <c r="DH34" s="97">
        <v>46.363999999999997</v>
      </c>
      <c r="DI34" s="97">
        <v>46.356999999999999</v>
      </c>
      <c r="DJ34" s="97">
        <v>46.348999999999997</v>
      </c>
      <c r="DK34" s="97">
        <v>46.341000000000001</v>
      </c>
      <c r="DL34" s="97">
        <v>46.334000000000003</v>
      </c>
      <c r="DM34" s="97">
        <v>46.326000000000001</v>
      </c>
      <c r="DN34" s="97">
        <v>46.317999999999998</v>
      </c>
      <c r="DO34" s="97">
        <v>46.311</v>
      </c>
      <c r="DR34" s="21" t="s">
        <v>126</v>
      </c>
      <c r="DS34" s="97">
        <v>0</v>
      </c>
      <c r="DT34" s="97">
        <v>0</v>
      </c>
      <c r="DU34" s="97">
        <v>0</v>
      </c>
      <c r="DV34" s="97">
        <v>0</v>
      </c>
      <c r="DW34" s="97">
        <v>0</v>
      </c>
      <c r="DX34" s="97">
        <v>0</v>
      </c>
      <c r="DY34" s="97">
        <v>42.198</v>
      </c>
      <c r="DZ34" s="97">
        <v>87.006</v>
      </c>
      <c r="EA34" s="97">
        <v>129.392</v>
      </c>
      <c r="EB34" s="97">
        <v>160.602</v>
      </c>
      <c r="EC34" s="97">
        <v>193.48599999999999</v>
      </c>
      <c r="ED34" s="97">
        <v>193.47900000000001</v>
      </c>
      <c r="EE34" s="97">
        <v>193.47200000000001</v>
      </c>
      <c r="EF34" s="97">
        <v>193.465</v>
      </c>
      <c r="EG34" s="97">
        <v>193.458</v>
      </c>
      <c r="EH34" s="97">
        <v>193.45099999999999</v>
      </c>
      <c r="EI34" s="97">
        <v>193.44399999999999</v>
      </c>
      <c r="EJ34" s="97">
        <v>193.43600000000001</v>
      </c>
      <c r="EK34" s="97">
        <v>193.429</v>
      </c>
      <c r="EL34" s="97">
        <v>193.422</v>
      </c>
      <c r="EM34" s="97">
        <v>193.41499999999999</v>
      </c>
      <c r="EP34" s="21" t="s">
        <v>126</v>
      </c>
      <c r="EQ34" s="97">
        <v>0</v>
      </c>
      <c r="ER34" s="97">
        <v>0</v>
      </c>
      <c r="ES34" s="97">
        <v>0</v>
      </c>
      <c r="ET34" s="97">
        <v>0</v>
      </c>
      <c r="EU34" s="97">
        <v>0</v>
      </c>
      <c r="EV34" s="97">
        <v>0</v>
      </c>
      <c r="EW34" s="97">
        <v>45.292000000000002</v>
      </c>
      <c r="EX34" s="97">
        <v>92.941999999999993</v>
      </c>
      <c r="EY34" s="97">
        <v>138.61799999999999</v>
      </c>
      <c r="EZ34" s="97">
        <v>181.45599999999999</v>
      </c>
      <c r="FA34" s="97">
        <v>219.108</v>
      </c>
      <c r="FB34" s="97">
        <v>219.084</v>
      </c>
      <c r="FC34" s="97">
        <v>219.06100000000001</v>
      </c>
      <c r="FD34" s="97">
        <v>219.03700000000001</v>
      </c>
      <c r="FE34" s="97">
        <v>219.01300000000001</v>
      </c>
      <c r="FF34" s="97">
        <v>218.989</v>
      </c>
      <c r="FG34" s="97">
        <v>218.965</v>
      </c>
      <c r="FH34" s="97">
        <v>218.941</v>
      </c>
      <c r="FI34" s="97">
        <v>218.917</v>
      </c>
      <c r="FJ34" s="97">
        <v>218.893</v>
      </c>
      <c r="FK34" s="97">
        <v>218.869</v>
      </c>
    </row>
    <row r="35" spans="2:167">
      <c r="B35" s="21" t="s">
        <v>127</v>
      </c>
      <c r="C35" s="97">
        <v>0</v>
      </c>
      <c r="D35" s="97">
        <v>0</v>
      </c>
      <c r="E35" s="97">
        <v>0</v>
      </c>
      <c r="F35" s="97">
        <v>0</v>
      </c>
      <c r="G35" s="97">
        <v>0</v>
      </c>
      <c r="H35" s="97">
        <v>0</v>
      </c>
      <c r="I35" s="97">
        <v>0</v>
      </c>
      <c r="J35" s="97">
        <v>0</v>
      </c>
      <c r="K35" s="97">
        <v>0</v>
      </c>
      <c r="L35" s="97">
        <v>0</v>
      </c>
      <c r="M35" s="97">
        <v>0</v>
      </c>
      <c r="N35" s="97">
        <v>20.305</v>
      </c>
      <c r="O35" s="97">
        <v>40.451000000000001</v>
      </c>
      <c r="P35" s="97">
        <v>60.953000000000003</v>
      </c>
      <c r="Q35" s="97">
        <v>78.210999999999999</v>
      </c>
      <c r="R35" s="97">
        <v>93.736999999999995</v>
      </c>
      <c r="S35" s="97">
        <v>93.736999999999995</v>
      </c>
      <c r="T35" s="97">
        <v>93.736999999999995</v>
      </c>
      <c r="U35" s="97">
        <v>93.736999999999995</v>
      </c>
      <c r="V35" s="97">
        <v>93.736999999999995</v>
      </c>
      <c r="W35" s="97">
        <v>93.736999999999995</v>
      </c>
      <c r="Z35" s="21" t="s">
        <v>127</v>
      </c>
      <c r="AA35" s="97">
        <v>0</v>
      </c>
      <c r="AB35" s="97">
        <v>0</v>
      </c>
      <c r="AC35" s="97">
        <v>0</v>
      </c>
      <c r="AD35" s="97">
        <v>0</v>
      </c>
      <c r="AE35" s="97">
        <v>0</v>
      </c>
      <c r="AF35" s="97">
        <v>0</v>
      </c>
      <c r="AG35" s="97">
        <v>0</v>
      </c>
      <c r="AH35" s="97">
        <v>0</v>
      </c>
      <c r="AI35" s="97">
        <v>0</v>
      </c>
      <c r="AJ35" s="97">
        <v>0</v>
      </c>
      <c r="AK35" s="97">
        <v>0</v>
      </c>
      <c r="AL35" s="97">
        <v>57.808</v>
      </c>
      <c r="AM35" s="97">
        <v>116.069</v>
      </c>
      <c r="AN35" s="97">
        <v>169.21100000000001</v>
      </c>
      <c r="AO35" s="97">
        <v>221.61099999999999</v>
      </c>
      <c r="AP35" s="97">
        <v>268.00200000000001</v>
      </c>
      <c r="AQ35" s="97">
        <v>268.00200000000001</v>
      </c>
      <c r="AR35" s="97">
        <v>268.00200000000001</v>
      </c>
      <c r="AS35" s="97">
        <v>268.00200000000001</v>
      </c>
      <c r="AT35" s="97">
        <v>268.00200000000001</v>
      </c>
      <c r="AU35" s="97">
        <v>268.00200000000001</v>
      </c>
      <c r="AX35" s="21" t="s">
        <v>127</v>
      </c>
      <c r="AY35" s="97">
        <v>0</v>
      </c>
      <c r="AZ35" s="97">
        <v>0</v>
      </c>
      <c r="BA35" s="97">
        <v>0</v>
      </c>
      <c r="BB35" s="97">
        <v>0</v>
      </c>
      <c r="BC35" s="97">
        <v>0</v>
      </c>
      <c r="BD35" s="97">
        <v>0</v>
      </c>
      <c r="BE35" s="97">
        <v>0</v>
      </c>
      <c r="BF35" s="97">
        <v>0</v>
      </c>
      <c r="BG35" s="97">
        <v>0</v>
      </c>
      <c r="BH35" s="97">
        <v>0</v>
      </c>
      <c r="BI35" s="97">
        <v>0</v>
      </c>
      <c r="BJ35" s="97">
        <v>74.861000000000004</v>
      </c>
      <c r="BK35" s="97">
        <v>147.30500000000001</v>
      </c>
      <c r="BL35" s="97">
        <v>219.99</v>
      </c>
      <c r="BM35" s="97">
        <v>290.274</v>
      </c>
      <c r="BN35" s="97">
        <v>376.60899999999998</v>
      </c>
      <c r="BO35" s="97">
        <v>376.60899999999998</v>
      </c>
      <c r="BP35" s="97">
        <v>376.60899999999998</v>
      </c>
      <c r="BQ35" s="97">
        <v>376.60899999999998</v>
      </c>
      <c r="BR35" s="97">
        <v>376.60899999999998</v>
      </c>
      <c r="BS35" s="97">
        <v>376.60899999999998</v>
      </c>
      <c r="BV35" s="21" t="s">
        <v>127</v>
      </c>
      <c r="BW35" s="97">
        <v>0</v>
      </c>
      <c r="BX35" s="97">
        <v>0</v>
      </c>
      <c r="BY35" s="97">
        <v>0</v>
      </c>
      <c r="BZ35" s="97">
        <v>0</v>
      </c>
      <c r="CA35" s="97">
        <v>0</v>
      </c>
      <c r="CB35" s="97">
        <v>0</v>
      </c>
      <c r="CC35" s="97">
        <v>0</v>
      </c>
      <c r="CD35" s="97">
        <v>0</v>
      </c>
      <c r="CE35" s="97">
        <v>0</v>
      </c>
      <c r="CF35" s="97">
        <v>0</v>
      </c>
      <c r="CG35" s="97">
        <v>0</v>
      </c>
      <c r="CH35" s="97">
        <v>9.5139999999999993</v>
      </c>
      <c r="CI35" s="97">
        <v>18.436</v>
      </c>
      <c r="CJ35" s="97">
        <v>28.584</v>
      </c>
      <c r="CK35" s="97">
        <v>37.771000000000001</v>
      </c>
      <c r="CL35" s="97">
        <v>46.822000000000003</v>
      </c>
      <c r="CM35" s="97">
        <v>46.822000000000003</v>
      </c>
      <c r="CN35" s="97">
        <v>46.822000000000003</v>
      </c>
      <c r="CO35" s="97">
        <v>46.822000000000003</v>
      </c>
      <c r="CP35" s="97">
        <v>46.822000000000003</v>
      </c>
      <c r="CQ35" s="97">
        <v>46.822000000000003</v>
      </c>
      <c r="CT35" s="21" t="s">
        <v>127</v>
      </c>
      <c r="CU35" s="97">
        <v>0</v>
      </c>
      <c r="CV35" s="97">
        <v>0</v>
      </c>
      <c r="CW35" s="97">
        <v>0</v>
      </c>
      <c r="CX35" s="97">
        <v>0</v>
      </c>
      <c r="CY35" s="97">
        <v>0</v>
      </c>
      <c r="CZ35" s="97">
        <v>0</v>
      </c>
      <c r="DA35" s="97">
        <v>0</v>
      </c>
      <c r="DB35" s="97">
        <v>0</v>
      </c>
      <c r="DC35" s="97">
        <v>0</v>
      </c>
      <c r="DD35" s="97">
        <v>0</v>
      </c>
      <c r="DE35" s="97">
        <v>0</v>
      </c>
      <c r="DF35" s="97">
        <v>10.523</v>
      </c>
      <c r="DG35" s="97">
        <v>22.164000000000001</v>
      </c>
      <c r="DH35" s="97">
        <v>34.338999999999999</v>
      </c>
      <c r="DI35" s="97">
        <v>47.29</v>
      </c>
      <c r="DJ35" s="97">
        <v>58.322000000000003</v>
      </c>
      <c r="DK35" s="97">
        <v>58.322000000000003</v>
      </c>
      <c r="DL35" s="97">
        <v>58.322000000000003</v>
      </c>
      <c r="DM35" s="97">
        <v>58.322000000000003</v>
      </c>
      <c r="DN35" s="97">
        <v>58.322000000000003</v>
      </c>
      <c r="DO35" s="97">
        <v>58.322000000000003</v>
      </c>
      <c r="DR35" s="21" t="s">
        <v>127</v>
      </c>
      <c r="DS35" s="97">
        <v>0</v>
      </c>
      <c r="DT35" s="97">
        <v>0</v>
      </c>
      <c r="DU35" s="97">
        <v>0</v>
      </c>
      <c r="DV35" s="97">
        <v>0</v>
      </c>
      <c r="DW35" s="97">
        <v>0</v>
      </c>
      <c r="DX35" s="97">
        <v>0</v>
      </c>
      <c r="DY35" s="97">
        <v>0</v>
      </c>
      <c r="DZ35" s="97">
        <v>0</v>
      </c>
      <c r="EA35" s="97">
        <v>0</v>
      </c>
      <c r="EB35" s="97">
        <v>0</v>
      </c>
      <c r="EC35" s="97">
        <v>0</v>
      </c>
      <c r="ED35" s="97">
        <v>27.347999999999999</v>
      </c>
      <c r="EE35" s="97">
        <v>56.68</v>
      </c>
      <c r="EF35" s="97">
        <v>92.524000000000001</v>
      </c>
      <c r="EG35" s="97">
        <v>130.62700000000001</v>
      </c>
      <c r="EH35" s="97">
        <v>173.62799999999999</v>
      </c>
      <c r="EI35" s="97">
        <v>173.62799999999999</v>
      </c>
      <c r="EJ35" s="97">
        <v>173.62799999999999</v>
      </c>
      <c r="EK35" s="97">
        <v>173.62799999999999</v>
      </c>
      <c r="EL35" s="97">
        <v>173.62799999999999</v>
      </c>
      <c r="EM35" s="97">
        <v>173.62799999999999</v>
      </c>
      <c r="EP35" s="21" t="s">
        <v>127</v>
      </c>
      <c r="EQ35" s="97">
        <v>0</v>
      </c>
      <c r="ER35" s="97">
        <v>0</v>
      </c>
      <c r="ES35" s="97">
        <v>0</v>
      </c>
      <c r="ET35" s="97">
        <v>0</v>
      </c>
      <c r="EU35" s="97">
        <v>0</v>
      </c>
      <c r="EV35" s="97">
        <v>0</v>
      </c>
      <c r="EW35" s="97">
        <v>0</v>
      </c>
      <c r="EX35" s="97">
        <v>0</v>
      </c>
      <c r="EY35" s="97">
        <v>0</v>
      </c>
      <c r="EZ35" s="97">
        <v>0</v>
      </c>
      <c r="FA35" s="97">
        <v>0</v>
      </c>
      <c r="FB35" s="97">
        <v>34.533000000000001</v>
      </c>
      <c r="FC35" s="97">
        <v>70.510000000000005</v>
      </c>
      <c r="FD35" s="97">
        <v>107.348</v>
      </c>
      <c r="FE35" s="97">
        <v>143.20500000000001</v>
      </c>
      <c r="FF35" s="97">
        <v>178.45699999999999</v>
      </c>
      <c r="FG35" s="97">
        <v>178.45699999999999</v>
      </c>
      <c r="FH35" s="97">
        <v>178.45699999999999</v>
      </c>
      <c r="FI35" s="97">
        <v>178.45699999999999</v>
      </c>
      <c r="FJ35" s="97">
        <v>178.45699999999999</v>
      </c>
      <c r="FK35" s="97">
        <v>178.45699999999999</v>
      </c>
    </row>
    <row r="36" spans="2:167">
      <c r="B36" s="21" t="s">
        <v>128</v>
      </c>
      <c r="C36" s="97">
        <v>0</v>
      </c>
      <c r="D36" s="97">
        <v>0</v>
      </c>
      <c r="E36" s="97">
        <v>0</v>
      </c>
      <c r="F36" s="97">
        <v>0</v>
      </c>
      <c r="G36" s="97">
        <v>0</v>
      </c>
      <c r="H36" s="97">
        <v>0</v>
      </c>
      <c r="I36" s="97">
        <v>0</v>
      </c>
      <c r="J36" s="97">
        <v>0</v>
      </c>
      <c r="K36" s="97">
        <v>0</v>
      </c>
      <c r="L36" s="97">
        <v>0</v>
      </c>
      <c r="M36" s="97">
        <v>0</v>
      </c>
      <c r="N36" s="97">
        <v>0</v>
      </c>
      <c r="O36" s="97">
        <v>0</v>
      </c>
      <c r="P36" s="97">
        <v>0</v>
      </c>
      <c r="Q36" s="97">
        <v>0</v>
      </c>
      <c r="R36" s="97">
        <v>0</v>
      </c>
      <c r="S36" s="97">
        <v>16.408000000000001</v>
      </c>
      <c r="T36" s="97">
        <v>31.632999999999999</v>
      </c>
      <c r="U36" s="97">
        <v>48.302</v>
      </c>
      <c r="V36" s="97">
        <v>64.725999999999999</v>
      </c>
      <c r="W36" s="97">
        <v>81.897999999999996</v>
      </c>
      <c r="Z36" s="21" t="s">
        <v>128</v>
      </c>
      <c r="AA36" s="97">
        <v>0</v>
      </c>
      <c r="AB36" s="97">
        <v>0</v>
      </c>
      <c r="AC36" s="97">
        <v>0</v>
      </c>
      <c r="AD36" s="97">
        <v>0</v>
      </c>
      <c r="AE36" s="97">
        <v>0</v>
      </c>
      <c r="AF36" s="97">
        <v>0</v>
      </c>
      <c r="AG36" s="97">
        <v>0</v>
      </c>
      <c r="AH36" s="97">
        <v>0</v>
      </c>
      <c r="AI36" s="97">
        <v>0</v>
      </c>
      <c r="AJ36" s="97">
        <v>0</v>
      </c>
      <c r="AK36" s="97">
        <v>0</v>
      </c>
      <c r="AL36" s="97">
        <v>0</v>
      </c>
      <c r="AM36" s="97">
        <v>0</v>
      </c>
      <c r="AN36" s="97">
        <v>0</v>
      </c>
      <c r="AO36" s="97">
        <v>0</v>
      </c>
      <c r="AP36" s="97">
        <v>0</v>
      </c>
      <c r="AQ36" s="97">
        <v>50.128</v>
      </c>
      <c r="AR36" s="97">
        <v>102.38</v>
      </c>
      <c r="AS36" s="97">
        <v>156.648</v>
      </c>
      <c r="AT36" s="97">
        <v>212.16300000000001</v>
      </c>
      <c r="AU36" s="97">
        <v>270.11500000000001</v>
      </c>
      <c r="AX36" s="21" t="s">
        <v>128</v>
      </c>
      <c r="AY36" s="97">
        <v>0</v>
      </c>
      <c r="AZ36" s="97">
        <v>0</v>
      </c>
      <c r="BA36" s="97">
        <v>0</v>
      </c>
      <c r="BB36" s="97">
        <v>0</v>
      </c>
      <c r="BC36" s="97">
        <v>0</v>
      </c>
      <c r="BD36" s="97">
        <v>0</v>
      </c>
      <c r="BE36" s="97">
        <v>0</v>
      </c>
      <c r="BF36" s="97">
        <v>0</v>
      </c>
      <c r="BG36" s="97">
        <v>0</v>
      </c>
      <c r="BH36" s="97">
        <v>0</v>
      </c>
      <c r="BI36" s="97">
        <v>0</v>
      </c>
      <c r="BJ36" s="97">
        <v>0</v>
      </c>
      <c r="BK36" s="97">
        <v>0</v>
      </c>
      <c r="BL36" s="97">
        <v>0</v>
      </c>
      <c r="BM36" s="97">
        <v>0</v>
      </c>
      <c r="BN36" s="97">
        <v>0</v>
      </c>
      <c r="BO36" s="97">
        <v>84.396000000000001</v>
      </c>
      <c r="BP36" s="97">
        <v>166.95699999999999</v>
      </c>
      <c r="BQ36" s="97">
        <v>273.59500000000003</v>
      </c>
      <c r="BR36" s="97">
        <v>372.68</v>
      </c>
      <c r="BS36" s="97">
        <v>471.83199999999999</v>
      </c>
      <c r="BV36" s="21" t="s">
        <v>128</v>
      </c>
      <c r="BW36" s="97">
        <v>0</v>
      </c>
      <c r="BX36" s="97">
        <v>0</v>
      </c>
      <c r="BY36" s="97">
        <v>0</v>
      </c>
      <c r="BZ36" s="97">
        <v>0</v>
      </c>
      <c r="CA36" s="97">
        <v>0</v>
      </c>
      <c r="CB36" s="97">
        <v>0</v>
      </c>
      <c r="CC36" s="97">
        <v>0</v>
      </c>
      <c r="CD36" s="97">
        <v>0</v>
      </c>
      <c r="CE36" s="97">
        <v>0</v>
      </c>
      <c r="CF36" s="97">
        <v>0</v>
      </c>
      <c r="CG36" s="97">
        <v>0</v>
      </c>
      <c r="CH36" s="97">
        <v>0</v>
      </c>
      <c r="CI36" s="97">
        <v>0</v>
      </c>
      <c r="CJ36" s="97">
        <v>0</v>
      </c>
      <c r="CK36" s="97">
        <v>0</v>
      </c>
      <c r="CL36" s="97">
        <v>0</v>
      </c>
      <c r="CM36" s="97">
        <v>9.2810000000000006</v>
      </c>
      <c r="CN36" s="97">
        <v>18.350999999999999</v>
      </c>
      <c r="CO36" s="97">
        <v>28.17</v>
      </c>
      <c r="CP36" s="97">
        <v>37.497999999999998</v>
      </c>
      <c r="CQ36" s="97">
        <v>47.012</v>
      </c>
      <c r="CT36" s="21" t="s">
        <v>128</v>
      </c>
      <c r="CU36" s="97">
        <v>0</v>
      </c>
      <c r="CV36" s="97">
        <v>0</v>
      </c>
      <c r="CW36" s="97">
        <v>0</v>
      </c>
      <c r="CX36" s="97">
        <v>0</v>
      </c>
      <c r="CY36" s="97">
        <v>0</v>
      </c>
      <c r="CZ36" s="97">
        <v>0</v>
      </c>
      <c r="DA36" s="97">
        <v>0</v>
      </c>
      <c r="DB36" s="97">
        <v>0</v>
      </c>
      <c r="DC36" s="97">
        <v>0</v>
      </c>
      <c r="DD36" s="97">
        <v>0</v>
      </c>
      <c r="DE36" s="97">
        <v>0</v>
      </c>
      <c r="DF36" s="97">
        <v>0</v>
      </c>
      <c r="DG36" s="97">
        <v>0</v>
      </c>
      <c r="DH36" s="97">
        <v>0</v>
      </c>
      <c r="DI36" s="97">
        <v>0</v>
      </c>
      <c r="DJ36" s="97">
        <v>0</v>
      </c>
      <c r="DK36" s="97">
        <v>10.099</v>
      </c>
      <c r="DL36" s="97">
        <v>19.373999999999999</v>
      </c>
      <c r="DM36" s="97">
        <v>27.759</v>
      </c>
      <c r="DN36" s="97">
        <v>34.795999999999999</v>
      </c>
      <c r="DO36" s="97">
        <v>41.128</v>
      </c>
      <c r="DR36" s="21" t="s">
        <v>128</v>
      </c>
      <c r="DS36" s="97">
        <v>0</v>
      </c>
      <c r="DT36" s="97">
        <v>0</v>
      </c>
      <c r="DU36" s="97">
        <v>0</v>
      </c>
      <c r="DV36" s="97">
        <v>0</v>
      </c>
      <c r="DW36" s="97">
        <v>0</v>
      </c>
      <c r="DX36" s="97">
        <v>0</v>
      </c>
      <c r="DY36" s="97">
        <v>0</v>
      </c>
      <c r="DZ36" s="97">
        <v>0</v>
      </c>
      <c r="EA36" s="97">
        <v>0</v>
      </c>
      <c r="EB36" s="97">
        <v>0</v>
      </c>
      <c r="EC36" s="97">
        <v>0</v>
      </c>
      <c r="ED36" s="97">
        <v>0</v>
      </c>
      <c r="EE36" s="97">
        <v>0</v>
      </c>
      <c r="EF36" s="97">
        <v>0</v>
      </c>
      <c r="EG36" s="97">
        <v>0</v>
      </c>
      <c r="EH36" s="97">
        <v>0</v>
      </c>
      <c r="EI36" s="97">
        <v>37.374000000000002</v>
      </c>
      <c r="EJ36" s="97">
        <v>67.007999999999996</v>
      </c>
      <c r="EK36" s="97">
        <v>94.983999999999995</v>
      </c>
      <c r="EL36" s="97">
        <v>124.548</v>
      </c>
      <c r="EM36" s="97">
        <v>153.30799999999999</v>
      </c>
      <c r="EP36" s="21" t="s">
        <v>128</v>
      </c>
      <c r="EQ36" s="97">
        <v>0</v>
      </c>
      <c r="ER36" s="97">
        <v>0</v>
      </c>
      <c r="ES36" s="97">
        <v>0</v>
      </c>
      <c r="ET36" s="97">
        <v>0</v>
      </c>
      <c r="EU36" s="97">
        <v>0</v>
      </c>
      <c r="EV36" s="97">
        <v>0</v>
      </c>
      <c r="EW36" s="97">
        <v>0</v>
      </c>
      <c r="EX36" s="97">
        <v>0</v>
      </c>
      <c r="EY36" s="97">
        <v>0</v>
      </c>
      <c r="EZ36" s="97">
        <v>0</v>
      </c>
      <c r="FA36" s="97">
        <v>0</v>
      </c>
      <c r="FB36" s="97">
        <v>0</v>
      </c>
      <c r="FC36" s="97">
        <v>0</v>
      </c>
      <c r="FD36" s="97">
        <v>0</v>
      </c>
      <c r="FE36" s="97">
        <v>0</v>
      </c>
      <c r="FF36" s="97">
        <v>0</v>
      </c>
      <c r="FG36" s="97">
        <v>37.551000000000002</v>
      </c>
      <c r="FH36" s="97">
        <v>79.495000000000005</v>
      </c>
      <c r="FI36" s="97">
        <v>126.76</v>
      </c>
      <c r="FJ36" s="97">
        <v>175.20099999999999</v>
      </c>
      <c r="FK36" s="97">
        <v>225.11799999999999</v>
      </c>
    </row>
    <row r="37" spans="2:167">
      <c r="B37" s="10"/>
      <c r="C37" s="97"/>
      <c r="D37" s="97"/>
      <c r="E37" s="97"/>
      <c r="F37" s="97"/>
      <c r="G37" s="97"/>
      <c r="H37" s="97"/>
      <c r="I37" s="97"/>
      <c r="J37" s="97"/>
      <c r="K37" s="97"/>
      <c r="L37" s="97"/>
      <c r="M37" s="97"/>
      <c r="N37" s="97"/>
      <c r="O37" s="97"/>
      <c r="P37" s="97"/>
      <c r="Q37" s="97"/>
      <c r="R37" s="97"/>
      <c r="S37" s="97"/>
      <c r="T37" s="97"/>
      <c r="U37" s="97"/>
      <c r="V37" s="97"/>
      <c r="W37" s="97"/>
      <c r="Z37" s="10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X37" s="10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V37" s="10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T37" s="10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R37" s="10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P37" s="10"/>
      <c r="EQ37" s="97"/>
      <c r="ER37" s="97"/>
      <c r="ES37" s="97"/>
      <c r="ET37" s="97"/>
      <c r="EU37" s="97"/>
      <c r="EV37" s="97"/>
      <c r="EW37" s="97"/>
      <c r="EX37" s="97"/>
      <c r="EY37" s="97"/>
      <c r="EZ37" s="97"/>
      <c r="FA37" s="97"/>
      <c r="FB37" s="97"/>
      <c r="FC37" s="97"/>
      <c r="FD37" s="97"/>
      <c r="FE37" s="97"/>
      <c r="FF37" s="97"/>
      <c r="FG37" s="97"/>
      <c r="FH37" s="97"/>
      <c r="FI37" s="97"/>
      <c r="FJ37" s="97"/>
      <c r="FK37" s="97"/>
    </row>
    <row r="38" spans="2:167" ht="13">
      <c r="B38" s="19" t="s">
        <v>16</v>
      </c>
      <c r="C38" s="97"/>
      <c r="D38" s="97"/>
      <c r="E38" s="97"/>
      <c r="F38" s="97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  <c r="V38" s="97"/>
      <c r="W38" s="97"/>
      <c r="Z38" s="19" t="s">
        <v>16</v>
      </c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X38" s="19" t="s">
        <v>16</v>
      </c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V38" s="19" t="s">
        <v>16</v>
      </c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T38" s="19" t="s">
        <v>16</v>
      </c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R38" s="19" t="s">
        <v>16</v>
      </c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P38" s="19" t="s">
        <v>16</v>
      </c>
      <c r="EQ38" s="97"/>
      <c r="ER38" s="97"/>
      <c r="ES38" s="97"/>
      <c r="ET38" s="97"/>
      <c r="EU38" s="97"/>
      <c r="EV38" s="97"/>
      <c r="EW38" s="97"/>
      <c r="EX38" s="97"/>
      <c r="EY38" s="97"/>
      <c r="EZ38" s="97"/>
      <c r="FA38" s="97"/>
      <c r="FB38" s="97"/>
      <c r="FC38" s="97"/>
      <c r="FD38" s="97"/>
      <c r="FE38" s="97"/>
      <c r="FF38" s="97"/>
      <c r="FG38" s="97"/>
      <c r="FH38" s="97"/>
      <c r="FI38" s="97"/>
      <c r="FJ38" s="97"/>
      <c r="FK38" s="97"/>
    </row>
    <row r="39" spans="2:167">
      <c r="B39" s="20" t="s">
        <v>119</v>
      </c>
      <c r="C39" s="97">
        <v>19.626738</v>
      </c>
      <c r="D39" s="97">
        <v>19.155422000000002</v>
      </c>
      <c r="E39" s="97">
        <v>18.675937999999999</v>
      </c>
      <c r="F39" s="97">
        <v>18.151204</v>
      </c>
      <c r="G39" s="97">
        <v>17.628679999999999</v>
      </c>
      <c r="H39" s="97">
        <v>17.157975</v>
      </c>
      <c r="I39" s="97">
        <v>16.710502999999999</v>
      </c>
      <c r="J39" s="97">
        <v>16.271308999999999</v>
      </c>
      <c r="K39" s="97">
        <v>15.834838</v>
      </c>
      <c r="L39" s="97">
        <v>15.429299</v>
      </c>
      <c r="M39" s="97">
        <v>15.032251</v>
      </c>
      <c r="N39" s="97">
        <v>14.647258000000001</v>
      </c>
      <c r="O39" s="97">
        <v>14.273863</v>
      </c>
      <c r="P39" s="97">
        <v>13.905176000000001</v>
      </c>
      <c r="Q39" s="97">
        <v>13.586233999999999</v>
      </c>
      <c r="R39" s="97">
        <v>13.294867</v>
      </c>
      <c r="S39" s="97">
        <v>12.997953000000001</v>
      </c>
      <c r="T39" s="97">
        <v>12.720374</v>
      </c>
      <c r="U39" s="97">
        <v>12.431877999999999</v>
      </c>
      <c r="V39" s="97">
        <v>12.152077999999999</v>
      </c>
      <c r="W39" s="97">
        <v>11.869861</v>
      </c>
      <c r="Z39" s="21" t="s">
        <v>119</v>
      </c>
      <c r="AA39" s="17">
        <v>19.156534000000001</v>
      </c>
      <c r="AB39" s="17">
        <v>18.872499999999999</v>
      </c>
      <c r="AC39" s="17">
        <v>18.535088999999999</v>
      </c>
      <c r="AD39" s="17">
        <v>18.157232</v>
      </c>
      <c r="AE39" s="17">
        <v>17.749600000000001</v>
      </c>
      <c r="AF39" s="17">
        <v>17.360717999999999</v>
      </c>
      <c r="AG39" s="17">
        <v>16.985827</v>
      </c>
      <c r="AH39" s="17">
        <v>16.624777000000002</v>
      </c>
      <c r="AI39" s="17">
        <v>16.282865000000001</v>
      </c>
      <c r="AJ39" s="17">
        <v>15.970641000000001</v>
      </c>
      <c r="AK39" s="17">
        <v>15.661529</v>
      </c>
      <c r="AL39" s="17">
        <v>15.368017</v>
      </c>
      <c r="AM39" s="17">
        <v>15.079777</v>
      </c>
      <c r="AN39" s="17">
        <v>14.819054</v>
      </c>
      <c r="AO39" s="17">
        <v>14.566858999999999</v>
      </c>
      <c r="AP39" s="17">
        <v>14.342711</v>
      </c>
      <c r="AQ39" s="17">
        <v>14.108717</v>
      </c>
      <c r="AR39" s="17">
        <v>13.871551</v>
      </c>
      <c r="AS39" s="17">
        <v>13.632313</v>
      </c>
      <c r="AT39" s="17">
        <v>13.393651999999999</v>
      </c>
      <c r="AU39" s="17">
        <v>13.152374999999999</v>
      </c>
      <c r="AX39" s="21" t="s">
        <v>119</v>
      </c>
      <c r="AY39" s="17">
        <v>17.842521999999999</v>
      </c>
      <c r="AZ39" s="17">
        <v>17.425409999999999</v>
      </c>
      <c r="BA39" s="17">
        <v>16.977042999999998</v>
      </c>
      <c r="BB39" s="17">
        <v>16.563715999999999</v>
      </c>
      <c r="BC39" s="17">
        <v>16.142198</v>
      </c>
      <c r="BD39" s="17">
        <v>15.745319</v>
      </c>
      <c r="BE39" s="17">
        <v>15.380043000000001</v>
      </c>
      <c r="BF39" s="17">
        <v>15.057783000000001</v>
      </c>
      <c r="BG39" s="17">
        <v>14.734406999999999</v>
      </c>
      <c r="BH39" s="17">
        <v>14.455525</v>
      </c>
      <c r="BI39" s="17">
        <v>14.165537</v>
      </c>
      <c r="BJ39" s="17">
        <v>13.886317</v>
      </c>
      <c r="BK39" s="17">
        <v>13.620203999999999</v>
      </c>
      <c r="BL39" s="17">
        <v>13.359500000000001</v>
      </c>
      <c r="BM39" s="17">
        <v>13.110865</v>
      </c>
      <c r="BN39" s="17">
        <v>12.829549999999999</v>
      </c>
      <c r="BO39" s="17">
        <v>12.562272999999999</v>
      </c>
      <c r="BP39" s="17">
        <v>12.304262</v>
      </c>
      <c r="BQ39" s="17">
        <v>12.00703</v>
      </c>
      <c r="BR39" s="17">
        <v>11.736839</v>
      </c>
      <c r="BS39" s="17">
        <v>11.472892</v>
      </c>
      <c r="BV39" s="21" t="s">
        <v>119</v>
      </c>
      <c r="BW39" s="17">
        <v>14.73269</v>
      </c>
      <c r="BX39" s="17">
        <v>14.223409</v>
      </c>
      <c r="BY39" s="17">
        <v>13.727821</v>
      </c>
      <c r="BZ39" s="17">
        <v>13.237833999999999</v>
      </c>
      <c r="CA39" s="17">
        <v>12.739000000000001</v>
      </c>
      <c r="CB39" s="17">
        <v>12.259326</v>
      </c>
      <c r="CC39" s="17">
        <v>11.795412000000001</v>
      </c>
      <c r="CD39" s="17">
        <v>11.34186</v>
      </c>
      <c r="CE39" s="17">
        <v>10.887919</v>
      </c>
      <c r="CF39" s="17">
        <v>10.464339000000001</v>
      </c>
      <c r="CG39" s="17">
        <v>10.062913999999999</v>
      </c>
      <c r="CH39" s="17">
        <v>9.661429</v>
      </c>
      <c r="CI39" s="17">
        <v>9.286956</v>
      </c>
      <c r="CJ39" s="17">
        <v>8.9047370000000008</v>
      </c>
      <c r="CK39" s="17">
        <v>8.5540430000000001</v>
      </c>
      <c r="CL39" s="17">
        <v>8.2189610000000002</v>
      </c>
      <c r="CM39" s="17">
        <v>7.8929809999999998</v>
      </c>
      <c r="CN39" s="17">
        <v>7.5826640000000003</v>
      </c>
      <c r="CO39" s="17">
        <v>7.2743310000000001</v>
      </c>
      <c r="CP39" s="17">
        <v>6.9845499999999996</v>
      </c>
      <c r="CQ39" s="17">
        <v>6.7039350000000004</v>
      </c>
      <c r="CT39" s="21" t="s">
        <v>119</v>
      </c>
      <c r="CU39" s="17">
        <v>16.480523999999999</v>
      </c>
      <c r="CV39" s="17">
        <v>16.051176000000002</v>
      </c>
      <c r="CW39" s="17">
        <v>15.623405999999999</v>
      </c>
      <c r="CX39" s="17">
        <v>15.177377999999999</v>
      </c>
      <c r="CY39" s="17">
        <v>14.753717999999999</v>
      </c>
      <c r="CZ39" s="17">
        <v>14.328780999999999</v>
      </c>
      <c r="DA39" s="17">
        <v>13.930300000000001</v>
      </c>
      <c r="DB39" s="17">
        <v>13.492347000000001</v>
      </c>
      <c r="DC39" s="17">
        <v>13.019546999999999</v>
      </c>
      <c r="DD39" s="17">
        <v>12.600878</v>
      </c>
      <c r="DE39" s="17">
        <v>12.194876000000001</v>
      </c>
      <c r="DF39" s="17">
        <v>11.771876000000001</v>
      </c>
      <c r="DG39" s="17">
        <v>11.335307</v>
      </c>
      <c r="DH39" s="17">
        <v>10.902594000000001</v>
      </c>
      <c r="DI39" s="17">
        <v>10.470203</v>
      </c>
      <c r="DJ39" s="17">
        <v>10.097633999999999</v>
      </c>
      <c r="DK39" s="17">
        <v>9.7574970000000008</v>
      </c>
      <c r="DL39" s="17">
        <v>9.4446890000000003</v>
      </c>
      <c r="DM39" s="17">
        <v>9.1583509999999997</v>
      </c>
      <c r="DN39" s="17">
        <v>8.9042999999999992</v>
      </c>
      <c r="DO39" s="17">
        <v>8.6689019999999992</v>
      </c>
      <c r="DR39" s="21" t="s">
        <v>119</v>
      </c>
      <c r="DS39" s="17">
        <v>6.9546789999999996</v>
      </c>
      <c r="DT39" s="17">
        <v>6.6791869999999998</v>
      </c>
      <c r="DU39" s="17">
        <v>6.3963520000000003</v>
      </c>
      <c r="DV39" s="17">
        <v>6.1117990000000004</v>
      </c>
      <c r="DW39" s="17">
        <v>5.8463450000000003</v>
      </c>
      <c r="DX39" s="17">
        <v>5.5899530000000004</v>
      </c>
      <c r="DY39" s="17">
        <v>5.3411730000000004</v>
      </c>
      <c r="DZ39" s="17">
        <v>5.0977860000000002</v>
      </c>
      <c r="EA39" s="17">
        <v>4.877872</v>
      </c>
      <c r="EB39" s="17">
        <v>4.7064820000000003</v>
      </c>
      <c r="EC39" s="17">
        <v>4.5370799999999996</v>
      </c>
      <c r="ED39" s="17">
        <v>4.391089</v>
      </c>
      <c r="EE39" s="17">
        <v>4.245012</v>
      </c>
      <c r="EF39" s="17">
        <v>4.0877739999999996</v>
      </c>
      <c r="EG39" s="17">
        <v>3.9320919999999999</v>
      </c>
      <c r="EH39" s="17">
        <v>3.7730009999999998</v>
      </c>
      <c r="EI39" s="17">
        <v>3.634433</v>
      </c>
      <c r="EJ39" s="17">
        <v>3.517836</v>
      </c>
      <c r="EK39" s="17">
        <v>3.4091019999999999</v>
      </c>
      <c r="EL39" s="17">
        <v>3.3014190000000001</v>
      </c>
      <c r="EM39" s="17">
        <v>3.19929</v>
      </c>
      <c r="EP39" s="20" t="s">
        <v>119</v>
      </c>
      <c r="EQ39" s="97">
        <v>7.0501060000000004</v>
      </c>
      <c r="ER39" s="97">
        <v>6.847607</v>
      </c>
      <c r="ES39" s="97">
        <v>6.6279250000000003</v>
      </c>
      <c r="ET39" s="97">
        <v>6.4080399999999997</v>
      </c>
      <c r="EU39" s="97">
        <v>6.172955</v>
      </c>
      <c r="EV39" s="97">
        <v>5.9370799999999999</v>
      </c>
      <c r="EW39" s="97">
        <v>5.7046429999999999</v>
      </c>
      <c r="EX39" s="97">
        <v>5.4775549999999997</v>
      </c>
      <c r="EY39" s="97">
        <v>5.2645390000000001</v>
      </c>
      <c r="EZ39" s="97">
        <v>5.0703889999999996</v>
      </c>
      <c r="FA39" s="97">
        <v>4.895257</v>
      </c>
      <c r="FB39" s="97">
        <v>4.7349269999999999</v>
      </c>
      <c r="FC39" s="97">
        <v>4.5758219999999996</v>
      </c>
      <c r="FD39" s="97">
        <v>4.4210380000000002</v>
      </c>
      <c r="FE39" s="97">
        <v>4.2732080000000003</v>
      </c>
      <c r="FF39" s="97">
        <v>4.1310370000000001</v>
      </c>
      <c r="FG39" s="97">
        <v>3.9889399999999999</v>
      </c>
      <c r="FH39" s="97">
        <v>3.8444639999999999</v>
      </c>
      <c r="FI39" s="97">
        <v>3.6964839999999999</v>
      </c>
      <c r="FJ39" s="97">
        <v>3.5536379999999999</v>
      </c>
      <c r="FK39" s="97">
        <v>3.4149240000000001</v>
      </c>
    </row>
    <row r="40" spans="2:167">
      <c r="B40" s="20" t="s">
        <v>120</v>
      </c>
      <c r="C40" s="97">
        <v>9.1403189999999999</v>
      </c>
      <c r="D40" s="97">
        <v>8.9238599999999995</v>
      </c>
      <c r="E40" s="97">
        <v>8.7045110000000001</v>
      </c>
      <c r="F40" s="97">
        <v>8.4645449999999993</v>
      </c>
      <c r="G40" s="97">
        <v>8.2254760000000005</v>
      </c>
      <c r="H40" s="97">
        <v>8.0103709999999992</v>
      </c>
      <c r="I40" s="97">
        <v>7.8059519999999996</v>
      </c>
      <c r="J40" s="97">
        <v>7.605321</v>
      </c>
      <c r="K40" s="97">
        <v>7.4058140000000003</v>
      </c>
      <c r="L40" s="97">
        <v>7.2206140000000003</v>
      </c>
      <c r="M40" s="97">
        <v>7.0391859999999999</v>
      </c>
      <c r="N40" s="97">
        <v>6.863226</v>
      </c>
      <c r="O40" s="97">
        <v>6.6925460000000001</v>
      </c>
      <c r="P40" s="97">
        <v>6.5238550000000002</v>
      </c>
      <c r="Q40" s="97">
        <v>6.3784099999999997</v>
      </c>
      <c r="R40" s="97">
        <v>6.2457630000000002</v>
      </c>
      <c r="S40" s="97">
        <v>6.1104450000000003</v>
      </c>
      <c r="T40" s="97">
        <v>5.9841009999999999</v>
      </c>
      <c r="U40" s="97">
        <v>5.8523909999999999</v>
      </c>
      <c r="V40" s="97">
        <v>5.7246709999999998</v>
      </c>
      <c r="W40" s="97">
        <v>5.5957249999999998</v>
      </c>
      <c r="Z40" s="21" t="s">
        <v>120</v>
      </c>
      <c r="AA40" s="17">
        <v>12.343009</v>
      </c>
      <c r="AB40" s="17">
        <v>12.154019</v>
      </c>
      <c r="AC40" s="17">
        <v>11.930887</v>
      </c>
      <c r="AD40" s="17">
        <v>11.681955</v>
      </c>
      <c r="AE40" s="17">
        <v>11.414128</v>
      </c>
      <c r="AF40" s="17">
        <v>11.158652</v>
      </c>
      <c r="AG40" s="17">
        <v>10.912411000000001</v>
      </c>
      <c r="AH40" s="17">
        <v>10.675285000000001</v>
      </c>
      <c r="AI40" s="17">
        <v>10.450642</v>
      </c>
      <c r="AJ40" s="17">
        <v>10.245252000000001</v>
      </c>
      <c r="AK40" s="17">
        <v>10.042036</v>
      </c>
      <c r="AL40" s="17">
        <v>9.849005</v>
      </c>
      <c r="AM40" s="17">
        <v>9.659535</v>
      </c>
      <c r="AN40" s="17">
        <v>9.4878669999999996</v>
      </c>
      <c r="AO40" s="17">
        <v>9.3218200000000007</v>
      </c>
      <c r="AP40" s="17">
        <v>9.1738630000000008</v>
      </c>
      <c r="AQ40" s="17">
        <v>9.0197489999999991</v>
      </c>
      <c r="AR40" s="17">
        <v>8.8637429999999995</v>
      </c>
      <c r="AS40" s="17">
        <v>8.7065699999999993</v>
      </c>
      <c r="AT40" s="17">
        <v>8.5498879999999993</v>
      </c>
      <c r="AU40" s="17">
        <v>8.3917059999999992</v>
      </c>
      <c r="AX40" s="21" t="s">
        <v>120</v>
      </c>
      <c r="AY40" s="17">
        <v>11.595959000000001</v>
      </c>
      <c r="AZ40" s="17">
        <v>11.342058</v>
      </c>
      <c r="BA40" s="17">
        <v>11.066979999999999</v>
      </c>
      <c r="BB40" s="17">
        <v>10.813936999999999</v>
      </c>
      <c r="BC40" s="17">
        <v>10.554613</v>
      </c>
      <c r="BD40" s="17">
        <v>10.310502</v>
      </c>
      <c r="BE40" s="17">
        <v>10.086646999999999</v>
      </c>
      <c r="BF40" s="17">
        <v>9.8903499999999998</v>
      </c>
      <c r="BG40" s="17">
        <v>9.692717</v>
      </c>
      <c r="BH40" s="17">
        <v>9.5237490000000005</v>
      </c>
      <c r="BI40" s="17">
        <v>9.3469549999999995</v>
      </c>
      <c r="BJ40" s="17">
        <v>9.1767179999999993</v>
      </c>
      <c r="BK40" s="17">
        <v>9.0146230000000003</v>
      </c>
      <c r="BL40" s="17">
        <v>8.8556519999999992</v>
      </c>
      <c r="BM40" s="17">
        <v>8.7041740000000001</v>
      </c>
      <c r="BN40" s="17">
        <v>8.5305510000000009</v>
      </c>
      <c r="BO40" s="17">
        <v>8.3653980000000008</v>
      </c>
      <c r="BP40" s="17">
        <v>8.2062659999999994</v>
      </c>
      <c r="BQ40" s="17">
        <v>8.0194949999999992</v>
      </c>
      <c r="BR40" s="17">
        <v>7.8499720000000002</v>
      </c>
      <c r="BS40" s="17">
        <v>7.684488</v>
      </c>
      <c r="BV40" s="21" t="s">
        <v>120</v>
      </c>
      <c r="BW40" s="17">
        <v>14.138835</v>
      </c>
      <c r="BX40" s="17">
        <v>13.92239</v>
      </c>
      <c r="BY40" s="17">
        <v>13.706754</v>
      </c>
      <c r="BZ40" s="17">
        <v>13.482393999999999</v>
      </c>
      <c r="CA40" s="17">
        <v>13.233397</v>
      </c>
      <c r="CB40" s="17">
        <v>12.990557000000001</v>
      </c>
      <c r="CC40" s="17">
        <v>12.752049</v>
      </c>
      <c r="CD40" s="17">
        <v>12.506372000000001</v>
      </c>
      <c r="CE40" s="17">
        <v>12.249694999999999</v>
      </c>
      <c r="CF40" s="17">
        <v>12.004595999999999</v>
      </c>
      <c r="CG40" s="17">
        <v>11.780324999999999</v>
      </c>
      <c r="CH40" s="17">
        <v>11.542764999999999</v>
      </c>
      <c r="CI40" s="17">
        <v>11.323292</v>
      </c>
      <c r="CJ40" s="17">
        <v>11.081028</v>
      </c>
      <c r="CK40" s="17">
        <v>10.864528999999999</v>
      </c>
      <c r="CL40" s="17">
        <v>10.654945</v>
      </c>
      <c r="CM40" s="17">
        <v>10.444725999999999</v>
      </c>
      <c r="CN40" s="17">
        <v>10.242761</v>
      </c>
      <c r="CO40" s="17">
        <v>10.030673999999999</v>
      </c>
      <c r="CP40" s="17">
        <v>9.8321129999999997</v>
      </c>
      <c r="CQ40" s="17">
        <v>9.6343429999999994</v>
      </c>
      <c r="CT40" s="21" t="s">
        <v>120</v>
      </c>
      <c r="CU40" s="17">
        <v>12.502560000000001</v>
      </c>
      <c r="CV40" s="17">
        <v>12.289642000000001</v>
      </c>
      <c r="CW40" s="17">
        <v>12.073064</v>
      </c>
      <c r="CX40" s="17">
        <v>11.837740999999999</v>
      </c>
      <c r="CY40" s="17">
        <v>11.615154</v>
      </c>
      <c r="CZ40" s="17">
        <v>11.386531</v>
      </c>
      <c r="DA40" s="17">
        <v>11.174220999999999</v>
      </c>
      <c r="DB40" s="17">
        <v>10.925383</v>
      </c>
      <c r="DC40" s="17">
        <v>10.642943000000001</v>
      </c>
      <c r="DD40" s="17">
        <v>10.398291</v>
      </c>
      <c r="DE40" s="17">
        <v>10.159254000000001</v>
      </c>
      <c r="DF40" s="17">
        <v>9.9007210000000008</v>
      </c>
      <c r="DG40" s="17">
        <v>9.6249870000000008</v>
      </c>
      <c r="DH40" s="17">
        <v>9.3468250000000008</v>
      </c>
      <c r="DI40" s="17">
        <v>9.0628069999999994</v>
      </c>
      <c r="DJ40" s="17">
        <v>8.8247110000000006</v>
      </c>
      <c r="DK40" s="17">
        <v>8.6100220000000007</v>
      </c>
      <c r="DL40" s="17">
        <v>8.4148779999999999</v>
      </c>
      <c r="DM40" s="17">
        <v>8.238937</v>
      </c>
      <c r="DN40" s="17">
        <v>8.0882799999999992</v>
      </c>
      <c r="DO40" s="17">
        <v>7.9510129999999997</v>
      </c>
      <c r="DR40" s="21" t="s">
        <v>120</v>
      </c>
      <c r="DS40" s="17">
        <v>9.9527850000000004</v>
      </c>
      <c r="DT40" s="17">
        <v>9.6581010000000003</v>
      </c>
      <c r="DU40" s="17">
        <v>9.3455999999999992</v>
      </c>
      <c r="DV40" s="17">
        <v>9.0233869999999996</v>
      </c>
      <c r="DW40" s="17">
        <v>8.7221399999999996</v>
      </c>
      <c r="DX40" s="17">
        <v>8.4273679999999995</v>
      </c>
      <c r="DY40" s="17">
        <v>8.1374379999999995</v>
      </c>
      <c r="DZ40" s="17">
        <v>7.8486799999999999</v>
      </c>
      <c r="EA40" s="17">
        <v>7.589118</v>
      </c>
      <c r="EB40" s="17">
        <v>7.3991920000000002</v>
      </c>
      <c r="EC40" s="17">
        <v>7.2080409999999997</v>
      </c>
      <c r="ED40" s="17">
        <v>7.049823</v>
      </c>
      <c r="EE40" s="17">
        <v>6.8875489999999999</v>
      </c>
      <c r="EF40" s="17">
        <v>6.702769</v>
      </c>
      <c r="EG40" s="17">
        <v>6.5161379999999998</v>
      </c>
      <c r="EH40" s="17">
        <v>6.31867</v>
      </c>
      <c r="EI40" s="17">
        <v>6.1510230000000004</v>
      </c>
      <c r="EJ40" s="17">
        <v>6.0170940000000002</v>
      </c>
      <c r="EK40" s="17">
        <v>5.8930129999999998</v>
      </c>
      <c r="EL40" s="17">
        <v>5.7673069999999997</v>
      </c>
      <c r="EM40" s="17">
        <v>5.6479749999999997</v>
      </c>
      <c r="EP40" s="20" t="s">
        <v>120</v>
      </c>
      <c r="EQ40" s="97">
        <v>7.6109059999999999</v>
      </c>
      <c r="ER40" s="97">
        <v>7.4428039999999998</v>
      </c>
      <c r="ES40" s="97">
        <v>7.2538179999999999</v>
      </c>
      <c r="ET40" s="97">
        <v>7.0615959999999998</v>
      </c>
      <c r="EU40" s="97">
        <v>6.8482289999999999</v>
      </c>
      <c r="EV40" s="97">
        <v>6.6308199999999999</v>
      </c>
      <c r="EW40" s="97">
        <v>6.4156240000000002</v>
      </c>
      <c r="EX40" s="97">
        <v>6.2020650000000002</v>
      </c>
      <c r="EY40" s="97">
        <v>6.0024430000000004</v>
      </c>
      <c r="EZ40" s="97">
        <v>5.8203690000000003</v>
      </c>
      <c r="FA40" s="97">
        <v>5.6588430000000001</v>
      </c>
      <c r="FB40" s="97">
        <v>5.5117039999999999</v>
      </c>
      <c r="FC40" s="97">
        <v>5.3641050000000003</v>
      </c>
      <c r="FD40" s="97">
        <v>5.2189379999999996</v>
      </c>
      <c r="FE40" s="97">
        <v>5.0801210000000001</v>
      </c>
      <c r="FF40" s="97">
        <v>4.9462669999999997</v>
      </c>
      <c r="FG40" s="97">
        <v>4.8105250000000002</v>
      </c>
      <c r="FH40" s="97">
        <v>4.6693720000000001</v>
      </c>
      <c r="FI40" s="97">
        <v>4.5216310000000002</v>
      </c>
      <c r="FJ40" s="97">
        <v>4.3775500000000003</v>
      </c>
      <c r="FK40" s="97">
        <v>4.2362799999999998</v>
      </c>
    </row>
    <row r="41" spans="2:167">
      <c r="B41" s="20" t="s">
        <v>121</v>
      </c>
      <c r="C41" s="97">
        <v>18.835419999999999</v>
      </c>
      <c r="D41" s="97">
        <v>18.394767000000002</v>
      </c>
      <c r="E41" s="97">
        <v>17.945709999999998</v>
      </c>
      <c r="F41" s="97">
        <v>17.452750000000002</v>
      </c>
      <c r="G41" s="97">
        <v>16.961632999999999</v>
      </c>
      <c r="H41" s="97">
        <v>16.519956000000001</v>
      </c>
      <c r="I41" s="97">
        <v>16.100318000000001</v>
      </c>
      <c r="J41" s="97">
        <v>15.688369</v>
      </c>
      <c r="K41" s="97">
        <v>15.278672</v>
      </c>
      <c r="L41" s="97">
        <v>14.898504000000001</v>
      </c>
      <c r="M41" s="97">
        <v>14.526126</v>
      </c>
      <c r="N41" s="97">
        <v>14.164942999999999</v>
      </c>
      <c r="O41" s="97">
        <v>13.814686999999999</v>
      </c>
      <c r="P41" s="97">
        <v>13.468575</v>
      </c>
      <c r="Q41" s="97">
        <v>13.170372</v>
      </c>
      <c r="R41" s="97">
        <v>12.898688999999999</v>
      </c>
      <c r="S41" s="97">
        <v>12.621414</v>
      </c>
      <c r="T41" s="97">
        <v>12.362655999999999</v>
      </c>
      <c r="U41" s="97">
        <v>12.092877</v>
      </c>
      <c r="V41" s="97">
        <v>11.831731</v>
      </c>
      <c r="W41" s="97">
        <v>11.567793999999999</v>
      </c>
      <c r="Z41" s="21" t="s">
        <v>121</v>
      </c>
      <c r="AA41" s="17">
        <v>23.118998000000001</v>
      </c>
      <c r="AB41" s="17">
        <v>22.799775</v>
      </c>
      <c r="AC41" s="17">
        <v>22.415181</v>
      </c>
      <c r="AD41" s="17">
        <v>21.980772000000002</v>
      </c>
      <c r="AE41" s="17">
        <v>21.509322000000001</v>
      </c>
      <c r="AF41" s="17">
        <v>21.059457999999999</v>
      </c>
      <c r="AG41" s="17">
        <v>20.625643</v>
      </c>
      <c r="AH41" s="17">
        <v>20.207775000000002</v>
      </c>
      <c r="AI41" s="17">
        <v>19.812435000000001</v>
      </c>
      <c r="AJ41" s="17">
        <v>19.452451</v>
      </c>
      <c r="AK41" s="17">
        <v>19.095583000000001</v>
      </c>
      <c r="AL41" s="17">
        <v>18.757033</v>
      </c>
      <c r="AM41" s="17">
        <v>18.424225</v>
      </c>
      <c r="AN41" s="17">
        <v>18.124358000000001</v>
      </c>
      <c r="AO41" s="17">
        <v>17.834302999999998</v>
      </c>
      <c r="AP41" s="17">
        <v>17.578043000000001</v>
      </c>
      <c r="AQ41" s="17">
        <v>17.309179</v>
      </c>
      <c r="AR41" s="17">
        <v>17.035903999999999</v>
      </c>
      <c r="AS41" s="17">
        <v>16.759475999999999</v>
      </c>
      <c r="AT41" s="17">
        <v>16.483291000000001</v>
      </c>
      <c r="AU41" s="17">
        <v>16.203222</v>
      </c>
      <c r="AX41" s="21" t="s">
        <v>121</v>
      </c>
      <c r="AY41" s="17">
        <v>24.294906999999998</v>
      </c>
      <c r="AZ41" s="17">
        <v>23.853425000000001</v>
      </c>
      <c r="BA41" s="17">
        <v>23.363275000000002</v>
      </c>
      <c r="BB41" s="17">
        <v>22.915725999999999</v>
      </c>
      <c r="BC41" s="17">
        <v>22.450312</v>
      </c>
      <c r="BD41" s="17">
        <v>22.012879999999999</v>
      </c>
      <c r="BE41" s="17">
        <v>21.616779000000001</v>
      </c>
      <c r="BF41" s="17">
        <v>21.276655000000002</v>
      </c>
      <c r="BG41" s="17">
        <v>20.930838000000001</v>
      </c>
      <c r="BH41" s="17">
        <v>20.644074</v>
      </c>
      <c r="BI41" s="17">
        <v>20.338007000000001</v>
      </c>
      <c r="BJ41" s="17">
        <v>20.043638999999999</v>
      </c>
      <c r="BK41" s="17">
        <v>19.764617999999999</v>
      </c>
      <c r="BL41" s="17">
        <v>19.490359000000002</v>
      </c>
      <c r="BM41" s="17">
        <v>19.230219000000002</v>
      </c>
      <c r="BN41" s="17">
        <v>18.919060999999999</v>
      </c>
      <c r="BO41" s="17">
        <v>18.622330999999999</v>
      </c>
      <c r="BP41" s="17">
        <v>18.338531</v>
      </c>
      <c r="BQ41" s="17">
        <v>17.985137999999999</v>
      </c>
      <c r="BR41" s="17">
        <v>17.666222000000001</v>
      </c>
      <c r="BS41" s="17">
        <v>17.355916000000001</v>
      </c>
      <c r="BV41" s="21" t="s">
        <v>121</v>
      </c>
      <c r="BW41" s="17">
        <v>22.731428000000001</v>
      </c>
      <c r="BX41" s="17">
        <v>22.370360000000002</v>
      </c>
      <c r="BY41" s="17">
        <v>22.010940999999999</v>
      </c>
      <c r="BZ41" s="17">
        <v>21.637941999999999</v>
      </c>
      <c r="CA41" s="17">
        <v>21.225908</v>
      </c>
      <c r="CB41" s="17">
        <v>20.824162999999999</v>
      </c>
      <c r="CC41" s="17">
        <v>20.429703</v>
      </c>
      <c r="CD41" s="17">
        <v>20.024408999999999</v>
      </c>
      <c r="CE41" s="17">
        <v>19.601766000000001</v>
      </c>
      <c r="CF41" s="17">
        <v>19.198512999999998</v>
      </c>
      <c r="CG41" s="17">
        <v>18.828555999999999</v>
      </c>
      <c r="CH41" s="17">
        <v>18.437760999999998</v>
      </c>
      <c r="CI41" s="17">
        <v>18.076308999999998</v>
      </c>
      <c r="CJ41" s="17">
        <v>17.678887</v>
      </c>
      <c r="CK41" s="17">
        <v>17.322996</v>
      </c>
      <c r="CL41" s="17">
        <v>16.978525999999999</v>
      </c>
      <c r="CM41" s="17">
        <v>16.633431000000002</v>
      </c>
      <c r="CN41" s="17">
        <v>16.301866</v>
      </c>
      <c r="CO41" s="17">
        <v>15.954594</v>
      </c>
      <c r="CP41" s="17">
        <v>15.629208999999999</v>
      </c>
      <c r="CQ41" s="17">
        <v>15.30546</v>
      </c>
      <c r="CT41" s="21" t="s">
        <v>121</v>
      </c>
      <c r="CU41" s="17">
        <v>23.106774000000001</v>
      </c>
      <c r="CV41" s="17">
        <v>22.624721999999998</v>
      </c>
      <c r="CW41" s="17">
        <v>22.139261000000001</v>
      </c>
      <c r="CX41" s="17">
        <v>21.622563</v>
      </c>
      <c r="CY41" s="17">
        <v>21.132317</v>
      </c>
      <c r="CZ41" s="17">
        <v>20.634519000000001</v>
      </c>
      <c r="DA41" s="17">
        <v>20.169457000000001</v>
      </c>
      <c r="DB41" s="17">
        <v>19.641746999999999</v>
      </c>
      <c r="DC41" s="17">
        <v>19.057296000000001</v>
      </c>
      <c r="DD41" s="17">
        <v>18.544998</v>
      </c>
      <c r="DE41" s="17">
        <v>18.045963</v>
      </c>
      <c r="DF41" s="17">
        <v>17.515913000000001</v>
      </c>
      <c r="DG41" s="17">
        <v>16.959385999999999</v>
      </c>
      <c r="DH41" s="17">
        <v>16.402456000000001</v>
      </c>
      <c r="DI41" s="17">
        <v>15.839437999999999</v>
      </c>
      <c r="DJ41" s="17">
        <v>15.360658000000001</v>
      </c>
      <c r="DK41" s="17">
        <v>14.925914000000001</v>
      </c>
      <c r="DL41" s="17">
        <v>14.528069</v>
      </c>
      <c r="DM41" s="17">
        <v>14.166249000000001</v>
      </c>
      <c r="DN41" s="17">
        <v>13.850318</v>
      </c>
      <c r="DO41" s="17">
        <v>13.559576</v>
      </c>
      <c r="DR41" s="21" t="s">
        <v>121</v>
      </c>
      <c r="DS41" s="17">
        <v>28.005880999999999</v>
      </c>
      <c r="DT41" s="17">
        <v>27.264683000000002</v>
      </c>
      <c r="DU41" s="17">
        <v>26.468071999999999</v>
      </c>
      <c r="DV41" s="17">
        <v>25.638756999999998</v>
      </c>
      <c r="DW41" s="17">
        <v>24.863721999999999</v>
      </c>
      <c r="DX41" s="17">
        <v>24.101993</v>
      </c>
      <c r="DY41" s="17">
        <v>23.349274000000001</v>
      </c>
      <c r="DZ41" s="17">
        <v>22.594650000000001</v>
      </c>
      <c r="EA41" s="17">
        <v>21.918882</v>
      </c>
      <c r="EB41" s="17">
        <v>21.439961</v>
      </c>
      <c r="EC41" s="17">
        <v>20.954485999999999</v>
      </c>
      <c r="ED41" s="17">
        <v>20.561834000000001</v>
      </c>
      <c r="EE41" s="17">
        <v>20.154712</v>
      </c>
      <c r="EF41" s="17">
        <v>19.678625</v>
      </c>
      <c r="EG41" s="17">
        <v>19.19398</v>
      </c>
      <c r="EH41" s="17">
        <v>18.673549000000001</v>
      </c>
      <c r="EI41" s="17">
        <v>18.237891000000001</v>
      </c>
      <c r="EJ41" s="17">
        <v>17.899822</v>
      </c>
      <c r="EK41" s="17">
        <v>17.588539000000001</v>
      </c>
      <c r="EL41" s="17">
        <v>17.270022999999998</v>
      </c>
      <c r="EM41" s="17">
        <v>16.968266</v>
      </c>
      <c r="EP41" s="20" t="s">
        <v>121</v>
      </c>
      <c r="EQ41" s="97">
        <v>22.958273999999999</v>
      </c>
      <c r="ER41" s="97">
        <v>22.544046999999999</v>
      </c>
      <c r="ES41" s="97">
        <v>22.063506</v>
      </c>
      <c r="ET41" s="97">
        <v>21.568601000000001</v>
      </c>
      <c r="EU41" s="97">
        <v>21.001591999999999</v>
      </c>
      <c r="EV41" s="97">
        <v>20.417259999999999</v>
      </c>
      <c r="EW41" s="97">
        <v>19.837965000000001</v>
      </c>
      <c r="EX41" s="97">
        <v>19.256298999999999</v>
      </c>
      <c r="EY41" s="97">
        <v>18.715170000000001</v>
      </c>
      <c r="EZ41" s="97">
        <v>18.222232000000002</v>
      </c>
      <c r="FA41" s="97">
        <v>17.791916000000001</v>
      </c>
      <c r="FB41" s="97">
        <v>17.402498000000001</v>
      </c>
      <c r="FC41" s="97">
        <v>17.008839999999999</v>
      </c>
      <c r="FD41" s="97">
        <v>16.618665</v>
      </c>
      <c r="FE41" s="97">
        <v>16.245902000000001</v>
      </c>
      <c r="FF41" s="97">
        <v>15.886357</v>
      </c>
      <c r="FG41" s="97">
        <v>15.517711</v>
      </c>
      <c r="FH41" s="97">
        <v>15.127457</v>
      </c>
      <c r="FI41" s="97">
        <v>14.712031</v>
      </c>
      <c r="FJ41" s="97">
        <v>14.304107</v>
      </c>
      <c r="FK41" s="97">
        <v>13.901510999999999</v>
      </c>
    </row>
    <row r="42" spans="2:167">
      <c r="B42" s="20" t="s">
        <v>122</v>
      </c>
      <c r="C42" s="97">
        <v>12.744929000000001</v>
      </c>
      <c r="D42" s="97">
        <v>12.478367</v>
      </c>
      <c r="E42" s="97">
        <v>12.20401</v>
      </c>
      <c r="F42" s="97">
        <v>11.898073</v>
      </c>
      <c r="G42" s="97">
        <v>11.591504</v>
      </c>
      <c r="H42" s="97">
        <v>11.317242999999999</v>
      </c>
      <c r="I42" s="97">
        <v>11.056689</v>
      </c>
      <c r="J42" s="97">
        <v>10.799974000000001</v>
      </c>
      <c r="K42" s="97">
        <v>10.543722000000001</v>
      </c>
      <c r="L42" s="97">
        <v>10.306393999999999</v>
      </c>
      <c r="M42" s="97">
        <v>10.073138</v>
      </c>
      <c r="N42" s="97">
        <v>9.8463960000000004</v>
      </c>
      <c r="O42" s="97">
        <v>9.6260589999999997</v>
      </c>
      <c r="P42" s="97">
        <v>9.4075140000000008</v>
      </c>
      <c r="Q42" s="97">
        <v>9.2212960000000006</v>
      </c>
      <c r="R42" s="97">
        <v>9.0526269999999993</v>
      </c>
      <c r="S42" s="97">
        <v>8.8791709999999995</v>
      </c>
      <c r="T42" s="97">
        <v>8.7178599999999999</v>
      </c>
      <c r="U42" s="97">
        <v>8.5479330000000004</v>
      </c>
      <c r="V42" s="97">
        <v>8.3829630000000002</v>
      </c>
      <c r="W42" s="97">
        <v>8.2152010000000004</v>
      </c>
      <c r="Z42" s="21" t="s">
        <v>122</v>
      </c>
      <c r="AA42" s="17">
        <v>11.408417</v>
      </c>
      <c r="AB42" s="17">
        <v>11.264652999999999</v>
      </c>
      <c r="AC42" s="17">
        <v>11.088113999999999</v>
      </c>
      <c r="AD42" s="17">
        <v>10.886435000000001</v>
      </c>
      <c r="AE42" s="17">
        <v>10.665816</v>
      </c>
      <c r="AF42" s="17">
        <v>10.456004999999999</v>
      </c>
      <c r="AG42" s="17">
        <v>10.253666000000001</v>
      </c>
      <c r="AH42" s="17">
        <v>10.058565</v>
      </c>
      <c r="AI42" s="17">
        <v>9.8740629999999996</v>
      </c>
      <c r="AJ42" s="17">
        <v>9.7069019999999995</v>
      </c>
      <c r="AK42" s="17">
        <v>9.5404440000000008</v>
      </c>
      <c r="AL42" s="17">
        <v>9.3827560000000005</v>
      </c>
      <c r="AM42" s="17">
        <v>9.2275310000000008</v>
      </c>
      <c r="AN42" s="17">
        <v>9.0884020000000003</v>
      </c>
      <c r="AO42" s="17">
        <v>8.9538539999999998</v>
      </c>
      <c r="AP42" s="17">
        <v>8.835979</v>
      </c>
      <c r="AQ42" s="17">
        <v>8.7114910000000005</v>
      </c>
      <c r="AR42" s="17">
        <v>8.5845190000000002</v>
      </c>
      <c r="AS42" s="17">
        <v>8.4555969999999991</v>
      </c>
      <c r="AT42" s="17">
        <v>8.3265849999999997</v>
      </c>
      <c r="AU42" s="17">
        <v>8.1952079999999992</v>
      </c>
      <c r="AX42" s="21" t="s">
        <v>122</v>
      </c>
      <c r="AY42" s="17">
        <v>11.817030000000001</v>
      </c>
      <c r="AZ42" s="17">
        <v>11.610620000000001</v>
      </c>
      <c r="BA42" s="17">
        <v>11.380086</v>
      </c>
      <c r="BB42" s="17">
        <v>11.169931</v>
      </c>
      <c r="BC42" s="17">
        <v>10.950549000000001</v>
      </c>
      <c r="BD42" s="17">
        <v>10.744354</v>
      </c>
      <c r="BE42" s="17">
        <v>10.558373</v>
      </c>
      <c r="BF42" s="17">
        <v>10.399475000000001</v>
      </c>
      <c r="BG42" s="17">
        <v>10.237575</v>
      </c>
      <c r="BH42" s="17">
        <v>10.104322</v>
      </c>
      <c r="BI42" s="17">
        <v>9.9614419999999999</v>
      </c>
      <c r="BJ42" s="17">
        <v>9.8240859999999994</v>
      </c>
      <c r="BK42" s="17">
        <v>9.6940639999999991</v>
      </c>
      <c r="BL42" s="17">
        <v>9.5662050000000001</v>
      </c>
      <c r="BM42" s="17">
        <v>9.4450880000000002</v>
      </c>
      <c r="BN42" s="17">
        <v>9.2987690000000001</v>
      </c>
      <c r="BO42" s="17">
        <v>9.1592280000000006</v>
      </c>
      <c r="BP42" s="17">
        <v>9.0259560000000008</v>
      </c>
      <c r="BQ42" s="17">
        <v>8.8579609999999995</v>
      </c>
      <c r="BR42" s="17">
        <v>8.7066680000000005</v>
      </c>
      <c r="BS42" s="17">
        <v>8.5595130000000008</v>
      </c>
      <c r="BV42" s="21" t="s">
        <v>122</v>
      </c>
      <c r="BW42" s="17">
        <v>14.001582000000001</v>
      </c>
      <c r="BX42" s="17">
        <v>13.805391</v>
      </c>
      <c r="BY42" s="17">
        <v>13.609538000000001</v>
      </c>
      <c r="BZ42" s="17">
        <v>13.404450000000001</v>
      </c>
      <c r="CA42" s="17">
        <v>13.174122000000001</v>
      </c>
      <c r="CB42" s="17">
        <v>12.949401</v>
      </c>
      <c r="CC42" s="17">
        <v>12.728612</v>
      </c>
      <c r="CD42" s="17">
        <v>12.499647</v>
      </c>
      <c r="CE42" s="17">
        <v>12.259501999999999</v>
      </c>
      <c r="CF42" s="17">
        <v>12.029407000000001</v>
      </c>
      <c r="CG42" s="17">
        <v>11.820617</v>
      </c>
      <c r="CH42" s="17">
        <v>11.597961</v>
      </c>
      <c r="CI42" s="17">
        <v>11.392849999999999</v>
      </c>
      <c r="CJ42" s="17">
        <v>11.164256</v>
      </c>
      <c r="CK42" s="17">
        <v>10.961038</v>
      </c>
      <c r="CL42" s="17">
        <v>10.764174000000001</v>
      </c>
      <c r="CM42" s="17">
        <v>10.566234</v>
      </c>
      <c r="CN42" s="17">
        <v>10.376108</v>
      </c>
      <c r="CO42" s="17">
        <v>10.175174999999999</v>
      </c>
      <c r="CP42" s="17">
        <v>9.987444</v>
      </c>
      <c r="CQ42" s="17">
        <v>9.8000179999999997</v>
      </c>
      <c r="CT42" s="21" t="s">
        <v>122</v>
      </c>
      <c r="CU42" s="17">
        <v>17.600874999999998</v>
      </c>
      <c r="CV42" s="17">
        <v>17.288824000000002</v>
      </c>
      <c r="CW42" s="17">
        <v>16.971864</v>
      </c>
      <c r="CX42" s="17">
        <v>16.628768999999998</v>
      </c>
      <c r="CY42" s="17">
        <v>16.304069999999999</v>
      </c>
      <c r="CZ42" s="17">
        <v>15.971462000000001</v>
      </c>
      <c r="DA42" s="17">
        <v>15.662231999999999</v>
      </c>
      <c r="DB42" s="17">
        <v>15.302082</v>
      </c>
      <c r="DC42" s="17">
        <v>14.895085999999999</v>
      </c>
      <c r="DD42" s="17">
        <v>14.541924</v>
      </c>
      <c r="DE42" s="17">
        <v>14.196961999999999</v>
      </c>
      <c r="DF42" s="17">
        <v>13.825352000000001</v>
      </c>
      <c r="DG42" s="17">
        <v>13.430386</v>
      </c>
      <c r="DH42" s="17">
        <v>13.032574</v>
      </c>
      <c r="DI42" s="17">
        <v>12.627048</v>
      </c>
      <c r="DJ42" s="17">
        <v>12.286053000000001</v>
      </c>
      <c r="DK42" s="17">
        <v>11.978096000000001</v>
      </c>
      <c r="DL42" s="17">
        <v>11.697739</v>
      </c>
      <c r="DM42" s="17">
        <v>11.444478999999999</v>
      </c>
      <c r="DN42" s="17">
        <v>11.226661999999999</v>
      </c>
      <c r="DO42" s="17">
        <v>11.027647999999999</v>
      </c>
      <c r="DR42" s="21" t="s">
        <v>122</v>
      </c>
      <c r="DS42" s="17">
        <v>23.733031</v>
      </c>
      <c r="DT42" s="17">
        <v>23.121646999999999</v>
      </c>
      <c r="DU42" s="17">
        <v>22.462371000000001</v>
      </c>
      <c r="DV42" s="17">
        <v>21.774433999999999</v>
      </c>
      <c r="DW42" s="17">
        <v>21.131668999999999</v>
      </c>
      <c r="DX42" s="17">
        <v>20.499295</v>
      </c>
      <c r="DY42" s="17">
        <v>19.873725</v>
      </c>
      <c r="DZ42" s="17">
        <v>19.245598000000001</v>
      </c>
      <c r="EA42" s="17">
        <v>18.683685000000001</v>
      </c>
      <c r="EB42" s="17">
        <v>18.288788</v>
      </c>
      <c r="EC42" s="17">
        <v>17.887799999999999</v>
      </c>
      <c r="ED42" s="17">
        <v>17.565543999999999</v>
      </c>
      <c r="EE42" s="17">
        <v>17.230478999999999</v>
      </c>
      <c r="EF42" s="17">
        <v>16.835916999999998</v>
      </c>
      <c r="EG42" s="17">
        <v>16.433477</v>
      </c>
      <c r="EH42" s="17">
        <v>15.999682999999999</v>
      </c>
      <c r="EI42" s="17">
        <v>15.637935000000001</v>
      </c>
      <c r="EJ42" s="17">
        <v>15.359461</v>
      </c>
      <c r="EK42" s="17">
        <v>15.103524999999999</v>
      </c>
      <c r="EL42" s="17">
        <v>14.840949</v>
      </c>
      <c r="EM42" s="17">
        <v>14.592368</v>
      </c>
      <c r="EP42" s="20" t="s">
        <v>122</v>
      </c>
      <c r="EQ42" s="97">
        <v>17.873318999999999</v>
      </c>
      <c r="ER42" s="97">
        <v>17.588134</v>
      </c>
      <c r="ES42" s="97">
        <v>17.250537000000001</v>
      </c>
      <c r="ET42" s="97">
        <v>16.900385</v>
      </c>
      <c r="EU42" s="97">
        <v>16.491624999999999</v>
      </c>
      <c r="EV42" s="97">
        <v>16.067094999999998</v>
      </c>
      <c r="EW42" s="97">
        <v>15.64526</v>
      </c>
      <c r="EX42" s="97">
        <v>15.218875000000001</v>
      </c>
      <c r="EY42" s="97">
        <v>14.823529000000001</v>
      </c>
      <c r="EZ42" s="97">
        <v>14.464286</v>
      </c>
      <c r="FA42" s="97">
        <v>14.153798999999999</v>
      </c>
      <c r="FB42" s="97">
        <v>13.873932</v>
      </c>
      <c r="FC42" s="97">
        <v>13.590057</v>
      </c>
      <c r="FD42" s="97">
        <v>13.307301000000001</v>
      </c>
      <c r="FE42" s="97">
        <v>13.037603000000001</v>
      </c>
      <c r="FF42" s="97">
        <v>12.777772000000001</v>
      </c>
      <c r="FG42" s="97">
        <v>12.509558999999999</v>
      </c>
      <c r="FH42" s="97">
        <v>12.222168999999999</v>
      </c>
      <c r="FI42" s="97">
        <v>11.912931</v>
      </c>
      <c r="FJ42" s="97">
        <v>11.607888000000001</v>
      </c>
      <c r="FK42" s="97">
        <v>11.305794000000001</v>
      </c>
    </row>
    <row r="43" spans="2:167">
      <c r="B43" s="20" t="s">
        <v>123</v>
      </c>
      <c r="C43" s="97">
        <v>29.639907999999998</v>
      </c>
      <c r="D43" s="97">
        <v>29.150825999999999</v>
      </c>
      <c r="E43" s="97">
        <v>28.638137</v>
      </c>
      <c r="F43" s="97">
        <v>28.045852</v>
      </c>
      <c r="G43" s="97">
        <v>27.446145000000001</v>
      </c>
      <c r="H43" s="97">
        <v>26.917370999999999</v>
      </c>
      <c r="I43" s="97">
        <v>26.416</v>
      </c>
      <c r="J43" s="97">
        <v>25.919060999999999</v>
      </c>
      <c r="K43" s="97">
        <v>25.418576999999999</v>
      </c>
      <c r="L43" s="97">
        <v>24.958887000000001</v>
      </c>
      <c r="M43" s="97">
        <v>24.504465</v>
      </c>
      <c r="N43" s="97">
        <v>24.061299000000002</v>
      </c>
      <c r="O43" s="97">
        <v>23.629424</v>
      </c>
      <c r="P43" s="97">
        <v>23.197308</v>
      </c>
      <c r="Q43" s="97">
        <v>22.841055999999998</v>
      </c>
      <c r="R43" s="97">
        <v>22.524736000000001</v>
      </c>
      <c r="S43" s="97">
        <v>22.193325000000002</v>
      </c>
      <c r="T43" s="97">
        <v>21.888838</v>
      </c>
      <c r="U43" s="97">
        <v>21.558966000000002</v>
      </c>
      <c r="V43" s="97">
        <v>21.237914</v>
      </c>
      <c r="W43" s="97">
        <v>20.906486999999998</v>
      </c>
      <c r="Z43" s="21" t="s">
        <v>123</v>
      </c>
      <c r="AA43" s="17">
        <v>26.387822</v>
      </c>
      <c r="AB43" s="17">
        <v>26.104733</v>
      </c>
      <c r="AC43" s="17">
        <v>25.743805999999999</v>
      </c>
      <c r="AD43" s="17">
        <v>25.322707999999999</v>
      </c>
      <c r="AE43" s="17">
        <v>24.855646</v>
      </c>
      <c r="AF43" s="17">
        <v>24.410843</v>
      </c>
      <c r="AG43" s="17">
        <v>23.981701999999999</v>
      </c>
      <c r="AH43" s="17">
        <v>23.568114000000001</v>
      </c>
      <c r="AI43" s="17">
        <v>23.178238</v>
      </c>
      <c r="AJ43" s="17">
        <v>22.827528999999998</v>
      </c>
      <c r="AK43" s="17">
        <v>22.477737000000001</v>
      </c>
      <c r="AL43" s="17">
        <v>22.147333</v>
      </c>
      <c r="AM43" s="17">
        <v>21.821511999999998</v>
      </c>
      <c r="AN43" s="17">
        <v>21.532551999999999</v>
      </c>
      <c r="AO43" s="17">
        <v>21.253333999999999</v>
      </c>
      <c r="AP43" s="17">
        <v>21.012732</v>
      </c>
      <c r="AQ43" s="17">
        <v>20.755437000000001</v>
      </c>
      <c r="AR43" s="17">
        <v>20.491282000000002</v>
      </c>
      <c r="AS43" s="17">
        <v>20.221385000000001</v>
      </c>
      <c r="AT43" s="17">
        <v>19.950415</v>
      </c>
      <c r="AU43" s="17">
        <v>19.672563</v>
      </c>
      <c r="AX43" s="21" t="s">
        <v>123</v>
      </c>
      <c r="AY43" s="17">
        <v>27.138417</v>
      </c>
      <c r="AZ43" s="17">
        <v>26.692889999999998</v>
      </c>
      <c r="BA43" s="17">
        <v>26.190604</v>
      </c>
      <c r="BB43" s="17">
        <v>25.734075000000001</v>
      </c>
      <c r="BC43" s="17">
        <v>25.255096999999999</v>
      </c>
      <c r="BD43" s="17">
        <v>24.805378000000001</v>
      </c>
      <c r="BE43" s="17">
        <v>24.401641999999999</v>
      </c>
      <c r="BF43" s="17">
        <v>24.059678000000002</v>
      </c>
      <c r="BG43" s="17">
        <v>23.710014999999999</v>
      </c>
      <c r="BH43" s="17">
        <v>23.425953</v>
      </c>
      <c r="BI43" s="17">
        <v>23.118974000000001</v>
      </c>
      <c r="BJ43" s="17">
        <v>22.824152999999999</v>
      </c>
      <c r="BK43" s="17">
        <v>22.545743999999999</v>
      </c>
      <c r="BL43" s="17">
        <v>22.271867</v>
      </c>
      <c r="BM43" s="17">
        <v>22.013088</v>
      </c>
      <c r="BN43" s="17">
        <v>21.695049999999998</v>
      </c>
      <c r="BO43" s="17">
        <v>21.391504000000001</v>
      </c>
      <c r="BP43" s="17">
        <v>21.102698</v>
      </c>
      <c r="BQ43" s="17">
        <v>20.730048</v>
      </c>
      <c r="BR43" s="17">
        <v>20.395154999999999</v>
      </c>
      <c r="BS43" s="17">
        <v>20.070049999999998</v>
      </c>
      <c r="BV43" s="21" t="s">
        <v>123</v>
      </c>
      <c r="BW43" s="17">
        <v>25.929653999999999</v>
      </c>
      <c r="BX43" s="17">
        <v>25.639310999999999</v>
      </c>
      <c r="BY43" s="17">
        <v>25.348094</v>
      </c>
      <c r="BZ43" s="17">
        <v>25.037732999999999</v>
      </c>
      <c r="CA43" s="17">
        <v>24.677809</v>
      </c>
      <c r="CB43" s="17">
        <v>24.326415000000001</v>
      </c>
      <c r="CC43" s="17">
        <v>23.980988</v>
      </c>
      <c r="CD43" s="17">
        <v>23.616827000000001</v>
      </c>
      <c r="CE43" s="17">
        <v>23.230364999999999</v>
      </c>
      <c r="CF43" s="17">
        <v>22.858523999999999</v>
      </c>
      <c r="CG43" s="17">
        <v>22.527452</v>
      </c>
      <c r="CH43" s="17">
        <v>22.168001</v>
      </c>
      <c r="CI43" s="17">
        <v>21.839912999999999</v>
      </c>
      <c r="CJ43" s="17">
        <v>21.464729999999999</v>
      </c>
      <c r="CK43" s="17">
        <v>21.136248999999999</v>
      </c>
      <c r="CL43" s="17">
        <v>20.818276999999998</v>
      </c>
      <c r="CM43" s="17">
        <v>20.496096999999999</v>
      </c>
      <c r="CN43" s="17">
        <v>20.187163000000002</v>
      </c>
      <c r="CO43" s="17">
        <v>19.855170000000001</v>
      </c>
      <c r="CP43" s="17">
        <v>19.547069</v>
      </c>
      <c r="CQ43" s="17">
        <v>19.2376</v>
      </c>
      <c r="CT43" s="21" t="s">
        <v>123</v>
      </c>
      <c r="CU43" s="17">
        <v>22.417624</v>
      </c>
      <c r="CV43" s="17">
        <v>22.125495000000001</v>
      </c>
      <c r="CW43" s="17">
        <v>21.823893999999999</v>
      </c>
      <c r="CX43" s="17">
        <v>21.485823</v>
      </c>
      <c r="CY43" s="17">
        <v>21.168230999999999</v>
      </c>
      <c r="CZ43" s="17">
        <v>20.836950999999999</v>
      </c>
      <c r="DA43" s="17">
        <v>20.532909</v>
      </c>
      <c r="DB43" s="17">
        <v>20.158913999999999</v>
      </c>
      <c r="DC43" s="17">
        <v>19.719404000000001</v>
      </c>
      <c r="DD43" s="17">
        <v>19.346015999999999</v>
      </c>
      <c r="DE43" s="17">
        <v>18.980152</v>
      </c>
      <c r="DF43" s="17">
        <v>18.574705000000002</v>
      </c>
      <c r="DG43" s="17">
        <v>18.133323000000001</v>
      </c>
      <c r="DH43" s="17">
        <v>17.683707999999999</v>
      </c>
      <c r="DI43" s="17">
        <v>17.218879999999999</v>
      </c>
      <c r="DJ43" s="17">
        <v>16.837409000000001</v>
      </c>
      <c r="DK43" s="17">
        <v>16.497436</v>
      </c>
      <c r="DL43" s="17">
        <v>16.192039999999999</v>
      </c>
      <c r="DM43" s="17">
        <v>15.920845999999999</v>
      </c>
      <c r="DN43" s="17">
        <v>15.696258</v>
      </c>
      <c r="DO43" s="17">
        <v>15.495497</v>
      </c>
      <c r="DR43" s="21" t="s">
        <v>123</v>
      </c>
      <c r="DS43" s="17">
        <v>19.901755000000001</v>
      </c>
      <c r="DT43" s="17">
        <v>19.410098000000001</v>
      </c>
      <c r="DU43" s="17">
        <v>18.877161000000001</v>
      </c>
      <c r="DV43" s="17">
        <v>18.319015</v>
      </c>
      <c r="DW43" s="17">
        <v>17.797685999999999</v>
      </c>
      <c r="DX43" s="17">
        <v>17.283950999999998</v>
      </c>
      <c r="DY43" s="17">
        <v>16.774892999999999</v>
      </c>
      <c r="DZ43" s="17">
        <v>16.262509000000001</v>
      </c>
      <c r="EA43" s="17">
        <v>15.804947</v>
      </c>
      <c r="EB43" s="17">
        <v>15.487778</v>
      </c>
      <c r="EC43" s="17">
        <v>15.164773</v>
      </c>
      <c r="ED43" s="17">
        <v>14.907907</v>
      </c>
      <c r="EE43" s="17">
        <v>14.639606000000001</v>
      </c>
      <c r="EF43" s="17">
        <v>14.320084</v>
      </c>
      <c r="EG43" s="17">
        <v>13.993212</v>
      </c>
      <c r="EH43" s="17">
        <v>13.638825000000001</v>
      </c>
      <c r="EI43" s="17">
        <v>13.345107</v>
      </c>
      <c r="EJ43" s="17">
        <v>13.121931</v>
      </c>
      <c r="EK43" s="17">
        <v>12.917503999999999</v>
      </c>
      <c r="EL43" s="17">
        <v>12.706927</v>
      </c>
      <c r="EM43" s="17">
        <v>12.507839000000001</v>
      </c>
      <c r="EP43" s="20" t="s">
        <v>123</v>
      </c>
      <c r="EQ43" s="97">
        <v>31.9223</v>
      </c>
      <c r="ER43" s="97">
        <v>31.513224000000001</v>
      </c>
      <c r="ES43" s="97">
        <v>31.007752</v>
      </c>
      <c r="ET43" s="97">
        <v>30.475971000000001</v>
      </c>
      <c r="EU43" s="97">
        <v>29.832370999999998</v>
      </c>
      <c r="EV43" s="97">
        <v>29.155843000000001</v>
      </c>
      <c r="EW43" s="97">
        <v>28.482358999999999</v>
      </c>
      <c r="EX43" s="97">
        <v>27.794363000000001</v>
      </c>
      <c r="EY43" s="97">
        <v>27.16011</v>
      </c>
      <c r="EZ43" s="97">
        <v>26.585913999999999</v>
      </c>
      <c r="FA43" s="97">
        <v>26.100276000000001</v>
      </c>
      <c r="FB43" s="97">
        <v>25.667815999999998</v>
      </c>
      <c r="FC43" s="97">
        <v>25.225293000000001</v>
      </c>
      <c r="FD43" s="97">
        <v>24.780992000000001</v>
      </c>
      <c r="FE43" s="97">
        <v>24.358750000000001</v>
      </c>
      <c r="FF43" s="97">
        <v>23.952767999999999</v>
      </c>
      <c r="FG43" s="97">
        <v>23.528493999999998</v>
      </c>
      <c r="FH43" s="97">
        <v>23.064308</v>
      </c>
      <c r="FI43" s="97">
        <v>22.555306999999999</v>
      </c>
      <c r="FJ43" s="97">
        <v>22.049954</v>
      </c>
      <c r="FK43" s="97">
        <v>21.546541000000001</v>
      </c>
    </row>
    <row r="44" spans="2:167">
      <c r="B44" s="21" t="s">
        <v>124</v>
      </c>
      <c r="C44" s="97">
        <v>10.012687</v>
      </c>
      <c r="D44" s="97">
        <v>9.8936240000000009</v>
      </c>
      <c r="E44" s="97">
        <v>9.7648530000000004</v>
      </c>
      <c r="F44" s="97">
        <v>9.6073930000000001</v>
      </c>
      <c r="G44" s="97">
        <v>9.4456089999999993</v>
      </c>
      <c r="H44" s="97">
        <v>9.3066630000000004</v>
      </c>
      <c r="I44" s="97">
        <v>9.1757899999999992</v>
      </c>
      <c r="J44" s="97">
        <v>9.0452069999999996</v>
      </c>
      <c r="K44" s="97">
        <v>8.9120849999999994</v>
      </c>
      <c r="L44" s="97">
        <v>8.7918830000000003</v>
      </c>
      <c r="M44" s="97">
        <v>8.6724219999999992</v>
      </c>
      <c r="N44" s="97">
        <v>8.5556730000000005</v>
      </c>
      <c r="O44" s="97">
        <v>8.4417220000000004</v>
      </c>
      <c r="P44" s="97">
        <v>8.3264359999999993</v>
      </c>
      <c r="Q44" s="97">
        <v>8.2373100000000008</v>
      </c>
      <c r="R44" s="97">
        <v>8.1616210000000002</v>
      </c>
      <c r="S44" s="97">
        <v>8.0796779999999995</v>
      </c>
      <c r="T44" s="97">
        <v>8.0066640000000007</v>
      </c>
      <c r="U44" s="97">
        <v>7.9233960000000003</v>
      </c>
      <c r="V44" s="97">
        <v>7.8421789999999998</v>
      </c>
      <c r="W44" s="97">
        <v>7.7563510000000004</v>
      </c>
      <c r="Z44" s="21" t="s">
        <v>124</v>
      </c>
      <c r="AA44" s="17">
        <v>7.5852190000000004</v>
      </c>
      <c r="AB44" s="17">
        <v>7.5177839999999998</v>
      </c>
      <c r="AC44" s="17">
        <v>7.427543</v>
      </c>
      <c r="AD44" s="17">
        <v>7.319534</v>
      </c>
      <c r="AE44" s="17">
        <v>7.1977729999999998</v>
      </c>
      <c r="AF44" s="17">
        <v>7.081766</v>
      </c>
      <c r="AG44" s="17">
        <v>6.9698589999999996</v>
      </c>
      <c r="AH44" s="17">
        <v>6.862101</v>
      </c>
      <c r="AI44" s="17">
        <v>6.7609469999999998</v>
      </c>
      <c r="AJ44" s="17">
        <v>6.6708369999999997</v>
      </c>
      <c r="AK44" s="17">
        <v>6.5807729999999998</v>
      </c>
      <c r="AL44" s="17">
        <v>6.4960599999999999</v>
      </c>
      <c r="AM44" s="17">
        <v>6.4123710000000003</v>
      </c>
      <c r="AN44" s="17">
        <v>6.3392010000000001</v>
      </c>
      <c r="AO44" s="17">
        <v>6.2686169999999999</v>
      </c>
      <c r="AP44" s="17">
        <v>6.2091839999999996</v>
      </c>
      <c r="AQ44" s="17">
        <v>6.1445790000000002</v>
      </c>
      <c r="AR44" s="17">
        <v>6.0777130000000001</v>
      </c>
      <c r="AS44" s="17">
        <v>6.0088600000000003</v>
      </c>
      <c r="AT44" s="17">
        <v>5.9394830000000001</v>
      </c>
      <c r="AU44" s="17">
        <v>5.8677339999999996</v>
      </c>
      <c r="AX44" s="21" t="s">
        <v>124</v>
      </c>
      <c r="AY44" s="17">
        <v>7.3111649999999999</v>
      </c>
      <c r="AZ44" s="17">
        <v>7.1987240000000003</v>
      </c>
      <c r="BA44" s="17">
        <v>7.0706749999999996</v>
      </c>
      <c r="BB44" s="17">
        <v>6.9547059999999998</v>
      </c>
      <c r="BC44" s="17">
        <v>6.8323559999999999</v>
      </c>
      <c r="BD44" s="17">
        <v>6.7176169999999997</v>
      </c>
      <c r="BE44" s="17">
        <v>6.6151999999999997</v>
      </c>
      <c r="BF44" s="17">
        <v>6.529325</v>
      </c>
      <c r="BG44" s="17">
        <v>6.4411759999999996</v>
      </c>
      <c r="BH44" s="17">
        <v>6.3706630000000004</v>
      </c>
      <c r="BI44" s="17">
        <v>6.2937709999999996</v>
      </c>
      <c r="BJ44" s="17">
        <v>6.2200249999999997</v>
      </c>
      <c r="BK44" s="17">
        <v>6.1505960000000002</v>
      </c>
      <c r="BL44" s="17">
        <v>6.0822789999999998</v>
      </c>
      <c r="BM44" s="17">
        <v>6.0179349999999996</v>
      </c>
      <c r="BN44" s="17">
        <v>5.9372619999999996</v>
      </c>
      <c r="BO44" s="17">
        <v>5.8602290000000004</v>
      </c>
      <c r="BP44" s="17">
        <v>5.7872479999999999</v>
      </c>
      <c r="BQ44" s="17">
        <v>5.6906319999999999</v>
      </c>
      <c r="BR44" s="17">
        <v>5.6040530000000004</v>
      </c>
      <c r="BS44" s="17">
        <v>5.5201659999999997</v>
      </c>
      <c r="BV44" s="21" t="s">
        <v>124</v>
      </c>
      <c r="BW44" s="17">
        <v>8.4658110000000004</v>
      </c>
      <c r="BX44" s="17">
        <v>8.3948859999999996</v>
      </c>
      <c r="BY44" s="17">
        <v>8.3233219999999992</v>
      </c>
      <c r="BZ44" s="17">
        <v>8.2449600000000007</v>
      </c>
      <c r="CA44" s="17">
        <v>8.1496270000000006</v>
      </c>
      <c r="CB44" s="17">
        <v>8.0566089999999999</v>
      </c>
      <c r="CC44" s="17">
        <v>7.965192</v>
      </c>
      <c r="CD44" s="17">
        <v>7.8666080000000003</v>
      </c>
      <c r="CE44" s="17">
        <v>7.7603369999999998</v>
      </c>
      <c r="CF44" s="17">
        <v>7.6575860000000002</v>
      </c>
      <c r="CG44" s="17">
        <v>7.5687389999999999</v>
      </c>
      <c r="CH44" s="17">
        <v>7.4698339999999996</v>
      </c>
      <c r="CI44" s="17">
        <v>7.3808769999999999</v>
      </c>
      <c r="CJ44" s="17">
        <v>7.2754380000000003</v>
      </c>
      <c r="CK44" s="17">
        <v>7.1852410000000004</v>
      </c>
      <c r="CL44" s="17">
        <v>7.0980790000000002</v>
      </c>
      <c r="CM44" s="17">
        <v>7.0089490000000003</v>
      </c>
      <c r="CN44" s="17">
        <v>6.923813</v>
      </c>
      <c r="CO44" s="17">
        <v>6.8301829999999999</v>
      </c>
      <c r="CP44" s="17">
        <v>6.7442469999999997</v>
      </c>
      <c r="CQ44" s="17">
        <v>6.6572889999999996</v>
      </c>
      <c r="CT44" s="21" t="s">
        <v>124</v>
      </c>
      <c r="CU44" s="17">
        <v>7.8916430000000002</v>
      </c>
      <c r="CV44" s="17">
        <v>7.8259689999999997</v>
      </c>
      <c r="CW44" s="17">
        <v>7.756202</v>
      </c>
      <c r="CX44" s="17">
        <v>7.6727809999999996</v>
      </c>
      <c r="CY44" s="17">
        <v>7.5959190000000003</v>
      </c>
      <c r="CZ44" s="17">
        <v>7.5132310000000002</v>
      </c>
      <c r="DA44" s="17">
        <v>7.439565</v>
      </c>
      <c r="DB44" s="17">
        <v>7.339709</v>
      </c>
      <c r="DC44" s="17">
        <v>7.2150040000000004</v>
      </c>
      <c r="DD44" s="17">
        <v>7.1129660000000001</v>
      </c>
      <c r="DE44" s="17">
        <v>7.0127879999999996</v>
      </c>
      <c r="DF44" s="17">
        <v>6.8968350000000003</v>
      </c>
      <c r="DG44" s="17">
        <v>6.7662180000000003</v>
      </c>
      <c r="DH44" s="17">
        <v>6.6312179999999996</v>
      </c>
      <c r="DI44" s="17">
        <v>6.489045</v>
      </c>
      <c r="DJ44" s="17">
        <v>6.3768640000000003</v>
      </c>
      <c r="DK44" s="17">
        <v>6.2792899999999996</v>
      </c>
      <c r="DL44" s="17">
        <v>6.1938789999999999</v>
      </c>
      <c r="DM44" s="17">
        <v>6.1205999999999996</v>
      </c>
      <c r="DN44" s="17">
        <v>6.0645049999999996</v>
      </c>
      <c r="DO44" s="17">
        <v>6.0169589999999999</v>
      </c>
      <c r="DR44" s="21" t="s">
        <v>124</v>
      </c>
      <c r="DS44" s="17">
        <v>11.45187</v>
      </c>
      <c r="DT44" s="17">
        <v>11.181089</v>
      </c>
      <c r="DU44" s="17">
        <v>10.885922000000001</v>
      </c>
      <c r="DV44" s="17">
        <v>10.575589000000001</v>
      </c>
      <c r="DW44" s="17">
        <v>10.285874</v>
      </c>
      <c r="DX44" s="17">
        <v>9.9999300000000009</v>
      </c>
      <c r="DY44" s="17">
        <v>9.7161069999999992</v>
      </c>
      <c r="DZ44" s="17">
        <v>9.4297059999999995</v>
      </c>
      <c r="EA44" s="17">
        <v>9.1744500000000002</v>
      </c>
      <c r="EB44" s="17">
        <v>9.0001619999999996</v>
      </c>
      <c r="EC44" s="17">
        <v>8.8221450000000008</v>
      </c>
      <c r="ED44" s="17">
        <v>8.6822689999999998</v>
      </c>
      <c r="EE44" s="17">
        <v>8.5354379999999992</v>
      </c>
      <c r="EF44" s="17">
        <v>8.3583780000000001</v>
      </c>
      <c r="EG44" s="17">
        <v>8.1766539999999992</v>
      </c>
      <c r="EH44" s="17">
        <v>7.9783710000000001</v>
      </c>
      <c r="EI44" s="17">
        <v>7.8151669999999998</v>
      </c>
      <c r="EJ44" s="17">
        <v>7.6930040000000002</v>
      </c>
      <c r="EK44" s="17">
        <v>7.5815359999999998</v>
      </c>
      <c r="EL44" s="17">
        <v>7.4661780000000002</v>
      </c>
      <c r="EM44" s="17">
        <v>7.3573009999999996</v>
      </c>
      <c r="EP44" s="21" t="s">
        <v>124</v>
      </c>
      <c r="EQ44" s="97">
        <v>12.585095000000001</v>
      </c>
      <c r="ER44" s="97">
        <v>12.463202000000001</v>
      </c>
      <c r="ES44" s="97">
        <v>12.302507</v>
      </c>
      <c r="ET44" s="97">
        <v>12.130046999999999</v>
      </c>
      <c r="EU44" s="97">
        <v>11.909822</v>
      </c>
      <c r="EV44" s="97">
        <v>11.675153</v>
      </c>
      <c r="EW44" s="97">
        <v>11.442299999999999</v>
      </c>
      <c r="EX44" s="97">
        <v>11.200562</v>
      </c>
      <c r="EY44" s="97">
        <v>10.980319</v>
      </c>
      <c r="EZ44" s="97">
        <v>10.781941</v>
      </c>
      <c r="FA44" s="97">
        <v>10.619431000000001</v>
      </c>
      <c r="FB44" s="97">
        <v>10.477053</v>
      </c>
      <c r="FC44" s="97">
        <v>10.329993</v>
      </c>
      <c r="FD44" s="97">
        <v>10.180915000000001</v>
      </c>
      <c r="FE44" s="97">
        <v>10.040151</v>
      </c>
      <c r="FF44" s="97">
        <v>9.9054059999999993</v>
      </c>
      <c r="FG44" s="97">
        <v>9.7622689999999999</v>
      </c>
      <c r="FH44" s="97">
        <v>9.6013129999999993</v>
      </c>
      <c r="FI44" s="97">
        <v>9.4204650000000001</v>
      </c>
      <c r="FJ44" s="97">
        <v>9.2396499999999993</v>
      </c>
      <c r="FK44" s="97">
        <v>9.0582130000000003</v>
      </c>
    </row>
    <row r="45" spans="2:167">
      <c r="B45" s="21" t="s">
        <v>125</v>
      </c>
      <c r="C45" s="97">
        <v>0</v>
      </c>
      <c r="D45" s="97">
        <v>2.0031340000000002</v>
      </c>
      <c r="E45" s="97">
        <v>4.0668410000000002</v>
      </c>
      <c r="F45" s="97">
        <v>6.3801829999999997</v>
      </c>
      <c r="G45" s="97">
        <v>8.7009519999999991</v>
      </c>
      <c r="H45" s="97">
        <v>10.77042</v>
      </c>
      <c r="I45" s="97">
        <v>10.644874</v>
      </c>
      <c r="J45" s="97">
        <v>10.519107</v>
      </c>
      <c r="K45" s="97">
        <v>10.389803000000001</v>
      </c>
      <c r="L45" s="97">
        <v>10.274931</v>
      </c>
      <c r="M45" s="97">
        <v>10.160411</v>
      </c>
      <c r="N45" s="97">
        <v>10.048489999999999</v>
      </c>
      <c r="O45" s="97">
        <v>9.9393080000000005</v>
      </c>
      <c r="P45" s="97">
        <v>9.8279420000000002</v>
      </c>
      <c r="Q45" s="97">
        <v>9.7470020000000002</v>
      </c>
      <c r="R45" s="97">
        <v>9.6815560000000005</v>
      </c>
      <c r="S45" s="97">
        <v>9.6083829999999999</v>
      </c>
      <c r="T45" s="97">
        <v>9.5454629999999998</v>
      </c>
      <c r="U45" s="97">
        <v>9.4698709999999995</v>
      </c>
      <c r="V45" s="97">
        <v>9.3961459999999999</v>
      </c>
      <c r="W45" s="97">
        <v>9.3165630000000004</v>
      </c>
      <c r="Z45" s="21" t="s">
        <v>125</v>
      </c>
      <c r="AA45" s="17">
        <v>0</v>
      </c>
      <c r="AB45" s="17">
        <v>1.286537</v>
      </c>
      <c r="AC45" s="17">
        <v>2.859381</v>
      </c>
      <c r="AD45" s="17">
        <v>4.6513650000000002</v>
      </c>
      <c r="AE45" s="17">
        <v>6.6077149999999998</v>
      </c>
      <c r="AF45" s="17">
        <v>8.4725560000000009</v>
      </c>
      <c r="AG45" s="17">
        <v>8.3461339999999993</v>
      </c>
      <c r="AH45" s="17">
        <v>8.2245019999999993</v>
      </c>
      <c r="AI45" s="17">
        <v>8.110652</v>
      </c>
      <c r="AJ45" s="17">
        <v>8.0098249999999993</v>
      </c>
      <c r="AK45" s="17">
        <v>7.9089960000000001</v>
      </c>
      <c r="AL45" s="17">
        <v>7.8144220000000004</v>
      </c>
      <c r="AM45" s="17">
        <v>7.7209110000000001</v>
      </c>
      <c r="AN45" s="17">
        <v>7.6398970000000004</v>
      </c>
      <c r="AO45" s="17">
        <v>7.5618489999999996</v>
      </c>
      <c r="AP45" s="17">
        <v>7.497128</v>
      </c>
      <c r="AQ45" s="17">
        <v>7.426037</v>
      </c>
      <c r="AR45" s="17">
        <v>7.3520899999999996</v>
      </c>
      <c r="AS45" s="17">
        <v>7.2755879999999999</v>
      </c>
      <c r="AT45" s="17">
        <v>7.1983430000000004</v>
      </c>
      <c r="AU45" s="17">
        <v>7.1180500000000002</v>
      </c>
      <c r="AX45" s="21" t="s">
        <v>125</v>
      </c>
      <c r="AY45" s="17">
        <v>0</v>
      </c>
      <c r="AZ45" s="17">
        <v>1.8768720000000001</v>
      </c>
      <c r="BA45" s="17">
        <v>3.951336</v>
      </c>
      <c r="BB45" s="17">
        <v>5.8479070000000002</v>
      </c>
      <c r="BC45" s="17">
        <v>7.8148739999999997</v>
      </c>
      <c r="BD45" s="17">
        <v>9.6639499999999998</v>
      </c>
      <c r="BE45" s="17">
        <v>9.5215990000000001</v>
      </c>
      <c r="BF45" s="17">
        <v>9.4029179999999997</v>
      </c>
      <c r="BG45" s="17">
        <v>9.2808349999999997</v>
      </c>
      <c r="BH45" s="17">
        <v>9.184037</v>
      </c>
      <c r="BI45" s="17">
        <v>9.0779460000000007</v>
      </c>
      <c r="BJ45" s="17">
        <v>8.9762810000000002</v>
      </c>
      <c r="BK45" s="17">
        <v>8.8807399999999994</v>
      </c>
      <c r="BL45" s="17">
        <v>8.7867239999999995</v>
      </c>
      <c r="BM45" s="17">
        <v>8.6983490000000003</v>
      </c>
      <c r="BN45" s="17">
        <v>8.5862800000000004</v>
      </c>
      <c r="BO45" s="17">
        <v>8.4792480000000001</v>
      </c>
      <c r="BP45" s="17">
        <v>8.3780990000000006</v>
      </c>
      <c r="BQ45" s="17">
        <v>8.2422649999999997</v>
      </c>
      <c r="BR45" s="17">
        <v>8.1207329999999995</v>
      </c>
      <c r="BS45" s="17">
        <v>8.0031140000000001</v>
      </c>
      <c r="BV45" s="21" t="s">
        <v>125</v>
      </c>
      <c r="BW45" s="17">
        <v>0</v>
      </c>
      <c r="BX45" s="17">
        <v>1.644253</v>
      </c>
      <c r="BY45" s="17">
        <v>3.2735300000000001</v>
      </c>
      <c r="BZ45" s="17">
        <v>4.9546869999999998</v>
      </c>
      <c r="CA45" s="17">
        <v>6.8001370000000003</v>
      </c>
      <c r="CB45" s="17">
        <v>8.5935310000000005</v>
      </c>
      <c r="CC45" s="17">
        <v>8.5082989999999992</v>
      </c>
      <c r="CD45" s="17">
        <v>8.4149860000000007</v>
      </c>
      <c r="CE45" s="17">
        <v>8.3133420000000005</v>
      </c>
      <c r="CF45" s="17">
        <v>8.2148430000000001</v>
      </c>
      <c r="CG45" s="17">
        <v>8.1313849999999999</v>
      </c>
      <c r="CH45" s="17">
        <v>8.0368929999999992</v>
      </c>
      <c r="CI45" s="17">
        <v>7.9528220000000003</v>
      </c>
      <c r="CJ45" s="17">
        <v>7.8507389999999999</v>
      </c>
      <c r="CK45" s="17">
        <v>7.7648380000000001</v>
      </c>
      <c r="CL45" s="17">
        <v>7.6819790000000001</v>
      </c>
      <c r="CM45" s="17">
        <v>7.596749</v>
      </c>
      <c r="CN45" s="17">
        <v>7.5156090000000004</v>
      </c>
      <c r="CO45" s="17">
        <v>7.4249809999999998</v>
      </c>
      <c r="CP45" s="17">
        <v>7.3424810000000003</v>
      </c>
      <c r="CQ45" s="17">
        <v>7.2586180000000002</v>
      </c>
      <c r="CT45" s="21" t="s">
        <v>125</v>
      </c>
      <c r="CU45" s="17">
        <v>0</v>
      </c>
      <c r="CV45" s="17">
        <v>1.7941720000000001</v>
      </c>
      <c r="CW45" s="17">
        <v>3.6123069999999999</v>
      </c>
      <c r="CX45" s="17">
        <v>5.5749449999999996</v>
      </c>
      <c r="CY45" s="17">
        <v>7.4305909999999997</v>
      </c>
      <c r="CZ45" s="17">
        <v>9.3285250000000008</v>
      </c>
      <c r="DA45" s="17">
        <v>9.2594290000000008</v>
      </c>
      <c r="DB45" s="17">
        <v>9.1573770000000003</v>
      </c>
      <c r="DC45" s="17">
        <v>9.0238709999999998</v>
      </c>
      <c r="DD45" s="17">
        <v>8.9179200000000005</v>
      </c>
      <c r="DE45" s="17">
        <v>8.8138930000000002</v>
      </c>
      <c r="DF45" s="17">
        <v>8.6894760000000009</v>
      </c>
      <c r="DG45" s="17">
        <v>8.5459060000000004</v>
      </c>
      <c r="DH45" s="17">
        <v>8.3961330000000007</v>
      </c>
      <c r="DI45" s="17">
        <v>8.236504</v>
      </c>
      <c r="DJ45" s="17">
        <v>8.1141950000000005</v>
      </c>
      <c r="DK45" s="17">
        <v>8.009919</v>
      </c>
      <c r="DL45" s="17">
        <v>7.9206709999999996</v>
      </c>
      <c r="DM45" s="17">
        <v>7.8464799999999997</v>
      </c>
      <c r="DN45" s="17">
        <v>7.7939930000000004</v>
      </c>
      <c r="DO45" s="17">
        <v>7.7522209999999996</v>
      </c>
      <c r="DR45" s="21" t="s">
        <v>125</v>
      </c>
      <c r="DS45" s="17">
        <v>0</v>
      </c>
      <c r="DT45" s="17">
        <v>2.6851940000000001</v>
      </c>
      <c r="DU45" s="17">
        <v>5.5645210000000001</v>
      </c>
      <c r="DV45" s="17">
        <v>8.5570190000000004</v>
      </c>
      <c r="DW45" s="17">
        <v>11.352563999999999</v>
      </c>
      <c r="DX45" s="17">
        <v>14.09751</v>
      </c>
      <c r="DY45" s="17">
        <v>13.704942000000001</v>
      </c>
      <c r="DZ45" s="17">
        <v>13.308286000000001</v>
      </c>
      <c r="EA45" s="17">
        <v>12.955149</v>
      </c>
      <c r="EB45" s="17">
        <v>12.715977000000001</v>
      </c>
      <c r="EC45" s="17">
        <v>12.471314</v>
      </c>
      <c r="ED45" s="17">
        <v>12.280343</v>
      </c>
      <c r="EE45" s="17">
        <v>12.079343</v>
      </c>
      <c r="EF45" s="17">
        <v>11.835311000000001</v>
      </c>
      <c r="EG45" s="17">
        <v>11.584419</v>
      </c>
      <c r="EH45" s="17">
        <v>11.309735</v>
      </c>
      <c r="EI45" s="17">
        <v>11.084498999999999</v>
      </c>
      <c r="EJ45" s="17">
        <v>10.917291000000001</v>
      </c>
      <c r="EK45" s="17">
        <v>10.765058</v>
      </c>
      <c r="EL45" s="17">
        <v>10.60711</v>
      </c>
      <c r="EM45" s="17">
        <v>10.458188</v>
      </c>
      <c r="EP45" s="21" t="s">
        <v>125</v>
      </c>
      <c r="EQ45" s="97">
        <v>0</v>
      </c>
      <c r="ER45" s="97">
        <v>1.6009819999999999</v>
      </c>
      <c r="ES45" s="97">
        <v>3.4939559999999998</v>
      </c>
      <c r="ET45" s="97">
        <v>5.4553599999999998</v>
      </c>
      <c r="EU45" s="97">
        <v>7.7434070000000004</v>
      </c>
      <c r="EV45" s="97">
        <v>10.116747999999999</v>
      </c>
      <c r="EW45" s="97">
        <v>9.9310550000000006</v>
      </c>
      <c r="EX45" s="97">
        <v>9.7361350000000009</v>
      </c>
      <c r="EY45" s="97">
        <v>9.5601690000000001</v>
      </c>
      <c r="EZ45" s="97">
        <v>9.4022780000000008</v>
      </c>
      <c r="FA45" s="97">
        <v>9.275684</v>
      </c>
      <c r="FB45" s="97">
        <v>9.1658819999999999</v>
      </c>
      <c r="FC45" s="97">
        <v>9.0519639999999999</v>
      </c>
      <c r="FD45" s="97">
        <v>8.9357819999999997</v>
      </c>
      <c r="FE45" s="97">
        <v>8.8266329999999993</v>
      </c>
      <c r="FF45" s="97">
        <v>8.7225789999999996</v>
      </c>
      <c r="FG45" s="97">
        <v>8.6108329999999995</v>
      </c>
      <c r="FH45" s="97">
        <v>8.4829249999999998</v>
      </c>
      <c r="FI45" s="97">
        <v>8.3369619999999998</v>
      </c>
      <c r="FJ45" s="97">
        <v>8.1904190000000003</v>
      </c>
      <c r="FK45" s="97">
        <v>8.0427250000000008</v>
      </c>
    </row>
    <row r="46" spans="2:167">
      <c r="B46" s="21" t="s">
        <v>126</v>
      </c>
      <c r="C46" s="97">
        <v>0</v>
      </c>
      <c r="D46" s="97">
        <v>0</v>
      </c>
      <c r="E46" s="97">
        <v>0</v>
      </c>
      <c r="F46" s="97">
        <v>0</v>
      </c>
      <c r="G46" s="97">
        <v>0</v>
      </c>
      <c r="H46" s="97">
        <v>0</v>
      </c>
      <c r="I46" s="97">
        <v>2.089874</v>
      </c>
      <c r="J46" s="97">
        <v>4.1516529999999996</v>
      </c>
      <c r="K46" s="97">
        <v>6.2164869999999999</v>
      </c>
      <c r="L46" s="97">
        <v>8.1194889999999997</v>
      </c>
      <c r="M46" s="97">
        <v>9.9920000000000009</v>
      </c>
      <c r="N46" s="97">
        <v>9.8885100000000001</v>
      </c>
      <c r="O46" s="97">
        <v>9.7875920000000001</v>
      </c>
      <c r="P46" s="97">
        <v>9.6843880000000002</v>
      </c>
      <c r="Q46" s="97">
        <v>9.611065</v>
      </c>
      <c r="R46" s="97">
        <v>9.5529320000000002</v>
      </c>
      <c r="S46" s="97">
        <v>9.4871180000000006</v>
      </c>
      <c r="T46" s="97">
        <v>9.4313549999999999</v>
      </c>
      <c r="U46" s="97">
        <v>9.3629770000000008</v>
      </c>
      <c r="V46" s="97">
        <v>9.2963000000000005</v>
      </c>
      <c r="W46" s="97">
        <v>9.22377</v>
      </c>
      <c r="Z46" s="21" t="s">
        <v>126</v>
      </c>
      <c r="AA46" s="17">
        <v>0</v>
      </c>
      <c r="AB46" s="17">
        <v>0</v>
      </c>
      <c r="AC46" s="17">
        <v>0</v>
      </c>
      <c r="AD46" s="17">
        <v>0</v>
      </c>
      <c r="AE46" s="17">
        <v>0</v>
      </c>
      <c r="AF46" s="17">
        <v>0</v>
      </c>
      <c r="AG46" s="17">
        <v>1.924758</v>
      </c>
      <c r="AH46" s="17">
        <v>3.7788819999999999</v>
      </c>
      <c r="AI46" s="17">
        <v>5.5301580000000001</v>
      </c>
      <c r="AJ46" s="17">
        <v>7.1165630000000002</v>
      </c>
      <c r="AK46" s="17">
        <v>8.6929010000000009</v>
      </c>
      <c r="AL46" s="17">
        <v>8.5910729999999997</v>
      </c>
      <c r="AM46" s="17">
        <v>8.4903659999999999</v>
      </c>
      <c r="AN46" s="17">
        <v>8.4033549999999995</v>
      </c>
      <c r="AO46" s="17">
        <v>8.3195639999999997</v>
      </c>
      <c r="AP46" s="17">
        <v>8.2504030000000004</v>
      </c>
      <c r="AQ46" s="17">
        <v>8.1741960000000002</v>
      </c>
      <c r="AR46" s="17">
        <v>8.0948139999999995</v>
      </c>
      <c r="AS46" s="17">
        <v>8.012575</v>
      </c>
      <c r="AT46" s="17">
        <v>7.9294909999999996</v>
      </c>
      <c r="AU46" s="17">
        <v>7.8429989999999998</v>
      </c>
      <c r="AX46" s="21" t="s">
        <v>126</v>
      </c>
      <c r="AY46" s="17">
        <v>0</v>
      </c>
      <c r="AZ46" s="17">
        <v>0</v>
      </c>
      <c r="BA46" s="17">
        <v>0</v>
      </c>
      <c r="BB46" s="17">
        <v>0</v>
      </c>
      <c r="BC46" s="17">
        <v>0</v>
      </c>
      <c r="BD46" s="17">
        <v>0</v>
      </c>
      <c r="BE46" s="17">
        <v>1.819717</v>
      </c>
      <c r="BF46" s="17">
        <v>3.3838149999999998</v>
      </c>
      <c r="BG46" s="17">
        <v>4.9724360000000001</v>
      </c>
      <c r="BH46" s="17">
        <v>6.2916780000000001</v>
      </c>
      <c r="BI46" s="17">
        <v>7.6973669999999998</v>
      </c>
      <c r="BJ46" s="17">
        <v>7.6122269999999999</v>
      </c>
      <c r="BK46" s="17">
        <v>7.5322570000000004</v>
      </c>
      <c r="BL46" s="17">
        <v>7.4535629999999999</v>
      </c>
      <c r="BM46" s="17">
        <v>7.379632</v>
      </c>
      <c r="BN46" s="17">
        <v>7.2855809999999996</v>
      </c>
      <c r="BO46" s="17">
        <v>7.1957519999999997</v>
      </c>
      <c r="BP46" s="17">
        <v>7.1109200000000001</v>
      </c>
      <c r="BQ46" s="17">
        <v>6.9965450000000002</v>
      </c>
      <c r="BR46" s="17">
        <v>6.8942560000000004</v>
      </c>
      <c r="BS46" s="17">
        <v>6.795293</v>
      </c>
      <c r="BV46" s="21" t="s">
        <v>126</v>
      </c>
      <c r="BW46" s="17">
        <v>0</v>
      </c>
      <c r="BX46" s="17">
        <v>0</v>
      </c>
      <c r="BY46" s="17">
        <v>0</v>
      </c>
      <c r="BZ46" s="17">
        <v>0</v>
      </c>
      <c r="CA46" s="17">
        <v>0</v>
      </c>
      <c r="CB46" s="17">
        <v>0</v>
      </c>
      <c r="CC46" s="17">
        <v>1.839745</v>
      </c>
      <c r="CD46" s="17">
        <v>3.7292909999999999</v>
      </c>
      <c r="CE46" s="17">
        <v>5.6970729999999996</v>
      </c>
      <c r="CF46" s="17">
        <v>7.5721930000000004</v>
      </c>
      <c r="CG46" s="17">
        <v>9.2800130000000003</v>
      </c>
      <c r="CH46" s="17">
        <v>9.1757580000000001</v>
      </c>
      <c r="CI46" s="17">
        <v>9.0833200000000005</v>
      </c>
      <c r="CJ46" s="17">
        <v>8.9702380000000002</v>
      </c>
      <c r="CK46" s="17">
        <v>8.875572</v>
      </c>
      <c r="CL46" s="17">
        <v>8.7843149999999994</v>
      </c>
      <c r="CM46" s="17">
        <v>8.6902819999999998</v>
      </c>
      <c r="CN46" s="17">
        <v>8.6008610000000001</v>
      </c>
      <c r="CO46" s="17">
        <v>8.5005070000000007</v>
      </c>
      <c r="CP46" s="17">
        <v>8.4093909999999994</v>
      </c>
      <c r="CQ46" s="17">
        <v>8.3166449999999994</v>
      </c>
      <c r="CT46" s="21" t="s">
        <v>126</v>
      </c>
      <c r="CU46" s="17">
        <v>0</v>
      </c>
      <c r="CV46" s="17">
        <v>0</v>
      </c>
      <c r="CW46" s="17">
        <v>0</v>
      </c>
      <c r="CX46" s="17">
        <v>0</v>
      </c>
      <c r="CY46" s="17">
        <v>0</v>
      </c>
      <c r="CZ46" s="17">
        <v>0</v>
      </c>
      <c r="DA46" s="17">
        <v>1.831887</v>
      </c>
      <c r="DB46" s="17">
        <v>3.9824419999999998</v>
      </c>
      <c r="DC46" s="17">
        <v>6.4268489999999998</v>
      </c>
      <c r="DD46" s="17">
        <v>8.5370080000000002</v>
      </c>
      <c r="DE46" s="17">
        <v>10.596112</v>
      </c>
      <c r="DF46" s="17">
        <v>10.453376</v>
      </c>
      <c r="DG46" s="17">
        <v>10.287409</v>
      </c>
      <c r="DH46" s="17">
        <v>10.113778999999999</v>
      </c>
      <c r="DI46" s="17">
        <v>9.9280489999999997</v>
      </c>
      <c r="DJ46" s="17">
        <v>9.7870849999999994</v>
      </c>
      <c r="DK46" s="17">
        <v>9.6677140000000001</v>
      </c>
      <c r="DL46" s="17">
        <v>9.5663429999999998</v>
      </c>
      <c r="DM46" s="17">
        <v>9.4830319999999997</v>
      </c>
      <c r="DN46" s="17">
        <v>9.4258659999999992</v>
      </c>
      <c r="DO46" s="17">
        <v>9.3815899999999992</v>
      </c>
      <c r="DR46" s="21" t="s">
        <v>126</v>
      </c>
      <c r="DS46" s="17">
        <v>0</v>
      </c>
      <c r="DT46" s="17">
        <v>0</v>
      </c>
      <c r="DU46" s="17">
        <v>0</v>
      </c>
      <c r="DV46" s="17">
        <v>0</v>
      </c>
      <c r="DW46" s="17">
        <v>0</v>
      </c>
      <c r="DX46" s="17">
        <v>0</v>
      </c>
      <c r="DY46" s="17">
        <v>3.1024479999999999</v>
      </c>
      <c r="DZ46" s="17">
        <v>6.2127850000000002</v>
      </c>
      <c r="EA46" s="17">
        <v>8.9958969999999994</v>
      </c>
      <c r="EB46" s="17">
        <v>10.961658999999999</v>
      </c>
      <c r="EC46" s="17">
        <v>12.954359999999999</v>
      </c>
      <c r="ED46" s="17">
        <v>12.757863</v>
      </c>
      <c r="EE46" s="17">
        <v>12.550891999999999</v>
      </c>
      <c r="EF46" s="17">
        <v>12.299142</v>
      </c>
      <c r="EG46" s="17">
        <v>12.040195000000001</v>
      </c>
      <c r="EH46" s="17">
        <v>11.756430999999999</v>
      </c>
      <c r="EI46" s="17">
        <v>11.523991000000001</v>
      </c>
      <c r="EJ46" s="17">
        <v>11.351829</v>
      </c>
      <c r="EK46" s="17">
        <v>11.195186</v>
      </c>
      <c r="EL46" s="17">
        <v>11.032548999999999</v>
      </c>
      <c r="EM46" s="17">
        <v>10.879250000000001</v>
      </c>
      <c r="EP46" s="21" t="s">
        <v>126</v>
      </c>
      <c r="EQ46" s="97">
        <v>0</v>
      </c>
      <c r="ER46" s="97">
        <v>0</v>
      </c>
      <c r="ES46" s="97">
        <v>0</v>
      </c>
      <c r="ET46" s="97">
        <v>0</v>
      </c>
      <c r="EU46" s="97">
        <v>0</v>
      </c>
      <c r="EV46" s="97">
        <v>0</v>
      </c>
      <c r="EW46" s="97">
        <v>2.540794</v>
      </c>
      <c r="EX46" s="97">
        <v>5.1141449999999997</v>
      </c>
      <c r="EY46" s="97">
        <v>7.4937209999999999</v>
      </c>
      <c r="EZ46" s="97">
        <v>9.6525909999999993</v>
      </c>
      <c r="FA46" s="97">
        <v>11.504794</v>
      </c>
      <c r="FB46" s="97">
        <v>11.373464999999999</v>
      </c>
      <c r="FC46" s="97">
        <v>11.237004000000001</v>
      </c>
      <c r="FD46" s="97">
        <v>11.097576</v>
      </c>
      <c r="FE46" s="97">
        <v>10.966806999999999</v>
      </c>
      <c r="FF46" s="97">
        <v>10.842309</v>
      </c>
      <c r="FG46" s="97">
        <v>10.708162</v>
      </c>
      <c r="FH46" s="97">
        <v>10.553774000000001</v>
      </c>
      <c r="FI46" s="97">
        <v>10.37677</v>
      </c>
      <c r="FJ46" s="97">
        <v>10.198853</v>
      </c>
      <c r="FK46" s="97">
        <v>10.019318</v>
      </c>
    </row>
    <row r="47" spans="2:167">
      <c r="B47" s="21" t="s">
        <v>127</v>
      </c>
      <c r="C47" s="97">
        <v>0</v>
      </c>
      <c r="D47" s="97">
        <v>0</v>
      </c>
      <c r="E47" s="97">
        <v>0</v>
      </c>
      <c r="F47" s="97">
        <v>0</v>
      </c>
      <c r="G47" s="97">
        <v>0</v>
      </c>
      <c r="H47" s="97">
        <v>0</v>
      </c>
      <c r="I47" s="97">
        <v>0</v>
      </c>
      <c r="J47" s="97">
        <v>0</v>
      </c>
      <c r="K47" s="97">
        <v>0</v>
      </c>
      <c r="L47" s="97">
        <v>0</v>
      </c>
      <c r="M47" s="97">
        <v>0</v>
      </c>
      <c r="N47" s="97">
        <v>1.924204</v>
      </c>
      <c r="O47" s="97">
        <v>3.7947989999999998</v>
      </c>
      <c r="P47" s="97">
        <v>5.6588060000000002</v>
      </c>
      <c r="Q47" s="97">
        <v>7.2072560000000001</v>
      </c>
      <c r="R47" s="97">
        <v>8.5872089999999996</v>
      </c>
      <c r="S47" s="97">
        <v>8.529458</v>
      </c>
      <c r="T47" s="97">
        <v>8.4807279999999992</v>
      </c>
      <c r="U47" s="97">
        <v>8.4206380000000003</v>
      </c>
      <c r="V47" s="97">
        <v>8.3620459999999994</v>
      </c>
      <c r="W47" s="97">
        <v>8.2981780000000001</v>
      </c>
      <c r="Z47" s="21" t="s">
        <v>127</v>
      </c>
      <c r="AA47" s="17">
        <v>0</v>
      </c>
      <c r="AB47" s="17">
        <v>0</v>
      </c>
      <c r="AC47" s="17">
        <v>0</v>
      </c>
      <c r="AD47" s="17">
        <v>0</v>
      </c>
      <c r="AE47" s="17">
        <v>0</v>
      </c>
      <c r="AF47" s="17">
        <v>0</v>
      </c>
      <c r="AG47" s="17">
        <v>0</v>
      </c>
      <c r="AH47" s="17">
        <v>0</v>
      </c>
      <c r="AI47" s="17">
        <v>0</v>
      </c>
      <c r="AJ47" s="17">
        <v>0</v>
      </c>
      <c r="AK47" s="17">
        <v>0</v>
      </c>
      <c r="AL47" s="17">
        <v>1.594301</v>
      </c>
      <c r="AM47" s="17">
        <v>3.1637719999999998</v>
      </c>
      <c r="AN47" s="17">
        <v>4.5653129999999997</v>
      </c>
      <c r="AO47" s="17">
        <v>5.9198009999999996</v>
      </c>
      <c r="AP47" s="17">
        <v>7.0999569999999999</v>
      </c>
      <c r="AQ47" s="17">
        <v>7.0348119999999996</v>
      </c>
      <c r="AR47" s="17">
        <v>6.9669270000000001</v>
      </c>
      <c r="AS47" s="17">
        <v>6.8965750000000003</v>
      </c>
      <c r="AT47" s="17">
        <v>6.8254890000000001</v>
      </c>
      <c r="AU47" s="17">
        <v>6.7514589999999997</v>
      </c>
      <c r="AX47" s="21" t="s">
        <v>127</v>
      </c>
      <c r="AY47" s="17">
        <v>0</v>
      </c>
      <c r="AZ47" s="17">
        <v>0</v>
      </c>
      <c r="BA47" s="17">
        <v>0</v>
      </c>
      <c r="BB47" s="17">
        <v>0</v>
      </c>
      <c r="BC47" s="17">
        <v>0</v>
      </c>
      <c r="BD47" s="17">
        <v>0</v>
      </c>
      <c r="BE47" s="17">
        <v>0</v>
      </c>
      <c r="BF47" s="17">
        <v>0</v>
      </c>
      <c r="BG47" s="17">
        <v>0</v>
      </c>
      <c r="BH47" s="17">
        <v>0</v>
      </c>
      <c r="BI47" s="17">
        <v>0</v>
      </c>
      <c r="BJ47" s="17">
        <v>1.4365559999999999</v>
      </c>
      <c r="BK47" s="17">
        <v>2.7971550000000001</v>
      </c>
      <c r="BL47" s="17">
        <v>4.1338499999999998</v>
      </c>
      <c r="BM47" s="17">
        <v>5.4006499999999997</v>
      </c>
      <c r="BN47" s="17">
        <v>6.9178959999999998</v>
      </c>
      <c r="BO47" s="17">
        <v>6.8328350000000002</v>
      </c>
      <c r="BP47" s="17">
        <v>6.7525209999999998</v>
      </c>
      <c r="BQ47" s="17">
        <v>6.6441290000000004</v>
      </c>
      <c r="BR47" s="17">
        <v>6.5472039999999998</v>
      </c>
      <c r="BS47" s="17">
        <v>6.453436</v>
      </c>
      <c r="BV47" s="21" t="s">
        <v>127</v>
      </c>
      <c r="BW47" s="17">
        <v>0</v>
      </c>
      <c r="BX47" s="17">
        <v>0</v>
      </c>
      <c r="BY47" s="17">
        <v>0</v>
      </c>
      <c r="BZ47" s="17">
        <v>0</v>
      </c>
      <c r="CA47" s="17">
        <v>0</v>
      </c>
      <c r="CB47" s="17">
        <v>0</v>
      </c>
      <c r="CC47" s="17">
        <v>0</v>
      </c>
      <c r="CD47" s="17">
        <v>0</v>
      </c>
      <c r="CE47" s="17">
        <v>0</v>
      </c>
      <c r="CF47" s="17">
        <v>0</v>
      </c>
      <c r="CG47" s="17">
        <v>0</v>
      </c>
      <c r="CH47" s="17">
        <v>1.9095979999999999</v>
      </c>
      <c r="CI47" s="17">
        <v>3.6636609999999998</v>
      </c>
      <c r="CJ47" s="17">
        <v>5.6099480000000002</v>
      </c>
      <c r="CK47" s="17">
        <v>7.3354949999999999</v>
      </c>
      <c r="CL47" s="17">
        <v>9.0007429999999999</v>
      </c>
      <c r="CM47" s="17">
        <v>8.9052710000000008</v>
      </c>
      <c r="CN47" s="17">
        <v>8.8145070000000008</v>
      </c>
      <c r="CO47" s="17">
        <v>8.7125210000000006</v>
      </c>
      <c r="CP47" s="17">
        <v>8.6199870000000001</v>
      </c>
      <c r="CQ47" s="17">
        <v>8.5257640000000006</v>
      </c>
      <c r="CT47" s="21" t="s">
        <v>127</v>
      </c>
      <c r="CU47" s="17">
        <v>0</v>
      </c>
      <c r="CV47" s="17">
        <v>0</v>
      </c>
      <c r="CW47" s="17">
        <v>0</v>
      </c>
      <c r="CX47" s="17">
        <v>0</v>
      </c>
      <c r="CY47" s="17">
        <v>0</v>
      </c>
      <c r="CZ47" s="17">
        <v>0</v>
      </c>
      <c r="DA47" s="17">
        <v>0</v>
      </c>
      <c r="DB47" s="17">
        <v>0</v>
      </c>
      <c r="DC47" s="17">
        <v>0</v>
      </c>
      <c r="DD47" s="17">
        <v>0</v>
      </c>
      <c r="DE47" s="17">
        <v>0</v>
      </c>
      <c r="DF47" s="17">
        <v>2.3717459999999999</v>
      </c>
      <c r="DG47" s="17">
        <v>4.9170780000000001</v>
      </c>
      <c r="DH47" s="17">
        <v>7.4907120000000003</v>
      </c>
      <c r="DI47" s="17">
        <v>10.128024999999999</v>
      </c>
      <c r="DJ47" s="17">
        <v>12.315391999999999</v>
      </c>
      <c r="DK47" s="17">
        <v>12.167199</v>
      </c>
      <c r="DL47" s="17">
        <v>12.041618</v>
      </c>
      <c r="DM47" s="17">
        <v>11.938731000000001</v>
      </c>
      <c r="DN47" s="17">
        <v>11.868736</v>
      </c>
      <c r="DO47" s="17">
        <v>11.81495</v>
      </c>
      <c r="DR47" s="21" t="s">
        <v>127</v>
      </c>
      <c r="DS47" s="17">
        <v>0</v>
      </c>
      <c r="DT47" s="17">
        <v>0</v>
      </c>
      <c r="DU47" s="17">
        <v>0</v>
      </c>
      <c r="DV47" s="17">
        <v>0</v>
      </c>
      <c r="DW47" s="17">
        <v>0</v>
      </c>
      <c r="DX47" s="17">
        <v>0</v>
      </c>
      <c r="DY47" s="17">
        <v>0</v>
      </c>
      <c r="DZ47" s="17">
        <v>0</v>
      </c>
      <c r="EA47" s="17">
        <v>0</v>
      </c>
      <c r="EB47" s="17">
        <v>0</v>
      </c>
      <c r="EC47" s="17">
        <v>0</v>
      </c>
      <c r="ED47" s="17">
        <v>1.803328</v>
      </c>
      <c r="EE47" s="17">
        <v>3.6769690000000002</v>
      </c>
      <c r="EF47" s="17">
        <v>5.8819990000000004</v>
      </c>
      <c r="EG47" s="17">
        <v>8.1298329999999996</v>
      </c>
      <c r="EH47" s="17">
        <v>10.551736</v>
      </c>
      <c r="EI47" s="17">
        <v>10.343494</v>
      </c>
      <c r="EJ47" s="17">
        <v>10.189344</v>
      </c>
      <c r="EK47" s="17">
        <v>10.049111</v>
      </c>
      <c r="EL47" s="17">
        <v>9.9034870000000002</v>
      </c>
      <c r="EM47" s="17">
        <v>9.766235</v>
      </c>
      <c r="EP47" s="21" t="s">
        <v>127</v>
      </c>
      <c r="EQ47" s="97">
        <v>0</v>
      </c>
      <c r="ER47" s="97">
        <v>0</v>
      </c>
      <c r="ES47" s="97">
        <v>0</v>
      </c>
      <c r="ET47" s="97">
        <v>0</v>
      </c>
      <c r="EU47" s="97">
        <v>0</v>
      </c>
      <c r="EV47" s="97">
        <v>0</v>
      </c>
      <c r="EW47" s="97">
        <v>0</v>
      </c>
      <c r="EX47" s="97">
        <v>0</v>
      </c>
      <c r="EY47" s="97">
        <v>0</v>
      </c>
      <c r="EZ47" s="97">
        <v>0</v>
      </c>
      <c r="FA47" s="97">
        <v>0</v>
      </c>
      <c r="FB47" s="97">
        <v>1.7927219999999999</v>
      </c>
      <c r="FC47" s="97">
        <v>3.6169220000000002</v>
      </c>
      <c r="FD47" s="97">
        <v>5.4387930000000004</v>
      </c>
      <c r="FE47" s="97">
        <v>7.1708259999999999</v>
      </c>
      <c r="FF47" s="97">
        <v>8.8355060000000005</v>
      </c>
      <c r="FG47" s="97">
        <v>8.7271509999999992</v>
      </c>
      <c r="FH47" s="97">
        <v>8.602271</v>
      </c>
      <c r="FI47" s="97">
        <v>8.4589280000000002</v>
      </c>
      <c r="FJ47" s="97">
        <v>8.3148049999999998</v>
      </c>
      <c r="FK47" s="97">
        <v>8.1693239999999996</v>
      </c>
    </row>
    <row r="48" spans="2:167">
      <c r="B48" s="21" t="s">
        <v>128</v>
      </c>
      <c r="C48" s="97">
        <v>0</v>
      </c>
      <c r="D48" s="97">
        <v>0</v>
      </c>
      <c r="E48" s="97">
        <v>0</v>
      </c>
      <c r="F48" s="97">
        <v>0</v>
      </c>
      <c r="G48" s="97">
        <v>0</v>
      </c>
      <c r="H48" s="97">
        <v>0</v>
      </c>
      <c r="I48" s="97">
        <v>0</v>
      </c>
      <c r="J48" s="97">
        <v>0</v>
      </c>
      <c r="K48" s="97">
        <v>0</v>
      </c>
      <c r="L48" s="97">
        <v>0</v>
      </c>
      <c r="M48" s="97">
        <v>0</v>
      </c>
      <c r="N48" s="97">
        <v>0</v>
      </c>
      <c r="O48" s="97">
        <v>0</v>
      </c>
      <c r="P48" s="97">
        <v>0</v>
      </c>
      <c r="Q48" s="97">
        <v>0</v>
      </c>
      <c r="R48" s="97">
        <v>0</v>
      </c>
      <c r="S48" s="97">
        <v>1.493055</v>
      </c>
      <c r="T48" s="97">
        <v>2.861961</v>
      </c>
      <c r="U48" s="97">
        <v>4.3390740000000001</v>
      </c>
      <c r="V48" s="97">
        <v>5.7739719999999997</v>
      </c>
      <c r="W48" s="97">
        <v>7.2500689999999999</v>
      </c>
      <c r="Z48" s="21" t="s">
        <v>128</v>
      </c>
      <c r="AA48" s="17">
        <v>0</v>
      </c>
      <c r="AB48" s="17">
        <v>0</v>
      </c>
      <c r="AC48" s="17">
        <v>0</v>
      </c>
      <c r="AD48" s="17">
        <v>0</v>
      </c>
      <c r="AE48" s="17">
        <v>0</v>
      </c>
      <c r="AF48" s="17">
        <v>0</v>
      </c>
      <c r="AG48" s="17">
        <v>0</v>
      </c>
      <c r="AH48" s="17">
        <v>0</v>
      </c>
      <c r="AI48" s="17">
        <v>0</v>
      </c>
      <c r="AJ48" s="17">
        <v>0</v>
      </c>
      <c r="AK48" s="17">
        <v>0</v>
      </c>
      <c r="AL48" s="17">
        <v>0</v>
      </c>
      <c r="AM48" s="17">
        <v>0</v>
      </c>
      <c r="AN48" s="17">
        <v>0</v>
      </c>
      <c r="AO48" s="17">
        <v>0</v>
      </c>
      <c r="AP48" s="17">
        <v>0</v>
      </c>
      <c r="AQ48" s="17">
        <v>1.3158030000000001</v>
      </c>
      <c r="AR48" s="17">
        <v>2.6614580000000001</v>
      </c>
      <c r="AS48" s="17">
        <v>4.0310620000000004</v>
      </c>
      <c r="AT48" s="17">
        <v>5.4033629999999997</v>
      </c>
      <c r="AU48" s="17">
        <v>6.8046850000000001</v>
      </c>
      <c r="AX48" s="21" t="s">
        <v>128</v>
      </c>
      <c r="AY48" s="17">
        <v>0</v>
      </c>
      <c r="AZ48" s="17">
        <v>0</v>
      </c>
      <c r="BA48" s="17">
        <v>0</v>
      </c>
      <c r="BB48" s="17">
        <v>0</v>
      </c>
      <c r="BC48" s="17">
        <v>0</v>
      </c>
      <c r="BD48" s="17">
        <v>0</v>
      </c>
      <c r="BE48" s="17">
        <v>0</v>
      </c>
      <c r="BF48" s="17">
        <v>0</v>
      </c>
      <c r="BG48" s="17">
        <v>0</v>
      </c>
      <c r="BH48" s="17">
        <v>0</v>
      </c>
      <c r="BI48" s="17">
        <v>0</v>
      </c>
      <c r="BJ48" s="17">
        <v>0</v>
      </c>
      <c r="BK48" s="17">
        <v>0</v>
      </c>
      <c r="BL48" s="17">
        <v>0</v>
      </c>
      <c r="BM48" s="17">
        <v>0</v>
      </c>
      <c r="BN48" s="17">
        <v>0</v>
      </c>
      <c r="BO48" s="17">
        <v>1.5312030000000001</v>
      </c>
      <c r="BP48" s="17">
        <v>2.9935</v>
      </c>
      <c r="BQ48" s="17">
        <v>4.8267579999999999</v>
      </c>
      <c r="BR48" s="17">
        <v>6.4788990000000002</v>
      </c>
      <c r="BS48" s="17">
        <v>8.0851319999999998</v>
      </c>
      <c r="BV48" s="21" t="s">
        <v>128</v>
      </c>
      <c r="BW48" s="17">
        <v>0</v>
      </c>
      <c r="BX48" s="17">
        <v>0</v>
      </c>
      <c r="BY48" s="17">
        <v>0</v>
      </c>
      <c r="BZ48" s="17">
        <v>0</v>
      </c>
      <c r="CA48" s="17">
        <v>0</v>
      </c>
      <c r="CB48" s="17">
        <v>0</v>
      </c>
      <c r="CC48" s="17">
        <v>0</v>
      </c>
      <c r="CD48" s="17">
        <v>0</v>
      </c>
      <c r="CE48" s="17">
        <v>0</v>
      </c>
      <c r="CF48" s="17">
        <v>0</v>
      </c>
      <c r="CG48" s="17">
        <v>0</v>
      </c>
      <c r="CH48" s="17">
        <v>0</v>
      </c>
      <c r="CI48" s="17">
        <v>0</v>
      </c>
      <c r="CJ48" s="17">
        <v>0</v>
      </c>
      <c r="CK48" s="17">
        <v>0</v>
      </c>
      <c r="CL48" s="17">
        <v>0</v>
      </c>
      <c r="CM48" s="17">
        <v>1.765277</v>
      </c>
      <c r="CN48" s="17">
        <v>3.4546489999999999</v>
      </c>
      <c r="CO48" s="17">
        <v>5.2418630000000004</v>
      </c>
      <c r="CP48" s="17">
        <v>6.9035099999999998</v>
      </c>
      <c r="CQ48" s="17">
        <v>8.5603280000000002</v>
      </c>
      <c r="CT48" s="21" t="s">
        <v>128</v>
      </c>
      <c r="CU48" s="17">
        <v>0</v>
      </c>
      <c r="CV48" s="17">
        <v>0</v>
      </c>
      <c r="CW48" s="17">
        <v>0</v>
      </c>
      <c r="CX48" s="17">
        <v>0</v>
      </c>
      <c r="CY48" s="17">
        <v>0</v>
      </c>
      <c r="CZ48" s="17">
        <v>0</v>
      </c>
      <c r="DA48" s="17">
        <v>0</v>
      </c>
      <c r="DB48" s="17">
        <v>0</v>
      </c>
      <c r="DC48" s="17">
        <v>0</v>
      </c>
      <c r="DD48" s="17">
        <v>0</v>
      </c>
      <c r="DE48" s="17">
        <v>0</v>
      </c>
      <c r="DF48" s="17">
        <v>0</v>
      </c>
      <c r="DG48" s="17">
        <v>0</v>
      </c>
      <c r="DH48" s="17">
        <v>0</v>
      </c>
      <c r="DI48" s="17">
        <v>0</v>
      </c>
      <c r="DJ48" s="17">
        <v>0</v>
      </c>
      <c r="DK48" s="17">
        <v>2.1069119999999999</v>
      </c>
      <c r="DL48" s="17">
        <v>4.0000739999999997</v>
      </c>
      <c r="DM48" s="17">
        <v>5.6822949999999999</v>
      </c>
      <c r="DN48" s="17">
        <v>7.0810820000000003</v>
      </c>
      <c r="DO48" s="17">
        <v>8.331645</v>
      </c>
      <c r="DR48" s="21" t="s">
        <v>128</v>
      </c>
      <c r="DS48" s="17">
        <v>0</v>
      </c>
      <c r="DT48" s="17">
        <v>0</v>
      </c>
      <c r="DU48" s="17">
        <v>0</v>
      </c>
      <c r="DV48" s="17">
        <v>0</v>
      </c>
      <c r="DW48" s="17">
        <v>0</v>
      </c>
      <c r="DX48" s="17">
        <v>0</v>
      </c>
      <c r="DY48" s="17">
        <v>0</v>
      </c>
      <c r="DZ48" s="17">
        <v>0</v>
      </c>
      <c r="EA48" s="17">
        <v>0</v>
      </c>
      <c r="EB48" s="17">
        <v>0</v>
      </c>
      <c r="EC48" s="17">
        <v>0</v>
      </c>
      <c r="ED48" s="17">
        <v>0</v>
      </c>
      <c r="EE48" s="17">
        <v>0</v>
      </c>
      <c r="EF48" s="17">
        <v>0</v>
      </c>
      <c r="EG48" s="17">
        <v>0</v>
      </c>
      <c r="EH48" s="17">
        <v>0</v>
      </c>
      <c r="EI48" s="17">
        <v>2.2264599999999999</v>
      </c>
      <c r="EJ48" s="17">
        <v>3.9323890000000001</v>
      </c>
      <c r="EK48" s="17">
        <v>5.4974270000000001</v>
      </c>
      <c r="EL48" s="17">
        <v>7.1040510000000001</v>
      </c>
      <c r="EM48" s="17">
        <v>8.6232900000000008</v>
      </c>
      <c r="EP48" s="21" t="s">
        <v>128</v>
      </c>
      <c r="EQ48" s="97">
        <v>0</v>
      </c>
      <c r="ER48" s="97">
        <v>0</v>
      </c>
      <c r="ES48" s="97">
        <v>0</v>
      </c>
      <c r="ET48" s="97">
        <v>0</v>
      </c>
      <c r="EU48" s="97">
        <v>0</v>
      </c>
      <c r="EV48" s="97">
        <v>0</v>
      </c>
      <c r="EW48" s="97">
        <v>0</v>
      </c>
      <c r="EX48" s="97">
        <v>0</v>
      </c>
      <c r="EY48" s="97">
        <v>0</v>
      </c>
      <c r="EZ48" s="97">
        <v>0</v>
      </c>
      <c r="FA48" s="97">
        <v>0</v>
      </c>
      <c r="FB48" s="97">
        <v>0</v>
      </c>
      <c r="FC48" s="97">
        <v>0</v>
      </c>
      <c r="FD48" s="97">
        <v>0</v>
      </c>
      <c r="FE48" s="97">
        <v>0</v>
      </c>
      <c r="FF48" s="97">
        <v>0</v>
      </c>
      <c r="FG48" s="97">
        <v>1.836355</v>
      </c>
      <c r="FH48" s="97">
        <v>3.831947</v>
      </c>
      <c r="FI48" s="97">
        <v>6.0084900000000001</v>
      </c>
      <c r="FJ48" s="97">
        <v>8.1631350000000005</v>
      </c>
      <c r="FK48" s="97">
        <v>10.30537</v>
      </c>
    </row>
    <row r="49" spans="3:159">
      <c r="C49" s="97"/>
      <c r="D49" s="97"/>
      <c r="E49" s="97"/>
      <c r="F49" s="97"/>
      <c r="G49" s="97"/>
      <c r="H49" s="97"/>
      <c r="I49" s="97"/>
      <c r="J49" s="97"/>
      <c r="K49" s="97"/>
      <c r="L49" s="97"/>
      <c r="M49" s="97"/>
      <c r="N49" s="97"/>
      <c r="O49" s="9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Q49" s="97"/>
      <c r="ER49" s="97"/>
      <c r="ES49" s="97"/>
      <c r="ET49" s="97"/>
      <c r="EU49" s="97"/>
      <c r="EV49" s="97"/>
      <c r="EW49" s="97"/>
      <c r="EX49" s="97"/>
      <c r="EY49" s="97"/>
      <c r="EZ49" s="97"/>
      <c r="FA49" s="97"/>
      <c r="FB49" s="97"/>
      <c r="FC49" s="97"/>
    </row>
    <row r="50" spans="3:159">
      <c r="C50" s="97"/>
      <c r="D50" s="97"/>
      <c r="E50" s="97"/>
      <c r="F50" s="97"/>
      <c r="G50" s="97"/>
      <c r="H50" s="97"/>
      <c r="I50" s="97"/>
      <c r="J50" s="97"/>
      <c r="K50" s="97"/>
      <c r="L50" s="97"/>
      <c r="M50" s="97"/>
      <c r="N50" s="97"/>
      <c r="O50" s="9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Q50" s="97"/>
      <c r="ER50" s="97"/>
      <c r="ES50" s="97"/>
      <c r="ET50" s="97"/>
      <c r="EU50" s="97"/>
      <c r="EV50" s="97"/>
      <c r="EW50" s="97"/>
      <c r="EX50" s="97"/>
      <c r="EY50" s="97"/>
      <c r="EZ50" s="97"/>
      <c r="FA50" s="97"/>
      <c r="FB50" s="97"/>
      <c r="FC50" s="97"/>
    </row>
    <row r="51" spans="3:159">
      <c r="C51" s="97"/>
      <c r="D51" s="97"/>
      <c r="E51" s="97"/>
      <c r="F51" s="97"/>
      <c r="G51" s="97"/>
      <c r="H51" s="97"/>
      <c r="I51" s="97"/>
      <c r="J51" s="97"/>
      <c r="K51" s="97"/>
      <c r="L51" s="97"/>
      <c r="M51" s="97"/>
      <c r="N51" s="97"/>
      <c r="O51" s="9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Q51" s="97"/>
      <c r="ER51" s="97"/>
      <c r="ES51" s="97"/>
      <c r="ET51" s="97"/>
      <c r="EU51" s="97"/>
      <c r="EV51" s="97"/>
      <c r="EW51" s="97"/>
      <c r="EX51" s="97"/>
      <c r="EY51" s="97"/>
      <c r="EZ51" s="97"/>
      <c r="FA51" s="97"/>
      <c r="FB51" s="97"/>
      <c r="FC51" s="97"/>
    </row>
    <row r="52" spans="3:159">
      <c r="C52" s="97"/>
      <c r="D52" s="97"/>
      <c r="E52" s="97"/>
      <c r="F52" s="97"/>
      <c r="G52" s="97"/>
      <c r="H52" s="97"/>
      <c r="I52" s="97"/>
      <c r="J52" s="97"/>
      <c r="K52" s="97"/>
      <c r="L52" s="97"/>
      <c r="M52" s="97"/>
      <c r="N52" s="97"/>
      <c r="O52" s="9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Q52" s="97"/>
      <c r="ER52" s="97"/>
      <c r="ES52" s="97"/>
      <c r="ET52" s="97"/>
      <c r="EU52" s="97"/>
      <c r="EV52" s="97"/>
      <c r="EW52" s="97"/>
      <c r="EX52" s="97"/>
      <c r="EY52" s="97"/>
      <c r="EZ52" s="97"/>
      <c r="FA52" s="97"/>
      <c r="FB52" s="97"/>
      <c r="FC52" s="97"/>
    </row>
    <row r="53" spans="3:159">
      <c r="C53" s="97"/>
      <c r="D53" s="97"/>
      <c r="E53" s="97"/>
      <c r="F53" s="97"/>
      <c r="G53" s="97"/>
      <c r="H53" s="97"/>
      <c r="I53" s="97"/>
      <c r="J53" s="97"/>
      <c r="K53" s="97"/>
      <c r="L53" s="97"/>
      <c r="M53" s="97"/>
      <c r="N53" s="97"/>
      <c r="O53" s="9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Q53" s="97"/>
      <c r="ER53" s="97"/>
      <c r="ES53" s="97"/>
      <c r="ET53" s="97"/>
      <c r="EU53" s="97"/>
      <c r="EV53" s="97"/>
      <c r="EW53" s="97"/>
      <c r="EX53" s="97"/>
      <c r="EY53" s="97"/>
      <c r="EZ53" s="97"/>
      <c r="FA53" s="97"/>
      <c r="FB53" s="97"/>
      <c r="FC53" s="97"/>
    </row>
    <row r="54" spans="3:159">
      <c r="C54" s="97"/>
      <c r="D54" s="97"/>
      <c r="E54" s="97"/>
      <c r="F54" s="97"/>
      <c r="G54" s="97"/>
      <c r="H54" s="97"/>
      <c r="I54" s="97"/>
      <c r="J54" s="97"/>
      <c r="K54" s="97"/>
      <c r="L54" s="97"/>
      <c r="M54" s="97"/>
      <c r="N54" s="97"/>
      <c r="O54" s="9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Q54" s="97"/>
      <c r="ER54" s="97"/>
      <c r="ES54" s="97"/>
      <c r="ET54" s="97"/>
      <c r="EU54" s="97"/>
      <c r="EV54" s="97"/>
      <c r="EW54" s="97"/>
      <c r="EX54" s="97"/>
      <c r="EY54" s="97"/>
      <c r="EZ54" s="97"/>
      <c r="FA54" s="97"/>
      <c r="FB54" s="97"/>
      <c r="FC54" s="97"/>
    </row>
    <row r="55" spans="3:159">
      <c r="C55" s="97"/>
      <c r="D55" s="97"/>
      <c r="E55" s="97"/>
      <c r="F55" s="97"/>
      <c r="G55" s="97"/>
      <c r="H55" s="97"/>
      <c r="I55" s="97"/>
      <c r="J55" s="97"/>
      <c r="K55" s="97"/>
      <c r="L55" s="97"/>
      <c r="M55" s="97"/>
      <c r="N55" s="97"/>
      <c r="O55" s="9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Q55" s="97"/>
      <c r="ER55" s="97"/>
      <c r="ES55" s="97"/>
      <c r="ET55" s="97"/>
      <c r="EU55" s="97"/>
      <c r="EV55" s="97"/>
      <c r="EW55" s="97"/>
      <c r="EX55" s="97"/>
      <c r="EY55" s="97"/>
      <c r="EZ55" s="97"/>
      <c r="FA55" s="97"/>
      <c r="FB55" s="97"/>
      <c r="FC55" s="97"/>
    </row>
    <row r="56" spans="3:159">
      <c r="C56" s="97"/>
      <c r="D56" s="97"/>
      <c r="E56" s="97"/>
      <c r="F56" s="97"/>
      <c r="G56" s="97"/>
      <c r="H56" s="97"/>
      <c r="I56" s="97"/>
      <c r="J56" s="97"/>
      <c r="K56" s="97"/>
      <c r="L56" s="97"/>
      <c r="M56" s="97"/>
      <c r="N56" s="97"/>
      <c r="O56" s="9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Q56" s="97"/>
      <c r="ER56" s="97"/>
      <c r="ES56" s="97"/>
      <c r="ET56" s="97"/>
      <c r="EU56" s="97"/>
      <c r="EV56" s="97"/>
      <c r="EW56" s="97"/>
      <c r="EX56" s="97"/>
      <c r="EY56" s="97"/>
      <c r="EZ56" s="97"/>
      <c r="FA56" s="97"/>
      <c r="FB56" s="97"/>
      <c r="FC56" s="97"/>
    </row>
    <row r="57" spans="3:159">
      <c r="C57" s="97"/>
      <c r="D57" s="97"/>
      <c r="E57" s="97"/>
      <c r="F57" s="97"/>
      <c r="G57" s="97"/>
      <c r="H57" s="97"/>
      <c r="I57" s="97"/>
      <c r="J57" s="97"/>
      <c r="K57" s="97"/>
      <c r="L57" s="97"/>
      <c r="M57" s="97"/>
      <c r="N57" s="97"/>
      <c r="O57" s="9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Q57" s="97"/>
      <c r="ER57" s="97"/>
      <c r="ES57" s="97"/>
      <c r="ET57" s="97"/>
      <c r="EU57" s="97"/>
      <c r="EV57" s="97"/>
      <c r="EW57" s="97"/>
      <c r="EX57" s="97"/>
      <c r="EY57" s="97"/>
      <c r="EZ57" s="97"/>
      <c r="FA57" s="97"/>
      <c r="FB57" s="97"/>
      <c r="FC57" s="97"/>
    </row>
    <row r="58" spans="3:159">
      <c r="C58" s="97"/>
      <c r="D58" s="97"/>
      <c r="E58" s="97"/>
      <c r="F58" s="97"/>
      <c r="G58" s="97"/>
      <c r="H58" s="97"/>
      <c r="I58" s="97"/>
      <c r="J58" s="97"/>
      <c r="K58" s="97"/>
      <c r="L58" s="97"/>
      <c r="M58" s="97"/>
      <c r="N58" s="97"/>
      <c r="O58" s="9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Q58" s="97"/>
      <c r="ER58" s="97"/>
      <c r="ES58" s="97"/>
      <c r="ET58" s="97"/>
      <c r="EU58" s="97"/>
      <c r="EV58" s="97"/>
      <c r="EW58" s="97"/>
      <c r="EX58" s="97"/>
      <c r="EY58" s="97"/>
      <c r="EZ58" s="97"/>
      <c r="FA58" s="97"/>
      <c r="FB58" s="97"/>
      <c r="FC58" s="97"/>
    </row>
    <row r="59" spans="3:159">
      <c r="C59" s="97"/>
      <c r="D59" s="97"/>
      <c r="E59" s="97"/>
      <c r="F59" s="97"/>
      <c r="G59" s="97"/>
      <c r="H59" s="97"/>
      <c r="I59" s="97"/>
      <c r="J59" s="97"/>
      <c r="K59" s="97"/>
      <c r="L59" s="97"/>
      <c r="M59" s="97"/>
      <c r="N59" s="97"/>
      <c r="O59" s="9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Q59" s="97"/>
      <c r="ER59" s="97"/>
      <c r="ES59" s="97"/>
      <c r="ET59" s="97"/>
      <c r="EU59" s="97"/>
      <c r="EV59" s="97"/>
      <c r="EW59" s="97"/>
      <c r="EX59" s="97"/>
      <c r="EY59" s="97"/>
      <c r="EZ59" s="97"/>
      <c r="FA59" s="97"/>
      <c r="FB59" s="97"/>
      <c r="FC59" s="97"/>
    </row>
    <row r="60" spans="3:159">
      <c r="C60" s="97"/>
      <c r="D60" s="97"/>
      <c r="E60" s="97"/>
      <c r="F60" s="97"/>
      <c r="G60" s="97"/>
      <c r="H60" s="97"/>
      <c r="I60" s="97"/>
      <c r="J60" s="97"/>
      <c r="K60" s="97"/>
      <c r="L60" s="97"/>
      <c r="M60" s="97"/>
      <c r="N60" s="97"/>
      <c r="O60" s="9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Q60" s="97"/>
      <c r="ER60" s="97"/>
      <c r="ES60" s="97"/>
      <c r="ET60" s="97"/>
      <c r="EU60" s="97"/>
      <c r="EV60" s="97"/>
      <c r="EW60" s="97"/>
      <c r="EX60" s="97"/>
      <c r="EY60" s="97"/>
      <c r="EZ60" s="97"/>
      <c r="FA60" s="97"/>
      <c r="FB60" s="97"/>
      <c r="FC60" s="97"/>
    </row>
    <row r="61" spans="3:159">
      <c r="C61" s="97"/>
      <c r="D61" s="97"/>
      <c r="E61" s="97"/>
      <c r="F61" s="97"/>
      <c r="G61" s="97"/>
      <c r="H61" s="97"/>
      <c r="I61" s="97"/>
      <c r="J61" s="97"/>
      <c r="K61" s="97"/>
      <c r="L61" s="97"/>
      <c r="M61" s="97"/>
      <c r="N61" s="97"/>
      <c r="O61" s="9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Q61" s="97"/>
      <c r="ER61" s="97"/>
      <c r="ES61" s="97"/>
      <c r="ET61" s="97"/>
      <c r="EU61" s="97"/>
      <c r="EV61" s="97"/>
      <c r="EW61" s="97"/>
      <c r="EX61" s="97"/>
      <c r="EY61" s="97"/>
      <c r="EZ61" s="97"/>
      <c r="FA61" s="97"/>
      <c r="FB61" s="97"/>
      <c r="FC61" s="97"/>
    </row>
    <row r="62" spans="3:159"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Q62" s="97"/>
      <c r="ER62" s="97"/>
      <c r="ES62" s="97"/>
      <c r="ET62" s="97"/>
      <c r="EU62" s="97"/>
      <c r="EV62" s="97"/>
      <c r="EW62" s="97"/>
      <c r="EX62" s="97"/>
      <c r="EY62" s="97"/>
      <c r="EZ62" s="97"/>
      <c r="FA62" s="97"/>
      <c r="FB62" s="97"/>
      <c r="FC62" s="97"/>
    </row>
    <row r="63" spans="3:159">
      <c r="C63" s="97"/>
      <c r="D63" s="97"/>
      <c r="E63" s="97"/>
      <c r="F63" s="97"/>
      <c r="G63" s="97"/>
      <c r="H63" s="97"/>
      <c r="I63" s="97"/>
      <c r="J63" s="97"/>
      <c r="K63" s="97"/>
      <c r="L63" s="97"/>
      <c r="M63" s="97"/>
      <c r="N63" s="97"/>
      <c r="O63" s="9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Q63" s="97"/>
      <c r="ER63" s="97"/>
      <c r="ES63" s="97"/>
      <c r="ET63" s="97"/>
      <c r="EU63" s="97"/>
      <c r="EV63" s="97"/>
      <c r="EW63" s="97"/>
      <c r="EX63" s="97"/>
      <c r="EY63" s="97"/>
      <c r="EZ63" s="97"/>
      <c r="FA63" s="97"/>
      <c r="FB63" s="97"/>
      <c r="FC63" s="97"/>
    </row>
    <row r="64" spans="3:159">
      <c r="C64" s="97"/>
      <c r="D64" s="97"/>
      <c r="E64" s="97"/>
      <c r="F64" s="97"/>
      <c r="G64" s="97"/>
      <c r="H64" s="97"/>
      <c r="I64" s="97"/>
      <c r="J64" s="97"/>
      <c r="K64" s="97"/>
      <c r="L64" s="97"/>
      <c r="M64" s="97"/>
      <c r="N64" s="97"/>
      <c r="O64" s="9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Q64" s="97"/>
      <c r="ER64" s="97"/>
      <c r="ES64" s="97"/>
      <c r="ET64" s="97"/>
      <c r="EU64" s="97"/>
      <c r="EV64" s="97"/>
      <c r="EW64" s="97"/>
      <c r="EX64" s="97"/>
      <c r="EY64" s="97"/>
      <c r="EZ64" s="97"/>
      <c r="FA64" s="97"/>
      <c r="FB64" s="97"/>
      <c r="FC64" s="97"/>
    </row>
    <row r="65" spans="3:159">
      <c r="C65" s="97"/>
      <c r="D65" s="97"/>
      <c r="E65" s="97"/>
      <c r="F65" s="97"/>
      <c r="G65" s="97"/>
      <c r="H65" s="97"/>
      <c r="I65" s="97"/>
      <c r="J65" s="97"/>
      <c r="K65" s="97"/>
      <c r="L65" s="97"/>
      <c r="M65" s="97"/>
      <c r="N65" s="97"/>
      <c r="O65" s="9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Q65" s="97"/>
      <c r="ER65" s="97"/>
      <c r="ES65" s="97"/>
      <c r="ET65" s="97"/>
      <c r="EU65" s="97"/>
      <c r="EV65" s="97"/>
      <c r="EW65" s="97"/>
      <c r="EX65" s="97"/>
      <c r="EY65" s="97"/>
      <c r="EZ65" s="97"/>
      <c r="FA65" s="97"/>
      <c r="FB65" s="97"/>
      <c r="FC65" s="97"/>
    </row>
    <row r="66" spans="3:159"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Q66" s="97"/>
      <c r="ER66" s="97"/>
      <c r="ES66" s="97"/>
      <c r="ET66" s="97"/>
      <c r="EU66" s="97"/>
      <c r="EV66" s="97"/>
      <c r="EW66" s="97"/>
      <c r="EX66" s="97"/>
      <c r="EY66" s="97"/>
      <c r="EZ66" s="97"/>
      <c r="FA66" s="97"/>
      <c r="FB66" s="97"/>
      <c r="FC66" s="97"/>
    </row>
    <row r="67" spans="3:159">
      <c r="C67" s="97"/>
      <c r="D67" s="97"/>
      <c r="E67" s="97"/>
      <c r="F67" s="97"/>
      <c r="G67" s="97"/>
      <c r="H67" s="97"/>
      <c r="I67" s="97"/>
      <c r="J67" s="97"/>
      <c r="K67" s="97"/>
      <c r="L67" s="97"/>
      <c r="M67" s="97"/>
      <c r="N67" s="97"/>
      <c r="O67" s="9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Q67" s="97"/>
      <c r="ER67" s="97"/>
      <c r="ES67" s="97"/>
      <c r="ET67" s="97"/>
      <c r="EU67" s="97"/>
      <c r="EV67" s="97"/>
      <c r="EW67" s="97"/>
      <c r="EX67" s="97"/>
      <c r="EY67" s="97"/>
      <c r="EZ67" s="97"/>
      <c r="FA67" s="97"/>
      <c r="FB67" s="97"/>
      <c r="FC67" s="97"/>
    </row>
    <row r="68" spans="3:159">
      <c r="C68" s="97"/>
      <c r="D68" s="97"/>
      <c r="E68" s="97"/>
      <c r="F68" s="97"/>
      <c r="G68" s="97"/>
      <c r="H68" s="97"/>
      <c r="I68" s="97"/>
      <c r="J68" s="97"/>
      <c r="K68" s="97"/>
      <c r="L68" s="97"/>
      <c r="M68" s="97"/>
      <c r="N68" s="97"/>
      <c r="O68" s="9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Q68" s="97"/>
      <c r="ER68" s="97"/>
      <c r="ES68" s="97"/>
      <c r="ET68" s="97"/>
      <c r="EU68" s="97"/>
      <c r="EV68" s="97"/>
      <c r="EW68" s="97"/>
      <c r="EX68" s="97"/>
      <c r="EY68" s="97"/>
      <c r="EZ68" s="97"/>
      <c r="FA68" s="97"/>
      <c r="FB68" s="97"/>
      <c r="FC68" s="97"/>
    </row>
    <row r="69" spans="3:159">
      <c r="C69" s="97"/>
      <c r="D69" s="97"/>
      <c r="E69" s="97"/>
      <c r="F69" s="97"/>
      <c r="G69" s="97"/>
      <c r="H69" s="97"/>
      <c r="I69" s="97"/>
      <c r="J69" s="97"/>
      <c r="K69" s="97"/>
      <c r="L69" s="97"/>
      <c r="M69" s="97"/>
      <c r="N69" s="97"/>
      <c r="O69" s="9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Q69" s="97"/>
      <c r="ER69" s="97"/>
      <c r="ES69" s="97"/>
      <c r="ET69" s="97"/>
      <c r="EU69" s="97"/>
      <c r="EV69" s="97"/>
      <c r="EW69" s="97"/>
      <c r="EX69" s="97"/>
      <c r="EY69" s="97"/>
      <c r="EZ69" s="97"/>
      <c r="FA69" s="97"/>
      <c r="FB69" s="97"/>
      <c r="FC69" s="97"/>
    </row>
    <row r="70" spans="3:159">
      <c r="C70" s="97"/>
      <c r="D70" s="97"/>
      <c r="E70" s="97"/>
      <c r="F70" s="97"/>
      <c r="G70" s="97"/>
      <c r="H70" s="97"/>
      <c r="I70" s="97"/>
      <c r="J70" s="97"/>
      <c r="K70" s="97"/>
      <c r="L70" s="97"/>
      <c r="M70" s="97"/>
      <c r="N70" s="97"/>
      <c r="O70" s="9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Q70" s="97"/>
      <c r="ER70" s="97"/>
      <c r="ES70" s="97"/>
      <c r="ET70" s="97"/>
      <c r="EU70" s="97"/>
      <c r="EV70" s="97"/>
      <c r="EW70" s="97"/>
      <c r="EX70" s="97"/>
      <c r="EY70" s="97"/>
      <c r="EZ70" s="97"/>
      <c r="FA70" s="97"/>
      <c r="FB70" s="97"/>
      <c r="FC70" s="97"/>
    </row>
    <row r="71" spans="3:159">
      <c r="C71" s="97"/>
      <c r="D71" s="97"/>
      <c r="E71" s="97"/>
      <c r="F71" s="97"/>
      <c r="G71" s="97"/>
      <c r="H71" s="97"/>
      <c r="I71" s="97"/>
      <c r="J71" s="97"/>
      <c r="K71" s="97"/>
      <c r="L71" s="97"/>
      <c r="M71" s="97"/>
      <c r="N71" s="97"/>
      <c r="O71" s="9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Q71" s="97"/>
      <c r="ER71" s="97"/>
      <c r="ES71" s="97"/>
      <c r="ET71" s="97"/>
      <c r="EU71" s="97"/>
      <c r="EV71" s="97"/>
      <c r="EW71" s="97"/>
      <c r="EX71" s="97"/>
      <c r="EY71" s="97"/>
      <c r="EZ71" s="97"/>
      <c r="FA71" s="97"/>
      <c r="FB71" s="97"/>
      <c r="FC71" s="97"/>
    </row>
    <row r="72" spans="3:159">
      <c r="C72" s="97"/>
      <c r="D72" s="97"/>
      <c r="E72" s="97"/>
      <c r="F72" s="97"/>
      <c r="G72" s="97"/>
      <c r="H72" s="97"/>
      <c r="I72" s="97"/>
      <c r="J72" s="97"/>
      <c r="K72" s="97"/>
      <c r="L72" s="97"/>
      <c r="M72" s="97"/>
      <c r="N72" s="97"/>
      <c r="O72" s="9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Q72" s="97"/>
      <c r="ER72" s="97"/>
      <c r="ES72" s="97"/>
      <c r="ET72" s="97"/>
      <c r="EU72" s="97"/>
      <c r="EV72" s="97"/>
      <c r="EW72" s="97"/>
      <c r="EX72" s="97"/>
      <c r="EY72" s="97"/>
      <c r="EZ72" s="97"/>
      <c r="FA72" s="97"/>
      <c r="FB72" s="97"/>
      <c r="FC72" s="97"/>
    </row>
    <row r="73" spans="3:159"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Q73" s="97"/>
      <c r="ER73" s="97"/>
      <c r="ES73" s="97"/>
      <c r="ET73" s="97"/>
      <c r="EU73" s="97"/>
      <c r="EV73" s="97"/>
      <c r="EW73" s="97"/>
      <c r="EX73" s="97"/>
      <c r="EY73" s="97"/>
      <c r="EZ73" s="97"/>
      <c r="FA73" s="97"/>
      <c r="FB73" s="97"/>
      <c r="FC73" s="97"/>
    </row>
    <row r="74" spans="3:159"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Q74" s="97"/>
      <c r="ER74" s="97"/>
      <c r="ES74" s="97"/>
      <c r="ET74" s="97"/>
      <c r="EU74" s="97"/>
      <c r="EV74" s="97"/>
      <c r="EW74" s="97"/>
      <c r="EX74" s="97"/>
      <c r="EY74" s="97"/>
      <c r="EZ74" s="97"/>
      <c r="FA74" s="97"/>
      <c r="FB74" s="97"/>
      <c r="FC74" s="97"/>
    </row>
    <row r="75" spans="3:159">
      <c r="C75" s="97"/>
      <c r="D75" s="97"/>
      <c r="E75" s="97"/>
      <c r="F75" s="97"/>
      <c r="G75" s="97"/>
      <c r="H75" s="97"/>
      <c r="I75" s="97"/>
      <c r="J75" s="97"/>
      <c r="K75" s="97"/>
      <c r="L75" s="97"/>
      <c r="M75" s="97"/>
      <c r="N75" s="97"/>
      <c r="O75" s="9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Q75" s="97"/>
      <c r="ER75" s="97"/>
      <c r="ES75" s="97"/>
      <c r="ET75" s="97"/>
      <c r="EU75" s="97"/>
      <c r="EV75" s="97"/>
      <c r="EW75" s="97"/>
      <c r="EX75" s="97"/>
      <c r="EY75" s="97"/>
      <c r="EZ75" s="97"/>
      <c r="FA75" s="97"/>
      <c r="FB75" s="97"/>
      <c r="FC75" s="97"/>
    </row>
    <row r="76" spans="3:159">
      <c r="C76" s="97"/>
      <c r="D76" s="97"/>
      <c r="E76" s="97"/>
      <c r="F76" s="97"/>
      <c r="G76" s="97"/>
      <c r="H76" s="97"/>
      <c r="I76" s="97"/>
      <c r="J76" s="97"/>
      <c r="K76" s="97"/>
      <c r="L76" s="97"/>
      <c r="M76" s="97"/>
      <c r="N76" s="97"/>
      <c r="O76" s="9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Q76" s="97"/>
      <c r="ER76" s="97"/>
      <c r="ES76" s="97"/>
      <c r="ET76" s="97"/>
      <c r="EU76" s="97"/>
      <c r="EV76" s="97"/>
      <c r="EW76" s="97"/>
      <c r="EX76" s="97"/>
      <c r="EY76" s="97"/>
      <c r="EZ76" s="97"/>
      <c r="FA76" s="97"/>
      <c r="FB76" s="97"/>
      <c r="FC76" s="97"/>
    </row>
    <row r="77" spans="3:159">
      <c r="C77" s="97"/>
      <c r="D77" s="97"/>
      <c r="E77" s="97"/>
      <c r="F77" s="97"/>
      <c r="G77" s="97"/>
      <c r="H77" s="97"/>
      <c r="I77" s="97"/>
      <c r="J77" s="97"/>
      <c r="K77" s="97"/>
      <c r="L77" s="97"/>
      <c r="M77" s="97"/>
      <c r="N77" s="97"/>
      <c r="O77" s="97"/>
      <c r="EQ77" s="97"/>
      <c r="ER77" s="97"/>
      <c r="ES77" s="97"/>
      <c r="ET77" s="97"/>
      <c r="EU77" s="97"/>
      <c r="EV77" s="97"/>
      <c r="EW77" s="97"/>
      <c r="EX77" s="97"/>
      <c r="EY77" s="97"/>
      <c r="EZ77" s="97"/>
      <c r="FA77" s="97"/>
      <c r="FB77" s="97"/>
      <c r="FC77" s="97"/>
    </row>
    <row r="78" spans="3:159">
      <c r="C78" s="97"/>
      <c r="D78" s="97"/>
      <c r="E78" s="97"/>
      <c r="F78" s="97"/>
      <c r="G78" s="97"/>
      <c r="H78" s="97"/>
      <c r="I78" s="97"/>
      <c r="J78" s="97"/>
      <c r="K78" s="97"/>
      <c r="L78" s="97"/>
      <c r="M78" s="97"/>
      <c r="N78" s="97"/>
      <c r="O78" s="97"/>
      <c r="EQ78" s="97"/>
      <c r="ER78" s="97"/>
      <c r="ES78" s="97"/>
      <c r="ET78" s="97"/>
      <c r="EU78" s="97"/>
      <c r="EV78" s="97"/>
      <c r="EW78" s="97"/>
      <c r="EX78" s="97"/>
      <c r="EY78" s="97"/>
      <c r="EZ78" s="97"/>
      <c r="FA78" s="97"/>
      <c r="FB78" s="97"/>
      <c r="FC78" s="97"/>
    </row>
    <row r="79" spans="3:159">
      <c r="C79" s="97"/>
      <c r="D79" s="97"/>
      <c r="E79" s="97"/>
      <c r="F79" s="97"/>
      <c r="G79" s="97"/>
      <c r="H79" s="97"/>
      <c r="I79" s="97"/>
      <c r="J79" s="97"/>
      <c r="K79" s="97"/>
      <c r="L79" s="97"/>
      <c r="M79" s="97"/>
      <c r="N79" s="97"/>
      <c r="O79" s="97"/>
      <c r="EQ79" s="97"/>
      <c r="ER79" s="97"/>
      <c r="ES79" s="97"/>
      <c r="ET79" s="97"/>
      <c r="EU79" s="97"/>
      <c r="EV79" s="97"/>
      <c r="EW79" s="97"/>
      <c r="EX79" s="97"/>
      <c r="EY79" s="97"/>
      <c r="EZ79" s="97"/>
      <c r="FA79" s="97"/>
      <c r="FB79" s="97"/>
      <c r="FC79" s="97"/>
    </row>
    <row r="80" spans="3:159">
      <c r="C80" s="97"/>
      <c r="D80" s="97"/>
      <c r="E80" s="97"/>
      <c r="F80" s="97"/>
      <c r="G80" s="97"/>
      <c r="H80" s="97"/>
      <c r="I80" s="97"/>
      <c r="J80" s="97"/>
      <c r="K80" s="97"/>
      <c r="L80" s="97"/>
      <c r="M80" s="97"/>
      <c r="N80" s="97"/>
      <c r="O80" s="97"/>
      <c r="EQ80" s="97"/>
      <c r="ER80" s="97"/>
      <c r="ES80" s="97"/>
      <c r="ET80" s="97"/>
      <c r="EU80" s="97"/>
      <c r="EV80" s="97"/>
      <c r="EW80" s="97"/>
      <c r="EX80" s="97"/>
      <c r="EY80" s="97"/>
      <c r="EZ80" s="97"/>
      <c r="FA80" s="97"/>
      <c r="FB80" s="97"/>
      <c r="FC80" s="97"/>
    </row>
    <row r="81" spans="3:159">
      <c r="C81" s="97"/>
      <c r="D81" s="97"/>
      <c r="E81" s="97"/>
      <c r="F81" s="97"/>
      <c r="G81" s="97"/>
      <c r="H81" s="97"/>
      <c r="I81" s="97"/>
      <c r="J81" s="97"/>
      <c r="K81" s="97"/>
      <c r="L81" s="97"/>
      <c r="M81" s="97"/>
      <c r="N81" s="97"/>
      <c r="O81" s="97"/>
      <c r="EQ81" s="97"/>
      <c r="ER81" s="97"/>
      <c r="ES81" s="97"/>
      <c r="ET81" s="97"/>
      <c r="EU81" s="97"/>
      <c r="EV81" s="97"/>
      <c r="EW81" s="97"/>
      <c r="EX81" s="97"/>
      <c r="EY81" s="97"/>
      <c r="EZ81" s="97"/>
      <c r="FA81" s="97"/>
      <c r="FB81" s="97"/>
      <c r="FC81" s="97"/>
    </row>
    <row r="82" spans="3:159">
      <c r="C82" s="97"/>
      <c r="D82" s="97"/>
      <c r="E82" s="97"/>
      <c r="F82" s="97"/>
      <c r="G82" s="97"/>
      <c r="H82" s="97"/>
      <c r="I82" s="97"/>
      <c r="J82" s="97"/>
      <c r="K82" s="97"/>
      <c r="L82" s="97"/>
      <c r="M82" s="97"/>
      <c r="N82" s="97"/>
      <c r="O82" s="97"/>
      <c r="EQ82" s="97"/>
      <c r="ER82" s="97"/>
      <c r="ES82" s="97"/>
      <c r="ET82" s="97"/>
      <c r="EU82" s="97"/>
      <c r="EV82" s="97"/>
      <c r="EW82" s="97"/>
      <c r="EX82" s="97"/>
      <c r="EY82" s="97"/>
      <c r="EZ82" s="97"/>
      <c r="FA82" s="97"/>
      <c r="FB82" s="97"/>
      <c r="FC82" s="97"/>
    </row>
    <row r="83" spans="3:159">
      <c r="C83" s="97"/>
      <c r="D83" s="97"/>
      <c r="E83" s="97"/>
      <c r="F83" s="97"/>
      <c r="G83" s="97"/>
      <c r="H83" s="97"/>
      <c r="I83" s="97"/>
      <c r="J83" s="97"/>
      <c r="K83" s="97"/>
      <c r="L83" s="97"/>
      <c r="M83" s="97"/>
      <c r="N83" s="97"/>
      <c r="O83" s="97"/>
      <c r="EQ83" s="97"/>
      <c r="ER83" s="97"/>
      <c r="ES83" s="97"/>
      <c r="ET83" s="97"/>
      <c r="EU83" s="97"/>
      <c r="EV83" s="97"/>
      <c r="EW83" s="97"/>
      <c r="EX83" s="97"/>
      <c r="EY83" s="97"/>
      <c r="EZ83" s="97"/>
      <c r="FA83" s="97"/>
      <c r="FB83" s="97"/>
      <c r="FC83" s="97"/>
    </row>
    <row r="84" spans="3:159">
      <c r="C84" s="97"/>
      <c r="D84" s="97"/>
      <c r="E84" s="97"/>
      <c r="F84" s="97"/>
      <c r="G84" s="97"/>
      <c r="H84" s="97"/>
      <c r="I84" s="97"/>
      <c r="J84" s="97"/>
      <c r="K84" s="97"/>
      <c r="L84" s="97"/>
      <c r="M84" s="97"/>
      <c r="N84" s="97"/>
      <c r="O84" s="97"/>
      <c r="EQ84" s="97"/>
      <c r="ER84" s="97"/>
      <c r="ES84" s="97"/>
      <c r="ET84" s="97"/>
      <c r="EU84" s="97"/>
      <c r="EV84" s="97"/>
      <c r="EW84" s="97"/>
      <c r="EX84" s="97"/>
      <c r="EY84" s="97"/>
      <c r="EZ84" s="97"/>
      <c r="FA84" s="97"/>
      <c r="FB84" s="97"/>
      <c r="FC84" s="97"/>
    </row>
    <row r="85" spans="3:159">
      <c r="C85" s="97"/>
      <c r="D85" s="97"/>
      <c r="E85" s="97"/>
      <c r="F85" s="97"/>
      <c r="G85" s="97"/>
      <c r="H85" s="97"/>
      <c r="I85" s="97"/>
      <c r="J85" s="97"/>
      <c r="K85" s="97"/>
      <c r="L85" s="97"/>
      <c r="M85" s="97"/>
      <c r="N85" s="97"/>
      <c r="O85" s="97"/>
      <c r="EQ85" s="97"/>
      <c r="ER85" s="97"/>
      <c r="ES85" s="97"/>
      <c r="ET85" s="97"/>
      <c r="EU85" s="97"/>
      <c r="EV85" s="97"/>
      <c r="EW85" s="97"/>
      <c r="EX85" s="97"/>
      <c r="EY85" s="97"/>
      <c r="EZ85" s="97"/>
      <c r="FA85" s="97"/>
      <c r="FB85" s="97"/>
      <c r="FC85" s="97"/>
    </row>
    <row r="86" spans="3:159">
      <c r="C86" s="97"/>
      <c r="D86" s="97"/>
      <c r="E86" s="97"/>
      <c r="F86" s="97"/>
      <c r="G86" s="97"/>
      <c r="H86" s="97"/>
      <c r="I86" s="97"/>
      <c r="J86" s="97"/>
      <c r="K86" s="97"/>
      <c r="L86" s="97"/>
      <c r="M86" s="97"/>
      <c r="N86" s="97"/>
      <c r="O86" s="97"/>
      <c r="EQ86" s="97"/>
      <c r="ER86" s="97"/>
      <c r="ES86" s="97"/>
      <c r="ET86" s="97"/>
      <c r="EU86" s="97"/>
      <c r="EV86" s="97"/>
      <c r="EW86" s="97"/>
      <c r="EX86" s="97"/>
      <c r="EY86" s="97"/>
      <c r="EZ86" s="97"/>
      <c r="FA86" s="97"/>
      <c r="FB86" s="97"/>
      <c r="FC86" s="97"/>
    </row>
    <row r="87" spans="3:159">
      <c r="C87" s="97"/>
      <c r="D87" s="97"/>
      <c r="E87" s="97"/>
      <c r="F87" s="97"/>
      <c r="G87" s="97"/>
      <c r="H87" s="97"/>
      <c r="I87" s="97"/>
      <c r="J87" s="97"/>
      <c r="K87" s="97"/>
      <c r="L87" s="97"/>
      <c r="M87" s="97"/>
      <c r="N87" s="97"/>
      <c r="O87" s="97"/>
      <c r="EQ87" s="97"/>
      <c r="ER87" s="97"/>
      <c r="ES87" s="97"/>
      <c r="ET87" s="97"/>
      <c r="EU87" s="97"/>
      <c r="EV87" s="97"/>
      <c r="EW87" s="97"/>
      <c r="EX87" s="97"/>
      <c r="EY87" s="97"/>
      <c r="EZ87" s="97"/>
      <c r="FA87" s="97"/>
      <c r="FB87" s="97"/>
      <c r="FC87" s="97"/>
    </row>
    <row r="88" spans="3:159">
      <c r="C88" s="97"/>
      <c r="D88" s="97"/>
      <c r="E88" s="97"/>
      <c r="F88" s="97"/>
      <c r="G88" s="97"/>
      <c r="H88" s="97"/>
      <c r="I88" s="97"/>
      <c r="J88" s="97"/>
      <c r="K88" s="97"/>
      <c r="L88" s="97"/>
      <c r="M88" s="97"/>
      <c r="N88" s="97"/>
      <c r="O88" s="97"/>
      <c r="EQ88" s="97"/>
      <c r="ER88" s="97"/>
      <c r="ES88" s="97"/>
      <c r="ET88" s="97"/>
      <c r="EU88" s="97"/>
      <c r="EV88" s="97"/>
      <c r="EW88" s="97"/>
      <c r="EX88" s="97"/>
      <c r="EY88" s="97"/>
      <c r="EZ88" s="97"/>
      <c r="FA88" s="97"/>
      <c r="FB88" s="97"/>
      <c r="FC88" s="97"/>
    </row>
    <row r="89" spans="3:159">
      <c r="C89" s="97"/>
      <c r="D89" s="97"/>
      <c r="E89" s="97"/>
      <c r="F89" s="97"/>
      <c r="G89" s="97"/>
      <c r="H89" s="97"/>
      <c r="I89" s="97"/>
      <c r="J89" s="97"/>
      <c r="K89" s="97"/>
      <c r="L89" s="97"/>
      <c r="M89" s="97"/>
      <c r="N89" s="97"/>
      <c r="O89" s="97"/>
      <c r="EQ89" s="97"/>
      <c r="ER89" s="97"/>
      <c r="ES89" s="97"/>
      <c r="ET89" s="97"/>
      <c r="EU89" s="97"/>
      <c r="EV89" s="97"/>
      <c r="EW89" s="97"/>
      <c r="EX89" s="97"/>
      <c r="EY89" s="97"/>
      <c r="EZ89" s="97"/>
      <c r="FA89" s="97"/>
      <c r="FB89" s="97"/>
      <c r="FC89" s="97"/>
    </row>
    <row r="90" spans="3:159">
      <c r="C90" s="97"/>
      <c r="D90" s="97"/>
      <c r="E90" s="97"/>
      <c r="F90" s="97"/>
      <c r="G90" s="97"/>
      <c r="H90" s="97"/>
      <c r="I90" s="97"/>
      <c r="J90" s="97"/>
      <c r="K90" s="97"/>
      <c r="L90" s="97"/>
      <c r="M90" s="97"/>
      <c r="N90" s="97"/>
      <c r="O90" s="97"/>
      <c r="EQ90" s="97"/>
      <c r="ER90" s="97"/>
      <c r="ES90" s="97"/>
      <c r="ET90" s="97"/>
      <c r="EU90" s="97"/>
      <c r="EV90" s="97"/>
      <c r="EW90" s="97"/>
      <c r="EX90" s="97"/>
      <c r="EY90" s="97"/>
      <c r="EZ90" s="97"/>
      <c r="FA90" s="97"/>
      <c r="FB90" s="97"/>
      <c r="FC90" s="97"/>
    </row>
    <row r="91" spans="3:159">
      <c r="C91" s="97"/>
      <c r="D91" s="97"/>
      <c r="E91" s="97"/>
      <c r="F91" s="97"/>
      <c r="G91" s="97"/>
      <c r="H91" s="97"/>
      <c r="I91" s="97"/>
      <c r="J91" s="97"/>
      <c r="K91" s="97"/>
      <c r="L91" s="97"/>
      <c r="M91" s="97"/>
      <c r="N91" s="97"/>
      <c r="O91" s="97"/>
      <c r="EQ91" s="97"/>
      <c r="ER91" s="97"/>
      <c r="ES91" s="97"/>
      <c r="ET91" s="97"/>
      <c r="EU91" s="97"/>
      <c r="EV91" s="97"/>
      <c r="EW91" s="97"/>
      <c r="EX91" s="97"/>
      <c r="EY91" s="97"/>
      <c r="EZ91" s="97"/>
      <c r="FA91" s="97"/>
      <c r="FB91" s="97"/>
      <c r="FC91" s="97"/>
    </row>
    <row r="92" spans="3:159">
      <c r="C92" s="97"/>
      <c r="D92" s="97"/>
      <c r="E92" s="97"/>
      <c r="F92" s="97"/>
      <c r="G92" s="97"/>
      <c r="H92" s="97"/>
      <c r="I92" s="97"/>
      <c r="J92" s="97"/>
      <c r="K92" s="97"/>
      <c r="L92" s="97"/>
      <c r="M92" s="97"/>
      <c r="N92" s="97"/>
      <c r="O92" s="97"/>
      <c r="EQ92" s="97"/>
      <c r="ER92" s="97"/>
      <c r="ES92" s="97"/>
      <c r="ET92" s="97"/>
      <c r="EU92" s="97"/>
      <c r="EV92" s="97"/>
      <c r="EW92" s="97"/>
      <c r="EX92" s="97"/>
      <c r="EY92" s="97"/>
      <c r="EZ92" s="97"/>
      <c r="FA92" s="97"/>
      <c r="FB92" s="97"/>
      <c r="FC92" s="97"/>
    </row>
    <row r="93" spans="3:159">
      <c r="C93" s="97"/>
      <c r="D93" s="97"/>
      <c r="E93" s="97"/>
      <c r="F93" s="97"/>
      <c r="G93" s="97"/>
      <c r="H93" s="97"/>
      <c r="I93" s="97"/>
      <c r="J93" s="97"/>
      <c r="K93" s="97"/>
      <c r="L93" s="97"/>
      <c r="M93" s="97"/>
      <c r="N93" s="97"/>
      <c r="O93" s="97"/>
      <c r="EQ93" s="97"/>
      <c r="ER93" s="97"/>
      <c r="ES93" s="97"/>
      <c r="ET93" s="97"/>
      <c r="EU93" s="97"/>
      <c r="EV93" s="97"/>
      <c r="EW93" s="97"/>
      <c r="EX93" s="97"/>
      <c r="EY93" s="97"/>
      <c r="EZ93" s="97"/>
      <c r="FA93" s="97"/>
      <c r="FB93" s="97"/>
      <c r="FC93" s="97"/>
    </row>
    <row r="94" spans="3:159">
      <c r="C94" s="97"/>
      <c r="D94" s="97"/>
      <c r="E94" s="97"/>
      <c r="F94" s="97"/>
      <c r="G94" s="97"/>
      <c r="H94" s="97"/>
      <c r="I94" s="97"/>
      <c r="J94" s="97"/>
      <c r="K94" s="97"/>
      <c r="L94" s="97"/>
      <c r="M94" s="97"/>
      <c r="N94" s="97"/>
      <c r="O94" s="97"/>
      <c r="EQ94" s="97"/>
      <c r="ER94" s="97"/>
      <c r="ES94" s="97"/>
      <c r="ET94" s="97"/>
      <c r="EU94" s="97"/>
      <c r="EV94" s="97"/>
      <c r="EW94" s="97"/>
      <c r="EX94" s="97"/>
      <c r="EY94" s="97"/>
      <c r="EZ94" s="97"/>
      <c r="FA94" s="97"/>
      <c r="FB94" s="97"/>
      <c r="FC94" s="97"/>
    </row>
    <row r="95" spans="3:159">
      <c r="C95" s="97"/>
      <c r="D95" s="97"/>
      <c r="E95" s="97"/>
      <c r="F95" s="97"/>
      <c r="G95" s="97"/>
      <c r="H95" s="97"/>
      <c r="I95" s="97"/>
      <c r="J95" s="97"/>
      <c r="K95" s="97"/>
      <c r="L95" s="97"/>
      <c r="M95" s="97"/>
      <c r="N95" s="97"/>
      <c r="O95" s="97"/>
      <c r="EQ95" s="97"/>
      <c r="ER95" s="97"/>
      <c r="ES95" s="97"/>
      <c r="ET95" s="97"/>
      <c r="EU95" s="97"/>
      <c r="EV95" s="97"/>
      <c r="EW95" s="97"/>
      <c r="EX95" s="97"/>
      <c r="EY95" s="97"/>
      <c r="EZ95" s="97"/>
      <c r="FA95" s="97"/>
      <c r="FB95" s="97"/>
      <c r="FC95" s="97"/>
    </row>
    <row r="96" spans="3:159">
      <c r="C96" s="97"/>
      <c r="D96" s="97"/>
      <c r="E96" s="97"/>
      <c r="F96" s="97"/>
      <c r="G96" s="97"/>
      <c r="H96" s="97"/>
      <c r="I96" s="97"/>
      <c r="J96" s="97"/>
      <c r="K96" s="97"/>
      <c r="L96" s="97"/>
      <c r="M96" s="97"/>
      <c r="N96" s="97"/>
      <c r="O96" s="97"/>
      <c r="EQ96" s="97"/>
      <c r="ER96" s="97"/>
      <c r="ES96" s="97"/>
      <c r="ET96" s="97"/>
      <c r="EU96" s="97"/>
      <c r="EV96" s="97"/>
      <c r="EW96" s="97"/>
      <c r="EX96" s="97"/>
      <c r="EY96" s="97"/>
      <c r="EZ96" s="97"/>
      <c r="FA96" s="97"/>
      <c r="FB96" s="97"/>
      <c r="FC96" s="97"/>
    </row>
    <row r="97" spans="3:159">
      <c r="C97" s="97"/>
      <c r="D97" s="97"/>
      <c r="E97" s="97"/>
      <c r="F97" s="97"/>
      <c r="G97" s="97"/>
      <c r="H97" s="97"/>
      <c r="I97" s="97"/>
      <c r="J97" s="97"/>
      <c r="K97" s="97"/>
      <c r="L97" s="97"/>
      <c r="M97" s="97"/>
      <c r="N97" s="97"/>
      <c r="O97" s="97"/>
      <c r="EQ97" s="97"/>
      <c r="ER97" s="97"/>
      <c r="ES97" s="97"/>
      <c r="ET97" s="97"/>
      <c r="EU97" s="97"/>
      <c r="EV97" s="97"/>
      <c r="EW97" s="97"/>
      <c r="EX97" s="97"/>
      <c r="EY97" s="97"/>
      <c r="EZ97" s="97"/>
      <c r="FA97" s="97"/>
      <c r="FB97" s="97"/>
      <c r="FC97" s="97"/>
    </row>
    <row r="98" spans="3:159">
      <c r="C98" s="97"/>
      <c r="D98" s="97"/>
      <c r="E98" s="97"/>
      <c r="F98" s="97"/>
      <c r="G98" s="97"/>
      <c r="H98" s="97"/>
      <c r="I98" s="97"/>
      <c r="J98" s="97"/>
      <c r="K98" s="97"/>
      <c r="L98" s="97"/>
      <c r="M98" s="97"/>
      <c r="N98" s="97"/>
      <c r="O98" s="97"/>
      <c r="EQ98" s="97"/>
      <c r="ER98" s="97"/>
      <c r="ES98" s="97"/>
      <c r="ET98" s="97"/>
      <c r="EU98" s="97"/>
      <c r="EV98" s="97"/>
      <c r="EW98" s="97"/>
      <c r="EX98" s="97"/>
      <c r="EY98" s="97"/>
      <c r="EZ98" s="97"/>
      <c r="FA98" s="97"/>
      <c r="FB98" s="97"/>
      <c r="FC98" s="97"/>
    </row>
    <row r="99" spans="3:159">
      <c r="C99" s="97"/>
      <c r="D99" s="97"/>
      <c r="E99" s="97"/>
      <c r="F99" s="97"/>
      <c r="G99" s="97"/>
      <c r="H99" s="97"/>
      <c r="I99" s="97"/>
      <c r="J99" s="97"/>
      <c r="K99" s="97"/>
      <c r="L99" s="97"/>
      <c r="M99" s="97"/>
      <c r="N99" s="97"/>
      <c r="O99" s="97"/>
      <c r="EQ99" s="97"/>
      <c r="ER99" s="97"/>
      <c r="ES99" s="97"/>
      <c r="ET99" s="97"/>
      <c r="EU99" s="97"/>
      <c r="EV99" s="97"/>
      <c r="EW99" s="97"/>
      <c r="EX99" s="97"/>
      <c r="EY99" s="97"/>
      <c r="EZ99" s="97"/>
      <c r="FA99" s="97"/>
      <c r="FB99" s="97"/>
      <c r="FC99" s="97"/>
    </row>
    <row r="100" spans="3:159">
      <c r="C100" s="97"/>
      <c r="D100" s="97"/>
      <c r="E100" s="97"/>
      <c r="F100" s="97"/>
      <c r="G100" s="97"/>
      <c r="H100" s="97"/>
      <c r="I100" s="97"/>
      <c r="J100" s="97"/>
      <c r="K100" s="97"/>
      <c r="L100" s="97"/>
      <c r="M100" s="97"/>
      <c r="N100" s="97"/>
      <c r="O100" s="97"/>
      <c r="EQ100" s="97"/>
      <c r="ER100" s="97"/>
      <c r="ES100" s="97"/>
      <c r="ET100" s="97"/>
      <c r="EU100" s="97"/>
      <c r="EV100" s="97"/>
      <c r="EW100" s="97"/>
      <c r="EX100" s="97"/>
      <c r="EY100" s="97"/>
      <c r="EZ100" s="97"/>
      <c r="FA100" s="97"/>
      <c r="FB100" s="97"/>
      <c r="FC100" s="97"/>
    </row>
    <row r="101" spans="3:159">
      <c r="C101" s="97"/>
      <c r="D101" s="97"/>
      <c r="E101" s="97"/>
      <c r="F101" s="97"/>
      <c r="G101" s="97"/>
      <c r="H101" s="97"/>
      <c r="I101" s="97"/>
      <c r="J101" s="97"/>
      <c r="K101" s="97"/>
      <c r="L101" s="97"/>
      <c r="M101" s="97"/>
      <c r="N101" s="97"/>
      <c r="O101" s="97"/>
      <c r="EQ101" s="97"/>
      <c r="ER101" s="97"/>
      <c r="ES101" s="97"/>
      <c r="ET101" s="97"/>
      <c r="EU101" s="97"/>
      <c r="EV101" s="97"/>
      <c r="EW101" s="97"/>
      <c r="EX101" s="97"/>
      <c r="EY101" s="97"/>
      <c r="EZ101" s="97"/>
      <c r="FA101" s="97"/>
      <c r="FB101" s="97"/>
      <c r="FC101" s="97"/>
    </row>
    <row r="102" spans="3:159">
      <c r="C102" s="97"/>
      <c r="D102" s="97"/>
      <c r="E102" s="97"/>
      <c r="F102" s="97"/>
      <c r="G102" s="97"/>
      <c r="H102" s="97"/>
      <c r="I102" s="97"/>
      <c r="J102" s="97"/>
      <c r="K102" s="97"/>
      <c r="L102" s="97"/>
      <c r="M102" s="97"/>
      <c r="N102" s="97"/>
      <c r="O102" s="97"/>
      <c r="EQ102" s="97"/>
      <c r="ER102" s="97"/>
      <c r="ES102" s="97"/>
      <c r="ET102" s="97"/>
      <c r="EU102" s="97"/>
      <c r="EV102" s="97"/>
      <c r="EW102" s="97"/>
      <c r="EX102" s="97"/>
      <c r="EY102" s="97"/>
      <c r="EZ102" s="97"/>
      <c r="FA102" s="97"/>
      <c r="FB102" s="97"/>
      <c r="FC102" s="97"/>
    </row>
    <row r="103" spans="3:159">
      <c r="C103" s="97"/>
      <c r="D103" s="97"/>
      <c r="E103" s="97"/>
      <c r="F103" s="97"/>
      <c r="G103" s="97"/>
      <c r="H103" s="97"/>
      <c r="I103" s="97"/>
      <c r="J103" s="97"/>
      <c r="K103" s="97"/>
      <c r="L103" s="97"/>
      <c r="M103" s="97"/>
      <c r="N103" s="97"/>
      <c r="O103" s="97"/>
      <c r="EQ103" s="97"/>
      <c r="ER103" s="97"/>
      <c r="ES103" s="97"/>
      <c r="ET103" s="97"/>
      <c r="EU103" s="97"/>
      <c r="EV103" s="97"/>
      <c r="EW103" s="97"/>
      <c r="EX103" s="97"/>
      <c r="EY103" s="97"/>
      <c r="EZ103" s="97"/>
      <c r="FA103" s="97"/>
      <c r="FB103" s="97"/>
      <c r="FC103" s="97"/>
    </row>
    <row r="104" spans="3:159">
      <c r="C104" s="97"/>
      <c r="D104" s="97"/>
      <c r="E104" s="97"/>
      <c r="F104" s="97"/>
      <c r="G104" s="97"/>
      <c r="H104" s="97"/>
      <c r="I104" s="97"/>
      <c r="J104" s="97"/>
      <c r="K104" s="97"/>
      <c r="L104" s="97"/>
      <c r="M104" s="97"/>
      <c r="N104" s="97"/>
      <c r="O104" s="97"/>
      <c r="EQ104" s="97"/>
      <c r="ER104" s="97"/>
      <c r="ES104" s="97"/>
      <c r="ET104" s="97"/>
      <c r="EU104" s="97"/>
      <c r="EV104" s="97"/>
      <c r="EW104" s="97"/>
      <c r="EX104" s="97"/>
      <c r="EY104" s="97"/>
      <c r="EZ104" s="97"/>
      <c r="FA104" s="97"/>
      <c r="FB104" s="97"/>
      <c r="FC104" s="97"/>
    </row>
    <row r="105" spans="3:159"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EQ105" s="97"/>
      <c r="ER105" s="97"/>
      <c r="ES105" s="97"/>
      <c r="ET105" s="97"/>
      <c r="EU105" s="97"/>
      <c r="EV105" s="97"/>
      <c r="EW105" s="97"/>
      <c r="EX105" s="97"/>
      <c r="EY105" s="97"/>
      <c r="EZ105" s="97"/>
      <c r="FA105" s="97"/>
      <c r="FB105" s="97"/>
      <c r="FC105" s="97"/>
    </row>
    <row r="106" spans="3:159">
      <c r="C106" s="97"/>
      <c r="D106" s="97"/>
      <c r="E106" s="97"/>
      <c r="F106" s="97"/>
      <c r="G106" s="97"/>
      <c r="H106" s="97"/>
      <c r="I106" s="97"/>
      <c r="J106" s="97"/>
      <c r="K106" s="97"/>
      <c r="L106" s="97"/>
      <c r="M106" s="97"/>
      <c r="N106" s="97"/>
      <c r="O106" s="97"/>
      <c r="EQ106" s="97"/>
      <c r="ER106" s="97"/>
      <c r="ES106" s="97"/>
      <c r="ET106" s="97"/>
      <c r="EU106" s="97"/>
      <c r="EV106" s="97"/>
      <c r="EW106" s="97"/>
      <c r="EX106" s="97"/>
      <c r="EY106" s="97"/>
      <c r="EZ106" s="97"/>
      <c r="FA106" s="97"/>
      <c r="FB106" s="97"/>
      <c r="FC106" s="97"/>
    </row>
    <row r="107" spans="3:159">
      <c r="C107" s="97"/>
      <c r="D107" s="97"/>
      <c r="E107" s="97"/>
      <c r="F107" s="97"/>
      <c r="G107" s="97"/>
      <c r="H107" s="97"/>
      <c r="I107" s="97"/>
      <c r="J107" s="97"/>
      <c r="K107" s="97"/>
      <c r="L107" s="97"/>
      <c r="M107" s="97"/>
      <c r="N107" s="97"/>
      <c r="O107" s="97"/>
    </row>
    <row r="108" spans="3:159">
      <c r="C108" s="97"/>
      <c r="D108" s="97"/>
      <c r="E108" s="97"/>
      <c r="F108" s="97"/>
      <c r="G108" s="97"/>
      <c r="H108" s="97"/>
      <c r="I108" s="97"/>
      <c r="J108" s="97"/>
      <c r="K108" s="97"/>
      <c r="L108" s="97"/>
      <c r="M108" s="97"/>
      <c r="N108" s="97"/>
      <c r="O108" s="97"/>
    </row>
    <row r="109" spans="3:159">
      <c r="C109" s="97"/>
      <c r="D109" s="97"/>
      <c r="E109" s="97"/>
      <c r="F109" s="97"/>
      <c r="G109" s="97"/>
      <c r="H109" s="97"/>
      <c r="I109" s="97"/>
      <c r="J109" s="97"/>
      <c r="K109" s="97"/>
      <c r="L109" s="97"/>
      <c r="M109" s="97"/>
      <c r="N109" s="97"/>
      <c r="O109" s="97"/>
    </row>
    <row r="110" spans="3:159">
      <c r="C110" s="97"/>
      <c r="D110" s="97"/>
      <c r="E110" s="97"/>
      <c r="F110" s="97"/>
      <c r="G110" s="97"/>
      <c r="H110" s="97"/>
      <c r="I110" s="97"/>
      <c r="J110" s="97"/>
      <c r="K110" s="97"/>
      <c r="L110" s="97"/>
      <c r="M110" s="97"/>
      <c r="N110" s="97"/>
      <c r="O110" s="97"/>
    </row>
    <row r="111" spans="3:159">
      <c r="C111" s="97"/>
      <c r="D111" s="97"/>
      <c r="E111" s="97"/>
      <c r="F111" s="97"/>
      <c r="G111" s="97"/>
      <c r="H111" s="97"/>
      <c r="I111" s="97"/>
      <c r="J111" s="97"/>
      <c r="K111" s="97"/>
      <c r="L111" s="97"/>
      <c r="M111" s="97"/>
      <c r="N111" s="97"/>
      <c r="O111" s="97"/>
    </row>
    <row r="112" spans="3:159">
      <c r="C112" s="97"/>
      <c r="D112" s="97"/>
      <c r="E112" s="97"/>
      <c r="F112" s="97"/>
      <c r="G112" s="97"/>
      <c r="H112" s="97"/>
      <c r="I112" s="97"/>
      <c r="J112" s="97"/>
      <c r="K112" s="97"/>
      <c r="L112" s="97"/>
      <c r="M112" s="97"/>
      <c r="N112" s="97"/>
      <c r="O112" s="97"/>
    </row>
    <row r="113" spans="3:15">
      <c r="C113" s="97"/>
      <c r="D113" s="97"/>
      <c r="E113" s="97"/>
      <c r="F113" s="97"/>
      <c r="G113" s="97"/>
      <c r="H113" s="97"/>
      <c r="I113" s="97"/>
      <c r="J113" s="97"/>
      <c r="K113" s="97"/>
      <c r="L113" s="97"/>
      <c r="M113" s="97"/>
      <c r="N113" s="97"/>
      <c r="O113" s="97"/>
    </row>
    <row r="114" spans="3:15">
      <c r="C114" s="97"/>
      <c r="D114" s="97"/>
      <c r="E114" s="97"/>
      <c r="F114" s="97"/>
      <c r="G114" s="97"/>
      <c r="H114" s="97"/>
      <c r="I114" s="97"/>
      <c r="J114" s="97"/>
      <c r="K114" s="97"/>
      <c r="L114" s="97"/>
      <c r="M114" s="97"/>
      <c r="N114" s="97"/>
      <c r="O114" s="97"/>
    </row>
    <row r="115" spans="3:15">
      <c r="C115" s="97"/>
      <c r="D115" s="97"/>
      <c r="E115" s="97"/>
      <c r="F115" s="97"/>
      <c r="G115" s="97"/>
      <c r="H115" s="97"/>
      <c r="I115" s="97"/>
      <c r="J115" s="97"/>
      <c r="K115" s="97"/>
      <c r="L115" s="97"/>
      <c r="M115" s="97"/>
      <c r="N115" s="97"/>
      <c r="O115" s="97"/>
    </row>
    <row r="116" spans="3:15">
      <c r="C116" s="97"/>
      <c r="D116" s="97"/>
      <c r="E116" s="97"/>
      <c r="F116" s="97"/>
      <c r="G116" s="97"/>
      <c r="H116" s="97"/>
      <c r="I116" s="97"/>
      <c r="J116" s="97"/>
      <c r="K116" s="97"/>
      <c r="L116" s="97"/>
      <c r="M116" s="97"/>
      <c r="N116" s="97"/>
      <c r="O116" s="97"/>
    </row>
    <row r="117" spans="3:15">
      <c r="C117" s="97"/>
      <c r="D117" s="97"/>
      <c r="E117" s="97"/>
      <c r="F117" s="97"/>
      <c r="G117" s="97"/>
      <c r="H117" s="97"/>
      <c r="I117" s="97"/>
      <c r="J117" s="97"/>
      <c r="K117" s="97"/>
      <c r="L117" s="97"/>
      <c r="M117" s="97"/>
      <c r="N117" s="97"/>
      <c r="O117" s="97"/>
    </row>
    <row r="118" spans="3:15">
      <c r="C118" s="97"/>
      <c r="D118" s="97"/>
      <c r="E118" s="97"/>
      <c r="F118" s="97"/>
      <c r="G118" s="97"/>
      <c r="H118" s="97"/>
      <c r="I118" s="97"/>
      <c r="J118" s="97"/>
      <c r="K118" s="97"/>
      <c r="L118" s="97"/>
      <c r="M118" s="97"/>
      <c r="N118" s="97"/>
      <c r="O118" s="97"/>
    </row>
    <row r="119" spans="3:15">
      <c r="C119" s="97"/>
      <c r="D119" s="97"/>
      <c r="E119" s="97"/>
      <c r="F119" s="97"/>
      <c r="G119" s="97"/>
      <c r="H119" s="97"/>
      <c r="I119" s="97"/>
      <c r="J119" s="97"/>
      <c r="K119" s="97"/>
      <c r="L119" s="97"/>
      <c r="M119" s="97"/>
      <c r="N119" s="97"/>
      <c r="O119" s="97"/>
    </row>
    <row r="120" spans="3:15">
      <c r="C120" s="97"/>
      <c r="D120" s="97"/>
      <c r="E120" s="97"/>
      <c r="F120" s="97"/>
      <c r="G120" s="97"/>
      <c r="H120" s="97"/>
      <c r="I120" s="97"/>
      <c r="J120" s="97"/>
      <c r="K120" s="97"/>
      <c r="L120" s="97"/>
      <c r="M120" s="97"/>
      <c r="N120" s="97"/>
      <c r="O120" s="97"/>
    </row>
    <row r="121" spans="3:15">
      <c r="C121" s="97"/>
      <c r="D121" s="97"/>
      <c r="E121" s="97"/>
      <c r="F121" s="97"/>
      <c r="G121" s="97"/>
      <c r="H121" s="97"/>
      <c r="I121" s="97"/>
      <c r="J121" s="97"/>
      <c r="K121" s="97"/>
      <c r="L121" s="97"/>
      <c r="M121" s="97"/>
      <c r="N121" s="97"/>
      <c r="O121" s="97"/>
    </row>
    <row r="122" spans="3:15">
      <c r="C122" s="97"/>
      <c r="D122" s="97"/>
      <c r="E122" s="97"/>
      <c r="F122" s="97"/>
      <c r="G122" s="97"/>
      <c r="H122" s="97"/>
      <c r="I122" s="97"/>
      <c r="J122" s="97"/>
      <c r="K122" s="97"/>
      <c r="L122" s="97"/>
      <c r="M122" s="97"/>
      <c r="N122" s="97"/>
      <c r="O122" s="97"/>
    </row>
    <row r="123" spans="3:15">
      <c r="C123" s="97"/>
      <c r="D123" s="97"/>
      <c r="E123" s="97"/>
      <c r="F123" s="97"/>
      <c r="G123" s="97"/>
      <c r="H123" s="97"/>
      <c r="I123" s="97"/>
      <c r="J123" s="97"/>
      <c r="K123" s="97"/>
      <c r="L123" s="97"/>
      <c r="M123" s="97"/>
      <c r="N123" s="97"/>
      <c r="O123" s="97"/>
    </row>
    <row r="124" spans="3:15">
      <c r="C124" s="97"/>
      <c r="D124" s="97"/>
      <c r="E124" s="97"/>
      <c r="F124" s="97"/>
      <c r="G124" s="97"/>
      <c r="H124" s="97"/>
      <c r="I124" s="97"/>
      <c r="J124" s="97"/>
      <c r="K124" s="97"/>
      <c r="L124" s="97"/>
      <c r="M124" s="97"/>
      <c r="N124" s="97"/>
      <c r="O124" s="97"/>
    </row>
    <row r="125" spans="3:15">
      <c r="C125" s="97"/>
      <c r="D125" s="97"/>
      <c r="E125" s="97"/>
      <c r="F125" s="97"/>
      <c r="G125" s="97"/>
      <c r="H125" s="97"/>
      <c r="I125" s="97"/>
      <c r="J125" s="97"/>
      <c r="K125" s="97"/>
      <c r="L125" s="97"/>
      <c r="M125" s="97"/>
      <c r="N125" s="97"/>
      <c r="O125" s="97"/>
    </row>
    <row r="126" spans="3:15">
      <c r="C126" s="97"/>
      <c r="D126" s="97"/>
      <c r="E126" s="97"/>
      <c r="F126" s="97"/>
      <c r="G126" s="97"/>
      <c r="H126" s="97"/>
      <c r="I126" s="97"/>
      <c r="J126" s="97"/>
      <c r="K126" s="97"/>
      <c r="L126" s="97"/>
      <c r="M126" s="97"/>
      <c r="N126" s="97"/>
      <c r="O126" s="97"/>
    </row>
    <row r="127" spans="3:15">
      <c r="C127" s="97"/>
      <c r="D127" s="97"/>
      <c r="E127" s="97"/>
      <c r="F127" s="97"/>
      <c r="G127" s="97"/>
      <c r="H127" s="97"/>
      <c r="I127" s="97"/>
      <c r="J127" s="97"/>
      <c r="K127" s="97"/>
      <c r="L127" s="97"/>
      <c r="M127" s="97"/>
      <c r="N127" s="97"/>
      <c r="O127" s="97"/>
    </row>
    <row r="128" spans="3:15">
      <c r="C128" s="97"/>
      <c r="D128" s="97"/>
      <c r="E128" s="97"/>
      <c r="F128" s="97"/>
      <c r="G128" s="97"/>
      <c r="H128" s="97"/>
      <c r="I128" s="97"/>
      <c r="J128" s="97"/>
      <c r="K128" s="97"/>
      <c r="L128" s="97"/>
      <c r="M128" s="97"/>
      <c r="N128" s="97"/>
      <c r="O128" s="97"/>
    </row>
    <row r="129" spans="3:15">
      <c r="C129" s="97"/>
      <c r="D129" s="97"/>
      <c r="E129" s="97"/>
      <c r="F129" s="97"/>
      <c r="G129" s="97"/>
      <c r="H129" s="97"/>
      <c r="I129" s="97"/>
      <c r="J129" s="97"/>
      <c r="K129" s="97"/>
      <c r="L129" s="97"/>
      <c r="M129" s="97"/>
      <c r="N129" s="97"/>
      <c r="O129" s="97"/>
    </row>
    <row r="130" spans="3:15">
      <c r="C130" s="97"/>
      <c r="D130" s="97"/>
      <c r="E130" s="97"/>
      <c r="F130" s="97"/>
      <c r="G130" s="97"/>
      <c r="H130" s="97"/>
      <c r="I130" s="97"/>
      <c r="J130" s="97"/>
      <c r="K130" s="97"/>
      <c r="L130" s="97"/>
      <c r="M130" s="97"/>
      <c r="N130" s="97"/>
      <c r="O130" s="97"/>
    </row>
    <row r="131" spans="3:15">
      <c r="C131" s="97"/>
      <c r="D131" s="97"/>
      <c r="E131" s="97"/>
      <c r="F131" s="97"/>
      <c r="G131" s="97"/>
      <c r="H131" s="97"/>
      <c r="I131" s="97"/>
      <c r="J131" s="97"/>
      <c r="K131" s="97"/>
      <c r="L131" s="97"/>
      <c r="M131" s="97"/>
      <c r="N131" s="97"/>
      <c r="O131" s="97"/>
    </row>
    <row r="132" spans="3:15">
      <c r="C132" s="97"/>
      <c r="D132" s="97"/>
      <c r="E132" s="97"/>
      <c r="F132" s="97"/>
      <c r="G132" s="97"/>
      <c r="H132" s="97"/>
      <c r="I132" s="97"/>
      <c r="J132" s="97"/>
      <c r="K132" s="97"/>
      <c r="L132" s="97"/>
      <c r="M132" s="97"/>
      <c r="N132" s="97"/>
      <c r="O132" s="97"/>
    </row>
    <row r="133" spans="3:15">
      <c r="C133" s="97"/>
      <c r="D133" s="97"/>
      <c r="E133" s="97"/>
      <c r="F133" s="97"/>
      <c r="G133" s="97"/>
      <c r="H133" s="97"/>
      <c r="I133" s="97"/>
      <c r="J133" s="97"/>
      <c r="K133" s="97"/>
      <c r="L133" s="97"/>
      <c r="M133" s="97"/>
      <c r="N133" s="97"/>
      <c r="O133" s="97"/>
    </row>
    <row r="134" spans="3:15">
      <c r="C134" s="97"/>
      <c r="D134" s="97"/>
      <c r="E134" s="97"/>
      <c r="F134" s="97"/>
      <c r="G134" s="97"/>
      <c r="H134" s="97"/>
      <c r="I134" s="97"/>
      <c r="J134" s="97"/>
      <c r="K134" s="97"/>
      <c r="L134" s="97"/>
      <c r="M134" s="97"/>
      <c r="N134" s="97"/>
      <c r="O134" s="97"/>
    </row>
    <row r="135" spans="3:15">
      <c r="C135" s="97"/>
      <c r="D135" s="97"/>
      <c r="E135" s="97"/>
      <c r="F135" s="97"/>
      <c r="G135" s="97"/>
      <c r="H135" s="97"/>
      <c r="I135" s="97"/>
      <c r="J135" s="97"/>
      <c r="K135" s="97"/>
      <c r="L135" s="97"/>
      <c r="M135" s="97"/>
      <c r="N135" s="97"/>
      <c r="O135" s="97"/>
    </row>
    <row r="136" spans="3:15">
      <c r="C136" s="97"/>
      <c r="D136" s="97"/>
      <c r="E136" s="97"/>
      <c r="F136" s="97"/>
      <c r="G136" s="97"/>
      <c r="H136" s="97"/>
      <c r="I136" s="97"/>
      <c r="J136" s="97"/>
      <c r="K136" s="97"/>
      <c r="L136" s="97"/>
      <c r="M136" s="97"/>
      <c r="N136" s="97"/>
      <c r="O136" s="97"/>
    </row>
    <row r="137" spans="3:15">
      <c r="C137" s="97"/>
      <c r="D137" s="97"/>
      <c r="E137" s="97"/>
      <c r="F137" s="97"/>
      <c r="G137" s="97"/>
      <c r="H137" s="97"/>
      <c r="I137" s="97"/>
      <c r="J137" s="97"/>
      <c r="K137" s="97"/>
      <c r="L137" s="97"/>
      <c r="M137" s="97"/>
      <c r="N137" s="97"/>
      <c r="O137" s="97"/>
    </row>
    <row r="138" spans="3:15">
      <c r="C138" s="97"/>
      <c r="D138" s="97"/>
      <c r="E138" s="97"/>
      <c r="F138" s="97"/>
      <c r="G138" s="97"/>
      <c r="H138" s="97"/>
      <c r="I138" s="97"/>
      <c r="J138" s="97"/>
      <c r="K138" s="97"/>
      <c r="L138" s="97"/>
      <c r="M138" s="97"/>
      <c r="N138" s="97"/>
      <c r="O138" s="97"/>
    </row>
    <row r="139" spans="3:15">
      <c r="C139" s="97"/>
      <c r="D139" s="97"/>
      <c r="E139" s="97"/>
      <c r="F139" s="97"/>
      <c r="G139" s="97"/>
      <c r="H139" s="97"/>
      <c r="I139" s="97"/>
      <c r="J139" s="97"/>
      <c r="K139" s="97"/>
      <c r="L139" s="97"/>
      <c r="M139" s="97"/>
      <c r="N139" s="97"/>
      <c r="O139" s="97"/>
    </row>
    <row r="140" spans="3:15">
      <c r="C140" s="97"/>
      <c r="D140" s="97"/>
      <c r="E140" s="97"/>
      <c r="F140" s="97"/>
      <c r="G140" s="97"/>
      <c r="H140" s="97"/>
      <c r="I140" s="97"/>
      <c r="J140" s="97"/>
      <c r="K140" s="97"/>
      <c r="L140" s="97"/>
      <c r="M140" s="97"/>
      <c r="N140" s="97"/>
      <c r="O140" s="97"/>
    </row>
    <row r="141" spans="3:15">
      <c r="C141" s="97"/>
      <c r="D141" s="97"/>
      <c r="E141" s="97"/>
      <c r="F141" s="97"/>
      <c r="G141" s="97"/>
      <c r="H141" s="97"/>
      <c r="I141" s="97"/>
      <c r="J141" s="97"/>
      <c r="K141" s="97"/>
      <c r="L141" s="97"/>
      <c r="M141" s="97"/>
      <c r="N141" s="97"/>
      <c r="O141" s="97"/>
    </row>
    <row r="142" spans="3:15">
      <c r="C142" s="97"/>
      <c r="D142" s="97"/>
      <c r="E142" s="97"/>
      <c r="F142" s="97"/>
      <c r="G142" s="97"/>
      <c r="H142" s="97"/>
      <c r="I142" s="97"/>
      <c r="J142" s="97"/>
      <c r="K142" s="97"/>
      <c r="L142" s="97"/>
      <c r="M142" s="97"/>
      <c r="N142" s="97"/>
      <c r="O142" s="97"/>
    </row>
    <row r="143" spans="3:15">
      <c r="C143" s="97"/>
      <c r="D143" s="97"/>
      <c r="E143" s="97"/>
      <c r="F143" s="97"/>
      <c r="G143" s="97"/>
      <c r="H143" s="97"/>
      <c r="I143" s="97"/>
      <c r="J143" s="97"/>
      <c r="K143" s="97"/>
      <c r="L143" s="97"/>
      <c r="M143" s="97"/>
      <c r="N143" s="97"/>
      <c r="O143" s="97"/>
    </row>
    <row r="144" spans="3:15">
      <c r="C144" s="97"/>
      <c r="D144" s="97"/>
      <c r="E144" s="97"/>
      <c r="F144" s="97"/>
      <c r="G144" s="97"/>
      <c r="H144" s="97"/>
      <c r="I144" s="97"/>
      <c r="J144" s="97"/>
      <c r="K144" s="97"/>
      <c r="L144" s="97"/>
      <c r="M144" s="97"/>
      <c r="N144" s="97"/>
      <c r="O144" s="97"/>
    </row>
    <row r="145" spans="3:15">
      <c r="C145" s="97"/>
      <c r="D145" s="97"/>
      <c r="E145" s="97"/>
      <c r="F145" s="97"/>
      <c r="G145" s="97"/>
      <c r="H145" s="97"/>
      <c r="I145" s="97"/>
      <c r="J145" s="97"/>
      <c r="K145" s="97"/>
      <c r="L145" s="97"/>
      <c r="M145" s="97"/>
      <c r="N145" s="97"/>
      <c r="O145" s="97"/>
    </row>
    <row r="146" spans="3:15">
      <c r="C146" s="97"/>
      <c r="D146" s="97"/>
      <c r="E146" s="97"/>
      <c r="F146" s="97"/>
      <c r="G146" s="97"/>
      <c r="H146" s="97"/>
      <c r="I146" s="97"/>
      <c r="J146" s="97"/>
      <c r="K146" s="97"/>
      <c r="L146" s="97"/>
      <c r="M146" s="97"/>
      <c r="N146" s="97"/>
      <c r="O146" s="97"/>
    </row>
    <row r="147" spans="3:15">
      <c r="C147" s="97"/>
      <c r="D147" s="97"/>
      <c r="E147" s="97"/>
      <c r="F147" s="97"/>
      <c r="G147" s="97"/>
      <c r="H147" s="97"/>
      <c r="I147" s="97"/>
      <c r="J147" s="97"/>
      <c r="K147" s="97"/>
      <c r="L147" s="97"/>
      <c r="M147" s="97"/>
      <c r="N147" s="97"/>
      <c r="O147" s="97"/>
    </row>
    <row r="148" spans="3:15">
      <c r="C148" s="97"/>
      <c r="D148" s="97"/>
      <c r="E148" s="97"/>
      <c r="F148" s="97"/>
      <c r="G148" s="97"/>
      <c r="H148" s="97"/>
      <c r="I148" s="97"/>
      <c r="J148" s="97"/>
      <c r="K148" s="97"/>
      <c r="L148" s="97"/>
      <c r="M148" s="97"/>
      <c r="N148" s="97"/>
      <c r="O148" s="97"/>
    </row>
    <row r="149" spans="3:15">
      <c r="C149" s="97"/>
      <c r="D149" s="97"/>
      <c r="E149" s="97"/>
      <c r="F149" s="97"/>
      <c r="G149" s="97"/>
      <c r="H149" s="97"/>
      <c r="I149" s="97"/>
      <c r="J149" s="97"/>
      <c r="K149" s="97"/>
      <c r="L149" s="97"/>
      <c r="M149" s="97"/>
      <c r="N149" s="97"/>
      <c r="O149" s="97"/>
    </row>
    <row r="150" spans="3:15">
      <c r="C150" s="97"/>
      <c r="D150" s="97"/>
      <c r="E150" s="97"/>
      <c r="F150" s="97"/>
      <c r="G150" s="97"/>
      <c r="H150" s="97"/>
      <c r="I150" s="97"/>
      <c r="J150" s="97"/>
      <c r="K150" s="97"/>
      <c r="L150" s="97"/>
      <c r="M150" s="97"/>
      <c r="N150" s="97"/>
      <c r="O150" s="97"/>
    </row>
    <row r="151" spans="3:15">
      <c r="C151" s="97"/>
      <c r="D151" s="97"/>
      <c r="E151" s="97"/>
      <c r="F151" s="97"/>
      <c r="G151" s="97"/>
      <c r="H151" s="97"/>
      <c r="I151" s="97"/>
      <c r="J151" s="97"/>
      <c r="K151" s="97"/>
      <c r="L151" s="97"/>
      <c r="M151" s="97"/>
      <c r="N151" s="97"/>
      <c r="O151" s="97"/>
    </row>
    <row r="152" spans="3:15">
      <c r="C152" s="97"/>
      <c r="D152" s="97"/>
      <c r="E152" s="97"/>
      <c r="F152" s="97"/>
      <c r="G152" s="97"/>
      <c r="H152" s="97"/>
      <c r="I152" s="97"/>
      <c r="J152" s="97"/>
      <c r="K152" s="97"/>
      <c r="L152" s="97"/>
      <c r="M152" s="97"/>
      <c r="N152" s="97"/>
      <c r="O152" s="97"/>
    </row>
    <row r="153" spans="3:15">
      <c r="C153" s="97"/>
      <c r="D153" s="97"/>
      <c r="E153" s="97"/>
      <c r="F153" s="97"/>
      <c r="G153" s="97"/>
      <c r="H153" s="97"/>
      <c r="I153" s="97"/>
      <c r="J153" s="97"/>
      <c r="K153" s="97"/>
      <c r="L153" s="97"/>
      <c r="M153" s="97"/>
      <c r="N153" s="97"/>
      <c r="O153" s="97"/>
    </row>
    <row r="154" spans="3:15">
      <c r="C154" s="97"/>
      <c r="D154" s="97"/>
      <c r="E154" s="97"/>
      <c r="F154" s="97"/>
      <c r="G154" s="97"/>
      <c r="H154" s="97"/>
      <c r="I154" s="97"/>
      <c r="J154" s="97"/>
      <c r="K154" s="97"/>
      <c r="L154" s="97"/>
      <c r="M154" s="97"/>
      <c r="N154" s="97"/>
      <c r="O154" s="97"/>
    </row>
    <row r="155" spans="3:15">
      <c r="C155" s="97"/>
      <c r="D155" s="97"/>
      <c r="E155" s="97"/>
      <c r="F155" s="97"/>
      <c r="G155" s="97"/>
      <c r="H155" s="97"/>
      <c r="I155" s="97"/>
      <c r="J155" s="97"/>
      <c r="K155" s="97"/>
      <c r="L155" s="97"/>
      <c r="M155" s="97"/>
      <c r="N155" s="97"/>
      <c r="O155" s="97"/>
    </row>
    <row r="156" spans="3:15">
      <c r="C156" s="97"/>
      <c r="D156" s="97"/>
      <c r="E156" s="97"/>
      <c r="F156" s="97"/>
      <c r="G156" s="97"/>
      <c r="H156" s="97"/>
      <c r="I156" s="97"/>
      <c r="J156" s="97"/>
      <c r="K156" s="97"/>
      <c r="L156" s="97"/>
      <c r="M156" s="97"/>
      <c r="N156" s="97"/>
      <c r="O156" s="97"/>
    </row>
    <row r="157" spans="3:15">
      <c r="C157" s="97"/>
      <c r="D157" s="97"/>
      <c r="E157" s="97"/>
      <c r="F157" s="97"/>
      <c r="G157" s="97"/>
      <c r="H157" s="97"/>
      <c r="I157" s="97"/>
      <c r="J157" s="97"/>
      <c r="K157" s="97"/>
      <c r="L157" s="97"/>
      <c r="M157" s="97"/>
      <c r="N157" s="97"/>
      <c r="O157" s="97"/>
    </row>
    <row r="158" spans="3:15">
      <c r="C158" s="97"/>
      <c r="D158" s="97"/>
      <c r="E158" s="97"/>
      <c r="F158" s="97"/>
      <c r="G158" s="97"/>
      <c r="H158" s="97"/>
      <c r="I158" s="97"/>
      <c r="J158" s="97"/>
      <c r="K158" s="97"/>
      <c r="L158" s="97"/>
      <c r="M158" s="97"/>
      <c r="N158" s="97"/>
      <c r="O158" s="97"/>
    </row>
    <row r="159" spans="3:15">
      <c r="C159" s="97"/>
      <c r="D159" s="97"/>
      <c r="E159" s="97"/>
      <c r="F159" s="97"/>
      <c r="G159" s="97"/>
      <c r="H159" s="97"/>
      <c r="I159" s="97"/>
      <c r="J159" s="97"/>
      <c r="K159" s="97"/>
      <c r="L159" s="97"/>
      <c r="M159" s="97"/>
      <c r="N159" s="97"/>
      <c r="O159" s="97"/>
    </row>
    <row r="160" spans="3:15">
      <c r="C160" s="97"/>
      <c r="D160" s="97"/>
      <c r="E160" s="97"/>
      <c r="F160" s="97"/>
      <c r="G160" s="97"/>
      <c r="H160" s="97"/>
      <c r="I160" s="97"/>
      <c r="J160" s="97"/>
      <c r="K160" s="97"/>
      <c r="L160" s="97"/>
      <c r="M160" s="97"/>
      <c r="N160" s="97"/>
      <c r="O160" s="97"/>
    </row>
    <row r="161" spans="3:15">
      <c r="C161" s="97"/>
      <c r="D161" s="97"/>
      <c r="E161" s="97"/>
      <c r="F161" s="97"/>
      <c r="G161" s="97"/>
      <c r="H161" s="97"/>
      <c r="I161" s="97"/>
      <c r="J161" s="97"/>
      <c r="K161" s="97"/>
      <c r="L161" s="97"/>
      <c r="M161" s="97"/>
      <c r="N161" s="97"/>
      <c r="O161" s="97"/>
    </row>
    <row r="162" spans="3:15">
      <c r="C162" s="97"/>
      <c r="D162" s="97"/>
      <c r="E162" s="97"/>
      <c r="F162" s="97"/>
      <c r="G162" s="97"/>
      <c r="H162" s="97"/>
      <c r="I162" s="97"/>
      <c r="J162" s="97"/>
      <c r="K162" s="97"/>
      <c r="L162" s="97"/>
      <c r="M162" s="97"/>
      <c r="N162" s="97"/>
      <c r="O162" s="97"/>
    </row>
    <row r="163" spans="3:15">
      <c r="C163" s="97"/>
      <c r="D163" s="97"/>
      <c r="E163" s="97"/>
      <c r="F163" s="97"/>
      <c r="G163" s="97"/>
      <c r="H163" s="97"/>
      <c r="I163" s="97"/>
      <c r="J163" s="97"/>
      <c r="K163" s="97"/>
      <c r="L163" s="97"/>
      <c r="M163" s="97"/>
      <c r="N163" s="97"/>
      <c r="O163" s="97"/>
    </row>
    <row r="164" spans="3:15">
      <c r="C164" s="97"/>
      <c r="D164" s="97"/>
      <c r="E164" s="97"/>
      <c r="F164" s="97"/>
      <c r="G164" s="97"/>
      <c r="H164" s="97"/>
      <c r="I164" s="97"/>
      <c r="J164" s="97"/>
      <c r="K164" s="97"/>
      <c r="L164" s="97"/>
      <c r="M164" s="97"/>
      <c r="N164" s="97"/>
      <c r="O164" s="97"/>
    </row>
  </sheetData>
  <hyperlinks>
    <hyperlink ref="B2" location="Menu!A1" display="Menu!A1" xr:uid="{EFBBED1E-4672-4EE1-81A8-D5C9FB0AB672}"/>
    <hyperlink ref="A2:B2" location="Menu!B31" display="Back to main menu" xr:uid="{43DFC138-F7B2-450F-8588-4229040E1E6E}"/>
    <hyperlink ref="Y2:Z2" location="Menu!B31" display="Back to Main Menu" xr:uid="{3072839A-6D26-4695-823D-A6FA4C32FF9C}"/>
    <hyperlink ref="AW2:AX2" location="Menu!B31" display="Back to Main Menu" xr:uid="{AD6DB94E-41A3-412B-9538-9ACDE70710DF}"/>
    <hyperlink ref="BU2:BV2" location="Menu!B31" display="Back to Main Menu" xr:uid="{3F0B6F41-329D-40F2-A9F9-64C9468D959C}"/>
    <hyperlink ref="CS2:CT2" location="Menu!B31" display="Back to Main Menu" xr:uid="{7E5D40ED-0AD0-4156-A430-C3A46983E3E6}"/>
    <hyperlink ref="DQ2:DR2" location="Menu!B31" display="Back to Main Menu" xr:uid="{A54444CF-186B-40D6-A4A5-906FAEB4083A}"/>
    <hyperlink ref="EP2" location="Menu!A1" display="Menu!A1" xr:uid="{8C6A0AD8-B6C4-445D-8C53-A5BFD161E569}"/>
    <hyperlink ref="EO2:EP2" location="Menu!B31" display="Back to main menu" xr:uid="{83A0D646-C5B2-4C1A-BC85-EAD2C50BD763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CBCC7-FCC4-4AB2-848B-A70B016A175B}">
  <dimension ref="A2:FK34"/>
  <sheetViews>
    <sheetView topLeftCell="DO1" workbookViewId="0">
      <selection activeCell="W18" sqref="W18"/>
    </sheetView>
  </sheetViews>
  <sheetFormatPr defaultRowHeight="12.5"/>
  <cols>
    <col min="1" max="1" width="3" style="3" customWidth="1"/>
    <col min="2" max="2" width="52" style="84" customWidth="1"/>
    <col min="3" max="3" width="10.453125" style="3" customWidth="1"/>
    <col min="4" max="15" width="10.453125" style="3" hidden="1" customWidth="1"/>
    <col min="16" max="22" width="0" style="3" hidden="1" customWidth="1"/>
    <col min="23" max="23" width="8.7265625" style="3"/>
    <col min="25" max="25" width="3" style="3" customWidth="1"/>
    <col min="26" max="26" width="48.1796875" style="84" customWidth="1"/>
    <col min="27" max="27" width="10.453125" style="3" customWidth="1"/>
    <col min="28" max="39" width="10.453125" style="3" hidden="1" customWidth="1"/>
    <col min="40" max="41" width="0" style="3" hidden="1" customWidth="1"/>
    <col min="42" max="43" width="9.54296875" style="3" hidden="1" customWidth="1"/>
    <col min="44" max="46" width="0" style="3" hidden="1" customWidth="1"/>
    <col min="47" max="47" width="8.7265625" style="3"/>
    <col min="49" max="49" width="3" style="3" customWidth="1"/>
    <col min="50" max="50" width="48.1796875" style="84" customWidth="1"/>
    <col min="51" max="51" width="10.453125" style="3" customWidth="1"/>
    <col min="52" max="63" width="10.453125" style="3" hidden="1" customWidth="1"/>
    <col min="64" max="64" width="9.7265625" style="3" hidden="1" customWidth="1"/>
    <col min="65" max="65" width="10.26953125" style="3" hidden="1" customWidth="1"/>
    <col min="66" max="67" width="9.54296875" style="3" hidden="1" customWidth="1"/>
    <col min="68" max="68" width="11" style="3" hidden="1" customWidth="1"/>
    <col min="69" max="70" width="10.81640625" style="3" hidden="1" customWidth="1"/>
    <col min="71" max="71" width="10.81640625" style="3" customWidth="1"/>
    <col min="73" max="73" width="3" style="3" customWidth="1"/>
    <col min="74" max="74" width="48.1796875" style="84" customWidth="1"/>
    <col min="75" max="75" width="10.453125" style="3" customWidth="1"/>
    <col min="76" max="87" width="10.453125" style="3" hidden="1" customWidth="1"/>
    <col min="88" max="89" width="0" style="3" hidden="1" customWidth="1"/>
    <col min="90" max="91" width="9.54296875" style="3" hidden="1" customWidth="1"/>
    <col min="92" max="94" width="0" style="3" hidden="1" customWidth="1"/>
    <col min="95" max="95" width="8.7265625" style="3"/>
    <col min="97" max="97" width="3" style="3" customWidth="1"/>
    <col min="98" max="98" width="48.1796875" style="84" customWidth="1"/>
    <col min="99" max="99" width="10.453125" style="3" customWidth="1"/>
    <col min="100" max="111" width="10.453125" style="3" hidden="1" customWidth="1"/>
    <col min="112" max="113" width="0" style="3" hidden="1" customWidth="1"/>
    <col min="114" max="115" width="9.54296875" style="3" hidden="1" customWidth="1"/>
    <col min="116" max="118" width="0" style="3" hidden="1" customWidth="1"/>
    <col min="119" max="119" width="8.7265625" style="3"/>
    <col min="121" max="121" width="3" style="3" customWidth="1"/>
    <col min="122" max="122" width="30" style="84" customWidth="1"/>
    <col min="123" max="123" width="10.453125" style="3" customWidth="1"/>
    <col min="124" max="135" width="10.453125" style="3" hidden="1" customWidth="1"/>
    <col min="136" max="137" width="0" style="3" hidden="1" customWidth="1"/>
    <col min="138" max="139" width="9.54296875" style="3" hidden="1" customWidth="1"/>
    <col min="140" max="142" width="0" style="3" hidden="1" customWidth="1"/>
    <col min="143" max="143" width="8.7265625" style="3"/>
    <col min="145" max="145" width="3" style="3" customWidth="1"/>
    <col min="146" max="146" width="52" style="84" customWidth="1"/>
    <col min="147" max="147" width="10.453125" style="3" customWidth="1"/>
    <col min="148" max="159" width="10.453125" style="3" hidden="1" customWidth="1"/>
    <col min="160" max="166" width="0" style="3" hidden="1" customWidth="1"/>
    <col min="167" max="167" width="8.7265625" style="3"/>
  </cols>
  <sheetData>
    <row r="2" spans="1:167" ht="18">
      <c r="A2" s="91" t="s">
        <v>5</v>
      </c>
      <c r="B2" s="92"/>
      <c r="Y2" s="91" t="s">
        <v>231</v>
      </c>
      <c r="Z2" s="92"/>
      <c r="AW2" s="91" t="s">
        <v>231</v>
      </c>
      <c r="AX2" s="92"/>
      <c r="BU2" s="91" t="s">
        <v>231</v>
      </c>
      <c r="BV2" s="92"/>
      <c r="CS2" s="91" t="s">
        <v>231</v>
      </c>
      <c r="CT2" s="92"/>
      <c r="DQ2" s="91" t="s">
        <v>231</v>
      </c>
      <c r="DR2" s="92"/>
      <c r="EO2" s="91" t="s">
        <v>5</v>
      </c>
      <c r="EP2" s="92"/>
    </row>
    <row r="5" spans="1:167" ht="18">
      <c r="A5" s="86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21">
      <c r="A7" s="85" t="s">
        <v>7</v>
      </c>
      <c r="C7" s="5"/>
      <c r="D7" s="5"/>
      <c r="E7" s="5"/>
      <c r="Y7" s="85" t="s">
        <v>232</v>
      </c>
      <c r="AA7" s="5"/>
      <c r="AB7" s="5"/>
      <c r="AC7" s="5"/>
      <c r="AW7" s="85" t="s">
        <v>234</v>
      </c>
      <c r="AY7" s="5"/>
      <c r="AZ7" s="5"/>
      <c r="BA7" s="5"/>
      <c r="BU7" s="85" t="s">
        <v>235</v>
      </c>
      <c r="BW7" s="5"/>
      <c r="BX7" s="5"/>
      <c r="BY7" s="5"/>
      <c r="CS7" s="85" t="s">
        <v>236</v>
      </c>
      <c r="CU7" s="5"/>
      <c r="CV7" s="5"/>
      <c r="CW7" s="5"/>
      <c r="DQ7" s="103" t="s">
        <v>294</v>
      </c>
      <c r="DS7" s="5"/>
      <c r="DT7" s="5"/>
      <c r="DU7" s="5"/>
      <c r="EO7" s="85" t="s">
        <v>140</v>
      </c>
      <c r="EQ7" s="5"/>
      <c r="ER7" s="5"/>
      <c r="ES7" s="5"/>
    </row>
    <row r="8" spans="1:167" ht="15.5">
      <c r="A8" s="85" t="s">
        <v>35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5" t="s">
        <v>35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5" t="s">
        <v>35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5" t="s">
        <v>35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5" t="s">
        <v>35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5" t="s">
        <v>35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5" t="s">
        <v>35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A9" s="50"/>
      <c r="AY9" s="50"/>
      <c r="BW9" s="50"/>
      <c r="CU9" s="50"/>
      <c r="DS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 ht="15">
      <c r="A13" s="7"/>
      <c r="B13" s="13" t="s">
        <v>36</v>
      </c>
      <c r="C13" s="22">
        <v>6.3178999999999999E-2</v>
      </c>
      <c r="D13" s="22">
        <v>9.8212999999999995E-2</v>
      </c>
      <c r="E13" s="22">
        <v>9.1191999999999995E-2</v>
      </c>
      <c r="F13" s="22">
        <v>0.11344700000000001</v>
      </c>
      <c r="G13" s="22">
        <v>8.5493E-2</v>
      </c>
      <c r="H13" s="22">
        <v>0.15568699999999999</v>
      </c>
      <c r="I13" s="22">
        <v>0.159084</v>
      </c>
      <c r="J13" s="22">
        <v>0.14799899999999999</v>
      </c>
      <c r="K13" s="22">
        <v>0.19450700000000001</v>
      </c>
      <c r="L13" s="22">
        <v>0.197573</v>
      </c>
      <c r="M13" s="22">
        <v>0.28443299999999999</v>
      </c>
      <c r="N13" s="22">
        <v>0.16142100000000001</v>
      </c>
      <c r="O13" s="22">
        <v>0.29562100000000002</v>
      </c>
      <c r="P13" s="22">
        <v>0.28032200000000002</v>
      </c>
      <c r="Q13" s="22">
        <v>0.24842400000000001</v>
      </c>
      <c r="R13" s="22">
        <v>0.29349500000000001</v>
      </c>
      <c r="S13" s="22">
        <v>0.28798200000000002</v>
      </c>
      <c r="T13" s="22">
        <v>0.30000399999999999</v>
      </c>
      <c r="U13" s="22">
        <v>0.407134</v>
      </c>
      <c r="V13" s="22">
        <v>0.247729</v>
      </c>
      <c r="W13" s="22">
        <v>0.469914</v>
      </c>
      <c r="Y13" s="7"/>
      <c r="Z13" s="13" t="s">
        <v>36</v>
      </c>
      <c r="AA13" s="22">
        <v>1.199616</v>
      </c>
      <c r="AB13" s="22">
        <v>2.6695099999999998</v>
      </c>
      <c r="AC13" s="22">
        <v>2.9864809999999999</v>
      </c>
      <c r="AD13" s="22">
        <v>2.852957</v>
      </c>
      <c r="AE13" s="22">
        <v>2.210181</v>
      </c>
      <c r="AF13" s="22">
        <v>4.590681</v>
      </c>
      <c r="AG13" s="22">
        <v>3.869955</v>
      </c>
      <c r="AH13" s="22">
        <v>3.563815</v>
      </c>
      <c r="AI13" s="22">
        <v>3.2197149999999999</v>
      </c>
      <c r="AJ13" s="22">
        <v>2.9794849999999999</v>
      </c>
      <c r="AK13" s="22">
        <v>4.9522719999999998</v>
      </c>
      <c r="AL13" s="22">
        <v>5.0491970000000004</v>
      </c>
      <c r="AM13" s="22">
        <v>5.8139289999999999</v>
      </c>
      <c r="AN13" s="22">
        <v>4.1956870000000004</v>
      </c>
      <c r="AO13" s="22">
        <v>4.130598</v>
      </c>
      <c r="AP13" s="22">
        <v>4.3464039999999997</v>
      </c>
      <c r="AQ13" s="22">
        <v>5.1353989999999996</v>
      </c>
      <c r="AR13" s="22">
        <v>4.2122120000000001</v>
      </c>
      <c r="AS13" s="22">
        <v>6.1054300000000001</v>
      </c>
      <c r="AT13" s="22">
        <v>3.9881489999999999</v>
      </c>
      <c r="AU13" s="22">
        <v>5.8791799999999999</v>
      </c>
      <c r="AW13" s="7"/>
      <c r="AX13" s="13" t="s">
        <v>36</v>
      </c>
      <c r="AY13" s="22">
        <v>10.715195</v>
      </c>
      <c r="AZ13" s="22">
        <v>17.188184</v>
      </c>
      <c r="BA13" s="22">
        <v>21.175903000000002</v>
      </c>
      <c r="BB13" s="22">
        <v>14.813044</v>
      </c>
      <c r="BC13" s="22">
        <v>11.753876999999999</v>
      </c>
      <c r="BD13" s="22">
        <v>24.917604999999998</v>
      </c>
      <c r="BE13" s="22">
        <v>18.142692</v>
      </c>
      <c r="BF13" s="22">
        <v>19.303820000000002</v>
      </c>
      <c r="BG13" s="22">
        <v>13.236321</v>
      </c>
      <c r="BH13" s="22">
        <v>10.268825</v>
      </c>
      <c r="BI13" s="22">
        <v>23.031361</v>
      </c>
      <c r="BJ13" s="22">
        <v>22.482008</v>
      </c>
      <c r="BK13" s="22">
        <v>25.638190000000002</v>
      </c>
      <c r="BL13" s="22">
        <v>17.216042999999999</v>
      </c>
      <c r="BM13" s="22">
        <v>14.203881000000001</v>
      </c>
      <c r="BN13" s="22">
        <v>18.976295</v>
      </c>
      <c r="BO13" s="22">
        <v>26.898253</v>
      </c>
      <c r="BP13" s="22">
        <v>17.705492</v>
      </c>
      <c r="BQ13" s="22">
        <v>24.881263000000001</v>
      </c>
      <c r="BR13" s="22">
        <v>16.635278</v>
      </c>
      <c r="BS13" s="22">
        <v>25.180610999999999</v>
      </c>
      <c r="BU13" s="7"/>
      <c r="BV13" s="13" t="s">
        <v>36</v>
      </c>
      <c r="BW13" s="22">
        <v>0.70065999999999995</v>
      </c>
      <c r="BX13" s="22">
        <v>1.1301950000000001</v>
      </c>
      <c r="BY13" s="22">
        <v>1.1824300000000001</v>
      </c>
      <c r="BZ13" s="22">
        <v>1.4690799999999999</v>
      </c>
      <c r="CA13" s="22">
        <v>0.45241900000000002</v>
      </c>
      <c r="CB13" s="22">
        <v>1.2748470000000001</v>
      </c>
      <c r="CC13" s="22">
        <v>1.4688920000000001</v>
      </c>
      <c r="CD13" s="22">
        <v>1.5111870000000001</v>
      </c>
      <c r="CE13" s="22">
        <v>1.1071329999999999</v>
      </c>
      <c r="CF13" s="22">
        <v>0.96316299999999999</v>
      </c>
      <c r="CG13" s="22">
        <v>1.4290780000000001</v>
      </c>
      <c r="CH13" s="22">
        <v>2.1304539999999998</v>
      </c>
      <c r="CI13" s="22">
        <v>1.34666</v>
      </c>
      <c r="CJ13" s="22">
        <v>0.99494400000000005</v>
      </c>
      <c r="CK13" s="22">
        <v>1.677324</v>
      </c>
      <c r="CL13" s="22">
        <v>1.9355119999999999</v>
      </c>
      <c r="CM13" s="22">
        <v>1.538891</v>
      </c>
      <c r="CN13" s="22">
        <v>1.971244</v>
      </c>
      <c r="CO13" s="22">
        <v>2.437859</v>
      </c>
      <c r="CP13" s="22">
        <v>1.8515090000000001</v>
      </c>
      <c r="CQ13" s="22">
        <v>2.5846779999999998</v>
      </c>
      <c r="CS13" s="7"/>
      <c r="CT13" s="13" t="s">
        <v>36</v>
      </c>
      <c r="CU13" s="22">
        <v>0.21071000000000001</v>
      </c>
      <c r="CV13" s="22">
        <v>0.366454</v>
      </c>
      <c r="CW13" s="22">
        <v>0.41992200000000002</v>
      </c>
      <c r="CX13" s="22">
        <v>0.48841600000000002</v>
      </c>
      <c r="CY13" s="22">
        <v>0.16439899999999999</v>
      </c>
      <c r="CZ13" s="22">
        <v>0.25769300000000001</v>
      </c>
      <c r="DA13" s="22">
        <v>0.46834100000000001</v>
      </c>
      <c r="DB13" s="22">
        <v>0.51483900000000005</v>
      </c>
      <c r="DC13" s="22">
        <v>0.45188600000000001</v>
      </c>
      <c r="DD13" s="22">
        <v>0.29504799999999998</v>
      </c>
      <c r="DE13" s="22">
        <v>0.32542300000000002</v>
      </c>
      <c r="DF13" s="22">
        <v>0.534883</v>
      </c>
      <c r="DG13" s="22">
        <v>0.54641899999999999</v>
      </c>
      <c r="DH13" s="22">
        <v>0.58690699999999996</v>
      </c>
      <c r="DI13" s="22">
        <v>0.49409799999999998</v>
      </c>
      <c r="DJ13" s="22">
        <v>0.72036900000000004</v>
      </c>
      <c r="DK13" s="22">
        <v>0.50415399999999999</v>
      </c>
      <c r="DL13" s="22">
        <v>0.74441800000000002</v>
      </c>
      <c r="DM13" s="22">
        <v>0.78792899999999999</v>
      </c>
      <c r="DN13" s="22">
        <v>0.45315</v>
      </c>
      <c r="DO13" s="22">
        <v>0.68349700000000002</v>
      </c>
      <c r="DQ13" s="7"/>
      <c r="DR13" s="13" t="s">
        <v>36</v>
      </c>
      <c r="DS13" s="22">
        <v>6.0637999999999997E-2</v>
      </c>
      <c r="DT13" s="22">
        <v>0.113968</v>
      </c>
      <c r="DU13" s="22">
        <v>0.215474</v>
      </c>
      <c r="DV13" s="22">
        <v>0.17360200000000001</v>
      </c>
      <c r="DW13" s="22">
        <v>0.12209</v>
      </c>
      <c r="DX13" s="22">
        <v>6.7027000000000003E-2</v>
      </c>
      <c r="DY13" s="22">
        <v>0.36296699999999998</v>
      </c>
      <c r="DZ13" s="22">
        <v>0.35159499999999999</v>
      </c>
      <c r="EA13" s="22">
        <v>0.40205299999999999</v>
      </c>
      <c r="EB13" s="22">
        <v>0.32053500000000001</v>
      </c>
      <c r="EC13" s="22">
        <v>0.16622500000000001</v>
      </c>
      <c r="ED13" s="22">
        <v>0.18649299999999999</v>
      </c>
      <c r="EE13" s="22">
        <v>0.176589</v>
      </c>
      <c r="EF13" s="22">
        <v>0.15430099999999999</v>
      </c>
      <c r="EG13" s="22">
        <v>0.25674200000000003</v>
      </c>
      <c r="EH13" s="22">
        <v>0.32981899999999997</v>
      </c>
      <c r="EI13" s="22">
        <v>0.12199400000000001</v>
      </c>
      <c r="EJ13" s="22">
        <v>0.34401399999999999</v>
      </c>
      <c r="EK13" s="22">
        <v>0.31532300000000002</v>
      </c>
      <c r="EL13" s="22">
        <v>0.11219899999999999</v>
      </c>
      <c r="EM13" s="22">
        <v>0.294765</v>
      </c>
      <c r="EO13" s="7"/>
      <c r="EP13" s="13" t="s">
        <v>36</v>
      </c>
      <c r="EQ13" s="22">
        <v>0.153307</v>
      </c>
      <c r="ER13" s="22">
        <v>0.12793599999999999</v>
      </c>
      <c r="ES13" s="22">
        <v>0.32886399999999999</v>
      </c>
      <c r="ET13" s="22">
        <v>0.55341799999999997</v>
      </c>
      <c r="EU13" s="22">
        <v>1.150344</v>
      </c>
      <c r="EV13" s="22">
        <v>0.65912400000000004</v>
      </c>
      <c r="EW13" s="22">
        <v>0.67409799999999997</v>
      </c>
      <c r="EX13" s="22">
        <v>0.52060499999999998</v>
      </c>
      <c r="EY13" s="22">
        <v>0.73207900000000004</v>
      </c>
      <c r="EZ13" s="22">
        <v>1.2252160000000001</v>
      </c>
      <c r="FA13" s="22">
        <v>0.77721399999999996</v>
      </c>
      <c r="FB13" s="22">
        <v>0.40251700000000001</v>
      </c>
      <c r="FC13" s="22">
        <v>0.74734100000000003</v>
      </c>
      <c r="FD13" s="22">
        <v>0.61282999999999999</v>
      </c>
      <c r="FE13" s="22">
        <v>1.092052</v>
      </c>
      <c r="FF13" s="22">
        <v>1.323458</v>
      </c>
      <c r="FG13" s="22">
        <v>0.71989499999999995</v>
      </c>
      <c r="FH13" s="22">
        <v>1.455875</v>
      </c>
      <c r="FI13" s="22">
        <v>1.1754039999999999</v>
      </c>
      <c r="FJ13" s="22">
        <v>0.89836800000000006</v>
      </c>
      <c r="FK13" s="22">
        <v>0.77236199999999999</v>
      </c>
    </row>
    <row r="14" spans="1:167" ht="13">
      <c r="B14" s="19" t="s">
        <v>37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Z14" s="19" t="s">
        <v>37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X14" s="19" t="s">
        <v>37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V14" s="19" t="s">
        <v>37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37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37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37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38</v>
      </c>
      <c r="C15" s="17">
        <v>3.3214E-2</v>
      </c>
      <c r="D15" s="17">
        <v>5.0708999999999997E-2</v>
      </c>
      <c r="E15" s="17">
        <v>5.1241000000000002E-2</v>
      </c>
      <c r="F15" s="17">
        <v>6.59E-2</v>
      </c>
      <c r="G15" s="17">
        <v>4.8691999999999999E-2</v>
      </c>
      <c r="H15" s="17">
        <v>9.4598000000000002E-2</v>
      </c>
      <c r="I15" s="17">
        <v>9.1056999999999999E-2</v>
      </c>
      <c r="J15" s="17">
        <v>8.7106000000000003E-2</v>
      </c>
      <c r="K15" s="17">
        <v>0.117133</v>
      </c>
      <c r="L15" s="17">
        <v>0.112259</v>
      </c>
      <c r="M15" s="17">
        <v>0.164161</v>
      </c>
      <c r="N15" s="17">
        <v>8.7882000000000002E-2</v>
      </c>
      <c r="O15" s="17">
        <v>0.156551</v>
      </c>
      <c r="P15" s="17">
        <v>0.14790900000000001</v>
      </c>
      <c r="Q15" s="17">
        <v>0.12787799999999999</v>
      </c>
      <c r="R15" s="17">
        <v>0.15277399999999999</v>
      </c>
      <c r="S15" s="17">
        <v>0.14793400000000001</v>
      </c>
      <c r="T15" s="17">
        <v>0.15281800000000001</v>
      </c>
      <c r="U15" s="17">
        <v>0.207812</v>
      </c>
      <c r="V15" s="17">
        <v>0.12733700000000001</v>
      </c>
      <c r="W15" s="17">
        <v>0.235788</v>
      </c>
      <c r="Z15" s="20" t="s">
        <v>38</v>
      </c>
      <c r="AA15" s="17">
        <v>0.46960600000000002</v>
      </c>
      <c r="AB15" s="17">
        <v>1.019436</v>
      </c>
      <c r="AC15" s="17">
        <v>1.1316139999999999</v>
      </c>
      <c r="AD15" s="17">
        <v>1.29254</v>
      </c>
      <c r="AE15" s="17">
        <v>0.880857</v>
      </c>
      <c r="AF15" s="17">
        <v>1.8553390000000001</v>
      </c>
      <c r="AG15" s="17">
        <v>1.422698</v>
      </c>
      <c r="AH15" s="17">
        <v>1.5598540000000001</v>
      </c>
      <c r="AI15" s="17">
        <v>1.22037</v>
      </c>
      <c r="AJ15" s="17">
        <v>1.21916</v>
      </c>
      <c r="AK15" s="17">
        <v>2.038897</v>
      </c>
      <c r="AL15" s="17">
        <v>1.953111</v>
      </c>
      <c r="AM15" s="17">
        <v>2.3480880000000002</v>
      </c>
      <c r="AN15" s="17">
        <v>1.675754</v>
      </c>
      <c r="AO15" s="17">
        <v>1.657335</v>
      </c>
      <c r="AP15" s="17">
        <v>1.7745280000000001</v>
      </c>
      <c r="AQ15" s="17">
        <v>2.095059</v>
      </c>
      <c r="AR15" s="17">
        <v>1.740715</v>
      </c>
      <c r="AS15" s="17">
        <v>2.5474220000000001</v>
      </c>
      <c r="AT15" s="17">
        <v>1.67513</v>
      </c>
      <c r="AU15" s="17">
        <v>2.4943</v>
      </c>
      <c r="AX15" s="20" t="s">
        <v>38</v>
      </c>
      <c r="AY15" s="17">
        <v>1.4963070000000001</v>
      </c>
      <c r="AZ15" s="17">
        <v>2.3683550000000002</v>
      </c>
      <c r="BA15" s="17">
        <v>3.0374699999999999</v>
      </c>
      <c r="BB15" s="17">
        <v>1.8762920000000001</v>
      </c>
      <c r="BC15" s="17">
        <v>1.3514189999999999</v>
      </c>
      <c r="BD15" s="17">
        <v>2.8150740000000001</v>
      </c>
      <c r="BE15" s="17">
        <v>2.2559089999999999</v>
      </c>
      <c r="BF15" s="17">
        <v>2.2999320000000001</v>
      </c>
      <c r="BG15" s="17">
        <v>1.4619340000000001</v>
      </c>
      <c r="BH15" s="17">
        <v>1.047558</v>
      </c>
      <c r="BI15" s="17">
        <v>2.2154250000000002</v>
      </c>
      <c r="BJ15" s="17">
        <v>1.953541</v>
      </c>
      <c r="BK15" s="17">
        <v>2.0753490000000001</v>
      </c>
      <c r="BL15" s="17">
        <v>1.303156</v>
      </c>
      <c r="BM15" s="17">
        <v>0.992591</v>
      </c>
      <c r="BN15" s="17">
        <v>1.2362439999999999</v>
      </c>
      <c r="BO15" s="17">
        <v>1.6257779999999999</v>
      </c>
      <c r="BP15" s="17">
        <v>0.98860400000000004</v>
      </c>
      <c r="BQ15" s="17">
        <v>1.2844549999999999</v>
      </c>
      <c r="BR15" s="17">
        <v>0.78791599999999995</v>
      </c>
      <c r="BS15" s="17">
        <v>1.0890280000000001</v>
      </c>
      <c r="BV15" s="20" t="s">
        <v>38</v>
      </c>
      <c r="BW15" s="17">
        <v>0.114187</v>
      </c>
      <c r="BX15" s="17">
        <v>0.170346</v>
      </c>
      <c r="BY15" s="17">
        <v>0.19281200000000001</v>
      </c>
      <c r="BZ15" s="17">
        <v>0.250697</v>
      </c>
      <c r="CA15" s="17">
        <v>6.6612000000000005E-2</v>
      </c>
      <c r="CB15" s="17">
        <v>0.20046700000000001</v>
      </c>
      <c r="CC15" s="17">
        <v>0.23019100000000001</v>
      </c>
      <c r="CD15" s="17">
        <v>0.25427</v>
      </c>
      <c r="CE15" s="17">
        <v>0.18127499999999999</v>
      </c>
      <c r="CF15" s="17">
        <v>0.13431199999999999</v>
      </c>
      <c r="CG15" s="17">
        <v>0.20161000000000001</v>
      </c>
      <c r="CH15" s="17">
        <v>0.235154</v>
      </c>
      <c r="CI15" s="17">
        <v>0.13859399999999999</v>
      </c>
      <c r="CJ15" s="17">
        <v>9.9038000000000001E-2</v>
      </c>
      <c r="CK15" s="17">
        <v>0.15401999999999999</v>
      </c>
      <c r="CL15" s="17">
        <v>0.16980600000000001</v>
      </c>
      <c r="CM15" s="17">
        <v>0.128359</v>
      </c>
      <c r="CN15" s="17">
        <v>0.155113</v>
      </c>
      <c r="CO15" s="17">
        <v>0.18353</v>
      </c>
      <c r="CP15" s="17">
        <v>0.132162</v>
      </c>
      <c r="CQ15" s="17">
        <v>0.17505499999999999</v>
      </c>
      <c r="CT15" s="20" t="s">
        <v>38</v>
      </c>
      <c r="CU15" s="17">
        <v>3.7489000000000001E-2</v>
      </c>
      <c r="CV15" s="17">
        <v>7.4759000000000006E-2</v>
      </c>
      <c r="CW15" s="17">
        <v>7.5849E-2</v>
      </c>
      <c r="CX15" s="17">
        <v>9.2746999999999996E-2</v>
      </c>
      <c r="CY15" s="17">
        <v>2.4851999999999999E-2</v>
      </c>
      <c r="CZ15" s="17">
        <v>3.4928000000000001E-2</v>
      </c>
      <c r="DA15" s="17">
        <v>6.9225999999999996E-2</v>
      </c>
      <c r="DB15" s="17">
        <v>7.1605000000000002E-2</v>
      </c>
      <c r="DC15" s="17">
        <v>7.1140999999999996E-2</v>
      </c>
      <c r="DD15" s="17">
        <v>4.0018999999999999E-2</v>
      </c>
      <c r="DE15" s="17">
        <v>4.6142000000000002E-2</v>
      </c>
      <c r="DF15" s="17">
        <v>7.5469999999999995E-2</v>
      </c>
      <c r="DG15" s="17">
        <v>7.4243000000000003E-2</v>
      </c>
      <c r="DH15" s="17">
        <v>8.1272999999999998E-2</v>
      </c>
      <c r="DI15" s="17">
        <v>6.7212999999999995E-2</v>
      </c>
      <c r="DJ15" s="17">
        <v>9.7725999999999993E-2</v>
      </c>
      <c r="DK15" s="17">
        <v>6.8804000000000004E-2</v>
      </c>
      <c r="DL15" s="17">
        <v>0.101045</v>
      </c>
      <c r="DM15" s="17">
        <v>0.107432</v>
      </c>
      <c r="DN15" s="17">
        <v>6.1899999999999997E-2</v>
      </c>
      <c r="DO15" s="17">
        <v>9.3233999999999997E-2</v>
      </c>
      <c r="DR15" s="20" t="s">
        <v>38</v>
      </c>
      <c r="DS15" s="17">
        <v>1.2622E-2</v>
      </c>
      <c r="DT15" s="17">
        <v>1.5819E-2</v>
      </c>
      <c r="DU15" s="17">
        <v>3.7416999999999999E-2</v>
      </c>
      <c r="DV15" s="17">
        <v>2.1576999999999999E-2</v>
      </c>
      <c r="DW15" s="17">
        <v>1.6999E-2</v>
      </c>
      <c r="DX15" s="17">
        <v>1.1658999999999999E-2</v>
      </c>
      <c r="DY15" s="17">
        <v>6.4019000000000006E-2</v>
      </c>
      <c r="DZ15" s="17">
        <v>5.3811999999999999E-2</v>
      </c>
      <c r="EA15" s="17">
        <v>7.3833999999999997E-2</v>
      </c>
      <c r="EB15" s="17">
        <v>5.5342000000000002E-2</v>
      </c>
      <c r="EC15" s="17">
        <v>2.9066999999999999E-2</v>
      </c>
      <c r="ED15" s="17">
        <v>3.2451000000000001E-2</v>
      </c>
      <c r="EE15" s="17">
        <v>3.0105E-2</v>
      </c>
      <c r="EF15" s="17">
        <v>2.6939999999999999E-2</v>
      </c>
      <c r="EG15" s="17">
        <v>4.5168E-2</v>
      </c>
      <c r="EH15" s="17">
        <v>5.8305000000000003E-2</v>
      </c>
      <c r="EI15" s="17">
        <v>2.1944000000000002E-2</v>
      </c>
      <c r="EJ15" s="17">
        <v>6.2392000000000003E-2</v>
      </c>
      <c r="EK15" s="17">
        <v>5.7854000000000003E-2</v>
      </c>
      <c r="EL15" s="17">
        <v>2.0830000000000001E-2</v>
      </c>
      <c r="EM15" s="17">
        <v>5.5154000000000002E-2</v>
      </c>
      <c r="EP15" s="20" t="s">
        <v>38</v>
      </c>
      <c r="EQ15" s="17">
        <v>4.2737999999999998E-2</v>
      </c>
      <c r="ER15" s="17">
        <v>4.1944000000000002E-2</v>
      </c>
      <c r="ES15" s="17">
        <v>9.6064999999999998E-2</v>
      </c>
      <c r="ET15" s="17">
        <v>0.15055499999999999</v>
      </c>
      <c r="EU15" s="17">
        <v>0.231628</v>
      </c>
      <c r="EV15" s="17">
        <v>0.12339600000000001</v>
      </c>
      <c r="EW15" s="17">
        <v>0.16168299999999999</v>
      </c>
      <c r="EX15" s="17">
        <v>0.14419799999999999</v>
      </c>
      <c r="EY15" s="17">
        <v>0.17944599999999999</v>
      </c>
      <c r="EZ15" s="17">
        <v>0.35702099999999998</v>
      </c>
      <c r="FA15" s="17">
        <v>0.22439700000000001</v>
      </c>
      <c r="FB15" s="17">
        <v>0.108128</v>
      </c>
      <c r="FC15" s="17">
        <v>0.21451899999999999</v>
      </c>
      <c r="FD15" s="17">
        <v>0.17649599999999999</v>
      </c>
      <c r="FE15" s="17">
        <v>0.325405</v>
      </c>
      <c r="FF15" s="17">
        <v>0.40639799999999998</v>
      </c>
      <c r="FG15" s="17">
        <v>0.22503999999999999</v>
      </c>
      <c r="FH15" s="17">
        <v>0.46853</v>
      </c>
      <c r="FI15" s="17">
        <v>0.38646799999999998</v>
      </c>
      <c r="FJ15" s="17">
        <v>0.301344</v>
      </c>
      <c r="FK15" s="17">
        <v>0.26429000000000002</v>
      </c>
    </row>
    <row r="16" spans="1:167">
      <c r="B16" s="20" t="s">
        <v>39</v>
      </c>
      <c r="C16" s="17">
        <v>2.9966E-2</v>
      </c>
      <c r="D16" s="17">
        <v>4.7503999999999998E-2</v>
      </c>
      <c r="E16" s="17">
        <v>3.9952000000000001E-2</v>
      </c>
      <c r="F16" s="17">
        <v>4.7545999999999998E-2</v>
      </c>
      <c r="G16" s="17">
        <v>3.6801E-2</v>
      </c>
      <c r="H16" s="17">
        <v>6.1088999999999997E-2</v>
      </c>
      <c r="I16" s="17">
        <v>6.8027000000000004E-2</v>
      </c>
      <c r="J16" s="17">
        <v>6.0892000000000002E-2</v>
      </c>
      <c r="K16" s="17">
        <v>7.7373999999999998E-2</v>
      </c>
      <c r="L16" s="17">
        <v>8.5315000000000002E-2</v>
      </c>
      <c r="M16" s="17">
        <v>0.120272</v>
      </c>
      <c r="N16" s="17">
        <v>7.3538999999999993E-2</v>
      </c>
      <c r="O16" s="17">
        <v>0.13907</v>
      </c>
      <c r="P16" s="17">
        <v>0.132413</v>
      </c>
      <c r="Q16" s="17">
        <v>0.120545</v>
      </c>
      <c r="R16" s="17">
        <v>0.14072100000000001</v>
      </c>
      <c r="S16" s="17">
        <v>0.14004800000000001</v>
      </c>
      <c r="T16" s="17">
        <v>0.14718600000000001</v>
      </c>
      <c r="U16" s="17">
        <v>0.199322</v>
      </c>
      <c r="V16" s="17">
        <v>0.120392</v>
      </c>
      <c r="W16" s="17">
        <v>0.234127</v>
      </c>
      <c r="Z16" s="20" t="s">
        <v>39</v>
      </c>
      <c r="AA16" s="17">
        <v>0.73001000000000005</v>
      </c>
      <c r="AB16" s="17">
        <v>1.650074</v>
      </c>
      <c r="AC16" s="17">
        <v>1.854867</v>
      </c>
      <c r="AD16" s="17">
        <v>1.5604169999999999</v>
      </c>
      <c r="AE16" s="17">
        <v>1.3293250000000001</v>
      </c>
      <c r="AF16" s="17">
        <v>2.7353420000000002</v>
      </c>
      <c r="AG16" s="17">
        <v>2.447257</v>
      </c>
      <c r="AH16" s="17">
        <v>2.0039600000000002</v>
      </c>
      <c r="AI16" s="17">
        <v>1.9993449999999999</v>
      </c>
      <c r="AJ16" s="17">
        <v>1.7603249999999999</v>
      </c>
      <c r="AK16" s="17">
        <v>2.9133749999999998</v>
      </c>
      <c r="AL16" s="17">
        <v>3.0960860000000001</v>
      </c>
      <c r="AM16" s="17">
        <v>3.4658410000000002</v>
      </c>
      <c r="AN16" s="17">
        <v>2.519933</v>
      </c>
      <c r="AO16" s="17">
        <v>2.4732630000000002</v>
      </c>
      <c r="AP16" s="17">
        <v>2.5718760000000001</v>
      </c>
      <c r="AQ16" s="17">
        <v>3.04034</v>
      </c>
      <c r="AR16" s="17">
        <v>2.471498</v>
      </c>
      <c r="AS16" s="17">
        <v>3.5580090000000002</v>
      </c>
      <c r="AT16" s="17">
        <v>2.3130190000000002</v>
      </c>
      <c r="AU16" s="17">
        <v>3.3848799999999999</v>
      </c>
      <c r="AX16" s="20" t="s">
        <v>39</v>
      </c>
      <c r="AY16" s="17">
        <v>9.2188870000000005</v>
      </c>
      <c r="AZ16" s="17">
        <v>14.819829</v>
      </c>
      <c r="BA16" s="17">
        <v>18.138432999999999</v>
      </c>
      <c r="BB16" s="17">
        <v>12.936753</v>
      </c>
      <c r="BC16" s="17">
        <v>10.402457999999999</v>
      </c>
      <c r="BD16" s="17">
        <v>22.102532</v>
      </c>
      <c r="BE16" s="17">
        <v>15.886782999999999</v>
      </c>
      <c r="BF16" s="17">
        <v>17.003888</v>
      </c>
      <c r="BG16" s="17">
        <v>11.774387000000001</v>
      </c>
      <c r="BH16" s="17">
        <v>9.2212669999999992</v>
      </c>
      <c r="BI16" s="17">
        <v>20.815937000000002</v>
      </c>
      <c r="BJ16" s="17">
        <v>20.528466999999999</v>
      </c>
      <c r="BK16" s="17">
        <v>23.562840999999999</v>
      </c>
      <c r="BL16" s="17">
        <v>15.912887</v>
      </c>
      <c r="BM16" s="17">
        <v>13.21129</v>
      </c>
      <c r="BN16" s="17">
        <v>17.740051000000001</v>
      </c>
      <c r="BO16" s="17">
        <v>25.272475</v>
      </c>
      <c r="BP16" s="17">
        <v>16.716888000000001</v>
      </c>
      <c r="BQ16" s="17">
        <v>23.596807999999999</v>
      </c>
      <c r="BR16" s="17">
        <v>15.847363</v>
      </c>
      <c r="BS16" s="17">
        <v>24.091583</v>
      </c>
      <c r="BV16" s="20" t="s">
        <v>39</v>
      </c>
      <c r="BW16" s="17">
        <v>0.58647300000000002</v>
      </c>
      <c r="BX16" s="17">
        <v>0.95984899999999995</v>
      </c>
      <c r="BY16" s="17">
        <v>0.989618</v>
      </c>
      <c r="BZ16" s="17">
        <v>1.218383</v>
      </c>
      <c r="CA16" s="17">
        <v>0.38580700000000001</v>
      </c>
      <c r="CB16" s="17">
        <v>1.0743799999999999</v>
      </c>
      <c r="CC16" s="17">
        <v>1.2387010000000001</v>
      </c>
      <c r="CD16" s="17">
        <v>1.2569170000000001</v>
      </c>
      <c r="CE16" s="17">
        <v>0.92585899999999999</v>
      </c>
      <c r="CF16" s="17">
        <v>0.828851</v>
      </c>
      <c r="CG16" s="17">
        <v>1.2274689999999999</v>
      </c>
      <c r="CH16" s="17">
        <v>1.8952990000000001</v>
      </c>
      <c r="CI16" s="17">
        <v>1.2080660000000001</v>
      </c>
      <c r="CJ16" s="17">
        <v>0.89590700000000001</v>
      </c>
      <c r="CK16" s="17">
        <v>1.523304</v>
      </c>
      <c r="CL16" s="17">
        <v>1.765706</v>
      </c>
      <c r="CM16" s="17">
        <v>1.4105319999999999</v>
      </c>
      <c r="CN16" s="17">
        <v>1.8161309999999999</v>
      </c>
      <c r="CO16" s="17">
        <v>2.2543289999999998</v>
      </c>
      <c r="CP16" s="17">
        <v>1.719347</v>
      </c>
      <c r="CQ16" s="17">
        <v>2.409624</v>
      </c>
      <c r="CT16" s="20" t="s">
        <v>39</v>
      </c>
      <c r="CU16" s="17">
        <v>0.17322100000000001</v>
      </c>
      <c r="CV16" s="17">
        <v>0.29169499999999998</v>
      </c>
      <c r="CW16" s="17">
        <v>0.34407300000000002</v>
      </c>
      <c r="CX16" s="17">
        <v>0.39566899999999999</v>
      </c>
      <c r="CY16" s="17">
        <v>0.13954800000000001</v>
      </c>
      <c r="CZ16" s="17">
        <v>0.22276499999999999</v>
      </c>
      <c r="DA16" s="17">
        <v>0.399115</v>
      </c>
      <c r="DB16" s="17">
        <v>0.44323400000000002</v>
      </c>
      <c r="DC16" s="17">
        <v>0.380745</v>
      </c>
      <c r="DD16" s="17">
        <v>0.25502900000000001</v>
      </c>
      <c r="DE16" s="17">
        <v>0.279281</v>
      </c>
      <c r="DF16" s="17">
        <v>0.45941300000000002</v>
      </c>
      <c r="DG16" s="17">
        <v>0.47217599999999998</v>
      </c>
      <c r="DH16" s="17">
        <v>0.50563400000000003</v>
      </c>
      <c r="DI16" s="17">
        <v>0.42688599999999999</v>
      </c>
      <c r="DJ16" s="17">
        <v>0.62264299999999995</v>
      </c>
      <c r="DK16" s="17">
        <v>0.43535000000000001</v>
      </c>
      <c r="DL16" s="17">
        <v>0.64337299999999997</v>
      </c>
      <c r="DM16" s="17">
        <v>0.68049700000000002</v>
      </c>
      <c r="DN16" s="17">
        <v>0.39124999999999999</v>
      </c>
      <c r="DO16" s="17">
        <v>0.59026299999999998</v>
      </c>
      <c r="DR16" s="20" t="s">
        <v>39</v>
      </c>
      <c r="DS16" s="17">
        <v>4.8016000000000003E-2</v>
      </c>
      <c r="DT16" s="17">
        <v>9.8149E-2</v>
      </c>
      <c r="DU16" s="17">
        <v>0.17805699999999999</v>
      </c>
      <c r="DV16" s="17">
        <v>0.15202599999999999</v>
      </c>
      <c r="DW16" s="17">
        <v>0.105091</v>
      </c>
      <c r="DX16" s="17">
        <v>5.5368000000000001E-2</v>
      </c>
      <c r="DY16" s="17">
        <v>0.29894799999999999</v>
      </c>
      <c r="DZ16" s="17">
        <v>0.29778300000000002</v>
      </c>
      <c r="EA16" s="17">
        <v>0.32821899999999998</v>
      </c>
      <c r="EB16" s="17">
        <v>0.26519300000000001</v>
      </c>
      <c r="EC16" s="17">
        <v>0.137158</v>
      </c>
      <c r="ED16" s="17">
        <v>0.15404200000000001</v>
      </c>
      <c r="EE16" s="17">
        <v>0.146484</v>
      </c>
      <c r="EF16" s="17">
        <v>0.127361</v>
      </c>
      <c r="EG16" s="17">
        <v>0.21157500000000001</v>
      </c>
      <c r="EH16" s="17">
        <v>0.27151399999999998</v>
      </c>
      <c r="EI16" s="17">
        <v>0.10005</v>
      </c>
      <c r="EJ16" s="17">
        <v>0.28162100000000001</v>
      </c>
      <c r="EK16" s="17">
        <v>0.257469</v>
      </c>
      <c r="EL16" s="17">
        <v>9.1368000000000005E-2</v>
      </c>
      <c r="EM16" s="17">
        <v>0.23961099999999999</v>
      </c>
      <c r="EP16" s="20" t="s">
        <v>39</v>
      </c>
      <c r="EQ16" s="17">
        <v>0.11057</v>
      </c>
      <c r="ER16" s="17">
        <v>8.5991999999999999E-2</v>
      </c>
      <c r="ES16" s="17">
        <v>0.23279900000000001</v>
      </c>
      <c r="ET16" s="17">
        <v>0.40286300000000003</v>
      </c>
      <c r="EU16" s="17">
        <v>0.91871599999999998</v>
      </c>
      <c r="EV16" s="17">
        <v>0.53572799999999998</v>
      </c>
      <c r="EW16" s="17">
        <v>0.51241599999999998</v>
      </c>
      <c r="EX16" s="17">
        <v>0.37640699999999999</v>
      </c>
      <c r="EY16" s="17">
        <v>0.55263200000000001</v>
      </c>
      <c r="EZ16" s="17">
        <v>0.86819500000000005</v>
      </c>
      <c r="FA16" s="17">
        <v>0.552817</v>
      </c>
      <c r="FB16" s="17">
        <v>0.29438900000000001</v>
      </c>
      <c r="FC16" s="17">
        <v>0.53282200000000002</v>
      </c>
      <c r="FD16" s="17">
        <v>0.436334</v>
      </c>
      <c r="FE16" s="17">
        <v>0.76664699999999997</v>
      </c>
      <c r="FF16" s="17">
        <v>0.91705999999999999</v>
      </c>
      <c r="FG16" s="17">
        <v>0.49485499999999999</v>
      </c>
      <c r="FH16" s="17">
        <v>0.98734500000000003</v>
      </c>
      <c r="FI16" s="17">
        <v>0.78893599999999997</v>
      </c>
      <c r="FJ16" s="17">
        <v>0.597024</v>
      </c>
      <c r="FK16" s="17">
        <v>0.50807199999999997</v>
      </c>
    </row>
    <row r="17" spans="1:167">
      <c r="B17" s="10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Z17" s="10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X17" s="10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V17" s="10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T17" s="10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R17" s="10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P17" s="10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</row>
    <row r="18" spans="1:167" ht="13">
      <c r="B18" s="19" t="s">
        <v>40</v>
      </c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Z18" s="19" t="s">
        <v>40</v>
      </c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X18" s="19" t="s">
        <v>40</v>
      </c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V18" s="19" t="s">
        <v>40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T18" s="19" t="s">
        <v>40</v>
      </c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R18" s="19" t="s">
        <v>40</v>
      </c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P18" s="19" t="s">
        <v>40</v>
      </c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</row>
    <row r="19" spans="1:167">
      <c r="B19" s="20" t="s">
        <v>38</v>
      </c>
      <c r="C19" s="17">
        <v>52.570538999999997</v>
      </c>
      <c r="D19" s="17">
        <v>51.631661999999999</v>
      </c>
      <c r="E19" s="17">
        <v>56.18956</v>
      </c>
      <c r="F19" s="17">
        <v>58.089153000000003</v>
      </c>
      <c r="G19" s="17">
        <v>56.954377000000001</v>
      </c>
      <c r="H19" s="17">
        <v>60.761727</v>
      </c>
      <c r="I19" s="17">
        <v>57.238300000000002</v>
      </c>
      <c r="J19" s="17">
        <v>58.856254999999997</v>
      </c>
      <c r="K19" s="17">
        <v>60.220498999999997</v>
      </c>
      <c r="L19" s="17">
        <v>56.818632000000001</v>
      </c>
      <c r="M19" s="17">
        <v>57.715069999999997</v>
      </c>
      <c r="N19" s="17">
        <v>54.442706000000001</v>
      </c>
      <c r="O19" s="17">
        <v>52.956617000000001</v>
      </c>
      <c r="P19" s="17">
        <v>52.763894999999998</v>
      </c>
      <c r="Q19" s="17">
        <v>51.475833999999999</v>
      </c>
      <c r="R19" s="17">
        <v>52.053359</v>
      </c>
      <c r="S19" s="17">
        <v>51.369146000000001</v>
      </c>
      <c r="T19" s="17">
        <v>50.938532000000002</v>
      </c>
      <c r="U19" s="17">
        <v>51.042594000000001</v>
      </c>
      <c r="V19" s="17">
        <v>51.401744999999998</v>
      </c>
      <c r="W19" s="17">
        <v>50.176758999999997</v>
      </c>
      <c r="Z19" s="20" t="s">
        <v>38</v>
      </c>
      <c r="AA19" s="17">
        <v>39.146332000000001</v>
      </c>
      <c r="AB19" s="17">
        <v>38.188141000000002</v>
      </c>
      <c r="AC19" s="17">
        <v>37.891216999999997</v>
      </c>
      <c r="AD19" s="17">
        <v>45.305273999999997</v>
      </c>
      <c r="AE19" s="17">
        <v>39.854500000000002</v>
      </c>
      <c r="AF19" s="17">
        <v>40.415329</v>
      </c>
      <c r="AG19" s="17">
        <v>36.762650000000001</v>
      </c>
      <c r="AH19" s="17">
        <v>43.769235000000002</v>
      </c>
      <c r="AI19" s="17">
        <v>37.903047999999998</v>
      </c>
      <c r="AJ19" s="17">
        <v>40.918483000000002</v>
      </c>
      <c r="AK19" s="17">
        <v>41.170943999999999</v>
      </c>
      <c r="AL19" s="17">
        <v>38.681615000000001</v>
      </c>
      <c r="AM19" s="17">
        <v>40.387278999999999</v>
      </c>
      <c r="AN19" s="17">
        <v>39.939926</v>
      </c>
      <c r="AO19" s="17">
        <v>40.123364000000002</v>
      </c>
      <c r="AP19" s="17">
        <v>40.827506999999997</v>
      </c>
      <c r="AQ19" s="17">
        <v>40.796419</v>
      </c>
      <c r="AR19" s="17">
        <v>41.325426999999998</v>
      </c>
      <c r="AS19" s="17">
        <v>41.723869999999998</v>
      </c>
      <c r="AT19" s="17">
        <v>42.002693000000001</v>
      </c>
      <c r="AU19" s="17">
        <v>42.425989000000001</v>
      </c>
      <c r="AX19" s="20" t="s">
        <v>38</v>
      </c>
      <c r="AY19" s="17">
        <v>13.964349</v>
      </c>
      <c r="AZ19" s="17">
        <v>13.778971</v>
      </c>
      <c r="BA19" s="17">
        <v>14.343995</v>
      </c>
      <c r="BB19" s="17">
        <v>12.666482999999999</v>
      </c>
      <c r="BC19" s="17">
        <v>11.497646</v>
      </c>
      <c r="BD19" s="17">
        <v>11.297528</v>
      </c>
      <c r="BE19" s="17">
        <v>12.434258</v>
      </c>
      <c r="BF19" s="17">
        <v>11.914387</v>
      </c>
      <c r="BG19" s="17">
        <v>11.044862999999999</v>
      </c>
      <c r="BH19" s="17">
        <v>10.201347</v>
      </c>
      <c r="BI19" s="17">
        <v>9.6191650000000006</v>
      </c>
      <c r="BJ19" s="17">
        <v>8.6893519999999995</v>
      </c>
      <c r="BK19" s="17">
        <v>8.0947549999999993</v>
      </c>
      <c r="BL19" s="17">
        <v>7.5694290000000004</v>
      </c>
      <c r="BM19" s="17">
        <v>6.9881679999999999</v>
      </c>
      <c r="BN19" s="17">
        <v>6.5146750000000004</v>
      </c>
      <c r="BO19" s="17">
        <v>6.0441770000000004</v>
      </c>
      <c r="BP19" s="17">
        <v>5.5836009999999998</v>
      </c>
      <c r="BQ19" s="17">
        <v>5.162337</v>
      </c>
      <c r="BR19" s="17">
        <v>4.736415</v>
      </c>
      <c r="BS19" s="17">
        <v>4.3248680000000004</v>
      </c>
      <c r="BV19" s="20" t="s">
        <v>38</v>
      </c>
      <c r="BW19" s="17">
        <v>16.297044</v>
      </c>
      <c r="BX19" s="17">
        <v>15.072263</v>
      </c>
      <c r="BY19" s="17">
        <v>16.306443000000002</v>
      </c>
      <c r="BZ19" s="17">
        <v>17.064909</v>
      </c>
      <c r="CA19" s="17">
        <v>14.723509999999999</v>
      </c>
      <c r="CB19" s="17">
        <v>15.724774</v>
      </c>
      <c r="CC19" s="17">
        <v>15.67108</v>
      </c>
      <c r="CD19" s="17">
        <v>16.825861</v>
      </c>
      <c r="CE19" s="17">
        <v>16.373327</v>
      </c>
      <c r="CF19" s="17">
        <v>13.944858999999999</v>
      </c>
      <c r="CG19" s="17">
        <v>14.107659999999999</v>
      </c>
      <c r="CH19" s="17">
        <v>11.037751999999999</v>
      </c>
      <c r="CI19" s="17">
        <v>10.291695000000001</v>
      </c>
      <c r="CJ19" s="17">
        <v>9.9540980000000001</v>
      </c>
      <c r="CK19" s="17">
        <v>9.1824949999999994</v>
      </c>
      <c r="CL19" s="17">
        <v>8.7732019999999995</v>
      </c>
      <c r="CM19" s="17">
        <v>8.3409870000000002</v>
      </c>
      <c r="CN19" s="17">
        <v>7.8687820000000004</v>
      </c>
      <c r="CO19" s="17">
        <v>7.5283249999999997</v>
      </c>
      <c r="CP19" s="17">
        <v>7.1380509999999999</v>
      </c>
      <c r="CQ19" s="17">
        <v>6.7727789999999999</v>
      </c>
      <c r="CT19" s="20" t="s">
        <v>38</v>
      </c>
      <c r="CU19" s="17">
        <v>17.791964</v>
      </c>
      <c r="CV19" s="17">
        <v>20.400642999999999</v>
      </c>
      <c r="CW19" s="17">
        <v>18.062624</v>
      </c>
      <c r="CX19" s="17">
        <v>18.989370000000001</v>
      </c>
      <c r="CY19" s="17">
        <v>15.116602</v>
      </c>
      <c r="CZ19" s="17">
        <v>13.554047000000001</v>
      </c>
      <c r="DA19" s="17">
        <v>14.781032</v>
      </c>
      <c r="DB19" s="17">
        <v>13.908242</v>
      </c>
      <c r="DC19" s="17">
        <v>15.743211000000001</v>
      </c>
      <c r="DD19" s="17">
        <v>13.563510000000001</v>
      </c>
      <c r="DE19" s="17">
        <v>14.178974</v>
      </c>
      <c r="DF19" s="17">
        <v>14.109707999999999</v>
      </c>
      <c r="DG19" s="17">
        <v>13.587192</v>
      </c>
      <c r="DH19" s="17">
        <v>13.847734000000001</v>
      </c>
      <c r="DI19" s="17">
        <v>13.603088</v>
      </c>
      <c r="DJ19" s="17">
        <v>13.566084999999999</v>
      </c>
      <c r="DK19" s="17">
        <v>13.647421</v>
      </c>
      <c r="DL19" s="17">
        <v>13.573703</v>
      </c>
      <c r="DM19" s="17">
        <v>13.634708</v>
      </c>
      <c r="DN19" s="17">
        <v>13.659946</v>
      </c>
      <c r="DO19" s="17">
        <v>13.640696999999999</v>
      </c>
      <c r="DR19" s="20" t="s">
        <v>38</v>
      </c>
      <c r="DS19" s="17">
        <v>20.815624</v>
      </c>
      <c r="DT19" s="17">
        <v>13.880017</v>
      </c>
      <c r="DU19" s="17">
        <v>17.364992999999998</v>
      </c>
      <c r="DV19" s="17">
        <v>12.428710000000001</v>
      </c>
      <c r="DW19" s="17">
        <v>13.923014999999999</v>
      </c>
      <c r="DX19" s="17">
        <v>17.394473000000001</v>
      </c>
      <c r="DY19" s="17">
        <v>17.637681000000001</v>
      </c>
      <c r="DZ19" s="17">
        <v>15.305027000000001</v>
      </c>
      <c r="EA19" s="17">
        <v>18.364281999999999</v>
      </c>
      <c r="EB19" s="17">
        <v>17.265476</v>
      </c>
      <c r="EC19" s="17">
        <v>17.486568999999999</v>
      </c>
      <c r="ED19" s="17">
        <v>17.400763999999999</v>
      </c>
      <c r="EE19" s="17">
        <v>17.047984</v>
      </c>
      <c r="EF19" s="17">
        <v>17.459374</v>
      </c>
      <c r="EG19" s="17">
        <v>17.592559000000001</v>
      </c>
      <c r="EH19" s="17">
        <v>17.677858000000001</v>
      </c>
      <c r="EI19" s="17">
        <v>17.987853999999999</v>
      </c>
      <c r="EJ19" s="17">
        <v>18.136574</v>
      </c>
      <c r="EK19" s="17">
        <v>18.347598999999999</v>
      </c>
      <c r="EL19" s="17">
        <v>18.565684999999998</v>
      </c>
      <c r="EM19" s="17">
        <v>18.711217000000001</v>
      </c>
      <c r="EP19" s="20" t="s">
        <v>38</v>
      </c>
      <c r="EQ19" s="17">
        <v>27.877068000000001</v>
      </c>
      <c r="ER19" s="17">
        <v>32.784866000000001</v>
      </c>
      <c r="ES19" s="17">
        <v>29.211259999999999</v>
      </c>
      <c r="ET19" s="17">
        <v>27.204578000000001</v>
      </c>
      <c r="EU19" s="17">
        <v>20.135528000000001</v>
      </c>
      <c r="EV19" s="17">
        <v>18.721263</v>
      </c>
      <c r="EW19" s="17">
        <v>23.985047999999999</v>
      </c>
      <c r="EX19" s="17">
        <v>27.698111000000001</v>
      </c>
      <c r="EY19" s="17">
        <v>24.511913</v>
      </c>
      <c r="EZ19" s="17">
        <v>29.139448999999999</v>
      </c>
      <c r="FA19" s="17">
        <v>28.871977000000001</v>
      </c>
      <c r="FB19" s="17">
        <v>26.862888000000002</v>
      </c>
      <c r="FC19" s="17">
        <v>28.704332000000001</v>
      </c>
      <c r="FD19" s="17">
        <v>28.800077999999999</v>
      </c>
      <c r="FE19" s="17">
        <v>29.797599000000002</v>
      </c>
      <c r="FF19" s="17">
        <v>30.707266000000001</v>
      </c>
      <c r="FG19" s="17">
        <v>31.260095</v>
      </c>
      <c r="FH19" s="17">
        <v>32.182015999999997</v>
      </c>
      <c r="FI19" s="17">
        <v>32.879598000000001</v>
      </c>
      <c r="FJ19" s="17">
        <v>33.543475000000001</v>
      </c>
      <c r="FK19" s="17">
        <v>34.218404999999997</v>
      </c>
    </row>
    <row r="20" spans="1:167">
      <c r="B20" s="20" t="s">
        <v>39</v>
      </c>
      <c r="C20" s="17">
        <v>47.429461000000003</v>
      </c>
      <c r="D20" s="17">
        <v>48.368338000000001</v>
      </c>
      <c r="E20" s="17">
        <v>43.81044</v>
      </c>
      <c r="F20" s="17">
        <v>41.910846999999997</v>
      </c>
      <c r="G20" s="17">
        <v>43.045622999999999</v>
      </c>
      <c r="H20" s="17">
        <v>39.238273</v>
      </c>
      <c r="I20" s="17">
        <v>42.761699999999998</v>
      </c>
      <c r="J20" s="17">
        <v>41.143745000000003</v>
      </c>
      <c r="K20" s="17">
        <v>39.779501000000003</v>
      </c>
      <c r="L20" s="17">
        <v>43.181367999999999</v>
      </c>
      <c r="M20" s="17">
        <v>42.284930000000003</v>
      </c>
      <c r="N20" s="17">
        <v>45.557293999999999</v>
      </c>
      <c r="O20" s="17">
        <v>47.043382999999999</v>
      </c>
      <c r="P20" s="17">
        <v>47.236105000000002</v>
      </c>
      <c r="Q20" s="17">
        <v>48.524166000000001</v>
      </c>
      <c r="R20" s="17">
        <v>47.946641</v>
      </c>
      <c r="S20" s="17">
        <v>48.630853999999999</v>
      </c>
      <c r="T20" s="17">
        <v>49.061467999999998</v>
      </c>
      <c r="U20" s="17">
        <v>48.957405999999999</v>
      </c>
      <c r="V20" s="17">
        <v>48.598255000000002</v>
      </c>
      <c r="W20" s="17">
        <v>49.823241000000003</v>
      </c>
      <c r="Z20" s="20" t="s">
        <v>39</v>
      </c>
      <c r="AA20" s="17">
        <v>60.853667999999999</v>
      </c>
      <c r="AB20" s="17">
        <v>61.811858999999998</v>
      </c>
      <c r="AC20" s="17">
        <v>62.108783000000003</v>
      </c>
      <c r="AD20" s="17">
        <v>54.694726000000003</v>
      </c>
      <c r="AE20" s="17">
        <v>60.145499999999998</v>
      </c>
      <c r="AF20" s="17">
        <v>59.584671</v>
      </c>
      <c r="AG20" s="17">
        <v>63.237349999999999</v>
      </c>
      <c r="AH20" s="17">
        <v>56.230764999999998</v>
      </c>
      <c r="AI20" s="17">
        <v>62.096952000000002</v>
      </c>
      <c r="AJ20" s="17">
        <v>59.081516999999998</v>
      </c>
      <c r="AK20" s="17">
        <v>58.829056000000001</v>
      </c>
      <c r="AL20" s="17">
        <v>61.318384999999999</v>
      </c>
      <c r="AM20" s="17">
        <v>59.612721000000001</v>
      </c>
      <c r="AN20" s="17">
        <v>60.060074</v>
      </c>
      <c r="AO20" s="17">
        <v>59.876635999999998</v>
      </c>
      <c r="AP20" s="17">
        <v>59.172493000000003</v>
      </c>
      <c r="AQ20" s="17">
        <v>59.203581</v>
      </c>
      <c r="AR20" s="17">
        <v>58.674573000000002</v>
      </c>
      <c r="AS20" s="17">
        <v>58.276130000000002</v>
      </c>
      <c r="AT20" s="17">
        <v>57.997306999999999</v>
      </c>
      <c r="AU20" s="17">
        <v>57.574010999999999</v>
      </c>
      <c r="AX20" s="20" t="s">
        <v>39</v>
      </c>
      <c r="AY20" s="17">
        <v>86.035651000000001</v>
      </c>
      <c r="AZ20" s="17">
        <v>86.221029000000001</v>
      </c>
      <c r="BA20" s="17">
        <v>85.656004999999993</v>
      </c>
      <c r="BB20" s="17">
        <v>87.333517000000001</v>
      </c>
      <c r="BC20" s="17">
        <v>88.502353999999997</v>
      </c>
      <c r="BD20" s="17">
        <v>88.702472</v>
      </c>
      <c r="BE20" s="17">
        <v>87.565742</v>
      </c>
      <c r="BF20" s="17">
        <v>88.085612999999995</v>
      </c>
      <c r="BG20" s="17">
        <v>88.955136999999993</v>
      </c>
      <c r="BH20" s="17">
        <v>89.798653000000002</v>
      </c>
      <c r="BI20" s="17">
        <v>90.380835000000005</v>
      </c>
      <c r="BJ20" s="17">
        <v>91.310648</v>
      </c>
      <c r="BK20" s="17">
        <v>91.905244999999994</v>
      </c>
      <c r="BL20" s="17">
        <v>92.430571</v>
      </c>
      <c r="BM20" s="17">
        <v>93.011831999999998</v>
      </c>
      <c r="BN20" s="17">
        <v>93.485325000000003</v>
      </c>
      <c r="BO20" s="17">
        <v>93.955822999999995</v>
      </c>
      <c r="BP20" s="17">
        <v>94.416398999999998</v>
      </c>
      <c r="BQ20" s="17">
        <v>94.837663000000006</v>
      </c>
      <c r="BR20" s="17">
        <v>95.263585000000006</v>
      </c>
      <c r="BS20" s="17">
        <v>95.675132000000005</v>
      </c>
      <c r="BV20" s="20" t="s">
        <v>39</v>
      </c>
      <c r="BW20" s="17">
        <v>83.702956</v>
      </c>
      <c r="BX20" s="17">
        <v>84.927736999999993</v>
      </c>
      <c r="BY20" s="17">
        <v>83.693556999999998</v>
      </c>
      <c r="BZ20" s="17">
        <v>82.935091</v>
      </c>
      <c r="CA20" s="17">
        <v>85.276489999999995</v>
      </c>
      <c r="CB20" s="17">
        <v>84.275226000000004</v>
      </c>
      <c r="CC20" s="17">
        <v>84.328919999999997</v>
      </c>
      <c r="CD20" s="17">
        <v>83.174138999999997</v>
      </c>
      <c r="CE20" s="17">
        <v>83.626672999999997</v>
      </c>
      <c r="CF20" s="17">
        <v>86.055141000000006</v>
      </c>
      <c r="CG20" s="17">
        <v>85.892340000000004</v>
      </c>
      <c r="CH20" s="17">
        <v>88.962248000000002</v>
      </c>
      <c r="CI20" s="17">
        <v>89.708304999999996</v>
      </c>
      <c r="CJ20" s="17">
        <v>90.045901999999998</v>
      </c>
      <c r="CK20" s="17">
        <v>90.817504999999997</v>
      </c>
      <c r="CL20" s="17">
        <v>91.226798000000002</v>
      </c>
      <c r="CM20" s="17">
        <v>91.659013000000002</v>
      </c>
      <c r="CN20" s="17">
        <v>92.131218000000004</v>
      </c>
      <c r="CO20" s="17">
        <v>92.471675000000005</v>
      </c>
      <c r="CP20" s="17">
        <v>92.861948999999996</v>
      </c>
      <c r="CQ20" s="17">
        <v>93.227221</v>
      </c>
      <c r="CT20" s="20" t="s">
        <v>39</v>
      </c>
      <c r="CU20" s="17">
        <v>82.208036000000007</v>
      </c>
      <c r="CV20" s="17">
        <v>79.599356999999998</v>
      </c>
      <c r="CW20" s="17">
        <v>81.937376</v>
      </c>
      <c r="CX20" s="17">
        <v>81.010630000000006</v>
      </c>
      <c r="CY20" s="17">
        <v>84.883398</v>
      </c>
      <c r="CZ20" s="17">
        <v>86.445953000000003</v>
      </c>
      <c r="DA20" s="17">
        <v>85.218968000000004</v>
      </c>
      <c r="DB20" s="17">
        <v>86.091757999999999</v>
      </c>
      <c r="DC20" s="17">
        <v>84.256788999999998</v>
      </c>
      <c r="DD20" s="17">
        <v>86.436490000000006</v>
      </c>
      <c r="DE20" s="17">
        <v>85.821026000000003</v>
      </c>
      <c r="DF20" s="17">
        <v>85.890292000000002</v>
      </c>
      <c r="DG20" s="17">
        <v>86.412807999999998</v>
      </c>
      <c r="DH20" s="17">
        <v>86.152265999999997</v>
      </c>
      <c r="DI20" s="17">
        <v>86.396912</v>
      </c>
      <c r="DJ20" s="17">
        <v>86.433914999999999</v>
      </c>
      <c r="DK20" s="17">
        <v>86.352579000000006</v>
      </c>
      <c r="DL20" s="17">
        <v>86.426297000000005</v>
      </c>
      <c r="DM20" s="17">
        <v>86.365291999999997</v>
      </c>
      <c r="DN20" s="17">
        <v>86.340053999999995</v>
      </c>
      <c r="DO20" s="17">
        <v>86.359302999999997</v>
      </c>
      <c r="DR20" s="20" t="s">
        <v>39</v>
      </c>
      <c r="DS20" s="17">
        <v>79.184376</v>
      </c>
      <c r="DT20" s="17">
        <v>86.119983000000005</v>
      </c>
      <c r="DU20" s="17">
        <v>82.635007000000002</v>
      </c>
      <c r="DV20" s="17">
        <v>87.571290000000005</v>
      </c>
      <c r="DW20" s="17">
        <v>86.076984999999993</v>
      </c>
      <c r="DX20" s="17">
        <v>82.605526999999995</v>
      </c>
      <c r="DY20" s="17">
        <v>82.362318999999999</v>
      </c>
      <c r="DZ20" s="17">
        <v>84.694973000000005</v>
      </c>
      <c r="EA20" s="17">
        <v>81.635717999999997</v>
      </c>
      <c r="EB20" s="17">
        <v>82.734523999999993</v>
      </c>
      <c r="EC20" s="17">
        <v>82.513430999999997</v>
      </c>
      <c r="ED20" s="17">
        <v>82.599236000000005</v>
      </c>
      <c r="EE20" s="17">
        <v>82.952016</v>
      </c>
      <c r="EF20" s="17">
        <v>82.540626000000003</v>
      </c>
      <c r="EG20" s="17">
        <v>82.407441000000006</v>
      </c>
      <c r="EH20" s="17">
        <v>82.322141999999999</v>
      </c>
      <c r="EI20" s="17">
        <v>82.012146000000001</v>
      </c>
      <c r="EJ20" s="17">
        <v>81.863426000000004</v>
      </c>
      <c r="EK20" s="17">
        <v>81.652400999999998</v>
      </c>
      <c r="EL20" s="17">
        <v>81.434314999999998</v>
      </c>
      <c r="EM20" s="17">
        <v>81.288782999999995</v>
      </c>
      <c r="EP20" s="20" t="s">
        <v>39</v>
      </c>
      <c r="EQ20" s="17">
        <v>72.122932000000006</v>
      </c>
      <c r="ER20" s="17">
        <v>67.215134000000006</v>
      </c>
      <c r="ES20" s="17">
        <v>70.788740000000004</v>
      </c>
      <c r="ET20" s="17">
        <v>72.795422000000002</v>
      </c>
      <c r="EU20" s="17">
        <v>79.864472000000006</v>
      </c>
      <c r="EV20" s="17">
        <v>81.278737000000007</v>
      </c>
      <c r="EW20" s="17">
        <v>76.014951999999994</v>
      </c>
      <c r="EX20" s="17">
        <v>72.301889000000003</v>
      </c>
      <c r="EY20" s="17">
        <v>75.488086999999993</v>
      </c>
      <c r="EZ20" s="17">
        <v>70.860551000000001</v>
      </c>
      <c r="FA20" s="17">
        <v>71.128022999999999</v>
      </c>
      <c r="FB20" s="17">
        <v>73.137112000000002</v>
      </c>
      <c r="FC20" s="17">
        <v>71.295668000000006</v>
      </c>
      <c r="FD20" s="17">
        <v>71.199922000000001</v>
      </c>
      <c r="FE20" s="17">
        <v>70.202400999999995</v>
      </c>
      <c r="FF20" s="17">
        <v>69.292733999999996</v>
      </c>
      <c r="FG20" s="17">
        <v>68.739904999999993</v>
      </c>
      <c r="FH20" s="17">
        <v>67.817983999999996</v>
      </c>
      <c r="FI20" s="17">
        <v>67.120401999999999</v>
      </c>
      <c r="FJ20" s="17">
        <v>66.456524999999999</v>
      </c>
      <c r="FK20" s="17">
        <v>65.781594999999996</v>
      </c>
    </row>
    <row r="21" spans="1:167">
      <c r="B21" s="10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Z21" s="10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X21" s="10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V21" s="10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T21" s="10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R21" s="10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P21" s="10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</row>
    <row r="22" spans="1:167" ht="13">
      <c r="B22" s="16" t="s">
        <v>17</v>
      </c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Z22" s="16" t="s">
        <v>17</v>
      </c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X22" s="16" t="s">
        <v>17</v>
      </c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V22" s="16" t="s">
        <v>17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T22" s="16" t="s">
        <v>17</v>
      </c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R22" s="16" t="s">
        <v>17</v>
      </c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P22" s="16" t="s">
        <v>17</v>
      </c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</row>
    <row r="23" spans="1:167" ht="14.5">
      <c r="B23" s="94" t="s">
        <v>292</v>
      </c>
      <c r="C23" s="97">
        <v>8.0540000000000003</v>
      </c>
      <c r="D23" s="97">
        <v>6.5979999999999999</v>
      </c>
      <c r="E23" s="97">
        <v>7.6230000000000002</v>
      </c>
      <c r="F23" s="97">
        <v>10.122</v>
      </c>
      <c r="G23" s="97">
        <v>10.324</v>
      </c>
      <c r="H23" s="97">
        <v>10.988</v>
      </c>
      <c r="I23" s="97">
        <v>11.744</v>
      </c>
      <c r="J23" s="97">
        <v>13.702999999999999</v>
      </c>
      <c r="K23" s="97">
        <v>14.563000000000001</v>
      </c>
      <c r="L23" s="97">
        <v>14.784000000000001</v>
      </c>
      <c r="M23" s="97">
        <v>17.035</v>
      </c>
      <c r="N23" s="97">
        <v>16.334</v>
      </c>
      <c r="O23" s="97">
        <v>17.661999999999999</v>
      </c>
      <c r="P23" s="97">
        <v>18.994</v>
      </c>
      <c r="Q23" s="97">
        <v>20.113</v>
      </c>
      <c r="R23" s="97">
        <v>16.706</v>
      </c>
      <c r="S23" s="97">
        <v>22.771999999999998</v>
      </c>
      <c r="T23" s="97">
        <v>23.963999999999999</v>
      </c>
      <c r="U23" s="97">
        <v>25.242000000000001</v>
      </c>
      <c r="V23" s="97">
        <v>26.439</v>
      </c>
      <c r="W23" s="97">
        <v>27.734000000000002</v>
      </c>
      <c r="Z23" s="94" t="s">
        <v>292</v>
      </c>
      <c r="AA23" s="17">
        <v>54.412999999999997</v>
      </c>
      <c r="AB23" s="17">
        <v>69.472999999999999</v>
      </c>
      <c r="AC23" s="17">
        <v>77.195999999999998</v>
      </c>
      <c r="AD23" s="17">
        <v>92.546000000000006</v>
      </c>
      <c r="AE23" s="17">
        <v>97.540999999999997</v>
      </c>
      <c r="AF23" s="17">
        <v>113.35299999999999</v>
      </c>
      <c r="AG23" s="17">
        <v>128.16800000000001</v>
      </c>
      <c r="AH23" s="17">
        <v>131.751</v>
      </c>
      <c r="AI23" s="17">
        <v>133.274</v>
      </c>
      <c r="AJ23" s="17">
        <v>131.46199999999999</v>
      </c>
      <c r="AK23" s="17">
        <v>137.21100000000001</v>
      </c>
      <c r="AL23" s="17">
        <v>126.197</v>
      </c>
      <c r="AM23" s="17">
        <v>127.80200000000001</v>
      </c>
      <c r="AN23" s="17">
        <v>129.714</v>
      </c>
      <c r="AO23" s="17">
        <v>130.251</v>
      </c>
      <c r="AP23" s="17">
        <v>131.982</v>
      </c>
      <c r="AQ23" s="17">
        <v>133.16200000000001</v>
      </c>
      <c r="AR23" s="17">
        <v>134.93199999999999</v>
      </c>
      <c r="AS23" s="17">
        <v>136.28100000000001</v>
      </c>
      <c r="AT23" s="17">
        <v>137.28899999999999</v>
      </c>
      <c r="AU23" s="17">
        <v>138.583</v>
      </c>
      <c r="AX23" s="94" t="s">
        <v>292</v>
      </c>
      <c r="AY23" s="17">
        <v>360.48</v>
      </c>
      <c r="AZ23" s="17">
        <v>376.34800000000001</v>
      </c>
      <c r="BA23" s="17">
        <v>395.81400000000002</v>
      </c>
      <c r="BB23" s="17">
        <v>414.75400000000002</v>
      </c>
      <c r="BC23" s="17">
        <v>430.48899999999998</v>
      </c>
      <c r="BD23" s="17">
        <v>439.55</v>
      </c>
      <c r="BE23" s="17">
        <v>461.517</v>
      </c>
      <c r="BF23" s="17">
        <v>448.58300000000003</v>
      </c>
      <c r="BG23" s="17">
        <v>473.762</v>
      </c>
      <c r="BH23" s="17">
        <v>477.524</v>
      </c>
      <c r="BI23" s="17">
        <v>492.25200000000001</v>
      </c>
      <c r="BJ23" s="17">
        <v>548.41999999999996</v>
      </c>
      <c r="BK23" s="17">
        <v>558.67999999999995</v>
      </c>
      <c r="BL23" s="17">
        <v>574.75800000000004</v>
      </c>
      <c r="BM23" s="17">
        <v>588.02700000000004</v>
      </c>
      <c r="BN23" s="17">
        <v>601.22699999999998</v>
      </c>
      <c r="BO23" s="17">
        <v>615.89099999999996</v>
      </c>
      <c r="BP23" s="17">
        <v>629.37400000000002</v>
      </c>
      <c r="BQ23" s="17">
        <v>644.14</v>
      </c>
      <c r="BR23" s="17">
        <v>659.05600000000004</v>
      </c>
      <c r="BS23" s="17">
        <v>673.29399999999998</v>
      </c>
      <c r="BV23" s="94" t="s">
        <v>292</v>
      </c>
      <c r="BW23" s="17">
        <v>28.382000000000001</v>
      </c>
      <c r="BX23" s="17">
        <v>29.187999999999999</v>
      </c>
      <c r="BY23" s="17">
        <v>32.113999999999997</v>
      </c>
      <c r="BZ23" s="17">
        <v>32.631</v>
      </c>
      <c r="CA23" s="17">
        <v>32.130000000000003</v>
      </c>
      <c r="CB23" s="17">
        <v>31.513000000000002</v>
      </c>
      <c r="CC23" s="17">
        <v>30.31</v>
      </c>
      <c r="CD23" s="17">
        <v>30.818000000000001</v>
      </c>
      <c r="CE23" s="17">
        <v>31.157</v>
      </c>
      <c r="CF23" s="17">
        <v>32.99</v>
      </c>
      <c r="CG23" s="17">
        <v>34.917000000000002</v>
      </c>
      <c r="CH23" s="17">
        <v>41.654000000000003</v>
      </c>
      <c r="CI23" s="17">
        <v>43.54</v>
      </c>
      <c r="CJ23" s="17">
        <v>45.003999999999998</v>
      </c>
      <c r="CK23" s="17">
        <v>46.656999999999996</v>
      </c>
      <c r="CL23" s="17">
        <v>48.314</v>
      </c>
      <c r="CM23" s="17">
        <v>49.945</v>
      </c>
      <c r="CN23" s="17">
        <v>51.817</v>
      </c>
      <c r="CO23" s="17">
        <v>53.616</v>
      </c>
      <c r="CP23" s="17">
        <v>55.372</v>
      </c>
      <c r="CQ23" s="17">
        <v>57.209000000000003</v>
      </c>
      <c r="CT23" s="94" t="s">
        <v>292</v>
      </c>
      <c r="CU23" s="17">
        <v>16.347000000000001</v>
      </c>
      <c r="CV23" s="17">
        <v>17.021999999999998</v>
      </c>
      <c r="CW23" s="17">
        <v>18.492999999999999</v>
      </c>
      <c r="CX23" s="17">
        <v>21.422999999999998</v>
      </c>
      <c r="CY23" s="17">
        <v>21.489000000000001</v>
      </c>
      <c r="CZ23" s="17">
        <v>21.533999999999999</v>
      </c>
      <c r="DA23" s="17">
        <v>22.146000000000001</v>
      </c>
      <c r="DB23" s="17">
        <v>23.847000000000001</v>
      </c>
      <c r="DC23" s="17">
        <v>26.177</v>
      </c>
      <c r="DD23" s="17">
        <v>29.19</v>
      </c>
      <c r="DE23" s="17">
        <v>31.510999999999999</v>
      </c>
      <c r="DF23" s="17">
        <v>32.854999999999997</v>
      </c>
      <c r="DG23" s="17">
        <v>35.598999999999997</v>
      </c>
      <c r="DH23" s="17">
        <v>38.243000000000002</v>
      </c>
      <c r="DI23" s="17">
        <v>41.091999999999999</v>
      </c>
      <c r="DJ23" s="17">
        <v>43.832999999999998</v>
      </c>
      <c r="DK23" s="17">
        <v>46.555999999999997</v>
      </c>
      <c r="DL23" s="17">
        <v>49.362000000000002</v>
      </c>
      <c r="DM23" s="17">
        <v>52.088999999999999</v>
      </c>
      <c r="DN23" s="17">
        <v>54.826000000000001</v>
      </c>
      <c r="DO23" s="17">
        <v>57.552</v>
      </c>
      <c r="DR23" s="94" t="s">
        <v>292</v>
      </c>
      <c r="DS23" s="17">
        <v>11.275</v>
      </c>
      <c r="DT23" s="17">
        <v>13.331</v>
      </c>
      <c r="DU23" s="17">
        <v>14.192</v>
      </c>
      <c r="DV23" s="17">
        <v>14.093</v>
      </c>
      <c r="DW23" s="17">
        <v>17.239999999999998</v>
      </c>
      <c r="DX23" s="17">
        <v>17.806999999999999</v>
      </c>
      <c r="DY23" s="17">
        <v>29.838999999999999</v>
      </c>
      <c r="DZ23" s="17">
        <v>28.536000000000001</v>
      </c>
      <c r="EA23" s="17">
        <v>34.295999999999999</v>
      </c>
      <c r="EB23" s="17">
        <v>35.213999999999999</v>
      </c>
      <c r="EC23" s="17">
        <v>37.767000000000003</v>
      </c>
      <c r="ED23" s="17">
        <v>38.216999999999999</v>
      </c>
      <c r="EE23" s="17">
        <v>40.401000000000003</v>
      </c>
      <c r="EF23" s="17">
        <v>43.741999999999997</v>
      </c>
      <c r="EG23" s="17">
        <v>46.811999999999998</v>
      </c>
      <c r="EH23" s="17">
        <v>49.732999999999997</v>
      </c>
      <c r="EI23" s="17">
        <v>52.716999999999999</v>
      </c>
      <c r="EJ23" s="17">
        <v>55.423999999999999</v>
      </c>
      <c r="EK23" s="17">
        <v>58.113999999999997</v>
      </c>
      <c r="EL23" s="17">
        <v>60.86</v>
      </c>
      <c r="EM23" s="17">
        <v>63.514000000000003</v>
      </c>
      <c r="EP23" s="94" t="s">
        <v>292</v>
      </c>
      <c r="EQ23" s="97">
        <v>20.593</v>
      </c>
      <c r="ER23" s="97">
        <v>21.632000000000001</v>
      </c>
      <c r="ES23" s="97">
        <v>22.704999999999998</v>
      </c>
      <c r="ET23" s="97">
        <v>24.888000000000002</v>
      </c>
      <c r="EU23" s="97">
        <v>31.175999999999998</v>
      </c>
      <c r="EV23" s="97">
        <v>39.902000000000001</v>
      </c>
      <c r="EW23" s="97">
        <v>43.691000000000003</v>
      </c>
      <c r="EX23" s="97">
        <v>43.314999999999998</v>
      </c>
      <c r="EY23" s="97">
        <v>50.853999999999999</v>
      </c>
      <c r="EZ23" s="97">
        <v>52.624000000000002</v>
      </c>
      <c r="FA23" s="97">
        <v>56.357999999999997</v>
      </c>
      <c r="FB23" s="97">
        <v>49.74</v>
      </c>
      <c r="FC23" s="97">
        <v>52.119</v>
      </c>
      <c r="FD23" s="97">
        <v>56.298000000000002</v>
      </c>
      <c r="FE23" s="97">
        <v>59.921999999999997</v>
      </c>
      <c r="FF23" s="97">
        <v>63.174999999999997</v>
      </c>
      <c r="FG23" s="97">
        <v>66.918999999999997</v>
      </c>
      <c r="FH23" s="97">
        <v>70.117000000000004</v>
      </c>
      <c r="FI23" s="97">
        <v>73.646000000000001</v>
      </c>
      <c r="FJ23" s="97">
        <v>77.256</v>
      </c>
      <c r="FK23" s="97">
        <v>80.808999999999997</v>
      </c>
    </row>
    <row r="24" spans="1:167">
      <c r="B24" s="101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Z24" s="101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X24" s="101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V24" s="101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T24" s="101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R24" s="101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P24" s="101"/>
      <c r="EQ24" s="97"/>
      <c r="ER24" s="97"/>
      <c r="ES24" s="97"/>
      <c r="ET24" s="97"/>
      <c r="EU24" s="97"/>
      <c r="EV24" s="97"/>
      <c r="EW24" s="97"/>
      <c r="EX24" s="97"/>
      <c r="EY24" s="97"/>
      <c r="EZ24" s="97"/>
      <c r="FA24" s="97"/>
      <c r="FB24" s="97"/>
      <c r="FC24" s="97"/>
      <c r="FD24" s="97"/>
      <c r="FE24" s="97"/>
      <c r="FF24" s="97"/>
      <c r="FG24" s="97"/>
      <c r="FH24" s="97"/>
      <c r="FI24" s="97"/>
      <c r="FJ24" s="97"/>
      <c r="FK24" s="97"/>
    </row>
    <row r="25" spans="1:167" ht="15">
      <c r="A25" s="7"/>
      <c r="B25" s="16" t="s">
        <v>293</v>
      </c>
      <c r="C25" s="22">
        <v>7.8441450000000001</v>
      </c>
      <c r="D25" s="22">
        <v>14.885437</v>
      </c>
      <c r="E25" s="22">
        <v>11.962643999999999</v>
      </c>
      <c r="F25" s="22">
        <v>11.207494000000001</v>
      </c>
      <c r="G25" s="22">
        <v>8.2812610000000006</v>
      </c>
      <c r="H25" s="22">
        <v>14.168865</v>
      </c>
      <c r="I25" s="22">
        <v>13.545852</v>
      </c>
      <c r="J25" s="22">
        <v>10.800685</v>
      </c>
      <c r="K25" s="22">
        <v>13.356021999999999</v>
      </c>
      <c r="L25" s="22">
        <v>13.363889</v>
      </c>
      <c r="M25" s="22">
        <v>16.696760999999999</v>
      </c>
      <c r="N25" s="22">
        <v>9.8822740000000007</v>
      </c>
      <c r="O25" s="22">
        <v>16.737912000000001</v>
      </c>
      <c r="P25" s="22">
        <v>14.758483</v>
      </c>
      <c r="Q25" s="22">
        <v>12.351542999999999</v>
      </c>
      <c r="R25" s="22">
        <v>17.568678999999999</v>
      </c>
      <c r="S25" s="22">
        <v>12.646217</v>
      </c>
      <c r="T25" s="22">
        <v>12.519147999999999</v>
      </c>
      <c r="U25" s="22">
        <v>16.128945000000002</v>
      </c>
      <c r="V25" s="22">
        <v>9.3698200000000007</v>
      </c>
      <c r="W25" s="22">
        <v>16.943736999999999</v>
      </c>
      <c r="Y25" s="7"/>
      <c r="Z25" s="16" t="s">
        <v>293</v>
      </c>
      <c r="AA25" s="22">
        <v>22.046478</v>
      </c>
      <c r="AB25" s="22">
        <v>38.425153999999999</v>
      </c>
      <c r="AC25" s="22">
        <v>38.687100000000001</v>
      </c>
      <c r="AD25" s="22">
        <v>30.827476000000001</v>
      </c>
      <c r="AE25" s="22">
        <v>22.659075999999999</v>
      </c>
      <c r="AF25" s="22">
        <v>40.498961999999999</v>
      </c>
      <c r="AG25" s="22">
        <v>30.19436</v>
      </c>
      <c r="AH25" s="22">
        <v>27.049689999999998</v>
      </c>
      <c r="AI25" s="22">
        <v>24.158629000000001</v>
      </c>
      <c r="AJ25" s="22">
        <v>22.664273999999999</v>
      </c>
      <c r="AK25" s="22">
        <v>36.092281</v>
      </c>
      <c r="AL25" s="22">
        <v>40.010368</v>
      </c>
      <c r="AM25" s="22">
        <v>45.491698999999997</v>
      </c>
      <c r="AN25" s="22">
        <v>32.345686999999998</v>
      </c>
      <c r="AO25" s="22">
        <v>31.712533000000001</v>
      </c>
      <c r="AP25" s="22">
        <v>32.931739999999998</v>
      </c>
      <c r="AQ25" s="22">
        <v>38.565134</v>
      </c>
      <c r="AR25" s="22">
        <v>31.217374</v>
      </c>
      <c r="AS25" s="22">
        <v>44.800141000000004</v>
      </c>
      <c r="AT25" s="22">
        <v>29.049281000000001</v>
      </c>
      <c r="AU25" s="22">
        <v>42.423605999999999</v>
      </c>
      <c r="AW25" s="7"/>
      <c r="AX25" s="16" t="s">
        <v>293</v>
      </c>
      <c r="AY25" s="22">
        <v>29.724781</v>
      </c>
      <c r="AZ25" s="22">
        <v>45.670999000000002</v>
      </c>
      <c r="BA25" s="22">
        <v>53.499599000000003</v>
      </c>
      <c r="BB25" s="22">
        <v>35.715223999999999</v>
      </c>
      <c r="BC25" s="22">
        <v>27.303556</v>
      </c>
      <c r="BD25" s="22">
        <v>56.688859999999998</v>
      </c>
      <c r="BE25" s="22">
        <v>39.310994000000001</v>
      </c>
      <c r="BF25" s="22">
        <v>43.032905</v>
      </c>
      <c r="BG25" s="22">
        <v>27.938765</v>
      </c>
      <c r="BH25" s="22">
        <v>21.504332999999999</v>
      </c>
      <c r="BI25" s="22">
        <v>46.787697999999999</v>
      </c>
      <c r="BJ25" s="22">
        <v>40.994143999999999</v>
      </c>
      <c r="BK25" s="22">
        <v>45.890676999999997</v>
      </c>
      <c r="BL25" s="22">
        <v>29.953530000000001</v>
      </c>
      <c r="BM25" s="22">
        <v>24.155146999999999</v>
      </c>
      <c r="BN25" s="22">
        <v>31.562628</v>
      </c>
      <c r="BO25" s="22">
        <v>43.673712999999999</v>
      </c>
      <c r="BP25" s="22">
        <v>28.131905</v>
      </c>
      <c r="BQ25" s="22">
        <v>38.627077999999997</v>
      </c>
      <c r="BR25" s="22">
        <v>25.241053999999998</v>
      </c>
      <c r="BS25" s="22">
        <v>37.399135999999999</v>
      </c>
      <c r="BU25" s="7"/>
      <c r="BV25" s="16" t="s">
        <v>293</v>
      </c>
      <c r="BW25" s="22">
        <v>24.686743</v>
      </c>
      <c r="BX25" s="22">
        <v>38.720717</v>
      </c>
      <c r="BY25" s="22">
        <v>36.820106000000003</v>
      </c>
      <c r="BZ25" s="22">
        <v>45.021352</v>
      </c>
      <c r="CA25" s="22">
        <v>14.080947999999999</v>
      </c>
      <c r="CB25" s="22">
        <v>40.4544</v>
      </c>
      <c r="CC25" s="22">
        <v>48.462003000000003</v>
      </c>
      <c r="CD25" s="22">
        <v>49.036132000000002</v>
      </c>
      <c r="CE25" s="22">
        <v>35.533838000000003</v>
      </c>
      <c r="CF25" s="22">
        <v>29.195910000000001</v>
      </c>
      <c r="CG25" s="22">
        <v>40.928232000000001</v>
      </c>
      <c r="CH25" s="22">
        <v>51.145881000000003</v>
      </c>
      <c r="CI25" s="22">
        <v>30.929424999999998</v>
      </c>
      <c r="CJ25" s="22">
        <v>22.107823</v>
      </c>
      <c r="CK25" s="22">
        <v>35.950422000000003</v>
      </c>
      <c r="CL25" s="22">
        <v>40.060974000000002</v>
      </c>
      <c r="CM25" s="22">
        <v>30.811426000000001</v>
      </c>
      <c r="CN25" s="22">
        <v>38.042439000000002</v>
      </c>
      <c r="CO25" s="22">
        <v>45.469242000000001</v>
      </c>
      <c r="CP25" s="22">
        <v>33.437424</v>
      </c>
      <c r="CQ25" s="22">
        <v>45.179369000000001</v>
      </c>
      <c r="CS25" s="7"/>
      <c r="CT25" s="16" t="s">
        <v>293</v>
      </c>
      <c r="CU25" s="22">
        <v>12.889703000000001</v>
      </c>
      <c r="CV25" s="22">
        <v>21.528248999999999</v>
      </c>
      <c r="CW25" s="22">
        <v>22.707177000000001</v>
      </c>
      <c r="CX25" s="22">
        <v>22.798200000000001</v>
      </c>
      <c r="CY25" s="22">
        <v>7.6504250000000003</v>
      </c>
      <c r="CZ25" s="22">
        <v>11.966704999999999</v>
      </c>
      <c r="DA25" s="22">
        <v>21.148025000000001</v>
      </c>
      <c r="DB25" s="22">
        <v>21.589372999999998</v>
      </c>
      <c r="DC25" s="22">
        <v>17.262592999999999</v>
      </c>
      <c r="DD25" s="22">
        <v>10.107863999999999</v>
      </c>
      <c r="DE25" s="22">
        <v>10.32714</v>
      </c>
      <c r="DF25" s="22">
        <v>16.280193000000001</v>
      </c>
      <c r="DG25" s="22">
        <v>15.349401</v>
      </c>
      <c r="DH25" s="22">
        <v>15.346881</v>
      </c>
      <c r="DI25" s="22">
        <v>12.024101</v>
      </c>
      <c r="DJ25" s="22">
        <v>16.434529999999999</v>
      </c>
      <c r="DK25" s="22">
        <v>10.828878</v>
      </c>
      <c r="DL25" s="22">
        <v>15.080743999999999</v>
      </c>
      <c r="DM25" s="22">
        <v>15.126505</v>
      </c>
      <c r="DN25" s="22">
        <v>8.2653119999999998</v>
      </c>
      <c r="DO25" s="22">
        <v>11.876120999999999</v>
      </c>
      <c r="DQ25" s="7"/>
      <c r="DR25" s="16" t="s">
        <v>293</v>
      </c>
      <c r="DS25" s="22">
        <v>5.3780109999999999</v>
      </c>
      <c r="DT25" s="22">
        <v>8.5490860000000009</v>
      </c>
      <c r="DU25" s="22">
        <v>15.182492</v>
      </c>
      <c r="DV25" s="22">
        <v>12.318172000000001</v>
      </c>
      <c r="DW25" s="22">
        <v>7.0816169999999996</v>
      </c>
      <c r="DX25" s="22">
        <v>3.7640880000000001</v>
      </c>
      <c r="DY25" s="22">
        <v>12.164203000000001</v>
      </c>
      <c r="DZ25" s="22">
        <v>12.32094</v>
      </c>
      <c r="EA25" s="22">
        <v>11.723070999999999</v>
      </c>
      <c r="EB25" s="22">
        <v>9.1025340000000003</v>
      </c>
      <c r="EC25" s="22">
        <v>4.4012979999999997</v>
      </c>
      <c r="ED25" s="22">
        <v>4.8798130000000004</v>
      </c>
      <c r="EE25" s="22">
        <v>4.3709020000000001</v>
      </c>
      <c r="EF25" s="22">
        <v>3.5275530000000002</v>
      </c>
      <c r="EG25" s="22">
        <v>5.4845870000000003</v>
      </c>
      <c r="EH25" s="22">
        <v>6.6317890000000004</v>
      </c>
      <c r="EI25" s="22">
        <v>2.3141280000000002</v>
      </c>
      <c r="EJ25" s="22">
        <v>6.2069869999999998</v>
      </c>
      <c r="EK25" s="22">
        <v>5.4259190000000004</v>
      </c>
      <c r="EL25" s="22">
        <v>1.84354</v>
      </c>
      <c r="EM25" s="22">
        <v>4.6409690000000001</v>
      </c>
      <c r="EO25" s="7"/>
      <c r="EP25" s="16" t="s">
        <v>293</v>
      </c>
      <c r="EQ25" s="22">
        <v>7.4444549999999996</v>
      </c>
      <c r="ER25" s="22">
        <v>5.9142590000000004</v>
      </c>
      <c r="ES25" s="22">
        <v>14.484184000000001</v>
      </c>
      <c r="ET25" s="22">
        <v>22.236446000000001</v>
      </c>
      <c r="EU25" s="22">
        <v>36.897965999999997</v>
      </c>
      <c r="EV25" s="22">
        <v>16.518560000000001</v>
      </c>
      <c r="EW25" s="22">
        <v>15.428926000000001</v>
      </c>
      <c r="EX25" s="22">
        <v>12.019138</v>
      </c>
      <c r="EY25" s="22">
        <v>14.395714</v>
      </c>
      <c r="EZ25" s="22">
        <v>23.282371999999999</v>
      </c>
      <c r="FA25" s="22">
        <v>13.790633</v>
      </c>
      <c r="FB25" s="22">
        <v>8.0923669999999994</v>
      </c>
      <c r="FC25" s="22">
        <v>14.339237000000001</v>
      </c>
      <c r="FD25" s="22">
        <v>10.885443</v>
      </c>
      <c r="FE25" s="22">
        <v>18.22465</v>
      </c>
      <c r="FF25" s="22">
        <v>20.948916000000001</v>
      </c>
      <c r="FG25" s="22">
        <v>10.757773</v>
      </c>
      <c r="FH25" s="22">
        <v>20.763466000000001</v>
      </c>
      <c r="FI25" s="22">
        <v>15.960213</v>
      </c>
      <c r="FJ25" s="22">
        <v>11.628525</v>
      </c>
      <c r="FK25" s="22">
        <v>9.5578769999999995</v>
      </c>
    </row>
    <row r="26" spans="1:167">
      <c r="B26" s="10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Z26" s="10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X26" s="10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V26" s="10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T26" s="10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R26" s="10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P26" s="10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</row>
    <row r="27" spans="1:167">
      <c r="B27" s="10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Z27" s="10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X27" s="10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V27" s="10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T27" s="10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R27" s="10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P27" s="10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</row>
    <row r="28" spans="1:167" ht="43">
      <c r="A28" s="7"/>
      <c r="B28" s="14" t="s">
        <v>43</v>
      </c>
      <c r="C28" s="102">
        <v>0</v>
      </c>
      <c r="D28" s="102">
        <v>0</v>
      </c>
      <c r="E28" s="102">
        <v>0</v>
      </c>
      <c r="F28" s="102">
        <v>0</v>
      </c>
      <c r="G28" s="102">
        <v>0</v>
      </c>
      <c r="H28" s="102">
        <v>0</v>
      </c>
      <c r="I28" s="102">
        <v>0</v>
      </c>
      <c r="J28" s="102">
        <v>0</v>
      </c>
      <c r="K28" s="102">
        <v>0</v>
      </c>
      <c r="L28" s="102">
        <v>0</v>
      </c>
      <c r="M28" s="102">
        <v>0</v>
      </c>
      <c r="N28" s="102">
        <v>0</v>
      </c>
      <c r="O28" s="102">
        <v>0</v>
      </c>
      <c r="P28" s="102">
        <v>0</v>
      </c>
      <c r="Q28" s="102">
        <v>0</v>
      </c>
      <c r="R28" s="102">
        <v>0</v>
      </c>
      <c r="S28" s="102">
        <v>0</v>
      </c>
      <c r="T28" s="102">
        <v>0</v>
      </c>
      <c r="U28" s="102">
        <v>0</v>
      </c>
      <c r="V28" s="102">
        <v>0</v>
      </c>
      <c r="W28" s="102">
        <v>0</v>
      </c>
      <c r="Y28" s="7"/>
      <c r="Z28" s="14" t="s">
        <v>43</v>
      </c>
      <c r="AA28" s="102" t="s">
        <v>22</v>
      </c>
      <c r="AB28" s="102" t="s">
        <v>22</v>
      </c>
      <c r="AC28" s="102" t="s">
        <v>22</v>
      </c>
      <c r="AD28" s="102" t="s">
        <v>22</v>
      </c>
      <c r="AE28" s="102" t="s">
        <v>22</v>
      </c>
      <c r="AF28" s="102" t="s">
        <v>22</v>
      </c>
      <c r="AG28" s="102" t="s">
        <v>22</v>
      </c>
      <c r="AH28" s="102" t="s">
        <v>22</v>
      </c>
      <c r="AI28" s="102" t="s">
        <v>22</v>
      </c>
      <c r="AJ28" s="102" t="s">
        <v>22</v>
      </c>
      <c r="AK28" s="102" t="s">
        <v>22</v>
      </c>
      <c r="AL28" s="102" t="s">
        <v>22</v>
      </c>
      <c r="AM28" s="102" t="s">
        <v>22</v>
      </c>
      <c r="AN28" s="102" t="s">
        <v>22</v>
      </c>
      <c r="AO28" s="102" t="s">
        <v>22</v>
      </c>
      <c r="AP28" s="102" t="s">
        <v>22</v>
      </c>
      <c r="AQ28" s="102" t="s">
        <v>22</v>
      </c>
      <c r="AR28" s="102" t="s">
        <v>22</v>
      </c>
      <c r="AS28" s="102" t="s">
        <v>22</v>
      </c>
      <c r="AT28" s="102" t="s">
        <v>22</v>
      </c>
      <c r="AU28" s="102" t="s">
        <v>22</v>
      </c>
      <c r="AW28" s="7"/>
      <c r="AX28" s="14" t="s">
        <v>43</v>
      </c>
      <c r="AY28" s="102" t="s">
        <v>22</v>
      </c>
      <c r="AZ28" s="102" t="s">
        <v>22</v>
      </c>
      <c r="BA28" s="102" t="s">
        <v>22</v>
      </c>
      <c r="BB28" s="102" t="s">
        <v>22</v>
      </c>
      <c r="BC28" s="102" t="s">
        <v>22</v>
      </c>
      <c r="BD28" s="102" t="s">
        <v>22</v>
      </c>
      <c r="BE28" s="102" t="s">
        <v>22</v>
      </c>
      <c r="BF28" s="102" t="s">
        <v>22</v>
      </c>
      <c r="BG28" s="102" t="s">
        <v>22</v>
      </c>
      <c r="BH28" s="102" t="s">
        <v>22</v>
      </c>
      <c r="BI28" s="102" t="s">
        <v>22</v>
      </c>
      <c r="BJ28" s="102" t="s">
        <v>22</v>
      </c>
      <c r="BK28" s="102" t="s">
        <v>22</v>
      </c>
      <c r="BL28" s="102" t="s">
        <v>22</v>
      </c>
      <c r="BM28" s="102" t="s">
        <v>22</v>
      </c>
      <c r="BN28" s="102" t="s">
        <v>22</v>
      </c>
      <c r="BO28" s="102" t="s">
        <v>22</v>
      </c>
      <c r="BP28" s="102" t="s">
        <v>22</v>
      </c>
      <c r="BQ28" s="102" t="s">
        <v>22</v>
      </c>
      <c r="BR28" s="102" t="s">
        <v>22</v>
      </c>
      <c r="BS28" s="102" t="s">
        <v>22</v>
      </c>
      <c r="BU28" s="7"/>
      <c r="BV28" s="14" t="s">
        <v>43</v>
      </c>
      <c r="BW28" s="102" t="s">
        <v>22</v>
      </c>
      <c r="BX28" s="102" t="s">
        <v>22</v>
      </c>
      <c r="BY28" s="102" t="s">
        <v>22</v>
      </c>
      <c r="BZ28" s="102" t="s">
        <v>22</v>
      </c>
      <c r="CA28" s="102" t="s">
        <v>22</v>
      </c>
      <c r="CB28" s="102" t="s">
        <v>22</v>
      </c>
      <c r="CC28" s="102" t="s">
        <v>22</v>
      </c>
      <c r="CD28" s="102" t="s">
        <v>22</v>
      </c>
      <c r="CE28" s="102" t="s">
        <v>22</v>
      </c>
      <c r="CF28" s="102" t="s">
        <v>22</v>
      </c>
      <c r="CG28" s="102" t="s">
        <v>22</v>
      </c>
      <c r="CH28" s="102" t="s">
        <v>22</v>
      </c>
      <c r="CI28" s="102" t="s">
        <v>22</v>
      </c>
      <c r="CJ28" s="102" t="s">
        <v>22</v>
      </c>
      <c r="CK28" s="102" t="s">
        <v>22</v>
      </c>
      <c r="CL28" s="102" t="s">
        <v>22</v>
      </c>
      <c r="CM28" s="102" t="s">
        <v>22</v>
      </c>
      <c r="CN28" s="102" t="s">
        <v>22</v>
      </c>
      <c r="CO28" s="102" t="s">
        <v>22</v>
      </c>
      <c r="CP28" s="102" t="s">
        <v>22</v>
      </c>
      <c r="CQ28" s="102" t="s">
        <v>22</v>
      </c>
      <c r="CS28" s="7"/>
      <c r="CT28" s="14" t="s">
        <v>43</v>
      </c>
      <c r="CU28" s="102" t="s">
        <v>22</v>
      </c>
      <c r="CV28" s="102" t="s">
        <v>22</v>
      </c>
      <c r="CW28" s="102" t="s">
        <v>22</v>
      </c>
      <c r="CX28" s="102" t="s">
        <v>22</v>
      </c>
      <c r="CY28" s="102" t="s">
        <v>22</v>
      </c>
      <c r="CZ28" s="102" t="s">
        <v>22</v>
      </c>
      <c r="DA28" s="102" t="s">
        <v>22</v>
      </c>
      <c r="DB28" s="102" t="s">
        <v>22</v>
      </c>
      <c r="DC28" s="102" t="s">
        <v>22</v>
      </c>
      <c r="DD28" s="102" t="s">
        <v>22</v>
      </c>
      <c r="DE28" s="102" t="s">
        <v>22</v>
      </c>
      <c r="DF28" s="102" t="s">
        <v>22</v>
      </c>
      <c r="DG28" s="102" t="s">
        <v>22</v>
      </c>
      <c r="DH28" s="102" t="s">
        <v>22</v>
      </c>
      <c r="DI28" s="102" t="s">
        <v>22</v>
      </c>
      <c r="DJ28" s="102" t="s">
        <v>22</v>
      </c>
      <c r="DK28" s="102" t="s">
        <v>22</v>
      </c>
      <c r="DL28" s="102" t="s">
        <v>22</v>
      </c>
      <c r="DM28" s="102" t="s">
        <v>22</v>
      </c>
      <c r="DN28" s="102" t="s">
        <v>22</v>
      </c>
      <c r="DO28" s="102" t="s">
        <v>22</v>
      </c>
      <c r="DQ28" s="7"/>
      <c r="DR28" s="14" t="s">
        <v>43</v>
      </c>
      <c r="DS28" s="102" t="s">
        <v>22</v>
      </c>
      <c r="DT28" s="102" t="s">
        <v>22</v>
      </c>
      <c r="DU28" s="102" t="s">
        <v>22</v>
      </c>
      <c r="DV28" s="102" t="s">
        <v>22</v>
      </c>
      <c r="DW28" s="102" t="s">
        <v>22</v>
      </c>
      <c r="DX28" s="102" t="s">
        <v>22</v>
      </c>
      <c r="DY28" s="102" t="s">
        <v>22</v>
      </c>
      <c r="DZ28" s="102" t="s">
        <v>22</v>
      </c>
      <c r="EA28" s="102" t="s">
        <v>22</v>
      </c>
      <c r="EB28" s="102" t="s">
        <v>22</v>
      </c>
      <c r="EC28" s="102" t="s">
        <v>22</v>
      </c>
      <c r="ED28" s="102" t="s">
        <v>22</v>
      </c>
      <c r="EE28" s="102" t="s">
        <v>22</v>
      </c>
      <c r="EF28" s="102" t="s">
        <v>22</v>
      </c>
      <c r="EG28" s="102" t="s">
        <v>22</v>
      </c>
      <c r="EH28" s="102" t="s">
        <v>22</v>
      </c>
      <c r="EI28" s="102" t="s">
        <v>22</v>
      </c>
      <c r="EJ28" s="102" t="s">
        <v>22</v>
      </c>
      <c r="EK28" s="102" t="s">
        <v>22</v>
      </c>
      <c r="EL28" s="102" t="s">
        <v>22</v>
      </c>
      <c r="EM28" s="102" t="s">
        <v>22</v>
      </c>
      <c r="EO28" s="7"/>
      <c r="EP28" s="14" t="s">
        <v>43</v>
      </c>
      <c r="EQ28" s="102" t="s">
        <v>22</v>
      </c>
      <c r="ER28" s="102" t="s">
        <v>22</v>
      </c>
      <c r="ES28" s="102" t="s">
        <v>22</v>
      </c>
      <c r="ET28" s="102" t="s">
        <v>22</v>
      </c>
      <c r="EU28" s="102" t="s">
        <v>22</v>
      </c>
      <c r="EV28" s="102" t="s">
        <v>22</v>
      </c>
      <c r="EW28" s="102" t="s">
        <v>22</v>
      </c>
      <c r="EX28" s="102" t="s">
        <v>22</v>
      </c>
      <c r="EY28" s="102" t="s">
        <v>22</v>
      </c>
      <c r="EZ28" s="102" t="s">
        <v>22</v>
      </c>
      <c r="FA28" s="102" t="s">
        <v>22</v>
      </c>
      <c r="FB28" s="102" t="s">
        <v>22</v>
      </c>
      <c r="FC28" s="102" t="s">
        <v>22</v>
      </c>
      <c r="FD28" s="102" t="s">
        <v>22</v>
      </c>
      <c r="FE28" s="102" t="s">
        <v>22</v>
      </c>
      <c r="FF28" s="102" t="s">
        <v>22</v>
      </c>
      <c r="FG28" s="102" t="s">
        <v>22</v>
      </c>
      <c r="FH28" s="102" t="s">
        <v>22</v>
      </c>
      <c r="FI28" s="102" t="s">
        <v>22</v>
      </c>
      <c r="FJ28" s="102" t="s">
        <v>22</v>
      </c>
      <c r="FK28" s="102" t="s">
        <v>22</v>
      </c>
    </row>
    <row r="29" spans="1:167" ht="13">
      <c r="B29" s="13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Z29" s="13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X29" s="13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V29" s="13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T29" s="13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R29" s="13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P29" s="13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</row>
    <row r="30" spans="1:167">
      <c r="B30" s="10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Z30" s="10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X30" s="10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V30" s="10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T30" s="10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R30" s="10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P30" s="10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</row>
    <row r="31" spans="1:167" ht="13">
      <c r="A31" s="7"/>
      <c r="B31" s="13" t="s">
        <v>44</v>
      </c>
      <c r="C31" s="25">
        <v>0.99498299999999995</v>
      </c>
      <c r="D31" s="25">
        <v>1.6300920000000001</v>
      </c>
      <c r="E31" s="25">
        <v>1.339809</v>
      </c>
      <c r="F31" s="25">
        <v>1.587459</v>
      </c>
      <c r="G31" s="25">
        <v>1.174679</v>
      </c>
      <c r="H31" s="25">
        <v>1.7032449999999999</v>
      </c>
      <c r="I31" s="25">
        <v>1.3936090000000001</v>
      </c>
      <c r="J31" s="25">
        <v>1.101545</v>
      </c>
      <c r="K31" s="25">
        <v>1.664655</v>
      </c>
      <c r="L31" s="25">
        <v>1.604571</v>
      </c>
      <c r="M31" s="25">
        <v>2.1992120000000002</v>
      </c>
      <c r="N31" s="25">
        <v>1.2241059999999999</v>
      </c>
      <c r="O31" s="25">
        <v>2.2351329999999998</v>
      </c>
      <c r="P31" s="25">
        <v>2.0252270000000001</v>
      </c>
      <c r="Q31" s="25">
        <v>1.9185589999999999</v>
      </c>
      <c r="R31" s="25">
        <v>1.9849829999999999</v>
      </c>
      <c r="S31" s="25">
        <v>2.0286529999999998</v>
      </c>
      <c r="T31" s="25">
        <v>1.990842</v>
      </c>
      <c r="U31" s="25">
        <v>2.7750149999999998</v>
      </c>
      <c r="V31" s="25">
        <v>1.68265</v>
      </c>
      <c r="W31" s="25">
        <v>2.7344620000000002</v>
      </c>
      <c r="Y31" s="7"/>
      <c r="Z31" s="13" t="s">
        <v>44</v>
      </c>
      <c r="AA31" s="25">
        <v>0.77845799999999998</v>
      </c>
      <c r="AB31" s="25">
        <v>1.4100280000000001</v>
      </c>
      <c r="AC31" s="25">
        <v>1.461022</v>
      </c>
      <c r="AD31" s="25">
        <v>1.2520450000000001</v>
      </c>
      <c r="AE31" s="25">
        <v>0.87647699999999995</v>
      </c>
      <c r="AF31" s="25">
        <v>1.62842</v>
      </c>
      <c r="AG31" s="25">
        <v>1.1726190000000001</v>
      </c>
      <c r="AH31" s="25">
        <v>1.1346039999999999</v>
      </c>
      <c r="AI31" s="25">
        <v>0.97583200000000003</v>
      </c>
      <c r="AJ31" s="25">
        <v>0.93818599999999996</v>
      </c>
      <c r="AK31" s="25">
        <v>1.526068</v>
      </c>
      <c r="AL31" s="25">
        <v>1.43113</v>
      </c>
      <c r="AM31" s="25">
        <v>1.685147</v>
      </c>
      <c r="AN31" s="25">
        <v>1.2080500000000001</v>
      </c>
      <c r="AO31" s="25">
        <v>1.175753</v>
      </c>
      <c r="AP31" s="25">
        <v>1.309687</v>
      </c>
      <c r="AQ31" s="25">
        <v>1.579809</v>
      </c>
      <c r="AR31" s="25">
        <v>1.3098799999999999</v>
      </c>
      <c r="AS31" s="25">
        <v>1.857396</v>
      </c>
      <c r="AT31" s="25">
        <v>1.2253750000000001</v>
      </c>
      <c r="AU31" s="25">
        <v>1.707849</v>
      </c>
      <c r="AW31" s="7"/>
      <c r="AX31" s="13" t="s">
        <v>44</v>
      </c>
      <c r="AY31" s="25">
        <v>1.0025269999999999</v>
      </c>
      <c r="AZ31" s="25">
        <v>1.5143340000000001</v>
      </c>
      <c r="BA31" s="25">
        <v>1.928358</v>
      </c>
      <c r="BB31" s="25">
        <v>1.2520199999999999</v>
      </c>
      <c r="BC31" s="25">
        <v>0.90410400000000002</v>
      </c>
      <c r="BD31" s="25">
        <v>2.0425849999999999</v>
      </c>
      <c r="BE31" s="25">
        <v>1.451506</v>
      </c>
      <c r="BF31" s="25">
        <v>1.6276200000000001</v>
      </c>
      <c r="BG31" s="25">
        <v>1.0636909999999999</v>
      </c>
      <c r="BH31" s="25">
        <v>0.79829600000000001</v>
      </c>
      <c r="BI31" s="25">
        <v>1.717894</v>
      </c>
      <c r="BJ31" s="25">
        <v>1.653662</v>
      </c>
      <c r="BK31" s="25">
        <v>1.8473999999999999</v>
      </c>
      <c r="BL31" s="25">
        <v>1.226289</v>
      </c>
      <c r="BM31" s="25">
        <v>1.0287550000000001</v>
      </c>
      <c r="BN31" s="25">
        <v>1.3555010000000001</v>
      </c>
      <c r="BO31" s="25">
        <v>2.091494</v>
      </c>
      <c r="BP31" s="25">
        <v>1.355046</v>
      </c>
      <c r="BQ31" s="25">
        <v>1.9772080000000001</v>
      </c>
      <c r="BR31" s="25">
        <v>1.2878050000000001</v>
      </c>
      <c r="BS31" s="25">
        <v>1.8887860000000001</v>
      </c>
      <c r="BU31" s="7"/>
      <c r="BV31" s="13" t="s">
        <v>44</v>
      </c>
      <c r="BW31" s="25">
        <v>0.76849800000000001</v>
      </c>
      <c r="BX31" s="25">
        <v>1.1832959999999999</v>
      </c>
      <c r="BY31" s="25">
        <v>1.160874</v>
      </c>
      <c r="BZ31" s="25">
        <v>1.427691</v>
      </c>
      <c r="CA31" s="25">
        <v>0.40246599999999999</v>
      </c>
      <c r="CB31" s="25">
        <v>1.107623</v>
      </c>
      <c r="CC31" s="25">
        <v>1.420404</v>
      </c>
      <c r="CD31" s="25">
        <v>1.130045</v>
      </c>
      <c r="CE31" s="25">
        <v>0.831839</v>
      </c>
      <c r="CF31" s="25">
        <v>0.664798</v>
      </c>
      <c r="CG31" s="25">
        <v>0.97141299999999997</v>
      </c>
      <c r="CH31" s="25">
        <v>1.399103</v>
      </c>
      <c r="CI31" s="25">
        <v>0.79764599999999997</v>
      </c>
      <c r="CJ31" s="25">
        <v>0.59977599999999998</v>
      </c>
      <c r="CK31" s="25">
        <v>0.98094199999999998</v>
      </c>
      <c r="CL31" s="25">
        <v>1.121637</v>
      </c>
      <c r="CM31" s="25">
        <v>0.91535900000000003</v>
      </c>
      <c r="CN31" s="25">
        <v>1.121637</v>
      </c>
      <c r="CO31" s="25">
        <v>1.352579</v>
      </c>
      <c r="CP31" s="25">
        <v>1.0229820000000001</v>
      </c>
      <c r="CQ31" s="25">
        <v>1.3615470000000001</v>
      </c>
      <c r="CS31" s="7"/>
      <c r="CT31" s="13" t="s">
        <v>44</v>
      </c>
      <c r="CU31" s="25">
        <v>0.78108699999999998</v>
      </c>
      <c r="CV31" s="25">
        <v>1.318022</v>
      </c>
      <c r="CW31" s="25">
        <v>1.3625590000000001</v>
      </c>
      <c r="CX31" s="25">
        <v>1.3600129999999999</v>
      </c>
      <c r="CY31" s="25">
        <v>0.42716500000000002</v>
      </c>
      <c r="CZ31" s="25">
        <v>0.64668000000000003</v>
      </c>
      <c r="DA31" s="25">
        <v>1.1794450000000001</v>
      </c>
      <c r="DB31" s="25">
        <v>1.1941919999999999</v>
      </c>
      <c r="DC31" s="25">
        <v>0.99529000000000001</v>
      </c>
      <c r="DD31" s="25">
        <v>0.56502600000000003</v>
      </c>
      <c r="DE31" s="25">
        <v>0.59991300000000003</v>
      </c>
      <c r="DF31" s="25">
        <v>0.95332799999999995</v>
      </c>
      <c r="DG31" s="25">
        <v>0.972889</v>
      </c>
      <c r="DH31" s="25">
        <v>0.95100200000000001</v>
      </c>
      <c r="DI31" s="25">
        <v>0.76242699999999997</v>
      </c>
      <c r="DJ31" s="25">
        <v>1.1021110000000001</v>
      </c>
      <c r="DK31" s="25">
        <v>0.76445799999999997</v>
      </c>
      <c r="DL31" s="25">
        <v>1.102538</v>
      </c>
      <c r="DM31" s="25">
        <v>1.159664</v>
      </c>
      <c r="DN31" s="25">
        <v>0.66489799999999999</v>
      </c>
      <c r="DO31" s="25">
        <v>0.94577699999999998</v>
      </c>
      <c r="DQ31" s="7"/>
      <c r="DR31" s="13" t="s">
        <v>44</v>
      </c>
      <c r="DS31" s="25">
        <v>0.85157700000000003</v>
      </c>
      <c r="DT31" s="25">
        <v>1.1911039999999999</v>
      </c>
      <c r="DU31" s="25">
        <v>2.2062490000000001</v>
      </c>
      <c r="DV31" s="25">
        <v>1.8422400000000001</v>
      </c>
      <c r="DW31" s="25">
        <v>1.0619989999999999</v>
      </c>
      <c r="DX31" s="25">
        <v>0.57308199999999998</v>
      </c>
      <c r="DY31" s="25">
        <v>1.9497709999999999</v>
      </c>
      <c r="DZ31" s="25">
        <v>1.9293279999999999</v>
      </c>
      <c r="EA31" s="25">
        <v>1.9648570000000001</v>
      </c>
      <c r="EB31" s="25">
        <v>1.557148</v>
      </c>
      <c r="EC31" s="25">
        <v>0.80489200000000005</v>
      </c>
      <c r="ED31" s="25">
        <v>0.83498300000000003</v>
      </c>
      <c r="EE31" s="25">
        <v>0.77464299999999997</v>
      </c>
      <c r="EF31" s="25">
        <v>0.65939000000000003</v>
      </c>
      <c r="EG31" s="25">
        <v>1.0546880000000001</v>
      </c>
      <c r="EH31" s="25">
        <v>1.315615</v>
      </c>
      <c r="EI31" s="25">
        <v>0.47343200000000002</v>
      </c>
      <c r="EJ31" s="25">
        <v>1.3124979999999999</v>
      </c>
      <c r="EK31" s="25">
        <v>1.2151270000000001</v>
      </c>
      <c r="EL31" s="25">
        <v>0.40152199999999999</v>
      </c>
      <c r="EM31" s="25">
        <v>0.97643000000000002</v>
      </c>
      <c r="EO31" s="7"/>
      <c r="EP31" s="13" t="s">
        <v>44</v>
      </c>
      <c r="EQ31" s="25">
        <v>0.77942</v>
      </c>
      <c r="ER31" s="25">
        <v>0.66103599999999996</v>
      </c>
      <c r="ES31" s="25">
        <v>1.5508519999999999</v>
      </c>
      <c r="ET31" s="25">
        <v>2.3616700000000002</v>
      </c>
      <c r="EU31" s="25">
        <v>3.4820950000000002</v>
      </c>
      <c r="EV31" s="25">
        <v>1.579912</v>
      </c>
      <c r="EW31" s="25">
        <v>1.6200639999999999</v>
      </c>
      <c r="EX31" s="25">
        <v>1.368806</v>
      </c>
      <c r="EY31" s="25">
        <v>1.5666370000000001</v>
      </c>
      <c r="EZ31" s="25">
        <v>2.8140459999999998</v>
      </c>
      <c r="FA31" s="25">
        <v>1.7084459999999999</v>
      </c>
      <c r="FB31" s="25">
        <v>0.85119599999999995</v>
      </c>
      <c r="FC31" s="25">
        <v>1.5892109999999999</v>
      </c>
      <c r="FD31" s="25">
        <v>1.232885</v>
      </c>
      <c r="FE31" s="25">
        <v>2.1008420000000001</v>
      </c>
      <c r="FF31" s="25">
        <v>2.6942149999999998</v>
      </c>
      <c r="FG31" s="25">
        <v>1.422887</v>
      </c>
      <c r="FH31" s="25">
        <v>2.6934520000000002</v>
      </c>
      <c r="FI31" s="25">
        <v>2.2969339999999998</v>
      </c>
      <c r="FJ31" s="25">
        <v>1.740162</v>
      </c>
      <c r="FK31" s="25">
        <v>1.4014219999999999</v>
      </c>
    </row>
    <row r="33" spans="1:146">
      <c r="A33" s="84" t="s">
        <v>26</v>
      </c>
      <c r="B33" s="3"/>
      <c r="Y33" s="84" t="s">
        <v>26</v>
      </c>
      <c r="Z33" s="3"/>
      <c r="AW33" s="84" t="s">
        <v>26</v>
      </c>
      <c r="AX33" s="3"/>
      <c r="BU33" s="84" t="s">
        <v>26</v>
      </c>
      <c r="BV33" s="3"/>
      <c r="CS33" s="84" t="s">
        <v>26</v>
      </c>
      <c r="CT33" s="3"/>
      <c r="DQ33" s="84" t="s">
        <v>26</v>
      </c>
      <c r="DR33" s="3"/>
      <c r="EO33" s="84" t="s">
        <v>26</v>
      </c>
      <c r="EP33" s="3"/>
    </row>
    <row r="34" spans="1:146">
      <c r="A34" s="84" t="s">
        <v>45</v>
      </c>
      <c r="B34" s="3"/>
      <c r="Y34" s="84" t="s">
        <v>45</v>
      </c>
      <c r="AW34" s="84" t="s">
        <v>45</v>
      </c>
      <c r="BU34" s="84" t="s">
        <v>45</v>
      </c>
      <c r="CS34" s="84" t="s">
        <v>45</v>
      </c>
      <c r="DQ34" s="84" t="s">
        <v>45</v>
      </c>
      <c r="EO34" s="84" t="s">
        <v>45</v>
      </c>
      <c r="EP34" s="3"/>
    </row>
  </sheetData>
  <hyperlinks>
    <hyperlink ref="B2" location="Menu!A1" display="Menu!A1" xr:uid="{ADEA1742-230A-4A43-B375-CE0ED50573A0}"/>
    <hyperlink ref="A2:B2" location="Menu!B14" display="Back to main menu" xr:uid="{09F8854D-7662-45AB-878E-D39C55FC86E6}"/>
    <hyperlink ref="Y2:Z2" location="Menu!B14" display="Back to Main Menu" xr:uid="{8E764C96-048B-4D54-BFE4-07E68DA569FF}"/>
    <hyperlink ref="AW2:AX2" location="Menu!B14" display="Back to Main Menu" xr:uid="{B2A10359-3E20-40D9-93E5-57BBEC2C0817}"/>
    <hyperlink ref="BU2:BV2" location="Menu!B14" display="Back to Main Menu" xr:uid="{DD5ABBC5-DDF8-4FBF-A216-E2E69B8885EE}"/>
    <hyperlink ref="CS2:CT2" location="Menu!B14" display="Back to Main Menu" xr:uid="{DE228061-5870-484C-8DF6-96F2D5680F05}"/>
    <hyperlink ref="DQ2:DR2" location="Menu!B14" display="Back to Main Menu" xr:uid="{563C037A-FBEB-4D51-83D4-3AC1DC749385}"/>
    <hyperlink ref="EP2" location="Menu!A1" display="Menu!A1" xr:uid="{7843F197-44B6-4E87-8C36-B579E074B459}"/>
    <hyperlink ref="EO2:EP2" location="Menu!B14" display="Back to main menu" xr:uid="{6AD8F50C-779F-4B2C-97F2-C10B3113672D}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261E9-5AF4-4652-98AE-ED0A55249645}">
  <dimension ref="B1:B2"/>
  <sheetViews>
    <sheetView workbookViewId="0">
      <selection activeCell="B29" sqref="B29"/>
    </sheetView>
  </sheetViews>
  <sheetFormatPr defaultRowHeight="12.5"/>
  <cols>
    <col min="2" max="2" width="64.26953125" bestFit="1" customWidth="1"/>
  </cols>
  <sheetData>
    <row r="1" spans="2:2" ht="13">
      <c r="B1" s="1" t="s">
        <v>210</v>
      </c>
    </row>
    <row r="2" spans="2:2" ht="13">
      <c r="B2" s="1" t="s">
        <v>211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2A9A2-8781-4663-AC8B-1367BDB81F58}">
  <dimension ref="A1:Y71"/>
  <sheetViews>
    <sheetView topLeftCell="A49" zoomScaleNormal="100" workbookViewId="0">
      <selection activeCell="N54" sqref="N54:N59"/>
    </sheetView>
  </sheetViews>
  <sheetFormatPr defaultRowHeight="12.5"/>
  <cols>
    <col min="1" max="1" width="20.54296875" style="3" bestFit="1" customWidth="1"/>
    <col min="2" max="2" width="8.7265625" style="3"/>
    <col min="3" max="3" width="21.1796875" style="3" bestFit="1" customWidth="1"/>
    <col min="4" max="4" width="17.453125" style="3" bestFit="1" customWidth="1"/>
    <col min="5" max="5" width="66.81640625" style="3" bestFit="1" customWidth="1"/>
    <col min="6" max="6" width="27.26953125" style="3" bestFit="1" customWidth="1"/>
    <col min="7" max="7" width="17" style="3" bestFit="1" customWidth="1"/>
    <col min="8" max="13" width="8.7265625" style="3"/>
    <col min="18" max="18" width="66.81640625" bestFit="1" customWidth="1"/>
  </cols>
  <sheetData>
    <row r="1" spans="3:12" ht="14.5">
      <c r="C1" s="72"/>
      <c r="D1" s="72"/>
      <c r="E1" s="74" t="s">
        <v>219</v>
      </c>
      <c r="F1" s="72"/>
      <c r="G1" s="72"/>
      <c r="H1" s="72"/>
      <c r="I1" s="72"/>
      <c r="J1" s="72"/>
      <c r="K1" s="72"/>
      <c r="L1" s="72"/>
    </row>
    <row r="2" spans="3:12" ht="15" thickBot="1">
      <c r="C2" s="75" t="s">
        <v>1</v>
      </c>
      <c r="D2" s="75" t="s">
        <v>2</v>
      </c>
      <c r="E2" s="75" t="s">
        <v>3</v>
      </c>
      <c r="F2" s="3" t="s">
        <v>141</v>
      </c>
      <c r="G2" s="3" t="s">
        <v>142</v>
      </c>
      <c r="H2" s="3" t="s">
        <v>143</v>
      </c>
      <c r="I2" s="3" t="s">
        <v>144</v>
      </c>
      <c r="J2" s="3" t="s">
        <v>145</v>
      </c>
      <c r="K2" s="3" t="s">
        <v>146</v>
      </c>
      <c r="L2" s="3" t="s">
        <v>147</v>
      </c>
    </row>
    <row r="3" spans="3:12">
      <c r="C3" s="87" t="s">
        <v>106</v>
      </c>
      <c r="D3" s="87" t="s">
        <v>55</v>
      </c>
      <c r="E3" s="87" t="s">
        <v>420</v>
      </c>
      <c r="F3" s="3">
        <f>attached_DetachedAttachWatStock!W15*2/1000</f>
        <v>1.2806</v>
      </c>
      <c r="G3" s="104">
        <f>attached_DetachedAttachWatStock!AU15*2/1000</f>
        <v>3.3062</v>
      </c>
      <c r="H3" s="3">
        <f>attached_DetachedAttachWatStock!BS15*2/1000</f>
        <v>1.6052</v>
      </c>
      <c r="I3" s="3">
        <f>attached_DetachedAttachWatStock!CQ15*2/1000</f>
        <v>0.41399999999999998</v>
      </c>
      <c r="J3" s="3">
        <f>attached_DetachedAttachWatStock!DO15*2/1000</f>
        <v>0.115</v>
      </c>
      <c r="K3" s="3">
        <f>attached_DetachedAttachWatStock!EM15*2/1000</f>
        <v>0.23319999999999999</v>
      </c>
      <c r="L3" s="3">
        <f>attached_DetachedAttachWatStock!FK15*2/1000</f>
        <v>0.88479999999999992</v>
      </c>
    </row>
    <row r="4" spans="3:12">
      <c r="C4" s="87" t="s">
        <v>107</v>
      </c>
      <c r="D4" s="87" t="s">
        <v>58</v>
      </c>
      <c r="E4" s="87" t="s">
        <v>420</v>
      </c>
      <c r="F4" s="3">
        <f>attached_DetachedAttachWatStock!W16*2/1000</f>
        <v>1.0800000000000001E-2</v>
      </c>
      <c r="G4" s="104">
        <f>attached_DetachedAttachWatStock!AU16*2/1000</f>
        <v>0.12620000000000001</v>
      </c>
      <c r="H4" s="3">
        <f>attached_DetachedAttachWatStock!BS16*2/1000</f>
        <v>4.5768000000000004</v>
      </c>
      <c r="I4" s="3">
        <f>attached_DetachedAttachWatStock!CQ16*2/1000</f>
        <v>0.3014</v>
      </c>
      <c r="J4" s="3">
        <f>attached_DetachedAttachWatStock!DO16*2/1000</f>
        <v>0.56399999999999995</v>
      </c>
      <c r="K4" s="3">
        <f>attached_DetachedAttachWatStock!EM16*2/1000</f>
        <v>1.8548</v>
      </c>
      <c r="L4" s="3">
        <f>attached_DetachedAttachWatStock!FK16*2/1000</f>
        <v>1.1332</v>
      </c>
    </row>
    <row r="5" spans="3:12">
      <c r="C5" s="87" t="s">
        <v>108</v>
      </c>
      <c r="D5" s="87" t="s">
        <v>62</v>
      </c>
      <c r="E5" s="87" t="s">
        <v>420</v>
      </c>
      <c r="F5" s="3">
        <f>attached_DetachedAttachWatStock!W17*2/1000</f>
        <v>0.2412</v>
      </c>
      <c r="G5" s="104">
        <f>attached_DetachedAttachWatStock!AU17*2/1000</f>
        <v>2.4E-2</v>
      </c>
      <c r="H5" s="3">
        <f>attached_DetachedAttachWatStock!BS17*2/1000</f>
        <v>5.3399999999999996E-2</v>
      </c>
      <c r="I5" s="3">
        <f>attached_DetachedAttachWatStock!CQ17*2/1000</f>
        <v>4.0000000000000002E-4</v>
      </c>
      <c r="J5" s="3">
        <f>attached_DetachedAttachWatStock!DO17*2/1000</f>
        <v>2.8E-3</v>
      </c>
      <c r="K5" s="3">
        <f>attached_DetachedAttachWatStock!EM17*2/1000</f>
        <v>1.34E-2</v>
      </c>
      <c r="L5" s="3">
        <f>attached_DetachedAttachWatStock!FK17*2/1000</f>
        <v>2.7E-2</v>
      </c>
    </row>
    <row r="6" spans="3:12">
      <c r="C6" s="87" t="s">
        <v>299</v>
      </c>
      <c r="D6" s="87" t="s">
        <v>297</v>
      </c>
      <c r="E6" s="87" t="s">
        <v>420</v>
      </c>
      <c r="F6" s="3">
        <f>attached_DetachedAttachWatStock!W18*2/1000</f>
        <v>0</v>
      </c>
      <c r="G6" s="104">
        <f>attached_DetachedAttachWatStock!AU18*2/1000</f>
        <v>0</v>
      </c>
      <c r="H6" s="3">
        <f>attached_DetachedAttachWatStock!BS18*2/1000</f>
        <v>0</v>
      </c>
      <c r="I6" s="3">
        <f>attached_DetachedAttachWatStock!CQ18*2/1000</f>
        <v>0</v>
      </c>
      <c r="J6" s="3">
        <f>attached_DetachedAttachWatStock!DO18*2/1000</f>
        <v>0</v>
      </c>
      <c r="K6" s="3">
        <f>attached_DetachedAttachWatStock!EM18*2/1000</f>
        <v>0</v>
      </c>
      <c r="L6" s="3">
        <f>attached_DetachedAttachWatStock!FK18*2/1000</f>
        <v>0</v>
      </c>
    </row>
    <row r="7" spans="3:12">
      <c r="C7" s="87" t="s">
        <v>300</v>
      </c>
      <c r="D7" s="87" t="s">
        <v>220</v>
      </c>
      <c r="E7" s="87" t="s">
        <v>420</v>
      </c>
      <c r="F7" s="3">
        <f>attached_DetachedAttachWatStock!W19*2/1000</f>
        <v>7.7999999999999996E-3</v>
      </c>
      <c r="G7" s="104">
        <f>attached_DetachedAttachWatStock!AU19*2/1000</f>
        <v>3.2000000000000002E-3</v>
      </c>
      <c r="H7" s="3">
        <f>attached_DetachedAttachWatStock!BS19*2/1000</f>
        <v>0.10959999999999999</v>
      </c>
      <c r="I7" s="3">
        <f>attached_DetachedAttachWatStock!CQ19*2/1000</f>
        <v>2.0000000000000001E-4</v>
      </c>
      <c r="J7" s="3">
        <f>attached_DetachedAttachWatStock!DO19*2/1000</f>
        <v>7.4000000000000003E-3</v>
      </c>
      <c r="K7" s="3">
        <f>attached_DetachedAttachWatStock!EM19*2/1000</f>
        <v>6.4000000000000003E-3</v>
      </c>
      <c r="L7" s="3">
        <f>attached_DetachedAttachWatStock!FK19*2/1000</f>
        <v>1.4999999999999999E-2</v>
      </c>
    </row>
    <row r="8" spans="3:12">
      <c r="C8" s="87" t="s">
        <v>301</v>
      </c>
      <c r="D8" s="87" t="s">
        <v>221</v>
      </c>
      <c r="E8" s="87" t="s">
        <v>420</v>
      </c>
      <c r="F8" s="3">
        <f>attached_DetachedAttachWatStock!W20*2/1000</f>
        <v>1.2E-2</v>
      </c>
      <c r="G8" s="104">
        <f>attached_DetachedAttachWatStock!AU20*2/1000</f>
        <v>6.4000000000000003E-3</v>
      </c>
      <c r="H8" s="3">
        <f>attached_DetachedAttachWatStock!BS20*2/1000</f>
        <v>6.7999999999999996E-3</v>
      </c>
      <c r="I8" s="3">
        <f>attached_DetachedAttachWatStock!CQ20*2/1000</f>
        <v>1E-3</v>
      </c>
      <c r="J8" s="3">
        <f>attached_DetachedAttachWatStock!DO20*2/1000</f>
        <v>5.9999999999999995E-4</v>
      </c>
      <c r="K8" s="3">
        <f>attached_DetachedAttachWatStock!EM20*2/1000</f>
        <v>3.5999999999999999E-3</v>
      </c>
      <c r="L8" s="3">
        <f>attached_DetachedAttachWatStock!FK20*2/1000</f>
        <v>7.1999999999999998E-3</v>
      </c>
    </row>
    <row r="11" spans="3:12" ht="14.5">
      <c r="C11" s="155"/>
      <c r="D11" s="155"/>
      <c r="E11" s="156" t="s">
        <v>429</v>
      </c>
    </row>
    <row r="12" spans="3:12" ht="15" thickBot="1">
      <c r="C12" s="157" t="s">
        <v>1</v>
      </c>
      <c r="D12" s="157" t="s">
        <v>2</v>
      </c>
      <c r="E12" s="157" t="s">
        <v>3</v>
      </c>
    </row>
    <row r="13" spans="3:12">
      <c r="C13" s="159" t="s">
        <v>106</v>
      </c>
      <c r="D13" s="159" t="s">
        <v>55</v>
      </c>
      <c r="E13" s="159" t="s">
        <v>420</v>
      </c>
    </row>
    <row r="14" spans="3:12">
      <c r="C14" s="159" t="s">
        <v>107</v>
      </c>
      <c r="D14" s="159" t="s">
        <v>58</v>
      </c>
      <c r="E14" s="159" t="s">
        <v>420</v>
      </c>
    </row>
    <row r="15" spans="3:12">
      <c r="C15" s="159" t="s">
        <v>108</v>
      </c>
      <c r="D15" s="159" t="s">
        <v>62</v>
      </c>
      <c r="E15" s="159" t="s">
        <v>420</v>
      </c>
    </row>
    <row r="16" spans="3:12">
      <c r="C16" s="159" t="s">
        <v>299</v>
      </c>
      <c r="D16" s="159" t="s">
        <v>297</v>
      </c>
      <c r="E16" s="159" t="s">
        <v>420</v>
      </c>
    </row>
    <row r="17" spans="1:13">
      <c r="C17" s="159" t="s">
        <v>300</v>
      </c>
      <c r="D17" s="159" t="s">
        <v>220</v>
      </c>
      <c r="E17" s="159" t="s">
        <v>420</v>
      </c>
    </row>
    <row r="18" spans="1:13">
      <c r="C18" s="159" t="s">
        <v>301</v>
      </c>
      <c r="D18" s="159" t="s">
        <v>221</v>
      </c>
      <c r="E18" s="159" t="s">
        <v>420</v>
      </c>
    </row>
    <row r="21" spans="1:13" ht="14.5">
      <c r="C21" s="78"/>
      <c r="D21" s="78"/>
      <c r="E21" s="74" t="s">
        <v>212</v>
      </c>
      <c r="F21" s="77"/>
      <c r="G21" s="77"/>
      <c r="H21" s="77"/>
      <c r="I21" s="77"/>
      <c r="J21" s="77"/>
      <c r="K21" s="77"/>
      <c r="L21" s="77"/>
      <c r="M21"/>
    </row>
    <row r="22" spans="1:13" ht="15" thickBot="1">
      <c r="C22" s="75" t="s">
        <v>1</v>
      </c>
      <c r="D22" s="75" t="s">
        <v>2</v>
      </c>
      <c r="E22" s="75" t="s">
        <v>3</v>
      </c>
      <c r="F22" s="3" t="s">
        <v>141</v>
      </c>
      <c r="G22" s="3" t="s">
        <v>142</v>
      </c>
      <c r="H22" s="3" t="s">
        <v>143</v>
      </c>
      <c r="I22" s="3" t="s">
        <v>144</v>
      </c>
      <c r="J22" s="3" t="s">
        <v>145</v>
      </c>
      <c r="K22" s="3" t="s">
        <v>146</v>
      </c>
      <c r="L22" s="3" t="s">
        <v>147</v>
      </c>
      <c r="M22"/>
    </row>
    <row r="23" spans="1:13">
      <c r="C23" s="87" t="s">
        <v>106</v>
      </c>
      <c r="D23" s="87" t="s">
        <v>55</v>
      </c>
      <c r="E23" s="87" t="s">
        <v>420</v>
      </c>
      <c r="F23" s="80">
        <v>0.65</v>
      </c>
      <c r="G23" s="80">
        <v>0.65</v>
      </c>
      <c r="H23" s="80">
        <v>0.65</v>
      </c>
      <c r="I23" s="80">
        <v>0.65</v>
      </c>
      <c r="J23" s="80">
        <v>0.65</v>
      </c>
      <c r="K23" s="80">
        <v>0.65</v>
      </c>
      <c r="L23" s="80">
        <v>0.65</v>
      </c>
      <c r="M23" s="81"/>
    </row>
    <row r="24" spans="1:13">
      <c r="C24" s="87" t="s">
        <v>107</v>
      </c>
      <c r="D24" s="87" t="s">
        <v>58</v>
      </c>
      <c r="E24" s="87" t="s">
        <v>420</v>
      </c>
      <c r="F24" s="80">
        <v>0.65</v>
      </c>
      <c r="G24" s="80">
        <v>0.65</v>
      </c>
      <c r="H24" s="80">
        <v>0.65</v>
      </c>
      <c r="I24" s="80">
        <v>0.65</v>
      </c>
      <c r="J24" s="80">
        <v>0.65</v>
      </c>
      <c r="K24" s="80">
        <v>0.65</v>
      </c>
      <c r="L24" s="80">
        <v>0.65</v>
      </c>
      <c r="M24" s="81"/>
    </row>
    <row r="25" spans="1:13">
      <c r="C25" s="87" t="s">
        <v>108</v>
      </c>
      <c r="D25" s="87" t="s">
        <v>62</v>
      </c>
      <c r="E25" s="87" t="s">
        <v>420</v>
      </c>
      <c r="F25" s="80">
        <v>0.65</v>
      </c>
      <c r="G25" s="80">
        <v>0.65</v>
      </c>
      <c r="H25" s="80">
        <v>0.65</v>
      </c>
      <c r="I25" s="80">
        <v>0.65</v>
      </c>
      <c r="J25" s="80">
        <v>0.65</v>
      </c>
      <c r="K25" s="80">
        <v>0.65</v>
      </c>
      <c r="L25" s="80">
        <v>0.65</v>
      </c>
      <c r="M25" s="81"/>
    </row>
    <row r="26" spans="1:13">
      <c r="C26" s="87" t="s">
        <v>299</v>
      </c>
      <c r="D26" s="87" t="s">
        <v>297</v>
      </c>
      <c r="E26" s="87" t="s">
        <v>420</v>
      </c>
      <c r="F26" s="80">
        <v>0.65</v>
      </c>
      <c r="G26" s="80">
        <v>0.65</v>
      </c>
      <c r="H26" s="80">
        <v>0.65</v>
      </c>
      <c r="I26" s="80">
        <v>0.65</v>
      </c>
      <c r="J26" s="80">
        <v>0.65</v>
      </c>
      <c r="K26" s="80">
        <v>0.65</v>
      </c>
      <c r="L26" s="80">
        <v>0.65</v>
      </c>
      <c r="M26" s="81"/>
    </row>
    <row r="27" spans="1:13">
      <c r="C27" s="87" t="s">
        <v>300</v>
      </c>
      <c r="D27" s="87" t="s">
        <v>220</v>
      </c>
      <c r="E27" s="87" t="s">
        <v>420</v>
      </c>
      <c r="F27" s="80">
        <v>0.65</v>
      </c>
      <c r="G27" s="80">
        <v>0.65</v>
      </c>
      <c r="H27" s="80">
        <v>0.65</v>
      </c>
      <c r="I27" s="80">
        <v>0.65</v>
      </c>
      <c r="J27" s="80">
        <v>0.65</v>
      </c>
      <c r="K27" s="80">
        <v>0.65</v>
      </c>
      <c r="L27" s="80">
        <v>0.65</v>
      </c>
      <c r="M27" s="81"/>
    </row>
    <row r="28" spans="1:13">
      <c r="C28" s="87" t="s">
        <v>301</v>
      </c>
      <c r="D28" s="87" t="s">
        <v>221</v>
      </c>
      <c r="E28" s="87" t="s">
        <v>420</v>
      </c>
      <c r="F28" s="80">
        <v>0.65</v>
      </c>
      <c r="G28" s="80">
        <v>0.65</v>
      </c>
      <c r="H28" s="80">
        <v>0.65</v>
      </c>
      <c r="I28" s="80">
        <v>0.65</v>
      </c>
      <c r="J28" s="80">
        <v>0.65</v>
      </c>
      <c r="K28" s="80">
        <v>0.65</v>
      </c>
      <c r="L28" s="80">
        <v>0.65</v>
      </c>
      <c r="M28" s="81"/>
    </row>
    <row r="29" spans="1:13">
      <c r="F29" s="80"/>
      <c r="G29" s="81"/>
      <c r="H29" s="81"/>
      <c r="I29" s="81"/>
      <c r="J29" s="81"/>
      <c r="K29" s="81"/>
      <c r="L29" s="81"/>
      <c r="M29" s="81"/>
    </row>
    <row r="30" spans="1:13">
      <c r="F30" s="80"/>
      <c r="G30" s="81"/>
      <c r="H30" s="81"/>
      <c r="I30" s="81"/>
      <c r="J30" s="81"/>
      <c r="K30" s="81"/>
      <c r="L30" s="81"/>
      <c r="M30" s="81"/>
    </row>
    <row r="31" spans="1:13" ht="14.5">
      <c r="A31" s="72"/>
      <c r="B31" s="72"/>
      <c r="C31" s="72"/>
      <c r="D31" s="72"/>
      <c r="E31" s="72"/>
      <c r="F31" s="73"/>
      <c r="G31" s="73"/>
      <c r="H31" s="73"/>
      <c r="I31" s="73"/>
      <c r="J31" s="73"/>
      <c r="K31" s="73"/>
    </row>
    <row r="32" spans="1:13" ht="14.5">
      <c r="A32" s="72"/>
      <c r="B32" s="72"/>
      <c r="C32" s="72"/>
      <c r="D32" s="72"/>
      <c r="E32" s="72"/>
      <c r="F32" s="73"/>
      <c r="G32" s="73"/>
      <c r="H32" s="73"/>
      <c r="I32" s="73"/>
      <c r="J32" s="73"/>
      <c r="K32" s="73"/>
    </row>
    <row r="33" spans="1:25" ht="14.5">
      <c r="A33" s="72"/>
      <c r="B33" s="72"/>
      <c r="C33" s="72"/>
      <c r="D33" s="72"/>
      <c r="E33" s="72"/>
      <c r="F33" s="73"/>
      <c r="G33" s="73"/>
      <c r="H33" s="73"/>
      <c r="I33" s="73"/>
      <c r="J33" s="73"/>
      <c r="K33" s="73"/>
    </row>
    <row r="34" spans="1:25" ht="14.5">
      <c r="A34" s="72"/>
      <c r="B34" s="72"/>
      <c r="C34" s="72"/>
      <c r="D34" s="72"/>
      <c r="E34" s="72"/>
      <c r="F34" s="73"/>
      <c r="G34" s="73"/>
      <c r="H34" s="73"/>
      <c r="I34" s="73"/>
      <c r="J34" s="73"/>
      <c r="K34" s="73"/>
    </row>
    <row r="35" spans="1:25" ht="14.5">
      <c r="A35" s="72"/>
      <c r="B35" s="72"/>
      <c r="C35" s="72"/>
      <c r="D35" s="72"/>
      <c r="E35" s="72"/>
      <c r="F35" s="73"/>
      <c r="G35" s="73"/>
      <c r="H35" s="73"/>
      <c r="I35" s="73"/>
      <c r="J35" s="73"/>
      <c r="K35" s="73"/>
    </row>
    <row r="39" spans="1:25" ht="14.5">
      <c r="A39" s="72"/>
      <c r="B39" s="72"/>
      <c r="C39" s="72"/>
      <c r="D39" s="72"/>
      <c r="E39" s="74" t="s">
        <v>306</v>
      </c>
      <c r="F39" s="72"/>
      <c r="G39" s="72"/>
      <c r="H39" s="72"/>
      <c r="I39" s="72"/>
      <c r="J39" s="72"/>
      <c r="K39" s="72"/>
      <c r="P39" s="72"/>
      <c r="Q39" s="72"/>
      <c r="R39" s="74" t="s">
        <v>307</v>
      </c>
      <c r="S39" s="72"/>
      <c r="T39" s="72"/>
      <c r="U39" s="72"/>
      <c r="V39" s="72"/>
      <c r="W39" s="72"/>
      <c r="X39" s="72"/>
      <c r="Y39" s="3"/>
    </row>
    <row r="40" spans="1:25" ht="15" thickBot="1">
      <c r="A40" s="72"/>
      <c r="B40" s="72"/>
      <c r="C40" s="75" t="s">
        <v>1</v>
      </c>
      <c r="D40" s="75" t="s">
        <v>2</v>
      </c>
      <c r="E40" s="75" t="s">
        <v>3</v>
      </c>
      <c r="F40" s="3" t="s">
        <v>141</v>
      </c>
      <c r="G40" s="3" t="s">
        <v>142</v>
      </c>
      <c r="H40" s="3" t="s">
        <v>143</v>
      </c>
      <c r="I40" s="3" t="s">
        <v>144</v>
      </c>
      <c r="J40" s="3" t="s">
        <v>145</v>
      </c>
      <c r="K40" s="3" t="s">
        <v>146</v>
      </c>
      <c r="L40" s="3" t="s">
        <v>147</v>
      </c>
      <c r="P40" s="75" t="s">
        <v>1</v>
      </c>
      <c r="Q40" s="75" t="s">
        <v>4</v>
      </c>
      <c r="R40" s="75" t="s">
        <v>0</v>
      </c>
      <c r="S40" s="3" t="s">
        <v>141</v>
      </c>
      <c r="T40" s="3" t="s">
        <v>142</v>
      </c>
      <c r="U40" s="3" t="s">
        <v>143</v>
      </c>
      <c r="V40" s="3" t="s">
        <v>144</v>
      </c>
      <c r="W40" s="3" t="s">
        <v>145</v>
      </c>
      <c r="X40" s="3" t="s">
        <v>146</v>
      </c>
      <c r="Y40" s="3" t="s">
        <v>147</v>
      </c>
    </row>
    <row r="41" spans="1:25" ht="14.5">
      <c r="A41" s="72"/>
      <c r="B41" s="72"/>
      <c r="C41" s="87" t="s">
        <v>106</v>
      </c>
      <c r="D41" s="87" t="s">
        <v>55</v>
      </c>
      <c r="E41" s="87" t="s">
        <v>420</v>
      </c>
      <c r="F41" s="79">
        <f>attached_WatHeaEnergyUse!W15/'TechWatHea-SingleDetached-RES'!F3/31.54</f>
        <v>0.20069666040143877</v>
      </c>
      <c r="G41" s="79">
        <f>attached_WatHeaEnergyUse!AU15/'TechWatHea-SingleDetached-RES'!G3/31.54</f>
        <v>0.395485104808947</v>
      </c>
      <c r="H41" s="73">
        <f>attached_WatHeaEnergyUse!BS15/'TechWatHea-SingleDetached-RES'!H3/31.54</f>
        <v>0.21423412511114401</v>
      </c>
      <c r="I41" s="73">
        <f>attached_WatHeaEnergyUse!CQ15/'TechWatHea-SingleDetached-RES'!I3/31.54</f>
        <v>0.30896331320706172</v>
      </c>
      <c r="J41" s="73">
        <f>attached_WatHeaEnergyUse!DO15/'TechWatHea-SingleDetached-RES'!J3/31.54</f>
        <v>0.19454440186374791</v>
      </c>
      <c r="K41" s="73">
        <f>attached_WatHeaEnergyUse!EM15/'TechWatHea-SingleDetached-RES'!K3/31.54</f>
        <v>0.21718425566489125</v>
      </c>
      <c r="L41" s="3">
        <f>attached_WatHeaEnergyUse!FK15/'TechWatHea-SingleDetached-RES'!L3/31.54</f>
        <v>0.31868165772445456</v>
      </c>
      <c r="P41" s="87" t="s">
        <v>106</v>
      </c>
      <c r="Q41" s="87" t="s">
        <v>55</v>
      </c>
      <c r="R41" s="87" t="s">
        <v>298</v>
      </c>
      <c r="S41" s="79">
        <f>attached_WatHeaSecEneUse!W21/100</f>
        <v>0.73866609999999999</v>
      </c>
      <c r="T41" s="79">
        <f>attached_WatHeaSecEneUse!AU21/100</f>
        <v>0.53711036999999995</v>
      </c>
      <c r="U41" s="73">
        <f>attached_WatHeaSecEneUse!BS21/100</f>
        <v>0.61663592</v>
      </c>
      <c r="V41" s="73">
        <f>attached_WatHeaSecEneUse!CQ21/100</f>
        <v>0.76032696</v>
      </c>
      <c r="W41" s="73">
        <f>attached_WatHeaSecEneUse!DO21/100</f>
        <v>0.78575980000000001</v>
      </c>
      <c r="X41" s="73">
        <f>attached_WatHeaSecEneUse!EM21/100</f>
        <v>0.69320932000000002</v>
      </c>
      <c r="Y41" s="3">
        <f>attached_WatHeaSecEneUse!FK21/100</f>
        <v>0.53743461000000003</v>
      </c>
    </row>
    <row r="42" spans="1:25" ht="14.5">
      <c r="A42" s="83"/>
      <c r="B42" s="72"/>
      <c r="C42" s="87" t="s">
        <v>107</v>
      </c>
      <c r="D42" s="87" t="s">
        <v>58</v>
      </c>
      <c r="E42" s="87" t="s">
        <v>420</v>
      </c>
      <c r="F42" s="79">
        <f>attached_WatHeaEnergyUse!W16/'TechWatHea-SingleDetached-RES'!F4/31.54</f>
        <v>0.30061473966039598</v>
      </c>
      <c r="G42" s="79">
        <f>attached_WatHeaEnergyUse!AU16/'TechWatHea-SingleDetached-RES'!G4/31.54</f>
        <v>1.1728444347077189</v>
      </c>
      <c r="H42" s="73">
        <f>attached_WatHeaEnergyUse!BS16/'TechWatHea-SingleDetached-RES'!H4/31.54</f>
        <v>0.54330829652615376</v>
      </c>
      <c r="I42" s="73">
        <f>attached_WatHeaEnergyUse!CQ16/'TechWatHea-SingleDetached-RES'!I4/31.54</f>
        <v>0.56019183779437243</v>
      </c>
      <c r="J42" s="73">
        <f>attached_WatHeaEnergyUse!DO16/'TechWatHea-SingleDetached-RES'!J4/31.54</f>
        <v>0.55306657762067313</v>
      </c>
      <c r="K42" s="73">
        <f>attached_WatHeaEnergyUse!EM16/'TechWatHea-SingleDetached-RES'!K4/31.54</f>
        <v>0.74365144425015128</v>
      </c>
      <c r="L42" s="3">
        <f>attached_WatHeaEnergyUse!FK16/'TechWatHea-SingleDetached-RES'!L4/31.54</f>
        <v>0.91882598109382563</v>
      </c>
      <c r="P42" s="87" t="s">
        <v>107</v>
      </c>
      <c r="Q42" s="87" t="s">
        <v>58</v>
      </c>
      <c r="R42" s="87" t="s">
        <v>298</v>
      </c>
      <c r="S42" s="79">
        <f>S41</f>
        <v>0.73866609999999999</v>
      </c>
      <c r="T42" s="79">
        <f t="shared" ref="T42:Y42" si="0">T41</f>
        <v>0.53711036999999995</v>
      </c>
      <c r="U42" s="79">
        <f t="shared" si="0"/>
        <v>0.61663592</v>
      </c>
      <c r="V42" s="79">
        <f t="shared" si="0"/>
        <v>0.76032696</v>
      </c>
      <c r="W42" s="79">
        <f t="shared" si="0"/>
        <v>0.78575980000000001</v>
      </c>
      <c r="X42" s="79">
        <f t="shared" si="0"/>
        <v>0.69320932000000002</v>
      </c>
      <c r="Y42" s="79">
        <f t="shared" si="0"/>
        <v>0.53743461000000003</v>
      </c>
    </row>
    <row r="43" spans="1:25" ht="14.5">
      <c r="A43" s="83"/>
      <c r="B43" s="72"/>
      <c r="C43" s="87" t="s">
        <v>108</v>
      </c>
      <c r="D43" s="87" t="s">
        <v>62</v>
      </c>
      <c r="E43" s="87" t="s">
        <v>420</v>
      </c>
      <c r="F43" s="79">
        <f>attached_WatHeaEnergyUse!W17/'TechWatHea-SingleDetached-RES'!F5/31.54</f>
        <v>0.63770794095470651</v>
      </c>
      <c r="G43" s="79">
        <f>attached_WatHeaEnergyUse!AU17/'TechWatHea-SingleDetached-RES'!G5/31.54</f>
        <v>0.33339013950538998</v>
      </c>
      <c r="H43" s="73">
        <f>attached_WatHeaEnergyUse!BS17/'TechWatHea-SingleDetached-RES'!H5/31.54</f>
        <v>0.26293702307752603</v>
      </c>
      <c r="I43" s="73">
        <f>attached_WatHeaEnergyUse!CQ17/'TechWatHea-SingleDetached-RES'!I5/31.54</f>
        <v>0.13546290424857324</v>
      </c>
      <c r="J43" s="73">
        <f>attached_WatHeaEnergyUse!DO17/'TechWatHea-SingleDetached-RES'!J5/31.54</f>
        <v>8.6035872814566539E-2</v>
      </c>
      <c r="K43" s="73">
        <f>attached_WatHeaEnergyUse!EM17/'TechWatHea-SingleDetached-RES'!K5/31.54</f>
        <v>9.4360158623496351E-3</v>
      </c>
      <c r="L43" s="3">
        <f>attached_WatHeaEnergyUse!FK17/'TechWatHea-SingleDetached-RES'!L5/31.54</f>
        <v>6.801592334249279E-2</v>
      </c>
      <c r="P43" s="87" t="s">
        <v>108</v>
      </c>
      <c r="Q43" s="87" t="s">
        <v>62</v>
      </c>
      <c r="R43" s="87" t="s">
        <v>298</v>
      </c>
      <c r="S43" s="79">
        <f t="shared" ref="S43:S46" si="1">S42</f>
        <v>0.73866609999999999</v>
      </c>
      <c r="T43" s="79">
        <f t="shared" ref="T43:T46" si="2">T42</f>
        <v>0.53711036999999995</v>
      </c>
      <c r="U43" s="79">
        <f t="shared" ref="U43:U46" si="3">U42</f>
        <v>0.61663592</v>
      </c>
      <c r="V43" s="79">
        <f t="shared" ref="V43:V46" si="4">V42</f>
        <v>0.76032696</v>
      </c>
      <c r="W43" s="79">
        <f t="shared" ref="W43:W46" si="5">W42</f>
        <v>0.78575980000000001</v>
      </c>
      <c r="X43" s="79">
        <f t="shared" ref="X43:X46" si="6">X42</f>
        <v>0.69320932000000002</v>
      </c>
      <c r="Y43" s="79">
        <f t="shared" ref="Y43:Y46" si="7">Y42</f>
        <v>0.53743461000000003</v>
      </c>
    </row>
    <row r="44" spans="1:25" ht="14.5">
      <c r="A44" s="72"/>
      <c r="B44" s="72"/>
      <c r="C44" s="87" t="s">
        <v>299</v>
      </c>
      <c r="D44" s="87" t="s">
        <v>297</v>
      </c>
      <c r="E44" s="87" t="s">
        <v>420</v>
      </c>
      <c r="F44" s="106">
        <f>AVERAGE(F41:F43,F45:F46)</f>
        <v>0.53133621621885219</v>
      </c>
      <c r="G44" s="106">
        <f>AVERAGE(G41:G43,G45:G46)</f>
        <v>0.63370871069344104</v>
      </c>
      <c r="H44" s="106">
        <f t="shared" ref="H44:L44" si="8">AVERAGE(H41:H43,H45:H46)</f>
        <v>0.21208146166026501</v>
      </c>
      <c r="I44" s="106">
        <f t="shared" si="8"/>
        <v>0.90669406127194174</v>
      </c>
      <c r="J44" s="106">
        <f t="shared" si="8"/>
        <v>0.18517698738553745</v>
      </c>
      <c r="K44" s="106">
        <f t="shared" si="8"/>
        <v>0.49147924011172445</v>
      </c>
      <c r="L44" s="106">
        <f t="shared" si="8"/>
        <v>0.31222456024445644</v>
      </c>
      <c r="P44" s="87" t="s">
        <v>299</v>
      </c>
      <c r="Q44" s="87" t="s">
        <v>297</v>
      </c>
      <c r="R44" s="87" t="s">
        <v>298</v>
      </c>
      <c r="S44" s="79">
        <f t="shared" si="1"/>
        <v>0.73866609999999999</v>
      </c>
      <c r="T44" s="79">
        <f t="shared" si="2"/>
        <v>0.53711036999999995</v>
      </c>
      <c r="U44" s="79">
        <f t="shared" si="3"/>
        <v>0.61663592</v>
      </c>
      <c r="V44" s="79">
        <f t="shared" si="4"/>
        <v>0.76032696</v>
      </c>
      <c r="W44" s="79">
        <f t="shared" si="5"/>
        <v>0.78575980000000001</v>
      </c>
      <c r="X44" s="79">
        <f t="shared" si="6"/>
        <v>0.69320932000000002</v>
      </c>
      <c r="Y44" s="79">
        <f t="shared" si="7"/>
        <v>0.53743461000000003</v>
      </c>
    </row>
    <row r="45" spans="1:25" ht="14.5">
      <c r="A45" s="72"/>
      <c r="B45" s="72"/>
      <c r="C45" s="87" t="s">
        <v>300</v>
      </c>
      <c r="D45" s="87" t="s">
        <v>220</v>
      </c>
      <c r="E45" s="87" t="s">
        <v>420</v>
      </c>
      <c r="F45" s="79">
        <f>attached_WatHeaEnergyUse!W19/'TechWatHea-SingleDetached-RES'!F7/31.54</f>
        <v>1.5176617400777199</v>
      </c>
      <c r="G45" s="79">
        <f>attached_WatHeaEnergyUse!AU19/'TechWatHea-SingleDetached-RES'!G7/31.54</f>
        <v>1.266823874445149</v>
      </c>
      <c r="H45" s="73">
        <f>attached_WatHeaEnergyUse!BS19/'TechWatHea-SingleDetached-RES'!H7/31.54</f>
        <v>3.9927863586501217E-2</v>
      </c>
      <c r="I45" s="73">
        <f>attached_WatHeaEnergyUse!CQ19/'TechWatHea-SingleDetached-RES'!I7/31.54</f>
        <v>3.5288522511097016</v>
      </c>
      <c r="J45" s="73">
        <f>attached_WatHeaEnergyUse!DO19/'TechWatHea-SingleDetached-RES'!J7/31.54</f>
        <v>9.2238084628699715E-2</v>
      </c>
      <c r="K45" s="73">
        <f>attached_WatHeaEnergyUse!EM19/'TechWatHea-SingleDetached-RES'!K7/31.54</f>
        <v>1.4871244847812299</v>
      </c>
      <c r="L45" s="3">
        <f>attached_WatHeaEnergyUse!FK19/'TechWatHea-SingleDetached-RES'!L7/31.54</f>
        <v>0.25559923906150922</v>
      </c>
      <c r="P45" s="87" t="s">
        <v>300</v>
      </c>
      <c r="Q45" s="87" t="s">
        <v>220</v>
      </c>
      <c r="R45" s="87" t="s">
        <v>298</v>
      </c>
      <c r="S45" s="79">
        <f t="shared" si="1"/>
        <v>0.73866609999999999</v>
      </c>
      <c r="T45" s="79">
        <f t="shared" si="2"/>
        <v>0.53711036999999995</v>
      </c>
      <c r="U45" s="79">
        <f t="shared" si="3"/>
        <v>0.61663592</v>
      </c>
      <c r="V45" s="79">
        <f t="shared" si="4"/>
        <v>0.76032696</v>
      </c>
      <c r="W45" s="79">
        <f t="shared" si="5"/>
        <v>0.78575980000000001</v>
      </c>
      <c r="X45" s="79">
        <f t="shared" si="6"/>
        <v>0.69320932000000002</v>
      </c>
      <c r="Y45" s="79">
        <f t="shared" si="7"/>
        <v>0.53743461000000003</v>
      </c>
    </row>
    <row r="46" spans="1:25" ht="14.5">
      <c r="A46" s="72"/>
      <c r="B46" s="72"/>
      <c r="C46" s="87" t="s">
        <v>301</v>
      </c>
      <c r="D46" s="87" t="s">
        <v>221</v>
      </c>
      <c r="E46" s="87" t="s">
        <v>420</v>
      </c>
      <c r="F46" s="79">
        <f>attached_WatHeaEnergyUse!W20/'TechWatHea-SingleDetached-RES'!F8/31.54</f>
        <v>0</v>
      </c>
      <c r="G46" s="79">
        <f>attached_WatHeaEnergyUse!AU20/'TechWatHea-SingleDetached-RES'!G8/31.54</f>
        <v>0</v>
      </c>
      <c r="H46" s="73">
        <f>attached_WatHeaEnergyUse!BS20/'TechWatHea-SingleDetached-RES'!H8/31.54</f>
        <v>0</v>
      </c>
      <c r="I46" s="73">
        <f>attached_WatHeaEnergyUse!CQ20/'TechWatHea-SingleDetached-RES'!I8/31.54</f>
        <v>0</v>
      </c>
      <c r="J46" s="73">
        <f>attached_WatHeaEnergyUse!DO20/'TechWatHea-SingleDetached-RES'!J8/31.54</f>
        <v>0</v>
      </c>
      <c r="K46" s="73">
        <f>attached_WatHeaEnergyUse!EM20/'TechWatHea-SingleDetached-RES'!K8/31.54</f>
        <v>0</v>
      </c>
      <c r="L46" s="3">
        <f>attached_WatHeaEnergyUse!FK20/'TechWatHea-SingleDetached-RES'!L8/31.54</f>
        <v>0</v>
      </c>
      <c r="P46" s="87" t="s">
        <v>301</v>
      </c>
      <c r="Q46" s="87" t="s">
        <v>221</v>
      </c>
      <c r="R46" s="87" t="s">
        <v>298</v>
      </c>
      <c r="S46" s="79">
        <f t="shared" si="1"/>
        <v>0.73866609999999999</v>
      </c>
      <c r="T46" s="79">
        <f t="shared" si="2"/>
        <v>0.53711036999999995</v>
      </c>
      <c r="U46" s="79">
        <f t="shared" si="3"/>
        <v>0.61663592</v>
      </c>
      <c r="V46" s="79">
        <f t="shared" si="4"/>
        <v>0.76032696</v>
      </c>
      <c r="W46" s="79">
        <f t="shared" si="5"/>
        <v>0.78575980000000001</v>
      </c>
      <c r="X46" s="79">
        <f t="shared" si="6"/>
        <v>0.69320932000000002</v>
      </c>
      <c r="Y46" s="79">
        <f t="shared" si="7"/>
        <v>0.53743461000000003</v>
      </c>
    </row>
    <row r="47" spans="1:25" ht="14.5">
      <c r="A47" s="72"/>
      <c r="B47" s="72"/>
      <c r="C47" s="72"/>
      <c r="D47" s="72"/>
      <c r="E47" s="72"/>
      <c r="F47" s="79"/>
      <c r="G47" s="73"/>
      <c r="H47" s="73"/>
      <c r="I47" s="73"/>
      <c r="J47" s="73"/>
      <c r="K47" s="73"/>
    </row>
    <row r="48" spans="1:25" ht="14.5">
      <c r="A48" s="72"/>
      <c r="B48" s="72"/>
      <c r="C48" s="72"/>
      <c r="D48" s="72"/>
      <c r="E48" s="72"/>
      <c r="F48" s="79"/>
      <c r="G48" s="73"/>
      <c r="H48" s="73"/>
      <c r="I48" s="73"/>
      <c r="J48" s="73"/>
      <c r="K48" s="73"/>
    </row>
    <row r="49" spans="1:14" ht="14.5">
      <c r="A49" s="72"/>
      <c r="B49" s="72"/>
      <c r="C49" s="72"/>
      <c r="D49" s="72"/>
      <c r="E49" s="72"/>
      <c r="F49" s="79"/>
      <c r="G49" s="73"/>
      <c r="H49" s="73"/>
      <c r="I49" s="73"/>
      <c r="J49" s="73"/>
      <c r="K49" s="73"/>
    </row>
    <row r="52" spans="1:14" ht="14.5">
      <c r="C52" s="78"/>
      <c r="D52" s="78"/>
      <c r="E52" s="74" t="s">
        <v>376</v>
      </c>
      <c r="F52" s="77"/>
      <c r="G52" s="77"/>
      <c r="H52" s="77"/>
      <c r="I52" s="77"/>
      <c r="J52" s="77"/>
      <c r="K52" s="77"/>
      <c r="L52" s="77"/>
    </row>
    <row r="53" spans="1:14" ht="15" thickBot="1">
      <c r="C53" s="75" t="s">
        <v>1</v>
      </c>
      <c r="D53" s="75" t="s">
        <v>2</v>
      </c>
      <c r="E53" s="75" t="s">
        <v>3</v>
      </c>
      <c r="F53" s="3" t="s">
        <v>141</v>
      </c>
      <c r="G53" s="3" t="s">
        <v>142</v>
      </c>
      <c r="H53" s="3" t="s">
        <v>143</v>
      </c>
      <c r="I53" s="3" t="s">
        <v>144</v>
      </c>
      <c r="J53" s="3" t="s">
        <v>145</v>
      </c>
      <c r="K53" s="3" t="s">
        <v>146</v>
      </c>
      <c r="L53" s="3" t="s">
        <v>147</v>
      </c>
    </row>
    <row r="54" spans="1:14">
      <c r="C54" s="87" t="s">
        <v>106</v>
      </c>
      <c r="D54" s="87" t="s">
        <v>55</v>
      </c>
      <c r="E54" s="87" t="s">
        <v>420</v>
      </c>
      <c r="F54" s="80">
        <f>F41*S41</f>
        <v>0.14824781942175522</v>
      </c>
      <c r="G54" s="80">
        <f t="shared" ref="G54:L54" si="9">G41*T41</f>
        <v>0.21241915097342229</v>
      </c>
      <c r="H54" s="80">
        <f t="shared" si="9"/>
        <v>0.13210445683330538</v>
      </c>
      <c r="I54" s="80">
        <f t="shared" si="9"/>
        <v>0.23491313668225308</v>
      </c>
      <c r="J54" s="80">
        <f t="shared" si="9"/>
        <v>0.15286517029957819</v>
      </c>
      <c r="K54" s="80">
        <f t="shared" si="9"/>
        <v>0.1505541501841654</v>
      </c>
      <c r="L54" s="80">
        <f t="shared" si="9"/>
        <v>0.17127055243329573</v>
      </c>
      <c r="N54" s="199">
        <f>AVERAGE(F54:L54)</f>
        <v>0.17176777668968218</v>
      </c>
    </row>
    <row r="55" spans="1:14">
      <c r="C55" s="87" t="s">
        <v>107</v>
      </c>
      <c r="D55" s="87" t="s">
        <v>58</v>
      </c>
      <c r="E55" s="87" t="s">
        <v>420</v>
      </c>
      <c r="F55" s="80">
        <f t="shared" ref="F55:F58" si="10">F42*S42</f>
        <v>0.22205391734746002</v>
      </c>
      <c r="G55" s="80">
        <f t="shared" ref="G55:G58" si="11">G42*T42</f>
        <v>0.62994690827830369</v>
      </c>
      <c r="H55" s="80">
        <f t="shared" ref="H55:H58" si="12">H42*U42</f>
        <v>0.33502341127203761</v>
      </c>
      <c r="I55" s="80">
        <f t="shared" ref="I55:I58" si="13">I42*V42</f>
        <v>0.42592895704700828</v>
      </c>
      <c r="J55" s="80">
        <f t="shared" ref="J55:J58" si="14">J42*W42</f>
        <v>0.43457748341790459</v>
      </c>
      <c r="K55" s="80">
        <f t="shared" ref="K55:K58" si="15">K42*X42</f>
        <v>0.51550611198566532</v>
      </c>
      <c r="L55" s="80">
        <f t="shared" ref="L55:L58" si="16">L42*Y42</f>
        <v>0.49380888280702756</v>
      </c>
      <c r="N55" s="199">
        <f t="shared" ref="N55:N59" si="17">AVERAGE(F55:L55)</f>
        <v>0.43669223887934389</v>
      </c>
    </row>
    <row r="56" spans="1:14">
      <c r="C56" s="87" t="s">
        <v>108</v>
      </c>
      <c r="D56" s="87" t="s">
        <v>62</v>
      </c>
      <c r="E56" s="87" t="s">
        <v>420</v>
      </c>
      <c r="F56" s="80">
        <f t="shared" si="10"/>
        <v>0.47105323768404334</v>
      </c>
      <c r="G56" s="80">
        <f t="shared" si="11"/>
        <v>0.17906730118409162</v>
      </c>
      <c r="H56" s="80">
        <f t="shared" si="12"/>
        <v>0.16213641312747148</v>
      </c>
      <c r="I56" s="80">
        <f t="shared" si="13"/>
        <v>0.10299609818008877</v>
      </c>
      <c r="J56" s="80">
        <f t="shared" si="14"/>
        <v>6.7603530215599242E-2</v>
      </c>
      <c r="K56" s="80">
        <f t="shared" si="15"/>
        <v>6.5411341394486042E-3</v>
      </c>
      <c r="L56" s="80">
        <f t="shared" si="16"/>
        <v>3.6554111235362514E-2</v>
      </c>
      <c r="N56" s="199">
        <f t="shared" si="17"/>
        <v>0.14656454653801507</v>
      </c>
    </row>
    <row r="57" spans="1:14">
      <c r="C57" s="87" t="s">
        <v>299</v>
      </c>
      <c r="D57" s="87" t="s">
        <v>297</v>
      </c>
      <c r="E57" s="87" t="s">
        <v>420</v>
      </c>
      <c r="F57" s="80">
        <f t="shared" si="10"/>
        <v>0.39248005062313629</v>
      </c>
      <c r="G57" s="80">
        <f t="shared" si="11"/>
        <v>0.34037152007277705</v>
      </c>
      <c r="H57" s="80">
        <f t="shared" si="12"/>
        <v>0.13077704722582223</v>
      </c>
      <c r="I57" s="80">
        <f t="shared" si="13"/>
        <v>0.68938393925694919</v>
      </c>
      <c r="J57" s="80">
        <f t="shared" si="14"/>
        <v>0.14550463257266244</v>
      </c>
      <c r="K57" s="80">
        <f t="shared" si="15"/>
        <v>0.34069798983196525</v>
      </c>
      <c r="L57" s="80">
        <f t="shared" si="16"/>
        <v>0.16780028476740097</v>
      </c>
      <c r="N57" s="199">
        <f t="shared" si="17"/>
        <v>0.31528792347867335</v>
      </c>
    </row>
    <row r="58" spans="1:14">
      <c r="C58" s="87" t="s">
        <v>300</v>
      </c>
      <c r="D58" s="87" t="s">
        <v>220</v>
      </c>
      <c r="E58" s="87" t="s">
        <v>420</v>
      </c>
      <c r="F58" s="80">
        <f t="shared" si="10"/>
        <v>1.121045278662423</v>
      </c>
      <c r="G58" s="80">
        <f t="shared" si="11"/>
        <v>0.68042423992806744</v>
      </c>
      <c r="H58" s="80">
        <f t="shared" si="12"/>
        <v>2.4620954896296676E-2</v>
      </c>
      <c r="I58" s="80">
        <f t="shared" si="13"/>
        <v>2.6830815043753962</v>
      </c>
      <c r="J58" s="80">
        <f t="shared" si="14"/>
        <v>7.2476978930230168E-2</v>
      </c>
      <c r="K58" s="80">
        <f t="shared" si="15"/>
        <v>1.0308885528505467</v>
      </c>
      <c r="L58" s="80">
        <f t="shared" si="16"/>
        <v>0.13736787736131897</v>
      </c>
      <c r="N58" s="199">
        <f t="shared" si="17"/>
        <v>0.82141505528632563</v>
      </c>
    </row>
    <row r="59" spans="1:14">
      <c r="C59" s="87" t="s">
        <v>301</v>
      </c>
      <c r="D59" s="87" t="s">
        <v>221</v>
      </c>
      <c r="E59" s="87" t="s">
        <v>420</v>
      </c>
      <c r="F59" s="80">
        <f>IF(F46*S46=0,0.1,F46*S46)</f>
        <v>0.1</v>
      </c>
      <c r="G59" s="80">
        <f t="shared" ref="G59:L59" si="18">IF(G46*T46=0,0.1,G46*T46)</f>
        <v>0.1</v>
      </c>
      <c r="H59" s="80">
        <f t="shared" si="18"/>
        <v>0.1</v>
      </c>
      <c r="I59" s="80">
        <f t="shared" si="18"/>
        <v>0.1</v>
      </c>
      <c r="J59" s="80">
        <f t="shared" si="18"/>
        <v>0.1</v>
      </c>
      <c r="K59" s="80">
        <f t="shared" si="18"/>
        <v>0.1</v>
      </c>
      <c r="L59" s="80">
        <f t="shared" si="18"/>
        <v>0.1</v>
      </c>
      <c r="N59" s="199">
        <f t="shared" si="17"/>
        <v>9.9999999999999992E-2</v>
      </c>
    </row>
    <row r="64" spans="1:14" ht="14.5">
      <c r="C64" s="118"/>
      <c r="D64" s="118"/>
      <c r="E64" s="74" t="s">
        <v>373</v>
      </c>
      <c r="F64" s="117"/>
      <c r="G64" s="117"/>
      <c r="H64" s="117"/>
      <c r="I64" s="117"/>
      <c r="J64" s="117"/>
      <c r="K64" s="117"/>
      <c r="L64" s="117"/>
    </row>
    <row r="65" spans="3:12" ht="15" thickBot="1">
      <c r="C65" s="75" t="s">
        <v>1</v>
      </c>
      <c r="D65" s="75" t="s">
        <v>2</v>
      </c>
      <c r="E65" s="75" t="s">
        <v>3</v>
      </c>
      <c r="F65" s="3" t="s">
        <v>141</v>
      </c>
      <c r="G65" s="3" t="s">
        <v>142</v>
      </c>
      <c r="H65" s="3" t="s">
        <v>143</v>
      </c>
      <c r="I65" s="3" t="s">
        <v>144</v>
      </c>
      <c r="J65" s="3" t="s">
        <v>145</v>
      </c>
      <c r="K65" s="3" t="s">
        <v>146</v>
      </c>
      <c r="L65" s="3" t="s">
        <v>147</v>
      </c>
    </row>
    <row r="66" spans="3:12">
      <c r="C66" s="153" t="s">
        <v>106</v>
      </c>
      <c r="D66" s="153" t="s">
        <v>55</v>
      </c>
      <c r="E66" s="153" t="s">
        <v>420</v>
      </c>
      <c r="F66" s="80">
        <v>31.54</v>
      </c>
      <c r="G66" s="80">
        <v>31.54</v>
      </c>
      <c r="H66" s="80">
        <v>31.54</v>
      </c>
      <c r="I66" s="80">
        <v>31.54</v>
      </c>
      <c r="J66" s="80">
        <v>31.54</v>
      </c>
      <c r="K66" s="80">
        <v>31.54</v>
      </c>
      <c r="L66" s="80">
        <v>31.54</v>
      </c>
    </row>
    <row r="67" spans="3:12">
      <c r="C67" s="153" t="s">
        <v>107</v>
      </c>
      <c r="D67" s="153" t="s">
        <v>58</v>
      </c>
      <c r="E67" s="153" t="s">
        <v>420</v>
      </c>
      <c r="F67" s="80">
        <v>31.54</v>
      </c>
      <c r="G67" s="80">
        <v>31.54</v>
      </c>
      <c r="H67" s="80">
        <v>31.54</v>
      </c>
      <c r="I67" s="80">
        <v>31.54</v>
      </c>
      <c r="J67" s="80">
        <v>31.54</v>
      </c>
      <c r="K67" s="80">
        <v>31.54</v>
      </c>
      <c r="L67" s="80">
        <v>31.54</v>
      </c>
    </row>
    <row r="68" spans="3:12">
      <c r="C68" s="153" t="s">
        <v>108</v>
      </c>
      <c r="D68" s="153" t="s">
        <v>62</v>
      </c>
      <c r="E68" s="153" t="s">
        <v>420</v>
      </c>
      <c r="F68" s="80">
        <v>31.54</v>
      </c>
      <c r="G68" s="80">
        <v>31.54</v>
      </c>
      <c r="H68" s="80">
        <v>31.54</v>
      </c>
      <c r="I68" s="80">
        <v>31.54</v>
      </c>
      <c r="J68" s="80">
        <v>31.54</v>
      </c>
      <c r="K68" s="80">
        <v>31.54</v>
      </c>
      <c r="L68" s="80">
        <v>31.54</v>
      </c>
    </row>
    <row r="69" spans="3:12">
      <c r="C69" s="153" t="s">
        <v>299</v>
      </c>
      <c r="D69" s="153" t="s">
        <v>297</v>
      </c>
      <c r="E69" s="153" t="s">
        <v>420</v>
      </c>
      <c r="F69" s="80">
        <v>31.54</v>
      </c>
      <c r="G69" s="80">
        <v>31.54</v>
      </c>
      <c r="H69" s="80">
        <v>31.54</v>
      </c>
      <c r="I69" s="80">
        <v>31.54</v>
      </c>
      <c r="J69" s="80">
        <v>31.54</v>
      </c>
      <c r="K69" s="80">
        <v>31.54</v>
      </c>
      <c r="L69" s="80">
        <v>31.54</v>
      </c>
    </row>
    <row r="70" spans="3:12">
      <c r="C70" s="153" t="s">
        <v>300</v>
      </c>
      <c r="D70" s="153" t="s">
        <v>220</v>
      </c>
      <c r="E70" s="153" t="s">
        <v>420</v>
      </c>
      <c r="F70" s="80">
        <v>31.54</v>
      </c>
      <c r="G70" s="80">
        <v>31.54</v>
      </c>
      <c r="H70" s="80">
        <v>31.54</v>
      </c>
      <c r="I70" s="80">
        <v>31.54</v>
      </c>
      <c r="J70" s="80">
        <v>31.54</v>
      </c>
      <c r="K70" s="80">
        <v>31.54</v>
      </c>
      <c r="L70" s="80">
        <v>31.54</v>
      </c>
    </row>
    <row r="71" spans="3:12">
      <c r="C71" s="153" t="s">
        <v>301</v>
      </c>
      <c r="D71" s="153" t="s">
        <v>221</v>
      </c>
      <c r="E71" s="153" t="s">
        <v>420</v>
      </c>
      <c r="F71" s="80">
        <v>31.54</v>
      </c>
      <c r="G71" s="80">
        <v>31.54</v>
      </c>
      <c r="H71" s="80">
        <v>31.54</v>
      </c>
      <c r="I71" s="80">
        <v>31.54</v>
      </c>
      <c r="J71" s="80">
        <v>31.54</v>
      </c>
      <c r="K71" s="80">
        <v>31.54</v>
      </c>
      <c r="L71" s="80">
        <v>31.54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5BFE4-D8CB-4C20-B18F-99B3D018F9CD}">
  <dimension ref="A1:Y73"/>
  <sheetViews>
    <sheetView topLeftCell="A43" zoomScaleNormal="100" workbookViewId="0">
      <selection activeCell="N54" sqref="N54:N59"/>
    </sheetView>
  </sheetViews>
  <sheetFormatPr defaultColWidth="8.7265625" defaultRowHeight="12.5"/>
  <cols>
    <col min="1" max="1" width="20.54296875" style="3" bestFit="1" customWidth="1"/>
    <col min="2" max="2" width="8.7265625" style="3"/>
    <col min="3" max="3" width="16.453125" style="3" bestFit="1" customWidth="1"/>
    <col min="4" max="4" width="17.453125" style="3" bestFit="1" customWidth="1"/>
    <col min="5" max="5" width="66.81640625" style="3" bestFit="1" customWidth="1"/>
    <col min="6" max="6" width="27.26953125" style="3" bestFit="1" customWidth="1"/>
    <col min="7" max="7" width="17" style="3" bestFit="1" customWidth="1"/>
    <col min="8" max="17" width="8.7265625" style="3"/>
    <col min="18" max="18" width="66.81640625" style="3" bestFit="1" customWidth="1"/>
    <col min="19" max="16384" width="8.7265625" style="3"/>
  </cols>
  <sheetData>
    <row r="1" spans="3:12" ht="14.5">
      <c r="C1" s="72"/>
      <c r="D1" s="72"/>
      <c r="E1" s="74" t="s">
        <v>219</v>
      </c>
      <c r="F1" s="72"/>
      <c r="G1" s="72"/>
      <c r="H1" s="72"/>
      <c r="I1" s="72"/>
      <c r="J1" s="72"/>
      <c r="K1" s="72"/>
      <c r="L1" s="72"/>
    </row>
    <row r="2" spans="3:12" ht="15" thickBot="1">
      <c r="C2" s="75" t="s">
        <v>1</v>
      </c>
      <c r="D2" s="75" t="s">
        <v>2</v>
      </c>
      <c r="E2" s="75" t="s">
        <v>3</v>
      </c>
      <c r="F2" s="3" t="s">
        <v>141</v>
      </c>
      <c r="G2" s="3" t="s">
        <v>142</v>
      </c>
      <c r="H2" s="3" t="s">
        <v>143</v>
      </c>
      <c r="I2" s="3" t="s">
        <v>144</v>
      </c>
      <c r="J2" s="3" t="s">
        <v>145</v>
      </c>
      <c r="K2" s="3" t="s">
        <v>146</v>
      </c>
      <c r="L2" s="3" t="s">
        <v>147</v>
      </c>
    </row>
    <row r="3" spans="3:12">
      <c r="C3" s="87" t="s">
        <v>309</v>
      </c>
      <c r="D3" s="87" t="s">
        <v>55</v>
      </c>
      <c r="E3" s="87" t="s">
        <v>421</v>
      </c>
      <c r="F3" s="3">
        <f>attached_DetachedAttachWatStock!W33*2/1000</f>
        <v>0.1444</v>
      </c>
      <c r="G3" s="104">
        <f>attached_DetachedAttachWatStock!AU33*2/1000</f>
        <v>0.6342000000000001</v>
      </c>
      <c r="H3" s="3">
        <f>attached_DetachedAttachWatStock!BS33*2/1000</f>
        <v>0.46300000000000002</v>
      </c>
      <c r="I3" s="3">
        <f>attached_DetachedAttachWatStock!CQ33*2/1000</f>
        <v>4.7600000000000003E-2</v>
      </c>
      <c r="J3" s="3">
        <f>attached_DetachedAttachWatStock!DO33*2/1000</f>
        <v>1.26E-2</v>
      </c>
      <c r="K3" s="3">
        <f>attached_DetachedAttachWatStock!EM33*2/1000</f>
        <v>5.6600000000000004E-2</v>
      </c>
      <c r="L3" s="3">
        <f>attached_DetachedAttachWatStock!FK33*2/1000</f>
        <v>0.2346</v>
      </c>
    </row>
    <row r="4" spans="3:12">
      <c r="C4" s="87" t="s">
        <v>310</v>
      </c>
      <c r="D4" s="87" t="s">
        <v>58</v>
      </c>
      <c r="E4" s="87" t="s">
        <v>421</v>
      </c>
      <c r="F4" s="3">
        <f>attached_DetachedAttachWatStock!W34*2/1000</f>
        <v>1.1999999999999999E-3</v>
      </c>
      <c r="G4" s="104">
        <f>attached_DetachedAttachWatStock!AU34*2/1000</f>
        <v>2.4199999999999999E-2</v>
      </c>
      <c r="H4" s="3">
        <f>attached_DetachedAttachWatStock!BS34*2/1000</f>
        <v>1.3204</v>
      </c>
      <c r="I4" s="3">
        <f>attached_DetachedAttachWatStock!CQ34*2/1000</f>
        <v>3.4599999999999999E-2</v>
      </c>
      <c r="J4" s="3">
        <f>attached_DetachedAttachWatStock!DO34*2/1000</f>
        <v>6.1399999999999996E-2</v>
      </c>
      <c r="K4" s="3">
        <f>attached_DetachedAttachWatStock!EM34*2/1000</f>
        <v>0.45</v>
      </c>
      <c r="L4" s="3">
        <f>attached_DetachedAttachWatStock!FK34*2/1000</f>
        <v>0.2964</v>
      </c>
    </row>
    <row r="5" spans="3:12">
      <c r="C5" s="87" t="s">
        <v>311</v>
      </c>
      <c r="D5" s="87" t="s">
        <v>62</v>
      </c>
      <c r="E5" s="87" t="s">
        <v>421</v>
      </c>
      <c r="F5" s="3">
        <f>attached_DetachedAttachWatStock!W35*2/1000</f>
        <v>2.8399999999999998E-2</v>
      </c>
      <c r="G5" s="104">
        <f>attached_DetachedAttachWatStock!AU35*2/1000</f>
        <v>4.5999999999999999E-3</v>
      </c>
      <c r="H5" s="3">
        <f>attached_DetachedAttachWatStock!BS35*2/1000</f>
        <v>1.54E-2</v>
      </c>
      <c r="I5" s="3">
        <f>attached_DetachedAttachWatStock!CQ35*2/1000</f>
        <v>0</v>
      </c>
      <c r="J5" s="3">
        <f>attached_DetachedAttachWatStock!DO35*2/1000</f>
        <v>4.0000000000000002E-4</v>
      </c>
      <c r="K5" s="3">
        <f>attached_DetachedAttachWatStock!EM35*2/1000</f>
        <v>3.2000000000000002E-3</v>
      </c>
      <c r="L5" s="3">
        <f>attached_DetachedAttachWatStock!FK35*2/1000</f>
        <v>9.1999999999999998E-3</v>
      </c>
    </row>
    <row r="6" spans="3:12">
      <c r="C6" s="87" t="s">
        <v>312</v>
      </c>
      <c r="D6" s="87" t="s">
        <v>297</v>
      </c>
      <c r="E6" s="87" t="s">
        <v>421</v>
      </c>
      <c r="F6" s="3">
        <f>attached_DetachedAttachWatStock!W36*2/1000</f>
        <v>0</v>
      </c>
      <c r="G6" s="104">
        <f>attached_DetachedAttachWatStock!AU36*2/1000</f>
        <v>0</v>
      </c>
      <c r="H6" s="3">
        <f>attached_DetachedAttachWatStock!BS36*2/1000</f>
        <v>0</v>
      </c>
      <c r="I6" s="3">
        <f>attached_DetachedAttachWatStock!CQ36*2/1000</f>
        <v>0</v>
      </c>
      <c r="J6" s="3">
        <f>attached_DetachedAttachWatStock!DO36*2/1000</f>
        <v>0</v>
      </c>
      <c r="K6" s="3">
        <f>attached_DetachedAttachWatStock!EM36*2/1000</f>
        <v>0</v>
      </c>
      <c r="L6" s="3">
        <f>attached_DetachedAttachWatStock!FK36*2/1000</f>
        <v>0</v>
      </c>
    </row>
    <row r="7" spans="3:12">
      <c r="C7" s="87" t="s">
        <v>313</v>
      </c>
      <c r="D7" s="87" t="s">
        <v>220</v>
      </c>
      <c r="E7" s="87" t="s">
        <v>421</v>
      </c>
      <c r="F7" s="3">
        <f>attached_DetachedAttachWatStock!W37*2/1000</f>
        <v>8.0000000000000004E-4</v>
      </c>
      <c r="G7" s="104">
        <f>attached_DetachedAttachWatStock!AU37*2/1000</f>
        <v>5.9999999999999995E-4</v>
      </c>
      <c r="H7" s="3">
        <f>attached_DetachedAttachWatStock!BS37*2/1000</f>
        <v>3.1600000000000003E-2</v>
      </c>
      <c r="I7" s="3">
        <f>attached_DetachedAttachWatStock!CQ37*2/1000</f>
        <v>0</v>
      </c>
      <c r="J7" s="3">
        <f>attached_DetachedAttachWatStock!DO37*2/1000</f>
        <v>8.0000000000000004E-4</v>
      </c>
      <c r="K7" s="3">
        <f>attached_DetachedAttachWatStock!EM37*2/1000</f>
        <v>1.6000000000000001E-3</v>
      </c>
      <c r="L7" s="3">
        <f>attached_DetachedAttachWatStock!FK37*2/1000</f>
        <v>4.0000000000000001E-3</v>
      </c>
    </row>
    <row r="8" spans="3:12">
      <c r="C8" s="87" t="s">
        <v>314</v>
      </c>
      <c r="D8" s="87" t="s">
        <v>221</v>
      </c>
      <c r="E8" s="87" t="s">
        <v>421</v>
      </c>
      <c r="F8" s="3">
        <f>attached_DetachedAttachWatStock!W38*2/1000</f>
        <v>1.4E-3</v>
      </c>
      <c r="G8" s="104">
        <f>attached_DetachedAttachWatStock!AU38*2/1000</f>
        <v>1.1999999999999999E-3</v>
      </c>
      <c r="H8" s="3">
        <f>attached_DetachedAttachWatStock!BS38*2/1000</f>
        <v>2E-3</v>
      </c>
      <c r="I8" s="3">
        <f>attached_DetachedAttachWatStock!CQ38*2/1000</f>
        <v>2.0000000000000001E-4</v>
      </c>
      <c r="J8" s="3">
        <f>attached_DetachedAttachWatStock!DO38*2/1000</f>
        <v>0</v>
      </c>
      <c r="K8" s="3">
        <f>attached_DetachedAttachWatStock!EM38*2/1000</f>
        <v>8.0000000000000004E-4</v>
      </c>
      <c r="L8" s="3">
        <f>attached_DetachedAttachWatStock!FK38*2/1000</f>
        <v>1.8E-3</v>
      </c>
    </row>
    <row r="11" spans="3:12" ht="14.5">
      <c r="C11" s="155"/>
      <c r="D11" s="155"/>
      <c r="E11" s="156" t="s">
        <v>429</v>
      </c>
    </row>
    <row r="12" spans="3:12" ht="15" thickBot="1">
      <c r="C12" s="157" t="s">
        <v>1</v>
      </c>
      <c r="D12" s="157" t="s">
        <v>2</v>
      </c>
      <c r="E12" s="157" t="s">
        <v>3</v>
      </c>
    </row>
    <row r="13" spans="3:12">
      <c r="C13" s="159" t="s">
        <v>309</v>
      </c>
      <c r="D13" s="159" t="s">
        <v>55</v>
      </c>
      <c r="E13" s="159" t="s">
        <v>421</v>
      </c>
    </row>
    <row r="14" spans="3:12">
      <c r="C14" s="159" t="s">
        <v>310</v>
      </c>
      <c r="D14" s="159" t="s">
        <v>58</v>
      </c>
      <c r="E14" s="159" t="s">
        <v>421</v>
      </c>
    </row>
    <row r="15" spans="3:12">
      <c r="C15" s="159" t="s">
        <v>311</v>
      </c>
      <c r="D15" s="159" t="s">
        <v>62</v>
      </c>
      <c r="E15" s="159" t="s">
        <v>421</v>
      </c>
    </row>
    <row r="16" spans="3:12">
      <c r="C16" s="159" t="s">
        <v>312</v>
      </c>
      <c r="D16" s="159" t="s">
        <v>297</v>
      </c>
      <c r="E16" s="159" t="s">
        <v>421</v>
      </c>
    </row>
    <row r="17" spans="1:13">
      <c r="C17" s="159" t="s">
        <v>313</v>
      </c>
      <c r="D17" s="159" t="s">
        <v>220</v>
      </c>
      <c r="E17" s="159" t="s">
        <v>421</v>
      </c>
    </row>
    <row r="18" spans="1:13">
      <c r="C18" s="159" t="s">
        <v>314</v>
      </c>
      <c r="D18" s="159" t="s">
        <v>221</v>
      </c>
      <c r="E18" s="159" t="s">
        <v>421</v>
      </c>
    </row>
    <row r="21" spans="1:13" ht="14.5">
      <c r="C21" s="78"/>
      <c r="D21" s="78"/>
      <c r="E21" s="74" t="s">
        <v>212</v>
      </c>
      <c r="F21" s="77"/>
      <c r="G21" s="77"/>
      <c r="H21" s="77"/>
      <c r="I21" s="77"/>
      <c r="J21" s="77"/>
      <c r="K21" s="77"/>
      <c r="L21" s="77"/>
    </row>
    <row r="22" spans="1:13" ht="15" thickBot="1">
      <c r="C22" s="75" t="s">
        <v>1</v>
      </c>
      <c r="D22" s="75" t="s">
        <v>2</v>
      </c>
      <c r="E22" s="75" t="s">
        <v>3</v>
      </c>
      <c r="F22" s="3" t="s">
        <v>141</v>
      </c>
      <c r="G22" s="3" t="s">
        <v>142</v>
      </c>
      <c r="H22" s="3" t="s">
        <v>143</v>
      </c>
      <c r="I22" s="3" t="s">
        <v>144</v>
      </c>
      <c r="J22" s="3" t="s">
        <v>145</v>
      </c>
      <c r="K22" s="3" t="s">
        <v>146</v>
      </c>
      <c r="L22" s="3" t="s">
        <v>147</v>
      </c>
    </row>
    <row r="23" spans="1:13">
      <c r="C23" s="87" t="s">
        <v>309</v>
      </c>
      <c r="D23" s="87" t="s">
        <v>55</v>
      </c>
      <c r="E23" s="87" t="s">
        <v>421</v>
      </c>
      <c r="F23" s="80">
        <v>0.65</v>
      </c>
      <c r="G23" s="80">
        <v>0.65</v>
      </c>
      <c r="H23" s="80">
        <v>0.65</v>
      </c>
      <c r="I23" s="80">
        <v>0.65</v>
      </c>
      <c r="J23" s="80">
        <v>0.65</v>
      </c>
      <c r="K23" s="80">
        <v>0.65</v>
      </c>
      <c r="L23" s="80">
        <v>0.65</v>
      </c>
      <c r="M23" s="81"/>
    </row>
    <row r="24" spans="1:13">
      <c r="C24" s="87" t="s">
        <v>310</v>
      </c>
      <c r="D24" s="87" t="s">
        <v>58</v>
      </c>
      <c r="E24" s="87" t="s">
        <v>421</v>
      </c>
      <c r="F24" s="80">
        <v>0.65</v>
      </c>
      <c r="G24" s="80">
        <v>0.65</v>
      </c>
      <c r="H24" s="80">
        <v>0.65</v>
      </c>
      <c r="I24" s="80">
        <v>0.65</v>
      </c>
      <c r="J24" s="80">
        <v>0.65</v>
      </c>
      <c r="K24" s="80">
        <v>0.65</v>
      </c>
      <c r="L24" s="80">
        <v>0.65</v>
      </c>
      <c r="M24" s="81"/>
    </row>
    <row r="25" spans="1:13">
      <c r="C25" s="87" t="s">
        <v>311</v>
      </c>
      <c r="D25" s="87" t="s">
        <v>62</v>
      </c>
      <c r="E25" s="87" t="s">
        <v>421</v>
      </c>
      <c r="F25" s="80">
        <v>0.65</v>
      </c>
      <c r="G25" s="80">
        <v>0.65</v>
      </c>
      <c r="H25" s="80">
        <v>0.65</v>
      </c>
      <c r="I25" s="80">
        <v>0.65</v>
      </c>
      <c r="J25" s="80">
        <v>0.65</v>
      </c>
      <c r="K25" s="80">
        <v>0.65</v>
      </c>
      <c r="L25" s="80">
        <v>0.65</v>
      </c>
      <c r="M25" s="81"/>
    </row>
    <row r="26" spans="1:13">
      <c r="C26" s="87" t="s">
        <v>312</v>
      </c>
      <c r="D26" s="87" t="s">
        <v>297</v>
      </c>
      <c r="E26" s="87" t="s">
        <v>421</v>
      </c>
      <c r="F26" s="80">
        <v>0.65</v>
      </c>
      <c r="G26" s="80">
        <v>0.65</v>
      </c>
      <c r="H26" s="80">
        <v>0.65</v>
      </c>
      <c r="I26" s="80">
        <v>0.65</v>
      </c>
      <c r="J26" s="80">
        <v>0.65</v>
      </c>
      <c r="K26" s="80">
        <v>0.65</v>
      </c>
      <c r="L26" s="80">
        <v>0.65</v>
      </c>
      <c r="M26" s="81"/>
    </row>
    <row r="27" spans="1:13">
      <c r="C27" s="87" t="s">
        <v>313</v>
      </c>
      <c r="D27" s="87" t="s">
        <v>220</v>
      </c>
      <c r="E27" s="87" t="s">
        <v>421</v>
      </c>
      <c r="F27" s="80">
        <v>0.65</v>
      </c>
      <c r="G27" s="80">
        <v>0.65</v>
      </c>
      <c r="H27" s="80">
        <v>0.65</v>
      </c>
      <c r="I27" s="80">
        <v>0.65</v>
      </c>
      <c r="J27" s="80">
        <v>0.65</v>
      </c>
      <c r="K27" s="80">
        <v>0.65</v>
      </c>
      <c r="L27" s="80">
        <v>0.65</v>
      </c>
      <c r="M27" s="81"/>
    </row>
    <row r="28" spans="1:13">
      <c r="C28" s="87" t="s">
        <v>314</v>
      </c>
      <c r="D28" s="87" t="s">
        <v>221</v>
      </c>
      <c r="E28" s="87" t="s">
        <v>421</v>
      </c>
      <c r="F28" s="80">
        <v>0.65</v>
      </c>
      <c r="G28" s="80">
        <v>0.65</v>
      </c>
      <c r="H28" s="80">
        <v>0.65</v>
      </c>
      <c r="I28" s="80">
        <v>0.65</v>
      </c>
      <c r="J28" s="80">
        <v>0.65</v>
      </c>
      <c r="K28" s="80">
        <v>0.65</v>
      </c>
      <c r="L28" s="80">
        <v>0.65</v>
      </c>
      <c r="M28" s="81"/>
    </row>
    <row r="29" spans="1:13">
      <c r="F29" s="80"/>
      <c r="G29" s="81"/>
      <c r="H29" s="81"/>
      <c r="I29" s="81"/>
      <c r="J29" s="81"/>
      <c r="K29" s="81"/>
      <c r="L29" s="81"/>
      <c r="M29" s="81"/>
    </row>
    <row r="30" spans="1:13">
      <c r="F30" s="80"/>
      <c r="G30" s="81"/>
      <c r="H30" s="81"/>
      <c r="I30" s="81"/>
      <c r="J30" s="81"/>
      <c r="K30" s="81"/>
      <c r="L30" s="81"/>
      <c r="M30" s="81"/>
    </row>
    <row r="31" spans="1:13" ht="14.5">
      <c r="A31" s="72"/>
      <c r="B31" s="72"/>
      <c r="C31" s="72"/>
      <c r="D31" s="72"/>
      <c r="E31" s="72"/>
      <c r="F31" s="73"/>
      <c r="G31" s="73"/>
      <c r="H31" s="73"/>
      <c r="I31" s="73"/>
      <c r="J31" s="73"/>
      <c r="K31" s="73"/>
    </row>
    <row r="32" spans="1:13" ht="14.5">
      <c r="A32" s="72"/>
      <c r="B32" s="72"/>
      <c r="C32" s="72"/>
      <c r="D32" s="72"/>
      <c r="E32" s="72"/>
      <c r="F32" s="73"/>
      <c r="G32" s="73"/>
      <c r="H32" s="73"/>
      <c r="I32" s="73"/>
      <c r="J32" s="73"/>
      <c r="K32" s="73"/>
    </row>
    <row r="33" spans="1:25" ht="14.5">
      <c r="A33" s="72"/>
      <c r="B33" s="72"/>
      <c r="C33" s="72"/>
      <c r="D33" s="72"/>
      <c r="E33" s="72"/>
      <c r="F33" s="73"/>
      <c r="G33" s="73"/>
      <c r="H33" s="73"/>
      <c r="I33" s="73"/>
      <c r="J33" s="73"/>
      <c r="K33" s="73"/>
    </row>
    <row r="34" spans="1:25" ht="14.5">
      <c r="A34" s="72"/>
      <c r="B34" s="72"/>
      <c r="C34" s="72"/>
      <c r="D34" s="72"/>
      <c r="E34" s="72"/>
      <c r="F34" s="73"/>
      <c r="G34" s="73"/>
      <c r="H34" s="73"/>
      <c r="I34" s="73"/>
      <c r="J34" s="73"/>
      <c r="K34" s="73"/>
    </row>
    <row r="35" spans="1:25" ht="14.5">
      <c r="A35" s="72"/>
      <c r="B35" s="72"/>
      <c r="C35" s="72"/>
      <c r="D35" s="72"/>
      <c r="E35" s="72"/>
      <c r="F35" s="73"/>
      <c r="G35" s="73"/>
      <c r="H35" s="73"/>
      <c r="I35" s="73"/>
      <c r="J35" s="73"/>
      <c r="K35" s="73"/>
    </row>
    <row r="39" spans="1:25" ht="14.5">
      <c r="A39" s="72"/>
      <c r="B39" s="72"/>
      <c r="C39" s="72"/>
      <c r="D39" s="72"/>
      <c r="E39" s="74" t="s">
        <v>306</v>
      </c>
      <c r="F39" s="72"/>
      <c r="G39" s="72"/>
      <c r="H39" s="72"/>
      <c r="I39" s="72"/>
      <c r="J39" s="72"/>
      <c r="K39" s="72"/>
      <c r="P39" s="72"/>
      <c r="Q39" s="72"/>
      <c r="R39" s="74" t="s">
        <v>307</v>
      </c>
      <c r="S39" s="72"/>
      <c r="T39" s="72"/>
      <c r="U39" s="72"/>
      <c r="V39" s="72"/>
      <c r="W39" s="72"/>
      <c r="X39" s="72"/>
    </row>
    <row r="40" spans="1:25" ht="15" thickBot="1">
      <c r="A40" s="72"/>
      <c r="B40" s="72"/>
      <c r="C40" s="75" t="s">
        <v>1</v>
      </c>
      <c r="D40" s="75" t="s">
        <v>2</v>
      </c>
      <c r="E40" s="75" t="s">
        <v>3</v>
      </c>
      <c r="F40" s="3" t="s">
        <v>141</v>
      </c>
      <c r="G40" s="3" t="s">
        <v>142</v>
      </c>
      <c r="H40" s="3" t="s">
        <v>143</v>
      </c>
      <c r="I40" s="3" t="s">
        <v>144</v>
      </c>
      <c r="J40" s="3" t="s">
        <v>145</v>
      </c>
      <c r="K40" s="3" t="s">
        <v>146</v>
      </c>
      <c r="L40" s="3" t="s">
        <v>147</v>
      </c>
      <c r="P40" s="75" t="s">
        <v>1</v>
      </c>
      <c r="Q40" s="75" t="s">
        <v>4</v>
      </c>
      <c r="R40" s="75" t="s">
        <v>0</v>
      </c>
      <c r="S40" s="3" t="s">
        <v>141</v>
      </c>
      <c r="T40" s="3" t="s">
        <v>142</v>
      </c>
      <c r="U40" s="3" t="s">
        <v>143</v>
      </c>
      <c r="V40" s="3" t="s">
        <v>144</v>
      </c>
      <c r="W40" s="3" t="s">
        <v>145</v>
      </c>
      <c r="X40" s="3" t="s">
        <v>146</v>
      </c>
      <c r="Y40" s="3" t="s">
        <v>147</v>
      </c>
    </row>
    <row r="41" spans="1:25" ht="14.5">
      <c r="A41" s="72"/>
      <c r="B41" s="72"/>
      <c r="C41" s="87" t="s">
        <v>309</v>
      </c>
      <c r="D41" s="87" t="s">
        <v>55</v>
      </c>
      <c r="E41" s="87" t="s">
        <v>421</v>
      </c>
      <c r="F41" s="79">
        <f>attached_WatHeaEnergyUse!W15/'TechWatHea-SingleAttached'!F3/31.54</f>
        <v>1.77986248829697</v>
      </c>
      <c r="G41" s="79">
        <f>attached_WatHeaEnergyUse!AU15/'TechWatHea-SingleAttached'!G3/31.54</f>
        <v>2.0617358144423532</v>
      </c>
      <c r="H41" s="73">
        <f>attached_WatHeaEnergyUse!BS15/'TechWatHea-SingleAttached'!H3/31.54</f>
        <v>0.74273999487777187</v>
      </c>
      <c r="I41" s="73">
        <f>attached_WatHeaEnergyUse!CQ15/'TechWatHea-SingleAttached'!I3/31.54</f>
        <v>2.687201925792511</v>
      </c>
      <c r="J41" s="73">
        <f>attached_WatHeaEnergyUse!DO15/'TechWatHea-SingleAttached'!J3/31.54</f>
        <v>1.7756036678040483</v>
      </c>
      <c r="K41" s="73">
        <f>attached_WatHeaEnergyUse!EM15/'TechWatHea-SingleAttached'!K3/31.54</f>
        <v>0.89482983076064715</v>
      </c>
      <c r="L41" s="3">
        <f>attached_WatHeaEnergyUse!FK15/'TechWatHea-SingleAttached'!L3/31.54</f>
        <v>1.2019161583742428</v>
      </c>
      <c r="P41" s="87" t="s">
        <v>309</v>
      </c>
      <c r="Q41" s="87" t="s">
        <v>55</v>
      </c>
      <c r="R41" s="87" t="s">
        <v>315</v>
      </c>
      <c r="S41" s="79">
        <f>attached_WatHeaSecEneUse!W22/100</f>
        <v>7.6950270000000001E-2</v>
      </c>
      <c r="T41" s="79">
        <f>attached_WatHeaSecEneUse!AU22/100</f>
        <v>9.6213800000000002E-2</v>
      </c>
      <c r="U41" s="73">
        <f>attached_WatHeaSecEneUse!BS22/100</f>
        <v>0.15526082999999999</v>
      </c>
      <c r="V41" s="73">
        <f>attached_WatHeaSecEneUse!CQ22/100</f>
        <v>5.4535429999999996E-2</v>
      </c>
      <c r="W41" s="73">
        <f>attached_WatHeaSecEneUse!DO22/100</f>
        <v>5.813223E-2</v>
      </c>
      <c r="X41" s="73">
        <f>attached_WatHeaSecEneUse!EM22/100</f>
        <v>0.11919506000000001</v>
      </c>
      <c r="Y41" s="3">
        <f>attached_WatHeaSecEneUse!FK22/100</f>
        <v>0.13291042</v>
      </c>
    </row>
    <row r="42" spans="1:25" ht="14.5">
      <c r="A42" s="83"/>
      <c r="B42" s="72"/>
      <c r="C42" s="87" t="s">
        <v>310</v>
      </c>
      <c r="D42" s="87" t="s">
        <v>58</v>
      </c>
      <c r="E42" s="87" t="s">
        <v>421</v>
      </c>
      <c r="F42" s="79">
        <f>attached_WatHeaEnergyUse!W16/'TechWatHea-SingleAttached'!F4/31.54</f>
        <v>2.7055326569435643</v>
      </c>
      <c r="G42" s="79">
        <f>attached_WatHeaEnergyUse!AU16/'TechWatHea-SingleAttached'!G4/31.54</f>
        <v>6.1162383330625687</v>
      </c>
      <c r="H42" s="73">
        <f>attached_WatHeaEnergyUse!BS16/'TechWatHea-SingleAttached'!H4/31.54</f>
        <v>1.8832273640873223</v>
      </c>
      <c r="I42" s="73">
        <f>attached_WatHeaEnergyUse!CQ16/'TechWatHea-SingleAttached'!I4/31.54</f>
        <v>4.8798213847174523</v>
      </c>
      <c r="J42" s="73">
        <f>attached_WatHeaEnergyUse!DO16/'TechWatHea-SingleAttached'!J4/31.54</f>
        <v>5.0802858270042286</v>
      </c>
      <c r="K42" s="73">
        <f>attached_WatHeaEnergyUse!EM16/'TechWatHea-SingleAttached'!K4/31.54</f>
        <v>3.0651659973226235</v>
      </c>
      <c r="L42" s="3">
        <f>attached_WatHeaEnergyUse!FK16/'TechWatHea-SingleAttached'!L4/31.54</f>
        <v>3.512866402751428</v>
      </c>
      <c r="P42" s="87" t="s">
        <v>310</v>
      </c>
      <c r="Q42" s="87" t="s">
        <v>58</v>
      </c>
      <c r="R42" s="87" t="s">
        <v>315</v>
      </c>
      <c r="S42" s="79">
        <f>S41</f>
        <v>7.6950270000000001E-2</v>
      </c>
      <c r="T42" s="79">
        <f t="shared" ref="T42:Y46" si="0">T41</f>
        <v>9.6213800000000002E-2</v>
      </c>
      <c r="U42" s="79">
        <f t="shared" si="0"/>
        <v>0.15526082999999999</v>
      </c>
      <c r="V42" s="79">
        <f t="shared" si="0"/>
        <v>5.4535429999999996E-2</v>
      </c>
      <c r="W42" s="79">
        <f t="shared" si="0"/>
        <v>5.813223E-2</v>
      </c>
      <c r="X42" s="79">
        <f t="shared" si="0"/>
        <v>0.11919506000000001</v>
      </c>
      <c r="Y42" s="79">
        <f t="shared" si="0"/>
        <v>0.13291042</v>
      </c>
    </row>
    <row r="43" spans="1:25" ht="14.5">
      <c r="A43" s="83"/>
      <c r="B43" s="72"/>
      <c r="C43" s="87" t="s">
        <v>311</v>
      </c>
      <c r="D43" s="87" t="s">
        <v>62</v>
      </c>
      <c r="E43" s="87" t="s">
        <v>421</v>
      </c>
      <c r="F43" s="79">
        <f>attached_WatHeaEnergyUse!W17/'TechWatHea-SingleAttached'!F5/31.54</f>
        <v>5.4160265971223671</v>
      </c>
      <c r="G43" s="79">
        <f>attached_WatHeaEnergyUse!AU17/'TechWatHea-SingleAttached'!G5/31.54</f>
        <v>1.7394268148107306</v>
      </c>
      <c r="H43" s="73">
        <f>attached_WatHeaEnergyUse!BS17/'TechWatHea-SingleAttached'!H5/31.54</f>
        <v>0.91174266443765495</v>
      </c>
      <c r="I43" s="107">
        <f>AVERAGE(I41:I42,I46)</f>
        <v>2.522341103503321</v>
      </c>
      <c r="J43" s="73">
        <f>attached_WatHeaEnergyUse!DO17/'TechWatHea-SingleAttached'!J5/31.54</f>
        <v>0.60225110970196571</v>
      </c>
      <c r="K43" s="73">
        <f>attached_WatHeaEnergyUse!EM17/'TechWatHea-SingleAttached'!K5/31.54</f>
        <v>3.9513316423589094E-2</v>
      </c>
      <c r="L43" s="3">
        <f>attached_WatHeaEnergyUse!FK17/'TechWatHea-SingleAttached'!L5/31.54</f>
        <v>0.19961194893992448</v>
      </c>
      <c r="P43" s="87" t="s">
        <v>311</v>
      </c>
      <c r="Q43" s="87" t="s">
        <v>62</v>
      </c>
      <c r="R43" s="87" t="s">
        <v>315</v>
      </c>
      <c r="S43" s="79">
        <f t="shared" ref="S43:S46" si="1">S42</f>
        <v>7.6950270000000001E-2</v>
      </c>
      <c r="T43" s="79">
        <f t="shared" si="0"/>
        <v>9.6213800000000002E-2</v>
      </c>
      <c r="U43" s="79">
        <f t="shared" si="0"/>
        <v>0.15526082999999999</v>
      </c>
      <c r="V43" s="79">
        <f t="shared" si="0"/>
        <v>5.4535429999999996E-2</v>
      </c>
      <c r="W43" s="79">
        <f t="shared" si="0"/>
        <v>5.813223E-2</v>
      </c>
      <c r="X43" s="79">
        <f t="shared" si="0"/>
        <v>0.11919506000000001</v>
      </c>
      <c r="Y43" s="79">
        <f t="shared" si="0"/>
        <v>0.13291042</v>
      </c>
    </row>
    <row r="44" spans="1:25" ht="14.5">
      <c r="A44" s="72"/>
      <c r="B44" s="72"/>
      <c r="C44" s="87" t="s">
        <v>312</v>
      </c>
      <c r="D44" s="87" t="s">
        <v>297</v>
      </c>
      <c r="E44" s="87" t="s">
        <v>421</v>
      </c>
      <c r="F44" s="106">
        <f>AVERAGE(F41:F43,F45:F46)</f>
        <v>4.9397247416241346</v>
      </c>
      <c r="G44" s="106">
        <f>AVERAGE(G41:G43,G45:G46)</f>
        <v>3.3347589918712899</v>
      </c>
      <c r="H44" s="106">
        <f t="shared" ref="H44:L44" si="2">AVERAGE(H41:H43,H45:H46)</f>
        <v>0.73523880119371776</v>
      </c>
      <c r="I44" s="106">
        <f>I43</f>
        <v>2.522341103503321</v>
      </c>
      <c r="J44" s="106">
        <f>AVERAGE(J41:J43,J45)</f>
        <v>2.0778357218314287</v>
      </c>
      <c r="K44" s="106">
        <f t="shared" si="2"/>
        <v>1.9896014167263558</v>
      </c>
      <c r="L44" s="106">
        <f t="shared" si="2"/>
        <v>1.174578331309251</v>
      </c>
      <c r="P44" s="87" t="s">
        <v>312</v>
      </c>
      <c r="Q44" s="87" t="s">
        <v>297</v>
      </c>
      <c r="R44" s="87" t="s">
        <v>315</v>
      </c>
      <c r="S44" s="79">
        <f t="shared" si="1"/>
        <v>7.6950270000000001E-2</v>
      </c>
      <c r="T44" s="79">
        <f t="shared" si="0"/>
        <v>9.6213800000000002E-2</v>
      </c>
      <c r="U44" s="79">
        <f t="shared" si="0"/>
        <v>0.15526082999999999</v>
      </c>
      <c r="V44" s="79">
        <f t="shared" si="0"/>
        <v>5.4535429999999996E-2</v>
      </c>
      <c r="W44" s="79">
        <f t="shared" si="0"/>
        <v>5.813223E-2</v>
      </c>
      <c r="X44" s="79">
        <f t="shared" si="0"/>
        <v>0.11919506000000001</v>
      </c>
      <c r="Y44" s="79">
        <f t="shared" si="0"/>
        <v>0.13291042</v>
      </c>
    </row>
    <row r="45" spans="1:25" ht="14.5">
      <c r="A45" s="72"/>
      <c r="B45" s="72"/>
      <c r="C45" s="87" t="s">
        <v>313</v>
      </c>
      <c r="D45" s="87" t="s">
        <v>220</v>
      </c>
      <c r="E45" s="87" t="s">
        <v>421</v>
      </c>
      <c r="F45" s="79">
        <f>attached_WatHeaEnergyUse!W19/'TechWatHea-SingleAttached'!F7/31.54</f>
        <v>14.797201965757766</v>
      </c>
      <c r="G45" s="79">
        <f>attached_WatHeaEnergyUse!AU19/'TechWatHea-SingleAttached'!G7/31.54</f>
        <v>6.7563939970407958</v>
      </c>
      <c r="H45" s="73">
        <f>attached_WatHeaEnergyUse!BS19/'TechWatHea-SingleAttached'!H7/31.54</f>
        <v>0.13848398256583963</v>
      </c>
      <c r="I45" s="107">
        <f>I43</f>
        <v>2.522341103503321</v>
      </c>
      <c r="J45" s="73">
        <f>attached_WatHeaEnergyUse!DO19/'TechWatHea-SingleAttached'!J7/31.54</f>
        <v>0.85320228281547228</v>
      </c>
      <c r="K45" s="73">
        <f>attached_WatHeaEnergyUse!EM19/'TechWatHea-SingleAttached'!K7/31.54</f>
        <v>5.9484979391249198</v>
      </c>
      <c r="L45" s="3">
        <f>attached_WatHeaEnergyUse!FK19/'TechWatHea-SingleAttached'!L7/31.54</f>
        <v>0.95849714648065953</v>
      </c>
      <c r="P45" s="87" t="s">
        <v>313</v>
      </c>
      <c r="Q45" s="87" t="s">
        <v>220</v>
      </c>
      <c r="R45" s="87" t="s">
        <v>315</v>
      </c>
      <c r="S45" s="79">
        <f t="shared" si="1"/>
        <v>7.6950270000000001E-2</v>
      </c>
      <c r="T45" s="79">
        <f t="shared" si="0"/>
        <v>9.6213800000000002E-2</v>
      </c>
      <c r="U45" s="79">
        <f t="shared" si="0"/>
        <v>0.15526082999999999</v>
      </c>
      <c r="V45" s="79">
        <f t="shared" si="0"/>
        <v>5.4535429999999996E-2</v>
      </c>
      <c r="W45" s="79">
        <f t="shared" si="0"/>
        <v>5.813223E-2</v>
      </c>
      <c r="X45" s="79">
        <f t="shared" si="0"/>
        <v>0.11919506000000001</v>
      </c>
      <c r="Y45" s="79">
        <f t="shared" si="0"/>
        <v>0.13291042</v>
      </c>
    </row>
    <row r="46" spans="1:25" ht="14.5">
      <c r="A46" s="72"/>
      <c r="B46" s="72"/>
      <c r="C46" s="87" t="s">
        <v>314</v>
      </c>
      <c r="D46" s="87" t="s">
        <v>221</v>
      </c>
      <c r="E46" s="87" t="s">
        <v>421</v>
      </c>
      <c r="F46" s="79">
        <f>attached_WatHeaEnergyUse!W20/'TechWatHea-SingleAttached'!F8/31.54</f>
        <v>0</v>
      </c>
      <c r="G46" s="79">
        <f>attached_WatHeaEnergyUse!AU20/'TechWatHea-SingleAttached'!G8/31.54</f>
        <v>0</v>
      </c>
      <c r="H46" s="73">
        <f>attached_WatHeaEnergyUse!BS20/'TechWatHea-SingleAttached'!H8/31.54</f>
        <v>0</v>
      </c>
      <c r="I46" s="73">
        <f>attached_WatHeaEnergyUse!CQ20/'TechWatHea-SingleAttached'!I8/31.54</f>
        <v>0</v>
      </c>
      <c r="J46" s="107">
        <f>J44</f>
        <v>2.0778357218314287</v>
      </c>
      <c r="K46" s="73">
        <f>attached_WatHeaEnergyUse!EM20/'TechWatHea-SingleAttached'!K8/31.54</f>
        <v>0</v>
      </c>
      <c r="L46" s="3">
        <f>attached_WatHeaEnergyUse!FK20/'TechWatHea-SingleAttached'!L8/31.54</f>
        <v>0</v>
      </c>
      <c r="P46" s="87" t="s">
        <v>314</v>
      </c>
      <c r="Q46" s="87" t="s">
        <v>221</v>
      </c>
      <c r="R46" s="87" t="s">
        <v>315</v>
      </c>
      <c r="S46" s="79">
        <f t="shared" si="1"/>
        <v>7.6950270000000001E-2</v>
      </c>
      <c r="T46" s="79">
        <f t="shared" si="0"/>
        <v>9.6213800000000002E-2</v>
      </c>
      <c r="U46" s="79">
        <f t="shared" si="0"/>
        <v>0.15526082999999999</v>
      </c>
      <c r="V46" s="79">
        <f t="shared" si="0"/>
        <v>5.4535429999999996E-2</v>
      </c>
      <c r="W46" s="79">
        <f t="shared" si="0"/>
        <v>5.813223E-2</v>
      </c>
      <c r="X46" s="79">
        <f t="shared" si="0"/>
        <v>0.11919506000000001</v>
      </c>
      <c r="Y46" s="79">
        <f t="shared" si="0"/>
        <v>0.13291042</v>
      </c>
    </row>
    <row r="47" spans="1:25" ht="14.5">
      <c r="A47" s="72"/>
      <c r="B47" s="72"/>
      <c r="C47" s="72"/>
      <c r="D47" s="72"/>
      <c r="E47" s="72"/>
      <c r="F47" s="79"/>
      <c r="G47" s="73"/>
      <c r="H47" s="73"/>
      <c r="I47" s="73"/>
      <c r="J47" s="73"/>
      <c r="K47" s="73"/>
    </row>
    <row r="48" spans="1:25" ht="14.5">
      <c r="A48" s="72"/>
      <c r="B48" s="72"/>
      <c r="C48" s="72"/>
      <c r="D48" s="72"/>
      <c r="E48" s="72"/>
      <c r="F48" s="79"/>
      <c r="G48" s="73"/>
      <c r="H48" s="73"/>
      <c r="I48" s="73"/>
      <c r="J48" s="73"/>
      <c r="K48" s="73"/>
    </row>
    <row r="49" spans="1:14" ht="14.5">
      <c r="A49" s="72"/>
      <c r="B49" s="72"/>
      <c r="C49" s="72"/>
      <c r="D49" s="72"/>
      <c r="E49" s="72"/>
      <c r="F49" s="79"/>
      <c r="G49" s="73"/>
      <c r="H49" s="73"/>
      <c r="I49" s="73"/>
      <c r="J49" s="73"/>
      <c r="K49" s="73"/>
    </row>
    <row r="52" spans="1:14" ht="14.5">
      <c r="C52" s="78"/>
      <c r="D52" s="78"/>
      <c r="E52" s="74" t="s">
        <v>376</v>
      </c>
      <c r="F52" s="77"/>
      <c r="G52" s="77"/>
      <c r="H52" s="77"/>
      <c r="I52" s="77"/>
      <c r="J52" s="77"/>
      <c r="K52" s="77"/>
      <c r="L52" s="77"/>
    </row>
    <row r="53" spans="1:14" ht="15" thickBot="1">
      <c r="C53" s="75" t="s">
        <v>1</v>
      </c>
      <c r="D53" s="75" t="s">
        <v>2</v>
      </c>
      <c r="E53" s="75" t="s">
        <v>3</v>
      </c>
      <c r="F53" s="3" t="s">
        <v>141</v>
      </c>
      <c r="G53" s="3" t="s">
        <v>142</v>
      </c>
      <c r="H53" s="3" t="s">
        <v>143</v>
      </c>
      <c r="I53" s="3" t="s">
        <v>144</v>
      </c>
      <c r="J53" s="3" t="s">
        <v>145</v>
      </c>
      <c r="K53" s="3" t="s">
        <v>146</v>
      </c>
      <c r="L53" s="3" t="s">
        <v>147</v>
      </c>
    </row>
    <row r="54" spans="1:14">
      <c r="C54" s="87" t="s">
        <v>309</v>
      </c>
      <c r="D54" s="87" t="s">
        <v>55</v>
      </c>
      <c r="E54" s="87" t="s">
        <v>421</v>
      </c>
      <c r="F54" s="80">
        <f>F41*S41</f>
        <v>0.1369608990373237</v>
      </c>
      <c r="G54" s="80">
        <f t="shared" ref="G54:L58" si="3">G41*T41</f>
        <v>0.19836743730359369</v>
      </c>
      <c r="H54" s="80">
        <f t="shared" si="3"/>
        <v>0.11531842807891859</v>
      </c>
      <c r="I54" s="80">
        <f t="shared" si="3"/>
        <v>0.14654771251992266</v>
      </c>
      <c r="J54" s="80">
        <f t="shared" si="3"/>
        <v>0.10321980080562854</v>
      </c>
      <c r="K54" s="80">
        <f t="shared" si="3"/>
        <v>0.10665929536730519</v>
      </c>
      <c r="L54" s="80">
        <f t="shared" si="3"/>
        <v>0.15974718141430713</v>
      </c>
      <c r="N54" s="199">
        <f>AVERAGE(F54:L54)</f>
        <v>0.13811725064671421</v>
      </c>
    </row>
    <row r="55" spans="1:14">
      <c r="C55" s="87" t="s">
        <v>310</v>
      </c>
      <c r="D55" s="87" t="s">
        <v>58</v>
      </c>
      <c r="E55" s="87" t="s">
        <v>421</v>
      </c>
      <c r="F55" s="80">
        <f t="shared" ref="F55:F58" si="4">F42*S42</f>
        <v>0.20819146844562464</v>
      </c>
      <c r="G55" s="80">
        <f t="shared" si="3"/>
        <v>0.58846653172961538</v>
      </c>
      <c r="H55" s="80">
        <f t="shared" si="3"/>
        <v>0.29239144362690983</v>
      </c>
      <c r="I55" s="80">
        <f t="shared" si="3"/>
        <v>0.26612315753876165</v>
      </c>
      <c r="J55" s="80">
        <f t="shared" si="3"/>
        <v>0.29532834416115</v>
      </c>
      <c r="K55" s="80">
        <f t="shared" si="3"/>
        <v>0.36535264496082998</v>
      </c>
      <c r="L55" s="80">
        <f t="shared" si="3"/>
        <v>0.46689654899358146</v>
      </c>
      <c r="N55" s="199">
        <f t="shared" ref="N55:N59" si="5">AVERAGE(F55:L55)</f>
        <v>0.35467859135092478</v>
      </c>
    </row>
    <row r="56" spans="1:14">
      <c r="C56" s="87" t="s">
        <v>311</v>
      </c>
      <c r="D56" s="87" t="s">
        <v>62</v>
      </c>
      <c r="E56" s="87" t="s">
        <v>421</v>
      </c>
      <c r="F56" s="80">
        <f t="shared" si="4"/>
        <v>0.41676470897574736</v>
      </c>
      <c r="G56" s="80">
        <f t="shared" si="3"/>
        <v>0.16735686367483668</v>
      </c>
      <c r="H56" s="80">
        <f t="shared" si="3"/>
        <v>0.14155792282700178</v>
      </c>
      <c r="I56" s="80">
        <f t="shared" si="3"/>
        <v>0.13755695668622811</v>
      </c>
      <c r="J56" s="80">
        <f t="shared" si="3"/>
        <v>3.5010200026949899E-2</v>
      </c>
      <c r="K56" s="80">
        <f t="shared" si="3"/>
        <v>4.709792121908688E-3</v>
      </c>
      <c r="L56" s="80">
        <f t="shared" si="3"/>
        <v>2.6530507970623916E-2</v>
      </c>
      <c r="N56" s="199">
        <f t="shared" si="5"/>
        <v>0.1327838503261852</v>
      </c>
    </row>
    <row r="57" spans="1:14">
      <c r="C57" s="87" t="s">
        <v>312</v>
      </c>
      <c r="D57" s="87" t="s">
        <v>297</v>
      </c>
      <c r="E57" s="87" t="s">
        <v>421</v>
      </c>
      <c r="F57" s="80">
        <f t="shared" si="4"/>
        <v>0.38011315259365741</v>
      </c>
      <c r="G57" s="80">
        <f t="shared" si="3"/>
        <v>0.32084983469210593</v>
      </c>
      <c r="H57" s="80">
        <f t="shared" si="3"/>
        <v>0.11415378652154161</v>
      </c>
      <c r="I57" s="80">
        <f t="shared" si="3"/>
        <v>0.13755695668622811</v>
      </c>
      <c r="J57" s="80">
        <f t="shared" si="3"/>
        <v>0.12078922408372064</v>
      </c>
      <c r="K57" s="80">
        <f t="shared" si="3"/>
        <v>0.237150660242783</v>
      </c>
      <c r="L57" s="80">
        <f t="shared" si="3"/>
        <v>0.1561136993372117</v>
      </c>
      <c r="N57" s="199">
        <f t="shared" si="5"/>
        <v>0.20953247345103551</v>
      </c>
    </row>
    <row r="58" spans="1:14">
      <c r="C58" s="87" t="s">
        <v>313</v>
      </c>
      <c r="D58" s="87" t="s">
        <v>220</v>
      </c>
      <c r="E58" s="87" t="s">
        <v>421</v>
      </c>
      <c r="F58" s="80">
        <f t="shared" si="4"/>
        <v>1.1386486865095908</v>
      </c>
      <c r="G58" s="80">
        <f t="shared" si="3"/>
        <v>0.6500583407524837</v>
      </c>
      <c r="H58" s="80">
        <f t="shared" si="3"/>
        <v>2.1501138074877787E-2</v>
      </c>
      <c r="I58" s="80">
        <f t="shared" si="3"/>
        <v>0.13755695668622811</v>
      </c>
      <c r="J58" s="80">
        <f t="shared" si="3"/>
        <v>4.9598551341154082E-2</v>
      </c>
      <c r="K58" s="80">
        <f t="shared" si="3"/>
        <v>0.70903156876387119</v>
      </c>
      <c r="L58" s="80">
        <f t="shared" si="3"/>
        <v>0.12739425830754597</v>
      </c>
      <c r="N58" s="199">
        <f t="shared" si="5"/>
        <v>0.40482707149082164</v>
      </c>
    </row>
    <row r="59" spans="1:14">
      <c r="C59" s="87" t="s">
        <v>314</v>
      </c>
      <c r="D59" s="87" t="s">
        <v>221</v>
      </c>
      <c r="E59" s="87" t="s">
        <v>421</v>
      </c>
      <c r="F59" s="80">
        <f>IF(F46*S46=0,0.1,F46*S46)</f>
        <v>0.1</v>
      </c>
      <c r="G59" s="80">
        <f t="shared" ref="G59:L59" si="6">IF(G46*T46=0,0.1,G46*T46)</f>
        <v>0.1</v>
      </c>
      <c r="H59" s="80">
        <f t="shared" si="6"/>
        <v>0.1</v>
      </c>
      <c r="I59" s="80">
        <f t="shared" si="6"/>
        <v>0.1</v>
      </c>
      <c r="J59" s="80">
        <f t="shared" si="6"/>
        <v>0.12078922408372064</v>
      </c>
      <c r="K59" s="80">
        <f t="shared" si="6"/>
        <v>0.1</v>
      </c>
      <c r="L59" s="80">
        <f t="shared" si="6"/>
        <v>0.1</v>
      </c>
      <c r="N59" s="199">
        <f t="shared" si="5"/>
        <v>0.10296988915481722</v>
      </c>
    </row>
    <row r="66" spans="3:12" ht="14.5">
      <c r="C66" s="118"/>
      <c r="D66" s="118"/>
      <c r="E66" s="74" t="s">
        <v>373</v>
      </c>
      <c r="F66" s="117"/>
      <c r="G66" s="117"/>
      <c r="H66" s="117"/>
      <c r="I66" s="117"/>
      <c r="J66" s="117"/>
      <c r="K66" s="117"/>
      <c r="L66" s="117"/>
    </row>
    <row r="67" spans="3:12" ht="15" thickBot="1">
      <c r="C67" s="75" t="s">
        <v>1</v>
      </c>
      <c r="D67" s="75" t="s">
        <v>2</v>
      </c>
      <c r="E67" s="75" t="s">
        <v>3</v>
      </c>
      <c r="F67" s="3" t="s">
        <v>141</v>
      </c>
      <c r="G67" s="3" t="s">
        <v>142</v>
      </c>
      <c r="H67" s="3" t="s">
        <v>143</v>
      </c>
      <c r="I67" s="3" t="s">
        <v>144</v>
      </c>
      <c r="J67" s="3" t="s">
        <v>145</v>
      </c>
      <c r="K67" s="3" t="s">
        <v>146</v>
      </c>
      <c r="L67" s="3" t="s">
        <v>147</v>
      </c>
    </row>
    <row r="68" spans="3:12">
      <c r="C68" s="153" t="s">
        <v>309</v>
      </c>
      <c r="D68" s="153" t="s">
        <v>55</v>
      </c>
      <c r="E68" s="153" t="s">
        <v>421</v>
      </c>
      <c r="F68" s="80">
        <v>31.54</v>
      </c>
      <c r="G68" s="80">
        <v>31.54</v>
      </c>
      <c r="H68" s="80">
        <v>31.54</v>
      </c>
      <c r="I68" s="80">
        <v>31.54</v>
      </c>
      <c r="J68" s="80">
        <v>31.54</v>
      </c>
      <c r="K68" s="80">
        <v>31.54</v>
      </c>
      <c r="L68" s="80">
        <v>31.54</v>
      </c>
    </row>
    <row r="69" spans="3:12">
      <c r="C69" s="153" t="s">
        <v>310</v>
      </c>
      <c r="D69" s="153" t="s">
        <v>58</v>
      </c>
      <c r="E69" s="153" t="s">
        <v>421</v>
      </c>
      <c r="F69" s="80">
        <v>31.54</v>
      </c>
      <c r="G69" s="80">
        <v>31.54</v>
      </c>
      <c r="H69" s="80">
        <v>31.54</v>
      </c>
      <c r="I69" s="80">
        <v>31.54</v>
      </c>
      <c r="J69" s="80">
        <v>31.54</v>
      </c>
      <c r="K69" s="80">
        <v>31.54</v>
      </c>
      <c r="L69" s="80">
        <v>31.54</v>
      </c>
    </row>
    <row r="70" spans="3:12">
      <c r="C70" s="153" t="s">
        <v>311</v>
      </c>
      <c r="D70" s="153" t="s">
        <v>62</v>
      </c>
      <c r="E70" s="153" t="s">
        <v>421</v>
      </c>
      <c r="F70" s="80">
        <v>31.54</v>
      </c>
      <c r="G70" s="80">
        <v>31.54</v>
      </c>
      <c r="H70" s="80">
        <v>31.54</v>
      </c>
      <c r="I70" s="80">
        <v>31.54</v>
      </c>
      <c r="J70" s="80">
        <v>31.54</v>
      </c>
      <c r="K70" s="80">
        <v>31.54</v>
      </c>
      <c r="L70" s="80">
        <v>31.54</v>
      </c>
    </row>
    <row r="71" spans="3:12">
      <c r="C71" s="153" t="s">
        <v>312</v>
      </c>
      <c r="D71" s="153" t="s">
        <v>297</v>
      </c>
      <c r="E71" s="153" t="s">
        <v>421</v>
      </c>
      <c r="F71" s="80">
        <v>31.54</v>
      </c>
      <c r="G71" s="80">
        <v>31.54</v>
      </c>
      <c r="H71" s="80">
        <v>31.54</v>
      </c>
      <c r="I71" s="80">
        <v>31.54</v>
      </c>
      <c r="J71" s="80">
        <v>31.54</v>
      </c>
      <c r="K71" s="80">
        <v>31.54</v>
      </c>
      <c r="L71" s="80">
        <v>31.54</v>
      </c>
    </row>
    <row r="72" spans="3:12">
      <c r="C72" s="153" t="s">
        <v>313</v>
      </c>
      <c r="D72" s="153" t="s">
        <v>220</v>
      </c>
      <c r="E72" s="153" t="s">
        <v>421</v>
      </c>
      <c r="F72" s="80">
        <v>31.54</v>
      </c>
      <c r="G72" s="80">
        <v>31.54</v>
      </c>
      <c r="H72" s="80">
        <v>31.54</v>
      </c>
      <c r="I72" s="80">
        <v>31.54</v>
      </c>
      <c r="J72" s="80">
        <v>31.54</v>
      </c>
      <c r="K72" s="80">
        <v>31.54</v>
      </c>
      <c r="L72" s="80">
        <v>31.54</v>
      </c>
    </row>
    <row r="73" spans="3:12">
      <c r="C73" s="153" t="s">
        <v>314</v>
      </c>
      <c r="D73" s="153" t="s">
        <v>221</v>
      </c>
      <c r="E73" s="153" t="s">
        <v>421</v>
      </c>
      <c r="F73" s="80">
        <v>31.54</v>
      </c>
      <c r="G73" s="80">
        <v>31.54</v>
      </c>
      <c r="H73" s="80">
        <v>31.54</v>
      </c>
      <c r="I73" s="80">
        <v>31.54</v>
      </c>
      <c r="J73" s="80">
        <v>31.54</v>
      </c>
      <c r="K73" s="80">
        <v>31.54</v>
      </c>
      <c r="L73" s="80">
        <v>31.54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127BD-E43D-4F79-B826-615057B65287}">
  <dimension ref="A1:Y71"/>
  <sheetViews>
    <sheetView topLeftCell="A49" zoomScaleNormal="100" workbookViewId="0">
      <selection activeCell="N54" sqref="N54:N59"/>
    </sheetView>
  </sheetViews>
  <sheetFormatPr defaultColWidth="8.7265625" defaultRowHeight="12.5"/>
  <cols>
    <col min="1" max="1" width="20.54296875" style="3" bestFit="1" customWidth="1"/>
    <col min="2" max="2" width="8.7265625" style="3"/>
    <col min="3" max="3" width="21.1796875" style="3" bestFit="1" customWidth="1"/>
    <col min="4" max="4" width="17.453125" style="3" bestFit="1" customWidth="1"/>
    <col min="5" max="5" width="66.81640625" style="3" bestFit="1" customWidth="1"/>
    <col min="6" max="6" width="27.26953125" style="3" bestFit="1" customWidth="1"/>
    <col min="7" max="7" width="17" style="3" bestFit="1" customWidth="1"/>
    <col min="8" max="15" width="8.7265625" style="3"/>
    <col min="16" max="16" width="21.1796875" style="3" bestFit="1" customWidth="1"/>
    <col min="17" max="17" width="8.7265625" style="3"/>
    <col min="18" max="18" width="66.81640625" style="3" bestFit="1" customWidth="1"/>
    <col min="19" max="16384" width="8.7265625" style="3"/>
  </cols>
  <sheetData>
    <row r="1" spans="3:12" ht="14.5">
      <c r="C1" s="72"/>
      <c r="D1" s="72"/>
      <c r="E1" s="74" t="s">
        <v>219</v>
      </c>
      <c r="F1" s="72"/>
      <c r="G1" s="72"/>
      <c r="H1" s="72"/>
      <c r="I1" s="72"/>
      <c r="J1" s="72"/>
      <c r="K1" s="72"/>
      <c r="L1" s="72"/>
    </row>
    <row r="2" spans="3:12" ht="15" thickBot="1">
      <c r="C2" s="75" t="s">
        <v>1</v>
      </c>
      <c r="D2" s="75" t="s">
        <v>2</v>
      </c>
      <c r="E2" s="75" t="s">
        <v>3</v>
      </c>
      <c r="F2" s="3" t="s">
        <v>141</v>
      </c>
      <c r="G2" s="3" t="s">
        <v>142</v>
      </c>
      <c r="H2" s="3" t="s">
        <v>143</v>
      </c>
      <c r="I2" s="3" t="s">
        <v>144</v>
      </c>
      <c r="J2" s="3" t="s">
        <v>145</v>
      </c>
      <c r="K2" s="3" t="s">
        <v>146</v>
      </c>
      <c r="L2" s="3" t="s">
        <v>147</v>
      </c>
    </row>
    <row r="3" spans="3:12">
      <c r="C3" s="87" t="s">
        <v>316</v>
      </c>
      <c r="D3" s="87" t="s">
        <v>55</v>
      </c>
      <c r="E3" s="87" t="s">
        <v>422</v>
      </c>
      <c r="F3" s="3">
        <f>attached_ApaMobWatStock!W15*2/1000</f>
        <v>0.35699999999999998</v>
      </c>
      <c r="G3" s="104">
        <f>attached_ApaMobWatStock!AU15*2/1000</f>
        <v>3.5455999999999999</v>
      </c>
      <c r="H3" s="3">
        <f>attached_ApaMobWatStock!BS15*2/1000</f>
        <v>0.8677999999999999</v>
      </c>
      <c r="I3" s="3">
        <f>attached_ApaMobWatStock!CQ15*2/1000</f>
        <v>0.159</v>
      </c>
      <c r="J3" s="3">
        <f>attached_ApaMobWatStock!DO15*2/1000</f>
        <v>0.115</v>
      </c>
      <c r="K3" s="3">
        <f>attached_ApaMobWatStock!EM15*2/1000</f>
        <v>8.7999999999999995E-2</v>
      </c>
      <c r="L3" s="3">
        <f>attached_ApaMobWatStock!FK15*2/1000</f>
        <v>0.68120000000000003</v>
      </c>
    </row>
    <row r="4" spans="3:12">
      <c r="C4" s="87" t="s">
        <v>318</v>
      </c>
      <c r="D4" s="87" t="s">
        <v>58</v>
      </c>
      <c r="E4" s="87" t="s">
        <v>422</v>
      </c>
      <c r="F4" s="3">
        <f>attached_ApaMobWatStock!W16*2/1000</f>
        <v>3.3999999999999998E-3</v>
      </c>
      <c r="G4" s="104">
        <f>attached_ApaMobWatStock!AU16*2/1000</f>
        <v>0.13539999999999999</v>
      </c>
      <c r="H4" s="3">
        <f>attached_ApaMobWatStock!BS16*2/1000</f>
        <v>2.4741999999999997</v>
      </c>
      <c r="I4" s="3">
        <f>attached_ApaMobWatStock!CQ16*2/1000</f>
        <v>0.11559999999999999</v>
      </c>
      <c r="J4" s="3">
        <f>attached_ApaMobWatStock!DO16*2/1000</f>
        <v>0.56399999999999995</v>
      </c>
      <c r="K4" s="3">
        <f>attached_ApaMobWatStock!EM16*2/1000</f>
        <v>0.69899999999999995</v>
      </c>
      <c r="L4" s="3">
        <f>attached_ApaMobWatStock!FK16*2/1000</f>
        <v>0.88560000000000005</v>
      </c>
    </row>
    <row r="5" spans="3:12">
      <c r="C5" s="87" t="s">
        <v>319</v>
      </c>
      <c r="D5" s="87" t="s">
        <v>62</v>
      </c>
      <c r="E5" s="87" t="s">
        <v>422</v>
      </c>
      <c r="F5" s="3">
        <f>attached_ApaMobWatStock!W17*2/1000</f>
        <v>8.0799999999999997E-2</v>
      </c>
      <c r="G5" s="104">
        <f>attached_ApaMobWatStock!AU17*2/1000</f>
        <v>2.58E-2</v>
      </c>
      <c r="H5" s="3">
        <f>attached_ApaMobWatStock!BS17*2/1000</f>
        <v>2.9000000000000001E-2</v>
      </c>
      <c r="I5" s="3">
        <f>attached_ApaMobWatStock!CQ17*2/1000</f>
        <v>2.0000000000000001E-4</v>
      </c>
      <c r="J5" s="3">
        <f>attached_ApaMobWatStock!DO17*2/1000</f>
        <v>2.8E-3</v>
      </c>
      <c r="K5" s="3">
        <f>attached_ApaMobWatStock!EM17*2/1000</f>
        <v>5.0000000000000001E-3</v>
      </c>
      <c r="L5" s="3">
        <f>attached_ApaMobWatStock!FK17*2/1000</f>
        <v>1.3800000000000002E-2</v>
      </c>
    </row>
    <row r="6" spans="3:12">
      <c r="C6" s="87" t="s">
        <v>320</v>
      </c>
      <c r="D6" s="87" t="s">
        <v>297</v>
      </c>
      <c r="E6" s="87" t="s">
        <v>422</v>
      </c>
      <c r="F6" s="3">
        <f>attached_ApaMobWatStock!W18*2/1000</f>
        <v>0</v>
      </c>
      <c r="G6" s="104">
        <f>attached_ApaMobWatStock!AU18*2/1000</f>
        <v>0</v>
      </c>
      <c r="H6" s="3">
        <f>attached_ApaMobWatStock!BS18*2/1000</f>
        <v>0</v>
      </c>
      <c r="I6" s="3">
        <f>attached_ApaMobWatStock!CQ18*2/1000</f>
        <v>0</v>
      </c>
      <c r="J6" s="3">
        <f>attached_ApaMobWatStock!DO18*2/1000</f>
        <v>0</v>
      </c>
      <c r="K6" s="3">
        <f>attached_ApaMobWatStock!EM18*2/1000</f>
        <v>0</v>
      </c>
      <c r="L6" s="3">
        <f>attached_ApaMobWatStock!FK18*2/1000</f>
        <v>0</v>
      </c>
    </row>
    <row r="7" spans="3:12">
      <c r="C7" s="87" t="s">
        <v>321</v>
      </c>
      <c r="D7" s="87" t="s">
        <v>220</v>
      </c>
      <c r="E7" s="87" t="s">
        <v>422</v>
      </c>
      <c r="F7" s="3">
        <f>attached_ApaMobWatStock!W19*2/1000</f>
        <v>2.5999999999999999E-3</v>
      </c>
      <c r="G7" s="104">
        <f>attached_ApaMobWatStock!AU19*2/1000</f>
        <v>3.3999999999999998E-3</v>
      </c>
      <c r="H7" s="3">
        <f>attached_ApaMobWatStock!BS19*2/1000</f>
        <v>5.9200000000000003E-2</v>
      </c>
      <c r="I7" s="3">
        <f>attached_ApaMobWatStock!CQ19*2/1000</f>
        <v>0</v>
      </c>
      <c r="J7" s="3">
        <f>attached_ApaMobWatStock!DO19*2/1000</f>
        <v>7.4000000000000003E-3</v>
      </c>
      <c r="K7" s="3">
        <f>attached_ApaMobWatStock!EM19*2/1000</f>
        <v>2.3999999999999998E-3</v>
      </c>
      <c r="L7" s="3">
        <f>attached_ApaMobWatStock!FK19*2/1000</f>
        <v>1.1800000000000001E-2</v>
      </c>
    </row>
    <row r="8" spans="3:12">
      <c r="C8" s="87" t="s">
        <v>322</v>
      </c>
      <c r="D8" s="87" t="s">
        <v>221</v>
      </c>
      <c r="E8" s="87" t="s">
        <v>422</v>
      </c>
      <c r="F8" s="3">
        <f>attached_ApaMobWatStock!W20*2/1000</f>
        <v>4.2000000000000006E-3</v>
      </c>
      <c r="G8" s="104">
        <f>attached_ApaMobWatStock!AU20*2/1000</f>
        <v>7.0000000000000001E-3</v>
      </c>
      <c r="H8" s="3">
        <f>attached_ApaMobWatStock!BS20*2/1000</f>
        <v>3.5999999999999999E-3</v>
      </c>
      <c r="I8" s="3">
        <f>attached_ApaMobWatStock!CQ20*2/1000</f>
        <v>4.0000000000000002E-4</v>
      </c>
      <c r="J8" s="3">
        <f>attached_ApaMobWatStock!DO20*2/1000</f>
        <v>5.9999999999999995E-4</v>
      </c>
      <c r="K8" s="3">
        <f>attached_ApaMobWatStock!EM20*2/1000</f>
        <v>1.4E-3</v>
      </c>
      <c r="L8" s="3">
        <f>attached_ApaMobWatStock!FK20*2/1000</f>
        <v>5.5999999999999999E-3</v>
      </c>
    </row>
    <row r="10" spans="3:12" ht="14.5">
      <c r="C10" s="158"/>
      <c r="D10" s="158"/>
      <c r="E10" s="156" t="s">
        <v>429</v>
      </c>
    </row>
    <row r="11" spans="3:12" ht="15" thickBot="1">
      <c r="C11" s="157" t="s">
        <v>1</v>
      </c>
      <c r="D11" s="157" t="s">
        <v>2</v>
      </c>
      <c r="E11" s="157" t="s">
        <v>3</v>
      </c>
    </row>
    <row r="12" spans="3:12">
      <c r="C12" s="159" t="s">
        <v>316</v>
      </c>
      <c r="D12" s="159" t="s">
        <v>55</v>
      </c>
      <c r="E12" s="159" t="s">
        <v>422</v>
      </c>
    </row>
    <row r="13" spans="3:12">
      <c r="C13" s="159" t="s">
        <v>318</v>
      </c>
      <c r="D13" s="159" t="s">
        <v>58</v>
      </c>
      <c r="E13" s="159" t="s">
        <v>422</v>
      </c>
    </row>
    <row r="14" spans="3:12">
      <c r="C14" s="159" t="s">
        <v>319</v>
      </c>
      <c r="D14" s="159" t="s">
        <v>62</v>
      </c>
      <c r="E14" s="159" t="s">
        <v>422</v>
      </c>
    </row>
    <row r="15" spans="3:12">
      <c r="C15" s="159" t="s">
        <v>320</v>
      </c>
      <c r="D15" s="159" t="s">
        <v>297</v>
      </c>
      <c r="E15" s="159" t="s">
        <v>422</v>
      </c>
    </row>
    <row r="16" spans="3:12">
      <c r="C16" s="159" t="s">
        <v>321</v>
      </c>
      <c r="D16" s="159" t="s">
        <v>220</v>
      </c>
      <c r="E16" s="159" t="s">
        <v>422</v>
      </c>
    </row>
    <row r="17" spans="1:13">
      <c r="C17" s="159" t="s">
        <v>322</v>
      </c>
      <c r="D17" s="159" t="s">
        <v>221</v>
      </c>
      <c r="E17" s="159" t="s">
        <v>422</v>
      </c>
    </row>
    <row r="21" spans="1:13" ht="14.5">
      <c r="C21" s="78"/>
      <c r="D21" s="78"/>
      <c r="E21" s="74" t="s">
        <v>212</v>
      </c>
      <c r="F21" s="77"/>
      <c r="G21" s="77"/>
      <c r="H21" s="77"/>
      <c r="I21" s="77"/>
      <c r="J21" s="77"/>
      <c r="K21" s="77"/>
      <c r="L21" s="77"/>
    </row>
    <row r="22" spans="1:13" ht="15" thickBot="1">
      <c r="C22" s="75" t="s">
        <v>1</v>
      </c>
      <c r="D22" s="75" t="s">
        <v>2</v>
      </c>
      <c r="E22" s="75" t="s">
        <v>3</v>
      </c>
      <c r="F22" s="3" t="s">
        <v>141</v>
      </c>
      <c r="G22" s="3" t="s">
        <v>142</v>
      </c>
      <c r="H22" s="3" t="s">
        <v>143</v>
      </c>
      <c r="I22" s="3" t="s">
        <v>144</v>
      </c>
      <c r="J22" s="3" t="s">
        <v>145</v>
      </c>
      <c r="K22" s="3" t="s">
        <v>146</v>
      </c>
      <c r="L22" s="3" t="s">
        <v>147</v>
      </c>
    </row>
    <row r="23" spans="1:13">
      <c r="C23" s="87" t="s">
        <v>316</v>
      </c>
      <c r="D23" s="87" t="s">
        <v>55</v>
      </c>
      <c r="E23" s="87" t="s">
        <v>422</v>
      </c>
      <c r="F23" s="80">
        <v>0.65</v>
      </c>
      <c r="G23" s="80">
        <v>0.65</v>
      </c>
      <c r="H23" s="80">
        <v>0.65</v>
      </c>
      <c r="I23" s="80">
        <v>0.65</v>
      </c>
      <c r="J23" s="80">
        <v>0.65</v>
      </c>
      <c r="K23" s="80">
        <v>0.65</v>
      </c>
      <c r="L23" s="80">
        <v>0.65</v>
      </c>
      <c r="M23" s="81"/>
    </row>
    <row r="24" spans="1:13">
      <c r="C24" s="87" t="s">
        <v>318</v>
      </c>
      <c r="D24" s="87" t="s">
        <v>58</v>
      </c>
      <c r="E24" s="87" t="s">
        <v>422</v>
      </c>
      <c r="F24" s="80">
        <v>0.65</v>
      </c>
      <c r="G24" s="80">
        <v>0.65</v>
      </c>
      <c r="H24" s="80">
        <v>0.65</v>
      </c>
      <c r="I24" s="80">
        <v>0.65</v>
      </c>
      <c r="J24" s="80">
        <v>0.65</v>
      </c>
      <c r="K24" s="80">
        <v>0.65</v>
      </c>
      <c r="L24" s="80">
        <v>0.65</v>
      </c>
      <c r="M24" s="81"/>
    </row>
    <row r="25" spans="1:13">
      <c r="C25" s="87" t="s">
        <v>319</v>
      </c>
      <c r="D25" s="87" t="s">
        <v>62</v>
      </c>
      <c r="E25" s="87" t="s">
        <v>422</v>
      </c>
      <c r="F25" s="80">
        <v>0.65</v>
      </c>
      <c r="G25" s="80">
        <v>0.65</v>
      </c>
      <c r="H25" s="80">
        <v>0.65</v>
      </c>
      <c r="I25" s="80">
        <v>0.65</v>
      </c>
      <c r="J25" s="80">
        <v>0.65</v>
      </c>
      <c r="K25" s="80">
        <v>0.65</v>
      </c>
      <c r="L25" s="80">
        <v>0.65</v>
      </c>
      <c r="M25" s="81"/>
    </row>
    <row r="26" spans="1:13">
      <c r="C26" s="87" t="s">
        <v>320</v>
      </c>
      <c r="D26" s="87" t="s">
        <v>297</v>
      </c>
      <c r="E26" s="87" t="s">
        <v>422</v>
      </c>
      <c r="F26" s="80">
        <v>0.65</v>
      </c>
      <c r="G26" s="80">
        <v>0.65</v>
      </c>
      <c r="H26" s="80">
        <v>0.65</v>
      </c>
      <c r="I26" s="80">
        <v>0.65</v>
      </c>
      <c r="J26" s="80">
        <v>0.65</v>
      </c>
      <c r="K26" s="80">
        <v>0.65</v>
      </c>
      <c r="L26" s="80">
        <v>0.65</v>
      </c>
      <c r="M26" s="81"/>
    </row>
    <row r="27" spans="1:13">
      <c r="C27" s="87" t="s">
        <v>321</v>
      </c>
      <c r="D27" s="87" t="s">
        <v>220</v>
      </c>
      <c r="E27" s="87" t="s">
        <v>422</v>
      </c>
      <c r="F27" s="80">
        <v>0.65</v>
      </c>
      <c r="G27" s="80">
        <v>0.65</v>
      </c>
      <c r="H27" s="80">
        <v>0.65</v>
      </c>
      <c r="I27" s="80">
        <v>0.65</v>
      </c>
      <c r="J27" s="80">
        <v>0.65</v>
      </c>
      <c r="K27" s="80">
        <v>0.65</v>
      </c>
      <c r="L27" s="80">
        <v>0.65</v>
      </c>
      <c r="M27" s="81"/>
    </row>
    <row r="28" spans="1:13">
      <c r="C28" s="87" t="s">
        <v>322</v>
      </c>
      <c r="D28" s="87" t="s">
        <v>221</v>
      </c>
      <c r="E28" s="87" t="s">
        <v>422</v>
      </c>
      <c r="F28" s="80">
        <v>0.65</v>
      </c>
      <c r="G28" s="80">
        <v>0.65</v>
      </c>
      <c r="H28" s="80">
        <v>0.65</v>
      </c>
      <c r="I28" s="80">
        <v>0.65</v>
      </c>
      <c r="J28" s="80">
        <v>0.65</v>
      </c>
      <c r="K28" s="80">
        <v>0.65</v>
      </c>
      <c r="L28" s="80">
        <v>0.65</v>
      </c>
      <c r="M28" s="81"/>
    </row>
    <row r="29" spans="1:13">
      <c r="F29" s="80"/>
      <c r="G29" s="81"/>
      <c r="H29" s="81"/>
      <c r="I29" s="81"/>
      <c r="J29" s="81"/>
      <c r="K29" s="81"/>
      <c r="L29" s="81"/>
      <c r="M29" s="81"/>
    </row>
    <row r="30" spans="1:13">
      <c r="F30" s="80"/>
      <c r="G30" s="81"/>
      <c r="H30" s="81"/>
      <c r="I30" s="81"/>
      <c r="J30" s="81"/>
      <c r="K30" s="81"/>
      <c r="L30" s="81"/>
      <c r="M30" s="81"/>
    </row>
    <row r="31" spans="1:13" ht="14.5">
      <c r="A31" s="72"/>
      <c r="B31" s="72"/>
      <c r="C31" s="72"/>
      <c r="D31" s="72"/>
      <c r="E31" s="72"/>
      <c r="F31" s="73"/>
      <c r="G31" s="73"/>
      <c r="H31" s="73"/>
      <c r="I31" s="73"/>
      <c r="J31" s="73"/>
      <c r="K31" s="73"/>
    </row>
    <row r="32" spans="1:13" ht="14.5">
      <c r="A32" s="72"/>
      <c r="B32" s="72"/>
      <c r="C32" s="72"/>
      <c r="D32" s="72"/>
      <c r="E32" s="72"/>
      <c r="F32" s="73"/>
      <c r="G32" s="73"/>
      <c r="H32" s="73"/>
      <c r="I32" s="73"/>
      <c r="J32" s="73"/>
      <c r="K32" s="73"/>
    </row>
    <row r="33" spans="1:25" ht="14.5">
      <c r="A33" s="72"/>
      <c r="B33" s="72"/>
      <c r="C33" s="72"/>
      <c r="D33" s="72"/>
      <c r="E33" s="72"/>
      <c r="F33" s="73"/>
      <c r="G33" s="73"/>
      <c r="H33" s="73"/>
      <c r="I33" s="73"/>
      <c r="J33" s="73"/>
      <c r="K33" s="73"/>
    </row>
    <row r="34" spans="1:25" ht="14.5">
      <c r="A34" s="72"/>
      <c r="B34" s="72"/>
      <c r="C34" s="72"/>
      <c r="D34" s="72"/>
      <c r="E34" s="72"/>
      <c r="F34" s="73"/>
      <c r="G34" s="73"/>
      <c r="H34" s="73"/>
      <c r="I34" s="73"/>
      <c r="J34" s="73"/>
      <c r="K34" s="73"/>
    </row>
    <row r="35" spans="1:25" ht="14.5">
      <c r="A35" s="72"/>
      <c r="B35" s="72"/>
      <c r="C35" s="72"/>
      <c r="D35" s="72"/>
      <c r="E35" s="72"/>
      <c r="F35" s="73"/>
      <c r="G35" s="73"/>
      <c r="H35" s="73"/>
      <c r="I35" s="73"/>
      <c r="J35" s="73"/>
      <c r="K35" s="73"/>
    </row>
    <row r="39" spans="1:25" ht="14.5">
      <c r="A39" s="72"/>
      <c r="B39" s="72"/>
      <c r="C39" s="72"/>
      <c r="D39" s="72"/>
      <c r="E39" s="74" t="s">
        <v>306</v>
      </c>
      <c r="F39" s="72"/>
      <c r="G39" s="72"/>
      <c r="H39" s="72"/>
      <c r="I39" s="72"/>
      <c r="J39" s="72"/>
      <c r="K39" s="72"/>
      <c r="P39" s="72"/>
      <c r="Q39" s="72"/>
      <c r="R39" s="74" t="s">
        <v>307</v>
      </c>
      <c r="S39" s="72"/>
      <c r="T39" s="72"/>
      <c r="U39" s="72"/>
      <c r="V39" s="72"/>
      <c r="W39" s="72"/>
      <c r="X39" s="72"/>
    </row>
    <row r="40" spans="1:25" ht="15" thickBot="1">
      <c r="A40" s="72"/>
      <c r="B40" s="72"/>
      <c r="C40" s="75" t="s">
        <v>1</v>
      </c>
      <c r="D40" s="75" t="s">
        <v>2</v>
      </c>
      <c r="E40" s="75" t="s">
        <v>3</v>
      </c>
      <c r="F40" s="3" t="s">
        <v>141</v>
      </c>
      <c r="G40" s="3" t="s">
        <v>142</v>
      </c>
      <c r="H40" s="3" t="s">
        <v>143</v>
      </c>
      <c r="I40" s="3" t="s">
        <v>144</v>
      </c>
      <c r="J40" s="3" t="s">
        <v>145</v>
      </c>
      <c r="K40" s="3" t="s">
        <v>146</v>
      </c>
      <c r="L40" s="3" t="s">
        <v>147</v>
      </c>
      <c r="P40" s="75" t="s">
        <v>1</v>
      </c>
      <c r="Q40" s="75" t="s">
        <v>4</v>
      </c>
      <c r="R40" s="75" t="s">
        <v>0</v>
      </c>
      <c r="S40" s="3" t="s">
        <v>141</v>
      </c>
      <c r="T40" s="3" t="s">
        <v>142</v>
      </c>
      <c r="U40" s="3" t="s">
        <v>143</v>
      </c>
      <c r="V40" s="3" t="s">
        <v>144</v>
      </c>
      <c r="W40" s="3" t="s">
        <v>145</v>
      </c>
      <c r="X40" s="3" t="s">
        <v>146</v>
      </c>
      <c r="Y40" s="3" t="s">
        <v>147</v>
      </c>
    </row>
    <row r="41" spans="1:25" ht="14.5">
      <c r="A41" s="72"/>
      <c r="B41" s="72"/>
      <c r="C41" s="87" t="s">
        <v>316</v>
      </c>
      <c r="D41" s="87" t="s">
        <v>55</v>
      </c>
      <c r="E41" s="87" t="s">
        <v>422</v>
      </c>
      <c r="F41" s="79">
        <f>attached_WatHeaEnergyUse!W15/'TechWatHea-Appartment'!F3/31.54</f>
        <v>0.71992197005625336</v>
      </c>
      <c r="G41" s="79">
        <f>attached_WatHeaEnergyUse!AU15/'TechWatHea-Appartment'!G3/31.54</f>
        <v>0.36878182917400176</v>
      </c>
      <c r="H41" s="73">
        <f>attached_WatHeaEnergyUse!BS15/'TechWatHea-Appartment'!H3/31.54</f>
        <v>0.39627635126573912</v>
      </c>
      <c r="I41" s="73">
        <f>attached_WatHeaEnergyUse!CQ15/'TechWatHea-Appartment'!I3/31.54</f>
        <v>0.80447051363348132</v>
      </c>
      <c r="J41" s="73">
        <f>attached_WatHeaEnergyUse!DO15/'TechWatHea-Appartment'!J3/31.54</f>
        <v>0.19454440186374791</v>
      </c>
      <c r="K41" s="73">
        <f>attached_WatHeaEnergyUse!EM15/'TechWatHea-Appartment'!K3/31.54</f>
        <v>0.57553827751196185</v>
      </c>
      <c r="L41" s="3">
        <f>attached_WatHeaEnergyUse!FK15/'TechWatHea-Appartment'!L3/31.54</f>
        <v>0.4139306088587747</v>
      </c>
      <c r="P41" s="87" t="s">
        <v>316</v>
      </c>
      <c r="Q41" s="87" t="s">
        <v>55</v>
      </c>
      <c r="R41" s="87" t="s">
        <v>317</v>
      </c>
      <c r="S41" s="79">
        <f>attached_WatHeaSecEneUse!W23/100</f>
        <v>0.15614953000000001</v>
      </c>
      <c r="T41" s="79">
        <f>attached_WatHeaSecEneUse!AU23/100</f>
        <v>0.36065499000000001</v>
      </c>
      <c r="U41" s="73">
        <f>attached_WatHeaSecEneUse!BS23/100</f>
        <v>0.22629294999999999</v>
      </c>
      <c r="V41" s="73">
        <f>attached_WatHeaSecEneUse!CQ23/100</f>
        <v>0.17125514</v>
      </c>
      <c r="W41" s="73">
        <f>attached_WatHeaSecEneUse!DO23/100</f>
        <v>0.13126815</v>
      </c>
      <c r="X41" s="73">
        <f>attached_WatHeaSecEneUse!EM23/100</f>
        <v>0.14962997</v>
      </c>
      <c r="Y41" s="3">
        <f>attached_WatHeaSecEneUse!FK23/100</f>
        <v>0.29894000999999998</v>
      </c>
    </row>
    <row r="42" spans="1:25" ht="14.5">
      <c r="A42" s="83"/>
      <c r="B42" s="72"/>
      <c r="C42" s="87" t="s">
        <v>318</v>
      </c>
      <c r="D42" s="87" t="s">
        <v>58</v>
      </c>
      <c r="E42" s="87" t="s">
        <v>422</v>
      </c>
      <c r="F42" s="79">
        <f>attached_WatHeaEnergyUse!W16/'TechWatHea-Appartment'!F4/31.54</f>
        <v>0.95489387892125788</v>
      </c>
      <c r="G42" s="79">
        <f>attached_WatHeaEnergyUse!AU16/'TechWatHea-Appartment'!G4/31.54</f>
        <v>1.0931533800599273</v>
      </c>
      <c r="H42" s="73">
        <f>attached_WatHeaEnergyUse!BS16/'TechWatHea-Appartment'!H4/31.54</f>
        <v>1.0050171415168137</v>
      </c>
      <c r="I42" s="73">
        <f>attached_WatHeaEnergyUse!CQ16/'TechWatHea-Appartment'!I4/31.54</f>
        <v>1.4605693763946699</v>
      </c>
      <c r="J42" s="73">
        <f>attached_WatHeaEnergyUse!DO16/'TechWatHea-Appartment'!J4/31.54</f>
        <v>0.55306657762067313</v>
      </c>
      <c r="K42" s="73">
        <f>attached_WatHeaEnergyUse!EM16/'TechWatHea-Appartment'!K4/31.54</f>
        <v>1.9732828308943933</v>
      </c>
      <c r="L42" s="3">
        <f>attached_WatHeaEnergyUse!FK16/'TechWatHea-Appartment'!L4/31.54</f>
        <v>1.1757154491593531</v>
      </c>
      <c r="P42" s="87" t="s">
        <v>318</v>
      </c>
      <c r="Q42" s="87" t="s">
        <v>58</v>
      </c>
      <c r="R42" s="87" t="s">
        <v>317</v>
      </c>
      <c r="S42" s="79">
        <f>S41</f>
        <v>0.15614953000000001</v>
      </c>
      <c r="T42" s="79">
        <f t="shared" ref="T42:Y46" si="0">T41</f>
        <v>0.36065499000000001</v>
      </c>
      <c r="U42" s="79">
        <f t="shared" si="0"/>
        <v>0.22629294999999999</v>
      </c>
      <c r="V42" s="79">
        <f t="shared" si="0"/>
        <v>0.17125514</v>
      </c>
      <c r="W42" s="79">
        <f t="shared" si="0"/>
        <v>0.13126815</v>
      </c>
      <c r="X42" s="79">
        <f t="shared" si="0"/>
        <v>0.14962997</v>
      </c>
      <c r="Y42" s="79">
        <f t="shared" si="0"/>
        <v>0.29894000999999998</v>
      </c>
    </row>
    <row r="43" spans="1:25" ht="14.5">
      <c r="A43" s="83"/>
      <c r="B43" s="72"/>
      <c r="C43" s="87" t="s">
        <v>319</v>
      </c>
      <c r="D43" s="87" t="s">
        <v>62</v>
      </c>
      <c r="E43" s="87" t="s">
        <v>422</v>
      </c>
      <c r="F43" s="79">
        <f>attached_WatHeaEnergyUse!W17/'TechWatHea-Appartment'!F5/31.54</f>
        <v>1.9036529128499406</v>
      </c>
      <c r="G43" s="79">
        <f>attached_WatHeaEnergyUse!AU17/'TechWatHea-Appartment'!G5/31.54</f>
        <v>0.31013036233059532</v>
      </c>
      <c r="H43" s="73">
        <f>attached_WatHeaEnergyUse!BS17/'TechWatHea-Appartment'!H5/31.54</f>
        <v>0.4841667942186168</v>
      </c>
      <c r="I43" s="73">
        <f>attached_WatHeaEnergyUse!CQ17/'TechWatHea-Appartment'!I5/31.54</f>
        <v>0.27092580849714648</v>
      </c>
      <c r="J43" s="73">
        <f>attached_WatHeaEnergyUse!DO17/'TechWatHea-Appartment'!J5/31.54</f>
        <v>8.6035872814566539E-2</v>
      </c>
      <c r="K43" s="73">
        <f>attached_WatHeaEnergyUse!EM17/'TechWatHea-Appartment'!K5/31.54</f>
        <v>2.528852251109702E-2</v>
      </c>
      <c r="L43" s="3">
        <f>attached_WatHeaEnergyUse!FK17/'TechWatHea-Appartment'!L5/31.54</f>
        <v>0.13307463262661628</v>
      </c>
      <c r="P43" s="87" t="s">
        <v>319</v>
      </c>
      <c r="Q43" s="87" t="s">
        <v>62</v>
      </c>
      <c r="R43" s="87" t="s">
        <v>317</v>
      </c>
      <c r="S43" s="79">
        <f t="shared" ref="S43:S46" si="1">S42</f>
        <v>0.15614953000000001</v>
      </c>
      <c r="T43" s="79">
        <f t="shared" si="0"/>
        <v>0.36065499000000001</v>
      </c>
      <c r="U43" s="79">
        <f t="shared" si="0"/>
        <v>0.22629294999999999</v>
      </c>
      <c r="V43" s="79">
        <f t="shared" si="0"/>
        <v>0.17125514</v>
      </c>
      <c r="W43" s="79">
        <f t="shared" si="0"/>
        <v>0.13126815</v>
      </c>
      <c r="X43" s="79">
        <f t="shared" si="0"/>
        <v>0.14962997</v>
      </c>
      <c r="Y43" s="79">
        <f t="shared" si="0"/>
        <v>0.29894000999999998</v>
      </c>
    </row>
    <row r="44" spans="1:25" ht="14.5">
      <c r="A44" s="72"/>
      <c r="B44" s="72"/>
      <c r="C44" s="87" t="s">
        <v>320</v>
      </c>
      <c r="D44" s="87" t="s">
        <v>297</v>
      </c>
      <c r="E44" s="87" t="s">
        <v>422</v>
      </c>
      <c r="F44" s="106">
        <f>AVERAGE(F41:F43,F45:F46)</f>
        <v>1.6262907964121225</v>
      </c>
      <c r="G44" s="106">
        <f>AVERAGE(G41:G43,G45:G46)</f>
        <v>0.59287407891434474</v>
      </c>
      <c r="H44" s="106">
        <f t="shared" ref="H44" si="2">AVERAGE(H41:H43,H45:H46)</f>
        <v>0.39187615824172217</v>
      </c>
      <c r="I44" s="106">
        <f>AVERAGE(I41:I43,I46)</f>
        <v>0.63399142463132452</v>
      </c>
      <c r="J44" s="106">
        <f t="shared" ref="J44" si="3">AVERAGE(J41:J43,J45:J46)</f>
        <v>0.18517698738553745</v>
      </c>
      <c r="K44" s="106">
        <f t="shared" ref="K44" si="4">AVERAGE(K41:K43,K45:K46)</f>
        <v>1.3079549847334799</v>
      </c>
      <c r="L44" s="106">
        <f t="shared" ref="L44" si="5">AVERAGE(L41:L43,L45:L46)</f>
        <v>0.40952699551746807</v>
      </c>
      <c r="P44" s="87" t="s">
        <v>320</v>
      </c>
      <c r="Q44" s="87" t="s">
        <v>297</v>
      </c>
      <c r="R44" s="87" t="s">
        <v>317</v>
      </c>
      <c r="S44" s="79">
        <f t="shared" si="1"/>
        <v>0.15614953000000001</v>
      </c>
      <c r="T44" s="79">
        <f t="shared" si="0"/>
        <v>0.36065499000000001</v>
      </c>
      <c r="U44" s="79">
        <f t="shared" si="0"/>
        <v>0.22629294999999999</v>
      </c>
      <c r="V44" s="79">
        <f t="shared" si="0"/>
        <v>0.17125514</v>
      </c>
      <c r="W44" s="79">
        <f t="shared" si="0"/>
        <v>0.13126815</v>
      </c>
      <c r="X44" s="79">
        <f t="shared" si="0"/>
        <v>0.14962997</v>
      </c>
      <c r="Y44" s="79">
        <f t="shared" si="0"/>
        <v>0.29894000999999998</v>
      </c>
    </row>
    <row r="45" spans="1:25" ht="14.5">
      <c r="A45" s="72"/>
      <c r="B45" s="72"/>
      <c r="C45" s="87" t="s">
        <v>321</v>
      </c>
      <c r="D45" s="87" t="s">
        <v>220</v>
      </c>
      <c r="E45" s="87" t="s">
        <v>422</v>
      </c>
      <c r="F45" s="79">
        <f>attached_WatHeaEnergyUse!W19/'TechWatHea-Appartment'!F7/31.54</f>
        <v>4.5529852202331602</v>
      </c>
      <c r="G45" s="79">
        <f>attached_WatHeaEnergyUse!AU19/'TechWatHea-Appartment'!G7/31.54</f>
        <v>1.1923048230071993</v>
      </c>
      <c r="H45" s="73">
        <f>attached_WatHeaEnergyUse!BS19/'TechWatHea-Appartment'!H7/31.54</f>
        <v>7.3920504207441437E-2</v>
      </c>
      <c r="I45" s="73">
        <f>I44</f>
        <v>0.63399142463132452</v>
      </c>
      <c r="J45" s="73">
        <f>attached_WatHeaEnergyUse!DO19/'TechWatHea-Appartment'!J7/31.54</f>
        <v>9.2238084628699715E-2</v>
      </c>
      <c r="K45" s="73">
        <f>attached_WatHeaEnergyUse!EM19/'TechWatHea-Appartment'!K7/31.54</f>
        <v>3.9656652927499474</v>
      </c>
      <c r="L45" s="3">
        <f>attached_WatHeaEnergyUse!FK19/'TechWatHea-Appartment'!L7/31.54</f>
        <v>0.32491428694259644</v>
      </c>
      <c r="P45" s="87" t="s">
        <v>321</v>
      </c>
      <c r="Q45" s="87" t="s">
        <v>220</v>
      </c>
      <c r="R45" s="87" t="s">
        <v>317</v>
      </c>
      <c r="S45" s="79">
        <f t="shared" si="1"/>
        <v>0.15614953000000001</v>
      </c>
      <c r="T45" s="79">
        <f t="shared" si="0"/>
        <v>0.36065499000000001</v>
      </c>
      <c r="U45" s="79">
        <f t="shared" si="0"/>
        <v>0.22629294999999999</v>
      </c>
      <c r="V45" s="79">
        <f t="shared" si="0"/>
        <v>0.17125514</v>
      </c>
      <c r="W45" s="79">
        <f t="shared" si="0"/>
        <v>0.13126815</v>
      </c>
      <c r="X45" s="79">
        <f t="shared" si="0"/>
        <v>0.14962997</v>
      </c>
      <c r="Y45" s="79">
        <f t="shared" si="0"/>
        <v>0.29894000999999998</v>
      </c>
    </row>
    <row r="46" spans="1:25" ht="14.5">
      <c r="A46" s="72"/>
      <c r="B46" s="72"/>
      <c r="C46" s="87" t="s">
        <v>322</v>
      </c>
      <c r="D46" s="87" t="s">
        <v>221</v>
      </c>
      <c r="E46" s="87" t="s">
        <v>422</v>
      </c>
      <c r="F46" s="79">
        <f>attached_WatHeaEnergyUse!W20/'TechWatHea-Appartment'!F8/31.54</f>
        <v>0</v>
      </c>
      <c r="G46" s="79">
        <f>attached_WatHeaEnergyUse!AU20/'TechWatHea-Appartment'!G8/31.54</f>
        <v>0</v>
      </c>
      <c r="H46" s="73">
        <f>attached_WatHeaEnergyUse!BS20/'TechWatHea-Appartment'!H8/31.54</f>
        <v>0</v>
      </c>
      <c r="I46" s="73">
        <f>attached_WatHeaEnergyUse!CQ20/'TechWatHea-Appartment'!I8/31.54</f>
        <v>0</v>
      </c>
      <c r="J46" s="73">
        <f>attached_WatHeaEnergyUse!DO20/'TechWatHea-Appartment'!J8/31.54</f>
        <v>0</v>
      </c>
      <c r="K46" s="73">
        <f>attached_WatHeaEnergyUse!EM20/'TechWatHea-Appartment'!K8/31.54</f>
        <v>0</v>
      </c>
      <c r="L46" s="3">
        <f>attached_WatHeaEnergyUse!FK20/'TechWatHea-Appartment'!L8/31.54</f>
        <v>0</v>
      </c>
      <c r="P46" s="87" t="s">
        <v>322</v>
      </c>
      <c r="Q46" s="87" t="s">
        <v>221</v>
      </c>
      <c r="R46" s="87" t="s">
        <v>317</v>
      </c>
      <c r="S46" s="79">
        <f t="shared" si="1"/>
        <v>0.15614953000000001</v>
      </c>
      <c r="T46" s="79">
        <f t="shared" si="0"/>
        <v>0.36065499000000001</v>
      </c>
      <c r="U46" s="79">
        <f t="shared" si="0"/>
        <v>0.22629294999999999</v>
      </c>
      <c r="V46" s="79">
        <f t="shared" si="0"/>
        <v>0.17125514</v>
      </c>
      <c r="W46" s="79">
        <f t="shared" si="0"/>
        <v>0.13126815</v>
      </c>
      <c r="X46" s="79">
        <f t="shared" si="0"/>
        <v>0.14962997</v>
      </c>
      <c r="Y46" s="79">
        <f t="shared" si="0"/>
        <v>0.29894000999999998</v>
      </c>
    </row>
    <row r="47" spans="1:25" ht="14.5">
      <c r="A47" s="72"/>
      <c r="B47" s="72"/>
      <c r="C47" s="72"/>
      <c r="D47" s="72"/>
      <c r="E47" s="72"/>
      <c r="F47" s="79"/>
      <c r="G47" s="73"/>
      <c r="H47" s="73"/>
      <c r="I47" s="73"/>
      <c r="J47" s="73"/>
      <c r="K47" s="73"/>
    </row>
    <row r="48" spans="1:25" ht="14.5">
      <c r="A48" s="72"/>
      <c r="B48" s="72"/>
      <c r="C48" s="72"/>
      <c r="D48" s="72"/>
      <c r="E48" s="72"/>
      <c r="F48" s="79"/>
      <c r="G48" s="73"/>
      <c r="H48" s="73"/>
      <c r="I48" s="73"/>
      <c r="J48" s="73"/>
      <c r="K48" s="73"/>
    </row>
    <row r="49" spans="1:14" ht="14.5">
      <c r="A49" s="72"/>
      <c r="B49" s="72"/>
      <c r="C49" s="72"/>
      <c r="D49" s="72"/>
      <c r="E49" s="72"/>
      <c r="F49" s="79"/>
      <c r="G49" s="73"/>
      <c r="H49" s="73"/>
      <c r="I49" s="73"/>
      <c r="J49" s="73"/>
      <c r="K49" s="73"/>
    </row>
    <row r="52" spans="1:14" ht="14.5">
      <c r="C52" s="78"/>
      <c r="D52" s="78"/>
      <c r="E52" s="74" t="s">
        <v>376</v>
      </c>
      <c r="F52" s="77"/>
      <c r="G52" s="77"/>
      <c r="H52" s="77"/>
      <c r="I52" s="77"/>
      <c r="J52" s="77"/>
      <c r="K52" s="77"/>
      <c r="L52" s="77"/>
    </row>
    <row r="53" spans="1:14" ht="15" thickBot="1">
      <c r="C53" s="75" t="s">
        <v>1</v>
      </c>
      <c r="D53" s="75" t="s">
        <v>2</v>
      </c>
      <c r="E53" s="75" t="s">
        <v>3</v>
      </c>
      <c r="F53" s="3" t="s">
        <v>141</v>
      </c>
      <c r="G53" s="3" t="s">
        <v>142</v>
      </c>
      <c r="H53" s="3" t="s">
        <v>143</v>
      </c>
      <c r="I53" s="3" t="s">
        <v>144</v>
      </c>
      <c r="J53" s="3" t="s">
        <v>145</v>
      </c>
      <c r="K53" s="3" t="s">
        <v>146</v>
      </c>
      <c r="L53" s="3" t="s">
        <v>147</v>
      </c>
    </row>
    <row r="54" spans="1:14">
      <c r="C54" s="87" t="s">
        <v>316</v>
      </c>
      <c r="D54" s="87" t="s">
        <v>55</v>
      </c>
      <c r="E54" s="87" t="s">
        <v>422</v>
      </c>
      <c r="F54" s="80">
        <f>F41*S41</f>
        <v>0.11241547726095805</v>
      </c>
      <c r="G54" s="80">
        <f t="shared" ref="G54:L58" si="6">G41*T41</f>
        <v>0.13300300691293132</v>
      </c>
      <c r="H54" s="80">
        <f t="shared" si="6"/>
        <v>8.9674544543160331E-2</v>
      </c>
      <c r="I54" s="80">
        <f t="shared" si="6"/>
        <v>0.13776971043817376</v>
      </c>
      <c r="J54" s="80">
        <f t="shared" si="6"/>
        <v>2.5537483725510741E-2</v>
      </c>
      <c r="K54" s="80">
        <f t="shared" si="6"/>
        <v>8.6117775197966526E-2</v>
      </c>
      <c r="L54" s="80">
        <f t="shared" si="6"/>
        <v>0.12374042035154818</v>
      </c>
      <c r="N54" s="199">
        <f>AVERAGE(F54:L54)</f>
        <v>0.10117977406146414</v>
      </c>
    </row>
    <row r="55" spans="1:14">
      <c r="C55" s="87" t="s">
        <v>318</v>
      </c>
      <c r="D55" s="87" t="s">
        <v>58</v>
      </c>
      <c r="E55" s="87" t="s">
        <v>422</v>
      </c>
      <c r="F55" s="80">
        <f t="shared" ref="F55:F58" si="7">F42*S42</f>
        <v>0.14910623039343132</v>
      </c>
      <c r="G55" s="80">
        <f t="shared" si="6"/>
        <v>0.39425122135397933</v>
      </c>
      <c r="H55" s="80">
        <f t="shared" si="6"/>
        <v>0.22742829375440723</v>
      </c>
      <c r="I55" s="80">
        <f t="shared" si="6"/>
        <v>0.25013001303418186</v>
      </c>
      <c r="J55" s="80">
        <f t="shared" si="6"/>
        <v>7.2600026471097159E-2</v>
      </c>
      <c r="K55" s="80">
        <f t="shared" si="6"/>
        <v>0.29526225078824314</v>
      </c>
      <c r="L55" s="80">
        <f t="shared" si="6"/>
        <v>0.35146838812885151</v>
      </c>
      <c r="N55" s="199">
        <f t="shared" ref="N55:N59" si="8">AVERAGE(F55:L55)</f>
        <v>0.24860663198917024</v>
      </c>
    </row>
    <row r="56" spans="1:14">
      <c r="C56" s="87" t="s">
        <v>319</v>
      </c>
      <c r="D56" s="87" t="s">
        <v>62</v>
      </c>
      <c r="E56" s="87" t="s">
        <v>422</v>
      </c>
      <c r="F56" s="80">
        <f t="shared" si="7"/>
        <v>0.29725450762464922</v>
      </c>
      <c r="G56" s="80">
        <f t="shared" si="6"/>
        <v>0.11185006272503724</v>
      </c>
      <c r="H56" s="80">
        <f t="shared" si="6"/>
        <v>0.10956353215577373</v>
      </c>
      <c r="I56" s="80">
        <f t="shared" si="6"/>
        <v>4.6397437263792009E-2</v>
      </c>
      <c r="J56" s="80">
        <f t="shared" si="6"/>
        <v>1.1293769858003443E-2</v>
      </c>
      <c r="K56" s="80">
        <f t="shared" si="6"/>
        <v>3.7839208646797719E-3</v>
      </c>
      <c r="L56" s="80">
        <f t="shared" si="6"/>
        <v>3.9781332008146993E-2</v>
      </c>
      <c r="N56" s="199">
        <f t="shared" si="8"/>
        <v>8.8560651785726058E-2</v>
      </c>
    </row>
    <row r="57" spans="1:14">
      <c r="C57" s="87" t="s">
        <v>320</v>
      </c>
      <c r="D57" s="87" t="s">
        <v>297</v>
      </c>
      <c r="E57" s="87" t="s">
        <v>422</v>
      </c>
      <c r="F57" s="80">
        <f t="shared" si="7"/>
        <v>0.2539445435030786</v>
      </c>
      <c r="G57" s="80">
        <f t="shared" si="6"/>
        <v>0.21382299500211221</v>
      </c>
      <c r="H57" s="80">
        <f t="shared" si="6"/>
        <v>8.8678811883186118E-2</v>
      </c>
      <c r="I57" s="80">
        <f t="shared" si="6"/>
        <v>0.10857429018403693</v>
      </c>
      <c r="J57" s="80">
        <f t="shared" si="6"/>
        <v>2.4307840556672837E-2</v>
      </c>
      <c r="K57" s="80">
        <f t="shared" si="6"/>
        <v>0.19570926512702105</v>
      </c>
      <c r="L57" s="80">
        <f t="shared" si="6"/>
        <v>0.12242400413526185</v>
      </c>
      <c r="N57" s="199">
        <f t="shared" si="8"/>
        <v>0.14392310719876708</v>
      </c>
    </row>
    <row r="58" spans="1:14">
      <c r="C58" s="87" t="s">
        <v>321</v>
      </c>
      <c r="D58" s="87" t="s">
        <v>220</v>
      </c>
      <c r="E58" s="87" t="s">
        <v>422</v>
      </c>
      <c r="F58" s="80">
        <f t="shared" si="7"/>
        <v>0.71094650223635447</v>
      </c>
      <c r="G58" s="80">
        <f t="shared" si="6"/>
        <v>0.43001068401861325</v>
      </c>
      <c r="H58" s="80">
        <f t="shared" si="6"/>
        <v>1.6727688962589336E-2</v>
      </c>
      <c r="I58" s="80">
        <f t="shared" si="6"/>
        <v>0.10857429018403693</v>
      </c>
      <c r="J58" s="80">
        <f t="shared" si="6"/>
        <v>1.2107922728752848E-2</v>
      </c>
      <c r="K58" s="80">
        <f t="shared" si="6"/>
        <v>0.59338237878421585</v>
      </c>
      <c r="L58" s="80">
        <f t="shared" si="6"/>
        <v>9.7129880187762641E-2</v>
      </c>
      <c r="N58" s="199">
        <f t="shared" si="8"/>
        <v>0.28126847815747508</v>
      </c>
    </row>
    <row r="59" spans="1:14">
      <c r="C59" s="87" t="s">
        <v>322</v>
      </c>
      <c r="D59" s="87" t="s">
        <v>221</v>
      </c>
      <c r="E59" s="87" t="s">
        <v>422</v>
      </c>
      <c r="F59" s="80">
        <f>IF(F46*S46=0,0.1,F46*S46)</f>
        <v>0.1</v>
      </c>
      <c r="G59" s="80">
        <f t="shared" ref="G59:L59" si="9">IF(G46*T46=0,0.1,G46*T46)</f>
        <v>0.1</v>
      </c>
      <c r="H59" s="80">
        <f t="shared" si="9"/>
        <v>0.1</v>
      </c>
      <c r="I59" s="80">
        <f t="shared" si="9"/>
        <v>0.1</v>
      </c>
      <c r="J59" s="80">
        <f t="shared" si="9"/>
        <v>0.1</v>
      </c>
      <c r="K59" s="80">
        <f t="shared" si="9"/>
        <v>0.1</v>
      </c>
      <c r="L59" s="80">
        <f t="shared" si="9"/>
        <v>0.1</v>
      </c>
      <c r="N59" s="199">
        <f t="shared" si="8"/>
        <v>9.9999999999999992E-2</v>
      </c>
    </row>
    <row r="64" spans="1:14" ht="14.5">
      <c r="C64" s="118"/>
      <c r="D64" s="118"/>
      <c r="E64" s="74" t="s">
        <v>373</v>
      </c>
      <c r="F64" s="117"/>
      <c r="G64" s="117"/>
      <c r="H64" s="117"/>
      <c r="I64" s="117"/>
      <c r="J64" s="117"/>
      <c r="K64" s="117"/>
      <c r="L64" s="117"/>
    </row>
    <row r="65" spans="3:12" ht="15" thickBot="1">
      <c r="C65" s="75" t="s">
        <v>1</v>
      </c>
      <c r="D65" s="75" t="s">
        <v>2</v>
      </c>
      <c r="E65" s="75" t="s">
        <v>3</v>
      </c>
      <c r="F65" s="3" t="s">
        <v>141</v>
      </c>
      <c r="G65" s="3" t="s">
        <v>142</v>
      </c>
      <c r="H65" s="3" t="s">
        <v>143</v>
      </c>
      <c r="I65" s="3" t="s">
        <v>144</v>
      </c>
      <c r="J65" s="3" t="s">
        <v>145</v>
      </c>
      <c r="K65" s="3" t="s">
        <v>146</v>
      </c>
      <c r="L65" s="3" t="s">
        <v>147</v>
      </c>
    </row>
    <row r="66" spans="3:12">
      <c r="C66" s="153" t="s">
        <v>316</v>
      </c>
      <c r="D66" s="153" t="s">
        <v>55</v>
      </c>
      <c r="E66" s="153" t="s">
        <v>422</v>
      </c>
      <c r="F66" s="80">
        <v>31.54</v>
      </c>
      <c r="G66" s="80">
        <v>31.54</v>
      </c>
      <c r="H66" s="80">
        <v>31.54</v>
      </c>
      <c r="I66" s="80">
        <v>31.54</v>
      </c>
      <c r="J66" s="80">
        <v>31.54</v>
      </c>
      <c r="K66" s="80">
        <v>31.54</v>
      </c>
      <c r="L66" s="80">
        <v>31.54</v>
      </c>
    </row>
    <row r="67" spans="3:12">
      <c r="C67" s="153" t="s">
        <v>318</v>
      </c>
      <c r="D67" s="153" t="s">
        <v>58</v>
      </c>
      <c r="E67" s="153" t="s">
        <v>422</v>
      </c>
      <c r="F67" s="80">
        <v>31.54</v>
      </c>
      <c r="G67" s="80">
        <v>31.54</v>
      </c>
      <c r="H67" s="80">
        <v>31.54</v>
      </c>
      <c r="I67" s="80">
        <v>31.54</v>
      </c>
      <c r="J67" s="80">
        <v>31.54</v>
      </c>
      <c r="K67" s="80">
        <v>31.54</v>
      </c>
      <c r="L67" s="80">
        <v>31.54</v>
      </c>
    </row>
    <row r="68" spans="3:12">
      <c r="C68" s="153" t="s">
        <v>319</v>
      </c>
      <c r="D68" s="153" t="s">
        <v>62</v>
      </c>
      <c r="E68" s="153" t="s">
        <v>422</v>
      </c>
      <c r="F68" s="80">
        <v>31.54</v>
      </c>
      <c r="G68" s="80">
        <v>31.54</v>
      </c>
      <c r="H68" s="80">
        <v>31.54</v>
      </c>
      <c r="I68" s="80">
        <v>31.54</v>
      </c>
      <c r="J68" s="80">
        <v>31.54</v>
      </c>
      <c r="K68" s="80">
        <v>31.54</v>
      </c>
      <c r="L68" s="80">
        <v>31.54</v>
      </c>
    </row>
    <row r="69" spans="3:12">
      <c r="C69" s="153" t="s">
        <v>320</v>
      </c>
      <c r="D69" s="153" t="s">
        <v>297</v>
      </c>
      <c r="E69" s="153" t="s">
        <v>422</v>
      </c>
      <c r="F69" s="80">
        <v>31.54</v>
      </c>
      <c r="G69" s="80">
        <v>31.54</v>
      </c>
      <c r="H69" s="80">
        <v>31.54</v>
      </c>
      <c r="I69" s="80">
        <v>31.54</v>
      </c>
      <c r="J69" s="80">
        <v>31.54</v>
      </c>
      <c r="K69" s="80">
        <v>31.54</v>
      </c>
      <c r="L69" s="80">
        <v>31.54</v>
      </c>
    </row>
    <row r="70" spans="3:12">
      <c r="C70" s="153" t="s">
        <v>321</v>
      </c>
      <c r="D70" s="153" t="s">
        <v>220</v>
      </c>
      <c r="E70" s="153" t="s">
        <v>422</v>
      </c>
      <c r="F70" s="80">
        <v>31.54</v>
      </c>
      <c r="G70" s="80">
        <v>31.54</v>
      </c>
      <c r="H70" s="80">
        <v>31.54</v>
      </c>
      <c r="I70" s="80">
        <v>31.54</v>
      </c>
      <c r="J70" s="80">
        <v>31.54</v>
      </c>
      <c r="K70" s="80">
        <v>31.54</v>
      </c>
      <c r="L70" s="80">
        <v>31.54</v>
      </c>
    </row>
    <row r="71" spans="3:12">
      <c r="C71" s="153" t="s">
        <v>322</v>
      </c>
      <c r="D71" s="153" t="s">
        <v>221</v>
      </c>
      <c r="E71" s="153" t="s">
        <v>422</v>
      </c>
      <c r="F71" s="80">
        <v>31.54</v>
      </c>
      <c r="G71" s="80">
        <v>31.54</v>
      </c>
      <c r="H71" s="80">
        <v>31.54</v>
      </c>
      <c r="I71" s="80">
        <v>31.54</v>
      </c>
      <c r="J71" s="80">
        <v>31.54</v>
      </c>
      <c r="K71" s="80">
        <v>31.54</v>
      </c>
      <c r="L71" s="80">
        <v>31.54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22688-C52E-4303-83EE-2EDC6FDAFC12}">
  <dimension ref="A1:Y73"/>
  <sheetViews>
    <sheetView topLeftCell="A25" zoomScaleNormal="100" workbookViewId="0">
      <selection activeCell="N54" sqref="N54:N59"/>
    </sheetView>
  </sheetViews>
  <sheetFormatPr defaultColWidth="8.7265625" defaultRowHeight="12.5"/>
  <cols>
    <col min="1" max="1" width="20.54296875" style="3" bestFit="1" customWidth="1"/>
    <col min="2" max="2" width="8.7265625" style="3"/>
    <col min="3" max="3" width="22.81640625" style="3" bestFit="1" customWidth="1"/>
    <col min="4" max="4" width="17.453125" style="3" bestFit="1" customWidth="1"/>
    <col min="5" max="5" width="66.81640625" style="3" bestFit="1" customWidth="1"/>
    <col min="6" max="6" width="27.26953125" style="3" bestFit="1" customWidth="1"/>
    <col min="7" max="7" width="17" style="3" bestFit="1" customWidth="1"/>
    <col min="8" max="15" width="8.7265625" style="3"/>
    <col min="16" max="16" width="21.1796875" style="3" bestFit="1" customWidth="1"/>
    <col min="17" max="17" width="8.7265625" style="3"/>
    <col min="18" max="18" width="66.81640625" style="3" bestFit="1" customWidth="1"/>
    <col min="19" max="16384" width="8.7265625" style="3"/>
  </cols>
  <sheetData>
    <row r="1" spans="3:12" ht="14.5">
      <c r="C1" s="72"/>
      <c r="D1" s="72"/>
      <c r="E1" s="74" t="s">
        <v>219</v>
      </c>
      <c r="F1" s="72"/>
      <c r="G1" s="72"/>
      <c r="H1" s="72"/>
      <c r="I1" s="72"/>
      <c r="J1" s="72"/>
      <c r="K1" s="72"/>
      <c r="L1" s="72"/>
    </row>
    <row r="2" spans="3:12" ht="15" thickBot="1">
      <c r="C2" s="75" t="s">
        <v>1</v>
      </c>
      <c r="D2" s="75" t="s">
        <v>2</v>
      </c>
      <c r="E2" s="75" t="s">
        <v>3</v>
      </c>
      <c r="F2" s="3" t="s">
        <v>141</v>
      </c>
      <c r="G2" s="3" t="s">
        <v>142</v>
      </c>
      <c r="H2" s="3" t="s">
        <v>143</v>
      </c>
      <c r="I2" s="3" t="s">
        <v>144</v>
      </c>
      <c r="J2" s="3" t="s">
        <v>145</v>
      </c>
      <c r="K2" s="3" t="s">
        <v>146</v>
      </c>
      <c r="L2" s="3" t="s">
        <v>147</v>
      </c>
    </row>
    <row r="3" spans="3:12">
      <c r="C3" s="87" t="s">
        <v>356</v>
      </c>
      <c r="D3" s="87" t="s">
        <v>55</v>
      </c>
      <c r="E3" s="87" t="s">
        <v>423</v>
      </c>
      <c r="F3" s="3">
        <f>attached_ApaMobWatStock!W33*2/1000</f>
        <v>6.7000000000000004E-2</v>
      </c>
      <c r="G3" s="104">
        <f>attached_ApaMobWatStock!AU33*2/1000</f>
        <v>8.6599999999999996E-2</v>
      </c>
      <c r="H3" s="3">
        <f>attached_ApaMobWatStock!BS33*2/1000</f>
        <v>1.3599999999999999E-2</v>
      </c>
      <c r="I3" s="3">
        <f>attached_ApaMobWatStock!CQ33*2/1000</f>
        <v>1.3599999999999999E-2</v>
      </c>
      <c r="J3" s="3">
        <f>attached_ApaMobWatStock!DO33*2/1000</f>
        <v>1.26E-2</v>
      </c>
      <c r="K3" s="3">
        <f>attached_ApaMobWatStock!EM33*2/1000</f>
        <v>1.4999999999999999E-2</v>
      </c>
      <c r="L3" s="3">
        <f>attached_ApaMobWatStock!FK33*2/1000</f>
        <v>6.8000000000000005E-2</v>
      </c>
    </row>
    <row r="4" spans="3:12">
      <c r="C4" s="87" t="s">
        <v>358</v>
      </c>
      <c r="D4" s="87" t="s">
        <v>58</v>
      </c>
      <c r="E4" s="87" t="s">
        <v>423</v>
      </c>
      <c r="F4" s="3">
        <f>attached_ApaMobWatStock!W34*2/1000</f>
        <v>8.0000000000000004E-4</v>
      </c>
      <c r="G4" s="104">
        <f>attached_ApaMobWatStock!AU34*2/1000</f>
        <v>3.3999999999999998E-3</v>
      </c>
      <c r="H4" s="3">
        <f>attached_ApaMobWatStock!BS34*2/1000</f>
        <v>3.8600000000000002E-2</v>
      </c>
      <c r="I4" s="3">
        <f>attached_ApaMobWatStock!CQ34*2/1000</f>
        <v>0.01</v>
      </c>
      <c r="J4" s="3">
        <f>attached_ApaMobWatStock!DO34*2/1000</f>
        <v>6.1399999999999996E-2</v>
      </c>
      <c r="K4" s="3">
        <f>attached_ApaMobWatStock!EM34*2/1000</f>
        <v>0.1196</v>
      </c>
      <c r="L4" s="3">
        <f>attached_ApaMobWatStock!FK34*2/1000</f>
        <v>8.5000000000000006E-2</v>
      </c>
    </row>
    <row r="5" spans="3:12">
      <c r="C5" s="87" t="s">
        <v>359</v>
      </c>
      <c r="D5" s="87" t="s">
        <v>62</v>
      </c>
      <c r="E5" s="87" t="s">
        <v>423</v>
      </c>
      <c r="F5" s="3">
        <f>attached_ApaMobWatStock!W35*2/1000</f>
        <v>1.3800000000000002E-2</v>
      </c>
      <c r="G5" s="104">
        <f>attached_ApaMobWatStock!AU35*2/1000</f>
        <v>5.9999999999999995E-4</v>
      </c>
      <c r="H5" s="3">
        <f>attached_ApaMobWatStock!BS35*2/1000</f>
        <v>4.0000000000000002E-4</v>
      </c>
      <c r="I5" s="3">
        <f>attached_ApaMobWatStock!CQ35*2/1000</f>
        <v>0</v>
      </c>
      <c r="J5" s="3">
        <f>attached_ApaMobWatStock!DO35*2/1000</f>
        <v>4.0000000000000002E-4</v>
      </c>
      <c r="K5" s="3">
        <f>attached_ApaMobWatStock!EM35*2/1000</f>
        <v>8.0000000000000004E-4</v>
      </c>
      <c r="L5" s="3">
        <f>attached_ApaMobWatStock!FK35*2/1000</f>
        <v>3.2000000000000002E-3</v>
      </c>
    </row>
    <row r="6" spans="3:12">
      <c r="C6" s="87" t="s">
        <v>360</v>
      </c>
      <c r="D6" s="87" t="s">
        <v>297</v>
      </c>
      <c r="E6" s="87" t="s">
        <v>423</v>
      </c>
      <c r="F6" s="3">
        <f>attached_ApaMobWatStock!W36*2/1000</f>
        <v>0</v>
      </c>
      <c r="G6" s="104">
        <f>attached_ApaMobWatStock!AU36*2/1000</f>
        <v>0</v>
      </c>
      <c r="H6" s="3">
        <f>attached_ApaMobWatStock!BS36*2/1000</f>
        <v>0</v>
      </c>
      <c r="I6" s="3">
        <f>attached_ApaMobWatStock!CQ36*2/1000</f>
        <v>0</v>
      </c>
      <c r="J6" s="3">
        <f>attached_ApaMobWatStock!DO36*2/1000</f>
        <v>0</v>
      </c>
      <c r="K6" s="3">
        <f>attached_ApaMobWatStock!EM36*2/1000</f>
        <v>0</v>
      </c>
      <c r="L6" s="3">
        <f>attached_ApaMobWatStock!FK36*2/1000</f>
        <v>0</v>
      </c>
    </row>
    <row r="7" spans="3:12">
      <c r="C7" s="87" t="s">
        <v>361</v>
      </c>
      <c r="D7" s="87" t="s">
        <v>220</v>
      </c>
      <c r="E7" s="87" t="s">
        <v>423</v>
      </c>
      <c r="F7" s="3">
        <f>attached_ApaMobWatStock!W37*2/1000</f>
        <v>4.0000000000000002E-4</v>
      </c>
      <c r="G7" s="104">
        <f>attached_ApaMobWatStock!AU37*2/1000</f>
        <v>0</v>
      </c>
      <c r="H7" s="3">
        <f>attached_ApaMobWatStock!BS37*2/1000</f>
        <v>1E-3</v>
      </c>
      <c r="I7" s="3">
        <f>attached_ApaMobWatStock!CQ37*2/1000</f>
        <v>0</v>
      </c>
      <c r="J7" s="3">
        <f>attached_ApaMobWatStock!DO37*2/1000</f>
        <v>8.0000000000000004E-4</v>
      </c>
      <c r="K7" s="3">
        <f>attached_ApaMobWatStock!EM37*2/1000</f>
        <v>4.0000000000000002E-4</v>
      </c>
      <c r="L7" s="3">
        <f>attached_ApaMobWatStock!FK37*2/1000</f>
        <v>1.1999999999999999E-3</v>
      </c>
    </row>
    <row r="8" spans="3:12">
      <c r="C8" s="87" t="s">
        <v>362</v>
      </c>
      <c r="D8" s="87" t="s">
        <v>221</v>
      </c>
      <c r="E8" s="87" t="s">
        <v>423</v>
      </c>
      <c r="F8" s="3">
        <f>attached_ApaMobWatStock!W38*2/1000</f>
        <v>8.0000000000000004E-4</v>
      </c>
      <c r="G8" s="104">
        <f>attached_ApaMobWatStock!AU38*2/1000</f>
        <v>2.0000000000000001E-4</v>
      </c>
      <c r="H8" s="3">
        <f>attached_ApaMobWatStock!BS38*2/1000</f>
        <v>0</v>
      </c>
      <c r="I8" s="3">
        <f>attached_ApaMobWatStock!CQ38*2/1000</f>
        <v>0</v>
      </c>
      <c r="J8" s="3">
        <f>attached_ApaMobWatStock!DO38*2/1000</f>
        <v>0</v>
      </c>
      <c r="K8" s="3">
        <f>attached_ApaMobWatStock!EM38*2/1000</f>
        <v>2.0000000000000001E-4</v>
      </c>
      <c r="L8" s="3">
        <f>attached_ApaMobWatStock!FK38*2/1000</f>
        <v>5.9999999999999995E-4</v>
      </c>
    </row>
    <row r="11" spans="3:12" ht="14.5">
      <c r="C11" s="155"/>
      <c r="D11" s="155"/>
      <c r="E11" s="156" t="s">
        <v>429</v>
      </c>
    </row>
    <row r="12" spans="3:12" ht="15" thickBot="1">
      <c r="C12" s="157" t="s">
        <v>1</v>
      </c>
      <c r="D12" s="157" t="s">
        <v>2</v>
      </c>
      <c r="E12" s="157" t="s">
        <v>3</v>
      </c>
    </row>
    <row r="13" spans="3:12">
      <c r="C13" s="159" t="s">
        <v>356</v>
      </c>
      <c r="D13" s="159" t="s">
        <v>55</v>
      </c>
      <c r="E13" s="159" t="s">
        <v>423</v>
      </c>
    </row>
    <row r="14" spans="3:12">
      <c r="C14" s="159" t="s">
        <v>358</v>
      </c>
      <c r="D14" s="159" t="s">
        <v>58</v>
      </c>
      <c r="E14" s="159" t="s">
        <v>423</v>
      </c>
    </row>
    <row r="15" spans="3:12">
      <c r="C15" s="159" t="s">
        <v>359</v>
      </c>
      <c r="D15" s="159" t="s">
        <v>62</v>
      </c>
      <c r="E15" s="159" t="s">
        <v>423</v>
      </c>
    </row>
    <row r="16" spans="3:12">
      <c r="C16" s="159" t="s">
        <v>360</v>
      </c>
      <c r="D16" s="159" t="s">
        <v>297</v>
      </c>
      <c r="E16" s="159" t="s">
        <v>423</v>
      </c>
    </row>
    <row r="17" spans="1:13">
      <c r="C17" s="159" t="s">
        <v>361</v>
      </c>
      <c r="D17" s="159" t="s">
        <v>220</v>
      </c>
      <c r="E17" s="159" t="s">
        <v>423</v>
      </c>
    </row>
    <row r="18" spans="1:13">
      <c r="C18" s="159" t="s">
        <v>362</v>
      </c>
      <c r="D18" s="159" t="s">
        <v>221</v>
      </c>
      <c r="E18" s="159" t="s">
        <v>423</v>
      </c>
    </row>
    <row r="21" spans="1:13" ht="14.5">
      <c r="C21" s="78"/>
      <c r="D21" s="78"/>
      <c r="E21" s="74" t="s">
        <v>212</v>
      </c>
      <c r="F21" s="77"/>
      <c r="G21" s="77"/>
      <c r="H21" s="77"/>
      <c r="I21" s="77"/>
      <c r="J21" s="77"/>
      <c r="K21" s="77"/>
      <c r="L21" s="77"/>
    </row>
    <row r="22" spans="1:13" ht="15" thickBot="1">
      <c r="C22" s="75" t="s">
        <v>1</v>
      </c>
      <c r="D22" s="75" t="s">
        <v>2</v>
      </c>
      <c r="E22" s="75" t="s">
        <v>3</v>
      </c>
      <c r="F22" s="3" t="s">
        <v>141</v>
      </c>
      <c r="G22" s="3" t="s">
        <v>142</v>
      </c>
      <c r="H22" s="3" t="s">
        <v>143</v>
      </c>
      <c r="I22" s="3" t="s">
        <v>144</v>
      </c>
      <c r="J22" s="3" t="s">
        <v>145</v>
      </c>
      <c r="K22" s="3" t="s">
        <v>146</v>
      </c>
      <c r="L22" s="3" t="s">
        <v>147</v>
      </c>
    </row>
    <row r="23" spans="1:13">
      <c r="C23" s="87" t="s">
        <v>356</v>
      </c>
      <c r="D23" s="87" t="s">
        <v>55</v>
      </c>
      <c r="E23" s="87" t="s">
        <v>423</v>
      </c>
      <c r="F23" s="80">
        <v>0.65</v>
      </c>
      <c r="G23" s="80">
        <v>0.65</v>
      </c>
      <c r="H23" s="80">
        <v>0.65</v>
      </c>
      <c r="I23" s="80">
        <v>0.65</v>
      </c>
      <c r="J23" s="80">
        <v>0.65</v>
      </c>
      <c r="K23" s="80">
        <v>0.65</v>
      </c>
      <c r="L23" s="80">
        <v>0.65</v>
      </c>
      <c r="M23" s="81"/>
    </row>
    <row r="24" spans="1:13">
      <c r="C24" s="87" t="s">
        <v>358</v>
      </c>
      <c r="D24" s="87" t="s">
        <v>58</v>
      </c>
      <c r="E24" s="87" t="s">
        <v>423</v>
      </c>
      <c r="F24" s="80">
        <v>0.65</v>
      </c>
      <c r="G24" s="80">
        <v>0.65</v>
      </c>
      <c r="H24" s="80">
        <v>0.65</v>
      </c>
      <c r="I24" s="80">
        <v>0.65</v>
      </c>
      <c r="J24" s="80">
        <v>0.65</v>
      </c>
      <c r="K24" s="80">
        <v>0.65</v>
      </c>
      <c r="L24" s="80">
        <v>0.65</v>
      </c>
      <c r="M24" s="81"/>
    </row>
    <row r="25" spans="1:13">
      <c r="C25" s="87" t="s">
        <v>359</v>
      </c>
      <c r="D25" s="87" t="s">
        <v>62</v>
      </c>
      <c r="E25" s="87" t="s">
        <v>423</v>
      </c>
      <c r="F25" s="80">
        <v>0.65</v>
      </c>
      <c r="G25" s="80">
        <v>0.65</v>
      </c>
      <c r="H25" s="80">
        <v>0.65</v>
      </c>
      <c r="I25" s="80">
        <v>0.65</v>
      </c>
      <c r="J25" s="80">
        <v>0.65</v>
      </c>
      <c r="K25" s="80">
        <v>0.65</v>
      </c>
      <c r="L25" s="80">
        <v>0.65</v>
      </c>
      <c r="M25" s="81"/>
    </row>
    <row r="26" spans="1:13">
      <c r="C26" s="87" t="s">
        <v>360</v>
      </c>
      <c r="D26" s="87" t="s">
        <v>297</v>
      </c>
      <c r="E26" s="87" t="s">
        <v>423</v>
      </c>
      <c r="F26" s="80">
        <v>0.65</v>
      </c>
      <c r="G26" s="80">
        <v>0.65</v>
      </c>
      <c r="H26" s="80">
        <v>0.65</v>
      </c>
      <c r="I26" s="80">
        <v>0.65</v>
      </c>
      <c r="J26" s="80">
        <v>0.65</v>
      </c>
      <c r="K26" s="80">
        <v>0.65</v>
      </c>
      <c r="L26" s="80">
        <v>0.65</v>
      </c>
      <c r="M26" s="81"/>
    </row>
    <row r="27" spans="1:13">
      <c r="C27" s="87" t="s">
        <v>361</v>
      </c>
      <c r="D27" s="87" t="s">
        <v>220</v>
      </c>
      <c r="E27" s="87" t="s">
        <v>423</v>
      </c>
      <c r="F27" s="80">
        <v>0.65</v>
      </c>
      <c r="G27" s="80">
        <v>0.65</v>
      </c>
      <c r="H27" s="80">
        <v>0.65</v>
      </c>
      <c r="I27" s="80">
        <v>0.65</v>
      </c>
      <c r="J27" s="80">
        <v>0.65</v>
      </c>
      <c r="K27" s="80">
        <v>0.65</v>
      </c>
      <c r="L27" s="80">
        <v>0.65</v>
      </c>
      <c r="M27" s="81"/>
    </row>
    <row r="28" spans="1:13">
      <c r="C28" s="87" t="s">
        <v>362</v>
      </c>
      <c r="D28" s="87" t="s">
        <v>221</v>
      </c>
      <c r="E28" s="87" t="s">
        <v>423</v>
      </c>
      <c r="F28" s="80">
        <v>0.65</v>
      </c>
      <c r="G28" s="80">
        <v>0.65</v>
      </c>
      <c r="H28" s="80">
        <v>0.65</v>
      </c>
      <c r="I28" s="80">
        <v>0.65</v>
      </c>
      <c r="J28" s="80">
        <v>0.65</v>
      </c>
      <c r="K28" s="80">
        <v>0.65</v>
      </c>
      <c r="L28" s="80">
        <v>0.65</v>
      </c>
      <c r="M28" s="81"/>
    </row>
    <row r="29" spans="1:13">
      <c r="F29" s="80"/>
      <c r="G29" s="81"/>
      <c r="H29" s="81"/>
      <c r="I29" s="81"/>
      <c r="J29" s="81"/>
      <c r="K29" s="81"/>
      <c r="L29" s="81"/>
      <c r="M29" s="81"/>
    </row>
    <row r="30" spans="1:13">
      <c r="F30" s="80"/>
      <c r="G30" s="81"/>
      <c r="H30" s="81"/>
      <c r="I30" s="81"/>
      <c r="J30" s="81"/>
      <c r="K30" s="81"/>
      <c r="L30" s="81"/>
      <c r="M30" s="81"/>
    </row>
    <row r="31" spans="1:13" ht="14.5">
      <c r="A31" s="72"/>
      <c r="B31" s="72"/>
      <c r="C31" s="72"/>
      <c r="D31" s="72"/>
      <c r="E31" s="72"/>
      <c r="F31" s="73"/>
      <c r="G31" s="73"/>
      <c r="H31" s="73"/>
      <c r="I31" s="73"/>
      <c r="J31" s="73"/>
      <c r="K31" s="73"/>
    </row>
    <row r="32" spans="1:13" ht="14.5">
      <c r="A32" s="72"/>
      <c r="B32" s="72"/>
      <c r="C32" s="72"/>
      <c r="D32" s="72"/>
      <c r="E32" s="72"/>
      <c r="F32" s="73"/>
      <c r="G32" s="73"/>
      <c r="H32" s="73"/>
      <c r="I32" s="73"/>
      <c r="J32" s="73"/>
      <c r="K32" s="73"/>
    </row>
    <row r="33" spans="1:25" ht="14.5">
      <c r="A33" s="72"/>
      <c r="B33" s="72"/>
      <c r="C33" s="72"/>
      <c r="D33" s="72"/>
      <c r="E33" s="72"/>
      <c r="F33" s="73"/>
      <c r="G33" s="73"/>
      <c r="H33" s="73"/>
      <c r="I33" s="73"/>
      <c r="J33" s="73"/>
      <c r="K33" s="73"/>
    </row>
    <row r="34" spans="1:25" ht="14.5">
      <c r="A34" s="72"/>
      <c r="B34" s="72"/>
      <c r="C34" s="72"/>
      <c r="D34" s="72"/>
      <c r="E34" s="72"/>
      <c r="F34" s="73"/>
      <c r="G34" s="73"/>
      <c r="H34" s="73"/>
      <c r="I34" s="73"/>
      <c r="J34" s="73"/>
      <c r="K34" s="73"/>
    </row>
    <row r="35" spans="1:25" ht="14.5">
      <c r="A35" s="72"/>
      <c r="B35" s="72"/>
      <c r="C35" s="72"/>
      <c r="D35" s="72"/>
      <c r="E35" s="72"/>
      <c r="F35" s="73"/>
      <c r="G35" s="73"/>
      <c r="H35" s="73"/>
      <c r="I35" s="73"/>
      <c r="J35" s="73"/>
      <c r="K35" s="73"/>
    </row>
    <row r="39" spans="1:25" ht="14.5">
      <c r="A39" s="72"/>
      <c r="B39" s="72"/>
      <c r="C39" s="72"/>
      <c r="D39" s="72"/>
      <c r="E39" s="74" t="s">
        <v>306</v>
      </c>
      <c r="F39" s="72"/>
      <c r="G39" s="72"/>
      <c r="H39" s="72"/>
      <c r="I39" s="72"/>
      <c r="J39" s="72"/>
      <c r="K39" s="72"/>
      <c r="P39" s="72"/>
      <c r="Q39" s="72"/>
      <c r="R39" s="74" t="s">
        <v>307</v>
      </c>
      <c r="S39" s="72"/>
      <c r="T39" s="72"/>
      <c r="U39" s="72"/>
      <c r="V39" s="72"/>
      <c r="W39" s="72"/>
      <c r="X39" s="72"/>
    </row>
    <row r="40" spans="1:25" ht="15" thickBot="1">
      <c r="A40" s="72"/>
      <c r="B40" s="72"/>
      <c r="C40" s="75" t="s">
        <v>1</v>
      </c>
      <c r="D40" s="75" t="s">
        <v>2</v>
      </c>
      <c r="E40" s="75" t="s">
        <v>3</v>
      </c>
      <c r="F40" s="3" t="s">
        <v>141</v>
      </c>
      <c r="G40" s="3" t="s">
        <v>142</v>
      </c>
      <c r="H40" s="3" t="s">
        <v>143</v>
      </c>
      <c r="I40" s="3" t="s">
        <v>144</v>
      </c>
      <c r="J40" s="3" t="s">
        <v>145</v>
      </c>
      <c r="K40" s="3" t="s">
        <v>146</v>
      </c>
      <c r="L40" s="3" t="s">
        <v>147</v>
      </c>
      <c r="P40" s="75" t="s">
        <v>1</v>
      </c>
      <c r="Q40" s="75" t="s">
        <v>4</v>
      </c>
      <c r="R40" s="75" t="s">
        <v>0</v>
      </c>
      <c r="S40" s="3" t="s">
        <v>141</v>
      </c>
      <c r="T40" s="3" t="s">
        <v>142</v>
      </c>
      <c r="U40" s="3" t="s">
        <v>143</v>
      </c>
      <c r="V40" s="3" t="s">
        <v>144</v>
      </c>
      <c r="W40" s="3" t="s">
        <v>145</v>
      </c>
      <c r="X40" s="3" t="s">
        <v>146</v>
      </c>
      <c r="Y40" s="3" t="s">
        <v>147</v>
      </c>
    </row>
    <row r="41" spans="1:25" ht="14.5">
      <c r="A41" s="72"/>
      <c r="B41" s="72"/>
      <c r="C41" s="87" t="s">
        <v>356</v>
      </c>
      <c r="D41" s="87" t="s">
        <v>55</v>
      </c>
      <c r="E41" s="87" t="s">
        <v>423</v>
      </c>
      <c r="F41" s="79">
        <f>attached_WatHeaEnergyUse!W15/'TechWatHea-MobileHome'!F3/31.54</f>
        <v>3.8360021389564545</v>
      </c>
      <c r="G41" s="79">
        <f>attached_WatHeaEnergyUse!AU15/'TechWatHea-MobileHome'!G3/31.54</f>
        <v>15.098762742717559</v>
      </c>
      <c r="H41" s="73">
        <f>attached_WatHeaEnergyUse!BS15/'TechWatHea-MobileHome'!H3/31.54</f>
        <v>25.285927766794735</v>
      </c>
      <c r="I41" s="73">
        <f>attached_WatHeaEnergyUse!CQ15/'TechWatHea-MobileHome'!I3/31.54</f>
        <v>9.4052067402737887</v>
      </c>
      <c r="J41" s="73">
        <f>attached_WatHeaEnergyUse!DO15/'TechWatHea-MobileHome'!J3/31.54</f>
        <v>1.7756036678040483</v>
      </c>
      <c r="K41" s="73">
        <f>attached_WatHeaEnergyUse!EM15/'TechWatHea-MobileHome'!K3/31.54</f>
        <v>3.3764912280701758</v>
      </c>
      <c r="L41" s="3">
        <f>attached_WatHeaEnergyUse!FK15/'TechWatHea-MobileHome'!L3/31.54</f>
        <v>4.1466107463911372</v>
      </c>
      <c r="P41" s="87" t="s">
        <v>356</v>
      </c>
      <c r="Q41" s="87" t="s">
        <v>55</v>
      </c>
      <c r="R41" s="87" t="s">
        <v>357</v>
      </c>
      <c r="S41" s="79">
        <f>attached_WatHeaSecEneUse!W24/100</f>
        <v>2.8234099999999998E-2</v>
      </c>
      <c r="T41" s="79">
        <f>attached_WatHeaSecEneUse!AU24/100</f>
        <v>6.0208499999999995E-3</v>
      </c>
      <c r="U41" s="73">
        <f>attached_WatHeaSecEneUse!BS24/100</f>
        <v>1.8102999999999999E-3</v>
      </c>
      <c r="V41" s="73">
        <f>attached_WatHeaSecEneUse!CQ24/100</f>
        <v>1.3882470000000001E-2</v>
      </c>
      <c r="W41" s="73">
        <f>attached_WatHeaSecEneUse!DO24/100</f>
        <v>2.483981E-2</v>
      </c>
      <c r="X41" s="73">
        <f>attached_WatHeaSecEneUse!EM24/100</f>
        <v>3.7965650000000004E-2</v>
      </c>
      <c r="Y41" s="3">
        <f>attached_WatHeaSecEneUse!FK24/100</f>
        <v>3.0714959999999999E-2</v>
      </c>
    </row>
    <row r="42" spans="1:25" ht="14.5">
      <c r="A42" s="83"/>
      <c r="B42" s="72"/>
      <c r="C42" s="87" t="s">
        <v>358</v>
      </c>
      <c r="D42" s="87" t="s">
        <v>58</v>
      </c>
      <c r="E42" s="87" t="s">
        <v>423</v>
      </c>
      <c r="F42" s="79">
        <f>attached_WatHeaEnergyUse!W16/'TechWatHea-MobileHome'!F4/31.54</f>
        <v>4.0582989854153455</v>
      </c>
      <c r="G42" s="79">
        <f>attached_WatHeaEnergyUse!AU16/'TechWatHea-MobileHome'!G4/31.54</f>
        <v>43.533225782386516</v>
      </c>
      <c r="H42" s="73">
        <f>attached_WatHeaEnergyUse!BS16/'TechWatHea-MobileHome'!H4/31.54</f>
        <v>64.420036568417103</v>
      </c>
      <c r="I42" s="73">
        <f>attached_WatHeaEnergyUse!CQ16/'TechWatHea-MobileHome'!I4/31.54</f>
        <v>16.884181991122386</v>
      </c>
      <c r="J42" s="73">
        <f>attached_WatHeaEnergyUse!DO16/'TechWatHea-MobileHome'!J4/31.54</f>
        <v>5.0802858270042286</v>
      </c>
      <c r="K42" s="73">
        <f>attached_WatHeaEnergyUse!EM16/'TechWatHea-MobileHome'!K4/31.54</f>
        <v>11.532815207317563</v>
      </c>
      <c r="L42" s="3">
        <f>attached_WatHeaEnergyUse!FK16/'TechWatHea-MobileHome'!L4/31.54</f>
        <v>12.249571785594391</v>
      </c>
      <c r="P42" s="87" t="s">
        <v>358</v>
      </c>
      <c r="Q42" s="87" t="s">
        <v>58</v>
      </c>
      <c r="R42" s="87" t="s">
        <v>357</v>
      </c>
      <c r="S42" s="79">
        <f>S41</f>
        <v>2.8234099999999998E-2</v>
      </c>
      <c r="T42" s="79">
        <f t="shared" ref="T42:Y46" si="0">T41</f>
        <v>6.0208499999999995E-3</v>
      </c>
      <c r="U42" s="79">
        <f t="shared" si="0"/>
        <v>1.8102999999999999E-3</v>
      </c>
      <c r="V42" s="79">
        <f t="shared" si="0"/>
        <v>1.3882470000000001E-2</v>
      </c>
      <c r="W42" s="79">
        <f t="shared" si="0"/>
        <v>2.483981E-2</v>
      </c>
      <c r="X42" s="79">
        <f t="shared" si="0"/>
        <v>3.7965650000000004E-2</v>
      </c>
      <c r="Y42" s="79">
        <f t="shared" si="0"/>
        <v>3.0714959999999999E-2</v>
      </c>
    </row>
    <row r="43" spans="1:25" ht="14.5">
      <c r="A43" s="83"/>
      <c r="B43" s="72"/>
      <c r="C43" s="87" t="s">
        <v>359</v>
      </c>
      <c r="D43" s="87" t="s">
        <v>62</v>
      </c>
      <c r="E43" s="87" t="s">
        <v>423</v>
      </c>
      <c r="F43" s="79">
        <f>attached_WatHeaEnergyUse!W17/'TechWatHea-MobileHome'!F5/31.54</f>
        <v>11.146025750599652</v>
      </c>
      <c r="G43" s="79">
        <f>attached_WatHeaEnergyUse!AU17/'TechWatHea-MobileHome'!G5/31.54</f>
        <v>13.335605580215601</v>
      </c>
      <c r="H43" s="73">
        <f>attached_WatHeaEnergyUse!BS17/'TechWatHea-MobileHome'!H5/31.54</f>
        <v>35.102092580849714</v>
      </c>
      <c r="I43" s="107">
        <f>I44</f>
        <v>13.144694365698086</v>
      </c>
      <c r="J43" s="73">
        <f>attached_WatHeaEnergyUse!DO17/'TechWatHea-MobileHome'!J5/31.54</f>
        <v>0.60225110970196571</v>
      </c>
      <c r="K43" s="73">
        <f>attached_WatHeaEnergyUse!EM17/'TechWatHea-MobileHome'!K5/31.54</f>
        <v>0.15805326569435638</v>
      </c>
      <c r="L43" s="3">
        <f>attached_WatHeaEnergyUse!FK17/'TechWatHea-MobileHome'!L5/31.54</f>
        <v>0.5738843532022827</v>
      </c>
      <c r="P43" s="87" t="s">
        <v>359</v>
      </c>
      <c r="Q43" s="87" t="s">
        <v>62</v>
      </c>
      <c r="R43" s="87" t="s">
        <v>357</v>
      </c>
      <c r="S43" s="79">
        <f t="shared" ref="S43:S46" si="1">S42</f>
        <v>2.8234099999999998E-2</v>
      </c>
      <c r="T43" s="79">
        <f t="shared" si="0"/>
        <v>6.0208499999999995E-3</v>
      </c>
      <c r="U43" s="79">
        <f t="shared" si="0"/>
        <v>1.8102999999999999E-3</v>
      </c>
      <c r="V43" s="79">
        <f t="shared" si="0"/>
        <v>1.3882470000000001E-2</v>
      </c>
      <c r="W43" s="79">
        <f t="shared" si="0"/>
        <v>2.483981E-2</v>
      </c>
      <c r="X43" s="79">
        <f t="shared" si="0"/>
        <v>3.7965650000000004E-2</v>
      </c>
      <c r="Y43" s="79">
        <f t="shared" si="0"/>
        <v>3.0714959999999999E-2</v>
      </c>
    </row>
    <row r="44" spans="1:25" ht="14.5">
      <c r="A44" s="72"/>
      <c r="B44" s="72"/>
      <c r="C44" s="87" t="s">
        <v>360</v>
      </c>
      <c r="D44" s="87" t="s">
        <v>297</v>
      </c>
      <c r="E44" s="87" t="s">
        <v>423</v>
      </c>
      <c r="F44" s="106">
        <f>AVERAGE(F41:F43,F45:F46)</f>
        <v>9.7269461612973966</v>
      </c>
      <c r="G44" s="106">
        <f>AVERAGE(G41:G43,G46)</f>
        <v>17.991898526329919</v>
      </c>
      <c r="H44" s="106">
        <f>AVERAGE(H41:H43,H45)</f>
        <v>32.29603769128552</v>
      </c>
      <c r="I44" s="106">
        <f>AVERAGE(I41:I42)</f>
        <v>13.144694365698086</v>
      </c>
      <c r="J44" s="106">
        <f>AVERAGE(J41:J43,J45)</f>
        <v>2.0778357218314287</v>
      </c>
      <c r="K44" s="106">
        <f t="shared" ref="K44:L44" si="2">AVERAGE(K41:K43,K45:K46)</f>
        <v>7.7722702915163548</v>
      </c>
      <c r="L44" s="106">
        <f t="shared" si="2"/>
        <v>4.0330114746913344</v>
      </c>
      <c r="P44" s="87" t="s">
        <v>360</v>
      </c>
      <c r="Q44" s="87" t="s">
        <v>297</v>
      </c>
      <c r="R44" s="87" t="s">
        <v>357</v>
      </c>
      <c r="S44" s="79">
        <f t="shared" si="1"/>
        <v>2.8234099999999998E-2</v>
      </c>
      <c r="T44" s="79">
        <f t="shared" si="0"/>
        <v>6.0208499999999995E-3</v>
      </c>
      <c r="U44" s="79">
        <f t="shared" si="0"/>
        <v>1.8102999999999999E-3</v>
      </c>
      <c r="V44" s="79">
        <f t="shared" si="0"/>
        <v>1.3882470000000001E-2</v>
      </c>
      <c r="W44" s="79">
        <f t="shared" si="0"/>
        <v>2.483981E-2</v>
      </c>
      <c r="X44" s="79">
        <f t="shared" si="0"/>
        <v>3.7965650000000004E-2</v>
      </c>
      <c r="Y44" s="79">
        <f t="shared" si="0"/>
        <v>3.0714959999999999E-2</v>
      </c>
    </row>
    <row r="45" spans="1:25" ht="14.5">
      <c r="A45" s="72"/>
      <c r="B45" s="72"/>
      <c r="C45" s="87" t="s">
        <v>361</v>
      </c>
      <c r="D45" s="87" t="s">
        <v>220</v>
      </c>
      <c r="E45" s="87" t="s">
        <v>423</v>
      </c>
      <c r="F45" s="79">
        <f>attached_WatHeaEnergyUse!W19/'TechWatHea-MobileHome'!F7/31.54</f>
        <v>29.594403931515533</v>
      </c>
      <c r="G45" s="105">
        <f>G44</f>
        <v>17.991898526329919</v>
      </c>
      <c r="H45" s="73">
        <f>attached_WatHeaEnergyUse!BS19/'TechWatHea-MobileHome'!H7/31.54</f>
        <v>4.3760938490805321</v>
      </c>
      <c r="I45" s="107">
        <f>I44</f>
        <v>13.144694365698086</v>
      </c>
      <c r="J45" s="73">
        <f>attached_WatHeaEnergyUse!DO19/'TechWatHea-MobileHome'!J7/31.54</f>
        <v>0.85320228281547228</v>
      </c>
      <c r="K45" s="73">
        <f>attached_WatHeaEnergyUse!EM19/'TechWatHea-MobileHome'!K7/31.54</f>
        <v>23.793991756499679</v>
      </c>
      <c r="L45" s="3">
        <f>attached_WatHeaEnergyUse!FK19/'TechWatHea-MobileHome'!L7/31.54</f>
        <v>3.1949904882688656</v>
      </c>
      <c r="P45" s="87" t="s">
        <v>361</v>
      </c>
      <c r="Q45" s="87" t="s">
        <v>220</v>
      </c>
      <c r="R45" s="87" t="s">
        <v>357</v>
      </c>
      <c r="S45" s="79">
        <f t="shared" si="1"/>
        <v>2.8234099999999998E-2</v>
      </c>
      <c r="T45" s="79">
        <f t="shared" si="0"/>
        <v>6.0208499999999995E-3</v>
      </c>
      <c r="U45" s="79">
        <f t="shared" si="0"/>
        <v>1.8102999999999999E-3</v>
      </c>
      <c r="V45" s="79">
        <f t="shared" si="0"/>
        <v>1.3882470000000001E-2</v>
      </c>
      <c r="W45" s="79">
        <f t="shared" si="0"/>
        <v>2.483981E-2</v>
      </c>
      <c r="X45" s="79">
        <f t="shared" si="0"/>
        <v>3.7965650000000004E-2</v>
      </c>
      <c r="Y45" s="79">
        <f t="shared" si="0"/>
        <v>3.0714959999999999E-2</v>
      </c>
    </row>
    <row r="46" spans="1:25" ht="14.5">
      <c r="A46" s="72"/>
      <c r="B46" s="72"/>
      <c r="C46" s="87" t="s">
        <v>362</v>
      </c>
      <c r="D46" s="87" t="s">
        <v>221</v>
      </c>
      <c r="E46" s="87" t="s">
        <v>423</v>
      </c>
      <c r="F46" s="79">
        <f>attached_WatHeaEnergyUse!W20/'TechWatHea-MobileHome'!F8/31.54</f>
        <v>0</v>
      </c>
      <c r="G46" s="79">
        <f>attached_WatHeaEnergyUse!AU20/'TechWatHea-MobileHome'!G8/31.54</f>
        <v>0</v>
      </c>
      <c r="H46" s="107">
        <f>H44</f>
        <v>32.29603769128552</v>
      </c>
      <c r="I46" s="107">
        <f>I44</f>
        <v>13.144694365698086</v>
      </c>
      <c r="J46" s="107">
        <f>J44</f>
        <v>2.0778357218314287</v>
      </c>
      <c r="K46" s="73">
        <f>attached_WatHeaEnergyUse!EM20/'TechWatHea-MobileHome'!K8/31.54</f>
        <v>0</v>
      </c>
      <c r="L46" s="3">
        <f>attached_WatHeaEnergyUse!FK20/'TechWatHea-MobileHome'!L8/31.54</f>
        <v>0</v>
      </c>
      <c r="P46" s="87" t="s">
        <v>362</v>
      </c>
      <c r="Q46" s="87" t="s">
        <v>221</v>
      </c>
      <c r="R46" s="87" t="s">
        <v>357</v>
      </c>
      <c r="S46" s="79">
        <f t="shared" si="1"/>
        <v>2.8234099999999998E-2</v>
      </c>
      <c r="T46" s="79">
        <f t="shared" si="0"/>
        <v>6.0208499999999995E-3</v>
      </c>
      <c r="U46" s="79">
        <f t="shared" si="0"/>
        <v>1.8102999999999999E-3</v>
      </c>
      <c r="V46" s="79">
        <f t="shared" si="0"/>
        <v>1.3882470000000001E-2</v>
      </c>
      <c r="W46" s="79">
        <f t="shared" si="0"/>
        <v>2.483981E-2</v>
      </c>
      <c r="X46" s="79">
        <f t="shared" si="0"/>
        <v>3.7965650000000004E-2</v>
      </c>
      <c r="Y46" s="79">
        <f t="shared" si="0"/>
        <v>3.0714959999999999E-2</v>
      </c>
    </row>
    <row r="47" spans="1:25" ht="14.5">
      <c r="A47" s="72"/>
      <c r="B47" s="72"/>
      <c r="C47" s="72"/>
      <c r="D47" s="72"/>
      <c r="E47" s="72"/>
      <c r="F47" s="79"/>
      <c r="G47" s="73"/>
      <c r="H47" s="73"/>
      <c r="I47" s="73"/>
      <c r="J47" s="73"/>
      <c r="K47" s="73"/>
    </row>
    <row r="48" spans="1:25" ht="14.5">
      <c r="A48" s="72"/>
      <c r="B48" s="72"/>
      <c r="C48" s="72"/>
      <c r="D48" s="72"/>
      <c r="E48" s="72"/>
      <c r="F48" s="79"/>
      <c r="G48" s="73"/>
      <c r="H48" s="73"/>
      <c r="I48" s="73"/>
      <c r="J48" s="73"/>
      <c r="K48" s="73"/>
    </row>
    <row r="49" spans="1:14" ht="14.5">
      <c r="A49" s="72"/>
      <c r="B49" s="72"/>
      <c r="C49" s="72"/>
      <c r="D49" s="72"/>
      <c r="E49" s="72"/>
      <c r="F49" s="79"/>
      <c r="G49" s="73"/>
      <c r="H49" s="73"/>
      <c r="I49" s="73"/>
      <c r="J49" s="73"/>
      <c r="K49" s="73"/>
    </row>
    <row r="52" spans="1:14" ht="14.5">
      <c r="C52" s="78"/>
      <c r="D52" s="78"/>
      <c r="E52" s="74" t="s">
        <v>376</v>
      </c>
      <c r="F52" s="77"/>
      <c r="G52" s="77"/>
      <c r="H52" s="77"/>
      <c r="I52" s="77"/>
      <c r="J52" s="77"/>
      <c r="K52" s="77"/>
      <c r="L52" s="77"/>
    </row>
    <row r="53" spans="1:14" ht="15" thickBot="1">
      <c r="C53" s="75" t="s">
        <v>1</v>
      </c>
      <c r="D53" s="75" t="s">
        <v>2</v>
      </c>
      <c r="E53" s="75" t="s">
        <v>3</v>
      </c>
      <c r="F53" s="3" t="s">
        <v>141</v>
      </c>
      <c r="G53" s="3" t="s">
        <v>142</v>
      </c>
      <c r="H53" s="3" t="s">
        <v>143</v>
      </c>
      <c r="I53" s="3" t="s">
        <v>144</v>
      </c>
      <c r="J53" s="3" t="s">
        <v>145</v>
      </c>
      <c r="K53" s="3" t="s">
        <v>146</v>
      </c>
      <c r="L53" s="3" t="s">
        <v>147</v>
      </c>
    </row>
    <row r="54" spans="1:14">
      <c r="C54" s="87" t="s">
        <v>356</v>
      </c>
      <c r="D54" s="87" t="s">
        <v>55</v>
      </c>
      <c r="E54" s="87" t="s">
        <v>423</v>
      </c>
      <c r="F54" s="80">
        <f>F41*S41</f>
        <v>0.10830606799151042</v>
      </c>
      <c r="G54" s="80">
        <f t="shared" ref="G54:L58" si="3">G41*T41</f>
        <v>9.0907385659491011E-2</v>
      </c>
      <c r="H54" s="80">
        <f t="shared" si="3"/>
        <v>4.5775115036228504E-2</v>
      </c>
      <c r="I54" s="80">
        <f t="shared" si="3"/>
        <v>0.13056750041564869</v>
      </c>
      <c r="J54" s="80">
        <f t="shared" si="3"/>
        <v>4.4105657743555675E-2</v>
      </c>
      <c r="K54" s="80">
        <f t="shared" si="3"/>
        <v>0.12819068419298249</v>
      </c>
      <c r="L54" s="80">
        <f t="shared" si="3"/>
        <v>0.12736298321097392</v>
      </c>
      <c r="N54" s="199">
        <f>AVERAGE(F54:L54)</f>
        <v>9.6459342035770113E-2</v>
      </c>
    </row>
    <row r="55" spans="1:14">
      <c r="C55" s="87" t="s">
        <v>358</v>
      </c>
      <c r="D55" s="87" t="s">
        <v>58</v>
      </c>
      <c r="E55" s="87" t="s">
        <v>423</v>
      </c>
      <c r="F55" s="80">
        <f t="shared" ref="F55:F58" si="4">F42*S42</f>
        <v>0.1145824193841154</v>
      </c>
      <c r="G55" s="80">
        <f t="shared" si="3"/>
        <v>0.26210702245188183</v>
      </c>
      <c r="H55" s="80">
        <f t="shared" si="3"/>
        <v>0.11661959219980547</v>
      </c>
      <c r="I55" s="80">
        <f t="shared" si="3"/>
        <v>0.23439414996629682</v>
      </c>
      <c r="J55" s="80">
        <f t="shared" si="3"/>
        <v>0.1261933346884779</v>
      </c>
      <c r="K55" s="80">
        <f t="shared" si="3"/>
        <v>0.43785082567569611</v>
      </c>
      <c r="L55" s="80">
        <f t="shared" si="3"/>
        <v>0.37624510741166028</v>
      </c>
      <c r="N55" s="199">
        <f t="shared" ref="N55:N59" si="5">AVERAGE(F55:L55)</f>
        <v>0.23828463596827629</v>
      </c>
    </row>
    <row r="56" spans="1:14">
      <c r="C56" s="87" t="s">
        <v>359</v>
      </c>
      <c r="D56" s="87" t="s">
        <v>62</v>
      </c>
      <c r="E56" s="87" t="s">
        <v>423</v>
      </c>
      <c r="F56" s="80">
        <f t="shared" si="4"/>
        <v>0.31469800564500561</v>
      </c>
      <c r="G56" s="80">
        <f t="shared" si="3"/>
        <v>8.0291680857641101E-2</v>
      </c>
      <c r="H56" s="80">
        <f t="shared" si="3"/>
        <v>6.354531819911223E-2</v>
      </c>
      <c r="I56" s="80">
        <f t="shared" si="3"/>
        <v>0.18248082519097272</v>
      </c>
      <c r="J56" s="80">
        <f t="shared" si="3"/>
        <v>1.4959803137285985E-2</v>
      </c>
      <c r="K56" s="80">
        <f t="shared" si="3"/>
        <v>6.0005949667089418E-3</v>
      </c>
      <c r="L56" s="80">
        <f t="shared" si="3"/>
        <v>1.7626834953233986E-2</v>
      </c>
      <c r="N56" s="199">
        <f t="shared" si="5"/>
        <v>9.7086151849994362E-2</v>
      </c>
    </row>
    <row r="57" spans="1:14">
      <c r="C57" s="87" t="s">
        <v>360</v>
      </c>
      <c r="D57" s="87" t="s">
        <v>297</v>
      </c>
      <c r="E57" s="87" t="s">
        <v>423</v>
      </c>
      <c r="F57" s="80">
        <f t="shared" si="4"/>
        <v>0.27463157061268678</v>
      </c>
      <c r="G57" s="80">
        <f t="shared" si="3"/>
        <v>0.10832652224225349</v>
      </c>
      <c r="H57" s="80">
        <f t="shared" si="3"/>
        <v>5.8465517032534171E-2</v>
      </c>
      <c r="I57" s="80">
        <f t="shared" si="3"/>
        <v>0.18248082519097272</v>
      </c>
      <c r="J57" s="80">
        <f t="shared" si="3"/>
        <v>5.1613044541505546E-2</v>
      </c>
      <c r="K57" s="80">
        <f t="shared" si="3"/>
        <v>0.29507929359310792</v>
      </c>
      <c r="L57" s="80">
        <f t="shared" si="3"/>
        <v>0.12387378612468535</v>
      </c>
      <c r="N57" s="199">
        <f t="shared" si="5"/>
        <v>0.15635293704824943</v>
      </c>
    </row>
    <row r="58" spans="1:14">
      <c r="C58" s="87" t="s">
        <v>361</v>
      </c>
      <c r="D58" s="87" t="s">
        <v>220</v>
      </c>
      <c r="E58" s="87" t="s">
        <v>423</v>
      </c>
      <c r="F58" s="80">
        <f t="shared" si="4"/>
        <v>0.83557136004280264</v>
      </c>
      <c r="G58" s="80">
        <f t="shared" si="3"/>
        <v>0.10832652224225349</v>
      </c>
      <c r="H58" s="80">
        <f t="shared" si="3"/>
        <v>7.9220426949904877E-3</v>
      </c>
      <c r="I58" s="80">
        <f t="shared" si="3"/>
        <v>0.18248082519097272</v>
      </c>
      <c r="J58" s="80">
        <f t="shared" si="3"/>
        <v>2.1193382596702597E-2</v>
      </c>
      <c r="K58" s="80">
        <f t="shared" si="3"/>
        <v>0.90335436313015216</v>
      </c>
      <c r="L58" s="80">
        <f t="shared" si="3"/>
        <v>9.8134005047558676E-2</v>
      </c>
      <c r="N58" s="199">
        <f t="shared" si="5"/>
        <v>0.308140357277919</v>
      </c>
    </row>
    <row r="59" spans="1:14">
      <c r="C59" s="87" t="s">
        <v>362</v>
      </c>
      <c r="D59" s="87" t="s">
        <v>221</v>
      </c>
      <c r="E59" s="87" t="s">
        <v>423</v>
      </c>
      <c r="F59" s="80">
        <f>IF(F46*S46=0,0.1,F46*S46)</f>
        <v>0.1</v>
      </c>
      <c r="G59" s="80">
        <f t="shared" ref="G59:L59" si="6">IF(G46*T46=0,0.1,G46*T46)</f>
        <v>0.1</v>
      </c>
      <c r="H59" s="80">
        <f t="shared" si="6"/>
        <v>5.8465517032534171E-2</v>
      </c>
      <c r="I59" s="80">
        <f t="shared" si="6"/>
        <v>0.18248082519097272</v>
      </c>
      <c r="J59" s="80">
        <f t="shared" si="6"/>
        <v>5.1613044541505546E-2</v>
      </c>
      <c r="K59" s="80">
        <f t="shared" si="6"/>
        <v>0.1</v>
      </c>
      <c r="L59" s="80">
        <f t="shared" si="6"/>
        <v>0.1</v>
      </c>
      <c r="N59" s="199">
        <f t="shared" si="5"/>
        <v>9.8937055252144648E-2</v>
      </c>
    </row>
    <row r="66" spans="3:12" ht="14.5">
      <c r="C66" s="118"/>
      <c r="D66" s="118"/>
      <c r="E66" s="74" t="s">
        <v>373</v>
      </c>
      <c r="F66" s="117"/>
      <c r="G66" s="117"/>
      <c r="H66" s="117"/>
      <c r="I66" s="117"/>
      <c r="J66" s="117"/>
      <c r="K66" s="117"/>
      <c r="L66" s="117"/>
    </row>
    <row r="67" spans="3:12" ht="15" thickBot="1">
      <c r="C67" s="75" t="s">
        <v>1</v>
      </c>
      <c r="D67" s="75" t="s">
        <v>2</v>
      </c>
      <c r="E67" s="75" t="s">
        <v>3</v>
      </c>
      <c r="F67" s="3" t="s">
        <v>141</v>
      </c>
      <c r="G67" s="3" t="s">
        <v>142</v>
      </c>
      <c r="H67" s="3" t="s">
        <v>143</v>
      </c>
      <c r="I67" s="3" t="s">
        <v>144</v>
      </c>
      <c r="J67" s="3" t="s">
        <v>145</v>
      </c>
      <c r="K67" s="3" t="s">
        <v>146</v>
      </c>
      <c r="L67" s="3" t="s">
        <v>147</v>
      </c>
    </row>
    <row r="68" spans="3:12">
      <c r="C68" s="153" t="s">
        <v>356</v>
      </c>
      <c r="D68" s="153" t="s">
        <v>55</v>
      </c>
      <c r="E68" s="153" t="s">
        <v>423</v>
      </c>
      <c r="F68" s="80">
        <v>31.54</v>
      </c>
      <c r="G68" s="80">
        <v>31.54</v>
      </c>
      <c r="H68" s="80">
        <v>31.54</v>
      </c>
      <c r="I68" s="80">
        <v>31.54</v>
      </c>
      <c r="J68" s="80">
        <v>31.54</v>
      </c>
      <c r="K68" s="80">
        <v>31.54</v>
      </c>
      <c r="L68" s="80">
        <v>31.54</v>
      </c>
    </row>
    <row r="69" spans="3:12">
      <c r="C69" s="153" t="s">
        <v>358</v>
      </c>
      <c r="D69" s="153" t="s">
        <v>58</v>
      </c>
      <c r="E69" s="153" t="s">
        <v>423</v>
      </c>
      <c r="F69" s="80">
        <v>31.54</v>
      </c>
      <c r="G69" s="80">
        <v>31.54</v>
      </c>
      <c r="H69" s="80">
        <v>31.54</v>
      </c>
      <c r="I69" s="80">
        <v>31.54</v>
      </c>
      <c r="J69" s="80">
        <v>31.54</v>
      </c>
      <c r="K69" s="80">
        <v>31.54</v>
      </c>
      <c r="L69" s="80">
        <v>31.54</v>
      </c>
    </row>
    <row r="70" spans="3:12">
      <c r="C70" s="153" t="s">
        <v>359</v>
      </c>
      <c r="D70" s="153" t="s">
        <v>62</v>
      </c>
      <c r="E70" s="153" t="s">
        <v>423</v>
      </c>
      <c r="F70" s="80">
        <v>31.54</v>
      </c>
      <c r="G70" s="80">
        <v>31.54</v>
      </c>
      <c r="H70" s="80">
        <v>31.54</v>
      </c>
      <c r="I70" s="80">
        <v>31.54</v>
      </c>
      <c r="J70" s="80">
        <v>31.54</v>
      </c>
      <c r="K70" s="80">
        <v>31.54</v>
      </c>
      <c r="L70" s="80">
        <v>31.54</v>
      </c>
    </row>
    <row r="71" spans="3:12">
      <c r="C71" s="153" t="s">
        <v>360</v>
      </c>
      <c r="D71" s="153" t="s">
        <v>297</v>
      </c>
      <c r="E71" s="153" t="s">
        <v>423</v>
      </c>
      <c r="F71" s="80">
        <v>31.54</v>
      </c>
      <c r="G71" s="80">
        <v>31.54</v>
      </c>
      <c r="H71" s="80">
        <v>31.54</v>
      </c>
      <c r="I71" s="80">
        <v>31.54</v>
      </c>
      <c r="J71" s="80">
        <v>31.54</v>
      </c>
      <c r="K71" s="80">
        <v>31.54</v>
      </c>
      <c r="L71" s="80">
        <v>31.54</v>
      </c>
    </row>
    <row r="72" spans="3:12">
      <c r="C72" s="153" t="s">
        <v>361</v>
      </c>
      <c r="D72" s="153" t="s">
        <v>220</v>
      </c>
      <c r="E72" s="153" t="s">
        <v>423</v>
      </c>
      <c r="F72" s="80">
        <v>31.54</v>
      </c>
      <c r="G72" s="80">
        <v>31.54</v>
      </c>
      <c r="H72" s="80">
        <v>31.54</v>
      </c>
      <c r="I72" s="80">
        <v>31.54</v>
      </c>
      <c r="J72" s="80">
        <v>31.54</v>
      </c>
      <c r="K72" s="80">
        <v>31.54</v>
      </c>
      <c r="L72" s="80">
        <v>31.54</v>
      </c>
    </row>
    <row r="73" spans="3:12">
      <c r="C73" s="153" t="s">
        <v>362</v>
      </c>
      <c r="D73" s="153" t="s">
        <v>221</v>
      </c>
      <c r="E73" s="153" t="s">
        <v>423</v>
      </c>
      <c r="F73" s="80">
        <v>31.54</v>
      </c>
      <c r="G73" s="80">
        <v>31.54</v>
      </c>
      <c r="H73" s="80">
        <v>31.54</v>
      </c>
      <c r="I73" s="80">
        <v>31.54</v>
      </c>
      <c r="J73" s="80">
        <v>31.54</v>
      </c>
      <c r="K73" s="80">
        <v>31.54</v>
      </c>
      <c r="L73" s="80">
        <v>31.54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EC7F9-EB05-42A9-894D-A4B93D176B65}">
  <dimension ref="A1:FK115"/>
  <sheetViews>
    <sheetView workbookViewId="0">
      <selection activeCell="ER1" sqref="ER1:FJ1048576"/>
    </sheetView>
  </sheetViews>
  <sheetFormatPr defaultRowHeight="12.5"/>
  <cols>
    <col min="2" max="2" width="30.453125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206"/>
      <c r="B1" s="206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06"/>
      <c r="Z1" s="206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06"/>
      <c r="AX1" s="206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06"/>
      <c r="BV1" s="206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06"/>
      <c r="CT1" s="206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06"/>
      <c r="DR1" s="206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06"/>
      <c r="EP1" s="206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4.5">
      <c r="A2" s="206"/>
      <c r="B2" s="206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06"/>
      <c r="Z2" s="206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06"/>
      <c r="AX2" s="206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06"/>
      <c r="BV2" s="206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06"/>
      <c r="CT2" s="206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06"/>
      <c r="DR2" s="206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06"/>
      <c r="EP2" s="206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4.5">
      <c r="A3" s="206"/>
      <c r="B3" s="20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06"/>
      <c r="Z3" s="206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06"/>
      <c r="AX3" s="206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06"/>
      <c r="BV3" s="206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06"/>
      <c r="CT3" s="206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06"/>
      <c r="DR3" s="206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06"/>
      <c r="EP3" s="206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4.5">
      <c r="A4" s="206"/>
      <c r="B4" s="20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06"/>
      <c r="Z4" s="206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06"/>
      <c r="AX4" s="206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06"/>
      <c r="BV4" s="206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06"/>
      <c r="CT4" s="206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06"/>
      <c r="DR4" s="206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06"/>
      <c r="EP4" s="206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07" t="s">
        <v>6</v>
      </c>
      <c r="B5" s="207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07" t="s">
        <v>6</v>
      </c>
      <c r="Z5" s="207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07" t="s">
        <v>6</v>
      </c>
      <c r="AX5" s="207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07" t="s">
        <v>6</v>
      </c>
      <c r="BV5" s="207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07" t="s">
        <v>6</v>
      </c>
      <c r="CT5" s="207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07" t="s">
        <v>6</v>
      </c>
      <c r="DR5" s="207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07" t="s">
        <v>6</v>
      </c>
      <c r="EP5" s="207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06"/>
      <c r="B6" s="206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07"/>
      <c r="Z6" s="207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07"/>
      <c r="AX6" s="207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07"/>
      <c r="BV6" s="207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07"/>
      <c r="CT6" s="207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07"/>
      <c r="DR6" s="207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06"/>
      <c r="EP6" s="206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7.5">
      <c r="A7" s="209" t="s">
        <v>115</v>
      </c>
      <c r="B7" s="209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09" t="s">
        <v>133</v>
      </c>
      <c r="Z7" s="209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09" t="s">
        <v>136</v>
      </c>
      <c r="AX7" s="209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09" t="s">
        <v>137</v>
      </c>
      <c r="BV7" s="209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09" t="s">
        <v>138</v>
      </c>
      <c r="CT7" s="209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09" t="s">
        <v>139</v>
      </c>
      <c r="DR7" s="209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09" t="s">
        <v>140</v>
      </c>
      <c r="EP7" s="209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5">
      <c r="A8" s="209" t="s">
        <v>188</v>
      </c>
      <c r="B8" s="209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09" t="s">
        <v>188</v>
      </c>
      <c r="Z8" s="209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09" t="s">
        <v>188</v>
      </c>
      <c r="AX8" s="209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09" t="s">
        <v>188</v>
      </c>
      <c r="BV8" s="209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09" t="s">
        <v>188</v>
      </c>
      <c r="CT8" s="209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09" t="s">
        <v>188</v>
      </c>
      <c r="DR8" s="209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09" t="s">
        <v>188</v>
      </c>
      <c r="EP8" s="209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9" s="206"/>
      <c r="B9" s="206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06"/>
      <c r="Z9" s="206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06"/>
      <c r="AX9" s="206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06"/>
      <c r="BV9" s="206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06"/>
      <c r="CT9" s="206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06"/>
      <c r="DR9" s="206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06"/>
      <c r="EP9" s="206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4.5">
      <c r="A10" s="206"/>
      <c r="B10" s="206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06"/>
      <c r="Z10" s="206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06"/>
      <c r="AX10" s="206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06"/>
      <c r="BV10" s="206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06"/>
      <c r="CT10" s="206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06"/>
      <c r="DR10" s="206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06"/>
      <c r="EP10" s="206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" thickBot="1">
      <c r="A11" s="206"/>
      <c r="B11" s="206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06"/>
      <c r="Z11" s="206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06"/>
      <c r="AX11" s="206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06"/>
      <c r="BV11" s="206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06"/>
      <c r="CT11" s="206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06"/>
      <c r="DR11" s="206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06"/>
      <c r="EP11" s="206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4.5">
      <c r="A12" s="206"/>
      <c r="B12" s="20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06"/>
      <c r="Z12" s="206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37"/>
      <c r="AS12" s="37"/>
      <c r="AT12" s="37"/>
      <c r="AU12" s="37"/>
      <c r="AW12" s="206"/>
      <c r="AX12" s="206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37"/>
      <c r="BQ12" s="37"/>
      <c r="BR12" s="37"/>
      <c r="BS12" s="37"/>
      <c r="BU12" s="206"/>
      <c r="BV12" s="206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37"/>
      <c r="CO12" s="37"/>
      <c r="CP12" s="37"/>
      <c r="CQ12" s="37"/>
      <c r="CS12" s="206"/>
      <c r="CT12" s="206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37"/>
      <c r="DM12" s="37"/>
      <c r="DN12" s="37"/>
      <c r="DO12" s="37"/>
      <c r="DQ12" s="206"/>
      <c r="DR12" s="206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37"/>
      <c r="EK12" s="37"/>
      <c r="EL12" s="37"/>
      <c r="EM12" s="37"/>
      <c r="EO12" s="206"/>
      <c r="EP12" s="206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4">
      <c r="A13" s="7"/>
      <c r="B13" s="14" t="s">
        <v>189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4" t="s">
        <v>189</v>
      </c>
      <c r="AA13" s="49">
        <v>1442.3</v>
      </c>
      <c r="AB13" s="49">
        <v>1457</v>
      </c>
      <c r="AC13" s="49">
        <v>1479.3</v>
      </c>
      <c r="AD13" s="49">
        <v>1503.2</v>
      </c>
      <c r="AE13" s="49">
        <v>1530</v>
      </c>
      <c r="AF13" s="49">
        <v>1551.2</v>
      </c>
      <c r="AG13" s="49">
        <v>1571.4</v>
      </c>
      <c r="AH13" s="49">
        <v>1591.6</v>
      </c>
      <c r="AI13" s="49">
        <v>1609.2</v>
      </c>
      <c r="AJ13" s="49">
        <v>1624.2</v>
      </c>
      <c r="AK13" s="49">
        <v>1641.1</v>
      </c>
      <c r="AL13" s="49">
        <v>1654.9</v>
      </c>
      <c r="AM13" s="49">
        <v>1669</v>
      </c>
      <c r="AN13" s="49">
        <v>1680.5</v>
      </c>
      <c r="AO13" s="49">
        <v>1690</v>
      </c>
      <c r="AP13" s="49">
        <v>1697.8</v>
      </c>
      <c r="AQ13" s="49">
        <v>1705.3</v>
      </c>
      <c r="AR13" s="49">
        <v>1712.9</v>
      </c>
      <c r="AS13" s="49">
        <v>1720</v>
      </c>
      <c r="AT13" s="49">
        <v>1726.4</v>
      </c>
      <c r="AU13" s="49">
        <v>1733.1</v>
      </c>
      <c r="AW13" s="7"/>
      <c r="AX13" s="14" t="s">
        <v>189</v>
      </c>
      <c r="AY13" s="49">
        <v>2526.9</v>
      </c>
      <c r="AZ13" s="49">
        <v>2566.5</v>
      </c>
      <c r="BA13" s="49">
        <v>2611.3000000000002</v>
      </c>
      <c r="BB13" s="49">
        <v>2655.4</v>
      </c>
      <c r="BC13" s="49">
        <v>2701</v>
      </c>
      <c r="BD13" s="49">
        <v>2741.5</v>
      </c>
      <c r="BE13" s="49">
        <v>2778.5</v>
      </c>
      <c r="BF13" s="49">
        <v>2812.1</v>
      </c>
      <c r="BG13" s="49">
        <v>2843.7</v>
      </c>
      <c r="BH13" s="49">
        <v>2865.7</v>
      </c>
      <c r="BI13" s="49">
        <v>2890.4</v>
      </c>
      <c r="BJ13" s="49">
        <v>2912.3</v>
      </c>
      <c r="BK13" s="49">
        <v>2935.7</v>
      </c>
      <c r="BL13" s="49">
        <v>2955.9</v>
      </c>
      <c r="BM13" s="49">
        <v>2975.8</v>
      </c>
      <c r="BN13" s="49">
        <v>2993.1</v>
      </c>
      <c r="BO13" s="49">
        <v>3021.3</v>
      </c>
      <c r="BP13" s="49">
        <v>3046.7</v>
      </c>
      <c r="BQ13" s="49">
        <v>3090.8</v>
      </c>
      <c r="BR13" s="49">
        <v>3139.1</v>
      </c>
      <c r="BS13" s="49">
        <v>3175.9</v>
      </c>
      <c r="BU13" s="7"/>
      <c r="BV13" s="14" t="s">
        <v>189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312.60000000000002</v>
      </c>
      <c r="CB13" s="7">
        <v>316</v>
      </c>
      <c r="CC13" s="7">
        <v>319.2</v>
      </c>
      <c r="CD13" s="7">
        <v>322.39999999999998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4" t="s">
        <v>189</v>
      </c>
      <c r="CU13" s="7">
        <v>294.5</v>
      </c>
      <c r="CV13" s="7">
        <v>295.89999999999998</v>
      </c>
      <c r="CW13" s="7">
        <v>297.39999999999998</v>
      </c>
      <c r="CX13" s="7">
        <v>299.2</v>
      </c>
      <c r="CY13" s="7">
        <v>300.89999999999998</v>
      </c>
      <c r="CZ13" s="7">
        <v>302.8</v>
      </c>
      <c r="DA13" s="7">
        <v>304.60000000000002</v>
      </c>
      <c r="DB13" s="7">
        <v>307.7</v>
      </c>
      <c r="DC13" s="7">
        <v>311.7</v>
      </c>
      <c r="DD13" s="7">
        <v>314.60000000000002</v>
      </c>
      <c r="DE13" s="7">
        <v>318</v>
      </c>
      <c r="DF13" s="7">
        <v>321.60000000000002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4" t="s">
        <v>189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49">
        <v>1005.1</v>
      </c>
      <c r="EI13" s="49">
        <v>1015.9</v>
      </c>
      <c r="EJ13" s="49">
        <v>1026.4000000000001</v>
      </c>
      <c r="EK13" s="49">
        <v>1037.5999999999999</v>
      </c>
      <c r="EL13" s="49">
        <v>1046.8</v>
      </c>
      <c r="EM13" s="49">
        <v>1055.8</v>
      </c>
      <c r="EO13" s="7"/>
      <c r="EP13" s="14" t="s">
        <v>189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49">
        <v>1005</v>
      </c>
      <c r="FH13" s="49">
        <v>1011.9</v>
      </c>
      <c r="FI13" s="49">
        <v>1019.5</v>
      </c>
      <c r="FJ13" s="49">
        <v>1027</v>
      </c>
      <c r="FK13" s="49">
        <v>1033.5999999999999</v>
      </c>
    </row>
    <row r="14" spans="1:167" ht="117.5">
      <c r="A14" s="37"/>
      <c r="B14" s="48" t="s">
        <v>190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190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190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190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190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190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190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4.5">
      <c r="A15" s="37"/>
      <c r="B15" s="36" t="s">
        <v>11</v>
      </c>
      <c r="C15" s="37">
        <v>468.9</v>
      </c>
      <c r="D15" s="37">
        <v>472.8</v>
      </c>
      <c r="E15" s="37">
        <v>475.6</v>
      </c>
      <c r="F15" s="37">
        <v>479.5</v>
      </c>
      <c r="G15" s="37">
        <v>487.6</v>
      </c>
      <c r="H15" s="37">
        <v>493.5</v>
      </c>
      <c r="I15" s="37">
        <v>500</v>
      </c>
      <c r="J15" s="37">
        <v>508</v>
      </c>
      <c r="K15" s="37">
        <v>517.1</v>
      </c>
      <c r="L15" s="37">
        <v>528.4</v>
      </c>
      <c r="M15" s="37">
        <v>540.79999999999995</v>
      </c>
      <c r="N15" s="37">
        <v>552.1</v>
      </c>
      <c r="O15" s="37">
        <v>564.6</v>
      </c>
      <c r="P15" s="37">
        <v>577.5</v>
      </c>
      <c r="Q15" s="37">
        <v>589.5</v>
      </c>
      <c r="R15" s="37">
        <v>600.6</v>
      </c>
      <c r="S15" s="37">
        <v>611.1</v>
      </c>
      <c r="T15" s="37">
        <v>621.1</v>
      </c>
      <c r="U15" s="37">
        <v>627.6</v>
      </c>
      <c r="V15" s="37">
        <v>634</v>
      </c>
      <c r="W15" s="37">
        <v>640.29999999999995</v>
      </c>
      <c r="Y15" s="37"/>
      <c r="Z15" s="36" t="s">
        <v>11</v>
      </c>
      <c r="AA15" s="33">
        <v>1271</v>
      </c>
      <c r="AB15" s="33">
        <v>1287.9000000000001</v>
      </c>
      <c r="AC15" s="33">
        <v>1314.5</v>
      </c>
      <c r="AD15" s="33">
        <v>1341.6</v>
      </c>
      <c r="AE15" s="33">
        <v>1370.5</v>
      </c>
      <c r="AF15" s="33">
        <v>1395</v>
      </c>
      <c r="AG15" s="33">
        <v>1420.3</v>
      </c>
      <c r="AH15" s="33">
        <v>1444.1</v>
      </c>
      <c r="AI15" s="33">
        <v>1466.2</v>
      </c>
      <c r="AJ15" s="33">
        <v>1486.1</v>
      </c>
      <c r="AK15" s="33">
        <v>1509</v>
      </c>
      <c r="AL15" s="33">
        <v>1530.5</v>
      </c>
      <c r="AM15" s="33">
        <v>1552.5</v>
      </c>
      <c r="AN15" s="33">
        <v>1572.5</v>
      </c>
      <c r="AO15" s="33">
        <v>1589.2</v>
      </c>
      <c r="AP15" s="33">
        <v>1603.1</v>
      </c>
      <c r="AQ15" s="33">
        <v>1615.7</v>
      </c>
      <c r="AR15" s="33">
        <v>1627.6</v>
      </c>
      <c r="AS15" s="33">
        <v>1636.7</v>
      </c>
      <c r="AT15" s="33">
        <v>1644.9</v>
      </c>
      <c r="AU15" s="33">
        <v>1653.1</v>
      </c>
      <c r="AW15" s="37"/>
      <c r="AX15" s="36" t="s">
        <v>11</v>
      </c>
      <c r="AY15" s="37">
        <v>748.2</v>
      </c>
      <c r="AZ15" s="37">
        <v>733.1</v>
      </c>
      <c r="BA15" s="37">
        <v>729.3</v>
      </c>
      <c r="BB15" s="37">
        <v>728.9</v>
      </c>
      <c r="BC15" s="37">
        <v>720.2</v>
      </c>
      <c r="BD15" s="37">
        <v>708.9</v>
      </c>
      <c r="BE15" s="37">
        <v>704.1</v>
      </c>
      <c r="BF15" s="37">
        <v>700.3</v>
      </c>
      <c r="BG15" s="37">
        <v>713.9</v>
      </c>
      <c r="BH15" s="37">
        <v>720.7</v>
      </c>
      <c r="BI15" s="37">
        <v>723.5</v>
      </c>
      <c r="BJ15" s="37">
        <v>731.3</v>
      </c>
      <c r="BK15" s="37">
        <v>746.7</v>
      </c>
      <c r="BL15" s="37">
        <v>752.6</v>
      </c>
      <c r="BM15" s="37">
        <v>757.7</v>
      </c>
      <c r="BN15" s="37">
        <v>761.4</v>
      </c>
      <c r="BO15" s="37">
        <v>767.4</v>
      </c>
      <c r="BP15" s="37">
        <v>772.4</v>
      </c>
      <c r="BQ15" s="37">
        <v>782.9</v>
      </c>
      <c r="BR15" s="37">
        <v>794.2</v>
      </c>
      <c r="BS15" s="37">
        <v>802.6</v>
      </c>
      <c r="BU15" s="37"/>
      <c r="BV15" s="36" t="s">
        <v>11</v>
      </c>
      <c r="BW15" s="37">
        <v>136.80000000000001</v>
      </c>
      <c r="BX15" s="37">
        <v>137.30000000000001</v>
      </c>
      <c r="BY15" s="37">
        <v>138.5</v>
      </c>
      <c r="BZ15" s="37">
        <v>140.4</v>
      </c>
      <c r="CA15" s="37">
        <v>142.5</v>
      </c>
      <c r="CB15" s="37">
        <v>145.30000000000001</v>
      </c>
      <c r="CC15" s="37">
        <v>150.1</v>
      </c>
      <c r="CD15" s="37">
        <v>155.9</v>
      </c>
      <c r="CE15" s="37">
        <v>162.1</v>
      </c>
      <c r="CF15" s="37">
        <v>167.5</v>
      </c>
      <c r="CG15" s="37">
        <v>173.2</v>
      </c>
      <c r="CH15" s="37">
        <v>179.8</v>
      </c>
      <c r="CI15" s="37">
        <v>185.1</v>
      </c>
      <c r="CJ15" s="37">
        <v>188.7</v>
      </c>
      <c r="CK15" s="37">
        <v>191.8</v>
      </c>
      <c r="CL15" s="37">
        <v>194.8</v>
      </c>
      <c r="CM15" s="37">
        <v>197.5</v>
      </c>
      <c r="CN15" s="37">
        <v>200.5</v>
      </c>
      <c r="CO15" s="37">
        <v>202.9</v>
      </c>
      <c r="CP15" s="37">
        <v>204.9</v>
      </c>
      <c r="CQ15" s="37">
        <v>207</v>
      </c>
      <c r="CS15" s="37"/>
      <c r="CT15" s="36" t="s">
        <v>11</v>
      </c>
      <c r="CU15" s="37">
        <v>58.9</v>
      </c>
      <c r="CV15" s="37">
        <v>58.5</v>
      </c>
      <c r="CW15" s="37">
        <v>59</v>
      </c>
      <c r="CX15" s="37">
        <v>58.8</v>
      </c>
      <c r="CY15" s="37">
        <v>57.7</v>
      </c>
      <c r="CZ15" s="37">
        <v>56.8</v>
      </c>
      <c r="DA15" s="37">
        <v>54.3</v>
      </c>
      <c r="DB15" s="37">
        <v>53.8</v>
      </c>
      <c r="DC15" s="37">
        <v>52.6</v>
      </c>
      <c r="DD15" s="37">
        <v>51.3</v>
      </c>
      <c r="DE15" s="37">
        <v>50.5</v>
      </c>
      <c r="DF15" s="37">
        <v>50.5</v>
      </c>
      <c r="DG15" s="37">
        <v>50.4</v>
      </c>
      <c r="DH15" s="37">
        <v>51.6</v>
      </c>
      <c r="DI15" s="37">
        <v>52.9</v>
      </c>
      <c r="DJ15" s="37">
        <v>53.9</v>
      </c>
      <c r="DK15" s="37">
        <v>54.9</v>
      </c>
      <c r="DL15" s="37">
        <v>56</v>
      </c>
      <c r="DM15" s="37">
        <v>56.5</v>
      </c>
      <c r="DN15" s="37">
        <v>57</v>
      </c>
      <c r="DO15" s="37">
        <v>57.5</v>
      </c>
      <c r="DQ15" s="37"/>
      <c r="DR15" s="36" t="s">
        <v>11</v>
      </c>
      <c r="DS15" s="37">
        <v>44.8</v>
      </c>
      <c r="DT15" s="37">
        <v>46</v>
      </c>
      <c r="DU15" s="37">
        <v>44.9</v>
      </c>
      <c r="DV15" s="37">
        <v>49.6</v>
      </c>
      <c r="DW15" s="37">
        <v>51.1</v>
      </c>
      <c r="DX15" s="37">
        <v>53.6</v>
      </c>
      <c r="DY15" s="37">
        <v>56.5</v>
      </c>
      <c r="DZ15" s="37">
        <v>61.5</v>
      </c>
      <c r="EA15" s="37">
        <v>65.5</v>
      </c>
      <c r="EB15" s="37">
        <v>70.5</v>
      </c>
      <c r="EC15" s="37">
        <v>70.7</v>
      </c>
      <c r="ED15" s="37">
        <v>75.900000000000006</v>
      </c>
      <c r="EE15" s="37">
        <v>80</v>
      </c>
      <c r="EF15" s="37">
        <v>85</v>
      </c>
      <c r="EG15" s="37">
        <v>90.3</v>
      </c>
      <c r="EH15" s="37">
        <v>95.9</v>
      </c>
      <c r="EI15" s="37">
        <v>101.2</v>
      </c>
      <c r="EJ15" s="37">
        <v>106.8</v>
      </c>
      <c r="EK15" s="37">
        <v>110.1</v>
      </c>
      <c r="EL15" s="37">
        <v>113.3</v>
      </c>
      <c r="EM15" s="37">
        <v>116.6</v>
      </c>
      <c r="EO15" s="37"/>
      <c r="EP15" s="36" t="s">
        <v>11</v>
      </c>
      <c r="EQ15" s="37">
        <v>365.7</v>
      </c>
      <c r="ER15" s="37">
        <v>364.6</v>
      </c>
      <c r="ES15" s="37">
        <v>359.2</v>
      </c>
      <c r="ET15" s="37">
        <v>353</v>
      </c>
      <c r="EU15" s="37">
        <v>348.6</v>
      </c>
      <c r="EV15" s="37">
        <v>349.4</v>
      </c>
      <c r="EW15" s="37">
        <v>352.1</v>
      </c>
      <c r="EX15" s="37">
        <v>355.2</v>
      </c>
      <c r="EY15" s="37">
        <v>357.3</v>
      </c>
      <c r="EZ15" s="37">
        <v>362.3</v>
      </c>
      <c r="FA15" s="37">
        <v>370.3</v>
      </c>
      <c r="FB15" s="37">
        <v>381.5</v>
      </c>
      <c r="FC15" s="37">
        <v>389</v>
      </c>
      <c r="FD15" s="37">
        <v>396.8</v>
      </c>
      <c r="FE15" s="37">
        <v>403.9</v>
      </c>
      <c r="FF15" s="37">
        <v>410.8</v>
      </c>
      <c r="FG15" s="37">
        <v>418</v>
      </c>
      <c r="FH15" s="37">
        <v>425.8</v>
      </c>
      <c r="FI15" s="37">
        <v>431.4</v>
      </c>
      <c r="FJ15" s="37">
        <v>437.1</v>
      </c>
      <c r="FK15" s="37">
        <v>442.4</v>
      </c>
    </row>
    <row r="16" spans="1:167" ht="14.5">
      <c r="A16" s="37"/>
      <c r="B16" s="36" t="s">
        <v>12</v>
      </c>
      <c r="C16" s="37">
        <v>0</v>
      </c>
      <c r="D16" s="37">
        <v>0</v>
      </c>
      <c r="E16" s="37">
        <v>0</v>
      </c>
      <c r="F16" s="37">
        <v>0</v>
      </c>
      <c r="G16" s="37">
        <v>0</v>
      </c>
      <c r="H16" s="37">
        <v>1.3</v>
      </c>
      <c r="I16" s="37">
        <v>2.8</v>
      </c>
      <c r="J16" s="37">
        <v>4.0999999999999996</v>
      </c>
      <c r="K16" s="37">
        <v>5.3</v>
      </c>
      <c r="L16" s="37">
        <v>6.4</v>
      </c>
      <c r="M16" s="37">
        <v>7.4</v>
      </c>
      <c r="N16" s="37">
        <v>8.1999999999999993</v>
      </c>
      <c r="O16" s="37">
        <v>7.7</v>
      </c>
      <c r="P16" s="37">
        <v>6.9</v>
      </c>
      <c r="Q16" s="37">
        <v>6.2</v>
      </c>
      <c r="R16" s="37">
        <v>5.5</v>
      </c>
      <c r="S16" s="37">
        <v>5.4</v>
      </c>
      <c r="T16" s="37">
        <v>5.4</v>
      </c>
      <c r="U16" s="37">
        <v>5.3</v>
      </c>
      <c r="V16" s="37">
        <v>5.3</v>
      </c>
      <c r="W16" s="37">
        <v>5.4</v>
      </c>
      <c r="Y16" s="37"/>
      <c r="Z16" s="36" t="s">
        <v>12</v>
      </c>
      <c r="AA16" s="37">
        <v>80.400000000000006</v>
      </c>
      <c r="AB16" s="37">
        <v>81.5</v>
      </c>
      <c r="AC16" s="37">
        <v>80.3</v>
      </c>
      <c r="AD16" s="37">
        <v>83</v>
      </c>
      <c r="AE16" s="37">
        <v>84.8</v>
      </c>
      <c r="AF16" s="37">
        <v>84.7</v>
      </c>
      <c r="AG16" s="37">
        <v>81</v>
      </c>
      <c r="AH16" s="37">
        <v>80.099999999999994</v>
      </c>
      <c r="AI16" s="37">
        <v>76.5</v>
      </c>
      <c r="AJ16" s="37">
        <v>73.400000000000006</v>
      </c>
      <c r="AK16" s="37">
        <v>69.3</v>
      </c>
      <c r="AL16" s="37">
        <v>66.099999999999994</v>
      </c>
      <c r="AM16" s="37">
        <v>63.3</v>
      </c>
      <c r="AN16" s="37">
        <v>63.5</v>
      </c>
      <c r="AO16" s="37">
        <v>63.5</v>
      </c>
      <c r="AP16" s="37">
        <v>63.4</v>
      </c>
      <c r="AQ16" s="37">
        <v>63.3</v>
      </c>
      <c r="AR16" s="37">
        <v>63.1</v>
      </c>
      <c r="AS16" s="37">
        <v>63.1</v>
      </c>
      <c r="AT16" s="37">
        <v>63.1</v>
      </c>
      <c r="AU16" s="37">
        <v>63.1</v>
      </c>
      <c r="AW16" s="37"/>
      <c r="AX16" s="36" t="s">
        <v>12</v>
      </c>
      <c r="AY16" s="33">
        <v>1679.3</v>
      </c>
      <c r="AZ16" s="33">
        <v>1727.3</v>
      </c>
      <c r="BA16" s="33">
        <v>1781.1</v>
      </c>
      <c r="BB16" s="33">
        <v>1822.5</v>
      </c>
      <c r="BC16" s="33">
        <v>1873.8</v>
      </c>
      <c r="BD16" s="33">
        <v>1927.5</v>
      </c>
      <c r="BE16" s="33">
        <v>1961.9</v>
      </c>
      <c r="BF16" s="33">
        <v>1994</v>
      </c>
      <c r="BG16" s="33">
        <v>2014.4</v>
      </c>
      <c r="BH16" s="33">
        <v>2024.7</v>
      </c>
      <c r="BI16" s="33">
        <v>2050.9</v>
      </c>
      <c r="BJ16" s="33">
        <v>2068.6999999999998</v>
      </c>
      <c r="BK16" s="33">
        <v>2077.3000000000002</v>
      </c>
      <c r="BL16" s="33">
        <v>2101.6999999999998</v>
      </c>
      <c r="BM16" s="33">
        <v>2123.9</v>
      </c>
      <c r="BN16" s="33">
        <v>2142.5</v>
      </c>
      <c r="BO16" s="33">
        <v>2167.6</v>
      </c>
      <c r="BP16" s="33">
        <v>2190.1999999999998</v>
      </c>
      <c r="BQ16" s="33">
        <v>2224</v>
      </c>
      <c r="BR16" s="33">
        <v>2260.5</v>
      </c>
      <c r="BS16" s="33">
        <v>2288.4</v>
      </c>
      <c r="BU16" s="37"/>
      <c r="BV16" s="36" t="s">
        <v>12</v>
      </c>
      <c r="BW16" s="37">
        <v>161.9</v>
      </c>
      <c r="BX16" s="37">
        <v>163.69999999999999</v>
      </c>
      <c r="BY16" s="37">
        <v>164.9</v>
      </c>
      <c r="BZ16" s="37">
        <v>165.8</v>
      </c>
      <c r="CA16" s="37">
        <v>166.2</v>
      </c>
      <c r="CB16" s="37">
        <v>166.4</v>
      </c>
      <c r="CC16" s="37">
        <v>164.9</v>
      </c>
      <c r="CD16" s="37">
        <v>162.5</v>
      </c>
      <c r="CE16" s="37">
        <v>160</v>
      </c>
      <c r="CF16" s="37">
        <v>157.69999999999999</v>
      </c>
      <c r="CG16" s="37">
        <v>155.9</v>
      </c>
      <c r="CH16" s="37">
        <v>153.19999999999999</v>
      </c>
      <c r="CI16" s="37">
        <v>151.5</v>
      </c>
      <c r="CJ16" s="37">
        <v>151.69999999999999</v>
      </c>
      <c r="CK16" s="37">
        <v>151.4</v>
      </c>
      <c r="CL16" s="37">
        <v>151</v>
      </c>
      <c r="CM16" s="37">
        <v>150.4</v>
      </c>
      <c r="CN16" s="37">
        <v>150</v>
      </c>
      <c r="CO16" s="37">
        <v>150.30000000000001</v>
      </c>
      <c r="CP16" s="37">
        <v>150.5</v>
      </c>
      <c r="CQ16" s="37">
        <v>150.69999999999999</v>
      </c>
      <c r="CS16" s="37"/>
      <c r="CT16" s="36" t="s">
        <v>12</v>
      </c>
      <c r="CU16" s="37">
        <v>230.2</v>
      </c>
      <c r="CV16" s="37">
        <v>231.9</v>
      </c>
      <c r="CW16" s="37">
        <v>233.2</v>
      </c>
      <c r="CX16" s="37">
        <v>235.1</v>
      </c>
      <c r="CY16" s="37">
        <v>237.8</v>
      </c>
      <c r="CZ16" s="37">
        <v>241.8</v>
      </c>
      <c r="DA16" s="37">
        <v>246.1</v>
      </c>
      <c r="DB16" s="37">
        <v>249.7</v>
      </c>
      <c r="DC16" s="37">
        <v>254.8</v>
      </c>
      <c r="DD16" s="37">
        <v>258.89999999999998</v>
      </c>
      <c r="DE16" s="37">
        <v>263.3</v>
      </c>
      <c r="DF16" s="37">
        <v>267.10000000000002</v>
      </c>
      <c r="DG16" s="37">
        <v>270.7</v>
      </c>
      <c r="DH16" s="37">
        <v>273.2</v>
      </c>
      <c r="DI16" s="37">
        <v>275.8</v>
      </c>
      <c r="DJ16" s="37">
        <v>277.60000000000002</v>
      </c>
      <c r="DK16" s="37">
        <v>278.60000000000002</v>
      </c>
      <c r="DL16" s="37">
        <v>280.10000000000002</v>
      </c>
      <c r="DM16" s="37">
        <v>281</v>
      </c>
      <c r="DN16" s="37">
        <v>281.60000000000002</v>
      </c>
      <c r="DO16" s="37">
        <v>282</v>
      </c>
      <c r="DQ16" s="37"/>
      <c r="DR16" s="36" t="s">
        <v>12</v>
      </c>
      <c r="DS16" s="37">
        <v>679.2</v>
      </c>
      <c r="DT16" s="37">
        <v>694.8</v>
      </c>
      <c r="DU16" s="37">
        <v>716.1</v>
      </c>
      <c r="DV16" s="37">
        <v>731.8</v>
      </c>
      <c r="DW16" s="37">
        <v>747.2</v>
      </c>
      <c r="DX16" s="37">
        <v>765.4</v>
      </c>
      <c r="DY16" s="37">
        <v>784.1</v>
      </c>
      <c r="DZ16" s="37">
        <v>804.4</v>
      </c>
      <c r="EA16" s="37">
        <v>819.4</v>
      </c>
      <c r="EB16" s="37">
        <v>825.8</v>
      </c>
      <c r="EC16" s="37">
        <v>841.7</v>
      </c>
      <c r="ED16" s="37">
        <v>851.7</v>
      </c>
      <c r="EE16" s="37">
        <v>861.8</v>
      </c>
      <c r="EF16" s="37">
        <v>873.4</v>
      </c>
      <c r="EG16" s="37">
        <v>884.7</v>
      </c>
      <c r="EH16" s="37">
        <v>895.8</v>
      </c>
      <c r="EI16" s="37">
        <v>901.8</v>
      </c>
      <c r="EJ16" s="37">
        <v>907.3</v>
      </c>
      <c r="EK16" s="37">
        <v>915.4</v>
      </c>
      <c r="EL16" s="37">
        <v>921.5</v>
      </c>
      <c r="EM16" s="37">
        <v>927.4</v>
      </c>
      <c r="EO16" s="37"/>
      <c r="EP16" s="36" t="s">
        <v>12</v>
      </c>
      <c r="EQ16" s="37">
        <v>490.9</v>
      </c>
      <c r="ER16" s="37">
        <v>497.6</v>
      </c>
      <c r="ES16" s="37">
        <v>509</v>
      </c>
      <c r="ET16" s="37">
        <v>524.1</v>
      </c>
      <c r="EU16" s="37">
        <v>537.9</v>
      </c>
      <c r="EV16" s="37">
        <v>547.1</v>
      </c>
      <c r="EW16" s="37">
        <v>556.29999999999995</v>
      </c>
      <c r="EX16" s="37">
        <v>563.79999999999995</v>
      </c>
      <c r="EY16" s="37">
        <v>571.4</v>
      </c>
      <c r="EZ16" s="37">
        <v>574.4</v>
      </c>
      <c r="FA16" s="37">
        <v>574.4</v>
      </c>
      <c r="FB16" s="37">
        <v>570</v>
      </c>
      <c r="FC16" s="37">
        <v>568.29999999999995</v>
      </c>
      <c r="FD16" s="37">
        <v>567.70000000000005</v>
      </c>
      <c r="FE16" s="37">
        <v>566.4</v>
      </c>
      <c r="FF16" s="37">
        <v>564.70000000000005</v>
      </c>
      <c r="FG16" s="37">
        <v>563.20000000000005</v>
      </c>
      <c r="FH16" s="37">
        <v>562.29999999999995</v>
      </c>
      <c r="FI16" s="37">
        <v>564.1</v>
      </c>
      <c r="FJ16" s="37">
        <v>565.70000000000005</v>
      </c>
      <c r="FK16" s="37">
        <v>566.6</v>
      </c>
    </row>
    <row r="17" spans="1:167" ht="14.5">
      <c r="A17" s="37"/>
      <c r="B17" s="36" t="s">
        <v>13</v>
      </c>
      <c r="C17" s="37">
        <v>175</v>
      </c>
      <c r="D17" s="37">
        <v>178.3</v>
      </c>
      <c r="E17" s="37">
        <v>183.1</v>
      </c>
      <c r="F17" s="37">
        <v>188</v>
      </c>
      <c r="G17" s="37">
        <v>188</v>
      </c>
      <c r="H17" s="37">
        <v>188.6</v>
      </c>
      <c r="I17" s="37">
        <v>187.9</v>
      </c>
      <c r="J17" s="37">
        <v>185.2</v>
      </c>
      <c r="K17" s="37">
        <v>182.3</v>
      </c>
      <c r="L17" s="37">
        <v>176.8</v>
      </c>
      <c r="M17" s="37">
        <v>171</v>
      </c>
      <c r="N17" s="37">
        <v>165.9</v>
      </c>
      <c r="O17" s="37">
        <v>159.9</v>
      </c>
      <c r="P17" s="37">
        <v>154</v>
      </c>
      <c r="Q17" s="37">
        <v>147.80000000000001</v>
      </c>
      <c r="R17" s="37">
        <v>141.5</v>
      </c>
      <c r="S17" s="37">
        <v>134.9</v>
      </c>
      <c r="T17" s="37">
        <v>128.6</v>
      </c>
      <c r="U17" s="37">
        <v>125.9</v>
      </c>
      <c r="V17" s="37">
        <v>123.3</v>
      </c>
      <c r="W17" s="37">
        <v>120.6</v>
      </c>
      <c r="Y17" s="37"/>
      <c r="Z17" s="36" t="s">
        <v>13</v>
      </c>
      <c r="AA17" s="37">
        <v>85.4</v>
      </c>
      <c r="AB17" s="37">
        <v>82.4</v>
      </c>
      <c r="AC17" s="37">
        <v>79</v>
      </c>
      <c r="AD17" s="37">
        <v>73.8</v>
      </c>
      <c r="AE17" s="37">
        <v>70.099999999999994</v>
      </c>
      <c r="AF17" s="37">
        <v>65.599999999999994</v>
      </c>
      <c r="AG17" s="37">
        <v>63.3</v>
      </c>
      <c r="AH17" s="37">
        <v>60.1</v>
      </c>
      <c r="AI17" s="37">
        <v>58.6</v>
      </c>
      <c r="AJ17" s="37">
        <v>56.3</v>
      </c>
      <c r="AK17" s="37">
        <v>54.2</v>
      </c>
      <c r="AL17" s="37">
        <v>49.6</v>
      </c>
      <c r="AM17" s="37">
        <v>45.6</v>
      </c>
      <c r="AN17" s="37">
        <v>37.6</v>
      </c>
      <c r="AO17" s="37">
        <v>30.9</v>
      </c>
      <c r="AP17" s="37">
        <v>25.3</v>
      </c>
      <c r="AQ17" s="37">
        <v>20.7</v>
      </c>
      <c r="AR17" s="37">
        <v>17</v>
      </c>
      <c r="AS17" s="37">
        <v>15.1</v>
      </c>
      <c r="AT17" s="37">
        <v>13.5</v>
      </c>
      <c r="AU17" s="37">
        <v>12</v>
      </c>
      <c r="AW17" s="37"/>
      <c r="AX17" s="36" t="s">
        <v>13</v>
      </c>
      <c r="AY17" s="37">
        <v>75</v>
      </c>
      <c r="AZ17" s="37">
        <v>77.8</v>
      </c>
      <c r="BA17" s="37">
        <v>72.8</v>
      </c>
      <c r="BB17" s="37">
        <v>72.2</v>
      </c>
      <c r="BC17" s="37">
        <v>74.3</v>
      </c>
      <c r="BD17" s="37">
        <v>71.7</v>
      </c>
      <c r="BE17" s="37">
        <v>75.3</v>
      </c>
      <c r="BF17" s="37">
        <v>77.5</v>
      </c>
      <c r="BG17" s="37">
        <v>76.8</v>
      </c>
      <c r="BH17" s="37">
        <v>79.7</v>
      </c>
      <c r="BI17" s="37">
        <v>76.400000000000006</v>
      </c>
      <c r="BJ17" s="37">
        <v>71.099999999999994</v>
      </c>
      <c r="BK17" s="37">
        <v>68.2</v>
      </c>
      <c r="BL17" s="37">
        <v>59.1</v>
      </c>
      <c r="BM17" s="37">
        <v>51.1</v>
      </c>
      <c r="BN17" s="37">
        <v>44.2</v>
      </c>
      <c r="BO17" s="37">
        <v>38.299999999999997</v>
      </c>
      <c r="BP17" s="37">
        <v>33.1</v>
      </c>
      <c r="BQ17" s="37">
        <v>30.8</v>
      </c>
      <c r="BR17" s="37">
        <v>28.7</v>
      </c>
      <c r="BS17" s="37">
        <v>26.7</v>
      </c>
      <c r="BU17" s="37"/>
      <c r="BV17" s="36" t="s">
        <v>13</v>
      </c>
      <c r="BW17" s="37">
        <v>0.8</v>
      </c>
      <c r="BX17" s="37">
        <v>0.8</v>
      </c>
      <c r="BY17" s="37">
        <v>0.8</v>
      </c>
      <c r="BZ17" s="37">
        <v>0.8</v>
      </c>
      <c r="CA17" s="37">
        <v>0.9</v>
      </c>
      <c r="CB17" s="37">
        <v>1</v>
      </c>
      <c r="CC17" s="37">
        <v>1</v>
      </c>
      <c r="CD17" s="37">
        <v>1</v>
      </c>
      <c r="CE17" s="37">
        <v>0.9</v>
      </c>
      <c r="CF17" s="37">
        <v>0.8</v>
      </c>
      <c r="CG17" s="37">
        <v>0.7</v>
      </c>
      <c r="CH17" s="37">
        <v>0.5</v>
      </c>
      <c r="CI17" s="37">
        <v>0.4</v>
      </c>
      <c r="CJ17" s="37">
        <v>0.3</v>
      </c>
      <c r="CK17" s="37">
        <v>0.3</v>
      </c>
      <c r="CL17" s="37">
        <v>0.2</v>
      </c>
      <c r="CM17" s="37">
        <v>0.2</v>
      </c>
      <c r="CN17" s="37">
        <v>0.2</v>
      </c>
      <c r="CO17" s="37">
        <v>0.2</v>
      </c>
      <c r="CP17" s="37">
        <v>0.2</v>
      </c>
      <c r="CQ17" s="37">
        <v>0.2</v>
      </c>
      <c r="CS17" s="37"/>
      <c r="CT17" s="36" t="s">
        <v>13</v>
      </c>
      <c r="CU17" s="37">
        <v>3</v>
      </c>
      <c r="CV17" s="37">
        <v>3</v>
      </c>
      <c r="CW17" s="37">
        <v>2.9</v>
      </c>
      <c r="CX17" s="37">
        <v>2.9</v>
      </c>
      <c r="CY17" s="37">
        <v>2.9</v>
      </c>
      <c r="CZ17" s="37">
        <v>2.2999999999999998</v>
      </c>
      <c r="DA17" s="37">
        <v>2.2999999999999998</v>
      </c>
      <c r="DB17" s="37">
        <v>2.2999999999999998</v>
      </c>
      <c r="DC17" s="37">
        <v>2.4</v>
      </c>
      <c r="DD17" s="37">
        <v>2.2999999999999998</v>
      </c>
      <c r="DE17" s="37">
        <v>2.2000000000000002</v>
      </c>
      <c r="DF17" s="37">
        <v>2</v>
      </c>
      <c r="DG17" s="37">
        <v>2</v>
      </c>
      <c r="DH17" s="37">
        <v>1.9</v>
      </c>
      <c r="DI17" s="37">
        <v>1.8</v>
      </c>
      <c r="DJ17" s="37">
        <v>1.7</v>
      </c>
      <c r="DK17" s="37">
        <v>1.6</v>
      </c>
      <c r="DL17" s="37">
        <v>1.5</v>
      </c>
      <c r="DM17" s="37">
        <v>1.6</v>
      </c>
      <c r="DN17" s="37">
        <v>1.5</v>
      </c>
      <c r="DO17" s="37">
        <v>1.4</v>
      </c>
      <c r="DQ17" s="37"/>
      <c r="DR17" s="36" t="s">
        <v>13</v>
      </c>
      <c r="DS17" s="37">
        <v>3.4</v>
      </c>
      <c r="DT17" s="37">
        <v>3.8</v>
      </c>
      <c r="DU17" s="37">
        <v>3.6</v>
      </c>
      <c r="DV17" s="37">
        <v>3.9</v>
      </c>
      <c r="DW17" s="37">
        <v>5.0999999999999996</v>
      </c>
      <c r="DX17" s="37">
        <v>5.9</v>
      </c>
      <c r="DY17" s="37">
        <v>6.6</v>
      </c>
      <c r="DZ17" s="37">
        <v>7</v>
      </c>
      <c r="EA17" s="37">
        <v>7.6</v>
      </c>
      <c r="EB17" s="37">
        <v>8.3000000000000007</v>
      </c>
      <c r="EC17" s="37">
        <v>8.5</v>
      </c>
      <c r="ED17" s="37">
        <v>7.9</v>
      </c>
      <c r="EE17" s="37">
        <v>7.8</v>
      </c>
      <c r="EF17" s="37">
        <v>7.7</v>
      </c>
      <c r="EG17" s="37">
        <v>7.5</v>
      </c>
      <c r="EH17" s="37">
        <v>7.3</v>
      </c>
      <c r="EI17" s="37">
        <v>7.1</v>
      </c>
      <c r="EJ17" s="37">
        <v>6.9</v>
      </c>
      <c r="EK17" s="37">
        <v>6.9</v>
      </c>
      <c r="EL17" s="37">
        <v>6.8</v>
      </c>
      <c r="EM17" s="37">
        <v>6.7</v>
      </c>
      <c r="EO17" s="37"/>
      <c r="EP17" s="36" t="s">
        <v>13</v>
      </c>
      <c r="EQ17" s="37">
        <v>17</v>
      </c>
      <c r="ER17" s="37">
        <v>17.600000000000001</v>
      </c>
      <c r="ES17" s="37">
        <v>17.8</v>
      </c>
      <c r="ET17" s="37">
        <v>17.7</v>
      </c>
      <c r="EU17" s="37">
        <v>17.7</v>
      </c>
      <c r="EV17" s="37">
        <v>17.5</v>
      </c>
      <c r="EW17" s="37">
        <v>17.5</v>
      </c>
      <c r="EX17" s="37">
        <v>17.7</v>
      </c>
      <c r="EY17" s="37">
        <v>17.100000000000001</v>
      </c>
      <c r="EZ17" s="37">
        <v>16.2</v>
      </c>
      <c r="FA17" s="37">
        <v>15.9</v>
      </c>
      <c r="FB17" s="37">
        <v>16.100000000000001</v>
      </c>
      <c r="FC17" s="37">
        <v>15.8</v>
      </c>
      <c r="FD17" s="37">
        <v>15</v>
      </c>
      <c r="FE17" s="37">
        <v>14.6</v>
      </c>
      <c r="FF17" s="37">
        <v>14.2</v>
      </c>
      <c r="FG17" s="37">
        <v>13.9</v>
      </c>
      <c r="FH17" s="37">
        <v>13.5</v>
      </c>
      <c r="FI17" s="37">
        <v>13.4</v>
      </c>
      <c r="FJ17" s="37">
        <v>13.4</v>
      </c>
      <c r="FK17" s="37">
        <v>13.5</v>
      </c>
    </row>
    <row r="18" spans="1:167" ht="14.5">
      <c r="A18" s="37"/>
      <c r="B18" s="36" t="s">
        <v>191</v>
      </c>
      <c r="C18" s="37">
        <v>0</v>
      </c>
      <c r="D18" s="37">
        <v>0</v>
      </c>
      <c r="E18" s="37">
        <v>0</v>
      </c>
      <c r="F18" s="37">
        <v>0</v>
      </c>
      <c r="G18" s="37">
        <v>0</v>
      </c>
      <c r="H18" s="37">
        <v>0</v>
      </c>
      <c r="I18" s="37">
        <v>0</v>
      </c>
      <c r="J18" s="37">
        <v>0</v>
      </c>
      <c r="K18" s="37">
        <v>0</v>
      </c>
      <c r="L18" s="37">
        <v>0</v>
      </c>
      <c r="M18" s="37">
        <v>0</v>
      </c>
      <c r="N18" s="37">
        <v>0</v>
      </c>
      <c r="O18" s="37">
        <v>0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36" t="s">
        <v>191</v>
      </c>
      <c r="AA18" s="37">
        <v>0</v>
      </c>
      <c r="AB18" s="37">
        <v>0</v>
      </c>
      <c r="AC18" s="37">
        <v>0</v>
      </c>
      <c r="AD18" s="37">
        <v>0</v>
      </c>
      <c r="AE18" s="37">
        <v>0</v>
      </c>
      <c r="AF18" s="37">
        <v>0</v>
      </c>
      <c r="AG18" s="37">
        <v>0</v>
      </c>
      <c r="AH18" s="37">
        <v>0</v>
      </c>
      <c r="AI18" s="37">
        <v>0</v>
      </c>
      <c r="AJ18" s="37">
        <v>0</v>
      </c>
      <c r="AK18" s="37">
        <v>0</v>
      </c>
      <c r="AL18" s="37">
        <v>0</v>
      </c>
      <c r="AM18" s="37">
        <v>0</v>
      </c>
      <c r="AN18" s="37">
        <v>0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36" t="s">
        <v>191</v>
      </c>
      <c r="AY18" s="37">
        <v>0</v>
      </c>
      <c r="AZ18" s="37">
        <v>0</v>
      </c>
      <c r="BA18" s="37">
        <v>0</v>
      </c>
      <c r="BB18" s="37">
        <v>0</v>
      </c>
      <c r="BC18" s="37">
        <v>0</v>
      </c>
      <c r="BD18" s="37">
        <v>0</v>
      </c>
      <c r="BE18" s="37">
        <v>0</v>
      </c>
      <c r="BF18" s="37">
        <v>0</v>
      </c>
      <c r="BG18" s="37">
        <v>0</v>
      </c>
      <c r="BH18" s="37">
        <v>0</v>
      </c>
      <c r="BI18" s="37">
        <v>0</v>
      </c>
      <c r="BJ18" s="37">
        <v>0</v>
      </c>
      <c r="BK18" s="37">
        <v>0</v>
      </c>
      <c r="BL18" s="37">
        <v>0</v>
      </c>
      <c r="BM18" s="37">
        <v>0</v>
      </c>
      <c r="BN18" s="37">
        <v>0</v>
      </c>
      <c r="BO18" s="37">
        <v>0</v>
      </c>
      <c r="BP18" s="37">
        <v>0</v>
      </c>
      <c r="BQ18" s="37">
        <v>0</v>
      </c>
      <c r="BR18" s="37">
        <v>0</v>
      </c>
      <c r="BS18" s="37">
        <v>0</v>
      </c>
      <c r="BU18" s="37"/>
      <c r="BV18" s="36" t="s">
        <v>191</v>
      </c>
      <c r="BW18" s="37">
        <v>0</v>
      </c>
      <c r="BX18" s="37">
        <v>0</v>
      </c>
      <c r="BY18" s="37">
        <v>0</v>
      </c>
      <c r="BZ18" s="37">
        <v>0</v>
      </c>
      <c r="CA18" s="37">
        <v>0</v>
      </c>
      <c r="CB18" s="37">
        <v>0</v>
      </c>
      <c r="CC18" s="37">
        <v>0</v>
      </c>
      <c r="CD18" s="37">
        <v>0</v>
      </c>
      <c r="CE18" s="37">
        <v>0</v>
      </c>
      <c r="CF18" s="37">
        <v>0</v>
      </c>
      <c r="CG18" s="37">
        <v>0</v>
      </c>
      <c r="CH18" s="37">
        <v>0</v>
      </c>
      <c r="CI18" s="37">
        <v>0</v>
      </c>
      <c r="CJ18" s="37">
        <v>0</v>
      </c>
      <c r="CK18" s="37">
        <v>0</v>
      </c>
      <c r="CL18" s="37">
        <v>0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36" t="s">
        <v>191</v>
      </c>
      <c r="CU18" s="37">
        <v>0</v>
      </c>
      <c r="CV18" s="37">
        <v>0</v>
      </c>
      <c r="CW18" s="37">
        <v>0</v>
      </c>
      <c r="CX18" s="37">
        <v>0</v>
      </c>
      <c r="CY18" s="37">
        <v>0</v>
      </c>
      <c r="CZ18" s="37">
        <v>0</v>
      </c>
      <c r="DA18" s="37">
        <v>0</v>
      </c>
      <c r="DB18" s="37">
        <v>0</v>
      </c>
      <c r="DC18" s="37">
        <v>0</v>
      </c>
      <c r="DD18" s="37">
        <v>0</v>
      </c>
      <c r="DE18" s="37">
        <v>0</v>
      </c>
      <c r="DF18" s="37">
        <v>0</v>
      </c>
      <c r="DG18" s="37">
        <v>0</v>
      </c>
      <c r="DH18" s="37">
        <v>0</v>
      </c>
      <c r="DI18" s="37">
        <v>0</v>
      </c>
      <c r="DJ18" s="37">
        <v>0</v>
      </c>
      <c r="DK18" s="37">
        <v>0</v>
      </c>
      <c r="DL18" s="37">
        <v>0</v>
      </c>
      <c r="DM18" s="37">
        <v>0</v>
      </c>
      <c r="DN18" s="37">
        <v>0</v>
      </c>
      <c r="DO18" s="37">
        <v>0</v>
      </c>
      <c r="DQ18" s="37"/>
      <c r="DR18" s="36" t="s">
        <v>191</v>
      </c>
      <c r="DS18" s="37">
        <v>0</v>
      </c>
      <c r="DT18" s="37">
        <v>0</v>
      </c>
      <c r="DU18" s="37">
        <v>0</v>
      </c>
      <c r="DV18" s="37">
        <v>0</v>
      </c>
      <c r="DW18" s="37">
        <v>0</v>
      </c>
      <c r="DX18" s="37">
        <v>0</v>
      </c>
      <c r="DY18" s="37">
        <v>0</v>
      </c>
      <c r="DZ18" s="37">
        <v>0</v>
      </c>
      <c r="EA18" s="37">
        <v>0</v>
      </c>
      <c r="EB18" s="37">
        <v>0</v>
      </c>
      <c r="EC18" s="37">
        <v>0</v>
      </c>
      <c r="ED18" s="37">
        <v>0</v>
      </c>
      <c r="EE18" s="37">
        <v>0</v>
      </c>
      <c r="EF18" s="37">
        <v>0</v>
      </c>
      <c r="EG18" s="37">
        <v>0</v>
      </c>
      <c r="EH18" s="37">
        <v>0</v>
      </c>
      <c r="EI18" s="37">
        <v>0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191</v>
      </c>
      <c r="EQ18" s="37">
        <v>0</v>
      </c>
      <c r="ER18" s="37">
        <v>0</v>
      </c>
      <c r="ES18" s="37">
        <v>0</v>
      </c>
      <c r="ET18" s="37">
        <v>0</v>
      </c>
      <c r="EU18" s="37">
        <v>0</v>
      </c>
      <c r="EV18" s="37">
        <v>0</v>
      </c>
      <c r="EW18" s="37">
        <v>0</v>
      </c>
      <c r="EX18" s="37">
        <v>0</v>
      </c>
      <c r="EY18" s="37">
        <v>0</v>
      </c>
      <c r="EZ18" s="37">
        <v>0</v>
      </c>
      <c r="FA18" s="37">
        <v>0</v>
      </c>
      <c r="FB18" s="37">
        <v>0</v>
      </c>
      <c r="FC18" s="37">
        <v>0</v>
      </c>
      <c r="FD18" s="37">
        <v>0</v>
      </c>
      <c r="FE18" s="37">
        <v>0</v>
      </c>
      <c r="FF18" s="37">
        <v>0</v>
      </c>
      <c r="FG18" s="37">
        <v>0</v>
      </c>
      <c r="FH18" s="37">
        <v>0</v>
      </c>
      <c r="FI18" s="37">
        <v>0</v>
      </c>
      <c r="FJ18" s="37">
        <v>0</v>
      </c>
      <c r="FK18" s="37">
        <v>0</v>
      </c>
    </row>
    <row r="19" spans="1:167" ht="15.5">
      <c r="A19" s="37"/>
      <c r="B19" s="21" t="s">
        <v>163</v>
      </c>
      <c r="C19" s="37">
        <v>1.6</v>
      </c>
      <c r="D19" s="37">
        <v>1.5</v>
      </c>
      <c r="E19" s="37">
        <v>1.4</v>
      </c>
      <c r="F19" s="37">
        <v>1.4</v>
      </c>
      <c r="G19" s="37">
        <v>1.4</v>
      </c>
      <c r="H19" s="37">
        <v>1.4</v>
      </c>
      <c r="I19" s="37">
        <v>1.4</v>
      </c>
      <c r="J19" s="37">
        <v>1.4</v>
      </c>
      <c r="K19" s="37">
        <v>1.5</v>
      </c>
      <c r="L19" s="37">
        <v>1.5</v>
      </c>
      <c r="M19" s="37">
        <v>1.7</v>
      </c>
      <c r="N19" s="37">
        <v>1.8</v>
      </c>
      <c r="O19" s="37">
        <v>2</v>
      </c>
      <c r="P19" s="37">
        <v>2.1</v>
      </c>
      <c r="Q19" s="37">
        <v>2.4</v>
      </c>
      <c r="R19" s="37">
        <v>2.7</v>
      </c>
      <c r="S19" s="37">
        <v>3</v>
      </c>
      <c r="T19" s="37">
        <v>3.3</v>
      </c>
      <c r="U19" s="37">
        <v>3.5</v>
      </c>
      <c r="V19" s="37">
        <v>3.7</v>
      </c>
      <c r="W19" s="37">
        <v>3.9</v>
      </c>
      <c r="Y19" s="37"/>
      <c r="Z19" s="21" t="s">
        <v>163</v>
      </c>
      <c r="AA19" s="37">
        <v>0.2</v>
      </c>
      <c r="AB19" s="37">
        <v>0.2</v>
      </c>
      <c r="AC19" s="37">
        <v>0.2</v>
      </c>
      <c r="AD19" s="37">
        <v>0.2</v>
      </c>
      <c r="AE19" s="37">
        <v>0.2</v>
      </c>
      <c r="AF19" s="37">
        <v>0.3</v>
      </c>
      <c r="AG19" s="37">
        <v>0.3</v>
      </c>
      <c r="AH19" s="37">
        <v>0.3</v>
      </c>
      <c r="AI19" s="37">
        <v>0.4</v>
      </c>
      <c r="AJ19" s="37">
        <v>0.5</v>
      </c>
      <c r="AK19" s="37">
        <v>0.5</v>
      </c>
      <c r="AL19" s="37">
        <v>0.6</v>
      </c>
      <c r="AM19" s="37">
        <v>0.7</v>
      </c>
      <c r="AN19" s="37">
        <v>0.8</v>
      </c>
      <c r="AO19" s="37">
        <v>0.9</v>
      </c>
      <c r="AP19" s="37">
        <v>1.1000000000000001</v>
      </c>
      <c r="AQ19" s="37">
        <v>1.2</v>
      </c>
      <c r="AR19" s="37">
        <v>1.4</v>
      </c>
      <c r="AS19" s="37">
        <v>1.4</v>
      </c>
      <c r="AT19" s="37">
        <v>1.5</v>
      </c>
      <c r="AU19" s="37">
        <v>1.6</v>
      </c>
      <c r="AW19" s="37"/>
      <c r="AX19" s="21" t="s">
        <v>163</v>
      </c>
      <c r="AY19" s="37">
        <v>10</v>
      </c>
      <c r="AZ19" s="37">
        <v>11.5</v>
      </c>
      <c r="BA19" s="37">
        <v>11.4</v>
      </c>
      <c r="BB19" s="37">
        <v>12.9</v>
      </c>
      <c r="BC19" s="37">
        <v>13.3</v>
      </c>
      <c r="BD19" s="37">
        <v>13.6</v>
      </c>
      <c r="BE19" s="37">
        <v>15.1</v>
      </c>
      <c r="BF19" s="37">
        <v>16.7</v>
      </c>
      <c r="BG19" s="37">
        <v>16.8</v>
      </c>
      <c r="BH19" s="37">
        <v>18.899999999999999</v>
      </c>
      <c r="BI19" s="37">
        <v>20.100000000000001</v>
      </c>
      <c r="BJ19" s="37">
        <v>22.9</v>
      </c>
      <c r="BK19" s="37">
        <v>26.4</v>
      </c>
      <c r="BL19" s="37">
        <v>29.1</v>
      </c>
      <c r="BM19" s="37">
        <v>32.6</v>
      </c>
      <c r="BN19" s="37">
        <v>36.700000000000003</v>
      </c>
      <c r="BO19" s="37">
        <v>41.6</v>
      </c>
      <c r="BP19" s="37">
        <v>45.9</v>
      </c>
      <c r="BQ19" s="37">
        <v>48.7</v>
      </c>
      <c r="BR19" s="37">
        <v>51.8</v>
      </c>
      <c r="BS19" s="37">
        <v>54.8</v>
      </c>
      <c r="BU19" s="37"/>
      <c r="BV19" s="21" t="s">
        <v>163</v>
      </c>
      <c r="BW19" s="37">
        <v>0.9</v>
      </c>
      <c r="BX19" s="37">
        <v>0.9</v>
      </c>
      <c r="BY19" s="37">
        <v>0.9</v>
      </c>
      <c r="BZ19" s="37">
        <v>0.9</v>
      </c>
      <c r="CA19" s="37">
        <v>1</v>
      </c>
      <c r="CB19" s="37">
        <v>1.2</v>
      </c>
      <c r="CC19" s="37">
        <v>1.1000000000000001</v>
      </c>
      <c r="CD19" s="37">
        <v>1.1000000000000001</v>
      </c>
      <c r="CE19" s="37">
        <v>0.9</v>
      </c>
      <c r="CF19" s="37">
        <v>0.8</v>
      </c>
      <c r="CG19" s="37">
        <v>0.7</v>
      </c>
      <c r="CH19" s="37">
        <v>0.5</v>
      </c>
      <c r="CI19" s="37">
        <v>0.3</v>
      </c>
      <c r="CJ19" s="37">
        <v>0.2</v>
      </c>
      <c r="CK19" s="37">
        <v>0.2</v>
      </c>
      <c r="CL19" s="37">
        <v>0.2</v>
      </c>
      <c r="CM19" s="37">
        <v>0.1</v>
      </c>
      <c r="CN19" s="37">
        <v>0.1</v>
      </c>
      <c r="CO19" s="37">
        <v>0.1</v>
      </c>
      <c r="CP19" s="37">
        <v>0.1</v>
      </c>
      <c r="CQ19" s="37">
        <v>0.1</v>
      </c>
      <c r="CS19" s="37"/>
      <c r="CT19" s="21" t="s">
        <v>163</v>
      </c>
      <c r="CU19" s="37">
        <v>1.3</v>
      </c>
      <c r="CV19" s="37">
        <v>1.3</v>
      </c>
      <c r="CW19" s="37">
        <v>1.3</v>
      </c>
      <c r="CX19" s="37">
        <v>1.3</v>
      </c>
      <c r="CY19" s="37">
        <v>1.3</v>
      </c>
      <c r="CZ19" s="37">
        <v>1</v>
      </c>
      <c r="DA19" s="37">
        <v>1</v>
      </c>
      <c r="DB19" s="37">
        <v>1</v>
      </c>
      <c r="DC19" s="37">
        <v>1.1000000000000001</v>
      </c>
      <c r="DD19" s="37">
        <v>1.2</v>
      </c>
      <c r="DE19" s="37">
        <v>1.2</v>
      </c>
      <c r="DF19" s="37">
        <v>1.3</v>
      </c>
      <c r="DG19" s="37">
        <v>1.5</v>
      </c>
      <c r="DH19" s="37">
        <v>1.7</v>
      </c>
      <c r="DI19" s="37">
        <v>2</v>
      </c>
      <c r="DJ19" s="37">
        <v>2.2999999999999998</v>
      </c>
      <c r="DK19" s="37">
        <v>2.7</v>
      </c>
      <c r="DL19" s="37">
        <v>3.1</v>
      </c>
      <c r="DM19" s="37">
        <v>3.3</v>
      </c>
      <c r="DN19" s="37">
        <v>3.5</v>
      </c>
      <c r="DO19" s="37">
        <v>3.7</v>
      </c>
      <c r="DQ19" s="37"/>
      <c r="DR19" s="21" t="s">
        <v>163</v>
      </c>
      <c r="DS19" s="37">
        <v>5.2</v>
      </c>
      <c r="DT19" s="37">
        <v>4.5</v>
      </c>
      <c r="DU19" s="37">
        <v>4.3</v>
      </c>
      <c r="DV19" s="37">
        <v>4.5999999999999996</v>
      </c>
      <c r="DW19" s="37">
        <v>6.1</v>
      </c>
      <c r="DX19" s="37">
        <v>7</v>
      </c>
      <c r="DY19" s="37">
        <v>7.8</v>
      </c>
      <c r="DZ19" s="37">
        <v>8.1</v>
      </c>
      <c r="EA19" s="37">
        <v>8.4</v>
      </c>
      <c r="EB19" s="37">
        <v>8.6999999999999993</v>
      </c>
      <c r="EC19" s="37">
        <v>8.4</v>
      </c>
      <c r="ED19" s="37">
        <v>7.1</v>
      </c>
      <c r="EE19" s="37">
        <v>6.4</v>
      </c>
      <c r="EF19" s="37">
        <v>5.5</v>
      </c>
      <c r="EG19" s="37">
        <v>5</v>
      </c>
      <c r="EH19" s="37">
        <v>4.5</v>
      </c>
      <c r="EI19" s="37">
        <v>4.0999999999999996</v>
      </c>
      <c r="EJ19" s="37">
        <v>3.7</v>
      </c>
      <c r="EK19" s="37">
        <v>3.5</v>
      </c>
      <c r="EL19" s="37">
        <v>3.4</v>
      </c>
      <c r="EM19" s="37">
        <v>3.2</v>
      </c>
      <c r="EO19" s="37"/>
      <c r="EP19" s="21" t="s">
        <v>163</v>
      </c>
      <c r="EQ19" s="37">
        <v>4.3</v>
      </c>
      <c r="ER19" s="37">
        <v>4.2</v>
      </c>
      <c r="ES19" s="37">
        <v>4.4000000000000004</v>
      </c>
      <c r="ET19" s="37">
        <v>4.2</v>
      </c>
      <c r="EU19" s="37">
        <v>4.0999999999999996</v>
      </c>
      <c r="EV19" s="37">
        <v>4</v>
      </c>
      <c r="EW19" s="37">
        <v>3.8</v>
      </c>
      <c r="EX19" s="37">
        <v>3.8</v>
      </c>
      <c r="EY19" s="37">
        <v>3.6</v>
      </c>
      <c r="EZ19" s="37">
        <v>3.4</v>
      </c>
      <c r="FA19" s="37">
        <v>3.4</v>
      </c>
      <c r="FB19" s="37">
        <v>3.6</v>
      </c>
      <c r="FC19" s="37">
        <v>3.9</v>
      </c>
      <c r="FD19" s="37">
        <v>4.2</v>
      </c>
      <c r="FE19" s="37">
        <v>4.7</v>
      </c>
      <c r="FF19" s="37">
        <v>5.2</v>
      </c>
      <c r="FG19" s="37">
        <v>5.9</v>
      </c>
      <c r="FH19" s="37">
        <v>6.4</v>
      </c>
      <c r="FI19" s="37">
        <v>6.8</v>
      </c>
      <c r="FJ19" s="37">
        <v>7.1</v>
      </c>
      <c r="FK19" s="37">
        <v>7.5</v>
      </c>
    </row>
    <row r="20" spans="1:167" ht="14.5">
      <c r="A20" s="37"/>
      <c r="B20" s="36" t="s">
        <v>15</v>
      </c>
      <c r="C20" s="37">
        <v>16.600000000000001</v>
      </c>
      <c r="D20" s="37">
        <v>15.5</v>
      </c>
      <c r="E20" s="37">
        <v>14.8</v>
      </c>
      <c r="F20" s="37">
        <v>15.3</v>
      </c>
      <c r="G20" s="37">
        <v>15.5</v>
      </c>
      <c r="H20" s="37">
        <v>15.4</v>
      </c>
      <c r="I20" s="37">
        <v>15.1</v>
      </c>
      <c r="J20" s="37">
        <v>15.2</v>
      </c>
      <c r="K20" s="37">
        <v>15.2</v>
      </c>
      <c r="L20" s="37">
        <v>14.8</v>
      </c>
      <c r="M20" s="37">
        <v>13.9</v>
      </c>
      <c r="N20" s="37">
        <v>12.9</v>
      </c>
      <c r="O20" s="37">
        <v>12.2</v>
      </c>
      <c r="P20" s="37">
        <v>11.1</v>
      </c>
      <c r="Q20" s="37">
        <v>10</v>
      </c>
      <c r="R20" s="37">
        <v>9</v>
      </c>
      <c r="S20" s="37">
        <v>8</v>
      </c>
      <c r="T20" s="37">
        <v>7.1</v>
      </c>
      <c r="U20" s="37">
        <v>6.7</v>
      </c>
      <c r="V20" s="37">
        <v>6.4</v>
      </c>
      <c r="W20" s="37">
        <v>6</v>
      </c>
      <c r="Y20" s="37"/>
      <c r="Z20" s="36" t="s">
        <v>15</v>
      </c>
      <c r="AA20" s="37">
        <v>5.0999999999999996</v>
      </c>
      <c r="AB20" s="37">
        <v>5</v>
      </c>
      <c r="AC20" s="37">
        <v>5.2</v>
      </c>
      <c r="AD20" s="37">
        <v>4.5999999999999996</v>
      </c>
      <c r="AE20" s="37">
        <v>4.3</v>
      </c>
      <c r="AF20" s="37">
        <v>5.6</v>
      </c>
      <c r="AG20" s="37">
        <v>6.5</v>
      </c>
      <c r="AH20" s="37">
        <v>6.9</v>
      </c>
      <c r="AI20" s="37">
        <v>7.5</v>
      </c>
      <c r="AJ20" s="37">
        <v>7.8</v>
      </c>
      <c r="AK20" s="37">
        <v>8</v>
      </c>
      <c r="AL20" s="37">
        <v>8.1</v>
      </c>
      <c r="AM20" s="37">
        <v>6.9</v>
      </c>
      <c r="AN20" s="37">
        <v>6.2</v>
      </c>
      <c r="AO20" s="37">
        <v>5.5</v>
      </c>
      <c r="AP20" s="37">
        <v>4.9000000000000004</v>
      </c>
      <c r="AQ20" s="37">
        <v>4.4000000000000004</v>
      </c>
      <c r="AR20" s="37">
        <v>3.9</v>
      </c>
      <c r="AS20" s="37">
        <v>3.7</v>
      </c>
      <c r="AT20" s="37">
        <v>3.4</v>
      </c>
      <c r="AU20" s="37">
        <v>3.2</v>
      </c>
      <c r="AW20" s="37"/>
      <c r="AX20" s="36" t="s">
        <v>15</v>
      </c>
      <c r="AY20" s="37">
        <v>14.5</v>
      </c>
      <c r="AZ20" s="37">
        <v>16.8</v>
      </c>
      <c r="BA20" s="37">
        <v>16.7</v>
      </c>
      <c r="BB20" s="37">
        <v>18.8</v>
      </c>
      <c r="BC20" s="37">
        <v>19.399999999999999</v>
      </c>
      <c r="BD20" s="37">
        <v>19.8</v>
      </c>
      <c r="BE20" s="37">
        <v>22.1</v>
      </c>
      <c r="BF20" s="37">
        <v>23.6</v>
      </c>
      <c r="BG20" s="37">
        <v>21.8</v>
      </c>
      <c r="BH20" s="37">
        <v>21.8</v>
      </c>
      <c r="BI20" s="37">
        <v>19.399999999999999</v>
      </c>
      <c r="BJ20" s="37">
        <v>18.3</v>
      </c>
      <c r="BK20" s="37">
        <v>17</v>
      </c>
      <c r="BL20" s="37">
        <v>13.4</v>
      </c>
      <c r="BM20" s="37">
        <v>10.5</v>
      </c>
      <c r="BN20" s="37">
        <v>8.1999999999999993</v>
      </c>
      <c r="BO20" s="37">
        <v>6.5</v>
      </c>
      <c r="BP20" s="37">
        <v>5.0999999999999996</v>
      </c>
      <c r="BQ20" s="37">
        <v>4.4000000000000004</v>
      </c>
      <c r="BR20" s="37">
        <v>3.9</v>
      </c>
      <c r="BS20" s="37">
        <v>3.4</v>
      </c>
      <c r="BU20" s="37"/>
      <c r="BV20" s="36" t="s">
        <v>15</v>
      </c>
      <c r="BW20" s="37">
        <v>1.6</v>
      </c>
      <c r="BX20" s="37">
        <v>1.7</v>
      </c>
      <c r="BY20" s="37">
        <v>1.7</v>
      </c>
      <c r="BZ20" s="37">
        <v>1.6</v>
      </c>
      <c r="CA20" s="37">
        <v>1.9</v>
      </c>
      <c r="CB20" s="37">
        <v>2.1</v>
      </c>
      <c r="CC20" s="37">
        <v>2.1</v>
      </c>
      <c r="CD20" s="37">
        <v>2</v>
      </c>
      <c r="CE20" s="37">
        <v>1.8</v>
      </c>
      <c r="CF20" s="37">
        <v>1.7</v>
      </c>
      <c r="CG20" s="37">
        <v>1.6</v>
      </c>
      <c r="CH20" s="37">
        <v>1.2</v>
      </c>
      <c r="CI20" s="37">
        <v>0.9</v>
      </c>
      <c r="CJ20" s="37">
        <v>0.8</v>
      </c>
      <c r="CK20" s="37">
        <v>0.8</v>
      </c>
      <c r="CL20" s="37">
        <v>0.7</v>
      </c>
      <c r="CM20" s="37">
        <v>0.7</v>
      </c>
      <c r="CN20" s="37">
        <v>0.6</v>
      </c>
      <c r="CO20" s="37">
        <v>0.6</v>
      </c>
      <c r="CP20" s="37">
        <v>0.6</v>
      </c>
      <c r="CQ20" s="37">
        <v>0.5</v>
      </c>
      <c r="CS20" s="37"/>
      <c r="CT20" s="36" t="s">
        <v>15</v>
      </c>
      <c r="CU20" s="37">
        <v>1.1000000000000001</v>
      </c>
      <c r="CV20" s="37">
        <v>1.1000000000000001</v>
      </c>
      <c r="CW20" s="37">
        <v>1.1000000000000001</v>
      </c>
      <c r="CX20" s="37">
        <v>1.1000000000000001</v>
      </c>
      <c r="CY20" s="37">
        <v>1.1000000000000001</v>
      </c>
      <c r="CZ20" s="37">
        <v>0.9</v>
      </c>
      <c r="DA20" s="37">
        <v>0.8</v>
      </c>
      <c r="DB20" s="37">
        <v>0.8</v>
      </c>
      <c r="DC20" s="37">
        <v>0.9</v>
      </c>
      <c r="DD20" s="37">
        <v>0.9</v>
      </c>
      <c r="DE20" s="37">
        <v>0.8</v>
      </c>
      <c r="DF20" s="37">
        <v>0.7</v>
      </c>
      <c r="DG20" s="37">
        <v>0.7</v>
      </c>
      <c r="DH20" s="37">
        <v>0.7</v>
      </c>
      <c r="DI20" s="37">
        <v>0.7</v>
      </c>
      <c r="DJ20" s="37">
        <v>0.6</v>
      </c>
      <c r="DK20" s="37">
        <v>0.5</v>
      </c>
      <c r="DL20" s="37">
        <v>0.4</v>
      </c>
      <c r="DM20" s="37">
        <v>0.4</v>
      </c>
      <c r="DN20" s="37">
        <v>0.4</v>
      </c>
      <c r="DO20" s="37">
        <v>0.3</v>
      </c>
      <c r="DQ20" s="37"/>
      <c r="DR20" s="36" t="s">
        <v>15</v>
      </c>
      <c r="DS20" s="37">
        <v>0.8</v>
      </c>
      <c r="DT20" s="37">
        <v>0.7</v>
      </c>
      <c r="DU20" s="37">
        <v>0.7</v>
      </c>
      <c r="DV20" s="37">
        <v>0.7</v>
      </c>
      <c r="DW20" s="37">
        <v>1</v>
      </c>
      <c r="DX20" s="37">
        <v>1.1000000000000001</v>
      </c>
      <c r="DY20" s="37">
        <v>1.2</v>
      </c>
      <c r="DZ20" s="37">
        <v>1.3</v>
      </c>
      <c r="EA20" s="37">
        <v>1.5</v>
      </c>
      <c r="EB20" s="37">
        <v>1.6</v>
      </c>
      <c r="EC20" s="37">
        <v>1.7</v>
      </c>
      <c r="ED20" s="37">
        <v>1.6</v>
      </c>
      <c r="EE20" s="37">
        <v>1.6</v>
      </c>
      <c r="EF20" s="37">
        <v>1.7</v>
      </c>
      <c r="EG20" s="37">
        <v>1.7</v>
      </c>
      <c r="EH20" s="37">
        <v>1.7</v>
      </c>
      <c r="EI20" s="37">
        <v>1.7</v>
      </c>
      <c r="EJ20" s="37">
        <v>1.7</v>
      </c>
      <c r="EK20" s="37">
        <v>1.7</v>
      </c>
      <c r="EL20" s="37">
        <v>1.8</v>
      </c>
      <c r="EM20" s="37">
        <v>1.8</v>
      </c>
      <c r="EO20" s="37"/>
      <c r="EP20" s="36" t="s">
        <v>15</v>
      </c>
      <c r="EQ20" s="37">
        <v>6.9</v>
      </c>
      <c r="ER20" s="37">
        <v>6.7</v>
      </c>
      <c r="ES20" s="37">
        <v>6.9</v>
      </c>
      <c r="ET20" s="37">
        <v>6.6</v>
      </c>
      <c r="EU20" s="37">
        <v>6.4</v>
      </c>
      <c r="EV20" s="37">
        <v>6.3</v>
      </c>
      <c r="EW20" s="37">
        <v>6.1</v>
      </c>
      <c r="EX20" s="37">
        <v>6</v>
      </c>
      <c r="EY20" s="37">
        <v>5.6</v>
      </c>
      <c r="EZ20" s="37">
        <v>5.2</v>
      </c>
      <c r="FA20" s="37">
        <v>5</v>
      </c>
      <c r="FB20" s="37">
        <v>5</v>
      </c>
      <c r="FC20" s="37">
        <v>4.8</v>
      </c>
      <c r="FD20" s="37">
        <v>4.7</v>
      </c>
      <c r="FE20" s="37">
        <v>4.4000000000000004</v>
      </c>
      <c r="FF20" s="37">
        <v>4.2</v>
      </c>
      <c r="FG20" s="37">
        <v>4</v>
      </c>
      <c r="FH20" s="37">
        <v>3.8</v>
      </c>
      <c r="FI20" s="37">
        <v>3.7</v>
      </c>
      <c r="FJ20" s="37">
        <v>3.7</v>
      </c>
      <c r="FK20" s="37">
        <v>3.6</v>
      </c>
    </row>
    <row r="21" spans="1:167" ht="14.5">
      <c r="A21" s="206"/>
      <c r="B21" s="206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Y21" s="206"/>
      <c r="Z21" s="206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W21" s="206"/>
      <c r="AX21" s="206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U21" s="206"/>
      <c r="BV21" s="206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S21" s="206"/>
      <c r="CT21" s="206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Q21" s="206"/>
      <c r="DR21" s="206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O21" s="206"/>
      <c r="EP21" s="206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</row>
    <row r="22" spans="1:167" ht="14.5">
      <c r="A22" s="37"/>
      <c r="B22" s="19" t="s">
        <v>16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Y22" s="37"/>
      <c r="Z22" s="19" t="s">
        <v>16</v>
      </c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W22" s="37"/>
      <c r="AX22" s="19" t="s">
        <v>16</v>
      </c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U22" s="37"/>
      <c r="BV22" s="19" t="s">
        <v>16</v>
      </c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S22" s="37"/>
      <c r="CT22" s="19" t="s">
        <v>16</v>
      </c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Q22" s="37"/>
      <c r="DR22" s="19" t="s">
        <v>16</v>
      </c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O22" s="37"/>
      <c r="EP22" s="19" t="s">
        <v>16</v>
      </c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</row>
    <row r="23" spans="1:167" ht="14.5">
      <c r="A23" s="37"/>
      <c r="B23" s="36" t="s">
        <v>11</v>
      </c>
      <c r="C23" s="37">
        <v>70.8</v>
      </c>
      <c r="D23" s="37">
        <v>70.8</v>
      </c>
      <c r="E23" s="37">
        <v>70.5</v>
      </c>
      <c r="F23" s="37">
        <v>70.099999999999994</v>
      </c>
      <c r="G23" s="37">
        <v>70.400000000000006</v>
      </c>
      <c r="H23" s="37">
        <v>70.5</v>
      </c>
      <c r="I23" s="37">
        <v>70.7</v>
      </c>
      <c r="J23" s="37">
        <v>71.2</v>
      </c>
      <c r="K23" s="37">
        <v>71.7</v>
      </c>
      <c r="L23" s="37">
        <v>72.599999999999994</v>
      </c>
      <c r="M23" s="37">
        <v>73.599999999999994</v>
      </c>
      <c r="N23" s="37">
        <v>74.5</v>
      </c>
      <c r="O23" s="37">
        <v>75.599999999999994</v>
      </c>
      <c r="P23" s="37">
        <v>76.8</v>
      </c>
      <c r="Q23" s="37">
        <v>78</v>
      </c>
      <c r="R23" s="37">
        <v>79.099999999999994</v>
      </c>
      <c r="S23" s="37">
        <v>80.099999999999994</v>
      </c>
      <c r="T23" s="37">
        <v>81.099999999999994</v>
      </c>
      <c r="U23" s="37">
        <v>81.599999999999994</v>
      </c>
      <c r="V23" s="37">
        <v>82.1</v>
      </c>
      <c r="W23" s="37">
        <v>82.5</v>
      </c>
      <c r="Y23" s="37"/>
      <c r="Z23" s="36" t="s">
        <v>11</v>
      </c>
      <c r="AA23" s="37">
        <v>88.1</v>
      </c>
      <c r="AB23" s="37">
        <v>88.4</v>
      </c>
      <c r="AC23" s="37">
        <v>88.9</v>
      </c>
      <c r="AD23" s="37">
        <v>89.3</v>
      </c>
      <c r="AE23" s="37">
        <v>89.6</v>
      </c>
      <c r="AF23" s="37">
        <v>89.9</v>
      </c>
      <c r="AG23" s="37">
        <v>90.4</v>
      </c>
      <c r="AH23" s="37">
        <v>90.7</v>
      </c>
      <c r="AI23" s="37">
        <v>91.1</v>
      </c>
      <c r="AJ23" s="37">
        <v>91.5</v>
      </c>
      <c r="AK23" s="37">
        <v>92</v>
      </c>
      <c r="AL23" s="37">
        <v>92.5</v>
      </c>
      <c r="AM23" s="37">
        <v>93</v>
      </c>
      <c r="AN23" s="37">
        <v>93.6</v>
      </c>
      <c r="AO23" s="37">
        <v>94</v>
      </c>
      <c r="AP23" s="37">
        <v>94.4</v>
      </c>
      <c r="AQ23" s="37">
        <v>94.7</v>
      </c>
      <c r="AR23" s="37">
        <v>95</v>
      </c>
      <c r="AS23" s="37">
        <v>95.2</v>
      </c>
      <c r="AT23" s="37">
        <v>95.3</v>
      </c>
      <c r="AU23" s="37">
        <v>95.4</v>
      </c>
      <c r="AW23" s="37"/>
      <c r="AX23" s="36" t="s">
        <v>11</v>
      </c>
      <c r="AY23" s="37">
        <v>29.6</v>
      </c>
      <c r="AZ23" s="37">
        <v>28.6</v>
      </c>
      <c r="BA23" s="37">
        <v>27.9</v>
      </c>
      <c r="BB23" s="37">
        <v>27.4</v>
      </c>
      <c r="BC23" s="37">
        <v>26.7</v>
      </c>
      <c r="BD23" s="37">
        <v>25.9</v>
      </c>
      <c r="BE23" s="37">
        <v>25.3</v>
      </c>
      <c r="BF23" s="37">
        <v>24.9</v>
      </c>
      <c r="BG23" s="37">
        <v>25.1</v>
      </c>
      <c r="BH23" s="37">
        <v>25.1</v>
      </c>
      <c r="BI23" s="37">
        <v>25</v>
      </c>
      <c r="BJ23" s="37">
        <v>25.1</v>
      </c>
      <c r="BK23" s="37">
        <v>25.4</v>
      </c>
      <c r="BL23" s="37">
        <v>25.5</v>
      </c>
      <c r="BM23" s="37">
        <v>25.5</v>
      </c>
      <c r="BN23" s="37">
        <v>25.4</v>
      </c>
      <c r="BO23" s="37">
        <v>25.4</v>
      </c>
      <c r="BP23" s="37">
        <v>25.4</v>
      </c>
      <c r="BQ23" s="37">
        <v>25.3</v>
      </c>
      <c r="BR23" s="37">
        <v>25.3</v>
      </c>
      <c r="BS23" s="37">
        <v>25.3</v>
      </c>
      <c r="BU23" s="37"/>
      <c r="BV23" s="36" t="s">
        <v>11</v>
      </c>
      <c r="BW23" s="37">
        <v>45.3</v>
      </c>
      <c r="BX23" s="37">
        <v>45.1</v>
      </c>
      <c r="BY23" s="37">
        <v>45.1</v>
      </c>
      <c r="BZ23" s="37">
        <v>45.4</v>
      </c>
      <c r="CA23" s="37">
        <v>45.6</v>
      </c>
      <c r="CB23" s="37">
        <v>46</v>
      </c>
      <c r="CC23" s="37">
        <v>47</v>
      </c>
      <c r="CD23" s="37">
        <v>48.4</v>
      </c>
      <c r="CE23" s="37">
        <v>49.8</v>
      </c>
      <c r="CF23" s="37">
        <v>51</v>
      </c>
      <c r="CG23" s="37">
        <v>52.1</v>
      </c>
      <c r="CH23" s="37">
        <v>53.6</v>
      </c>
      <c r="CI23" s="37">
        <v>54.7</v>
      </c>
      <c r="CJ23" s="37">
        <v>55.2</v>
      </c>
      <c r="CK23" s="37">
        <v>55.7</v>
      </c>
      <c r="CL23" s="37">
        <v>56.2</v>
      </c>
      <c r="CM23" s="37">
        <v>56.6</v>
      </c>
      <c r="CN23" s="37">
        <v>57.1</v>
      </c>
      <c r="CO23" s="37">
        <v>57.3</v>
      </c>
      <c r="CP23" s="37">
        <v>57.5</v>
      </c>
      <c r="CQ23" s="37">
        <v>57.7</v>
      </c>
      <c r="CS23" s="37"/>
      <c r="CT23" s="36" t="s">
        <v>11</v>
      </c>
      <c r="CU23" s="37">
        <v>20</v>
      </c>
      <c r="CV23" s="37">
        <v>19.8</v>
      </c>
      <c r="CW23" s="37">
        <v>19.8</v>
      </c>
      <c r="CX23" s="37">
        <v>19.7</v>
      </c>
      <c r="CY23" s="37">
        <v>19.2</v>
      </c>
      <c r="CZ23" s="37">
        <v>18.8</v>
      </c>
      <c r="DA23" s="37">
        <v>17.8</v>
      </c>
      <c r="DB23" s="37">
        <v>17.5</v>
      </c>
      <c r="DC23" s="37">
        <v>16.899999999999999</v>
      </c>
      <c r="DD23" s="37">
        <v>16.3</v>
      </c>
      <c r="DE23" s="37">
        <v>15.9</v>
      </c>
      <c r="DF23" s="37">
        <v>15.7</v>
      </c>
      <c r="DG23" s="37">
        <v>15.5</v>
      </c>
      <c r="DH23" s="37">
        <v>15.7</v>
      </c>
      <c r="DI23" s="37">
        <v>15.9</v>
      </c>
      <c r="DJ23" s="37">
        <v>16</v>
      </c>
      <c r="DK23" s="37">
        <v>16.2</v>
      </c>
      <c r="DL23" s="37">
        <v>16.399999999999999</v>
      </c>
      <c r="DM23" s="37">
        <v>16.5</v>
      </c>
      <c r="DN23" s="37">
        <v>16.600000000000001</v>
      </c>
      <c r="DO23" s="37">
        <v>16.7</v>
      </c>
      <c r="DQ23" s="37"/>
      <c r="DR23" s="36" t="s">
        <v>11</v>
      </c>
      <c r="DS23" s="37">
        <v>6.1</v>
      </c>
      <c r="DT23" s="37">
        <v>6.1</v>
      </c>
      <c r="DU23" s="37">
        <v>5.8</v>
      </c>
      <c r="DV23" s="37">
        <v>6.3</v>
      </c>
      <c r="DW23" s="37">
        <v>6.3</v>
      </c>
      <c r="DX23" s="37">
        <v>6.4</v>
      </c>
      <c r="DY23" s="37">
        <v>6.6</v>
      </c>
      <c r="DZ23" s="37">
        <v>7</v>
      </c>
      <c r="EA23" s="37">
        <v>7.3</v>
      </c>
      <c r="EB23" s="37">
        <v>7.7</v>
      </c>
      <c r="EC23" s="37">
        <v>7.6</v>
      </c>
      <c r="ED23" s="37">
        <v>8</v>
      </c>
      <c r="EE23" s="37">
        <v>8.4</v>
      </c>
      <c r="EF23" s="37">
        <v>8.6999999999999993</v>
      </c>
      <c r="EG23" s="37">
        <v>9.1</v>
      </c>
      <c r="EH23" s="37">
        <v>9.5</v>
      </c>
      <c r="EI23" s="37">
        <v>10</v>
      </c>
      <c r="EJ23" s="37">
        <v>10.4</v>
      </c>
      <c r="EK23" s="37">
        <v>10.6</v>
      </c>
      <c r="EL23" s="37">
        <v>10.8</v>
      </c>
      <c r="EM23" s="37">
        <v>11</v>
      </c>
      <c r="EO23" s="37"/>
      <c r="EP23" s="36" t="s">
        <v>11</v>
      </c>
      <c r="EQ23" s="37">
        <v>41.3</v>
      </c>
      <c r="ER23" s="37">
        <v>40.9</v>
      </c>
      <c r="ES23" s="37">
        <v>40</v>
      </c>
      <c r="ET23" s="37">
        <v>39</v>
      </c>
      <c r="EU23" s="37">
        <v>38.1</v>
      </c>
      <c r="EV23" s="37">
        <v>37.799999999999997</v>
      </c>
      <c r="EW23" s="37">
        <v>37.6</v>
      </c>
      <c r="EX23" s="37">
        <v>37.5</v>
      </c>
      <c r="EY23" s="37">
        <v>37.4</v>
      </c>
      <c r="EZ23" s="37">
        <v>37.700000000000003</v>
      </c>
      <c r="FA23" s="37">
        <v>38.200000000000003</v>
      </c>
      <c r="FB23" s="37">
        <v>39.1</v>
      </c>
      <c r="FC23" s="37">
        <v>39.6</v>
      </c>
      <c r="FD23" s="37">
        <v>40.1</v>
      </c>
      <c r="FE23" s="37">
        <v>40.6</v>
      </c>
      <c r="FF23" s="37">
        <v>41.1</v>
      </c>
      <c r="FG23" s="37">
        <v>41.6</v>
      </c>
      <c r="FH23" s="37">
        <v>42.1</v>
      </c>
      <c r="FI23" s="37">
        <v>42.3</v>
      </c>
      <c r="FJ23" s="37">
        <v>42.6</v>
      </c>
      <c r="FK23" s="37">
        <v>42.8</v>
      </c>
    </row>
    <row r="24" spans="1:167" ht="14.5">
      <c r="A24" s="37"/>
      <c r="B24" s="36" t="s">
        <v>12</v>
      </c>
      <c r="C24" s="37">
        <v>0</v>
      </c>
      <c r="D24" s="37">
        <v>0</v>
      </c>
      <c r="E24" s="37">
        <v>0</v>
      </c>
      <c r="F24" s="37">
        <v>0</v>
      </c>
      <c r="G24" s="37">
        <v>0</v>
      </c>
      <c r="H24" s="37">
        <v>0.2</v>
      </c>
      <c r="I24" s="37">
        <v>0.4</v>
      </c>
      <c r="J24" s="37">
        <v>0.6</v>
      </c>
      <c r="K24" s="37">
        <v>0.7</v>
      </c>
      <c r="L24" s="37">
        <v>0.9</v>
      </c>
      <c r="M24" s="37">
        <v>1</v>
      </c>
      <c r="N24" s="37">
        <v>1.1000000000000001</v>
      </c>
      <c r="O24" s="37">
        <v>1</v>
      </c>
      <c r="P24" s="37">
        <v>0.9</v>
      </c>
      <c r="Q24" s="37">
        <v>0.8</v>
      </c>
      <c r="R24" s="37">
        <v>0.7</v>
      </c>
      <c r="S24" s="37">
        <v>0.7</v>
      </c>
      <c r="T24" s="37">
        <v>0.7</v>
      </c>
      <c r="U24" s="37">
        <v>0.7</v>
      </c>
      <c r="V24" s="37">
        <v>0.7</v>
      </c>
      <c r="W24" s="37">
        <v>0.7</v>
      </c>
      <c r="Y24" s="37"/>
      <c r="Z24" s="36" t="s">
        <v>12</v>
      </c>
      <c r="AA24" s="37">
        <v>5.6</v>
      </c>
      <c r="AB24" s="37">
        <v>5.6</v>
      </c>
      <c r="AC24" s="37">
        <v>5.4</v>
      </c>
      <c r="AD24" s="37">
        <v>5.5</v>
      </c>
      <c r="AE24" s="37">
        <v>5.5</v>
      </c>
      <c r="AF24" s="37">
        <v>5.5</v>
      </c>
      <c r="AG24" s="37">
        <v>5.2</v>
      </c>
      <c r="AH24" s="37">
        <v>5</v>
      </c>
      <c r="AI24" s="37">
        <v>4.8</v>
      </c>
      <c r="AJ24" s="37">
        <v>4.5</v>
      </c>
      <c r="AK24" s="37">
        <v>4.2</v>
      </c>
      <c r="AL24" s="37">
        <v>4</v>
      </c>
      <c r="AM24" s="37">
        <v>3.8</v>
      </c>
      <c r="AN24" s="37">
        <v>3.8</v>
      </c>
      <c r="AO24" s="37">
        <v>3.8</v>
      </c>
      <c r="AP24" s="37">
        <v>3.7</v>
      </c>
      <c r="AQ24" s="37">
        <v>3.7</v>
      </c>
      <c r="AR24" s="37">
        <v>3.7</v>
      </c>
      <c r="AS24" s="37">
        <v>3.7</v>
      </c>
      <c r="AT24" s="37">
        <v>3.7</v>
      </c>
      <c r="AU24" s="37">
        <v>3.6</v>
      </c>
      <c r="AW24" s="37"/>
      <c r="AX24" s="36" t="s">
        <v>12</v>
      </c>
      <c r="AY24" s="37">
        <v>66.5</v>
      </c>
      <c r="AZ24" s="37">
        <v>67.3</v>
      </c>
      <c r="BA24" s="37">
        <v>68.2</v>
      </c>
      <c r="BB24" s="37">
        <v>68.599999999999994</v>
      </c>
      <c r="BC24" s="37">
        <v>69.400000000000006</v>
      </c>
      <c r="BD24" s="37">
        <v>70.3</v>
      </c>
      <c r="BE24" s="37">
        <v>70.599999999999994</v>
      </c>
      <c r="BF24" s="37">
        <v>70.900000000000006</v>
      </c>
      <c r="BG24" s="37">
        <v>70.8</v>
      </c>
      <c r="BH24" s="37">
        <v>70.7</v>
      </c>
      <c r="BI24" s="37">
        <v>71</v>
      </c>
      <c r="BJ24" s="37">
        <v>71</v>
      </c>
      <c r="BK24" s="37">
        <v>70.8</v>
      </c>
      <c r="BL24" s="37">
        <v>71.099999999999994</v>
      </c>
      <c r="BM24" s="37">
        <v>71.400000000000006</v>
      </c>
      <c r="BN24" s="37">
        <v>71.599999999999994</v>
      </c>
      <c r="BO24" s="37">
        <v>71.7</v>
      </c>
      <c r="BP24" s="37">
        <v>71.900000000000006</v>
      </c>
      <c r="BQ24" s="37">
        <v>72</v>
      </c>
      <c r="BR24" s="37">
        <v>72</v>
      </c>
      <c r="BS24" s="37">
        <v>72.099999999999994</v>
      </c>
      <c r="BU24" s="37"/>
      <c r="BV24" s="36" t="s">
        <v>12</v>
      </c>
      <c r="BW24" s="37">
        <v>53.6</v>
      </c>
      <c r="BX24" s="37">
        <v>53.8</v>
      </c>
      <c r="BY24" s="37">
        <v>53.7</v>
      </c>
      <c r="BZ24" s="37">
        <v>53.6</v>
      </c>
      <c r="CA24" s="37">
        <v>53.2</v>
      </c>
      <c r="CB24" s="37">
        <v>52.7</v>
      </c>
      <c r="CC24" s="37">
        <v>51.7</v>
      </c>
      <c r="CD24" s="37">
        <v>50.4</v>
      </c>
      <c r="CE24" s="37">
        <v>49.1</v>
      </c>
      <c r="CF24" s="37">
        <v>48</v>
      </c>
      <c r="CG24" s="37">
        <v>46.9</v>
      </c>
      <c r="CH24" s="37">
        <v>45.7</v>
      </c>
      <c r="CI24" s="37">
        <v>44.8</v>
      </c>
      <c r="CJ24" s="37">
        <v>44.4</v>
      </c>
      <c r="CK24" s="37">
        <v>44</v>
      </c>
      <c r="CL24" s="37">
        <v>43.5</v>
      </c>
      <c r="CM24" s="37">
        <v>43.1</v>
      </c>
      <c r="CN24" s="37">
        <v>42.7</v>
      </c>
      <c r="CO24" s="37">
        <v>42.5</v>
      </c>
      <c r="CP24" s="37">
        <v>42.2</v>
      </c>
      <c r="CQ24" s="37">
        <v>42</v>
      </c>
      <c r="CS24" s="37"/>
      <c r="CT24" s="36" t="s">
        <v>12</v>
      </c>
      <c r="CU24" s="37">
        <v>78.2</v>
      </c>
      <c r="CV24" s="37">
        <v>78.400000000000006</v>
      </c>
      <c r="CW24" s="37">
        <v>78.400000000000006</v>
      </c>
      <c r="CX24" s="37">
        <v>78.599999999999994</v>
      </c>
      <c r="CY24" s="37">
        <v>79</v>
      </c>
      <c r="CZ24" s="37">
        <v>79.900000000000006</v>
      </c>
      <c r="DA24" s="37">
        <v>80.8</v>
      </c>
      <c r="DB24" s="37">
        <v>81.2</v>
      </c>
      <c r="DC24" s="37">
        <v>81.7</v>
      </c>
      <c r="DD24" s="37">
        <v>82.3</v>
      </c>
      <c r="DE24" s="37">
        <v>82.8</v>
      </c>
      <c r="DF24" s="37">
        <v>83</v>
      </c>
      <c r="DG24" s="37">
        <v>83.2</v>
      </c>
      <c r="DH24" s="37">
        <v>83</v>
      </c>
      <c r="DI24" s="37">
        <v>82.8</v>
      </c>
      <c r="DJ24" s="37">
        <v>82.6</v>
      </c>
      <c r="DK24" s="37">
        <v>82.3</v>
      </c>
      <c r="DL24" s="37">
        <v>82.1</v>
      </c>
      <c r="DM24" s="37">
        <v>82</v>
      </c>
      <c r="DN24" s="37">
        <v>81.900000000000006</v>
      </c>
      <c r="DO24" s="37">
        <v>81.7</v>
      </c>
      <c r="DQ24" s="37"/>
      <c r="DR24" s="36" t="s">
        <v>12</v>
      </c>
      <c r="DS24" s="37">
        <v>92.6</v>
      </c>
      <c r="DT24" s="37">
        <v>92.7</v>
      </c>
      <c r="DU24" s="37">
        <v>93</v>
      </c>
      <c r="DV24" s="37">
        <v>92.6</v>
      </c>
      <c r="DW24" s="37">
        <v>92.2</v>
      </c>
      <c r="DX24" s="37">
        <v>91.9</v>
      </c>
      <c r="DY24" s="37">
        <v>91.6</v>
      </c>
      <c r="DZ24" s="37">
        <v>91.2</v>
      </c>
      <c r="EA24" s="37">
        <v>90.8</v>
      </c>
      <c r="EB24" s="37">
        <v>90.3</v>
      </c>
      <c r="EC24" s="37">
        <v>90.4</v>
      </c>
      <c r="ED24" s="37">
        <v>90.2</v>
      </c>
      <c r="EE24" s="37">
        <v>90</v>
      </c>
      <c r="EF24" s="37">
        <v>89.7</v>
      </c>
      <c r="EG24" s="37">
        <v>89.4</v>
      </c>
      <c r="EH24" s="37">
        <v>89.1</v>
      </c>
      <c r="EI24" s="37">
        <v>88.8</v>
      </c>
      <c r="EJ24" s="37">
        <v>88.4</v>
      </c>
      <c r="EK24" s="37">
        <v>88.2</v>
      </c>
      <c r="EL24" s="37">
        <v>88</v>
      </c>
      <c r="EM24" s="37">
        <v>87.8</v>
      </c>
      <c r="EO24" s="37"/>
      <c r="EP24" s="36" t="s">
        <v>12</v>
      </c>
      <c r="EQ24" s="37">
        <v>55.5</v>
      </c>
      <c r="ER24" s="37">
        <v>55.9</v>
      </c>
      <c r="ES24" s="37">
        <v>56.7</v>
      </c>
      <c r="ET24" s="37">
        <v>57.9</v>
      </c>
      <c r="EU24" s="37">
        <v>58.8</v>
      </c>
      <c r="EV24" s="37">
        <v>59.2</v>
      </c>
      <c r="EW24" s="37">
        <v>59.4</v>
      </c>
      <c r="EX24" s="37">
        <v>59.6</v>
      </c>
      <c r="EY24" s="37">
        <v>59.8</v>
      </c>
      <c r="EZ24" s="37">
        <v>59.7</v>
      </c>
      <c r="FA24" s="37">
        <v>59.3</v>
      </c>
      <c r="FB24" s="37">
        <v>58.4</v>
      </c>
      <c r="FC24" s="37">
        <v>57.9</v>
      </c>
      <c r="FD24" s="37">
        <v>57.4</v>
      </c>
      <c r="FE24" s="37">
        <v>57</v>
      </c>
      <c r="FF24" s="37">
        <v>56.5</v>
      </c>
      <c r="FG24" s="37">
        <v>56</v>
      </c>
      <c r="FH24" s="37">
        <v>55.6</v>
      </c>
      <c r="FI24" s="37">
        <v>55.3</v>
      </c>
      <c r="FJ24" s="37">
        <v>55.1</v>
      </c>
      <c r="FK24" s="37">
        <v>54.8</v>
      </c>
    </row>
    <row r="25" spans="1:167" ht="14.5">
      <c r="A25" s="37"/>
      <c r="B25" s="36" t="s">
        <v>13</v>
      </c>
      <c r="C25" s="37">
        <v>26.4</v>
      </c>
      <c r="D25" s="37">
        <v>26.7</v>
      </c>
      <c r="E25" s="37">
        <v>27.1</v>
      </c>
      <c r="F25" s="37">
        <v>27.5</v>
      </c>
      <c r="G25" s="37">
        <v>27.2</v>
      </c>
      <c r="H25" s="37">
        <v>26.9</v>
      </c>
      <c r="I25" s="37">
        <v>26.6</v>
      </c>
      <c r="J25" s="37">
        <v>25.9</v>
      </c>
      <c r="K25" s="37">
        <v>25.3</v>
      </c>
      <c r="L25" s="37">
        <v>24.3</v>
      </c>
      <c r="M25" s="37">
        <v>23.3</v>
      </c>
      <c r="N25" s="37">
        <v>22.4</v>
      </c>
      <c r="O25" s="37">
        <v>21.4</v>
      </c>
      <c r="P25" s="37">
        <v>20.5</v>
      </c>
      <c r="Q25" s="37">
        <v>19.600000000000001</v>
      </c>
      <c r="R25" s="37">
        <v>18.600000000000001</v>
      </c>
      <c r="S25" s="37">
        <v>17.7</v>
      </c>
      <c r="T25" s="37">
        <v>16.8</v>
      </c>
      <c r="U25" s="37">
        <v>16.399999999999999</v>
      </c>
      <c r="V25" s="37">
        <v>16</v>
      </c>
      <c r="W25" s="37">
        <v>15.5</v>
      </c>
      <c r="Y25" s="37"/>
      <c r="Z25" s="36" t="s">
        <v>13</v>
      </c>
      <c r="AA25" s="37">
        <v>5.9</v>
      </c>
      <c r="AB25" s="37">
        <v>5.7</v>
      </c>
      <c r="AC25" s="37">
        <v>5.3</v>
      </c>
      <c r="AD25" s="37">
        <v>4.9000000000000004</v>
      </c>
      <c r="AE25" s="37">
        <v>4.5999999999999996</v>
      </c>
      <c r="AF25" s="37">
        <v>4.2</v>
      </c>
      <c r="AG25" s="37">
        <v>4</v>
      </c>
      <c r="AH25" s="37">
        <v>3.8</v>
      </c>
      <c r="AI25" s="37">
        <v>3.6</v>
      </c>
      <c r="AJ25" s="37">
        <v>3.5</v>
      </c>
      <c r="AK25" s="37">
        <v>3.3</v>
      </c>
      <c r="AL25" s="37">
        <v>3</v>
      </c>
      <c r="AM25" s="37">
        <v>2.7</v>
      </c>
      <c r="AN25" s="37">
        <v>2.2000000000000002</v>
      </c>
      <c r="AO25" s="37">
        <v>1.8</v>
      </c>
      <c r="AP25" s="37">
        <v>1.5</v>
      </c>
      <c r="AQ25" s="37">
        <v>1.2</v>
      </c>
      <c r="AR25" s="37">
        <v>1</v>
      </c>
      <c r="AS25" s="37">
        <v>0.9</v>
      </c>
      <c r="AT25" s="37">
        <v>0.8</v>
      </c>
      <c r="AU25" s="37">
        <v>0.7</v>
      </c>
      <c r="AW25" s="37"/>
      <c r="AX25" s="36" t="s">
        <v>13</v>
      </c>
      <c r="AY25" s="37">
        <v>3</v>
      </c>
      <c r="AZ25" s="37">
        <v>3</v>
      </c>
      <c r="BA25" s="37">
        <v>2.8</v>
      </c>
      <c r="BB25" s="37">
        <v>2.7</v>
      </c>
      <c r="BC25" s="37">
        <v>2.7</v>
      </c>
      <c r="BD25" s="37">
        <v>2.6</v>
      </c>
      <c r="BE25" s="37">
        <v>2.7</v>
      </c>
      <c r="BF25" s="37">
        <v>2.8</v>
      </c>
      <c r="BG25" s="37">
        <v>2.7</v>
      </c>
      <c r="BH25" s="37">
        <v>2.8</v>
      </c>
      <c r="BI25" s="37">
        <v>2.6</v>
      </c>
      <c r="BJ25" s="37">
        <v>2.4</v>
      </c>
      <c r="BK25" s="37">
        <v>2.2999999999999998</v>
      </c>
      <c r="BL25" s="37">
        <v>2</v>
      </c>
      <c r="BM25" s="37">
        <v>1.7</v>
      </c>
      <c r="BN25" s="37">
        <v>1.5</v>
      </c>
      <c r="BO25" s="37">
        <v>1.3</v>
      </c>
      <c r="BP25" s="37">
        <v>1.1000000000000001</v>
      </c>
      <c r="BQ25" s="37">
        <v>1</v>
      </c>
      <c r="BR25" s="37">
        <v>0.9</v>
      </c>
      <c r="BS25" s="37">
        <v>0.8</v>
      </c>
      <c r="BU25" s="37"/>
      <c r="BV25" s="36" t="s">
        <v>13</v>
      </c>
      <c r="BW25" s="37">
        <v>0.3</v>
      </c>
      <c r="BX25" s="37">
        <v>0.3</v>
      </c>
      <c r="BY25" s="37">
        <v>0.3</v>
      </c>
      <c r="BZ25" s="37">
        <v>0.3</v>
      </c>
      <c r="CA25" s="37">
        <v>0.3</v>
      </c>
      <c r="CB25" s="37">
        <v>0.3</v>
      </c>
      <c r="CC25" s="37">
        <v>0.3</v>
      </c>
      <c r="CD25" s="37">
        <v>0.3</v>
      </c>
      <c r="CE25" s="37">
        <v>0.3</v>
      </c>
      <c r="CF25" s="37">
        <v>0.2</v>
      </c>
      <c r="CG25" s="37">
        <v>0.2</v>
      </c>
      <c r="CH25" s="37">
        <v>0.2</v>
      </c>
      <c r="CI25" s="37">
        <v>0.1</v>
      </c>
      <c r="CJ25" s="37">
        <v>0.1</v>
      </c>
      <c r="CK25" s="37">
        <v>0.1</v>
      </c>
      <c r="CL25" s="37">
        <v>0.1</v>
      </c>
      <c r="CM25" s="37">
        <v>0.1</v>
      </c>
      <c r="CN25" s="37">
        <v>0.1</v>
      </c>
      <c r="CO25" s="37">
        <v>0</v>
      </c>
      <c r="CP25" s="37">
        <v>0</v>
      </c>
      <c r="CQ25" s="37">
        <v>0</v>
      </c>
      <c r="CS25" s="37"/>
      <c r="CT25" s="36" t="s">
        <v>13</v>
      </c>
      <c r="CU25" s="37">
        <v>1</v>
      </c>
      <c r="CV25" s="37">
        <v>1</v>
      </c>
      <c r="CW25" s="37">
        <v>1</v>
      </c>
      <c r="CX25" s="37">
        <v>1</v>
      </c>
      <c r="CY25" s="37">
        <v>1</v>
      </c>
      <c r="CZ25" s="37">
        <v>0.8</v>
      </c>
      <c r="DA25" s="37">
        <v>0.8</v>
      </c>
      <c r="DB25" s="37">
        <v>0.7</v>
      </c>
      <c r="DC25" s="37">
        <v>0.8</v>
      </c>
      <c r="DD25" s="37">
        <v>0.7</v>
      </c>
      <c r="DE25" s="37">
        <v>0.7</v>
      </c>
      <c r="DF25" s="37">
        <v>0.6</v>
      </c>
      <c r="DG25" s="37">
        <v>0.6</v>
      </c>
      <c r="DH25" s="37">
        <v>0.6</v>
      </c>
      <c r="DI25" s="37">
        <v>0.5</v>
      </c>
      <c r="DJ25" s="37">
        <v>0.5</v>
      </c>
      <c r="DK25" s="37">
        <v>0.5</v>
      </c>
      <c r="DL25" s="37">
        <v>0.5</v>
      </c>
      <c r="DM25" s="37">
        <v>0.5</v>
      </c>
      <c r="DN25" s="37">
        <v>0.4</v>
      </c>
      <c r="DO25" s="37">
        <v>0.4</v>
      </c>
      <c r="DQ25" s="37"/>
      <c r="DR25" s="36" t="s">
        <v>13</v>
      </c>
      <c r="DS25" s="37">
        <v>0.5</v>
      </c>
      <c r="DT25" s="37">
        <v>0.5</v>
      </c>
      <c r="DU25" s="37">
        <v>0.5</v>
      </c>
      <c r="DV25" s="37">
        <v>0.5</v>
      </c>
      <c r="DW25" s="37">
        <v>0.6</v>
      </c>
      <c r="DX25" s="37">
        <v>0.7</v>
      </c>
      <c r="DY25" s="37">
        <v>0.8</v>
      </c>
      <c r="DZ25" s="37">
        <v>0.8</v>
      </c>
      <c r="EA25" s="37">
        <v>0.8</v>
      </c>
      <c r="EB25" s="37">
        <v>0.9</v>
      </c>
      <c r="EC25" s="37">
        <v>0.9</v>
      </c>
      <c r="ED25" s="37">
        <v>0.8</v>
      </c>
      <c r="EE25" s="37">
        <v>0.8</v>
      </c>
      <c r="EF25" s="37">
        <v>0.8</v>
      </c>
      <c r="EG25" s="37">
        <v>0.8</v>
      </c>
      <c r="EH25" s="37">
        <v>0.7</v>
      </c>
      <c r="EI25" s="37">
        <v>0.7</v>
      </c>
      <c r="EJ25" s="37">
        <v>0.7</v>
      </c>
      <c r="EK25" s="37">
        <v>0.7</v>
      </c>
      <c r="EL25" s="37">
        <v>0.6</v>
      </c>
      <c r="EM25" s="37">
        <v>0.6</v>
      </c>
      <c r="EO25" s="37"/>
      <c r="EP25" s="36" t="s">
        <v>13</v>
      </c>
      <c r="EQ25" s="37">
        <v>1.9</v>
      </c>
      <c r="ER25" s="37">
        <v>2</v>
      </c>
      <c r="ES25" s="37">
        <v>2</v>
      </c>
      <c r="ET25" s="37">
        <v>1.9</v>
      </c>
      <c r="EU25" s="37">
        <v>1.9</v>
      </c>
      <c r="EV25" s="37">
        <v>1.9</v>
      </c>
      <c r="EW25" s="37">
        <v>1.9</v>
      </c>
      <c r="EX25" s="37">
        <v>1.9</v>
      </c>
      <c r="EY25" s="37">
        <v>1.8</v>
      </c>
      <c r="EZ25" s="37">
        <v>1.7</v>
      </c>
      <c r="FA25" s="37">
        <v>1.6</v>
      </c>
      <c r="FB25" s="37">
        <v>1.7</v>
      </c>
      <c r="FC25" s="37">
        <v>1.6</v>
      </c>
      <c r="FD25" s="37">
        <v>1.5</v>
      </c>
      <c r="FE25" s="37">
        <v>1.5</v>
      </c>
      <c r="FF25" s="37">
        <v>1.4</v>
      </c>
      <c r="FG25" s="37">
        <v>1.4</v>
      </c>
      <c r="FH25" s="37">
        <v>1.3</v>
      </c>
      <c r="FI25" s="37">
        <v>1.3</v>
      </c>
      <c r="FJ25" s="37">
        <v>1.3</v>
      </c>
      <c r="FK25" s="37">
        <v>1.3</v>
      </c>
    </row>
    <row r="26" spans="1:167" ht="14.5">
      <c r="A26" s="37"/>
      <c r="B26" s="36" t="s">
        <v>191</v>
      </c>
      <c r="C26" s="37">
        <v>0</v>
      </c>
      <c r="D26" s="37">
        <v>0</v>
      </c>
      <c r="E26" s="37">
        <v>0</v>
      </c>
      <c r="F26" s="37">
        <v>0</v>
      </c>
      <c r="G26" s="37">
        <v>0</v>
      </c>
      <c r="H26" s="37">
        <v>0</v>
      </c>
      <c r="I26" s="37">
        <v>0</v>
      </c>
      <c r="J26" s="37">
        <v>0</v>
      </c>
      <c r="K26" s="37">
        <v>0</v>
      </c>
      <c r="L26" s="37">
        <v>0</v>
      </c>
      <c r="M26" s="37">
        <v>0</v>
      </c>
      <c r="N26" s="37">
        <v>0</v>
      </c>
      <c r="O26" s="37">
        <v>0</v>
      </c>
      <c r="P26" s="37">
        <v>0</v>
      </c>
      <c r="Q26" s="37">
        <v>0</v>
      </c>
      <c r="R26" s="37">
        <v>0</v>
      </c>
      <c r="S26" s="37">
        <v>0</v>
      </c>
      <c r="T26" s="37">
        <v>0</v>
      </c>
      <c r="U26" s="37">
        <v>0</v>
      </c>
      <c r="V26" s="37">
        <v>0</v>
      </c>
      <c r="W26" s="37">
        <v>0</v>
      </c>
      <c r="Y26" s="37"/>
      <c r="Z26" s="36" t="s">
        <v>191</v>
      </c>
      <c r="AA26" s="37">
        <v>0</v>
      </c>
      <c r="AB26" s="37">
        <v>0</v>
      </c>
      <c r="AC26" s="37">
        <v>0</v>
      </c>
      <c r="AD26" s="37">
        <v>0</v>
      </c>
      <c r="AE26" s="37">
        <v>0</v>
      </c>
      <c r="AF26" s="37">
        <v>0</v>
      </c>
      <c r="AG26" s="37">
        <v>0</v>
      </c>
      <c r="AH26" s="37">
        <v>0</v>
      </c>
      <c r="AI26" s="37">
        <v>0</v>
      </c>
      <c r="AJ26" s="37">
        <v>0</v>
      </c>
      <c r="AK26" s="37">
        <v>0</v>
      </c>
      <c r="AL26" s="37">
        <v>0</v>
      </c>
      <c r="AM26" s="37">
        <v>0</v>
      </c>
      <c r="AN26" s="37">
        <v>0</v>
      </c>
      <c r="AO26" s="37">
        <v>0</v>
      </c>
      <c r="AP26" s="37">
        <v>0</v>
      </c>
      <c r="AQ26" s="37">
        <v>0</v>
      </c>
      <c r="AR26" s="37">
        <v>0</v>
      </c>
      <c r="AS26" s="37">
        <v>0</v>
      </c>
      <c r="AT26" s="37">
        <v>0</v>
      </c>
      <c r="AU26" s="37">
        <v>0</v>
      </c>
      <c r="AW26" s="37"/>
      <c r="AX26" s="36" t="s">
        <v>191</v>
      </c>
      <c r="AY26" s="37">
        <v>0</v>
      </c>
      <c r="AZ26" s="37">
        <v>0</v>
      </c>
      <c r="BA26" s="37">
        <v>0</v>
      </c>
      <c r="BB26" s="37">
        <v>0</v>
      </c>
      <c r="BC26" s="37">
        <v>0</v>
      </c>
      <c r="BD26" s="37">
        <v>0</v>
      </c>
      <c r="BE26" s="37">
        <v>0</v>
      </c>
      <c r="BF26" s="37">
        <v>0</v>
      </c>
      <c r="BG26" s="37">
        <v>0</v>
      </c>
      <c r="BH26" s="37">
        <v>0</v>
      </c>
      <c r="BI26" s="37">
        <v>0</v>
      </c>
      <c r="BJ26" s="37">
        <v>0</v>
      </c>
      <c r="BK26" s="37">
        <v>0</v>
      </c>
      <c r="BL26" s="37">
        <v>0</v>
      </c>
      <c r="BM26" s="37">
        <v>0</v>
      </c>
      <c r="BN26" s="37">
        <v>0</v>
      </c>
      <c r="BO26" s="37">
        <v>0</v>
      </c>
      <c r="BP26" s="37">
        <v>0</v>
      </c>
      <c r="BQ26" s="37">
        <v>0</v>
      </c>
      <c r="BR26" s="37">
        <v>0</v>
      </c>
      <c r="BS26" s="37">
        <v>0</v>
      </c>
      <c r="BU26" s="37"/>
      <c r="BV26" s="36" t="s">
        <v>191</v>
      </c>
      <c r="BW26" s="37">
        <v>0</v>
      </c>
      <c r="BX26" s="37">
        <v>0</v>
      </c>
      <c r="BY26" s="37">
        <v>0</v>
      </c>
      <c r="BZ26" s="37">
        <v>0</v>
      </c>
      <c r="CA26" s="37">
        <v>0</v>
      </c>
      <c r="CB26" s="37">
        <v>0</v>
      </c>
      <c r="CC26" s="37">
        <v>0</v>
      </c>
      <c r="CD26" s="37">
        <v>0</v>
      </c>
      <c r="CE26" s="37">
        <v>0</v>
      </c>
      <c r="CF26" s="37">
        <v>0</v>
      </c>
      <c r="CG26" s="37">
        <v>0</v>
      </c>
      <c r="CH26" s="37">
        <v>0</v>
      </c>
      <c r="CI26" s="37">
        <v>0</v>
      </c>
      <c r="CJ26" s="37">
        <v>0</v>
      </c>
      <c r="CK26" s="37">
        <v>0</v>
      </c>
      <c r="CL26" s="37">
        <v>0</v>
      </c>
      <c r="CM26" s="37">
        <v>0</v>
      </c>
      <c r="CN26" s="37">
        <v>0</v>
      </c>
      <c r="CO26" s="37">
        <v>0</v>
      </c>
      <c r="CP26" s="37">
        <v>0</v>
      </c>
      <c r="CQ26" s="37">
        <v>0</v>
      </c>
      <c r="CS26" s="37"/>
      <c r="CT26" s="36" t="s">
        <v>191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191</v>
      </c>
      <c r="DS26" s="37">
        <v>0</v>
      </c>
      <c r="DT26" s="37">
        <v>0</v>
      </c>
      <c r="DU26" s="37">
        <v>0</v>
      </c>
      <c r="DV26" s="37">
        <v>0</v>
      </c>
      <c r="DW26" s="37">
        <v>0</v>
      </c>
      <c r="DX26" s="37">
        <v>0</v>
      </c>
      <c r="DY26" s="37">
        <v>0</v>
      </c>
      <c r="DZ26" s="37">
        <v>0</v>
      </c>
      <c r="EA26" s="37">
        <v>0</v>
      </c>
      <c r="EB26" s="37">
        <v>0</v>
      </c>
      <c r="EC26" s="37">
        <v>0</v>
      </c>
      <c r="ED26" s="37">
        <v>0</v>
      </c>
      <c r="EE26" s="37">
        <v>0</v>
      </c>
      <c r="EF26" s="37">
        <v>0</v>
      </c>
      <c r="EG26" s="37">
        <v>0</v>
      </c>
      <c r="EH26" s="37">
        <v>0</v>
      </c>
      <c r="EI26" s="37">
        <v>0</v>
      </c>
      <c r="EJ26" s="37">
        <v>0</v>
      </c>
      <c r="EK26" s="37">
        <v>0</v>
      </c>
      <c r="EL26" s="37">
        <v>0</v>
      </c>
      <c r="EM26" s="37">
        <v>0</v>
      </c>
      <c r="EO26" s="37"/>
      <c r="EP26" s="36" t="s">
        <v>191</v>
      </c>
      <c r="EQ26" s="37">
        <v>0</v>
      </c>
      <c r="ER26" s="37">
        <v>0</v>
      </c>
      <c r="ES26" s="37">
        <v>0</v>
      </c>
      <c r="ET26" s="37">
        <v>0</v>
      </c>
      <c r="EU26" s="37">
        <v>0</v>
      </c>
      <c r="EV26" s="37">
        <v>0</v>
      </c>
      <c r="EW26" s="37">
        <v>0</v>
      </c>
      <c r="EX26" s="37">
        <v>0</v>
      </c>
      <c r="EY26" s="37">
        <v>0</v>
      </c>
      <c r="EZ26" s="37">
        <v>0</v>
      </c>
      <c r="FA26" s="37">
        <v>0</v>
      </c>
      <c r="FB26" s="37">
        <v>0</v>
      </c>
      <c r="FC26" s="37">
        <v>0</v>
      </c>
      <c r="FD26" s="37">
        <v>0</v>
      </c>
      <c r="FE26" s="37">
        <v>0</v>
      </c>
      <c r="FF26" s="37">
        <v>0</v>
      </c>
      <c r="FG26" s="37">
        <v>0</v>
      </c>
      <c r="FH26" s="37">
        <v>0</v>
      </c>
      <c r="FI26" s="37">
        <v>0</v>
      </c>
      <c r="FJ26" s="37">
        <v>0</v>
      </c>
      <c r="FK26" s="37">
        <v>0</v>
      </c>
    </row>
    <row r="27" spans="1:167" ht="15.5">
      <c r="A27" s="37"/>
      <c r="B27" s="21" t="s">
        <v>163</v>
      </c>
      <c r="C27" s="37">
        <v>0.2</v>
      </c>
      <c r="D27" s="37">
        <v>0.2</v>
      </c>
      <c r="E27" s="37">
        <v>0.2</v>
      </c>
      <c r="F27" s="37">
        <v>0.2</v>
      </c>
      <c r="G27" s="37">
        <v>0.2</v>
      </c>
      <c r="H27" s="37">
        <v>0.2</v>
      </c>
      <c r="I27" s="37">
        <v>0.2</v>
      </c>
      <c r="J27" s="37">
        <v>0.2</v>
      </c>
      <c r="K27" s="37">
        <v>0.2</v>
      </c>
      <c r="L27" s="37">
        <v>0.2</v>
      </c>
      <c r="M27" s="37">
        <v>0.2</v>
      </c>
      <c r="N27" s="37">
        <v>0.2</v>
      </c>
      <c r="O27" s="37">
        <v>0.3</v>
      </c>
      <c r="P27" s="37">
        <v>0.3</v>
      </c>
      <c r="Q27" s="37">
        <v>0.3</v>
      </c>
      <c r="R27" s="37">
        <v>0.4</v>
      </c>
      <c r="S27" s="37">
        <v>0.4</v>
      </c>
      <c r="T27" s="37">
        <v>0.4</v>
      </c>
      <c r="U27" s="37">
        <v>0.5</v>
      </c>
      <c r="V27" s="37">
        <v>0.5</v>
      </c>
      <c r="W27" s="37">
        <v>0.5</v>
      </c>
      <c r="Y27" s="37"/>
      <c r="Z27" s="21" t="s">
        <v>163</v>
      </c>
      <c r="AA27" s="37">
        <v>0</v>
      </c>
      <c r="AB27" s="37">
        <v>0</v>
      </c>
      <c r="AC27" s="37">
        <v>0</v>
      </c>
      <c r="AD27" s="37">
        <v>0</v>
      </c>
      <c r="AE27" s="37">
        <v>0</v>
      </c>
      <c r="AF27" s="37">
        <v>0</v>
      </c>
      <c r="AG27" s="37">
        <v>0</v>
      </c>
      <c r="AH27" s="37">
        <v>0</v>
      </c>
      <c r="AI27" s="37">
        <v>0</v>
      </c>
      <c r="AJ27" s="37">
        <v>0</v>
      </c>
      <c r="AK27" s="37">
        <v>0</v>
      </c>
      <c r="AL27" s="37">
        <v>0</v>
      </c>
      <c r="AM27" s="37">
        <v>0</v>
      </c>
      <c r="AN27" s="37">
        <v>0</v>
      </c>
      <c r="AO27" s="37">
        <v>0.1</v>
      </c>
      <c r="AP27" s="37">
        <v>0.1</v>
      </c>
      <c r="AQ27" s="37">
        <v>0.1</v>
      </c>
      <c r="AR27" s="37">
        <v>0.1</v>
      </c>
      <c r="AS27" s="37">
        <v>0.1</v>
      </c>
      <c r="AT27" s="37">
        <v>0.1</v>
      </c>
      <c r="AU27" s="37">
        <v>0.1</v>
      </c>
      <c r="AW27" s="37"/>
      <c r="AX27" s="21" t="s">
        <v>163</v>
      </c>
      <c r="AY27" s="37">
        <v>0.4</v>
      </c>
      <c r="AZ27" s="37">
        <v>0.4</v>
      </c>
      <c r="BA27" s="37">
        <v>0.4</v>
      </c>
      <c r="BB27" s="37">
        <v>0.5</v>
      </c>
      <c r="BC27" s="37">
        <v>0.5</v>
      </c>
      <c r="BD27" s="37">
        <v>0.5</v>
      </c>
      <c r="BE27" s="37">
        <v>0.5</v>
      </c>
      <c r="BF27" s="37">
        <v>0.6</v>
      </c>
      <c r="BG27" s="37">
        <v>0.6</v>
      </c>
      <c r="BH27" s="37">
        <v>0.7</v>
      </c>
      <c r="BI27" s="37">
        <v>0.7</v>
      </c>
      <c r="BJ27" s="37">
        <v>0.8</v>
      </c>
      <c r="BK27" s="37">
        <v>0.9</v>
      </c>
      <c r="BL27" s="37">
        <v>1</v>
      </c>
      <c r="BM27" s="37">
        <v>1.1000000000000001</v>
      </c>
      <c r="BN27" s="37">
        <v>1.2</v>
      </c>
      <c r="BO27" s="37">
        <v>1.4</v>
      </c>
      <c r="BP27" s="37">
        <v>1.5</v>
      </c>
      <c r="BQ27" s="37">
        <v>1.6</v>
      </c>
      <c r="BR27" s="37">
        <v>1.6</v>
      </c>
      <c r="BS27" s="37">
        <v>1.7</v>
      </c>
      <c r="BU27" s="37"/>
      <c r="BV27" s="21" t="s">
        <v>163</v>
      </c>
      <c r="BW27" s="37">
        <v>0.3</v>
      </c>
      <c r="BX27" s="37">
        <v>0.3</v>
      </c>
      <c r="BY27" s="37">
        <v>0.3</v>
      </c>
      <c r="BZ27" s="37">
        <v>0.3</v>
      </c>
      <c r="CA27" s="37">
        <v>0.3</v>
      </c>
      <c r="CB27" s="37">
        <v>0.4</v>
      </c>
      <c r="CC27" s="37">
        <v>0.3</v>
      </c>
      <c r="CD27" s="37">
        <v>0.3</v>
      </c>
      <c r="CE27" s="37">
        <v>0.3</v>
      </c>
      <c r="CF27" s="37">
        <v>0.3</v>
      </c>
      <c r="CG27" s="37">
        <v>0.2</v>
      </c>
      <c r="CH27" s="37">
        <v>0.2</v>
      </c>
      <c r="CI27" s="37">
        <v>0.1</v>
      </c>
      <c r="CJ27" s="37">
        <v>0.1</v>
      </c>
      <c r="CK27" s="37">
        <v>0.1</v>
      </c>
      <c r="CL27" s="37">
        <v>0</v>
      </c>
      <c r="CM27" s="37">
        <v>0</v>
      </c>
      <c r="CN27" s="37">
        <v>0</v>
      </c>
      <c r="CO27" s="37">
        <v>0</v>
      </c>
      <c r="CP27" s="37">
        <v>0</v>
      </c>
      <c r="CQ27" s="37">
        <v>0</v>
      </c>
      <c r="CS27" s="37"/>
      <c r="CT27" s="21" t="s">
        <v>163</v>
      </c>
      <c r="CU27" s="37">
        <v>0.5</v>
      </c>
      <c r="CV27" s="37">
        <v>0.4</v>
      </c>
      <c r="CW27" s="37">
        <v>0.4</v>
      </c>
      <c r="CX27" s="37">
        <v>0.4</v>
      </c>
      <c r="CY27" s="37">
        <v>0.4</v>
      </c>
      <c r="CZ27" s="37">
        <v>0.3</v>
      </c>
      <c r="DA27" s="37">
        <v>0.3</v>
      </c>
      <c r="DB27" s="37">
        <v>0.3</v>
      </c>
      <c r="DC27" s="37">
        <v>0.4</v>
      </c>
      <c r="DD27" s="37">
        <v>0.4</v>
      </c>
      <c r="DE27" s="37">
        <v>0.4</v>
      </c>
      <c r="DF27" s="37">
        <v>0.4</v>
      </c>
      <c r="DG27" s="37">
        <v>0.5</v>
      </c>
      <c r="DH27" s="37">
        <v>0.5</v>
      </c>
      <c r="DI27" s="37">
        <v>0.6</v>
      </c>
      <c r="DJ27" s="37">
        <v>0.7</v>
      </c>
      <c r="DK27" s="37">
        <v>0.8</v>
      </c>
      <c r="DL27" s="37">
        <v>0.9</v>
      </c>
      <c r="DM27" s="37">
        <v>1</v>
      </c>
      <c r="DN27" s="37">
        <v>1</v>
      </c>
      <c r="DO27" s="37">
        <v>1.1000000000000001</v>
      </c>
      <c r="DQ27" s="37"/>
      <c r="DR27" s="21" t="s">
        <v>163</v>
      </c>
      <c r="DS27" s="37">
        <v>0.7</v>
      </c>
      <c r="DT27" s="37">
        <v>0.6</v>
      </c>
      <c r="DU27" s="37">
        <v>0.6</v>
      </c>
      <c r="DV27" s="37">
        <v>0.6</v>
      </c>
      <c r="DW27" s="37">
        <v>0.7</v>
      </c>
      <c r="DX27" s="37">
        <v>0.8</v>
      </c>
      <c r="DY27" s="37">
        <v>0.9</v>
      </c>
      <c r="DZ27" s="37">
        <v>0.9</v>
      </c>
      <c r="EA27" s="37">
        <v>0.9</v>
      </c>
      <c r="EB27" s="37">
        <v>0.9</v>
      </c>
      <c r="EC27" s="37">
        <v>0.9</v>
      </c>
      <c r="ED27" s="37">
        <v>0.8</v>
      </c>
      <c r="EE27" s="37">
        <v>0.7</v>
      </c>
      <c r="EF27" s="37">
        <v>0.6</v>
      </c>
      <c r="EG27" s="37">
        <v>0.5</v>
      </c>
      <c r="EH27" s="37">
        <v>0.4</v>
      </c>
      <c r="EI27" s="37">
        <v>0.4</v>
      </c>
      <c r="EJ27" s="37">
        <v>0.4</v>
      </c>
      <c r="EK27" s="37">
        <v>0.3</v>
      </c>
      <c r="EL27" s="37">
        <v>0.3</v>
      </c>
      <c r="EM27" s="37">
        <v>0.3</v>
      </c>
      <c r="EO27" s="37"/>
      <c r="EP27" s="21" t="s">
        <v>163</v>
      </c>
      <c r="EQ27" s="37">
        <v>0.5</v>
      </c>
      <c r="ER27" s="37">
        <v>0.5</v>
      </c>
      <c r="ES27" s="37">
        <v>0.5</v>
      </c>
      <c r="ET27" s="37">
        <v>0.5</v>
      </c>
      <c r="EU27" s="37">
        <v>0.4</v>
      </c>
      <c r="EV27" s="37">
        <v>0.4</v>
      </c>
      <c r="EW27" s="37">
        <v>0.4</v>
      </c>
      <c r="EX27" s="37">
        <v>0.4</v>
      </c>
      <c r="EY27" s="37">
        <v>0.4</v>
      </c>
      <c r="EZ27" s="37">
        <v>0.4</v>
      </c>
      <c r="FA27" s="37">
        <v>0.4</v>
      </c>
      <c r="FB27" s="37">
        <v>0.4</v>
      </c>
      <c r="FC27" s="37">
        <v>0.4</v>
      </c>
      <c r="FD27" s="37">
        <v>0.4</v>
      </c>
      <c r="FE27" s="37">
        <v>0.5</v>
      </c>
      <c r="FF27" s="37">
        <v>0.5</v>
      </c>
      <c r="FG27" s="37">
        <v>0.6</v>
      </c>
      <c r="FH27" s="37">
        <v>0.6</v>
      </c>
      <c r="FI27" s="37">
        <v>0.7</v>
      </c>
      <c r="FJ27" s="37">
        <v>0.7</v>
      </c>
      <c r="FK27" s="37">
        <v>0.7</v>
      </c>
    </row>
    <row r="28" spans="1:167" ht="14.5">
      <c r="A28" s="37"/>
      <c r="B28" s="36" t="s">
        <v>15</v>
      </c>
      <c r="C28" s="37">
        <v>2.5</v>
      </c>
      <c r="D28" s="37">
        <v>2.2999999999999998</v>
      </c>
      <c r="E28" s="37">
        <v>2.2000000000000002</v>
      </c>
      <c r="F28" s="37">
        <v>2.2000000000000002</v>
      </c>
      <c r="G28" s="37">
        <v>2.2000000000000002</v>
      </c>
      <c r="H28" s="37">
        <v>2.2000000000000002</v>
      </c>
      <c r="I28" s="37">
        <v>2.1</v>
      </c>
      <c r="J28" s="37">
        <v>2.1</v>
      </c>
      <c r="K28" s="37">
        <v>2.1</v>
      </c>
      <c r="L28" s="37">
        <v>2</v>
      </c>
      <c r="M28" s="37">
        <v>1.9</v>
      </c>
      <c r="N28" s="37">
        <v>1.7</v>
      </c>
      <c r="O28" s="37">
        <v>1.6</v>
      </c>
      <c r="P28" s="37">
        <v>1.5</v>
      </c>
      <c r="Q28" s="37">
        <v>1.3</v>
      </c>
      <c r="R28" s="37">
        <v>1.2</v>
      </c>
      <c r="S28" s="37">
        <v>1.1000000000000001</v>
      </c>
      <c r="T28" s="37">
        <v>0.9</v>
      </c>
      <c r="U28" s="37">
        <v>0.9</v>
      </c>
      <c r="V28" s="37">
        <v>0.8</v>
      </c>
      <c r="W28" s="37">
        <v>0.8</v>
      </c>
      <c r="Y28" s="37"/>
      <c r="Z28" s="36" t="s">
        <v>15</v>
      </c>
      <c r="AA28" s="37">
        <v>0.4</v>
      </c>
      <c r="AB28" s="37">
        <v>0.3</v>
      </c>
      <c r="AC28" s="37">
        <v>0.4</v>
      </c>
      <c r="AD28" s="37">
        <v>0.3</v>
      </c>
      <c r="AE28" s="37">
        <v>0.3</v>
      </c>
      <c r="AF28" s="37">
        <v>0.4</v>
      </c>
      <c r="AG28" s="37">
        <v>0.4</v>
      </c>
      <c r="AH28" s="37">
        <v>0.4</v>
      </c>
      <c r="AI28" s="37">
        <v>0.5</v>
      </c>
      <c r="AJ28" s="37">
        <v>0.5</v>
      </c>
      <c r="AK28" s="37">
        <v>0.5</v>
      </c>
      <c r="AL28" s="37">
        <v>0.5</v>
      </c>
      <c r="AM28" s="37">
        <v>0.4</v>
      </c>
      <c r="AN28" s="37">
        <v>0.4</v>
      </c>
      <c r="AO28" s="37">
        <v>0.3</v>
      </c>
      <c r="AP28" s="37">
        <v>0.3</v>
      </c>
      <c r="AQ28" s="37">
        <v>0.3</v>
      </c>
      <c r="AR28" s="37">
        <v>0.2</v>
      </c>
      <c r="AS28" s="37">
        <v>0.2</v>
      </c>
      <c r="AT28" s="37">
        <v>0.2</v>
      </c>
      <c r="AU28" s="37">
        <v>0.2</v>
      </c>
      <c r="AW28" s="37"/>
      <c r="AX28" s="36" t="s">
        <v>15</v>
      </c>
      <c r="AY28" s="37">
        <v>0.6</v>
      </c>
      <c r="AZ28" s="37">
        <v>0.7</v>
      </c>
      <c r="BA28" s="37">
        <v>0.6</v>
      </c>
      <c r="BB28" s="37">
        <v>0.7</v>
      </c>
      <c r="BC28" s="37">
        <v>0.7</v>
      </c>
      <c r="BD28" s="37">
        <v>0.7</v>
      </c>
      <c r="BE28" s="37">
        <v>0.8</v>
      </c>
      <c r="BF28" s="37">
        <v>0.8</v>
      </c>
      <c r="BG28" s="37">
        <v>0.8</v>
      </c>
      <c r="BH28" s="37">
        <v>0.8</v>
      </c>
      <c r="BI28" s="37">
        <v>0.7</v>
      </c>
      <c r="BJ28" s="37">
        <v>0.6</v>
      </c>
      <c r="BK28" s="37">
        <v>0.6</v>
      </c>
      <c r="BL28" s="37">
        <v>0.5</v>
      </c>
      <c r="BM28" s="37">
        <v>0.4</v>
      </c>
      <c r="BN28" s="37">
        <v>0.3</v>
      </c>
      <c r="BO28" s="37">
        <v>0.2</v>
      </c>
      <c r="BP28" s="37">
        <v>0.2</v>
      </c>
      <c r="BQ28" s="37">
        <v>0.1</v>
      </c>
      <c r="BR28" s="37">
        <v>0.1</v>
      </c>
      <c r="BS28" s="37">
        <v>0.1</v>
      </c>
      <c r="BU28" s="37"/>
      <c r="BV28" s="36" t="s">
        <v>15</v>
      </c>
      <c r="BW28" s="37">
        <v>0.5</v>
      </c>
      <c r="BX28" s="37">
        <v>0.5</v>
      </c>
      <c r="BY28" s="37">
        <v>0.6</v>
      </c>
      <c r="BZ28" s="37">
        <v>0.5</v>
      </c>
      <c r="CA28" s="37">
        <v>0.6</v>
      </c>
      <c r="CB28" s="37">
        <v>0.7</v>
      </c>
      <c r="CC28" s="37">
        <v>0.6</v>
      </c>
      <c r="CD28" s="37">
        <v>0.6</v>
      </c>
      <c r="CE28" s="37">
        <v>0.6</v>
      </c>
      <c r="CF28" s="37">
        <v>0.5</v>
      </c>
      <c r="CG28" s="37">
        <v>0.5</v>
      </c>
      <c r="CH28" s="37">
        <v>0.4</v>
      </c>
      <c r="CI28" s="37">
        <v>0.3</v>
      </c>
      <c r="CJ28" s="37">
        <v>0.2</v>
      </c>
      <c r="CK28" s="37">
        <v>0.2</v>
      </c>
      <c r="CL28" s="37">
        <v>0.2</v>
      </c>
      <c r="CM28" s="37">
        <v>0.2</v>
      </c>
      <c r="CN28" s="37">
        <v>0.2</v>
      </c>
      <c r="CO28" s="37">
        <v>0.2</v>
      </c>
      <c r="CP28" s="37">
        <v>0.2</v>
      </c>
      <c r="CQ28" s="37">
        <v>0.2</v>
      </c>
      <c r="CS28" s="37"/>
      <c r="CT28" s="36" t="s">
        <v>15</v>
      </c>
      <c r="CU28" s="37">
        <v>0.4</v>
      </c>
      <c r="CV28" s="37">
        <v>0.4</v>
      </c>
      <c r="CW28" s="37">
        <v>0.4</v>
      </c>
      <c r="CX28" s="37">
        <v>0.4</v>
      </c>
      <c r="CY28" s="37">
        <v>0.4</v>
      </c>
      <c r="CZ28" s="37">
        <v>0.3</v>
      </c>
      <c r="DA28" s="37">
        <v>0.3</v>
      </c>
      <c r="DB28" s="37">
        <v>0.3</v>
      </c>
      <c r="DC28" s="37">
        <v>0.3</v>
      </c>
      <c r="DD28" s="37">
        <v>0.3</v>
      </c>
      <c r="DE28" s="37">
        <v>0.2</v>
      </c>
      <c r="DF28" s="37">
        <v>0.2</v>
      </c>
      <c r="DG28" s="37">
        <v>0.2</v>
      </c>
      <c r="DH28" s="37">
        <v>0.2</v>
      </c>
      <c r="DI28" s="37">
        <v>0.2</v>
      </c>
      <c r="DJ28" s="37">
        <v>0.2</v>
      </c>
      <c r="DK28" s="37">
        <v>0.2</v>
      </c>
      <c r="DL28" s="37">
        <v>0.1</v>
      </c>
      <c r="DM28" s="37">
        <v>0.1</v>
      </c>
      <c r="DN28" s="37">
        <v>0.1</v>
      </c>
      <c r="DO28" s="37">
        <v>0.1</v>
      </c>
      <c r="DQ28" s="37"/>
      <c r="DR28" s="36" t="s">
        <v>15</v>
      </c>
      <c r="DS28" s="37">
        <v>0.1</v>
      </c>
      <c r="DT28" s="37">
        <v>0.1</v>
      </c>
      <c r="DU28" s="37">
        <v>0.1</v>
      </c>
      <c r="DV28" s="37">
        <v>0.1</v>
      </c>
      <c r="DW28" s="37">
        <v>0.1</v>
      </c>
      <c r="DX28" s="37">
        <v>0.1</v>
      </c>
      <c r="DY28" s="37">
        <v>0.1</v>
      </c>
      <c r="DZ28" s="37">
        <v>0.2</v>
      </c>
      <c r="EA28" s="37">
        <v>0.2</v>
      </c>
      <c r="EB28" s="37">
        <v>0.2</v>
      </c>
      <c r="EC28" s="37">
        <v>0.2</v>
      </c>
      <c r="ED28" s="37">
        <v>0.2</v>
      </c>
      <c r="EE28" s="37">
        <v>0.2</v>
      </c>
      <c r="EF28" s="37">
        <v>0.2</v>
      </c>
      <c r="EG28" s="37">
        <v>0.2</v>
      </c>
      <c r="EH28" s="37">
        <v>0.2</v>
      </c>
      <c r="EI28" s="37">
        <v>0.2</v>
      </c>
      <c r="EJ28" s="37">
        <v>0.2</v>
      </c>
      <c r="EK28" s="37">
        <v>0.2</v>
      </c>
      <c r="EL28" s="37">
        <v>0.2</v>
      </c>
      <c r="EM28" s="37">
        <v>0.2</v>
      </c>
      <c r="EO28" s="37"/>
      <c r="EP28" s="36" t="s">
        <v>15</v>
      </c>
      <c r="EQ28" s="37">
        <v>0.8</v>
      </c>
      <c r="ER28" s="37">
        <v>0.7</v>
      </c>
      <c r="ES28" s="37">
        <v>0.8</v>
      </c>
      <c r="ET28" s="37">
        <v>0.7</v>
      </c>
      <c r="EU28" s="37">
        <v>0.7</v>
      </c>
      <c r="EV28" s="37">
        <v>0.7</v>
      </c>
      <c r="EW28" s="37">
        <v>0.6</v>
      </c>
      <c r="EX28" s="37">
        <v>0.6</v>
      </c>
      <c r="EY28" s="37">
        <v>0.6</v>
      </c>
      <c r="EZ28" s="37">
        <v>0.5</v>
      </c>
      <c r="FA28" s="37">
        <v>0.5</v>
      </c>
      <c r="FB28" s="37">
        <v>0.5</v>
      </c>
      <c r="FC28" s="37">
        <v>0.5</v>
      </c>
      <c r="FD28" s="37">
        <v>0.5</v>
      </c>
      <c r="FE28" s="37">
        <v>0.4</v>
      </c>
      <c r="FF28" s="37">
        <v>0.4</v>
      </c>
      <c r="FG28" s="37">
        <v>0.4</v>
      </c>
      <c r="FH28" s="37">
        <v>0.4</v>
      </c>
      <c r="FI28" s="37">
        <v>0.4</v>
      </c>
      <c r="FJ28" s="37">
        <v>0.4</v>
      </c>
      <c r="FK28" s="37">
        <v>0.3</v>
      </c>
    </row>
    <row r="29" spans="1:167" ht="14.5">
      <c r="A29" s="206"/>
      <c r="B29" s="206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Y29" s="206"/>
      <c r="Z29" s="206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W29" s="206"/>
      <c r="AX29" s="206"/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U29" s="206"/>
      <c r="BV29" s="206"/>
      <c r="BW29" s="37"/>
      <c r="BX29" s="37"/>
      <c r="BY29" s="37"/>
      <c r="BZ29" s="37"/>
      <c r="CA29" s="37"/>
      <c r="CB29" s="37"/>
      <c r="CC29" s="37"/>
      <c r="CD29" s="37"/>
      <c r="CE29" s="37"/>
      <c r="CF29" s="37"/>
      <c r="CG29" s="37"/>
      <c r="CH29" s="37"/>
      <c r="CI29" s="37"/>
      <c r="CJ29" s="37"/>
      <c r="CK29" s="37"/>
      <c r="CL29" s="37"/>
      <c r="CM29" s="37"/>
      <c r="CN29" s="37"/>
      <c r="CO29" s="37"/>
      <c r="CP29" s="37"/>
      <c r="CQ29" s="37"/>
      <c r="CS29" s="206"/>
      <c r="CT29" s="206"/>
      <c r="CU29" s="37"/>
      <c r="CV29" s="37"/>
      <c r="CW29" s="37"/>
      <c r="CX29" s="37"/>
      <c r="CY29" s="37"/>
      <c r="CZ29" s="37"/>
      <c r="DA29" s="37"/>
      <c r="DB29" s="37"/>
      <c r="DC29" s="37"/>
      <c r="DD29" s="37"/>
      <c r="DE29" s="37"/>
      <c r="DF29" s="37"/>
      <c r="DG29" s="37"/>
      <c r="DH29" s="37"/>
      <c r="DI29" s="37"/>
      <c r="DJ29" s="37"/>
      <c r="DK29" s="37"/>
      <c r="DL29" s="37"/>
      <c r="DM29" s="37"/>
      <c r="DN29" s="37"/>
      <c r="DO29" s="37"/>
      <c r="DQ29" s="206"/>
      <c r="DR29" s="206"/>
      <c r="DS29" s="37"/>
      <c r="DT29" s="37"/>
      <c r="DU29" s="37"/>
      <c r="DV29" s="37"/>
      <c r="DW29" s="37"/>
      <c r="DX29" s="37"/>
      <c r="DY29" s="37"/>
      <c r="DZ29" s="37"/>
      <c r="EA29" s="37"/>
      <c r="EB29" s="37"/>
      <c r="EC29" s="37"/>
      <c r="ED29" s="37"/>
      <c r="EE29" s="37"/>
      <c r="EF29" s="37"/>
      <c r="EG29" s="37"/>
      <c r="EH29" s="37"/>
      <c r="EI29" s="37"/>
      <c r="EJ29" s="37"/>
      <c r="EK29" s="37"/>
      <c r="EL29" s="37"/>
      <c r="EM29" s="37"/>
      <c r="EO29" s="206"/>
      <c r="EP29" s="206"/>
      <c r="EQ29" s="37"/>
      <c r="ER29" s="37"/>
      <c r="ES29" s="37"/>
      <c r="ET29" s="37"/>
      <c r="EU29" s="37"/>
      <c r="EV29" s="37"/>
      <c r="EW29" s="37"/>
      <c r="EX29" s="37"/>
      <c r="EY29" s="37"/>
      <c r="EZ29" s="37"/>
      <c r="FA29" s="37"/>
      <c r="FB29" s="37"/>
      <c r="FC29" s="37"/>
      <c r="FD29" s="37"/>
      <c r="FE29" s="37"/>
      <c r="FF29" s="37"/>
      <c r="FG29" s="37"/>
      <c r="FH29" s="37"/>
      <c r="FI29" s="37"/>
      <c r="FJ29" s="37"/>
      <c r="FK29" s="37"/>
    </row>
    <row r="30" spans="1:167" ht="14.5">
      <c r="A30" s="206"/>
      <c r="B30" s="206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206"/>
      <c r="Z30" s="206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206"/>
      <c r="AX30" s="206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206"/>
      <c r="BV30" s="206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206"/>
      <c r="CT30" s="206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206"/>
      <c r="DR30" s="206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206"/>
      <c r="EP30" s="206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04">
      <c r="A31" s="7"/>
      <c r="B31" s="14" t="s">
        <v>192</v>
      </c>
      <c r="C31" s="7">
        <v>62.2</v>
      </c>
      <c r="D31" s="7">
        <v>62.7</v>
      </c>
      <c r="E31" s="7">
        <v>63.4</v>
      </c>
      <c r="F31" s="7">
        <v>64.3</v>
      </c>
      <c r="G31" s="7">
        <v>65.900000000000006</v>
      </c>
      <c r="H31" s="7">
        <v>67.3</v>
      </c>
      <c r="I31" s="7">
        <v>68.8</v>
      </c>
      <c r="J31" s="7">
        <v>70.3</v>
      </c>
      <c r="K31" s="7">
        <v>72</v>
      </c>
      <c r="L31" s="7">
        <v>73.5</v>
      </c>
      <c r="M31" s="7">
        <v>75</v>
      </c>
      <c r="N31" s="7">
        <v>76.599999999999994</v>
      </c>
      <c r="O31" s="7">
        <v>78.400000000000006</v>
      </c>
      <c r="P31" s="7">
        <v>79.8</v>
      </c>
      <c r="Q31" s="7">
        <v>80.900000000000006</v>
      </c>
      <c r="R31" s="7">
        <v>81.8</v>
      </c>
      <c r="S31" s="7">
        <v>82.8</v>
      </c>
      <c r="T31" s="7">
        <v>83.9</v>
      </c>
      <c r="U31" s="7">
        <v>85.3</v>
      </c>
      <c r="V31" s="7">
        <v>86.7</v>
      </c>
      <c r="W31" s="7">
        <v>88.1</v>
      </c>
      <c r="Y31" s="7"/>
      <c r="Z31" s="14" t="s">
        <v>192</v>
      </c>
      <c r="AA31" s="7">
        <v>236.3</v>
      </c>
      <c r="AB31" s="7">
        <v>238.4</v>
      </c>
      <c r="AC31" s="7">
        <v>240.9</v>
      </c>
      <c r="AD31" s="7">
        <v>244</v>
      </c>
      <c r="AE31" s="7">
        <v>247.7</v>
      </c>
      <c r="AF31" s="7">
        <v>253.8</v>
      </c>
      <c r="AG31" s="7">
        <v>260.39999999999998</v>
      </c>
      <c r="AH31" s="7">
        <v>266.39999999999998</v>
      </c>
      <c r="AI31" s="7">
        <v>272.7</v>
      </c>
      <c r="AJ31" s="7">
        <v>279.39999999999998</v>
      </c>
      <c r="AK31" s="7">
        <v>285.39999999999998</v>
      </c>
      <c r="AL31" s="7">
        <v>291.2</v>
      </c>
      <c r="AM31" s="7">
        <v>296.60000000000002</v>
      </c>
      <c r="AN31" s="7">
        <v>301.10000000000002</v>
      </c>
      <c r="AO31" s="7">
        <v>305.2</v>
      </c>
      <c r="AP31" s="7">
        <v>309.2</v>
      </c>
      <c r="AQ31" s="7">
        <v>313.3</v>
      </c>
      <c r="AR31" s="7">
        <v>318.10000000000002</v>
      </c>
      <c r="AS31" s="7">
        <v>322.89999999999998</v>
      </c>
      <c r="AT31" s="7">
        <v>327.60000000000002</v>
      </c>
      <c r="AU31" s="7">
        <v>332.4</v>
      </c>
      <c r="AW31" s="7"/>
      <c r="AX31" s="14" t="s">
        <v>192</v>
      </c>
      <c r="AY31" s="7">
        <v>625.4</v>
      </c>
      <c r="AZ31" s="7">
        <v>645.1</v>
      </c>
      <c r="BA31" s="7">
        <v>663.3</v>
      </c>
      <c r="BB31" s="7">
        <v>679.8</v>
      </c>
      <c r="BC31" s="7">
        <v>698.3</v>
      </c>
      <c r="BD31" s="7">
        <v>714.9</v>
      </c>
      <c r="BE31" s="7">
        <v>731.1</v>
      </c>
      <c r="BF31" s="7">
        <v>745.7</v>
      </c>
      <c r="BG31" s="7">
        <v>759.6</v>
      </c>
      <c r="BH31" s="7">
        <v>772</v>
      </c>
      <c r="BI31" s="7">
        <v>784.1</v>
      </c>
      <c r="BJ31" s="7">
        <v>796.1</v>
      </c>
      <c r="BK31" s="7">
        <v>808.2</v>
      </c>
      <c r="BL31" s="7">
        <v>821.4</v>
      </c>
      <c r="BM31" s="7">
        <v>833.8</v>
      </c>
      <c r="BN31" s="7">
        <v>844.3</v>
      </c>
      <c r="BO31" s="7">
        <v>856.2</v>
      </c>
      <c r="BP31" s="7">
        <v>870.6</v>
      </c>
      <c r="BQ31" s="7">
        <v>887.8</v>
      </c>
      <c r="BR31" s="7">
        <v>901</v>
      </c>
      <c r="BS31" s="7">
        <v>916.2</v>
      </c>
      <c r="BU31" s="7"/>
      <c r="BV31" s="14" t="s">
        <v>192</v>
      </c>
      <c r="BW31" s="7">
        <v>28.6</v>
      </c>
      <c r="BX31" s="7">
        <v>28.7</v>
      </c>
      <c r="BY31" s="7">
        <v>28.8</v>
      </c>
      <c r="BZ31" s="7">
        <v>29</v>
      </c>
      <c r="CA31" s="7">
        <v>29.1</v>
      </c>
      <c r="CB31" s="7">
        <v>29.4</v>
      </c>
      <c r="CC31" s="7">
        <v>29.7</v>
      </c>
      <c r="CD31" s="7">
        <v>30.1</v>
      </c>
      <c r="CE31" s="7">
        <v>30.6</v>
      </c>
      <c r="CF31" s="7">
        <v>31.1</v>
      </c>
      <c r="CG31" s="7">
        <v>31.6</v>
      </c>
      <c r="CH31" s="7">
        <v>32.5</v>
      </c>
      <c r="CI31" s="7">
        <v>33.200000000000003</v>
      </c>
      <c r="CJ31" s="7">
        <v>34</v>
      </c>
      <c r="CK31" s="7">
        <v>35.200000000000003</v>
      </c>
      <c r="CL31" s="7">
        <v>36</v>
      </c>
      <c r="CM31" s="7">
        <v>36.9</v>
      </c>
      <c r="CN31" s="7">
        <v>37.799999999999997</v>
      </c>
      <c r="CO31" s="7">
        <v>39</v>
      </c>
      <c r="CP31" s="7">
        <v>40.1</v>
      </c>
      <c r="CQ31" s="7">
        <v>41.2</v>
      </c>
      <c r="CS31" s="7"/>
      <c r="CT31" s="14" t="s">
        <v>192</v>
      </c>
      <c r="CU31" s="7">
        <v>21.8</v>
      </c>
      <c r="CV31" s="7">
        <v>22.2</v>
      </c>
      <c r="CW31" s="7">
        <v>22.6</v>
      </c>
      <c r="CX31" s="7">
        <v>23.3</v>
      </c>
      <c r="CY31" s="7">
        <v>23.9</v>
      </c>
      <c r="CZ31" s="7">
        <v>24.6</v>
      </c>
      <c r="DA31" s="7">
        <v>25.2</v>
      </c>
      <c r="DB31" s="7">
        <v>25.9</v>
      </c>
      <c r="DC31" s="7">
        <v>26.8</v>
      </c>
      <c r="DD31" s="7">
        <v>27.4</v>
      </c>
      <c r="DE31" s="7">
        <v>28</v>
      </c>
      <c r="DF31" s="7">
        <v>28.7</v>
      </c>
      <c r="DG31" s="7">
        <v>29.8</v>
      </c>
      <c r="DH31" s="7">
        <v>31.2</v>
      </c>
      <c r="DI31" s="7">
        <v>32.799999999999997</v>
      </c>
      <c r="DJ31" s="7">
        <v>34</v>
      </c>
      <c r="DK31" s="7">
        <v>34.9</v>
      </c>
      <c r="DL31" s="7">
        <v>35.9</v>
      </c>
      <c r="DM31" s="7">
        <v>36.700000000000003</v>
      </c>
      <c r="DN31" s="7">
        <v>37.1</v>
      </c>
      <c r="DO31" s="7">
        <v>37.5</v>
      </c>
      <c r="DQ31" s="7"/>
      <c r="DR31" s="14" t="s">
        <v>192</v>
      </c>
      <c r="DS31" s="7">
        <v>134.5</v>
      </c>
      <c r="DT31" s="7">
        <v>138</v>
      </c>
      <c r="DU31" s="7">
        <v>142.4</v>
      </c>
      <c r="DV31" s="7">
        <v>147.30000000000001</v>
      </c>
      <c r="DW31" s="7">
        <v>152.69999999999999</v>
      </c>
      <c r="DX31" s="7">
        <v>157.9</v>
      </c>
      <c r="DY31" s="7">
        <v>163.19999999999999</v>
      </c>
      <c r="DZ31" s="7">
        <v>169.5</v>
      </c>
      <c r="EA31" s="7">
        <v>176.3</v>
      </c>
      <c r="EB31" s="7">
        <v>180.9</v>
      </c>
      <c r="EC31" s="7">
        <v>186.1</v>
      </c>
      <c r="ED31" s="7">
        <v>191.1</v>
      </c>
      <c r="EE31" s="7">
        <v>196.8</v>
      </c>
      <c r="EF31" s="7">
        <v>204.3</v>
      </c>
      <c r="EG31" s="7">
        <v>212.4</v>
      </c>
      <c r="EH31" s="7">
        <v>222.2</v>
      </c>
      <c r="EI31" s="7">
        <v>229.8</v>
      </c>
      <c r="EJ31" s="7">
        <v>236.2</v>
      </c>
      <c r="EK31" s="7">
        <v>243.1</v>
      </c>
      <c r="EL31" s="7">
        <v>249.9</v>
      </c>
      <c r="EM31" s="7">
        <v>256.2</v>
      </c>
      <c r="EO31" s="7"/>
      <c r="EP31" s="14" t="s">
        <v>192</v>
      </c>
      <c r="EQ31" s="7">
        <v>173.1</v>
      </c>
      <c r="ER31" s="7">
        <v>175.5</v>
      </c>
      <c r="ES31" s="7">
        <v>178.5</v>
      </c>
      <c r="ET31" s="7">
        <v>182.9</v>
      </c>
      <c r="EU31" s="7">
        <v>188.2</v>
      </c>
      <c r="EV31" s="7">
        <v>194.1</v>
      </c>
      <c r="EW31" s="7">
        <v>200.4</v>
      </c>
      <c r="EX31" s="7">
        <v>207.3</v>
      </c>
      <c r="EY31" s="7">
        <v>212.8</v>
      </c>
      <c r="EZ31" s="7">
        <v>219</v>
      </c>
      <c r="FA31" s="7">
        <v>223.6</v>
      </c>
      <c r="FB31" s="7">
        <v>228.6</v>
      </c>
      <c r="FC31" s="7">
        <v>233.5</v>
      </c>
      <c r="FD31" s="7">
        <v>237.8</v>
      </c>
      <c r="FE31" s="7">
        <v>242.4</v>
      </c>
      <c r="FF31" s="7">
        <v>246.7</v>
      </c>
      <c r="FG31" s="7">
        <v>252.1</v>
      </c>
      <c r="FH31" s="7">
        <v>257.3</v>
      </c>
      <c r="FI31" s="7">
        <v>262.39999999999998</v>
      </c>
      <c r="FJ31" s="7">
        <v>267.60000000000002</v>
      </c>
      <c r="FK31" s="7">
        <v>273</v>
      </c>
    </row>
    <row r="32" spans="1:167" ht="117.5">
      <c r="A32" s="37"/>
      <c r="B32" s="48" t="s">
        <v>190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Y32" s="37"/>
      <c r="Z32" s="48" t="s">
        <v>190</v>
      </c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W32" s="37"/>
      <c r="AX32" s="48" t="s">
        <v>190</v>
      </c>
      <c r="AY32" s="37"/>
      <c r="AZ32" s="37"/>
      <c r="BA32" s="37"/>
      <c r="BB32" s="37"/>
      <c r="BC32" s="37"/>
      <c r="BD32" s="37"/>
      <c r="BE32" s="37"/>
      <c r="BF32" s="37"/>
      <c r="BG32" s="37"/>
      <c r="BH32" s="37"/>
      <c r="BI32" s="37"/>
      <c r="BJ32" s="37"/>
      <c r="BK32" s="37"/>
      <c r="BL32" s="37"/>
      <c r="BM32" s="37"/>
      <c r="BN32" s="37"/>
      <c r="BO32" s="37"/>
      <c r="BP32" s="37"/>
      <c r="BQ32" s="37"/>
      <c r="BR32" s="37"/>
      <c r="BS32" s="37"/>
      <c r="BU32" s="37"/>
      <c r="BV32" s="48" t="s">
        <v>190</v>
      </c>
      <c r="BW32" s="37"/>
      <c r="BX32" s="37"/>
      <c r="BY32" s="37"/>
      <c r="BZ32" s="37"/>
      <c r="CA32" s="37"/>
      <c r="CB32" s="37"/>
      <c r="CC32" s="37"/>
      <c r="CD32" s="37"/>
      <c r="CE32" s="37"/>
      <c r="CF32" s="37"/>
      <c r="CG32" s="37"/>
      <c r="CH32" s="37"/>
      <c r="CI32" s="37"/>
      <c r="CJ32" s="37"/>
      <c r="CK32" s="37"/>
      <c r="CL32" s="37"/>
      <c r="CM32" s="37"/>
      <c r="CN32" s="37"/>
      <c r="CO32" s="37"/>
      <c r="CP32" s="37"/>
      <c r="CQ32" s="37"/>
      <c r="CS32" s="37"/>
      <c r="CT32" s="48" t="s">
        <v>190</v>
      </c>
      <c r="CU32" s="37"/>
      <c r="CV32" s="37"/>
      <c r="CW32" s="37"/>
      <c r="CX32" s="37"/>
      <c r="CY32" s="37"/>
      <c r="CZ32" s="37"/>
      <c r="DA32" s="37"/>
      <c r="DB32" s="37"/>
      <c r="DC32" s="37"/>
      <c r="DD32" s="37"/>
      <c r="DE32" s="37"/>
      <c r="DF32" s="37"/>
      <c r="DG32" s="37"/>
      <c r="DH32" s="37"/>
      <c r="DI32" s="37"/>
      <c r="DJ32" s="37"/>
      <c r="DK32" s="37"/>
      <c r="DL32" s="37"/>
      <c r="DM32" s="37"/>
      <c r="DN32" s="37"/>
      <c r="DO32" s="37"/>
      <c r="DQ32" s="37"/>
      <c r="DR32" s="48" t="s">
        <v>190</v>
      </c>
      <c r="DS32" s="37"/>
      <c r="DT32" s="37"/>
      <c r="DU32" s="37"/>
      <c r="DV32" s="37"/>
      <c r="DW32" s="37"/>
      <c r="DX32" s="37"/>
      <c r="DY32" s="37"/>
      <c r="DZ32" s="37"/>
      <c r="EA32" s="37"/>
      <c r="EB32" s="37"/>
      <c r="EC32" s="37"/>
      <c r="ED32" s="37"/>
      <c r="EE32" s="37"/>
      <c r="EF32" s="37"/>
      <c r="EG32" s="37"/>
      <c r="EH32" s="37"/>
      <c r="EI32" s="37"/>
      <c r="EJ32" s="37"/>
      <c r="EK32" s="37"/>
      <c r="EL32" s="37"/>
      <c r="EM32" s="37"/>
      <c r="EO32" s="37"/>
      <c r="EP32" s="48" t="s">
        <v>190</v>
      </c>
      <c r="EQ32" s="37"/>
      <c r="ER32" s="37"/>
      <c r="ES32" s="37"/>
      <c r="ET32" s="37"/>
      <c r="EU32" s="37"/>
      <c r="EV32" s="37"/>
      <c r="EW32" s="37"/>
      <c r="EX32" s="37"/>
      <c r="EY32" s="37"/>
      <c r="EZ32" s="37"/>
      <c r="FA32" s="37"/>
      <c r="FB32" s="37"/>
      <c r="FC32" s="37"/>
      <c r="FD32" s="37"/>
      <c r="FE32" s="37"/>
      <c r="FF32" s="37"/>
      <c r="FG32" s="37"/>
      <c r="FH32" s="37"/>
      <c r="FI32" s="37"/>
      <c r="FJ32" s="37"/>
      <c r="FK32" s="37"/>
    </row>
    <row r="33" spans="1:167" ht="14.5">
      <c r="A33" s="37"/>
      <c r="B33" s="36" t="s">
        <v>11</v>
      </c>
      <c r="C33" s="37">
        <v>44.1</v>
      </c>
      <c r="D33" s="37">
        <v>44.4</v>
      </c>
      <c r="E33" s="37">
        <v>44.6</v>
      </c>
      <c r="F33" s="37">
        <v>45</v>
      </c>
      <c r="G33" s="37">
        <v>46.3</v>
      </c>
      <c r="H33" s="37">
        <v>47.3</v>
      </c>
      <c r="I33" s="37">
        <v>48.5</v>
      </c>
      <c r="J33" s="37">
        <v>49.9</v>
      </c>
      <c r="K33" s="37">
        <v>51.5</v>
      </c>
      <c r="L33" s="37">
        <v>53.3</v>
      </c>
      <c r="M33" s="37">
        <v>55.1</v>
      </c>
      <c r="N33" s="37">
        <v>56.9</v>
      </c>
      <c r="O33" s="37">
        <v>59.1</v>
      </c>
      <c r="P33" s="37">
        <v>61.1</v>
      </c>
      <c r="Q33" s="37">
        <v>62.8</v>
      </c>
      <c r="R33" s="37">
        <v>64.400000000000006</v>
      </c>
      <c r="S33" s="37">
        <v>66</v>
      </c>
      <c r="T33" s="37">
        <v>67.7</v>
      </c>
      <c r="U33" s="37">
        <v>69.3</v>
      </c>
      <c r="V33" s="37">
        <v>70.7</v>
      </c>
      <c r="W33" s="37">
        <v>72.2</v>
      </c>
      <c r="Y33" s="37"/>
      <c r="Z33" s="36" t="s">
        <v>11</v>
      </c>
      <c r="AA33" s="37">
        <v>208.2</v>
      </c>
      <c r="AB33" s="37">
        <v>210.7</v>
      </c>
      <c r="AC33" s="37">
        <v>214.1</v>
      </c>
      <c r="AD33" s="37">
        <v>217.8</v>
      </c>
      <c r="AE33" s="37">
        <v>221.9</v>
      </c>
      <c r="AF33" s="37">
        <v>228.2</v>
      </c>
      <c r="AG33" s="37">
        <v>235.3</v>
      </c>
      <c r="AH33" s="37">
        <v>241.7</v>
      </c>
      <c r="AI33" s="37">
        <v>248.5</v>
      </c>
      <c r="AJ33" s="37">
        <v>255.6</v>
      </c>
      <c r="AK33" s="37">
        <v>262.39999999999998</v>
      </c>
      <c r="AL33" s="37">
        <v>269.3</v>
      </c>
      <c r="AM33" s="37">
        <v>275.89999999999998</v>
      </c>
      <c r="AN33" s="37">
        <v>281.7</v>
      </c>
      <c r="AO33" s="37">
        <v>287</v>
      </c>
      <c r="AP33" s="37">
        <v>291.89999999999998</v>
      </c>
      <c r="AQ33" s="37">
        <v>296.89999999999998</v>
      </c>
      <c r="AR33" s="37">
        <v>302.3</v>
      </c>
      <c r="AS33" s="37">
        <v>307.2</v>
      </c>
      <c r="AT33" s="37">
        <v>312.10000000000002</v>
      </c>
      <c r="AU33" s="37">
        <v>317.10000000000002</v>
      </c>
      <c r="AW33" s="37"/>
      <c r="AX33" s="36" t="s">
        <v>11</v>
      </c>
      <c r="AY33" s="37">
        <v>185.2</v>
      </c>
      <c r="AZ33" s="37">
        <v>184.3</v>
      </c>
      <c r="BA33" s="37">
        <v>185.2</v>
      </c>
      <c r="BB33" s="37">
        <v>186.6</v>
      </c>
      <c r="BC33" s="37">
        <v>186.2</v>
      </c>
      <c r="BD33" s="37">
        <v>184.9</v>
      </c>
      <c r="BE33" s="37">
        <v>185.3</v>
      </c>
      <c r="BF33" s="37">
        <v>185.7</v>
      </c>
      <c r="BG33" s="37">
        <v>190.7</v>
      </c>
      <c r="BH33" s="37">
        <v>194.1</v>
      </c>
      <c r="BI33" s="37">
        <v>196.3</v>
      </c>
      <c r="BJ33" s="37">
        <v>199.9</v>
      </c>
      <c r="BK33" s="37">
        <v>205.6</v>
      </c>
      <c r="BL33" s="37">
        <v>209.1</v>
      </c>
      <c r="BM33" s="37">
        <v>212.3</v>
      </c>
      <c r="BN33" s="37">
        <v>214.8</v>
      </c>
      <c r="BO33" s="37">
        <v>217.5</v>
      </c>
      <c r="BP33" s="37">
        <v>220.7</v>
      </c>
      <c r="BQ33" s="37">
        <v>224.9</v>
      </c>
      <c r="BR33" s="37">
        <v>228</v>
      </c>
      <c r="BS33" s="37">
        <v>231.5</v>
      </c>
      <c r="BU33" s="37"/>
      <c r="BV33" s="36" t="s">
        <v>11</v>
      </c>
      <c r="BW33" s="37">
        <v>13</v>
      </c>
      <c r="BX33" s="37">
        <v>12.9</v>
      </c>
      <c r="BY33" s="37">
        <v>13</v>
      </c>
      <c r="BZ33" s="37">
        <v>13.2</v>
      </c>
      <c r="CA33" s="37">
        <v>13.3</v>
      </c>
      <c r="CB33" s="37">
        <v>13.5</v>
      </c>
      <c r="CC33" s="37">
        <v>14</v>
      </c>
      <c r="CD33" s="37">
        <v>14.6</v>
      </c>
      <c r="CE33" s="37">
        <v>15.2</v>
      </c>
      <c r="CF33" s="37">
        <v>15.9</v>
      </c>
      <c r="CG33" s="37">
        <v>16.5</v>
      </c>
      <c r="CH33" s="37">
        <v>17.399999999999999</v>
      </c>
      <c r="CI33" s="37">
        <v>18.2</v>
      </c>
      <c r="CJ33" s="37">
        <v>18.8</v>
      </c>
      <c r="CK33" s="37">
        <v>19.600000000000001</v>
      </c>
      <c r="CL33" s="37">
        <v>20.2</v>
      </c>
      <c r="CM33" s="37">
        <v>20.9</v>
      </c>
      <c r="CN33" s="37">
        <v>21.6</v>
      </c>
      <c r="CO33" s="37">
        <v>22.3</v>
      </c>
      <c r="CP33" s="37">
        <v>23.1</v>
      </c>
      <c r="CQ33" s="37">
        <v>23.8</v>
      </c>
      <c r="CS33" s="37"/>
      <c r="CT33" s="36" t="s">
        <v>11</v>
      </c>
      <c r="CU33" s="37">
        <v>4.4000000000000004</v>
      </c>
      <c r="CV33" s="37">
        <v>4.4000000000000004</v>
      </c>
      <c r="CW33" s="37">
        <v>4.5</v>
      </c>
      <c r="CX33" s="37">
        <v>4.5999999999999996</v>
      </c>
      <c r="CY33" s="37">
        <v>4.5999999999999996</v>
      </c>
      <c r="CZ33" s="37">
        <v>4.5999999999999996</v>
      </c>
      <c r="DA33" s="37">
        <v>4.5</v>
      </c>
      <c r="DB33" s="37">
        <v>4.5</v>
      </c>
      <c r="DC33" s="37">
        <v>4.5</v>
      </c>
      <c r="DD33" s="37">
        <v>4.5</v>
      </c>
      <c r="DE33" s="37">
        <v>4.4000000000000004</v>
      </c>
      <c r="DF33" s="37">
        <v>4.5</v>
      </c>
      <c r="DG33" s="37">
        <v>4.5999999999999996</v>
      </c>
      <c r="DH33" s="37">
        <v>4.9000000000000004</v>
      </c>
      <c r="DI33" s="37">
        <v>5.2</v>
      </c>
      <c r="DJ33" s="37">
        <v>5.5</v>
      </c>
      <c r="DK33" s="37">
        <v>5.7</v>
      </c>
      <c r="DL33" s="37">
        <v>5.9</v>
      </c>
      <c r="DM33" s="37">
        <v>6</v>
      </c>
      <c r="DN33" s="37">
        <v>6.2</v>
      </c>
      <c r="DO33" s="37">
        <v>6.3</v>
      </c>
      <c r="DQ33" s="37"/>
      <c r="DR33" s="36" t="s">
        <v>11</v>
      </c>
      <c r="DS33" s="37">
        <v>8.1999999999999993</v>
      </c>
      <c r="DT33" s="37">
        <v>8.5</v>
      </c>
      <c r="DU33" s="37">
        <v>8.3000000000000007</v>
      </c>
      <c r="DV33" s="37">
        <v>9.1999999999999993</v>
      </c>
      <c r="DW33" s="37">
        <v>9.6</v>
      </c>
      <c r="DX33" s="37">
        <v>10.199999999999999</v>
      </c>
      <c r="DY33" s="37">
        <v>10.8</v>
      </c>
      <c r="DZ33" s="37">
        <v>11.8</v>
      </c>
      <c r="EA33" s="37">
        <v>12.8</v>
      </c>
      <c r="EB33" s="37">
        <v>13.9</v>
      </c>
      <c r="EC33" s="37">
        <v>14.1</v>
      </c>
      <c r="ED33" s="37">
        <v>15.3</v>
      </c>
      <c r="EE33" s="37">
        <v>16.399999999999999</v>
      </c>
      <c r="EF33" s="37">
        <v>17.8</v>
      </c>
      <c r="EG33" s="37">
        <v>19.399999999999999</v>
      </c>
      <c r="EH33" s="37">
        <v>21.2</v>
      </c>
      <c r="EI33" s="37">
        <v>22.9</v>
      </c>
      <c r="EJ33" s="37">
        <v>24.6</v>
      </c>
      <c r="EK33" s="37">
        <v>25.8</v>
      </c>
      <c r="EL33" s="37">
        <v>27.1</v>
      </c>
      <c r="EM33" s="37">
        <v>28.3</v>
      </c>
      <c r="EO33" s="37"/>
      <c r="EP33" s="36" t="s">
        <v>11</v>
      </c>
      <c r="EQ33" s="37">
        <v>72.3</v>
      </c>
      <c r="ER33" s="37">
        <v>72.7</v>
      </c>
      <c r="ES33" s="37">
        <v>72.400000000000006</v>
      </c>
      <c r="ET33" s="37">
        <v>72.3</v>
      </c>
      <c r="EU33" s="37">
        <v>72.7</v>
      </c>
      <c r="EV33" s="37">
        <v>74.3</v>
      </c>
      <c r="EW33" s="37">
        <v>76.2</v>
      </c>
      <c r="EX33" s="37">
        <v>78.599999999999994</v>
      </c>
      <c r="EY33" s="37">
        <v>80.400000000000006</v>
      </c>
      <c r="EZ33" s="37">
        <v>83.2</v>
      </c>
      <c r="FA33" s="37">
        <v>86.1</v>
      </c>
      <c r="FB33" s="37">
        <v>90</v>
      </c>
      <c r="FC33" s="37">
        <v>93.1</v>
      </c>
      <c r="FD33" s="37">
        <v>96.1</v>
      </c>
      <c r="FE33" s="37">
        <v>99.1</v>
      </c>
      <c r="FF33" s="37">
        <v>102</v>
      </c>
      <c r="FG33" s="37">
        <v>105.4</v>
      </c>
      <c r="FH33" s="37">
        <v>108.7</v>
      </c>
      <c r="FI33" s="37">
        <v>111.5</v>
      </c>
      <c r="FJ33" s="37">
        <v>114.3</v>
      </c>
      <c r="FK33" s="37">
        <v>117.3</v>
      </c>
    </row>
    <row r="34" spans="1:167" ht="14.5">
      <c r="A34" s="37"/>
      <c r="B34" s="36" t="s">
        <v>12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0.1</v>
      </c>
      <c r="I34" s="37">
        <v>0.2</v>
      </c>
      <c r="J34" s="37">
        <v>0.3</v>
      </c>
      <c r="K34" s="37">
        <v>0.4</v>
      </c>
      <c r="L34" s="37">
        <v>0.5</v>
      </c>
      <c r="M34" s="37">
        <v>0.6</v>
      </c>
      <c r="N34" s="37">
        <v>0.7</v>
      </c>
      <c r="O34" s="37">
        <v>0.7</v>
      </c>
      <c r="P34" s="37">
        <v>0.7</v>
      </c>
      <c r="Q34" s="37">
        <v>0.6</v>
      </c>
      <c r="R34" s="37">
        <v>0.5</v>
      </c>
      <c r="S34" s="37">
        <v>0.5</v>
      </c>
      <c r="T34" s="37">
        <v>0.5</v>
      </c>
      <c r="U34" s="37">
        <v>0.5</v>
      </c>
      <c r="V34" s="37">
        <v>0.6</v>
      </c>
      <c r="W34" s="37">
        <v>0.6</v>
      </c>
      <c r="Y34" s="37"/>
      <c r="Z34" s="36" t="s">
        <v>12</v>
      </c>
      <c r="AA34" s="37">
        <v>13.2</v>
      </c>
      <c r="AB34" s="37">
        <v>13.3</v>
      </c>
      <c r="AC34" s="37">
        <v>13.1</v>
      </c>
      <c r="AD34" s="37">
        <v>13.5</v>
      </c>
      <c r="AE34" s="37">
        <v>13.7</v>
      </c>
      <c r="AF34" s="37">
        <v>13.9</v>
      </c>
      <c r="AG34" s="37">
        <v>13.4</v>
      </c>
      <c r="AH34" s="37">
        <v>13.4</v>
      </c>
      <c r="AI34" s="37">
        <v>13</v>
      </c>
      <c r="AJ34" s="37">
        <v>12.6</v>
      </c>
      <c r="AK34" s="37">
        <v>12.1</v>
      </c>
      <c r="AL34" s="37">
        <v>11.6</v>
      </c>
      <c r="AM34" s="37">
        <v>11.3</v>
      </c>
      <c r="AN34" s="37">
        <v>11.4</v>
      </c>
      <c r="AO34" s="37">
        <v>11.5</v>
      </c>
      <c r="AP34" s="37">
        <v>11.6</v>
      </c>
      <c r="AQ34" s="37">
        <v>11.6</v>
      </c>
      <c r="AR34" s="37">
        <v>11.7</v>
      </c>
      <c r="AS34" s="37">
        <v>11.9</v>
      </c>
      <c r="AT34" s="37">
        <v>12</v>
      </c>
      <c r="AU34" s="37">
        <v>12.1</v>
      </c>
      <c r="AW34" s="37"/>
      <c r="AX34" s="36" t="s">
        <v>12</v>
      </c>
      <c r="AY34" s="37">
        <v>415.6</v>
      </c>
      <c r="AZ34" s="37">
        <v>434.2</v>
      </c>
      <c r="BA34" s="37">
        <v>452.4</v>
      </c>
      <c r="BB34" s="37">
        <v>466.6</v>
      </c>
      <c r="BC34" s="37">
        <v>484.4</v>
      </c>
      <c r="BD34" s="37">
        <v>502.6</v>
      </c>
      <c r="BE34" s="37">
        <v>516.20000000000005</v>
      </c>
      <c r="BF34" s="37">
        <v>528.79999999999995</v>
      </c>
      <c r="BG34" s="37">
        <v>538.1</v>
      </c>
      <c r="BH34" s="37">
        <v>545.4</v>
      </c>
      <c r="BI34" s="37">
        <v>556.29999999999995</v>
      </c>
      <c r="BJ34" s="37">
        <v>565.5</v>
      </c>
      <c r="BK34" s="37">
        <v>571.9</v>
      </c>
      <c r="BL34" s="37">
        <v>584.1</v>
      </c>
      <c r="BM34" s="37">
        <v>595.1</v>
      </c>
      <c r="BN34" s="37">
        <v>604.4</v>
      </c>
      <c r="BO34" s="37">
        <v>614.29999999999995</v>
      </c>
      <c r="BP34" s="37">
        <v>625.9</v>
      </c>
      <c r="BQ34" s="37">
        <v>638.79999999999995</v>
      </c>
      <c r="BR34" s="37">
        <v>648.79999999999995</v>
      </c>
      <c r="BS34" s="37">
        <v>660.2</v>
      </c>
      <c r="BU34" s="37"/>
      <c r="BV34" s="36" t="s">
        <v>12</v>
      </c>
      <c r="BW34" s="37">
        <v>15.3</v>
      </c>
      <c r="BX34" s="37">
        <v>15.4</v>
      </c>
      <c r="BY34" s="37">
        <v>15.5</v>
      </c>
      <c r="BZ34" s="37">
        <v>15.5</v>
      </c>
      <c r="CA34" s="37">
        <v>15.5</v>
      </c>
      <c r="CB34" s="37">
        <v>15.5</v>
      </c>
      <c r="CC34" s="37">
        <v>15.3</v>
      </c>
      <c r="CD34" s="37">
        <v>15.2</v>
      </c>
      <c r="CE34" s="37">
        <v>15</v>
      </c>
      <c r="CF34" s="37">
        <v>14.9</v>
      </c>
      <c r="CG34" s="37">
        <v>14.9</v>
      </c>
      <c r="CH34" s="37">
        <v>14.8</v>
      </c>
      <c r="CI34" s="37">
        <v>14.9</v>
      </c>
      <c r="CJ34" s="37">
        <v>15.1</v>
      </c>
      <c r="CK34" s="37">
        <v>15.5</v>
      </c>
      <c r="CL34" s="37">
        <v>15.7</v>
      </c>
      <c r="CM34" s="37">
        <v>15.9</v>
      </c>
      <c r="CN34" s="37">
        <v>16.100000000000001</v>
      </c>
      <c r="CO34" s="37">
        <v>16.5</v>
      </c>
      <c r="CP34" s="37">
        <v>17</v>
      </c>
      <c r="CQ34" s="37">
        <v>17.3</v>
      </c>
      <c r="CS34" s="37"/>
      <c r="CT34" s="36" t="s">
        <v>12</v>
      </c>
      <c r="CU34" s="37">
        <v>17.100000000000001</v>
      </c>
      <c r="CV34" s="37">
        <v>17.399999999999999</v>
      </c>
      <c r="CW34" s="37">
        <v>17.7</v>
      </c>
      <c r="CX34" s="37">
        <v>18.3</v>
      </c>
      <c r="CY34" s="37">
        <v>18.899999999999999</v>
      </c>
      <c r="CZ34" s="37">
        <v>19.600000000000001</v>
      </c>
      <c r="DA34" s="37">
        <v>20.399999999999999</v>
      </c>
      <c r="DB34" s="37">
        <v>21</v>
      </c>
      <c r="DC34" s="37">
        <v>21.9</v>
      </c>
      <c r="DD34" s="37">
        <v>22.6</v>
      </c>
      <c r="DE34" s="37">
        <v>23.2</v>
      </c>
      <c r="DF34" s="37">
        <v>23.9</v>
      </c>
      <c r="DG34" s="37">
        <v>24.8</v>
      </c>
      <c r="DH34" s="37">
        <v>25.9</v>
      </c>
      <c r="DI34" s="37">
        <v>27.1</v>
      </c>
      <c r="DJ34" s="37">
        <v>28.1</v>
      </c>
      <c r="DK34" s="37">
        <v>28.7</v>
      </c>
      <c r="DL34" s="37">
        <v>29.4</v>
      </c>
      <c r="DM34" s="37">
        <v>30.1</v>
      </c>
      <c r="DN34" s="37">
        <v>30.4</v>
      </c>
      <c r="DO34" s="37">
        <v>30.7</v>
      </c>
      <c r="DQ34" s="37"/>
      <c r="DR34" s="36" t="s">
        <v>12</v>
      </c>
      <c r="DS34" s="37">
        <v>124.6</v>
      </c>
      <c r="DT34" s="37">
        <v>127.9</v>
      </c>
      <c r="DU34" s="37">
        <v>132.5</v>
      </c>
      <c r="DV34" s="37">
        <v>136.30000000000001</v>
      </c>
      <c r="DW34" s="37">
        <v>140.80000000000001</v>
      </c>
      <c r="DX34" s="37">
        <v>145.1</v>
      </c>
      <c r="DY34" s="37">
        <v>149.5</v>
      </c>
      <c r="DZ34" s="37">
        <v>154.5</v>
      </c>
      <c r="EA34" s="37">
        <v>160.1</v>
      </c>
      <c r="EB34" s="37">
        <v>163.30000000000001</v>
      </c>
      <c r="EC34" s="37">
        <v>168.2</v>
      </c>
      <c r="ED34" s="37">
        <v>172.3</v>
      </c>
      <c r="EE34" s="37">
        <v>177.1</v>
      </c>
      <c r="EF34" s="37">
        <v>183.3</v>
      </c>
      <c r="EG34" s="37">
        <v>189.9</v>
      </c>
      <c r="EH34" s="37">
        <v>198</v>
      </c>
      <c r="EI34" s="37">
        <v>204</v>
      </c>
      <c r="EJ34" s="37">
        <v>208.8</v>
      </c>
      <c r="EK34" s="37">
        <v>214.4</v>
      </c>
      <c r="EL34" s="37">
        <v>220</v>
      </c>
      <c r="EM34" s="37">
        <v>225</v>
      </c>
      <c r="EO34" s="37"/>
      <c r="EP34" s="36" t="s">
        <v>12</v>
      </c>
      <c r="EQ34" s="37">
        <v>94.5</v>
      </c>
      <c r="ER34" s="37">
        <v>96.5</v>
      </c>
      <c r="ES34" s="37">
        <v>99.7</v>
      </c>
      <c r="ET34" s="37">
        <v>104.2</v>
      </c>
      <c r="EU34" s="37">
        <v>109.1</v>
      </c>
      <c r="EV34" s="37">
        <v>113.4</v>
      </c>
      <c r="EW34" s="37">
        <v>117.6</v>
      </c>
      <c r="EX34" s="37">
        <v>121.8</v>
      </c>
      <c r="EY34" s="37">
        <v>125.7</v>
      </c>
      <c r="EZ34" s="37">
        <v>129.19999999999999</v>
      </c>
      <c r="FA34" s="37">
        <v>131</v>
      </c>
      <c r="FB34" s="37">
        <v>131.80000000000001</v>
      </c>
      <c r="FC34" s="37">
        <v>133.5</v>
      </c>
      <c r="FD34" s="37">
        <v>135</v>
      </c>
      <c r="FE34" s="37">
        <v>136.5</v>
      </c>
      <c r="FF34" s="37">
        <v>137.9</v>
      </c>
      <c r="FG34" s="37">
        <v>139.69999999999999</v>
      </c>
      <c r="FH34" s="37">
        <v>141.5</v>
      </c>
      <c r="FI34" s="37">
        <v>143.69999999999999</v>
      </c>
      <c r="FJ34" s="37">
        <v>145.9</v>
      </c>
      <c r="FK34" s="37">
        <v>148.19999999999999</v>
      </c>
    </row>
    <row r="35" spans="1:167" ht="14.5">
      <c r="A35" s="37"/>
      <c r="B35" s="36" t="s">
        <v>13</v>
      </c>
      <c r="C35" s="37">
        <v>16.399999999999999</v>
      </c>
      <c r="D35" s="37">
        <v>16.7</v>
      </c>
      <c r="E35" s="37">
        <v>17.3</v>
      </c>
      <c r="F35" s="37">
        <v>17.8</v>
      </c>
      <c r="G35" s="37">
        <v>18</v>
      </c>
      <c r="H35" s="37">
        <v>18.3</v>
      </c>
      <c r="I35" s="37">
        <v>18.5</v>
      </c>
      <c r="J35" s="37">
        <v>18.5</v>
      </c>
      <c r="K35" s="37">
        <v>18.399999999999999</v>
      </c>
      <c r="L35" s="37">
        <v>18.100000000000001</v>
      </c>
      <c r="M35" s="37">
        <v>17.7</v>
      </c>
      <c r="N35" s="37">
        <v>17.5</v>
      </c>
      <c r="O35" s="37">
        <v>17.100000000000001</v>
      </c>
      <c r="P35" s="37">
        <v>16.7</v>
      </c>
      <c r="Q35" s="37">
        <v>16.2</v>
      </c>
      <c r="R35" s="37">
        <v>15.6</v>
      </c>
      <c r="S35" s="37">
        <v>15.1</v>
      </c>
      <c r="T35" s="37">
        <v>14.5</v>
      </c>
      <c r="U35" s="37">
        <v>14.4</v>
      </c>
      <c r="V35" s="37">
        <v>14.3</v>
      </c>
      <c r="W35" s="37">
        <v>14.2</v>
      </c>
      <c r="Y35" s="37"/>
      <c r="Z35" s="36" t="s">
        <v>13</v>
      </c>
      <c r="AA35" s="37">
        <v>14</v>
      </c>
      <c r="AB35" s="37">
        <v>13.5</v>
      </c>
      <c r="AC35" s="37">
        <v>12.9</v>
      </c>
      <c r="AD35" s="37">
        <v>12</v>
      </c>
      <c r="AE35" s="37">
        <v>11.4</v>
      </c>
      <c r="AF35" s="37">
        <v>10.7</v>
      </c>
      <c r="AG35" s="37">
        <v>10.5</v>
      </c>
      <c r="AH35" s="37">
        <v>10.1</v>
      </c>
      <c r="AI35" s="37">
        <v>9.9</v>
      </c>
      <c r="AJ35" s="37">
        <v>9.6999999999999993</v>
      </c>
      <c r="AK35" s="37">
        <v>9.4</v>
      </c>
      <c r="AL35" s="37">
        <v>8.6999999999999993</v>
      </c>
      <c r="AM35" s="37">
        <v>8.1</v>
      </c>
      <c r="AN35" s="37">
        <v>6.7</v>
      </c>
      <c r="AO35" s="37">
        <v>5.6</v>
      </c>
      <c r="AP35" s="37">
        <v>4.5999999999999996</v>
      </c>
      <c r="AQ35" s="37">
        <v>3.8</v>
      </c>
      <c r="AR35" s="37">
        <v>3.2</v>
      </c>
      <c r="AS35" s="37">
        <v>2.8</v>
      </c>
      <c r="AT35" s="37">
        <v>2.6</v>
      </c>
      <c r="AU35" s="37">
        <v>2.2999999999999998</v>
      </c>
      <c r="AW35" s="37"/>
      <c r="AX35" s="36" t="s">
        <v>13</v>
      </c>
      <c r="AY35" s="37">
        <v>18.600000000000001</v>
      </c>
      <c r="AZ35" s="37">
        <v>19.600000000000001</v>
      </c>
      <c r="BA35" s="37">
        <v>18.5</v>
      </c>
      <c r="BB35" s="37">
        <v>18.5</v>
      </c>
      <c r="BC35" s="37">
        <v>19.2</v>
      </c>
      <c r="BD35" s="37">
        <v>18.7</v>
      </c>
      <c r="BE35" s="37">
        <v>19.8</v>
      </c>
      <c r="BF35" s="37">
        <v>20.5</v>
      </c>
      <c r="BG35" s="37">
        <v>20.5</v>
      </c>
      <c r="BH35" s="37">
        <v>21.5</v>
      </c>
      <c r="BI35" s="37">
        <v>20.7</v>
      </c>
      <c r="BJ35" s="37">
        <v>19.399999999999999</v>
      </c>
      <c r="BK35" s="37">
        <v>18.8</v>
      </c>
      <c r="BL35" s="37">
        <v>16.399999999999999</v>
      </c>
      <c r="BM35" s="37">
        <v>14.3</v>
      </c>
      <c r="BN35" s="37">
        <v>12.5</v>
      </c>
      <c r="BO35" s="37">
        <v>10.8</v>
      </c>
      <c r="BP35" s="37">
        <v>9.5</v>
      </c>
      <c r="BQ35" s="37">
        <v>8.9</v>
      </c>
      <c r="BR35" s="37">
        <v>8.1999999999999993</v>
      </c>
      <c r="BS35" s="37">
        <v>7.7</v>
      </c>
      <c r="BU35" s="37"/>
      <c r="BV35" s="36" t="s">
        <v>13</v>
      </c>
      <c r="BW35" s="37">
        <v>0.1</v>
      </c>
      <c r="BX35" s="37">
        <v>0.1</v>
      </c>
      <c r="BY35" s="37">
        <v>0.1</v>
      </c>
      <c r="BZ35" s="37">
        <v>0.1</v>
      </c>
      <c r="CA35" s="37">
        <v>0.1</v>
      </c>
      <c r="CB35" s="37">
        <v>0.1</v>
      </c>
      <c r="CC35" s="37">
        <v>0.1</v>
      </c>
      <c r="CD35" s="37">
        <v>0.1</v>
      </c>
      <c r="CE35" s="37">
        <v>0.1</v>
      </c>
      <c r="CF35" s="37">
        <v>0.1</v>
      </c>
      <c r="CG35" s="37">
        <v>0.1</v>
      </c>
      <c r="CH35" s="37">
        <v>0.1</v>
      </c>
      <c r="CI35" s="37">
        <v>0</v>
      </c>
      <c r="CJ35" s="37">
        <v>0</v>
      </c>
      <c r="CK35" s="37">
        <v>0</v>
      </c>
      <c r="CL35" s="37">
        <v>0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13</v>
      </c>
      <c r="CU35" s="37">
        <v>0.2</v>
      </c>
      <c r="CV35" s="37">
        <v>0.2</v>
      </c>
      <c r="CW35" s="37">
        <v>0.2</v>
      </c>
      <c r="CX35" s="37">
        <v>0.2</v>
      </c>
      <c r="CY35" s="37">
        <v>0.2</v>
      </c>
      <c r="CZ35" s="37">
        <v>0.2</v>
      </c>
      <c r="DA35" s="37">
        <v>0.2</v>
      </c>
      <c r="DB35" s="37">
        <v>0.2</v>
      </c>
      <c r="DC35" s="37">
        <v>0.2</v>
      </c>
      <c r="DD35" s="37">
        <v>0.2</v>
      </c>
      <c r="DE35" s="37">
        <v>0.2</v>
      </c>
      <c r="DF35" s="37">
        <v>0.2</v>
      </c>
      <c r="DG35" s="37">
        <v>0.2</v>
      </c>
      <c r="DH35" s="37">
        <v>0.2</v>
      </c>
      <c r="DI35" s="37">
        <v>0.2</v>
      </c>
      <c r="DJ35" s="37">
        <v>0.2</v>
      </c>
      <c r="DK35" s="37">
        <v>0.2</v>
      </c>
      <c r="DL35" s="37">
        <v>0.2</v>
      </c>
      <c r="DM35" s="37">
        <v>0.2</v>
      </c>
      <c r="DN35" s="37">
        <v>0.2</v>
      </c>
      <c r="DO35" s="37">
        <v>0.2</v>
      </c>
      <c r="DQ35" s="37"/>
      <c r="DR35" s="36" t="s">
        <v>13</v>
      </c>
      <c r="DS35" s="37">
        <v>0.6</v>
      </c>
      <c r="DT35" s="37">
        <v>0.7</v>
      </c>
      <c r="DU35" s="37">
        <v>0.7</v>
      </c>
      <c r="DV35" s="37">
        <v>0.7</v>
      </c>
      <c r="DW35" s="37">
        <v>1</v>
      </c>
      <c r="DX35" s="37">
        <v>1.1000000000000001</v>
      </c>
      <c r="DY35" s="37">
        <v>1.3</v>
      </c>
      <c r="DZ35" s="37">
        <v>1.3</v>
      </c>
      <c r="EA35" s="37">
        <v>1.5</v>
      </c>
      <c r="EB35" s="37">
        <v>1.6</v>
      </c>
      <c r="EC35" s="37">
        <v>1.7</v>
      </c>
      <c r="ED35" s="37">
        <v>1.6</v>
      </c>
      <c r="EE35" s="37">
        <v>1.6</v>
      </c>
      <c r="EF35" s="37">
        <v>1.6</v>
      </c>
      <c r="EG35" s="37">
        <v>1.6</v>
      </c>
      <c r="EH35" s="37">
        <v>1.6</v>
      </c>
      <c r="EI35" s="37">
        <v>1.6</v>
      </c>
      <c r="EJ35" s="37">
        <v>1.6</v>
      </c>
      <c r="EK35" s="37">
        <v>1.6</v>
      </c>
      <c r="EL35" s="37">
        <v>1.6</v>
      </c>
      <c r="EM35" s="37">
        <v>1.6</v>
      </c>
      <c r="EO35" s="37"/>
      <c r="EP35" s="36" t="s">
        <v>13</v>
      </c>
      <c r="EQ35" s="37">
        <v>4.0999999999999996</v>
      </c>
      <c r="ER35" s="37">
        <v>4.2</v>
      </c>
      <c r="ES35" s="37">
        <v>4.2</v>
      </c>
      <c r="ET35" s="37">
        <v>4.2</v>
      </c>
      <c r="EU35" s="37">
        <v>4.3</v>
      </c>
      <c r="EV35" s="37">
        <v>4.4000000000000004</v>
      </c>
      <c r="EW35" s="37">
        <v>4.5</v>
      </c>
      <c r="EX35" s="37">
        <v>4.8</v>
      </c>
      <c r="EY35" s="37">
        <v>4.7</v>
      </c>
      <c r="EZ35" s="37">
        <v>4.5999999999999996</v>
      </c>
      <c r="FA35" s="37">
        <v>4.5999999999999996</v>
      </c>
      <c r="FB35" s="37">
        <v>4.8</v>
      </c>
      <c r="FC35" s="37">
        <v>4.8</v>
      </c>
      <c r="FD35" s="37">
        <v>4.5999999999999996</v>
      </c>
      <c r="FE35" s="37">
        <v>4.5999999999999996</v>
      </c>
      <c r="FF35" s="37">
        <v>4.5999999999999996</v>
      </c>
      <c r="FG35" s="37">
        <v>4.5999999999999996</v>
      </c>
      <c r="FH35" s="37">
        <v>4.5</v>
      </c>
      <c r="FI35" s="37">
        <v>4.5</v>
      </c>
      <c r="FJ35" s="37">
        <v>4.5999999999999996</v>
      </c>
      <c r="FK35" s="37">
        <v>4.5999999999999996</v>
      </c>
    </row>
    <row r="36" spans="1:167" ht="14.5">
      <c r="A36" s="37"/>
      <c r="B36" s="36" t="s">
        <v>191</v>
      </c>
      <c r="C36" s="37">
        <v>0</v>
      </c>
      <c r="D36" s="37">
        <v>0</v>
      </c>
      <c r="E36" s="37">
        <v>0</v>
      </c>
      <c r="F36" s="37">
        <v>0</v>
      </c>
      <c r="G36" s="37">
        <v>0</v>
      </c>
      <c r="H36" s="37">
        <v>0</v>
      </c>
      <c r="I36" s="37">
        <v>0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7">
        <v>0</v>
      </c>
      <c r="S36" s="37">
        <v>0</v>
      </c>
      <c r="T36" s="37">
        <v>0</v>
      </c>
      <c r="U36" s="37">
        <v>0</v>
      </c>
      <c r="V36" s="37">
        <v>0</v>
      </c>
      <c r="W36" s="37">
        <v>0</v>
      </c>
      <c r="Y36" s="37"/>
      <c r="Z36" s="36" t="s">
        <v>191</v>
      </c>
      <c r="AA36" s="37">
        <v>0</v>
      </c>
      <c r="AB36" s="37">
        <v>0</v>
      </c>
      <c r="AC36" s="37">
        <v>0</v>
      </c>
      <c r="AD36" s="37">
        <v>0</v>
      </c>
      <c r="AE36" s="37">
        <v>0</v>
      </c>
      <c r="AF36" s="37">
        <v>0</v>
      </c>
      <c r="AG36" s="37">
        <v>0</v>
      </c>
      <c r="AH36" s="37">
        <v>0</v>
      </c>
      <c r="AI36" s="37">
        <v>0</v>
      </c>
      <c r="AJ36" s="37">
        <v>0</v>
      </c>
      <c r="AK36" s="37">
        <v>0</v>
      </c>
      <c r="AL36" s="37">
        <v>0</v>
      </c>
      <c r="AM36" s="37">
        <v>0</v>
      </c>
      <c r="AN36" s="37">
        <v>0</v>
      </c>
      <c r="AO36" s="37">
        <v>0</v>
      </c>
      <c r="AP36" s="37">
        <v>0</v>
      </c>
      <c r="AQ36" s="37">
        <v>0</v>
      </c>
      <c r="AR36" s="37">
        <v>0</v>
      </c>
      <c r="AS36" s="37">
        <v>0</v>
      </c>
      <c r="AT36" s="37">
        <v>0</v>
      </c>
      <c r="AU36" s="37">
        <v>0</v>
      </c>
      <c r="AW36" s="37"/>
      <c r="AX36" s="36" t="s">
        <v>191</v>
      </c>
      <c r="AY36" s="37">
        <v>0</v>
      </c>
      <c r="AZ36" s="37">
        <v>0</v>
      </c>
      <c r="BA36" s="37">
        <v>0</v>
      </c>
      <c r="BB36" s="37">
        <v>0</v>
      </c>
      <c r="BC36" s="37">
        <v>0</v>
      </c>
      <c r="BD36" s="37">
        <v>0</v>
      </c>
      <c r="BE36" s="37">
        <v>0</v>
      </c>
      <c r="BF36" s="37">
        <v>0</v>
      </c>
      <c r="BG36" s="37">
        <v>0</v>
      </c>
      <c r="BH36" s="37">
        <v>0</v>
      </c>
      <c r="BI36" s="37">
        <v>0</v>
      </c>
      <c r="BJ36" s="37">
        <v>0</v>
      </c>
      <c r="BK36" s="37">
        <v>0</v>
      </c>
      <c r="BL36" s="37">
        <v>0</v>
      </c>
      <c r="BM36" s="37">
        <v>0</v>
      </c>
      <c r="BN36" s="37">
        <v>0</v>
      </c>
      <c r="BO36" s="37">
        <v>0</v>
      </c>
      <c r="BP36" s="37">
        <v>0</v>
      </c>
      <c r="BQ36" s="37">
        <v>0</v>
      </c>
      <c r="BR36" s="37">
        <v>0</v>
      </c>
      <c r="BS36" s="37">
        <v>0</v>
      </c>
      <c r="BU36" s="37"/>
      <c r="BV36" s="36" t="s">
        <v>191</v>
      </c>
      <c r="BW36" s="37">
        <v>0</v>
      </c>
      <c r="BX36" s="37">
        <v>0</v>
      </c>
      <c r="BY36" s="37">
        <v>0</v>
      </c>
      <c r="BZ36" s="37">
        <v>0</v>
      </c>
      <c r="CA36" s="37">
        <v>0</v>
      </c>
      <c r="CB36" s="37">
        <v>0</v>
      </c>
      <c r="CC36" s="37">
        <v>0</v>
      </c>
      <c r="CD36" s="37">
        <v>0</v>
      </c>
      <c r="CE36" s="37">
        <v>0</v>
      </c>
      <c r="CF36" s="37">
        <v>0</v>
      </c>
      <c r="CG36" s="37">
        <v>0</v>
      </c>
      <c r="CH36" s="37">
        <v>0</v>
      </c>
      <c r="CI36" s="37">
        <v>0</v>
      </c>
      <c r="CJ36" s="37">
        <v>0</v>
      </c>
      <c r="CK36" s="37">
        <v>0</v>
      </c>
      <c r="CL36" s="37">
        <v>0</v>
      </c>
      <c r="CM36" s="37">
        <v>0</v>
      </c>
      <c r="CN36" s="37">
        <v>0</v>
      </c>
      <c r="CO36" s="37">
        <v>0</v>
      </c>
      <c r="CP36" s="37">
        <v>0</v>
      </c>
      <c r="CQ36" s="37">
        <v>0</v>
      </c>
      <c r="CS36" s="37"/>
      <c r="CT36" s="36" t="s">
        <v>191</v>
      </c>
      <c r="CU36" s="37">
        <v>0</v>
      </c>
      <c r="CV36" s="37">
        <v>0</v>
      </c>
      <c r="CW36" s="37">
        <v>0</v>
      </c>
      <c r="CX36" s="37">
        <v>0</v>
      </c>
      <c r="CY36" s="37">
        <v>0</v>
      </c>
      <c r="CZ36" s="37">
        <v>0</v>
      </c>
      <c r="DA36" s="37">
        <v>0</v>
      </c>
      <c r="DB36" s="37">
        <v>0</v>
      </c>
      <c r="DC36" s="37">
        <v>0</v>
      </c>
      <c r="DD36" s="37">
        <v>0</v>
      </c>
      <c r="DE36" s="37">
        <v>0</v>
      </c>
      <c r="DF36" s="37">
        <v>0</v>
      </c>
      <c r="DG36" s="37">
        <v>0</v>
      </c>
      <c r="DH36" s="37">
        <v>0</v>
      </c>
      <c r="DI36" s="37">
        <v>0</v>
      </c>
      <c r="DJ36" s="37">
        <v>0</v>
      </c>
      <c r="DK36" s="37">
        <v>0</v>
      </c>
      <c r="DL36" s="37">
        <v>0</v>
      </c>
      <c r="DM36" s="37">
        <v>0</v>
      </c>
      <c r="DN36" s="37">
        <v>0</v>
      </c>
      <c r="DO36" s="37">
        <v>0</v>
      </c>
      <c r="DQ36" s="37"/>
      <c r="DR36" s="36" t="s">
        <v>191</v>
      </c>
      <c r="DS36" s="37">
        <v>0</v>
      </c>
      <c r="DT36" s="37">
        <v>0</v>
      </c>
      <c r="DU36" s="37">
        <v>0</v>
      </c>
      <c r="DV36" s="37">
        <v>0</v>
      </c>
      <c r="DW36" s="37">
        <v>0</v>
      </c>
      <c r="DX36" s="37">
        <v>0</v>
      </c>
      <c r="DY36" s="37">
        <v>0</v>
      </c>
      <c r="DZ36" s="37">
        <v>0</v>
      </c>
      <c r="EA36" s="37">
        <v>0</v>
      </c>
      <c r="EB36" s="37">
        <v>0</v>
      </c>
      <c r="EC36" s="37">
        <v>0</v>
      </c>
      <c r="ED36" s="37">
        <v>0</v>
      </c>
      <c r="EE36" s="37">
        <v>0</v>
      </c>
      <c r="EF36" s="37">
        <v>0</v>
      </c>
      <c r="EG36" s="37">
        <v>0</v>
      </c>
      <c r="EH36" s="37">
        <v>0</v>
      </c>
      <c r="EI36" s="37">
        <v>0</v>
      </c>
      <c r="EJ36" s="37">
        <v>0</v>
      </c>
      <c r="EK36" s="37">
        <v>0</v>
      </c>
      <c r="EL36" s="37">
        <v>0</v>
      </c>
      <c r="EM36" s="37">
        <v>0</v>
      </c>
      <c r="EO36" s="37"/>
      <c r="EP36" s="36" t="s">
        <v>191</v>
      </c>
      <c r="EQ36" s="37">
        <v>0</v>
      </c>
      <c r="ER36" s="37">
        <v>0</v>
      </c>
      <c r="ES36" s="37">
        <v>0</v>
      </c>
      <c r="ET36" s="37">
        <v>0</v>
      </c>
      <c r="EU36" s="37">
        <v>0</v>
      </c>
      <c r="EV36" s="37">
        <v>0</v>
      </c>
      <c r="EW36" s="37">
        <v>0</v>
      </c>
      <c r="EX36" s="37">
        <v>0</v>
      </c>
      <c r="EY36" s="37">
        <v>0</v>
      </c>
      <c r="EZ36" s="37">
        <v>0</v>
      </c>
      <c r="FA36" s="37">
        <v>0</v>
      </c>
      <c r="FB36" s="37">
        <v>0</v>
      </c>
      <c r="FC36" s="37">
        <v>0</v>
      </c>
      <c r="FD36" s="37">
        <v>0</v>
      </c>
      <c r="FE36" s="37">
        <v>0</v>
      </c>
      <c r="FF36" s="37">
        <v>0</v>
      </c>
      <c r="FG36" s="37">
        <v>0</v>
      </c>
      <c r="FH36" s="37">
        <v>0</v>
      </c>
      <c r="FI36" s="37">
        <v>0</v>
      </c>
      <c r="FJ36" s="37">
        <v>0</v>
      </c>
      <c r="FK36" s="37">
        <v>0</v>
      </c>
    </row>
    <row r="37" spans="1:167" ht="15.5">
      <c r="A37" s="37"/>
      <c r="B37" s="21" t="s">
        <v>163</v>
      </c>
      <c r="C37" s="37">
        <v>0.1</v>
      </c>
      <c r="D37" s="37">
        <v>0.1</v>
      </c>
      <c r="E37" s="37">
        <v>0.1</v>
      </c>
      <c r="F37" s="37">
        <v>0.1</v>
      </c>
      <c r="G37" s="37">
        <v>0.1</v>
      </c>
      <c r="H37" s="37">
        <v>0.1</v>
      </c>
      <c r="I37" s="37">
        <v>0.1</v>
      </c>
      <c r="J37" s="37">
        <v>0.1</v>
      </c>
      <c r="K37" s="37">
        <v>0.1</v>
      </c>
      <c r="L37" s="37">
        <v>0.1</v>
      </c>
      <c r="M37" s="37">
        <v>0.2</v>
      </c>
      <c r="N37" s="37">
        <v>0.2</v>
      </c>
      <c r="O37" s="37">
        <v>0.2</v>
      </c>
      <c r="P37" s="37">
        <v>0.2</v>
      </c>
      <c r="Q37" s="37">
        <v>0.3</v>
      </c>
      <c r="R37" s="37">
        <v>0.3</v>
      </c>
      <c r="S37" s="37">
        <v>0.3</v>
      </c>
      <c r="T37" s="37">
        <v>0.4</v>
      </c>
      <c r="U37" s="37">
        <v>0.4</v>
      </c>
      <c r="V37" s="37">
        <v>0.4</v>
      </c>
      <c r="W37" s="37">
        <v>0.4</v>
      </c>
      <c r="Y37" s="37"/>
      <c r="Z37" s="21" t="s">
        <v>163</v>
      </c>
      <c r="AA37" s="37">
        <v>0</v>
      </c>
      <c r="AB37" s="37">
        <v>0</v>
      </c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0.1</v>
      </c>
      <c r="AI37" s="37">
        <v>0.1</v>
      </c>
      <c r="AJ37" s="37">
        <v>0.1</v>
      </c>
      <c r="AK37" s="37">
        <v>0.1</v>
      </c>
      <c r="AL37" s="37">
        <v>0.1</v>
      </c>
      <c r="AM37" s="37">
        <v>0.1</v>
      </c>
      <c r="AN37" s="37">
        <v>0.1</v>
      </c>
      <c r="AO37" s="37">
        <v>0.2</v>
      </c>
      <c r="AP37" s="37">
        <v>0.2</v>
      </c>
      <c r="AQ37" s="37">
        <v>0.2</v>
      </c>
      <c r="AR37" s="37">
        <v>0.3</v>
      </c>
      <c r="AS37" s="37">
        <v>0.3</v>
      </c>
      <c r="AT37" s="37">
        <v>0.3</v>
      </c>
      <c r="AU37" s="37">
        <v>0.3</v>
      </c>
      <c r="AW37" s="37"/>
      <c r="AX37" s="21" t="s">
        <v>163</v>
      </c>
      <c r="AY37" s="37">
        <v>2.5</v>
      </c>
      <c r="AZ37" s="37">
        <v>2.9</v>
      </c>
      <c r="BA37" s="37">
        <v>2.9</v>
      </c>
      <c r="BB37" s="37">
        <v>3.3</v>
      </c>
      <c r="BC37" s="37">
        <v>3.4</v>
      </c>
      <c r="BD37" s="37">
        <v>3.5</v>
      </c>
      <c r="BE37" s="37">
        <v>4</v>
      </c>
      <c r="BF37" s="37">
        <v>4.4000000000000004</v>
      </c>
      <c r="BG37" s="37">
        <v>4.5</v>
      </c>
      <c r="BH37" s="37">
        <v>5.0999999999999996</v>
      </c>
      <c r="BI37" s="37">
        <v>5.5</v>
      </c>
      <c r="BJ37" s="37">
        <v>6.3</v>
      </c>
      <c r="BK37" s="37">
        <v>7.3</v>
      </c>
      <c r="BL37" s="37">
        <v>8.1</v>
      </c>
      <c r="BM37" s="37">
        <v>9.1</v>
      </c>
      <c r="BN37" s="37">
        <v>10.4</v>
      </c>
      <c r="BO37" s="37">
        <v>11.8</v>
      </c>
      <c r="BP37" s="37">
        <v>13.1</v>
      </c>
      <c r="BQ37" s="37">
        <v>14</v>
      </c>
      <c r="BR37" s="37">
        <v>14.9</v>
      </c>
      <c r="BS37" s="37">
        <v>15.8</v>
      </c>
      <c r="BU37" s="37"/>
      <c r="BV37" s="21" t="s">
        <v>163</v>
      </c>
      <c r="BW37" s="37">
        <v>0.1</v>
      </c>
      <c r="BX37" s="37">
        <v>0.1</v>
      </c>
      <c r="BY37" s="37">
        <v>0.1</v>
      </c>
      <c r="BZ37" s="37">
        <v>0.1</v>
      </c>
      <c r="CA37" s="37">
        <v>0.1</v>
      </c>
      <c r="CB37" s="37">
        <v>0.1</v>
      </c>
      <c r="CC37" s="37">
        <v>0.1</v>
      </c>
      <c r="CD37" s="37">
        <v>0.1</v>
      </c>
      <c r="CE37" s="37">
        <v>0.1</v>
      </c>
      <c r="CF37" s="37">
        <v>0.1</v>
      </c>
      <c r="CG37" s="37">
        <v>0.1</v>
      </c>
      <c r="CH37" s="37">
        <v>0</v>
      </c>
      <c r="CI37" s="37">
        <v>0</v>
      </c>
      <c r="CJ37" s="37">
        <v>0</v>
      </c>
      <c r="CK37" s="37">
        <v>0</v>
      </c>
      <c r="CL37" s="37">
        <v>0</v>
      </c>
      <c r="CM37" s="37">
        <v>0</v>
      </c>
      <c r="CN37" s="37">
        <v>0</v>
      </c>
      <c r="CO37" s="37">
        <v>0</v>
      </c>
      <c r="CP37" s="37">
        <v>0</v>
      </c>
      <c r="CQ37" s="37">
        <v>0</v>
      </c>
      <c r="CS37" s="37"/>
      <c r="CT37" s="21" t="s">
        <v>163</v>
      </c>
      <c r="CU37" s="37">
        <v>0.1</v>
      </c>
      <c r="CV37" s="37">
        <v>0.1</v>
      </c>
      <c r="CW37" s="37">
        <v>0.1</v>
      </c>
      <c r="CX37" s="37">
        <v>0.1</v>
      </c>
      <c r="CY37" s="37">
        <v>0.1</v>
      </c>
      <c r="CZ37" s="37">
        <v>0.1</v>
      </c>
      <c r="DA37" s="37">
        <v>0.1</v>
      </c>
      <c r="DB37" s="37">
        <v>0.1</v>
      </c>
      <c r="DC37" s="37">
        <v>0.1</v>
      </c>
      <c r="DD37" s="37">
        <v>0.1</v>
      </c>
      <c r="DE37" s="37">
        <v>0.1</v>
      </c>
      <c r="DF37" s="37">
        <v>0.1</v>
      </c>
      <c r="DG37" s="37">
        <v>0.1</v>
      </c>
      <c r="DH37" s="37">
        <v>0.2</v>
      </c>
      <c r="DI37" s="37">
        <v>0.2</v>
      </c>
      <c r="DJ37" s="37">
        <v>0.2</v>
      </c>
      <c r="DK37" s="37">
        <v>0.3</v>
      </c>
      <c r="DL37" s="37">
        <v>0.3</v>
      </c>
      <c r="DM37" s="37">
        <v>0.4</v>
      </c>
      <c r="DN37" s="37">
        <v>0.4</v>
      </c>
      <c r="DO37" s="37">
        <v>0.4</v>
      </c>
      <c r="DQ37" s="37"/>
      <c r="DR37" s="21" t="s">
        <v>163</v>
      </c>
      <c r="DS37" s="37">
        <v>1</v>
      </c>
      <c r="DT37" s="37">
        <v>0.8</v>
      </c>
      <c r="DU37" s="37">
        <v>0.8</v>
      </c>
      <c r="DV37" s="37">
        <v>0.9</v>
      </c>
      <c r="DW37" s="37">
        <v>1.1000000000000001</v>
      </c>
      <c r="DX37" s="37">
        <v>1.3</v>
      </c>
      <c r="DY37" s="37">
        <v>1.5</v>
      </c>
      <c r="DZ37" s="37">
        <v>1.5</v>
      </c>
      <c r="EA37" s="37">
        <v>1.6</v>
      </c>
      <c r="EB37" s="37">
        <v>1.7</v>
      </c>
      <c r="EC37" s="37">
        <v>1.7</v>
      </c>
      <c r="ED37" s="37">
        <v>1.4</v>
      </c>
      <c r="EE37" s="37">
        <v>1.3</v>
      </c>
      <c r="EF37" s="37">
        <v>1.2</v>
      </c>
      <c r="EG37" s="37">
        <v>1.1000000000000001</v>
      </c>
      <c r="EH37" s="37">
        <v>1</v>
      </c>
      <c r="EI37" s="37">
        <v>0.9</v>
      </c>
      <c r="EJ37" s="37">
        <v>0.8</v>
      </c>
      <c r="EK37" s="37">
        <v>0.8</v>
      </c>
      <c r="EL37" s="37">
        <v>0.8</v>
      </c>
      <c r="EM37" s="37">
        <v>0.8</v>
      </c>
      <c r="EO37" s="37"/>
      <c r="EP37" s="21" t="s">
        <v>163</v>
      </c>
      <c r="EQ37" s="37">
        <v>0.8</v>
      </c>
      <c r="ER37" s="37">
        <v>0.8</v>
      </c>
      <c r="ES37" s="37">
        <v>0.9</v>
      </c>
      <c r="ET37" s="37">
        <v>0.8</v>
      </c>
      <c r="EU37" s="37">
        <v>0.8</v>
      </c>
      <c r="EV37" s="37">
        <v>0.8</v>
      </c>
      <c r="EW37" s="37">
        <v>0.8</v>
      </c>
      <c r="EX37" s="37">
        <v>0.8</v>
      </c>
      <c r="EY37" s="37">
        <v>0.8</v>
      </c>
      <c r="EZ37" s="37">
        <v>0.8</v>
      </c>
      <c r="FA37" s="37">
        <v>0.8</v>
      </c>
      <c r="FB37" s="37">
        <v>0.8</v>
      </c>
      <c r="FC37" s="37">
        <v>0.9</v>
      </c>
      <c r="FD37" s="37">
        <v>1</v>
      </c>
      <c r="FE37" s="37">
        <v>1.1000000000000001</v>
      </c>
      <c r="FF37" s="37">
        <v>1.3</v>
      </c>
      <c r="FG37" s="37">
        <v>1.5</v>
      </c>
      <c r="FH37" s="37">
        <v>1.6</v>
      </c>
      <c r="FI37" s="37">
        <v>1.7</v>
      </c>
      <c r="FJ37" s="37">
        <v>1.8</v>
      </c>
      <c r="FK37" s="37">
        <v>2</v>
      </c>
    </row>
    <row r="38" spans="1:167" ht="14.5">
      <c r="A38" s="37"/>
      <c r="B38" s="36" t="s">
        <v>15</v>
      </c>
      <c r="C38" s="37">
        <v>1.5</v>
      </c>
      <c r="D38" s="37">
        <v>1.4</v>
      </c>
      <c r="E38" s="37">
        <v>1.4</v>
      </c>
      <c r="F38" s="37">
        <v>1.4</v>
      </c>
      <c r="G38" s="37">
        <v>1.5</v>
      </c>
      <c r="H38" s="37">
        <v>1.5</v>
      </c>
      <c r="I38" s="37">
        <v>1.4</v>
      </c>
      <c r="J38" s="37">
        <v>1.5</v>
      </c>
      <c r="K38" s="37">
        <v>1.5</v>
      </c>
      <c r="L38" s="37">
        <v>1.5</v>
      </c>
      <c r="M38" s="37">
        <v>1.4</v>
      </c>
      <c r="N38" s="37">
        <v>1.3</v>
      </c>
      <c r="O38" s="37">
        <v>1.3</v>
      </c>
      <c r="P38" s="37">
        <v>1.2</v>
      </c>
      <c r="Q38" s="37">
        <v>1.1000000000000001</v>
      </c>
      <c r="R38" s="37">
        <v>1</v>
      </c>
      <c r="S38" s="37">
        <v>0.9</v>
      </c>
      <c r="T38" s="37">
        <v>0.8</v>
      </c>
      <c r="U38" s="37">
        <v>0.8</v>
      </c>
      <c r="V38" s="37">
        <v>0.7</v>
      </c>
      <c r="W38" s="37">
        <v>0.7</v>
      </c>
      <c r="Y38" s="37"/>
      <c r="Z38" s="36" t="s">
        <v>15</v>
      </c>
      <c r="AA38" s="37">
        <v>0.8</v>
      </c>
      <c r="AB38" s="37">
        <v>0.8</v>
      </c>
      <c r="AC38" s="37">
        <v>0.9</v>
      </c>
      <c r="AD38" s="37">
        <v>0.7</v>
      </c>
      <c r="AE38" s="37">
        <v>0.7</v>
      </c>
      <c r="AF38" s="37">
        <v>0.9</v>
      </c>
      <c r="AG38" s="37">
        <v>1.1000000000000001</v>
      </c>
      <c r="AH38" s="37">
        <v>1.2</v>
      </c>
      <c r="AI38" s="37">
        <v>1.3</v>
      </c>
      <c r="AJ38" s="37">
        <v>1.4</v>
      </c>
      <c r="AK38" s="37">
        <v>1.4</v>
      </c>
      <c r="AL38" s="37">
        <v>1.4</v>
      </c>
      <c r="AM38" s="37">
        <v>1.2</v>
      </c>
      <c r="AN38" s="37">
        <v>1.1000000000000001</v>
      </c>
      <c r="AO38" s="37">
        <v>1</v>
      </c>
      <c r="AP38" s="37">
        <v>0.9</v>
      </c>
      <c r="AQ38" s="37">
        <v>0.8</v>
      </c>
      <c r="AR38" s="37">
        <v>0.7</v>
      </c>
      <c r="AS38" s="37">
        <v>0.7</v>
      </c>
      <c r="AT38" s="37">
        <v>0.7</v>
      </c>
      <c r="AU38" s="37">
        <v>0.6</v>
      </c>
      <c r="AW38" s="37"/>
      <c r="AX38" s="36" t="s">
        <v>15</v>
      </c>
      <c r="AY38" s="37">
        <v>3.6</v>
      </c>
      <c r="AZ38" s="37">
        <v>4.2</v>
      </c>
      <c r="BA38" s="37">
        <v>4.2</v>
      </c>
      <c r="BB38" s="37">
        <v>4.8</v>
      </c>
      <c r="BC38" s="37">
        <v>5</v>
      </c>
      <c r="BD38" s="37">
        <v>5.2</v>
      </c>
      <c r="BE38" s="37">
        <v>5.8</v>
      </c>
      <c r="BF38" s="37">
        <v>6.2</v>
      </c>
      <c r="BG38" s="37">
        <v>5.8</v>
      </c>
      <c r="BH38" s="37">
        <v>5.9</v>
      </c>
      <c r="BI38" s="37">
        <v>5.3</v>
      </c>
      <c r="BJ38" s="37">
        <v>5</v>
      </c>
      <c r="BK38" s="37">
        <v>4.7</v>
      </c>
      <c r="BL38" s="37">
        <v>3.7</v>
      </c>
      <c r="BM38" s="37">
        <v>2.9</v>
      </c>
      <c r="BN38" s="37">
        <v>2.2999999999999998</v>
      </c>
      <c r="BO38" s="37">
        <v>1.8</v>
      </c>
      <c r="BP38" s="37">
        <v>1.5</v>
      </c>
      <c r="BQ38" s="37">
        <v>1.3</v>
      </c>
      <c r="BR38" s="37">
        <v>1.1000000000000001</v>
      </c>
      <c r="BS38" s="37">
        <v>1</v>
      </c>
      <c r="BU38" s="37"/>
      <c r="BV38" s="36" t="s">
        <v>15</v>
      </c>
      <c r="BW38" s="37">
        <v>0.2</v>
      </c>
      <c r="BX38" s="37">
        <v>0.2</v>
      </c>
      <c r="BY38" s="37">
        <v>0.2</v>
      </c>
      <c r="BZ38" s="37">
        <v>0.2</v>
      </c>
      <c r="CA38" s="37">
        <v>0.2</v>
      </c>
      <c r="CB38" s="37">
        <v>0.2</v>
      </c>
      <c r="CC38" s="37">
        <v>0.2</v>
      </c>
      <c r="CD38" s="37">
        <v>0.2</v>
      </c>
      <c r="CE38" s="37">
        <v>0.2</v>
      </c>
      <c r="CF38" s="37">
        <v>0.2</v>
      </c>
      <c r="CG38" s="37">
        <v>0.2</v>
      </c>
      <c r="CH38" s="37">
        <v>0.1</v>
      </c>
      <c r="CI38" s="37">
        <v>0.1</v>
      </c>
      <c r="CJ38" s="37">
        <v>0.1</v>
      </c>
      <c r="CK38" s="37">
        <v>0.1</v>
      </c>
      <c r="CL38" s="37">
        <v>0.1</v>
      </c>
      <c r="CM38" s="37">
        <v>0.1</v>
      </c>
      <c r="CN38" s="37">
        <v>0.1</v>
      </c>
      <c r="CO38" s="37">
        <v>0.1</v>
      </c>
      <c r="CP38" s="37">
        <v>0.1</v>
      </c>
      <c r="CQ38" s="37">
        <v>0.1</v>
      </c>
      <c r="CS38" s="37"/>
      <c r="CT38" s="36" t="s">
        <v>15</v>
      </c>
      <c r="CU38" s="37">
        <v>0.1</v>
      </c>
      <c r="CV38" s="37">
        <v>0.1</v>
      </c>
      <c r="CW38" s="37">
        <v>0.1</v>
      </c>
      <c r="CX38" s="37">
        <v>0.1</v>
      </c>
      <c r="CY38" s="37">
        <v>0.1</v>
      </c>
      <c r="CZ38" s="37">
        <v>0.1</v>
      </c>
      <c r="DA38" s="37">
        <v>0.1</v>
      </c>
      <c r="DB38" s="37">
        <v>0.1</v>
      </c>
      <c r="DC38" s="37">
        <v>0.1</v>
      </c>
      <c r="DD38" s="37">
        <v>0.1</v>
      </c>
      <c r="DE38" s="37">
        <v>0.1</v>
      </c>
      <c r="DF38" s="37">
        <v>0.1</v>
      </c>
      <c r="DG38" s="37">
        <v>0.1</v>
      </c>
      <c r="DH38" s="37">
        <v>0.1</v>
      </c>
      <c r="DI38" s="37">
        <v>0.1</v>
      </c>
      <c r="DJ38" s="37">
        <v>0.1</v>
      </c>
      <c r="DK38" s="37">
        <v>0.1</v>
      </c>
      <c r="DL38" s="37">
        <v>0</v>
      </c>
      <c r="DM38" s="37">
        <v>0</v>
      </c>
      <c r="DN38" s="37">
        <v>0</v>
      </c>
      <c r="DO38" s="37">
        <v>0</v>
      </c>
      <c r="DQ38" s="37"/>
      <c r="DR38" s="36" t="s">
        <v>15</v>
      </c>
      <c r="DS38" s="37">
        <v>0.2</v>
      </c>
      <c r="DT38" s="37">
        <v>0.1</v>
      </c>
      <c r="DU38" s="37">
        <v>0.1</v>
      </c>
      <c r="DV38" s="37">
        <v>0.1</v>
      </c>
      <c r="DW38" s="37">
        <v>0.2</v>
      </c>
      <c r="DX38" s="37">
        <v>0.2</v>
      </c>
      <c r="DY38" s="37">
        <v>0.2</v>
      </c>
      <c r="DZ38" s="37">
        <v>0.3</v>
      </c>
      <c r="EA38" s="37">
        <v>0.3</v>
      </c>
      <c r="EB38" s="37">
        <v>0.3</v>
      </c>
      <c r="EC38" s="37">
        <v>0.3</v>
      </c>
      <c r="ED38" s="37">
        <v>0.3</v>
      </c>
      <c r="EE38" s="37">
        <v>0.3</v>
      </c>
      <c r="EF38" s="37">
        <v>0.3</v>
      </c>
      <c r="EG38" s="37">
        <v>0.4</v>
      </c>
      <c r="EH38" s="37">
        <v>0.4</v>
      </c>
      <c r="EI38" s="37">
        <v>0.4</v>
      </c>
      <c r="EJ38" s="37">
        <v>0.4</v>
      </c>
      <c r="EK38" s="37">
        <v>0.4</v>
      </c>
      <c r="EL38" s="37">
        <v>0.4</v>
      </c>
      <c r="EM38" s="37">
        <v>0.4</v>
      </c>
      <c r="EO38" s="37"/>
      <c r="EP38" s="36" t="s">
        <v>15</v>
      </c>
      <c r="EQ38" s="37">
        <v>1.3</v>
      </c>
      <c r="ER38" s="37">
        <v>1.3</v>
      </c>
      <c r="ES38" s="37">
        <v>1.4</v>
      </c>
      <c r="ET38" s="37">
        <v>1.3</v>
      </c>
      <c r="EU38" s="37">
        <v>1.3</v>
      </c>
      <c r="EV38" s="37">
        <v>1.3</v>
      </c>
      <c r="EW38" s="37">
        <v>1.3</v>
      </c>
      <c r="EX38" s="37">
        <v>1.3</v>
      </c>
      <c r="EY38" s="37">
        <v>1.2</v>
      </c>
      <c r="EZ38" s="37">
        <v>1.2</v>
      </c>
      <c r="FA38" s="37">
        <v>1.1000000000000001</v>
      </c>
      <c r="FB38" s="37">
        <v>1.1000000000000001</v>
      </c>
      <c r="FC38" s="37">
        <v>1.1000000000000001</v>
      </c>
      <c r="FD38" s="37">
        <v>1.1000000000000001</v>
      </c>
      <c r="FE38" s="37">
        <v>1.1000000000000001</v>
      </c>
      <c r="FF38" s="37">
        <v>1</v>
      </c>
      <c r="FG38" s="37">
        <v>1</v>
      </c>
      <c r="FH38" s="37">
        <v>1</v>
      </c>
      <c r="FI38" s="37">
        <v>1</v>
      </c>
      <c r="FJ38" s="37">
        <v>0.9</v>
      </c>
      <c r="FK38" s="37">
        <v>0.9</v>
      </c>
    </row>
    <row r="39" spans="1:167" ht="14.5">
      <c r="A39" s="206"/>
      <c r="B39" s="206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Y39" s="206"/>
      <c r="Z39" s="206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W39" s="206"/>
      <c r="AX39" s="206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U39" s="206"/>
      <c r="BV39" s="206"/>
      <c r="BW39" s="37"/>
      <c r="BX39" s="37"/>
      <c r="BY39" s="37"/>
      <c r="BZ39" s="37"/>
      <c r="CA39" s="37"/>
      <c r="CB39" s="37"/>
      <c r="CC39" s="37"/>
      <c r="CD39" s="37"/>
      <c r="CE39" s="37"/>
      <c r="CF39" s="37"/>
      <c r="CG39" s="37"/>
      <c r="CH39" s="37"/>
      <c r="CI39" s="37"/>
      <c r="CJ39" s="37"/>
      <c r="CK39" s="37"/>
      <c r="CL39" s="37"/>
      <c r="CM39" s="37"/>
      <c r="CN39" s="37"/>
      <c r="CO39" s="37"/>
      <c r="CP39" s="37"/>
      <c r="CQ39" s="37"/>
      <c r="CS39" s="206"/>
      <c r="CT39" s="206"/>
      <c r="CU39" s="37"/>
      <c r="CV39" s="37"/>
      <c r="CW39" s="37"/>
      <c r="CX39" s="37"/>
      <c r="CY39" s="37"/>
      <c r="CZ39" s="37"/>
      <c r="DA39" s="37"/>
      <c r="DB39" s="37"/>
      <c r="DC39" s="37"/>
      <c r="DD39" s="37"/>
      <c r="DE39" s="37"/>
      <c r="DF39" s="37"/>
      <c r="DG39" s="37"/>
      <c r="DH39" s="37"/>
      <c r="DI39" s="37"/>
      <c r="DJ39" s="37"/>
      <c r="DK39" s="37"/>
      <c r="DL39" s="37"/>
      <c r="DM39" s="37"/>
      <c r="DN39" s="37"/>
      <c r="DO39" s="37"/>
      <c r="DQ39" s="206"/>
      <c r="DR39" s="206"/>
      <c r="DS39" s="37"/>
      <c r="DT39" s="37"/>
      <c r="DU39" s="37"/>
      <c r="DV39" s="37"/>
      <c r="DW39" s="37"/>
      <c r="DX39" s="37"/>
      <c r="DY39" s="37"/>
      <c r="DZ39" s="37"/>
      <c r="EA39" s="37"/>
      <c r="EB39" s="37"/>
      <c r="EC39" s="37"/>
      <c r="ED39" s="37"/>
      <c r="EE39" s="37"/>
      <c r="EF39" s="37"/>
      <c r="EG39" s="37"/>
      <c r="EH39" s="37"/>
      <c r="EI39" s="37"/>
      <c r="EJ39" s="37"/>
      <c r="EK39" s="37"/>
      <c r="EL39" s="37"/>
      <c r="EM39" s="37"/>
      <c r="EO39" s="206"/>
      <c r="EP39" s="206"/>
      <c r="EQ39" s="37"/>
      <c r="ER39" s="37"/>
      <c r="ES39" s="37"/>
      <c r="ET39" s="37"/>
      <c r="EU39" s="37"/>
      <c r="EV39" s="37"/>
      <c r="EW39" s="37"/>
      <c r="EX39" s="37"/>
      <c r="EY39" s="37"/>
      <c r="EZ39" s="37"/>
      <c r="FA39" s="37"/>
      <c r="FB39" s="37"/>
      <c r="FC39" s="37"/>
      <c r="FD39" s="37"/>
      <c r="FE39" s="37"/>
      <c r="FF39" s="37"/>
      <c r="FG39" s="37"/>
      <c r="FH39" s="37"/>
      <c r="FI39" s="37"/>
      <c r="FJ39" s="37"/>
      <c r="FK39" s="37"/>
    </row>
    <row r="40" spans="1:167" ht="14.5">
      <c r="A40" s="37"/>
      <c r="B40" s="19" t="s">
        <v>16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37"/>
      <c r="Z40" s="19" t="s">
        <v>16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9" t="s">
        <v>16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9" t="s">
        <v>16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9" t="s">
        <v>16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9" t="s">
        <v>16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37"/>
      <c r="EP40" s="19" t="s">
        <v>16</v>
      </c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4.5">
      <c r="A41" s="37"/>
      <c r="B41" s="36" t="s">
        <v>11</v>
      </c>
      <c r="C41" s="37">
        <v>70.900000000000006</v>
      </c>
      <c r="D41" s="37">
        <v>70.8</v>
      </c>
      <c r="E41" s="37">
        <v>70.400000000000006</v>
      </c>
      <c r="F41" s="37">
        <v>69.900000000000006</v>
      </c>
      <c r="G41" s="37">
        <v>70.2</v>
      </c>
      <c r="H41" s="37">
        <v>70.3</v>
      </c>
      <c r="I41" s="37">
        <v>70.5</v>
      </c>
      <c r="J41" s="37">
        <v>70.900000000000006</v>
      </c>
      <c r="K41" s="37">
        <v>71.5</v>
      </c>
      <c r="L41" s="37">
        <v>72.5</v>
      </c>
      <c r="M41" s="37">
        <v>73.400000000000006</v>
      </c>
      <c r="N41" s="37">
        <v>74.3</v>
      </c>
      <c r="O41" s="37">
        <v>75.400000000000006</v>
      </c>
      <c r="P41" s="37">
        <v>76.5</v>
      </c>
      <c r="Q41" s="37">
        <v>77.599999999999994</v>
      </c>
      <c r="R41" s="37">
        <v>78.7</v>
      </c>
      <c r="S41" s="37">
        <v>79.7</v>
      </c>
      <c r="T41" s="37">
        <v>80.7</v>
      </c>
      <c r="U41" s="37">
        <v>81.2</v>
      </c>
      <c r="V41" s="37">
        <v>81.599999999999994</v>
      </c>
      <c r="W41" s="37">
        <v>82</v>
      </c>
      <c r="Y41" s="37"/>
      <c r="Z41" s="36" t="s">
        <v>11</v>
      </c>
      <c r="AA41" s="37">
        <v>88.1</v>
      </c>
      <c r="AB41" s="37">
        <v>88.4</v>
      </c>
      <c r="AC41" s="37">
        <v>88.9</v>
      </c>
      <c r="AD41" s="37">
        <v>89.3</v>
      </c>
      <c r="AE41" s="37">
        <v>89.6</v>
      </c>
      <c r="AF41" s="37">
        <v>89.9</v>
      </c>
      <c r="AG41" s="37">
        <v>90.4</v>
      </c>
      <c r="AH41" s="37">
        <v>90.7</v>
      </c>
      <c r="AI41" s="37">
        <v>91.1</v>
      </c>
      <c r="AJ41" s="37">
        <v>91.5</v>
      </c>
      <c r="AK41" s="37">
        <v>92</v>
      </c>
      <c r="AL41" s="37">
        <v>92.5</v>
      </c>
      <c r="AM41" s="37">
        <v>93</v>
      </c>
      <c r="AN41" s="37">
        <v>93.6</v>
      </c>
      <c r="AO41" s="37">
        <v>94</v>
      </c>
      <c r="AP41" s="37">
        <v>94.4</v>
      </c>
      <c r="AQ41" s="37">
        <v>94.7</v>
      </c>
      <c r="AR41" s="37">
        <v>95</v>
      </c>
      <c r="AS41" s="37">
        <v>95.2</v>
      </c>
      <c r="AT41" s="37">
        <v>95.3</v>
      </c>
      <c r="AU41" s="37">
        <v>95.4</v>
      </c>
      <c r="AW41" s="37"/>
      <c r="AX41" s="36" t="s">
        <v>11</v>
      </c>
      <c r="AY41" s="37">
        <v>29.6</v>
      </c>
      <c r="AZ41" s="37">
        <v>28.6</v>
      </c>
      <c r="BA41" s="37">
        <v>27.9</v>
      </c>
      <c r="BB41" s="37">
        <v>27.4</v>
      </c>
      <c r="BC41" s="37">
        <v>26.7</v>
      </c>
      <c r="BD41" s="37">
        <v>25.9</v>
      </c>
      <c r="BE41" s="37">
        <v>25.3</v>
      </c>
      <c r="BF41" s="37">
        <v>24.9</v>
      </c>
      <c r="BG41" s="37">
        <v>25.1</v>
      </c>
      <c r="BH41" s="37">
        <v>25.1</v>
      </c>
      <c r="BI41" s="37">
        <v>25</v>
      </c>
      <c r="BJ41" s="37">
        <v>25.1</v>
      </c>
      <c r="BK41" s="37">
        <v>25.4</v>
      </c>
      <c r="BL41" s="37">
        <v>25.5</v>
      </c>
      <c r="BM41" s="37">
        <v>25.5</v>
      </c>
      <c r="BN41" s="37">
        <v>25.4</v>
      </c>
      <c r="BO41" s="37">
        <v>25.4</v>
      </c>
      <c r="BP41" s="37">
        <v>25.4</v>
      </c>
      <c r="BQ41" s="37">
        <v>25.3</v>
      </c>
      <c r="BR41" s="37">
        <v>25.3</v>
      </c>
      <c r="BS41" s="37">
        <v>25.3</v>
      </c>
      <c r="BU41" s="37"/>
      <c r="BV41" s="36" t="s">
        <v>11</v>
      </c>
      <c r="BW41" s="37">
        <v>45.3</v>
      </c>
      <c r="BX41" s="37">
        <v>45.1</v>
      </c>
      <c r="BY41" s="37">
        <v>45.1</v>
      </c>
      <c r="BZ41" s="37">
        <v>45.4</v>
      </c>
      <c r="CA41" s="37">
        <v>45.6</v>
      </c>
      <c r="CB41" s="37">
        <v>46</v>
      </c>
      <c r="CC41" s="37">
        <v>47</v>
      </c>
      <c r="CD41" s="37">
        <v>48.4</v>
      </c>
      <c r="CE41" s="37">
        <v>49.8</v>
      </c>
      <c r="CF41" s="37">
        <v>51</v>
      </c>
      <c r="CG41" s="37">
        <v>52.1</v>
      </c>
      <c r="CH41" s="37">
        <v>53.6</v>
      </c>
      <c r="CI41" s="37">
        <v>54.7</v>
      </c>
      <c r="CJ41" s="37">
        <v>55.2</v>
      </c>
      <c r="CK41" s="37">
        <v>55.7</v>
      </c>
      <c r="CL41" s="37">
        <v>56.2</v>
      </c>
      <c r="CM41" s="37">
        <v>56.6</v>
      </c>
      <c r="CN41" s="37">
        <v>57.1</v>
      </c>
      <c r="CO41" s="37">
        <v>57.3</v>
      </c>
      <c r="CP41" s="37">
        <v>57.5</v>
      </c>
      <c r="CQ41" s="37">
        <v>57.7</v>
      </c>
      <c r="CS41" s="37"/>
      <c r="CT41" s="36" t="s">
        <v>11</v>
      </c>
      <c r="CU41" s="37">
        <v>20</v>
      </c>
      <c r="CV41" s="37">
        <v>19.8</v>
      </c>
      <c r="CW41" s="37">
        <v>19.8</v>
      </c>
      <c r="CX41" s="37">
        <v>19.7</v>
      </c>
      <c r="CY41" s="37">
        <v>19.2</v>
      </c>
      <c r="CZ41" s="37">
        <v>18.8</v>
      </c>
      <c r="DA41" s="37">
        <v>17.8</v>
      </c>
      <c r="DB41" s="37">
        <v>17.5</v>
      </c>
      <c r="DC41" s="37">
        <v>16.899999999999999</v>
      </c>
      <c r="DD41" s="37">
        <v>16.3</v>
      </c>
      <c r="DE41" s="37">
        <v>15.9</v>
      </c>
      <c r="DF41" s="37">
        <v>15.7</v>
      </c>
      <c r="DG41" s="37">
        <v>15.5</v>
      </c>
      <c r="DH41" s="37">
        <v>15.7</v>
      </c>
      <c r="DI41" s="37">
        <v>15.9</v>
      </c>
      <c r="DJ41" s="37">
        <v>16</v>
      </c>
      <c r="DK41" s="37">
        <v>16.2</v>
      </c>
      <c r="DL41" s="37">
        <v>16.399999999999999</v>
      </c>
      <c r="DM41" s="37">
        <v>16.5</v>
      </c>
      <c r="DN41" s="37">
        <v>16.600000000000001</v>
      </c>
      <c r="DO41" s="37">
        <v>16.7</v>
      </c>
      <c r="DQ41" s="37"/>
      <c r="DR41" s="36" t="s">
        <v>11</v>
      </c>
      <c r="DS41" s="37">
        <v>6.1</v>
      </c>
      <c r="DT41" s="37">
        <v>6.1</v>
      </c>
      <c r="DU41" s="37">
        <v>5.8</v>
      </c>
      <c r="DV41" s="37">
        <v>6.3</v>
      </c>
      <c r="DW41" s="37">
        <v>6.3</v>
      </c>
      <c r="DX41" s="37">
        <v>6.4</v>
      </c>
      <c r="DY41" s="37">
        <v>6.6</v>
      </c>
      <c r="DZ41" s="37">
        <v>7</v>
      </c>
      <c r="EA41" s="37">
        <v>7.3</v>
      </c>
      <c r="EB41" s="37">
        <v>7.7</v>
      </c>
      <c r="EC41" s="37">
        <v>7.6</v>
      </c>
      <c r="ED41" s="37">
        <v>8</v>
      </c>
      <c r="EE41" s="37">
        <v>8.4</v>
      </c>
      <c r="EF41" s="37">
        <v>8.6999999999999993</v>
      </c>
      <c r="EG41" s="37">
        <v>9.1</v>
      </c>
      <c r="EH41" s="37">
        <v>9.5</v>
      </c>
      <c r="EI41" s="37">
        <v>10</v>
      </c>
      <c r="EJ41" s="37">
        <v>10.4</v>
      </c>
      <c r="EK41" s="37">
        <v>10.6</v>
      </c>
      <c r="EL41" s="37">
        <v>10.8</v>
      </c>
      <c r="EM41" s="37">
        <v>11</v>
      </c>
      <c r="EO41" s="37"/>
      <c r="EP41" s="36" t="s">
        <v>11</v>
      </c>
      <c r="EQ41" s="37">
        <v>41.8</v>
      </c>
      <c r="ER41" s="37">
        <v>41.4</v>
      </c>
      <c r="ES41" s="37">
        <v>40.6</v>
      </c>
      <c r="ET41" s="37">
        <v>39.5</v>
      </c>
      <c r="EU41" s="37">
        <v>38.6</v>
      </c>
      <c r="EV41" s="37">
        <v>38.299999999999997</v>
      </c>
      <c r="EW41" s="37">
        <v>38</v>
      </c>
      <c r="EX41" s="37">
        <v>37.9</v>
      </c>
      <c r="EY41" s="37">
        <v>37.799999999999997</v>
      </c>
      <c r="EZ41" s="37">
        <v>38</v>
      </c>
      <c r="FA41" s="37">
        <v>38.5</v>
      </c>
      <c r="FB41" s="37">
        <v>39.4</v>
      </c>
      <c r="FC41" s="37">
        <v>39.9</v>
      </c>
      <c r="FD41" s="37">
        <v>40.4</v>
      </c>
      <c r="FE41" s="37">
        <v>40.9</v>
      </c>
      <c r="FF41" s="37">
        <v>41.3</v>
      </c>
      <c r="FG41" s="37">
        <v>41.8</v>
      </c>
      <c r="FH41" s="37">
        <v>42.3</v>
      </c>
      <c r="FI41" s="37">
        <v>42.5</v>
      </c>
      <c r="FJ41" s="37">
        <v>42.7</v>
      </c>
      <c r="FK41" s="37">
        <v>43</v>
      </c>
    </row>
    <row r="42" spans="1:167" ht="14.5">
      <c r="A42" s="37"/>
      <c r="B42" s="36" t="s">
        <v>12</v>
      </c>
      <c r="C42" s="37">
        <v>0</v>
      </c>
      <c r="D42" s="37">
        <v>0</v>
      </c>
      <c r="E42" s="37">
        <v>0</v>
      </c>
      <c r="F42" s="37">
        <v>0</v>
      </c>
      <c r="G42" s="37">
        <v>0</v>
      </c>
      <c r="H42" s="37">
        <v>0.1</v>
      </c>
      <c r="I42" s="37">
        <v>0.3</v>
      </c>
      <c r="J42" s="37">
        <v>0.5</v>
      </c>
      <c r="K42" s="37">
        <v>0.6</v>
      </c>
      <c r="L42" s="37">
        <v>0.7</v>
      </c>
      <c r="M42" s="37">
        <v>0.9</v>
      </c>
      <c r="N42" s="37">
        <v>1</v>
      </c>
      <c r="O42" s="37">
        <v>0.9</v>
      </c>
      <c r="P42" s="37">
        <v>0.8</v>
      </c>
      <c r="Q42" s="37">
        <v>0.7</v>
      </c>
      <c r="R42" s="37">
        <v>0.6</v>
      </c>
      <c r="S42" s="37">
        <v>0.6</v>
      </c>
      <c r="T42" s="37">
        <v>0.6</v>
      </c>
      <c r="U42" s="37">
        <v>0.6</v>
      </c>
      <c r="V42" s="37">
        <v>0.6</v>
      </c>
      <c r="W42" s="37">
        <v>0.7</v>
      </c>
      <c r="Y42" s="37"/>
      <c r="Z42" s="36" t="s">
        <v>12</v>
      </c>
      <c r="AA42" s="37">
        <v>5.6</v>
      </c>
      <c r="AB42" s="37">
        <v>5.6</v>
      </c>
      <c r="AC42" s="37">
        <v>5.4</v>
      </c>
      <c r="AD42" s="37">
        <v>5.5</v>
      </c>
      <c r="AE42" s="37">
        <v>5.5</v>
      </c>
      <c r="AF42" s="37">
        <v>5.5</v>
      </c>
      <c r="AG42" s="37">
        <v>5.2</v>
      </c>
      <c r="AH42" s="37">
        <v>5</v>
      </c>
      <c r="AI42" s="37">
        <v>4.8</v>
      </c>
      <c r="AJ42" s="37">
        <v>4.5</v>
      </c>
      <c r="AK42" s="37">
        <v>4.2</v>
      </c>
      <c r="AL42" s="37">
        <v>4</v>
      </c>
      <c r="AM42" s="37">
        <v>3.8</v>
      </c>
      <c r="AN42" s="37">
        <v>3.8</v>
      </c>
      <c r="AO42" s="37">
        <v>3.8</v>
      </c>
      <c r="AP42" s="37">
        <v>3.7</v>
      </c>
      <c r="AQ42" s="37">
        <v>3.7</v>
      </c>
      <c r="AR42" s="37">
        <v>3.7</v>
      </c>
      <c r="AS42" s="37">
        <v>3.7</v>
      </c>
      <c r="AT42" s="37">
        <v>3.7</v>
      </c>
      <c r="AU42" s="37">
        <v>3.6</v>
      </c>
      <c r="AW42" s="37"/>
      <c r="AX42" s="36" t="s">
        <v>12</v>
      </c>
      <c r="AY42" s="37">
        <v>66.5</v>
      </c>
      <c r="AZ42" s="37">
        <v>67.3</v>
      </c>
      <c r="BA42" s="37">
        <v>68.2</v>
      </c>
      <c r="BB42" s="37">
        <v>68.599999999999994</v>
      </c>
      <c r="BC42" s="37">
        <v>69.400000000000006</v>
      </c>
      <c r="BD42" s="37">
        <v>70.3</v>
      </c>
      <c r="BE42" s="37">
        <v>70.599999999999994</v>
      </c>
      <c r="BF42" s="37">
        <v>70.900000000000006</v>
      </c>
      <c r="BG42" s="37">
        <v>70.8</v>
      </c>
      <c r="BH42" s="37">
        <v>70.7</v>
      </c>
      <c r="BI42" s="37">
        <v>71</v>
      </c>
      <c r="BJ42" s="37">
        <v>71</v>
      </c>
      <c r="BK42" s="37">
        <v>70.8</v>
      </c>
      <c r="BL42" s="37">
        <v>71.099999999999994</v>
      </c>
      <c r="BM42" s="37">
        <v>71.400000000000006</v>
      </c>
      <c r="BN42" s="37">
        <v>71.599999999999994</v>
      </c>
      <c r="BO42" s="37">
        <v>71.7</v>
      </c>
      <c r="BP42" s="37">
        <v>71.900000000000006</v>
      </c>
      <c r="BQ42" s="37">
        <v>72</v>
      </c>
      <c r="BR42" s="37">
        <v>72</v>
      </c>
      <c r="BS42" s="37">
        <v>72.099999999999994</v>
      </c>
      <c r="BU42" s="37"/>
      <c r="BV42" s="36" t="s">
        <v>12</v>
      </c>
      <c r="BW42" s="37">
        <v>53.6</v>
      </c>
      <c r="BX42" s="37">
        <v>53.8</v>
      </c>
      <c r="BY42" s="37">
        <v>53.7</v>
      </c>
      <c r="BZ42" s="37">
        <v>53.6</v>
      </c>
      <c r="CA42" s="37">
        <v>53.2</v>
      </c>
      <c r="CB42" s="37">
        <v>52.7</v>
      </c>
      <c r="CC42" s="37">
        <v>51.7</v>
      </c>
      <c r="CD42" s="37">
        <v>50.4</v>
      </c>
      <c r="CE42" s="37">
        <v>49.1</v>
      </c>
      <c r="CF42" s="37">
        <v>48</v>
      </c>
      <c r="CG42" s="37">
        <v>46.9</v>
      </c>
      <c r="CH42" s="37">
        <v>45.7</v>
      </c>
      <c r="CI42" s="37">
        <v>44.8</v>
      </c>
      <c r="CJ42" s="37">
        <v>44.4</v>
      </c>
      <c r="CK42" s="37">
        <v>44</v>
      </c>
      <c r="CL42" s="37">
        <v>43.5</v>
      </c>
      <c r="CM42" s="37">
        <v>43.1</v>
      </c>
      <c r="CN42" s="37">
        <v>42.7</v>
      </c>
      <c r="CO42" s="37">
        <v>42.5</v>
      </c>
      <c r="CP42" s="37">
        <v>42.2</v>
      </c>
      <c r="CQ42" s="37">
        <v>42</v>
      </c>
      <c r="CS42" s="37"/>
      <c r="CT42" s="36" t="s">
        <v>12</v>
      </c>
      <c r="CU42" s="37">
        <v>78.2</v>
      </c>
      <c r="CV42" s="37">
        <v>78.400000000000006</v>
      </c>
      <c r="CW42" s="37">
        <v>78.400000000000006</v>
      </c>
      <c r="CX42" s="37">
        <v>78.599999999999994</v>
      </c>
      <c r="CY42" s="37">
        <v>79</v>
      </c>
      <c r="CZ42" s="37">
        <v>79.900000000000006</v>
      </c>
      <c r="DA42" s="37">
        <v>80.8</v>
      </c>
      <c r="DB42" s="37">
        <v>81.2</v>
      </c>
      <c r="DC42" s="37">
        <v>81.7</v>
      </c>
      <c r="DD42" s="37">
        <v>82.3</v>
      </c>
      <c r="DE42" s="37">
        <v>82.8</v>
      </c>
      <c r="DF42" s="37">
        <v>83</v>
      </c>
      <c r="DG42" s="37">
        <v>83.2</v>
      </c>
      <c r="DH42" s="37">
        <v>83</v>
      </c>
      <c r="DI42" s="37">
        <v>82.8</v>
      </c>
      <c r="DJ42" s="37">
        <v>82.6</v>
      </c>
      <c r="DK42" s="37">
        <v>82.3</v>
      </c>
      <c r="DL42" s="37">
        <v>82.1</v>
      </c>
      <c r="DM42" s="37">
        <v>82</v>
      </c>
      <c r="DN42" s="37">
        <v>81.900000000000006</v>
      </c>
      <c r="DO42" s="37">
        <v>81.7</v>
      </c>
      <c r="DQ42" s="37"/>
      <c r="DR42" s="36" t="s">
        <v>12</v>
      </c>
      <c r="DS42" s="37">
        <v>92.6</v>
      </c>
      <c r="DT42" s="37">
        <v>92.7</v>
      </c>
      <c r="DU42" s="37">
        <v>93</v>
      </c>
      <c r="DV42" s="37">
        <v>92.6</v>
      </c>
      <c r="DW42" s="37">
        <v>92.2</v>
      </c>
      <c r="DX42" s="37">
        <v>91.9</v>
      </c>
      <c r="DY42" s="37">
        <v>91.6</v>
      </c>
      <c r="DZ42" s="37">
        <v>91.2</v>
      </c>
      <c r="EA42" s="37">
        <v>90.8</v>
      </c>
      <c r="EB42" s="37">
        <v>90.3</v>
      </c>
      <c r="EC42" s="37">
        <v>90.4</v>
      </c>
      <c r="ED42" s="37">
        <v>90.2</v>
      </c>
      <c r="EE42" s="37">
        <v>90</v>
      </c>
      <c r="EF42" s="37">
        <v>89.7</v>
      </c>
      <c r="EG42" s="37">
        <v>89.4</v>
      </c>
      <c r="EH42" s="37">
        <v>89.1</v>
      </c>
      <c r="EI42" s="37">
        <v>88.8</v>
      </c>
      <c r="EJ42" s="37">
        <v>88.4</v>
      </c>
      <c r="EK42" s="37">
        <v>88.2</v>
      </c>
      <c r="EL42" s="37">
        <v>88</v>
      </c>
      <c r="EM42" s="37">
        <v>87.8</v>
      </c>
      <c r="EO42" s="37"/>
      <c r="EP42" s="36" t="s">
        <v>12</v>
      </c>
      <c r="EQ42" s="37">
        <v>54.6</v>
      </c>
      <c r="ER42" s="37">
        <v>55</v>
      </c>
      <c r="ES42" s="37">
        <v>55.9</v>
      </c>
      <c r="ET42" s="37">
        <v>57</v>
      </c>
      <c r="EU42" s="37">
        <v>58</v>
      </c>
      <c r="EV42" s="37">
        <v>58.4</v>
      </c>
      <c r="EW42" s="37">
        <v>58.7</v>
      </c>
      <c r="EX42" s="37">
        <v>58.8</v>
      </c>
      <c r="EY42" s="37">
        <v>59.1</v>
      </c>
      <c r="EZ42" s="37">
        <v>59</v>
      </c>
      <c r="FA42" s="37">
        <v>58.6</v>
      </c>
      <c r="FB42" s="37">
        <v>57.7</v>
      </c>
      <c r="FC42" s="37">
        <v>57.2</v>
      </c>
      <c r="FD42" s="37">
        <v>56.7</v>
      </c>
      <c r="FE42" s="37">
        <v>56.3</v>
      </c>
      <c r="FF42" s="37">
        <v>55.9</v>
      </c>
      <c r="FG42" s="37">
        <v>55.4</v>
      </c>
      <c r="FH42" s="37">
        <v>55</v>
      </c>
      <c r="FI42" s="37">
        <v>54.8</v>
      </c>
      <c r="FJ42" s="37">
        <v>54.5</v>
      </c>
      <c r="FK42" s="37">
        <v>54.3</v>
      </c>
    </row>
    <row r="43" spans="1:167" ht="14.5">
      <c r="A43" s="37"/>
      <c r="B43" s="36" t="s">
        <v>13</v>
      </c>
      <c r="C43" s="37">
        <v>26.4</v>
      </c>
      <c r="D43" s="37">
        <v>26.7</v>
      </c>
      <c r="E43" s="37">
        <v>27.2</v>
      </c>
      <c r="F43" s="37">
        <v>27.7</v>
      </c>
      <c r="G43" s="37">
        <v>27.4</v>
      </c>
      <c r="H43" s="37">
        <v>27.2</v>
      </c>
      <c r="I43" s="37">
        <v>26.9</v>
      </c>
      <c r="J43" s="37">
        <v>26.3</v>
      </c>
      <c r="K43" s="37">
        <v>25.6</v>
      </c>
      <c r="L43" s="37">
        <v>24.6</v>
      </c>
      <c r="M43" s="37">
        <v>23.6</v>
      </c>
      <c r="N43" s="37">
        <v>22.8</v>
      </c>
      <c r="O43" s="37">
        <v>21.9</v>
      </c>
      <c r="P43" s="37">
        <v>21</v>
      </c>
      <c r="Q43" s="37">
        <v>20</v>
      </c>
      <c r="R43" s="37">
        <v>19.100000000000001</v>
      </c>
      <c r="S43" s="37">
        <v>18.2</v>
      </c>
      <c r="T43" s="37">
        <v>17.3</v>
      </c>
      <c r="U43" s="37">
        <v>16.899999999999999</v>
      </c>
      <c r="V43" s="37">
        <v>16.5</v>
      </c>
      <c r="W43" s="37">
        <v>16.100000000000001</v>
      </c>
      <c r="Y43" s="37"/>
      <c r="Z43" s="36" t="s">
        <v>13</v>
      </c>
      <c r="AA43" s="37">
        <v>5.9</v>
      </c>
      <c r="AB43" s="37">
        <v>5.7</v>
      </c>
      <c r="AC43" s="37">
        <v>5.3</v>
      </c>
      <c r="AD43" s="37">
        <v>4.9000000000000004</v>
      </c>
      <c r="AE43" s="37">
        <v>4.5999999999999996</v>
      </c>
      <c r="AF43" s="37">
        <v>4.2</v>
      </c>
      <c r="AG43" s="37">
        <v>4</v>
      </c>
      <c r="AH43" s="37">
        <v>3.8</v>
      </c>
      <c r="AI43" s="37">
        <v>3.6</v>
      </c>
      <c r="AJ43" s="37">
        <v>3.5</v>
      </c>
      <c r="AK43" s="37">
        <v>3.3</v>
      </c>
      <c r="AL43" s="37">
        <v>3</v>
      </c>
      <c r="AM43" s="37">
        <v>2.7</v>
      </c>
      <c r="AN43" s="37">
        <v>2.2000000000000002</v>
      </c>
      <c r="AO43" s="37">
        <v>1.8</v>
      </c>
      <c r="AP43" s="37">
        <v>1.5</v>
      </c>
      <c r="AQ43" s="37">
        <v>1.2</v>
      </c>
      <c r="AR43" s="37">
        <v>1</v>
      </c>
      <c r="AS43" s="37">
        <v>0.9</v>
      </c>
      <c r="AT43" s="37">
        <v>0.8</v>
      </c>
      <c r="AU43" s="37">
        <v>0.7</v>
      </c>
      <c r="AW43" s="37"/>
      <c r="AX43" s="36" t="s">
        <v>13</v>
      </c>
      <c r="AY43" s="37">
        <v>3</v>
      </c>
      <c r="AZ43" s="37">
        <v>3</v>
      </c>
      <c r="BA43" s="37">
        <v>2.8</v>
      </c>
      <c r="BB43" s="37">
        <v>2.7</v>
      </c>
      <c r="BC43" s="37">
        <v>2.7</v>
      </c>
      <c r="BD43" s="37">
        <v>2.6</v>
      </c>
      <c r="BE43" s="37">
        <v>2.7</v>
      </c>
      <c r="BF43" s="37">
        <v>2.8</v>
      </c>
      <c r="BG43" s="37">
        <v>2.7</v>
      </c>
      <c r="BH43" s="37">
        <v>2.8</v>
      </c>
      <c r="BI43" s="37">
        <v>2.6</v>
      </c>
      <c r="BJ43" s="37">
        <v>2.4</v>
      </c>
      <c r="BK43" s="37">
        <v>2.2999999999999998</v>
      </c>
      <c r="BL43" s="37">
        <v>2</v>
      </c>
      <c r="BM43" s="37">
        <v>1.7</v>
      </c>
      <c r="BN43" s="37">
        <v>1.5</v>
      </c>
      <c r="BO43" s="37">
        <v>1.3</v>
      </c>
      <c r="BP43" s="37">
        <v>1.1000000000000001</v>
      </c>
      <c r="BQ43" s="37">
        <v>1</v>
      </c>
      <c r="BR43" s="37">
        <v>0.9</v>
      </c>
      <c r="BS43" s="37">
        <v>0.8</v>
      </c>
      <c r="BU43" s="37"/>
      <c r="BV43" s="36" t="s">
        <v>13</v>
      </c>
      <c r="BW43" s="37">
        <v>0.3</v>
      </c>
      <c r="BX43" s="37">
        <v>0.3</v>
      </c>
      <c r="BY43" s="37">
        <v>0.3</v>
      </c>
      <c r="BZ43" s="37">
        <v>0.3</v>
      </c>
      <c r="CA43" s="37">
        <v>0.3</v>
      </c>
      <c r="CB43" s="37">
        <v>0.3</v>
      </c>
      <c r="CC43" s="37">
        <v>0.3</v>
      </c>
      <c r="CD43" s="37">
        <v>0.3</v>
      </c>
      <c r="CE43" s="37">
        <v>0.3</v>
      </c>
      <c r="CF43" s="37">
        <v>0.2</v>
      </c>
      <c r="CG43" s="37">
        <v>0.2</v>
      </c>
      <c r="CH43" s="37">
        <v>0.2</v>
      </c>
      <c r="CI43" s="37">
        <v>0.1</v>
      </c>
      <c r="CJ43" s="37">
        <v>0.1</v>
      </c>
      <c r="CK43" s="37">
        <v>0.1</v>
      </c>
      <c r="CL43" s="37">
        <v>0.1</v>
      </c>
      <c r="CM43" s="37">
        <v>0.1</v>
      </c>
      <c r="CN43" s="37">
        <v>0.1</v>
      </c>
      <c r="CO43" s="37">
        <v>0</v>
      </c>
      <c r="CP43" s="37">
        <v>0</v>
      </c>
      <c r="CQ43" s="37">
        <v>0</v>
      </c>
      <c r="CS43" s="37"/>
      <c r="CT43" s="36" t="s">
        <v>13</v>
      </c>
      <c r="CU43" s="37">
        <v>1</v>
      </c>
      <c r="CV43" s="37">
        <v>1</v>
      </c>
      <c r="CW43" s="37">
        <v>1</v>
      </c>
      <c r="CX43" s="37">
        <v>1</v>
      </c>
      <c r="CY43" s="37">
        <v>1</v>
      </c>
      <c r="CZ43" s="37">
        <v>0.8</v>
      </c>
      <c r="DA43" s="37">
        <v>0.8</v>
      </c>
      <c r="DB43" s="37">
        <v>0.7</v>
      </c>
      <c r="DC43" s="37">
        <v>0.8</v>
      </c>
      <c r="DD43" s="37">
        <v>0.7</v>
      </c>
      <c r="DE43" s="37">
        <v>0.7</v>
      </c>
      <c r="DF43" s="37">
        <v>0.6</v>
      </c>
      <c r="DG43" s="37">
        <v>0.6</v>
      </c>
      <c r="DH43" s="37">
        <v>0.6</v>
      </c>
      <c r="DI43" s="37">
        <v>0.5</v>
      </c>
      <c r="DJ43" s="37">
        <v>0.5</v>
      </c>
      <c r="DK43" s="37">
        <v>0.5</v>
      </c>
      <c r="DL43" s="37">
        <v>0.5</v>
      </c>
      <c r="DM43" s="37">
        <v>0.5</v>
      </c>
      <c r="DN43" s="37">
        <v>0.4</v>
      </c>
      <c r="DO43" s="37">
        <v>0.4</v>
      </c>
      <c r="DQ43" s="37"/>
      <c r="DR43" s="36" t="s">
        <v>13</v>
      </c>
      <c r="DS43" s="37">
        <v>0.5</v>
      </c>
      <c r="DT43" s="37">
        <v>0.5</v>
      </c>
      <c r="DU43" s="37">
        <v>0.5</v>
      </c>
      <c r="DV43" s="37">
        <v>0.5</v>
      </c>
      <c r="DW43" s="37">
        <v>0.6</v>
      </c>
      <c r="DX43" s="37">
        <v>0.7</v>
      </c>
      <c r="DY43" s="37">
        <v>0.8</v>
      </c>
      <c r="DZ43" s="37">
        <v>0.8</v>
      </c>
      <c r="EA43" s="37">
        <v>0.8</v>
      </c>
      <c r="EB43" s="37">
        <v>0.9</v>
      </c>
      <c r="EC43" s="37">
        <v>0.9</v>
      </c>
      <c r="ED43" s="37">
        <v>0.8</v>
      </c>
      <c r="EE43" s="37">
        <v>0.8</v>
      </c>
      <c r="EF43" s="37">
        <v>0.8</v>
      </c>
      <c r="EG43" s="37">
        <v>0.8</v>
      </c>
      <c r="EH43" s="37">
        <v>0.7</v>
      </c>
      <c r="EI43" s="37">
        <v>0.7</v>
      </c>
      <c r="EJ43" s="37">
        <v>0.7</v>
      </c>
      <c r="EK43" s="37">
        <v>0.7</v>
      </c>
      <c r="EL43" s="37">
        <v>0.6</v>
      </c>
      <c r="EM43" s="37">
        <v>0.6</v>
      </c>
      <c r="EO43" s="37"/>
      <c r="EP43" s="36" t="s">
        <v>13</v>
      </c>
      <c r="EQ43" s="37">
        <v>2.4</v>
      </c>
      <c r="ER43" s="37">
        <v>2.4</v>
      </c>
      <c r="ES43" s="37">
        <v>2.2999999999999998</v>
      </c>
      <c r="ET43" s="37">
        <v>2.2999999999999998</v>
      </c>
      <c r="EU43" s="37">
        <v>2.2999999999999998</v>
      </c>
      <c r="EV43" s="37">
        <v>2.2999999999999998</v>
      </c>
      <c r="EW43" s="37">
        <v>2.2999999999999998</v>
      </c>
      <c r="EX43" s="37">
        <v>2.2999999999999998</v>
      </c>
      <c r="EY43" s="37">
        <v>2.2000000000000002</v>
      </c>
      <c r="EZ43" s="37">
        <v>2.1</v>
      </c>
      <c r="FA43" s="37">
        <v>2.1</v>
      </c>
      <c r="FB43" s="37">
        <v>2.1</v>
      </c>
      <c r="FC43" s="37">
        <v>2.1</v>
      </c>
      <c r="FD43" s="37">
        <v>2</v>
      </c>
      <c r="FE43" s="37">
        <v>1.9</v>
      </c>
      <c r="FF43" s="37">
        <v>1.9</v>
      </c>
      <c r="FG43" s="37">
        <v>1.8</v>
      </c>
      <c r="FH43" s="37">
        <v>1.8</v>
      </c>
      <c r="FI43" s="37">
        <v>1.7</v>
      </c>
      <c r="FJ43" s="37">
        <v>1.7</v>
      </c>
      <c r="FK43" s="37">
        <v>1.7</v>
      </c>
    </row>
    <row r="44" spans="1:167" ht="14.5">
      <c r="A44" s="37"/>
      <c r="B44" s="36" t="s">
        <v>191</v>
      </c>
      <c r="C44" s="37">
        <v>0</v>
      </c>
      <c r="D44" s="37">
        <v>0</v>
      </c>
      <c r="E44" s="37">
        <v>0</v>
      </c>
      <c r="F44" s="37">
        <v>0</v>
      </c>
      <c r="G44" s="37">
        <v>0</v>
      </c>
      <c r="H44" s="37">
        <v>0</v>
      </c>
      <c r="I44" s="37">
        <v>0</v>
      </c>
      <c r="J44" s="37">
        <v>0</v>
      </c>
      <c r="K44" s="37">
        <v>0</v>
      </c>
      <c r="L44" s="37">
        <v>0</v>
      </c>
      <c r="M44" s="37">
        <v>0</v>
      </c>
      <c r="N44" s="37">
        <v>0</v>
      </c>
      <c r="O44" s="37">
        <v>0</v>
      </c>
      <c r="P44" s="37">
        <v>0</v>
      </c>
      <c r="Q44" s="37">
        <v>0</v>
      </c>
      <c r="R44" s="37">
        <v>0</v>
      </c>
      <c r="S44" s="37">
        <v>0</v>
      </c>
      <c r="T44" s="37">
        <v>0</v>
      </c>
      <c r="U44" s="37">
        <v>0</v>
      </c>
      <c r="V44" s="37">
        <v>0</v>
      </c>
      <c r="W44" s="37">
        <v>0</v>
      </c>
      <c r="Y44" s="37"/>
      <c r="Z44" s="36" t="s">
        <v>191</v>
      </c>
      <c r="AA44" s="37">
        <v>0</v>
      </c>
      <c r="AB44" s="37">
        <v>0</v>
      </c>
      <c r="AC44" s="37">
        <v>0</v>
      </c>
      <c r="AD44" s="37">
        <v>0</v>
      </c>
      <c r="AE44" s="37">
        <v>0</v>
      </c>
      <c r="AF44" s="37">
        <v>0</v>
      </c>
      <c r="AG44" s="37">
        <v>0</v>
      </c>
      <c r="AH44" s="37">
        <v>0</v>
      </c>
      <c r="AI44" s="37">
        <v>0</v>
      </c>
      <c r="AJ44" s="37">
        <v>0</v>
      </c>
      <c r="AK44" s="37">
        <v>0</v>
      </c>
      <c r="AL44" s="37">
        <v>0</v>
      </c>
      <c r="AM44" s="37">
        <v>0</v>
      </c>
      <c r="AN44" s="37">
        <v>0</v>
      </c>
      <c r="AO44" s="37">
        <v>0</v>
      </c>
      <c r="AP44" s="37">
        <v>0</v>
      </c>
      <c r="AQ44" s="37">
        <v>0</v>
      </c>
      <c r="AR44" s="37">
        <v>0</v>
      </c>
      <c r="AS44" s="37">
        <v>0</v>
      </c>
      <c r="AT44" s="37">
        <v>0</v>
      </c>
      <c r="AU44" s="37">
        <v>0</v>
      </c>
      <c r="AW44" s="37"/>
      <c r="AX44" s="36" t="s">
        <v>191</v>
      </c>
      <c r="AY44" s="37">
        <v>0</v>
      </c>
      <c r="AZ44" s="37">
        <v>0</v>
      </c>
      <c r="BA44" s="37">
        <v>0</v>
      </c>
      <c r="BB44" s="37">
        <v>0</v>
      </c>
      <c r="BC44" s="37">
        <v>0</v>
      </c>
      <c r="BD44" s="37">
        <v>0</v>
      </c>
      <c r="BE44" s="37">
        <v>0</v>
      </c>
      <c r="BF44" s="37">
        <v>0</v>
      </c>
      <c r="BG44" s="37">
        <v>0</v>
      </c>
      <c r="BH44" s="37">
        <v>0</v>
      </c>
      <c r="BI44" s="37">
        <v>0</v>
      </c>
      <c r="BJ44" s="37">
        <v>0</v>
      </c>
      <c r="BK44" s="37">
        <v>0</v>
      </c>
      <c r="BL44" s="37">
        <v>0</v>
      </c>
      <c r="BM44" s="37">
        <v>0</v>
      </c>
      <c r="BN44" s="37">
        <v>0</v>
      </c>
      <c r="BO44" s="37">
        <v>0</v>
      </c>
      <c r="BP44" s="37">
        <v>0</v>
      </c>
      <c r="BQ44" s="37">
        <v>0</v>
      </c>
      <c r="BR44" s="37">
        <v>0</v>
      </c>
      <c r="BS44" s="37">
        <v>0</v>
      </c>
      <c r="BU44" s="37"/>
      <c r="BV44" s="36" t="s">
        <v>191</v>
      </c>
      <c r="BW44" s="37">
        <v>0</v>
      </c>
      <c r="BX44" s="37">
        <v>0</v>
      </c>
      <c r="BY44" s="37">
        <v>0</v>
      </c>
      <c r="BZ44" s="37">
        <v>0</v>
      </c>
      <c r="CA44" s="37">
        <v>0</v>
      </c>
      <c r="CB44" s="37">
        <v>0</v>
      </c>
      <c r="CC44" s="37">
        <v>0</v>
      </c>
      <c r="CD44" s="37">
        <v>0</v>
      </c>
      <c r="CE44" s="37">
        <v>0</v>
      </c>
      <c r="CF44" s="37">
        <v>0</v>
      </c>
      <c r="CG44" s="37">
        <v>0</v>
      </c>
      <c r="CH44" s="37">
        <v>0</v>
      </c>
      <c r="CI44" s="37">
        <v>0</v>
      </c>
      <c r="CJ44" s="37">
        <v>0</v>
      </c>
      <c r="CK44" s="37">
        <v>0</v>
      </c>
      <c r="CL44" s="37">
        <v>0</v>
      </c>
      <c r="CM44" s="37">
        <v>0</v>
      </c>
      <c r="CN44" s="37">
        <v>0</v>
      </c>
      <c r="CO44" s="37">
        <v>0</v>
      </c>
      <c r="CP44" s="37">
        <v>0</v>
      </c>
      <c r="CQ44" s="37">
        <v>0</v>
      </c>
      <c r="CS44" s="37"/>
      <c r="CT44" s="36" t="s">
        <v>191</v>
      </c>
      <c r="CU44" s="37">
        <v>0</v>
      </c>
      <c r="CV44" s="37">
        <v>0</v>
      </c>
      <c r="CW44" s="37">
        <v>0</v>
      </c>
      <c r="CX44" s="37">
        <v>0</v>
      </c>
      <c r="CY44" s="37">
        <v>0</v>
      </c>
      <c r="CZ44" s="37">
        <v>0</v>
      </c>
      <c r="DA44" s="37">
        <v>0</v>
      </c>
      <c r="DB44" s="37">
        <v>0</v>
      </c>
      <c r="DC44" s="37">
        <v>0</v>
      </c>
      <c r="DD44" s="37">
        <v>0</v>
      </c>
      <c r="DE44" s="37">
        <v>0</v>
      </c>
      <c r="DF44" s="37">
        <v>0</v>
      </c>
      <c r="DG44" s="37">
        <v>0</v>
      </c>
      <c r="DH44" s="37">
        <v>0</v>
      </c>
      <c r="DI44" s="37">
        <v>0</v>
      </c>
      <c r="DJ44" s="37">
        <v>0</v>
      </c>
      <c r="DK44" s="37">
        <v>0</v>
      </c>
      <c r="DL44" s="37">
        <v>0</v>
      </c>
      <c r="DM44" s="37">
        <v>0</v>
      </c>
      <c r="DN44" s="37">
        <v>0</v>
      </c>
      <c r="DO44" s="37">
        <v>0</v>
      </c>
      <c r="DQ44" s="37"/>
      <c r="DR44" s="36" t="s">
        <v>191</v>
      </c>
      <c r="DS44" s="37">
        <v>0</v>
      </c>
      <c r="DT44" s="37">
        <v>0</v>
      </c>
      <c r="DU44" s="37">
        <v>0</v>
      </c>
      <c r="DV44" s="37">
        <v>0</v>
      </c>
      <c r="DW44" s="37">
        <v>0</v>
      </c>
      <c r="DX44" s="37">
        <v>0</v>
      </c>
      <c r="DY44" s="37">
        <v>0</v>
      </c>
      <c r="DZ44" s="37">
        <v>0</v>
      </c>
      <c r="EA44" s="37">
        <v>0</v>
      </c>
      <c r="EB44" s="37">
        <v>0</v>
      </c>
      <c r="EC44" s="37">
        <v>0</v>
      </c>
      <c r="ED44" s="37">
        <v>0</v>
      </c>
      <c r="EE44" s="37">
        <v>0</v>
      </c>
      <c r="EF44" s="37">
        <v>0</v>
      </c>
      <c r="EG44" s="37">
        <v>0</v>
      </c>
      <c r="EH44" s="37">
        <v>0</v>
      </c>
      <c r="EI44" s="37">
        <v>0</v>
      </c>
      <c r="EJ44" s="37">
        <v>0</v>
      </c>
      <c r="EK44" s="37">
        <v>0</v>
      </c>
      <c r="EL44" s="37">
        <v>0</v>
      </c>
      <c r="EM44" s="37">
        <v>0</v>
      </c>
      <c r="EO44" s="37"/>
      <c r="EP44" s="36" t="s">
        <v>191</v>
      </c>
      <c r="EQ44" s="37">
        <v>0</v>
      </c>
      <c r="ER44" s="37">
        <v>0</v>
      </c>
      <c r="ES44" s="37">
        <v>0</v>
      </c>
      <c r="ET44" s="37">
        <v>0</v>
      </c>
      <c r="EU44" s="37">
        <v>0</v>
      </c>
      <c r="EV44" s="37">
        <v>0</v>
      </c>
      <c r="EW44" s="37">
        <v>0</v>
      </c>
      <c r="EX44" s="37">
        <v>0</v>
      </c>
      <c r="EY44" s="37">
        <v>0</v>
      </c>
      <c r="EZ44" s="37">
        <v>0</v>
      </c>
      <c r="FA44" s="37">
        <v>0</v>
      </c>
      <c r="FB44" s="37">
        <v>0</v>
      </c>
      <c r="FC44" s="37">
        <v>0</v>
      </c>
      <c r="FD44" s="37">
        <v>0</v>
      </c>
      <c r="FE44" s="37">
        <v>0</v>
      </c>
      <c r="FF44" s="37">
        <v>0</v>
      </c>
      <c r="FG44" s="37">
        <v>0</v>
      </c>
      <c r="FH44" s="37">
        <v>0</v>
      </c>
      <c r="FI44" s="37">
        <v>0</v>
      </c>
      <c r="FJ44" s="37">
        <v>0</v>
      </c>
      <c r="FK44" s="37">
        <v>0</v>
      </c>
    </row>
    <row r="45" spans="1:167" ht="15.5">
      <c r="A45" s="37"/>
      <c r="B45" s="21" t="s">
        <v>163</v>
      </c>
      <c r="C45" s="37">
        <v>0.2</v>
      </c>
      <c r="D45" s="37">
        <v>0.2</v>
      </c>
      <c r="E45" s="37">
        <v>0.2</v>
      </c>
      <c r="F45" s="37">
        <v>0.2</v>
      </c>
      <c r="G45" s="37">
        <v>0.2</v>
      </c>
      <c r="H45" s="37">
        <v>0.2</v>
      </c>
      <c r="I45" s="37">
        <v>0.2</v>
      </c>
      <c r="J45" s="37">
        <v>0.2</v>
      </c>
      <c r="K45" s="37">
        <v>0.2</v>
      </c>
      <c r="L45" s="37">
        <v>0.2</v>
      </c>
      <c r="M45" s="37">
        <v>0.2</v>
      </c>
      <c r="N45" s="37">
        <v>0.2</v>
      </c>
      <c r="O45" s="37">
        <v>0.3</v>
      </c>
      <c r="P45" s="37">
        <v>0.3</v>
      </c>
      <c r="Q45" s="37">
        <v>0.3</v>
      </c>
      <c r="R45" s="37">
        <v>0.3</v>
      </c>
      <c r="S45" s="37">
        <v>0.4</v>
      </c>
      <c r="T45" s="37">
        <v>0.4</v>
      </c>
      <c r="U45" s="37">
        <v>0.4</v>
      </c>
      <c r="V45" s="37">
        <v>0.5</v>
      </c>
      <c r="W45" s="37">
        <v>0.5</v>
      </c>
      <c r="Y45" s="37"/>
      <c r="Z45" s="21" t="s">
        <v>163</v>
      </c>
      <c r="AA45" s="37">
        <v>0</v>
      </c>
      <c r="AB45" s="37">
        <v>0</v>
      </c>
      <c r="AC45" s="37">
        <v>0</v>
      </c>
      <c r="AD45" s="37">
        <v>0</v>
      </c>
      <c r="AE45" s="37">
        <v>0</v>
      </c>
      <c r="AF45" s="37">
        <v>0</v>
      </c>
      <c r="AG45" s="37">
        <v>0</v>
      </c>
      <c r="AH45" s="37">
        <v>0</v>
      </c>
      <c r="AI45" s="37">
        <v>0</v>
      </c>
      <c r="AJ45" s="37">
        <v>0</v>
      </c>
      <c r="AK45" s="37">
        <v>0</v>
      </c>
      <c r="AL45" s="37">
        <v>0</v>
      </c>
      <c r="AM45" s="37">
        <v>0</v>
      </c>
      <c r="AN45" s="37">
        <v>0</v>
      </c>
      <c r="AO45" s="37">
        <v>0.1</v>
      </c>
      <c r="AP45" s="37">
        <v>0.1</v>
      </c>
      <c r="AQ45" s="37">
        <v>0.1</v>
      </c>
      <c r="AR45" s="37">
        <v>0.1</v>
      </c>
      <c r="AS45" s="37">
        <v>0.1</v>
      </c>
      <c r="AT45" s="37">
        <v>0.1</v>
      </c>
      <c r="AU45" s="37">
        <v>0.1</v>
      </c>
      <c r="AW45" s="37"/>
      <c r="AX45" s="21" t="s">
        <v>163</v>
      </c>
      <c r="AY45" s="37">
        <v>0.4</v>
      </c>
      <c r="AZ45" s="37">
        <v>0.4</v>
      </c>
      <c r="BA45" s="37">
        <v>0.4</v>
      </c>
      <c r="BB45" s="37">
        <v>0.5</v>
      </c>
      <c r="BC45" s="37">
        <v>0.5</v>
      </c>
      <c r="BD45" s="37">
        <v>0.5</v>
      </c>
      <c r="BE45" s="37">
        <v>0.5</v>
      </c>
      <c r="BF45" s="37">
        <v>0.6</v>
      </c>
      <c r="BG45" s="37">
        <v>0.6</v>
      </c>
      <c r="BH45" s="37">
        <v>0.7</v>
      </c>
      <c r="BI45" s="37">
        <v>0.7</v>
      </c>
      <c r="BJ45" s="37">
        <v>0.8</v>
      </c>
      <c r="BK45" s="37">
        <v>0.9</v>
      </c>
      <c r="BL45" s="37">
        <v>1</v>
      </c>
      <c r="BM45" s="37">
        <v>1.1000000000000001</v>
      </c>
      <c r="BN45" s="37">
        <v>1.2</v>
      </c>
      <c r="BO45" s="37">
        <v>1.4</v>
      </c>
      <c r="BP45" s="37">
        <v>1.5</v>
      </c>
      <c r="BQ45" s="37">
        <v>1.6</v>
      </c>
      <c r="BR45" s="37">
        <v>1.6</v>
      </c>
      <c r="BS45" s="37">
        <v>1.7</v>
      </c>
      <c r="BU45" s="37"/>
      <c r="BV45" s="21" t="s">
        <v>163</v>
      </c>
      <c r="BW45" s="37">
        <v>0.3</v>
      </c>
      <c r="BX45" s="37">
        <v>0.3</v>
      </c>
      <c r="BY45" s="37">
        <v>0.3</v>
      </c>
      <c r="BZ45" s="37">
        <v>0.3</v>
      </c>
      <c r="CA45" s="37">
        <v>0.3</v>
      </c>
      <c r="CB45" s="37">
        <v>0.4</v>
      </c>
      <c r="CC45" s="37">
        <v>0.3</v>
      </c>
      <c r="CD45" s="37">
        <v>0.3</v>
      </c>
      <c r="CE45" s="37">
        <v>0.3</v>
      </c>
      <c r="CF45" s="37">
        <v>0.3</v>
      </c>
      <c r="CG45" s="37">
        <v>0.2</v>
      </c>
      <c r="CH45" s="37">
        <v>0.2</v>
      </c>
      <c r="CI45" s="37">
        <v>0.1</v>
      </c>
      <c r="CJ45" s="37">
        <v>0.1</v>
      </c>
      <c r="CK45" s="37">
        <v>0.1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21" t="s">
        <v>163</v>
      </c>
      <c r="CU45" s="37">
        <v>0.5</v>
      </c>
      <c r="CV45" s="37">
        <v>0.4</v>
      </c>
      <c r="CW45" s="37">
        <v>0.4</v>
      </c>
      <c r="CX45" s="37">
        <v>0.4</v>
      </c>
      <c r="CY45" s="37">
        <v>0.4</v>
      </c>
      <c r="CZ45" s="37">
        <v>0.3</v>
      </c>
      <c r="DA45" s="37">
        <v>0.3</v>
      </c>
      <c r="DB45" s="37">
        <v>0.3</v>
      </c>
      <c r="DC45" s="37">
        <v>0.4</v>
      </c>
      <c r="DD45" s="37">
        <v>0.4</v>
      </c>
      <c r="DE45" s="37">
        <v>0.4</v>
      </c>
      <c r="DF45" s="37">
        <v>0.4</v>
      </c>
      <c r="DG45" s="37">
        <v>0.5</v>
      </c>
      <c r="DH45" s="37">
        <v>0.5</v>
      </c>
      <c r="DI45" s="37">
        <v>0.6</v>
      </c>
      <c r="DJ45" s="37">
        <v>0.7</v>
      </c>
      <c r="DK45" s="37">
        <v>0.8</v>
      </c>
      <c r="DL45" s="37">
        <v>0.9</v>
      </c>
      <c r="DM45" s="37">
        <v>1</v>
      </c>
      <c r="DN45" s="37">
        <v>1</v>
      </c>
      <c r="DO45" s="37">
        <v>1.1000000000000001</v>
      </c>
      <c r="DQ45" s="37"/>
      <c r="DR45" s="21" t="s">
        <v>163</v>
      </c>
      <c r="DS45" s="37">
        <v>0.7</v>
      </c>
      <c r="DT45" s="37">
        <v>0.6</v>
      </c>
      <c r="DU45" s="37">
        <v>0.6</v>
      </c>
      <c r="DV45" s="37">
        <v>0.6</v>
      </c>
      <c r="DW45" s="37">
        <v>0.7</v>
      </c>
      <c r="DX45" s="37">
        <v>0.8</v>
      </c>
      <c r="DY45" s="37">
        <v>0.9</v>
      </c>
      <c r="DZ45" s="37">
        <v>0.9</v>
      </c>
      <c r="EA45" s="37">
        <v>0.9</v>
      </c>
      <c r="EB45" s="37">
        <v>0.9</v>
      </c>
      <c r="EC45" s="37">
        <v>0.9</v>
      </c>
      <c r="ED45" s="37">
        <v>0.8</v>
      </c>
      <c r="EE45" s="37">
        <v>0.7</v>
      </c>
      <c r="EF45" s="37">
        <v>0.6</v>
      </c>
      <c r="EG45" s="37">
        <v>0.5</v>
      </c>
      <c r="EH45" s="37">
        <v>0.4</v>
      </c>
      <c r="EI45" s="37">
        <v>0.4</v>
      </c>
      <c r="EJ45" s="37">
        <v>0.4</v>
      </c>
      <c r="EK45" s="37">
        <v>0.3</v>
      </c>
      <c r="EL45" s="37">
        <v>0.3</v>
      </c>
      <c r="EM45" s="37">
        <v>0.3</v>
      </c>
      <c r="EO45" s="37"/>
      <c r="EP45" s="21" t="s">
        <v>163</v>
      </c>
      <c r="EQ45" s="37">
        <v>0.5</v>
      </c>
      <c r="ER45" s="37">
        <v>0.5</v>
      </c>
      <c r="ES45" s="37">
        <v>0.5</v>
      </c>
      <c r="ET45" s="37">
        <v>0.5</v>
      </c>
      <c r="EU45" s="37">
        <v>0.4</v>
      </c>
      <c r="EV45" s="37">
        <v>0.4</v>
      </c>
      <c r="EW45" s="37">
        <v>0.4</v>
      </c>
      <c r="EX45" s="37">
        <v>0.4</v>
      </c>
      <c r="EY45" s="37">
        <v>0.4</v>
      </c>
      <c r="EZ45" s="37">
        <v>0.3</v>
      </c>
      <c r="FA45" s="37">
        <v>0.3</v>
      </c>
      <c r="FB45" s="37">
        <v>0.4</v>
      </c>
      <c r="FC45" s="37">
        <v>0.4</v>
      </c>
      <c r="FD45" s="37">
        <v>0.4</v>
      </c>
      <c r="FE45" s="37">
        <v>0.5</v>
      </c>
      <c r="FF45" s="37">
        <v>0.5</v>
      </c>
      <c r="FG45" s="37">
        <v>0.6</v>
      </c>
      <c r="FH45" s="37">
        <v>0.6</v>
      </c>
      <c r="FI45" s="37">
        <v>0.7</v>
      </c>
      <c r="FJ45" s="37">
        <v>0.7</v>
      </c>
      <c r="FK45" s="37">
        <v>0.7</v>
      </c>
    </row>
    <row r="46" spans="1:167" ht="14.5">
      <c r="A46" s="37"/>
      <c r="B46" s="36" t="s">
        <v>15</v>
      </c>
      <c r="C46" s="37">
        <v>2.5</v>
      </c>
      <c r="D46" s="37">
        <v>2.2999999999999998</v>
      </c>
      <c r="E46" s="37">
        <v>2.2000000000000002</v>
      </c>
      <c r="F46" s="37">
        <v>2.2000000000000002</v>
      </c>
      <c r="G46" s="37">
        <v>2.2000000000000002</v>
      </c>
      <c r="H46" s="37">
        <v>2.2000000000000002</v>
      </c>
      <c r="I46" s="37">
        <v>2.1</v>
      </c>
      <c r="J46" s="37">
        <v>2.1</v>
      </c>
      <c r="K46" s="37">
        <v>2.1</v>
      </c>
      <c r="L46" s="37">
        <v>2</v>
      </c>
      <c r="M46" s="37">
        <v>1.9</v>
      </c>
      <c r="N46" s="37">
        <v>1.7</v>
      </c>
      <c r="O46" s="37">
        <v>1.6</v>
      </c>
      <c r="P46" s="37">
        <v>1.5</v>
      </c>
      <c r="Q46" s="37">
        <v>1.3</v>
      </c>
      <c r="R46" s="37">
        <v>1.2</v>
      </c>
      <c r="S46" s="37">
        <v>1.1000000000000001</v>
      </c>
      <c r="T46" s="37">
        <v>0.9</v>
      </c>
      <c r="U46" s="37">
        <v>0.9</v>
      </c>
      <c r="V46" s="37">
        <v>0.8</v>
      </c>
      <c r="W46" s="37">
        <v>0.8</v>
      </c>
      <c r="Y46" s="37"/>
      <c r="Z46" s="36" t="s">
        <v>15</v>
      </c>
      <c r="AA46" s="37">
        <v>0.4</v>
      </c>
      <c r="AB46" s="37">
        <v>0.3</v>
      </c>
      <c r="AC46" s="37">
        <v>0.4</v>
      </c>
      <c r="AD46" s="37">
        <v>0.3</v>
      </c>
      <c r="AE46" s="37">
        <v>0.3</v>
      </c>
      <c r="AF46" s="37">
        <v>0.4</v>
      </c>
      <c r="AG46" s="37">
        <v>0.4</v>
      </c>
      <c r="AH46" s="37">
        <v>0.4</v>
      </c>
      <c r="AI46" s="37">
        <v>0.5</v>
      </c>
      <c r="AJ46" s="37">
        <v>0.5</v>
      </c>
      <c r="AK46" s="37">
        <v>0.5</v>
      </c>
      <c r="AL46" s="37">
        <v>0.5</v>
      </c>
      <c r="AM46" s="37">
        <v>0.4</v>
      </c>
      <c r="AN46" s="37">
        <v>0.4</v>
      </c>
      <c r="AO46" s="37">
        <v>0.3</v>
      </c>
      <c r="AP46" s="37">
        <v>0.3</v>
      </c>
      <c r="AQ46" s="37">
        <v>0.3</v>
      </c>
      <c r="AR46" s="37">
        <v>0.2</v>
      </c>
      <c r="AS46" s="37">
        <v>0.2</v>
      </c>
      <c r="AT46" s="37">
        <v>0.2</v>
      </c>
      <c r="AU46" s="37">
        <v>0.2</v>
      </c>
      <c r="AW46" s="37"/>
      <c r="AX46" s="36" t="s">
        <v>15</v>
      </c>
      <c r="AY46" s="37">
        <v>0.6</v>
      </c>
      <c r="AZ46" s="37">
        <v>0.7</v>
      </c>
      <c r="BA46" s="37">
        <v>0.6</v>
      </c>
      <c r="BB46" s="37">
        <v>0.7</v>
      </c>
      <c r="BC46" s="37">
        <v>0.7</v>
      </c>
      <c r="BD46" s="37">
        <v>0.7</v>
      </c>
      <c r="BE46" s="37">
        <v>0.8</v>
      </c>
      <c r="BF46" s="37">
        <v>0.8</v>
      </c>
      <c r="BG46" s="37">
        <v>0.8</v>
      </c>
      <c r="BH46" s="37">
        <v>0.8</v>
      </c>
      <c r="BI46" s="37">
        <v>0.7</v>
      </c>
      <c r="BJ46" s="37">
        <v>0.6</v>
      </c>
      <c r="BK46" s="37">
        <v>0.6</v>
      </c>
      <c r="BL46" s="37">
        <v>0.5</v>
      </c>
      <c r="BM46" s="37">
        <v>0.4</v>
      </c>
      <c r="BN46" s="37">
        <v>0.3</v>
      </c>
      <c r="BO46" s="37">
        <v>0.2</v>
      </c>
      <c r="BP46" s="37">
        <v>0.2</v>
      </c>
      <c r="BQ46" s="37">
        <v>0.1</v>
      </c>
      <c r="BR46" s="37">
        <v>0.1</v>
      </c>
      <c r="BS46" s="37">
        <v>0.1</v>
      </c>
      <c r="BU46" s="37"/>
      <c r="BV46" s="36" t="s">
        <v>15</v>
      </c>
      <c r="BW46" s="37">
        <v>0.5</v>
      </c>
      <c r="BX46" s="37">
        <v>0.5</v>
      </c>
      <c r="BY46" s="37">
        <v>0.6</v>
      </c>
      <c r="BZ46" s="37">
        <v>0.5</v>
      </c>
      <c r="CA46" s="37">
        <v>0.6</v>
      </c>
      <c r="CB46" s="37">
        <v>0.7</v>
      </c>
      <c r="CC46" s="37">
        <v>0.6</v>
      </c>
      <c r="CD46" s="37">
        <v>0.6</v>
      </c>
      <c r="CE46" s="37">
        <v>0.6</v>
      </c>
      <c r="CF46" s="37">
        <v>0.5</v>
      </c>
      <c r="CG46" s="37">
        <v>0.5</v>
      </c>
      <c r="CH46" s="37">
        <v>0.4</v>
      </c>
      <c r="CI46" s="37">
        <v>0.3</v>
      </c>
      <c r="CJ46" s="37">
        <v>0.2</v>
      </c>
      <c r="CK46" s="37">
        <v>0.2</v>
      </c>
      <c r="CL46" s="37">
        <v>0.2</v>
      </c>
      <c r="CM46" s="37">
        <v>0.2</v>
      </c>
      <c r="CN46" s="37">
        <v>0.2</v>
      </c>
      <c r="CO46" s="37">
        <v>0.2</v>
      </c>
      <c r="CP46" s="37">
        <v>0.2</v>
      </c>
      <c r="CQ46" s="37">
        <v>0.2</v>
      </c>
      <c r="CS46" s="37"/>
      <c r="CT46" s="36" t="s">
        <v>15</v>
      </c>
      <c r="CU46" s="37">
        <v>0.4</v>
      </c>
      <c r="CV46" s="37">
        <v>0.4</v>
      </c>
      <c r="CW46" s="37">
        <v>0.4</v>
      </c>
      <c r="CX46" s="37">
        <v>0.4</v>
      </c>
      <c r="CY46" s="37">
        <v>0.4</v>
      </c>
      <c r="CZ46" s="37">
        <v>0.3</v>
      </c>
      <c r="DA46" s="37">
        <v>0.3</v>
      </c>
      <c r="DB46" s="37">
        <v>0.3</v>
      </c>
      <c r="DC46" s="37">
        <v>0.3</v>
      </c>
      <c r="DD46" s="37">
        <v>0.3</v>
      </c>
      <c r="DE46" s="37">
        <v>0.2</v>
      </c>
      <c r="DF46" s="37">
        <v>0.2</v>
      </c>
      <c r="DG46" s="37">
        <v>0.2</v>
      </c>
      <c r="DH46" s="37">
        <v>0.2</v>
      </c>
      <c r="DI46" s="37">
        <v>0.2</v>
      </c>
      <c r="DJ46" s="37">
        <v>0.2</v>
      </c>
      <c r="DK46" s="37">
        <v>0.2</v>
      </c>
      <c r="DL46" s="37">
        <v>0.1</v>
      </c>
      <c r="DM46" s="37">
        <v>0.1</v>
      </c>
      <c r="DN46" s="37">
        <v>0.1</v>
      </c>
      <c r="DO46" s="37">
        <v>0.1</v>
      </c>
      <c r="DQ46" s="37"/>
      <c r="DR46" s="36" t="s">
        <v>15</v>
      </c>
      <c r="DS46" s="37">
        <v>0.1</v>
      </c>
      <c r="DT46" s="37">
        <v>0.1</v>
      </c>
      <c r="DU46" s="37">
        <v>0.1</v>
      </c>
      <c r="DV46" s="37">
        <v>0.1</v>
      </c>
      <c r="DW46" s="37">
        <v>0.1</v>
      </c>
      <c r="DX46" s="37">
        <v>0.1</v>
      </c>
      <c r="DY46" s="37">
        <v>0.1</v>
      </c>
      <c r="DZ46" s="37">
        <v>0.2</v>
      </c>
      <c r="EA46" s="37">
        <v>0.2</v>
      </c>
      <c r="EB46" s="37">
        <v>0.2</v>
      </c>
      <c r="EC46" s="37">
        <v>0.2</v>
      </c>
      <c r="ED46" s="37">
        <v>0.2</v>
      </c>
      <c r="EE46" s="37">
        <v>0.2</v>
      </c>
      <c r="EF46" s="37">
        <v>0.2</v>
      </c>
      <c r="EG46" s="37">
        <v>0.2</v>
      </c>
      <c r="EH46" s="37">
        <v>0.2</v>
      </c>
      <c r="EI46" s="37">
        <v>0.2</v>
      </c>
      <c r="EJ46" s="37">
        <v>0.2</v>
      </c>
      <c r="EK46" s="37">
        <v>0.2</v>
      </c>
      <c r="EL46" s="37">
        <v>0.2</v>
      </c>
      <c r="EM46" s="37">
        <v>0.2</v>
      </c>
      <c r="EO46" s="37"/>
      <c r="EP46" s="36" t="s">
        <v>15</v>
      </c>
      <c r="EQ46" s="37">
        <v>0.8</v>
      </c>
      <c r="ER46" s="37">
        <v>0.7</v>
      </c>
      <c r="ES46" s="37">
        <v>0.8</v>
      </c>
      <c r="ET46" s="37">
        <v>0.7</v>
      </c>
      <c r="EU46" s="37">
        <v>0.7</v>
      </c>
      <c r="EV46" s="37">
        <v>0.7</v>
      </c>
      <c r="EW46" s="37">
        <v>0.6</v>
      </c>
      <c r="EX46" s="37">
        <v>0.6</v>
      </c>
      <c r="EY46" s="37">
        <v>0.6</v>
      </c>
      <c r="EZ46" s="37">
        <v>0.5</v>
      </c>
      <c r="FA46" s="37">
        <v>0.5</v>
      </c>
      <c r="FB46" s="37">
        <v>0.5</v>
      </c>
      <c r="FC46" s="37">
        <v>0.5</v>
      </c>
      <c r="FD46" s="37">
        <v>0.5</v>
      </c>
      <c r="FE46" s="37">
        <v>0.4</v>
      </c>
      <c r="FF46" s="37">
        <v>0.4</v>
      </c>
      <c r="FG46" s="37">
        <v>0.4</v>
      </c>
      <c r="FH46" s="37">
        <v>0.4</v>
      </c>
      <c r="FI46" s="37">
        <v>0.4</v>
      </c>
      <c r="FJ46" s="37">
        <v>0.4</v>
      </c>
      <c r="FK46" s="37">
        <v>0.3</v>
      </c>
    </row>
    <row r="47" spans="1:167" ht="14.5">
      <c r="A47" s="206"/>
      <c r="B47" s="206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206"/>
      <c r="Z47" s="206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206"/>
      <c r="AX47" s="206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206"/>
      <c r="BV47" s="206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206"/>
      <c r="CT47" s="206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206"/>
      <c r="DR47" s="206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206"/>
      <c r="EP47" s="206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4.5">
      <c r="A48" s="208" t="s">
        <v>169</v>
      </c>
      <c r="B48" s="208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208" t="s">
        <v>169</v>
      </c>
      <c r="Z48" s="208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208" t="s">
        <v>169</v>
      </c>
      <c r="AX48" s="208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208" t="s">
        <v>169</v>
      </c>
      <c r="BV48" s="208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208" t="s">
        <v>169</v>
      </c>
      <c r="CT48" s="208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208" t="s">
        <v>169</v>
      </c>
      <c r="DR48" s="208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208" t="s">
        <v>169</v>
      </c>
      <c r="EP48" s="208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4.5">
      <c r="A49" s="206"/>
      <c r="B49" s="20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206"/>
      <c r="Z49" s="206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206"/>
      <c r="AX49" s="206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206"/>
      <c r="BV49" s="206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206"/>
      <c r="CT49" s="206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206"/>
      <c r="DR49" s="206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206"/>
      <c r="EP49" s="206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4.5">
      <c r="A50" s="206"/>
      <c r="B50" s="206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206"/>
      <c r="Z50" s="206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206"/>
      <c r="AX50" s="206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206"/>
      <c r="BV50" s="206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206"/>
      <c r="CT50" s="206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206"/>
      <c r="DR50" s="206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206"/>
      <c r="EP50" s="206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4.5">
      <c r="A51" s="206"/>
      <c r="B51" s="206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206"/>
      <c r="Z51" s="206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206"/>
      <c r="AX51" s="206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206"/>
      <c r="BV51" s="206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206"/>
      <c r="CT51" s="206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206"/>
      <c r="DR51" s="206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206"/>
      <c r="EP51" s="206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4.5">
      <c r="A52" s="206"/>
      <c r="B52" s="206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206"/>
      <c r="Z52" s="206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206"/>
      <c r="AX52" s="206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206"/>
      <c r="BV52" s="206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206"/>
      <c r="CT52" s="206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206"/>
      <c r="DR52" s="206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206"/>
      <c r="EP52" s="206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4.5">
      <c r="A53" s="206"/>
      <c r="B53" s="206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206"/>
      <c r="Z53" s="206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206"/>
      <c r="AX53" s="206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206"/>
      <c r="BV53" s="206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206"/>
      <c r="CT53" s="206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206"/>
      <c r="DR53" s="206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206"/>
      <c r="EP53" s="206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4.5">
      <c r="A54" s="206"/>
      <c r="B54" s="206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206"/>
      <c r="Z54" s="206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206"/>
      <c r="AX54" s="206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206"/>
      <c r="BV54" s="206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206"/>
      <c r="CT54" s="206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206"/>
      <c r="DR54" s="206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206"/>
      <c r="EP54" s="206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4.5">
      <c r="A55" s="206"/>
      <c r="B55" s="206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206"/>
      <c r="Z55" s="206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206"/>
      <c r="AX55" s="206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206"/>
      <c r="BV55" s="206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206"/>
      <c r="CT55" s="206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206"/>
      <c r="DR55" s="206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206"/>
      <c r="EP55" s="206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4.5">
      <c r="A56" s="206"/>
      <c r="B56" s="206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206"/>
      <c r="Z56" s="206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206"/>
      <c r="AX56" s="206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206"/>
      <c r="BV56" s="206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206"/>
      <c r="CT56" s="206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206"/>
      <c r="DR56" s="206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206"/>
      <c r="EP56" s="206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4.5">
      <c r="A57" s="206"/>
      <c r="B57" s="206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206"/>
      <c r="Z57" s="206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206"/>
      <c r="AX57" s="206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206"/>
      <c r="BV57" s="206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206"/>
      <c r="CT57" s="206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206"/>
      <c r="DR57" s="206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206"/>
      <c r="EP57" s="206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4.5">
      <c r="A58" s="206"/>
      <c r="B58" s="206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206"/>
      <c r="Z58" s="206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206"/>
      <c r="AX58" s="206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206"/>
      <c r="BV58" s="206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206"/>
      <c r="CT58" s="206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206"/>
      <c r="DR58" s="206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206"/>
      <c r="EP58" s="206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4.5">
      <c r="A59" s="206"/>
      <c r="B59" s="206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206"/>
      <c r="Z59" s="206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206"/>
      <c r="AX59" s="206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206"/>
      <c r="BV59" s="206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206"/>
      <c r="CT59" s="206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206"/>
      <c r="DR59" s="206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206"/>
      <c r="EP59" s="206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4.5">
      <c r="A60" s="206"/>
      <c r="B60" s="206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206"/>
      <c r="Z60" s="206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206"/>
      <c r="AX60" s="206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206"/>
      <c r="BV60" s="206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206"/>
      <c r="CT60" s="206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206"/>
      <c r="DR60" s="206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206"/>
      <c r="EP60" s="206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4.5">
      <c r="A61" s="206"/>
      <c r="B61" s="206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206"/>
      <c r="Z61" s="206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206"/>
      <c r="AX61" s="206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206"/>
      <c r="BV61" s="206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206"/>
      <c r="CT61" s="206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206"/>
      <c r="DR61" s="206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206"/>
      <c r="EP61" s="206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4.5">
      <c r="A62" s="206"/>
      <c r="B62" s="206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206"/>
      <c r="Z62" s="206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206"/>
      <c r="AX62" s="206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206"/>
      <c r="BV62" s="206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206"/>
      <c r="CT62" s="206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206"/>
      <c r="DR62" s="206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206"/>
      <c r="EP62" s="206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4.5">
      <c r="A63" s="206"/>
      <c r="B63" s="206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206"/>
      <c r="Z63" s="206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206"/>
      <c r="AX63" s="206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206"/>
      <c r="BV63" s="206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206"/>
      <c r="CT63" s="206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206"/>
      <c r="DR63" s="206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206"/>
      <c r="EP63" s="206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4.5">
      <c r="A64" s="206"/>
      <c r="B64" s="206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206"/>
      <c r="Z64" s="206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206"/>
      <c r="AX64" s="206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206"/>
      <c r="BV64" s="206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206"/>
      <c r="CT64" s="206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206"/>
      <c r="DR64" s="206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206"/>
      <c r="EP64" s="206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4.5">
      <c r="A65" s="206"/>
      <c r="B65" s="206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206"/>
      <c r="Z65" s="206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206"/>
      <c r="AX65" s="206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206"/>
      <c r="BV65" s="206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206"/>
      <c r="CT65" s="206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206"/>
      <c r="DR65" s="206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206"/>
      <c r="EP65" s="206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4.5">
      <c r="A66" s="206"/>
      <c r="B66" s="206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206"/>
      <c r="Z66" s="206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206"/>
      <c r="AX66" s="206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206"/>
      <c r="BV66" s="206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206"/>
      <c r="CT66" s="206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206"/>
      <c r="DR66" s="206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206"/>
      <c r="EP66" s="206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4.5">
      <c r="A67" s="206"/>
      <c r="B67" s="206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206"/>
      <c r="Z67" s="206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206"/>
      <c r="AX67" s="206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206"/>
      <c r="BV67" s="206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206"/>
      <c r="CT67" s="206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206"/>
      <c r="DR67" s="206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206"/>
      <c r="EP67" s="206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4.5">
      <c r="A68" s="206"/>
      <c r="B68" s="206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206"/>
      <c r="Z68" s="206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206"/>
      <c r="AX68" s="206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206"/>
      <c r="BV68" s="206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206"/>
      <c r="CT68" s="206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206"/>
      <c r="DR68" s="206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206"/>
      <c r="EP68" s="206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4.5">
      <c r="A69" s="206"/>
      <c r="B69" s="206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206"/>
      <c r="Z69" s="206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206"/>
      <c r="AX69" s="206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206"/>
      <c r="BV69" s="206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206"/>
      <c r="CT69" s="206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206"/>
      <c r="DR69" s="206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206"/>
      <c r="EP69" s="206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4.5">
      <c r="A70" s="206"/>
      <c r="B70" s="206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206"/>
      <c r="Z70" s="206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206"/>
      <c r="AX70" s="206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206"/>
      <c r="BV70" s="206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206"/>
      <c r="CT70" s="206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206"/>
      <c r="DR70" s="206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206"/>
      <c r="EP70" s="206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4.5">
      <c r="A71" s="206"/>
      <c r="B71" s="206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206"/>
      <c r="Z71" s="206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206"/>
      <c r="AX71" s="206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206"/>
      <c r="BV71" s="206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206"/>
      <c r="CT71" s="206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206"/>
      <c r="DR71" s="206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206"/>
      <c r="EP71" s="206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4.5">
      <c r="A72" s="206"/>
      <c r="B72" s="206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EO72" s="206"/>
      <c r="EP72" s="206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4.5">
      <c r="A73" s="206"/>
      <c r="B73" s="206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EO73" s="206"/>
      <c r="EP73" s="206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4.5">
      <c r="A74" s="206"/>
      <c r="B74" s="206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EO74" s="206"/>
      <c r="EP74" s="206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4.5">
      <c r="A75" s="206"/>
      <c r="B75" s="206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206"/>
      <c r="EP75" s="206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4.5">
      <c r="A76" s="206"/>
      <c r="B76" s="206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206"/>
      <c r="EP76" s="206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4.5">
      <c r="A77" s="206"/>
      <c r="B77" s="206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206"/>
      <c r="EP77" s="206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4.5">
      <c r="A78" s="206"/>
      <c r="B78" s="206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206"/>
      <c r="EP78" s="206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4.5">
      <c r="A79" s="206"/>
      <c r="B79" s="206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206"/>
      <c r="EP79" s="206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4.5">
      <c r="A80" s="206"/>
      <c r="B80" s="206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206"/>
      <c r="EP80" s="206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4.5">
      <c r="A81" s="206"/>
      <c r="B81" s="206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206"/>
      <c r="EP81" s="206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4.5">
      <c r="A82" s="206"/>
      <c r="B82" s="206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206"/>
      <c r="EP82" s="206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4.5">
      <c r="A83" s="206"/>
      <c r="B83" s="206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206"/>
      <c r="EP83" s="206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4.5">
      <c r="A84" s="206"/>
      <c r="B84" s="206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206"/>
      <c r="EP84" s="206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4.5">
      <c r="A85" s="206"/>
      <c r="B85" s="206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206"/>
      <c r="EP85" s="206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4.5">
      <c r="A86" s="206"/>
      <c r="B86" s="206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206"/>
      <c r="EP86" s="206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4.5">
      <c r="A87" s="206"/>
      <c r="B87" s="206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206"/>
      <c r="EP87" s="206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4.5">
      <c r="A88" s="206"/>
      <c r="B88" s="206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206"/>
      <c r="EP88" s="206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4.5">
      <c r="A89" s="206"/>
      <c r="B89" s="206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206"/>
      <c r="EP89" s="206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4.5">
      <c r="A90" s="206"/>
      <c r="B90" s="206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206"/>
      <c r="EP90" s="206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4.5">
      <c r="A91" s="206"/>
      <c r="B91" s="206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206"/>
      <c r="EP91" s="206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4.5">
      <c r="A92" s="206"/>
      <c r="B92" s="206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206"/>
      <c r="EP92" s="206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4.5">
      <c r="A93" s="206"/>
      <c r="B93" s="206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206"/>
      <c r="EP93" s="206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4.5">
      <c r="A94" s="206"/>
      <c r="B94" s="206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206"/>
      <c r="EP94" s="206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4.5">
      <c r="A95" s="206"/>
      <c r="B95" s="206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206"/>
      <c r="EP95" s="206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4.5">
      <c r="A96" s="206"/>
      <c r="B96" s="206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206"/>
      <c r="EP96" s="206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4.5">
      <c r="A97" s="206"/>
      <c r="B97" s="206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206"/>
      <c r="EP97" s="206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4.5">
      <c r="A98" s="206"/>
      <c r="B98" s="206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206"/>
      <c r="EP98" s="206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4.5">
      <c r="A99" s="206"/>
      <c r="B99" s="206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206"/>
      <c r="EP99" s="206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4.5">
      <c r="A100" s="206"/>
      <c r="B100" s="206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206"/>
      <c r="EP100" s="206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4.5">
      <c r="A101" s="206"/>
      <c r="B101" s="206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206"/>
      <c r="EP101" s="206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4.5">
      <c r="A102" s="206"/>
      <c r="B102" s="206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206"/>
      <c r="EP102" s="206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4.5">
      <c r="EO103" s="206"/>
      <c r="EP103" s="206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4.5">
      <c r="EO104" s="206"/>
      <c r="EP104" s="206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4.5">
      <c r="EO105" s="206"/>
      <c r="EP105" s="206"/>
      <c r="EQ105" s="37"/>
      <c r="ER105" s="37"/>
      <c r="ES105" s="37"/>
      <c r="ET105" s="37"/>
      <c r="EU105" s="37"/>
      <c r="EV105" s="37"/>
      <c r="EW105" s="37"/>
      <c r="EX105" s="37"/>
      <c r="EY105" s="37"/>
      <c r="EZ105" s="37"/>
      <c r="FA105" s="37"/>
      <c r="FB105" s="37"/>
      <c r="FC105" s="37"/>
      <c r="FD105" s="37"/>
      <c r="FE105" s="37"/>
      <c r="FF105" s="37"/>
      <c r="FG105" s="37"/>
      <c r="FH105" s="37"/>
      <c r="FI105" s="37"/>
      <c r="FJ105" s="37"/>
      <c r="FK105" s="37"/>
    </row>
    <row r="106" spans="1:167" ht="14.5">
      <c r="EO106" s="206"/>
      <c r="EP106" s="206"/>
      <c r="EQ106" s="37"/>
      <c r="ER106" s="37"/>
      <c r="ES106" s="37"/>
      <c r="ET106" s="37"/>
      <c r="EU106" s="37"/>
      <c r="EV106" s="37"/>
      <c r="EW106" s="37"/>
      <c r="EX106" s="37"/>
      <c r="EY106" s="37"/>
      <c r="EZ106" s="37"/>
      <c r="FA106" s="37"/>
      <c r="FB106" s="37"/>
      <c r="FC106" s="37"/>
      <c r="FD106" s="37"/>
      <c r="FE106" s="37"/>
      <c r="FF106" s="37"/>
      <c r="FG106" s="37"/>
      <c r="FH106" s="37"/>
      <c r="FI106" s="37"/>
      <c r="FJ106" s="37"/>
      <c r="FK106" s="37"/>
    </row>
    <row r="107" spans="1:167" ht="14.5">
      <c r="EO107" s="206"/>
      <c r="EP107" s="206"/>
      <c r="EQ107" s="37"/>
      <c r="ER107" s="37"/>
      <c r="ES107" s="37"/>
      <c r="ET107" s="37"/>
      <c r="EU107" s="37"/>
      <c r="EV107" s="37"/>
      <c r="EW107" s="37"/>
      <c r="EX107" s="37"/>
      <c r="EY107" s="37"/>
      <c r="EZ107" s="37"/>
      <c r="FA107" s="37"/>
      <c r="FB107" s="37"/>
      <c r="FC107" s="37"/>
      <c r="FD107" s="37"/>
      <c r="FE107" s="37"/>
      <c r="FF107" s="37"/>
      <c r="FG107" s="37"/>
      <c r="FH107" s="37"/>
      <c r="FI107" s="37"/>
      <c r="FJ107" s="37"/>
      <c r="FK107" s="37"/>
    </row>
    <row r="108" spans="1:167" ht="14.5">
      <c r="EO108" s="206"/>
      <c r="EP108" s="206"/>
      <c r="EQ108" s="37"/>
      <c r="ER108" s="37"/>
      <c r="ES108" s="37"/>
      <c r="ET108" s="37"/>
      <c r="EU108" s="37"/>
      <c r="EV108" s="37"/>
      <c r="EW108" s="37"/>
      <c r="EX108" s="37"/>
      <c r="EY108" s="37"/>
      <c r="EZ108" s="37"/>
      <c r="FA108" s="37"/>
      <c r="FB108" s="37"/>
      <c r="FC108" s="37"/>
      <c r="FD108" s="37"/>
      <c r="FE108" s="37"/>
      <c r="FF108" s="37"/>
      <c r="FG108" s="37"/>
      <c r="FH108" s="37"/>
      <c r="FI108" s="37"/>
      <c r="FJ108" s="37"/>
      <c r="FK108" s="37"/>
    </row>
    <row r="109" spans="1:167" ht="14.5">
      <c r="EO109" s="206"/>
      <c r="EP109" s="206"/>
      <c r="EQ109" s="37"/>
      <c r="ER109" s="37"/>
      <c r="ES109" s="37"/>
      <c r="ET109" s="37"/>
      <c r="EU109" s="37"/>
      <c r="EV109" s="37"/>
      <c r="EW109" s="37"/>
      <c r="EX109" s="37"/>
      <c r="EY109" s="37"/>
      <c r="EZ109" s="37"/>
      <c r="FA109" s="37"/>
      <c r="FB109" s="37"/>
      <c r="FC109" s="37"/>
      <c r="FD109" s="37"/>
      <c r="FE109" s="37"/>
      <c r="FF109" s="37"/>
      <c r="FG109" s="37"/>
      <c r="FH109" s="37"/>
      <c r="FI109" s="37"/>
      <c r="FJ109" s="37"/>
      <c r="FK109" s="37"/>
    </row>
    <row r="110" spans="1:167" ht="14.5">
      <c r="EO110" s="206"/>
      <c r="EP110" s="206"/>
      <c r="EQ110" s="37"/>
      <c r="ER110" s="37"/>
      <c r="ES110" s="37"/>
      <c r="ET110" s="37"/>
      <c r="EU110" s="37"/>
      <c r="EV110" s="37"/>
      <c r="EW110" s="37"/>
      <c r="EX110" s="37"/>
      <c r="EY110" s="37"/>
      <c r="EZ110" s="37"/>
      <c r="FA110" s="37"/>
      <c r="FB110" s="37"/>
      <c r="FC110" s="37"/>
      <c r="FD110" s="37"/>
      <c r="FE110" s="37"/>
      <c r="FF110" s="37"/>
      <c r="FG110" s="37"/>
      <c r="FH110" s="37"/>
      <c r="FI110" s="37"/>
      <c r="FJ110" s="37"/>
      <c r="FK110" s="37"/>
    </row>
    <row r="111" spans="1:167" ht="14.5">
      <c r="EO111" s="206"/>
      <c r="EP111" s="206"/>
      <c r="EQ111" s="37"/>
      <c r="ER111" s="37"/>
      <c r="ES111" s="37"/>
      <c r="ET111" s="37"/>
      <c r="EU111" s="37"/>
      <c r="EV111" s="37"/>
      <c r="EW111" s="37"/>
      <c r="EX111" s="37"/>
      <c r="EY111" s="37"/>
      <c r="EZ111" s="37"/>
      <c r="FA111" s="37"/>
      <c r="FB111" s="37"/>
      <c r="FC111" s="37"/>
      <c r="FD111" s="37"/>
      <c r="FE111" s="37"/>
      <c r="FF111" s="37"/>
      <c r="FG111" s="37"/>
      <c r="FH111" s="37"/>
      <c r="FI111" s="37"/>
      <c r="FJ111" s="37"/>
      <c r="FK111" s="37"/>
    </row>
    <row r="112" spans="1:167" ht="14.5">
      <c r="EO112" s="206"/>
      <c r="EP112" s="206"/>
      <c r="EQ112" s="37"/>
      <c r="ER112" s="37"/>
      <c r="ES112" s="37"/>
      <c r="ET112" s="37"/>
      <c r="EU112" s="37"/>
      <c r="EV112" s="37"/>
      <c r="EW112" s="37"/>
      <c r="EX112" s="37"/>
      <c r="EY112" s="37"/>
      <c r="EZ112" s="37"/>
      <c r="FA112" s="37"/>
      <c r="FB112" s="37"/>
      <c r="FC112" s="37"/>
      <c r="FD112" s="37"/>
      <c r="FE112" s="37"/>
      <c r="FF112" s="37"/>
      <c r="FG112" s="37"/>
      <c r="FH112" s="37"/>
      <c r="FI112" s="37"/>
      <c r="FJ112" s="37"/>
      <c r="FK112" s="37"/>
    </row>
    <row r="113" spans="145:167" ht="14.5">
      <c r="EO113" s="206"/>
      <c r="EP113" s="206"/>
      <c r="EQ113" s="37"/>
      <c r="ER113" s="37"/>
      <c r="ES113" s="37"/>
      <c r="ET113" s="37"/>
      <c r="EU113" s="37"/>
      <c r="EV113" s="37"/>
      <c r="EW113" s="37"/>
      <c r="EX113" s="37"/>
      <c r="EY113" s="37"/>
      <c r="EZ113" s="37"/>
      <c r="FA113" s="37"/>
      <c r="FB113" s="37"/>
      <c r="FC113" s="37"/>
      <c r="FD113" s="37"/>
      <c r="FE113" s="37"/>
      <c r="FF113" s="37"/>
      <c r="FG113" s="37"/>
      <c r="FH113" s="37"/>
      <c r="FI113" s="37"/>
      <c r="FJ113" s="37"/>
      <c r="FK113" s="37"/>
    </row>
    <row r="114" spans="145:167" ht="14.5">
      <c r="EO114" s="206"/>
      <c r="EP114" s="206"/>
      <c r="EQ114" s="37"/>
      <c r="ER114" s="37"/>
      <c r="ES114" s="37"/>
      <c r="ET114" s="37"/>
      <c r="EU114" s="37"/>
      <c r="EV114" s="37"/>
      <c r="EW114" s="37"/>
      <c r="EX114" s="37"/>
      <c r="EY114" s="37"/>
      <c r="EZ114" s="37"/>
      <c r="FA114" s="37"/>
      <c r="FB114" s="37"/>
      <c r="FC114" s="37"/>
      <c r="FD114" s="37"/>
      <c r="FE114" s="37"/>
      <c r="FF114" s="37"/>
      <c r="FG114" s="37"/>
      <c r="FH114" s="37"/>
      <c r="FI114" s="37"/>
      <c r="FJ114" s="37"/>
      <c r="FK114" s="37"/>
    </row>
    <row r="115" spans="145:167" ht="14.5">
      <c r="EO115" s="206"/>
      <c r="EP115" s="206"/>
      <c r="EQ115" s="37"/>
      <c r="ER115" s="37"/>
      <c r="ES115" s="37"/>
      <c r="ET115" s="37"/>
      <c r="EU115" s="37"/>
      <c r="EV115" s="37"/>
      <c r="EW115" s="37"/>
      <c r="EX115" s="37"/>
      <c r="EY115" s="37"/>
      <c r="EZ115" s="37"/>
      <c r="FA115" s="37"/>
      <c r="FB115" s="37"/>
      <c r="FC115" s="37"/>
      <c r="FD115" s="37"/>
      <c r="FE115" s="37"/>
      <c r="FF115" s="37"/>
      <c r="FG115" s="37"/>
      <c r="FH115" s="37"/>
      <c r="FI115" s="37"/>
      <c r="FJ115" s="37"/>
      <c r="FK115" s="37"/>
    </row>
  </sheetData>
  <mergeCells count="362">
    <mergeCell ref="EO114:EP114"/>
    <mergeCell ref="EO115:EP115"/>
    <mergeCell ref="EO108:EP108"/>
    <mergeCell ref="EO109:EP109"/>
    <mergeCell ref="EO110:EP110"/>
    <mergeCell ref="EO111:EP111"/>
    <mergeCell ref="EO112:EP112"/>
    <mergeCell ref="EO113:EP113"/>
    <mergeCell ref="EO102:EP102"/>
    <mergeCell ref="EO103:EP103"/>
    <mergeCell ref="EO104:EP104"/>
    <mergeCell ref="EO105:EP105"/>
    <mergeCell ref="EO106:EP106"/>
    <mergeCell ref="EO107:EP107"/>
    <mergeCell ref="EO96:EP96"/>
    <mergeCell ref="EO97:EP97"/>
    <mergeCell ref="EO98:EP98"/>
    <mergeCell ref="EO99:EP99"/>
    <mergeCell ref="EO100:EP100"/>
    <mergeCell ref="EO101:EP101"/>
    <mergeCell ref="EO90:EP90"/>
    <mergeCell ref="EO91:EP91"/>
    <mergeCell ref="EO92:EP92"/>
    <mergeCell ref="EO93:EP93"/>
    <mergeCell ref="EO94:EP94"/>
    <mergeCell ref="EO95:EP95"/>
    <mergeCell ref="EO84:EP84"/>
    <mergeCell ref="EO85:EP85"/>
    <mergeCell ref="EO86:EP86"/>
    <mergeCell ref="EO87:EP87"/>
    <mergeCell ref="EO88:EP88"/>
    <mergeCell ref="EO89:EP89"/>
    <mergeCell ref="EO78:EP78"/>
    <mergeCell ref="EO79:EP79"/>
    <mergeCell ref="EO80:EP80"/>
    <mergeCell ref="EO81:EP81"/>
    <mergeCell ref="EO82:EP82"/>
    <mergeCell ref="EO83:EP83"/>
    <mergeCell ref="EO72:EP72"/>
    <mergeCell ref="EO73:EP73"/>
    <mergeCell ref="EO74:EP74"/>
    <mergeCell ref="EO75:EP75"/>
    <mergeCell ref="EO76:EP76"/>
    <mergeCell ref="EO77:EP77"/>
    <mergeCell ref="EO66:EP66"/>
    <mergeCell ref="EO67:EP67"/>
    <mergeCell ref="EO68:EP68"/>
    <mergeCell ref="EO69:EP69"/>
    <mergeCell ref="EO70:EP70"/>
    <mergeCell ref="EO71:EP71"/>
    <mergeCell ref="EO60:EP60"/>
    <mergeCell ref="EO61:EP61"/>
    <mergeCell ref="EO62:EP62"/>
    <mergeCell ref="EO63:EP63"/>
    <mergeCell ref="EO64:EP64"/>
    <mergeCell ref="EO65:EP65"/>
    <mergeCell ref="EO54:EP54"/>
    <mergeCell ref="EO55:EP55"/>
    <mergeCell ref="EO56:EP56"/>
    <mergeCell ref="EO57:EP57"/>
    <mergeCell ref="EO58:EP58"/>
    <mergeCell ref="EO59:EP59"/>
    <mergeCell ref="EO50:EP50"/>
    <mergeCell ref="EO51:EP51"/>
    <mergeCell ref="EO52:EP52"/>
    <mergeCell ref="EO53:EP53"/>
    <mergeCell ref="EO12:EP12"/>
    <mergeCell ref="EO21:EP21"/>
    <mergeCell ref="EO29:EP29"/>
    <mergeCell ref="EO30:EP30"/>
    <mergeCell ref="EO39:EP39"/>
    <mergeCell ref="EO47:EP47"/>
    <mergeCell ref="EO6:EP6"/>
    <mergeCell ref="EO7:EP7"/>
    <mergeCell ref="EO8:EP8"/>
    <mergeCell ref="EO9:EP9"/>
    <mergeCell ref="EO10:EP10"/>
    <mergeCell ref="EO11:EP11"/>
    <mergeCell ref="DQ67:DR67"/>
    <mergeCell ref="DQ68:DR68"/>
    <mergeCell ref="DQ69:DR69"/>
    <mergeCell ref="DQ54:DR54"/>
    <mergeCell ref="DQ21:DR21"/>
    <mergeCell ref="DQ29:DR29"/>
    <mergeCell ref="DQ30:DR30"/>
    <mergeCell ref="DQ39:DR39"/>
    <mergeCell ref="DQ47:DR47"/>
    <mergeCell ref="DQ48:DR48"/>
    <mergeCell ref="DQ7:DR7"/>
    <mergeCell ref="DQ8:DR8"/>
    <mergeCell ref="DQ9:DR9"/>
    <mergeCell ref="DQ10:DR10"/>
    <mergeCell ref="DQ11:DR11"/>
    <mergeCell ref="DQ12:DR12"/>
    <mergeCell ref="EO48:EP48"/>
    <mergeCell ref="EO49:EP49"/>
    <mergeCell ref="DQ70:DR70"/>
    <mergeCell ref="DQ71:DR71"/>
    <mergeCell ref="EO1:EP1"/>
    <mergeCell ref="EO2:EP2"/>
    <mergeCell ref="EO3:EP3"/>
    <mergeCell ref="EO4:EP4"/>
    <mergeCell ref="EO5:EP5"/>
    <mergeCell ref="DQ61:DR61"/>
    <mergeCell ref="DQ62:DR62"/>
    <mergeCell ref="DQ63:DR63"/>
    <mergeCell ref="DQ64:DR64"/>
    <mergeCell ref="DQ65:DR65"/>
    <mergeCell ref="DQ66:DR66"/>
    <mergeCell ref="DQ55:DR55"/>
    <mergeCell ref="DQ56:DR56"/>
    <mergeCell ref="DQ57:DR57"/>
    <mergeCell ref="DQ58:DR58"/>
    <mergeCell ref="DQ59:DR59"/>
    <mergeCell ref="DQ60:DR60"/>
    <mergeCell ref="DQ49:DR49"/>
    <mergeCell ref="DQ50:DR50"/>
    <mergeCell ref="DQ51:DR51"/>
    <mergeCell ref="DQ52:DR52"/>
    <mergeCell ref="DQ53:DR53"/>
    <mergeCell ref="DQ1:DR1"/>
    <mergeCell ref="DQ2:DR2"/>
    <mergeCell ref="DQ3:DR3"/>
    <mergeCell ref="DQ4:DR4"/>
    <mergeCell ref="DQ5:DR5"/>
    <mergeCell ref="DQ6:DR6"/>
    <mergeCell ref="CS66:CT66"/>
    <mergeCell ref="CS67:CT67"/>
    <mergeCell ref="CS68:CT68"/>
    <mergeCell ref="CS54:CT54"/>
    <mergeCell ref="CS55:CT55"/>
    <mergeCell ref="CS56:CT56"/>
    <mergeCell ref="CS57:CT57"/>
    <mergeCell ref="CS58:CT58"/>
    <mergeCell ref="CS59:CT59"/>
    <mergeCell ref="CS48:CT48"/>
    <mergeCell ref="CS49:CT49"/>
    <mergeCell ref="CS50:CT50"/>
    <mergeCell ref="CS51:CT51"/>
    <mergeCell ref="CS52:CT52"/>
    <mergeCell ref="CS53:CT53"/>
    <mergeCell ref="CS12:CT12"/>
    <mergeCell ref="CS21:CT21"/>
    <mergeCell ref="CS29:CT29"/>
    <mergeCell ref="CS69:CT69"/>
    <mergeCell ref="CS70:CT70"/>
    <mergeCell ref="CS71:CT71"/>
    <mergeCell ref="CS60:CT60"/>
    <mergeCell ref="CS61:CT61"/>
    <mergeCell ref="CS62:CT62"/>
    <mergeCell ref="CS63:CT63"/>
    <mergeCell ref="CS64:CT64"/>
    <mergeCell ref="CS65:CT65"/>
    <mergeCell ref="CS30:CT30"/>
    <mergeCell ref="CS39:CT39"/>
    <mergeCell ref="CS47:CT47"/>
    <mergeCell ref="CS6:CT6"/>
    <mergeCell ref="CS7:CT7"/>
    <mergeCell ref="CS8:CT8"/>
    <mergeCell ref="CS9:CT9"/>
    <mergeCell ref="CS10:CT10"/>
    <mergeCell ref="CS11:CT11"/>
    <mergeCell ref="BU67:BV67"/>
    <mergeCell ref="BU68:BV68"/>
    <mergeCell ref="BU69:BV69"/>
    <mergeCell ref="BU70:BV70"/>
    <mergeCell ref="BU71:BV71"/>
    <mergeCell ref="CS1:CT1"/>
    <mergeCell ref="CS2:CT2"/>
    <mergeCell ref="CS3:CT3"/>
    <mergeCell ref="CS4:CT4"/>
    <mergeCell ref="CS5:CT5"/>
    <mergeCell ref="BU61:BV61"/>
    <mergeCell ref="BU62:BV62"/>
    <mergeCell ref="BU63:BV63"/>
    <mergeCell ref="BU64:BV64"/>
    <mergeCell ref="BU65:BV65"/>
    <mergeCell ref="BU66:BV66"/>
    <mergeCell ref="BU55:BV55"/>
    <mergeCell ref="BU56:BV56"/>
    <mergeCell ref="BU57:BV57"/>
    <mergeCell ref="BU58:BV58"/>
    <mergeCell ref="BU59:BV59"/>
    <mergeCell ref="BU60:BV60"/>
    <mergeCell ref="BU49:BV49"/>
    <mergeCell ref="BU50:BV50"/>
    <mergeCell ref="BU51:BV51"/>
    <mergeCell ref="BU52:BV52"/>
    <mergeCell ref="BU53:BV53"/>
    <mergeCell ref="BU54:BV54"/>
    <mergeCell ref="BU21:BV21"/>
    <mergeCell ref="BU29:BV29"/>
    <mergeCell ref="BU30:BV30"/>
    <mergeCell ref="BU39:BV39"/>
    <mergeCell ref="BU47:BV47"/>
    <mergeCell ref="BU48:BV48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AW66:AX66"/>
    <mergeCell ref="AW67:AX67"/>
    <mergeCell ref="AW68:AX68"/>
    <mergeCell ref="AW69:AX69"/>
    <mergeCell ref="AW70:AX70"/>
    <mergeCell ref="AW71:AX71"/>
    <mergeCell ref="AW60:AX60"/>
    <mergeCell ref="AW61:AX61"/>
    <mergeCell ref="AW62:AX62"/>
    <mergeCell ref="AW63:AX63"/>
    <mergeCell ref="AW64:AX64"/>
    <mergeCell ref="AW65:AX65"/>
    <mergeCell ref="AW54:AX54"/>
    <mergeCell ref="AW55:AX55"/>
    <mergeCell ref="AW56:AX56"/>
    <mergeCell ref="AW57:AX57"/>
    <mergeCell ref="AW58:AX58"/>
    <mergeCell ref="AW59:AX59"/>
    <mergeCell ref="AW48:AX48"/>
    <mergeCell ref="AW49:AX49"/>
    <mergeCell ref="AW50:AX50"/>
    <mergeCell ref="AW51:AX51"/>
    <mergeCell ref="AW52:AX52"/>
    <mergeCell ref="AW53:AX53"/>
    <mergeCell ref="AW12:AX12"/>
    <mergeCell ref="AW21:AX21"/>
    <mergeCell ref="AW29:AX29"/>
    <mergeCell ref="AW30:AX30"/>
    <mergeCell ref="AW39:AX39"/>
    <mergeCell ref="AW47:AX47"/>
    <mergeCell ref="AW6:AX6"/>
    <mergeCell ref="AW7:AX7"/>
    <mergeCell ref="AW8:AX8"/>
    <mergeCell ref="AW9:AX9"/>
    <mergeCell ref="AW10:AX10"/>
    <mergeCell ref="AW11:AX11"/>
    <mergeCell ref="Y67:Z67"/>
    <mergeCell ref="Y68:Z68"/>
    <mergeCell ref="Y69:Z69"/>
    <mergeCell ref="Y70:Z70"/>
    <mergeCell ref="Y71:Z71"/>
    <mergeCell ref="AW1:AX1"/>
    <mergeCell ref="AW2:AX2"/>
    <mergeCell ref="AW3:AX3"/>
    <mergeCell ref="AW4:AX4"/>
    <mergeCell ref="AW5:AX5"/>
    <mergeCell ref="Y61:Z61"/>
    <mergeCell ref="Y62:Z62"/>
    <mergeCell ref="Y63:Z63"/>
    <mergeCell ref="Y64:Z64"/>
    <mergeCell ref="Y65:Z65"/>
    <mergeCell ref="Y66:Z66"/>
    <mergeCell ref="Y55:Z55"/>
    <mergeCell ref="Y56:Z56"/>
    <mergeCell ref="Y57:Z57"/>
    <mergeCell ref="Y58:Z58"/>
    <mergeCell ref="Y59:Z59"/>
    <mergeCell ref="Y60:Z60"/>
    <mergeCell ref="Y49:Z49"/>
    <mergeCell ref="Y50:Z50"/>
    <mergeCell ref="Y51:Z51"/>
    <mergeCell ref="Y52:Z52"/>
    <mergeCell ref="Y53:Z53"/>
    <mergeCell ref="Y54:Z54"/>
    <mergeCell ref="Y21:Z21"/>
    <mergeCell ref="Y29:Z29"/>
    <mergeCell ref="Y30:Z30"/>
    <mergeCell ref="Y39:Z39"/>
    <mergeCell ref="Y47:Z47"/>
    <mergeCell ref="Y48:Z48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9:B49"/>
    <mergeCell ref="A50:B50"/>
    <mergeCell ref="A51:B51"/>
    <mergeCell ref="A52:B52"/>
    <mergeCell ref="A53:B53"/>
    <mergeCell ref="A54:B54"/>
    <mergeCell ref="A21:B21"/>
    <mergeCell ref="A29:B29"/>
    <mergeCell ref="A30:B30"/>
    <mergeCell ref="A39:B39"/>
    <mergeCell ref="A47:B47"/>
    <mergeCell ref="A48:B48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EB5C1-9781-4D2A-9FE6-55485A096E30}">
  <dimension ref="A1:FK115"/>
  <sheetViews>
    <sheetView topLeftCell="A31" workbookViewId="0">
      <selection activeCell="AW22" sqref="AW22"/>
    </sheetView>
  </sheetViews>
  <sheetFormatPr defaultRowHeight="12.5"/>
  <cols>
    <col min="2" max="2" width="13.81640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206"/>
      <c r="B1" s="206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06"/>
      <c r="Z1" s="206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06"/>
      <c r="AX1" s="206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06"/>
      <c r="BV1" s="206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06"/>
      <c r="CT1" s="206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06"/>
      <c r="DR1" s="206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06"/>
      <c r="EP1" s="206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4.5">
      <c r="A2" s="206"/>
      <c r="B2" s="206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06"/>
      <c r="Z2" s="206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06"/>
      <c r="AX2" s="206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06"/>
      <c r="BV2" s="206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06"/>
      <c r="CT2" s="206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06"/>
      <c r="DR2" s="206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06"/>
      <c r="EP2" s="206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4.5">
      <c r="A3" s="206"/>
      <c r="B3" s="20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06"/>
      <c r="Z3" s="206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06"/>
      <c r="AX3" s="206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06"/>
      <c r="BV3" s="206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06"/>
      <c r="CT3" s="206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06"/>
      <c r="DR3" s="206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06"/>
      <c r="EP3" s="206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4.5">
      <c r="A4" s="206"/>
      <c r="B4" s="20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06"/>
      <c r="Z4" s="206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06"/>
      <c r="AX4" s="206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06"/>
      <c r="BV4" s="206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06"/>
      <c r="CT4" s="206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06"/>
      <c r="DR4" s="206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06"/>
      <c r="EP4" s="206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07" t="s">
        <v>6</v>
      </c>
      <c r="B5" s="207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07" t="s">
        <v>6</v>
      </c>
      <c r="Z5" s="207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07" t="s">
        <v>6</v>
      </c>
      <c r="AX5" s="207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07" t="s">
        <v>6</v>
      </c>
      <c r="BV5" s="207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07" t="s">
        <v>6</v>
      </c>
      <c r="CT5" s="207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07" t="s">
        <v>6</v>
      </c>
      <c r="DR5" s="207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07" t="s">
        <v>6</v>
      </c>
      <c r="EP5" s="207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06"/>
      <c r="B6" s="206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07"/>
      <c r="Z6" s="207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07"/>
      <c r="AX6" s="207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07"/>
      <c r="BV6" s="207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07"/>
      <c r="CT6" s="207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07"/>
      <c r="DR6" s="207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06"/>
      <c r="EP6" s="206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7.5">
      <c r="A7" s="209" t="s">
        <v>115</v>
      </c>
      <c r="B7" s="209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09" t="s">
        <v>133</v>
      </c>
      <c r="Z7" s="209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09" t="s">
        <v>136</v>
      </c>
      <c r="AX7" s="209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09" t="s">
        <v>137</v>
      </c>
      <c r="BV7" s="209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09" t="s">
        <v>138</v>
      </c>
      <c r="CT7" s="209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09" t="s">
        <v>139</v>
      </c>
      <c r="DR7" s="209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09" t="s">
        <v>140</v>
      </c>
      <c r="EP7" s="209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5">
      <c r="A8" s="209" t="s">
        <v>193</v>
      </c>
      <c r="B8" s="209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09" t="s">
        <v>193</v>
      </c>
      <c r="Z8" s="209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09" t="s">
        <v>193</v>
      </c>
      <c r="AX8" s="209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09" t="s">
        <v>193</v>
      </c>
      <c r="BV8" s="209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09" t="s">
        <v>188</v>
      </c>
      <c r="CT8" s="209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09" t="s">
        <v>193</v>
      </c>
      <c r="DR8" s="209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09" t="s">
        <v>193</v>
      </c>
      <c r="EP8" s="209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9" s="206"/>
      <c r="B9" s="206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06"/>
      <c r="Z9" s="206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06"/>
      <c r="AX9" s="206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06"/>
      <c r="BV9" s="206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06"/>
      <c r="CT9" s="206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06"/>
      <c r="DR9" s="206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06"/>
      <c r="EP9" s="206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4.5">
      <c r="A10" s="206"/>
      <c r="B10" s="206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06"/>
      <c r="Z10" s="206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06"/>
      <c r="AX10" s="206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06"/>
      <c r="BV10" s="206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06"/>
      <c r="CT10" s="206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06"/>
      <c r="DR10" s="206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06"/>
      <c r="EP10" s="206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" thickBot="1">
      <c r="A11" s="206"/>
      <c r="B11" s="206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06"/>
      <c r="Z11" s="206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06"/>
      <c r="AX11" s="206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06"/>
      <c r="BV11" s="206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06"/>
      <c r="CT11" s="206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06"/>
      <c r="DR11" s="206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06"/>
      <c r="EP11" s="206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4.5">
      <c r="A12" s="206"/>
      <c r="B12" s="20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06"/>
      <c r="Z12" s="206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206"/>
      <c r="AX12" s="206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206"/>
      <c r="BV12" s="206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206"/>
      <c r="CT12" s="206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37"/>
      <c r="DM12" s="37"/>
      <c r="DN12" s="37"/>
      <c r="DO12" s="37"/>
      <c r="DQ12" s="206"/>
      <c r="DR12" s="206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206"/>
      <c r="EP12" s="206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4">
      <c r="A13" s="7"/>
      <c r="B13" s="14" t="s">
        <v>194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4" t="s">
        <v>194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4" t="s">
        <v>194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4" t="s">
        <v>194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132.69999999999999</v>
      </c>
      <c r="CP13" s="7">
        <v>135</v>
      </c>
      <c r="CQ13" s="7">
        <v>137.6</v>
      </c>
      <c r="CS13" s="7"/>
      <c r="CT13" s="14" t="s">
        <v>189</v>
      </c>
      <c r="CU13" s="7">
        <v>294.5</v>
      </c>
      <c r="CV13" s="7">
        <v>295.89999999999998</v>
      </c>
      <c r="CW13" s="7">
        <v>297.39999999999998</v>
      </c>
      <c r="CX13" s="7">
        <v>299.2</v>
      </c>
      <c r="CY13" s="7">
        <v>300.89999999999998</v>
      </c>
      <c r="CZ13" s="7">
        <v>302.8</v>
      </c>
      <c r="DA13" s="7">
        <v>304.60000000000002</v>
      </c>
      <c r="DB13" s="7">
        <v>307.7</v>
      </c>
      <c r="DC13" s="7">
        <v>311.7</v>
      </c>
      <c r="DD13" s="7">
        <v>314.60000000000002</v>
      </c>
      <c r="DE13" s="7">
        <v>318</v>
      </c>
      <c r="DF13" s="7">
        <v>321.60000000000002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4" t="s">
        <v>194</v>
      </c>
      <c r="DS13" s="7">
        <v>243.2</v>
      </c>
      <c r="DT13" s="7">
        <v>249.6</v>
      </c>
      <c r="DU13" s="7">
        <v>255.4</v>
      </c>
      <c r="DV13" s="7">
        <v>263.10000000000002</v>
      </c>
      <c r="DW13" s="7">
        <v>270.89999999999998</v>
      </c>
      <c r="DX13" s="7">
        <v>277.7</v>
      </c>
      <c r="DY13" s="7">
        <v>285.10000000000002</v>
      </c>
      <c r="DZ13" s="7">
        <v>291.39999999999998</v>
      </c>
      <c r="EA13" s="7">
        <v>301.3</v>
      </c>
      <c r="EB13" s="7">
        <v>310.2</v>
      </c>
      <c r="EC13" s="7">
        <v>316.3</v>
      </c>
      <c r="ED13" s="7">
        <v>320.10000000000002</v>
      </c>
      <c r="EE13" s="7">
        <v>325.10000000000002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4" t="s">
        <v>194</v>
      </c>
      <c r="EQ13" s="7">
        <v>519.29999999999995</v>
      </c>
      <c r="ER13" s="7">
        <v>523.20000000000005</v>
      </c>
      <c r="ES13" s="7">
        <v>531</v>
      </c>
      <c r="ET13" s="7">
        <v>538</v>
      </c>
      <c r="EU13" s="7">
        <v>550.79999999999995</v>
      </c>
      <c r="EV13" s="7">
        <v>565.5</v>
      </c>
      <c r="EW13" s="7">
        <v>578.70000000000005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649.20000000000005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spans="1:167" ht="117.5">
      <c r="A14" s="37"/>
      <c r="B14" s="48" t="s">
        <v>190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190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190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190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190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190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190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4.5">
      <c r="A15" s="37"/>
      <c r="B15" s="36" t="s">
        <v>11</v>
      </c>
      <c r="C15" s="37">
        <v>119</v>
      </c>
      <c r="D15" s="37">
        <v>119.6</v>
      </c>
      <c r="E15" s="37">
        <v>119.9</v>
      </c>
      <c r="F15" s="37">
        <v>120.3</v>
      </c>
      <c r="G15" s="37">
        <v>122.9</v>
      </c>
      <c r="H15" s="37">
        <v>124.1</v>
      </c>
      <c r="I15" s="37">
        <v>125.7</v>
      </c>
      <c r="J15" s="37">
        <v>128.30000000000001</v>
      </c>
      <c r="K15" s="37">
        <v>130.6</v>
      </c>
      <c r="L15" s="37">
        <v>133.80000000000001</v>
      </c>
      <c r="M15" s="37">
        <v>137.30000000000001</v>
      </c>
      <c r="N15" s="37">
        <v>141.1</v>
      </c>
      <c r="O15" s="37">
        <v>145.80000000000001</v>
      </c>
      <c r="P15" s="37">
        <v>151.6</v>
      </c>
      <c r="Q15" s="37">
        <v>156.1</v>
      </c>
      <c r="R15" s="37">
        <v>160.1</v>
      </c>
      <c r="S15" s="37">
        <v>164.7</v>
      </c>
      <c r="T15" s="37">
        <v>168.5</v>
      </c>
      <c r="U15" s="37">
        <v>171.7</v>
      </c>
      <c r="V15" s="37">
        <v>174.8</v>
      </c>
      <c r="W15" s="37">
        <v>178.5</v>
      </c>
      <c r="Y15" s="37"/>
      <c r="Z15" s="36" t="s">
        <v>11</v>
      </c>
      <c r="AA15" s="37">
        <v>1258.7</v>
      </c>
      <c r="AB15" s="37">
        <v>1269.2</v>
      </c>
      <c r="AC15" s="37">
        <v>1284.5</v>
      </c>
      <c r="AD15" s="37">
        <v>1304.3</v>
      </c>
      <c r="AE15" s="37">
        <v>1327</v>
      </c>
      <c r="AF15" s="37">
        <v>1352.6</v>
      </c>
      <c r="AG15" s="37">
        <v>1379.6</v>
      </c>
      <c r="AH15" s="37">
        <v>1405.4</v>
      </c>
      <c r="AI15" s="37">
        <v>1432.4</v>
      </c>
      <c r="AJ15" s="37">
        <v>1457.6</v>
      </c>
      <c r="AK15" s="37">
        <v>1483.8</v>
      </c>
      <c r="AL15" s="37">
        <v>1512.9</v>
      </c>
      <c r="AM15" s="37">
        <v>1543.1</v>
      </c>
      <c r="AN15" s="37">
        <v>1572.5</v>
      </c>
      <c r="AO15" s="37">
        <v>1602.1</v>
      </c>
      <c r="AP15" s="37">
        <v>1626.8</v>
      </c>
      <c r="AQ15" s="37">
        <v>1654.3</v>
      </c>
      <c r="AR15" s="37">
        <v>1682.5</v>
      </c>
      <c r="AS15" s="37">
        <v>1710.8</v>
      </c>
      <c r="AT15" s="37">
        <v>1740.9</v>
      </c>
      <c r="AU15" s="37">
        <v>1772.8</v>
      </c>
      <c r="AW15" s="37"/>
      <c r="AX15" s="36" t="s">
        <v>11</v>
      </c>
      <c r="AY15" s="37">
        <v>382</v>
      </c>
      <c r="AZ15" s="37">
        <v>370.7</v>
      </c>
      <c r="BA15" s="37">
        <v>366.8</v>
      </c>
      <c r="BB15" s="37">
        <v>364.1</v>
      </c>
      <c r="BC15" s="37">
        <v>358.1</v>
      </c>
      <c r="BD15" s="37">
        <v>352.6</v>
      </c>
      <c r="BE15" s="37">
        <v>350.2</v>
      </c>
      <c r="BF15" s="37">
        <v>347.3</v>
      </c>
      <c r="BG15" s="37">
        <v>354.9</v>
      </c>
      <c r="BH15" s="37">
        <v>360</v>
      </c>
      <c r="BI15" s="37">
        <v>363.8</v>
      </c>
      <c r="BJ15" s="37">
        <v>370.9</v>
      </c>
      <c r="BK15" s="37">
        <v>380.6</v>
      </c>
      <c r="BL15" s="37">
        <v>386.6</v>
      </c>
      <c r="BM15" s="37">
        <v>391.8</v>
      </c>
      <c r="BN15" s="37">
        <v>402</v>
      </c>
      <c r="BO15" s="37">
        <v>408.4</v>
      </c>
      <c r="BP15" s="37">
        <v>414.1</v>
      </c>
      <c r="BQ15" s="37">
        <v>421.2</v>
      </c>
      <c r="BR15" s="37">
        <v>426.4</v>
      </c>
      <c r="BS15" s="37">
        <v>433.9</v>
      </c>
      <c r="BU15" s="37"/>
      <c r="BV15" s="36" t="s">
        <v>11</v>
      </c>
      <c r="BW15" s="37">
        <v>49</v>
      </c>
      <c r="BX15" s="37">
        <v>49</v>
      </c>
      <c r="BY15" s="37">
        <v>49.2</v>
      </c>
      <c r="BZ15" s="37">
        <v>49.6</v>
      </c>
      <c r="CA15" s="37">
        <v>50.4</v>
      </c>
      <c r="CB15" s="37">
        <v>51.2</v>
      </c>
      <c r="CC15" s="37">
        <v>52.8</v>
      </c>
      <c r="CD15" s="37">
        <v>54.9</v>
      </c>
      <c r="CE15" s="37">
        <v>57.3</v>
      </c>
      <c r="CF15" s="37">
        <v>59.8</v>
      </c>
      <c r="CG15" s="37">
        <v>61.4</v>
      </c>
      <c r="CH15" s="37">
        <v>64</v>
      </c>
      <c r="CI15" s="37">
        <v>66</v>
      </c>
      <c r="CJ15" s="37">
        <v>67.599999999999994</v>
      </c>
      <c r="CK15" s="37">
        <v>69</v>
      </c>
      <c r="CL15" s="37">
        <v>70.599999999999994</v>
      </c>
      <c r="CM15" s="37">
        <v>72.7</v>
      </c>
      <c r="CN15" s="37">
        <v>74.400000000000006</v>
      </c>
      <c r="CO15" s="37">
        <v>76</v>
      </c>
      <c r="CP15" s="37">
        <v>77.599999999999994</v>
      </c>
      <c r="CQ15" s="37">
        <v>79.5</v>
      </c>
      <c r="CS15" s="37"/>
      <c r="CT15" s="36" t="s">
        <v>11</v>
      </c>
      <c r="CU15" s="37">
        <v>58.9</v>
      </c>
      <c r="CV15" s="37">
        <v>58.5</v>
      </c>
      <c r="CW15" s="37">
        <v>59</v>
      </c>
      <c r="CX15" s="37">
        <v>58.8</v>
      </c>
      <c r="CY15" s="37">
        <v>57.7</v>
      </c>
      <c r="CZ15" s="37">
        <v>56.8</v>
      </c>
      <c r="DA15" s="37">
        <v>54.3</v>
      </c>
      <c r="DB15" s="37">
        <v>53.8</v>
      </c>
      <c r="DC15" s="37">
        <v>52.6</v>
      </c>
      <c r="DD15" s="37">
        <v>51.3</v>
      </c>
      <c r="DE15" s="37">
        <v>50.5</v>
      </c>
      <c r="DF15" s="37">
        <v>50.5</v>
      </c>
      <c r="DG15" s="37">
        <v>50.4</v>
      </c>
      <c r="DH15" s="37">
        <v>51.6</v>
      </c>
      <c r="DI15" s="37">
        <v>52.9</v>
      </c>
      <c r="DJ15" s="37">
        <v>53.9</v>
      </c>
      <c r="DK15" s="37">
        <v>54.9</v>
      </c>
      <c r="DL15" s="37">
        <v>56</v>
      </c>
      <c r="DM15" s="37">
        <v>56.5</v>
      </c>
      <c r="DN15" s="37">
        <v>57</v>
      </c>
      <c r="DO15" s="37">
        <v>57.5</v>
      </c>
      <c r="DQ15" s="37"/>
      <c r="DR15" s="36" t="s">
        <v>11</v>
      </c>
      <c r="DS15" s="37">
        <v>14.9</v>
      </c>
      <c r="DT15" s="37">
        <v>15.3</v>
      </c>
      <c r="DU15" s="37">
        <v>14.9</v>
      </c>
      <c r="DV15" s="37">
        <v>16.5</v>
      </c>
      <c r="DW15" s="37">
        <v>17.100000000000001</v>
      </c>
      <c r="DX15" s="37">
        <v>17.899999999999999</v>
      </c>
      <c r="DY15" s="37">
        <v>18.8</v>
      </c>
      <c r="DZ15" s="37">
        <v>20.3</v>
      </c>
      <c r="EA15" s="37">
        <v>21.9</v>
      </c>
      <c r="EB15" s="37">
        <v>23.9</v>
      </c>
      <c r="EC15" s="37">
        <v>24</v>
      </c>
      <c r="ED15" s="37">
        <v>25.7</v>
      </c>
      <c r="EE15" s="37">
        <v>27.1</v>
      </c>
      <c r="EF15" s="37">
        <v>29</v>
      </c>
      <c r="EG15" s="37">
        <v>31.2</v>
      </c>
      <c r="EH15" s="37">
        <v>33.700000000000003</v>
      </c>
      <c r="EI15" s="37">
        <v>36.6</v>
      </c>
      <c r="EJ15" s="37">
        <v>39</v>
      </c>
      <c r="EK15" s="37">
        <v>40.299999999999997</v>
      </c>
      <c r="EL15" s="37">
        <v>42.1</v>
      </c>
      <c r="EM15" s="37">
        <v>44</v>
      </c>
      <c r="EO15" s="37"/>
      <c r="EP15" s="36" t="s">
        <v>11</v>
      </c>
      <c r="EQ15" s="37">
        <v>213.5</v>
      </c>
      <c r="ER15" s="37">
        <v>212.8</v>
      </c>
      <c r="ES15" s="37">
        <v>211.1</v>
      </c>
      <c r="ET15" s="37">
        <v>208.3</v>
      </c>
      <c r="EU15" s="37">
        <v>208.4</v>
      </c>
      <c r="EV15" s="37">
        <v>212.3</v>
      </c>
      <c r="EW15" s="37">
        <v>216.4</v>
      </c>
      <c r="EX15" s="37">
        <v>221.7</v>
      </c>
      <c r="EY15" s="37">
        <v>227.8</v>
      </c>
      <c r="EZ15" s="37">
        <v>235.3</v>
      </c>
      <c r="FA15" s="37">
        <v>243.2</v>
      </c>
      <c r="FB15" s="37">
        <v>252.3</v>
      </c>
      <c r="FC15" s="37">
        <v>260.7</v>
      </c>
      <c r="FD15" s="37">
        <v>269.3</v>
      </c>
      <c r="FE15" s="37">
        <v>277.8</v>
      </c>
      <c r="FF15" s="37">
        <v>286.39999999999998</v>
      </c>
      <c r="FG15" s="37">
        <v>295.5</v>
      </c>
      <c r="FH15" s="37">
        <v>305.89999999999998</v>
      </c>
      <c r="FI15" s="37">
        <v>316.60000000000002</v>
      </c>
      <c r="FJ15" s="37">
        <v>327.9</v>
      </c>
      <c r="FK15" s="37">
        <v>340.6</v>
      </c>
    </row>
    <row r="16" spans="1:167" ht="14.5">
      <c r="A16" s="37"/>
      <c r="B16" s="36" t="s">
        <v>12</v>
      </c>
      <c r="C16" s="37">
        <v>0</v>
      </c>
      <c r="D16" s="37">
        <v>0</v>
      </c>
      <c r="E16" s="37">
        <v>0</v>
      </c>
      <c r="F16" s="37">
        <v>0</v>
      </c>
      <c r="G16" s="37">
        <v>0</v>
      </c>
      <c r="H16" s="37">
        <v>0.3</v>
      </c>
      <c r="I16" s="37">
        <v>0.7</v>
      </c>
      <c r="J16" s="37">
        <v>1.1000000000000001</v>
      </c>
      <c r="K16" s="37">
        <v>1.4</v>
      </c>
      <c r="L16" s="37">
        <v>1.7</v>
      </c>
      <c r="M16" s="37">
        <v>1.9</v>
      </c>
      <c r="N16" s="37">
        <v>2.2000000000000002</v>
      </c>
      <c r="O16" s="37">
        <v>2.1</v>
      </c>
      <c r="P16" s="37">
        <v>1.9</v>
      </c>
      <c r="Q16" s="37">
        <v>1.7</v>
      </c>
      <c r="R16" s="37">
        <v>1.5</v>
      </c>
      <c r="S16" s="37">
        <v>1.5</v>
      </c>
      <c r="T16" s="37">
        <v>1.6</v>
      </c>
      <c r="U16" s="37">
        <v>1.6</v>
      </c>
      <c r="V16" s="37">
        <v>1.6</v>
      </c>
      <c r="W16" s="37">
        <v>1.7</v>
      </c>
      <c r="Y16" s="37"/>
      <c r="Z16" s="36" t="s">
        <v>12</v>
      </c>
      <c r="AA16" s="37">
        <v>79.7</v>
      </c>
      <c r="AB16" s="37">
        <v>80.400000000000006</v>
      </c>
      <c r="AC16" s="37">
        <v>78.400000000000006</v>
      </c>
      <c r="AD16" s="37">
        <v>80.599999999999994</v>
      </c>
      <c r="AE16" s="37">
        <v>82.1</v>
      </c>
      <c r="AF16" s="37">
        <v>82.1</v>
      </c>
      <c r="AG16" s="37">
        <v>78.7</v>
      </c>
      <c r="AH16" s="37">
        <v>78</v>
      </c>
      <c r="AI16" s="37">
        <v>74.7</v>
      </c>
      <c r="AJ16" s="37">
        <v>72</v>
      </c>
      <c r="AK16" s="37">
        <v>68.099999999999994</v>
      </c>
      <c r="AL16" s="37">
        <v>65.400000000000006</v>
      </c>
      <c r="AM16" s="37">
        <v>62.9</v>
      </c>
      <c r="AN16" s="37">
        <v>63.5</v>
      </c>
      <c r="AO16" s="37">
        <v>64</v>
      </c>
      <c r="AP16" s="37">
        <v>64.400000000000006</v>
      </c>
      <c r="AQ16" s="37">
        <v>64.8</v>
      </c>
      <c r="AR16" s="37">
        <v>65.2</v>
      </c>
      <c r="AS16" s="37">
        <v>66</v>
      </c>
      <c r="AT16" s="37">
        <v>66.8</v>
      </c>
      <c r="AU16" s="37">
        <v>67.7</v>
      </c>
      <c r="AW16" s="37"/>
      <c r="AX16" s="36" t="s">
        <v>12</v>
      </c>
      <c r="AY16" s="37">
        <v>857.5</v>
      </c>
      <c r="AZ16" s="37">
        <v>873.4</v>
      </c>
      <c r="BA16" s="37">
        <v>895.9</v>
      </c>
      <c r="BB16" s="37">
        <v>910.4</v>
      </c>
      <c r="BC16" s="37">
        <v>931.5</v>
      </c>
      <c r="BD16" s="37">
        <v>958.8</v>
      </c>
      <c r="BE16" s="37">
        <v>975.8</v>
      </c>
      <c r="BF16" s="37">
        <v>989</v>
      </c>
      <c r="BG16" s="37">
        <v>1001.5</v>
      </c>
      <c r="BH16" s="37">
        <v>1011.4</v>
      </c>
      <c r="BI16" s="37">
        <v>1031.3</v>
      </c>
      <c r="BJ16" s="37">
        <v>1049.0999999999999</v>
      </c>
      <c r="BK16" s="37">
        <v>1058.9000000000001</v>
      </c>
      <c r="BL16" s="37">
        <v>1079.5</v>
      </c>
      <c r="BM16" s="37">
        <v>1098.4000000000001</v>
      </c>
      <c r="BN16" s="37">
        <v>1131.2</v>
      </c>
      <c r="BO16" s="37">
        <v>1153.5</v>
      </c>
      <c r="BP16" s="37">
        <v>1174.3</v>
      </c>
      <c r="BQ16" s="37">
        <v>1196.7</v>
      </c>
      <c r="BR16" s="37">
        <v>1213.5999999999999</v>
      </c>
      <c r="BS16" s="37">
        <v>1237.0999999999999</v>
      </c>
      <c r="BU16" s="37"/>
      <c r="BV16" s="36" t="s">
        <v>12</v>
      </c>
      <c r="BW16" s="37">
        <v>58</v>
      </c>
      <c r="BX16" s="37">
        <v>58.4</v>
      </c>
      <c r="BY16" s="37">
        <v>58.5</v>
      </c>
      <c r="BZ16" s="37">
        <v>58.6</v>
      </c>
      <c r="CA16" s="37">
        <v>58.8</v>
      </c>
      <c r="CB16" s="37">
        <v>58.6</v>
      </c>
      <c r="CC16" s="37">
        <v>57.9</v>
      </c>
      <c r="CD16" s="37">
        <v>57.2</v>
      </c>
      <c r="CE16" s="37">
        <v>56.6</v>
      </c>
      <c r="CF16" s="37">
        <v>56.3</v>
      </c>
      <c r="CG16" s="37">
        <v>55.3</v>
      </c>
      <c r="CH16" s="37">
        <v>54.5</v>
      </c>
      <c r="CI16" s="37">
        <v>54</v>
      </c>
      <c r="CJ16" s="37">
        <v>54.3</v>
      </c>
      <c r="CK16" s="37">
        <v>54.5</v>
      </c>
      <c r="CL16" s="37">
        <v>54.8</v>
      </c>
      <c r="CM16" s="37">
        <v>55.4</v>
      </c>
      <c r="CN16" s="37">
        <v>55.6</v>
      </c>
      <c r="CO16" s="37">
        <v>56.3</v>
      </c>
      <c r="CP16" s="37">
        <v>57</v>
      </c>
      <c r="CQ16" s="37">
        <v>57.8</v>
      </c>
      <c r="CS16" s="37"/>
      <c r="CT16" s="36" t="s">
        <v>12</v>
      </c>
      <c r="CU16" s="37">
        <v>230.2</v>
      </c>
      <c r="CV16" s="37">
        <v>231.9</v>
      </c>
      <c r="CW16" s="37">
        <v>233.2</v>
      </c>
      <c r="CX16" s="37">
        <v>235.1</v>
      </c>
      <c r="CY16" s="37">
        <v>237.8</v>
      </c>
      <c r="CZ16" s="37">
        <v>241.8</v>
      </c>
      <c r="DA16" s="37">
        <v>246.1</v>
      </c>
      <c r="DB16" s="37">
        <v>249.7</v>
      </c>
      <c r="DC16" s="37">
        <v>254.8</v>
      </c>
      <c r="DD16" s="37">
        <v>258.89999999999998</v>
      </c>
      <c r="DE16" s="37">
        <v>263.3</v>
      </c>
      <c r="DF16" s="37">
        <v>267.10000000000002</v>
      </c>
      <c r="DG16" s="37">
        <v>270.7</v>
      </c>
      <c r="DH16" s="37">
        <v>273.2</v>
      </c>
      <c r="DI16" s="37">
        <v>275.8</v>
      </c>
      <c r="DJ16" s="37">
        <v>277.60000000000002</v>
      </c>
      <c r="DK16" s="37">
        <v>278.60000000000002</v>
      </c>
      <c r="DL16" s="37">
        <v>280.10000000000002</v>
      </c>
      <c r="DM16" s="37">
        <v>281</v>
      </c>
      <c r="DN16" s="37">
        <v>281.60000000000002</v>
      </c>
      <c r="DO16" s="37">
        <v>282</v>
      </c>
      <c r="DQ16" s="37"/>
      <c r="DR16" s="36" t="s">
        <v>12</v>
      </c>
      <c r="DS16" s="37">
        <v>225.2</v>
      </c>
      <c r="DT16" s="37">
        <v>231.3</v>
      </c>
      <c r="DU16" s="37">
        <v>237.6</v>
      </c>
      <c r="DV16" s="37">
        <v>243.5</v>
      </c>
      <c r="DW16" s="37">
        <v>249.7</v>
      </c>
      <c r="DX16" s="37">
        <v>255.2</v>
      </c>
      <c r="DY16" s="37">
        <v>261.10000000000002</v>
      </c>
      <c r="DZ16" s="37">
        <v>265.7</v>
      </c>
      <c r="EA16" s="37">
        <v>273.60000000000002</v>
      </c>
      <c r="EB16" s="37">
        <v>280</v>
      </c>
      <c r="EC16" s="37">
        <v>286</v>
      </c>
      <c r="ED16" s="37">
        <v>288.8</v>
      </c>
      <c r="EE16" s="37">
        <v>292.60000000000002</v>
      </c>
      <c r="EF16" s="37">
        <v>298.39999999999998</v>
      </c>
      <c r="EG16" s="37">
        <v>305.39999999999998</v>
      </c>
      <c r="EH16" s="37">
        <v>314.8</v>
      </c>
      <c r="EI16" s="37">
        <v>326</v>
      </c>
      <c r="EJ16" s="37">
        <v>331.6</v>
      </c>
      <c r="EK16" s="37">
        <v>335.4</v>
      </c>
      <c r="EL16" s="37">
        <v>342.4</v>
      </c>
      <c r="EM16" s="37">
        <v>349.5</v>
      </c>
      <c r="EO16" s="37"/>
      <c r="EP16" s="36" t="s">
        <v>12</v>
      </c>
      <c r="EQ16" s="37">
        <v>290.5</v>
      </c>
      <c r="ER16" s="37">
        <v>294.7</v>
      </c>
      <c r="ES16" s="37">
        <v>303.5</v>
      </c>
      <c r="ET16" s="37">
        <v>313.8</v>
      </c>
      <c r="EU16" s="37">
        <v>326.39999999999998</v>
      </c>
      <c r="EV16" s="37">
        <v>337.3</v>
      </c>
      <c r="EW16" s="37">
        <v>346.6</v>
      </c>
      <c r="EX16" s="37">
        <v>357.1</v>
      </c>
      <c r="EY16" s="37">
        <v>369.5</v>
      </c>
      <c r="EZ16" s="37">
        <v>378.3</v>
      </c>
      <c r="FA16" s="37">
        <v>382.6</v>
      </c>
      <c r="FB16" s="37">
        <v>382.6</v>
      </c>
      <c r="FC16" s="37">
        <v>386.5</v>
      </c>
      <c r="FD16" s="37">
        <v>391.1</v>
      </c>
      <c r="FE16" s="37">
        <v>395.3</v>
      </c>
      <c r="FF16" s="37">
        <v>399.4</v>
      </c>
      <c r="FG16" s="37">
        <v>403.7</v>
      </c>
      <c r="FH16" s="37">
        <v>409.5</v>
      </c>
      <c r="FI16" s="37">
        <v>419.7</v>
      </c>
      <c r="FJ16" s="37">
        <v>430.5</v>
      </c>
      <c r="FK16" s="37">
        <v>442.8</v>
      </c>
    </row>
    <row r="17" spans="1:167" ht="14.5">
      <c r="A17" s="37"/>
      <c r="B17" s="36" t="s">
        <v>13</v>
      </c>
      <c r="C17" s="37">
        <v>50.4</v>
      </c>
      <c r="D17" s="37">
        <v>51.5</v>
      </c>
      <c r="E17" s="37">
        <v>52.9</v>
      </c>
      <c r="F17" s="37">
        <v>54.3</v>
      </c>
      <c r="G17" s="37">
        <v>54.7</v>
      </c>
      <c r="H17" s="37">
        <v>55</v>
      </c>
      <c r="I17" s="37">
        <v>55</v>
      </c>
      <c r="J17" s="37">
        <v>54.6</v>
      </c>
      <c r="K17" s="37">
        <v>54.2</v>
      </c>
      <c r="L17" s="37">
        <v>52.9</v>
      </c>
      <c r="M17" s="37">
        <v>51.5</v>
      </c>
      <c r="N17" s="37">
        <v>50.3</v>
      </c>
      <c r="O17" s="37">
        <v>48.9</v>
      </c>
      <c r="P17" s="37">
        <v>47.9</v>
      </c>
      <c r="Q17" s="37">
        <v>46.5</v>
      </c>
      <c r="R17" s="37">
        <v>44.8</v>
      </c>
      <c r="S17" s="37">
        <v>43.2</v>
      </c>
      <c r="T17" s="37">
        <v>41.6</v>
      </c>
      <c r="U17" s="37">
        <v>41.2</v>
      </c>
      <c r="V17" s="37">
        <v>40.700000000000003</v>
      </c>
      <c r="W17" s="37">
        <v>40.4</v>
      </c>
      <c r="Y17" s="37"/>
      <c r="Z17" s="36" t="s">
        <v>13</v>
      </c>
      <c r="AA17" s="37">
        <v>84.6</v>
      </c>
      <c r="AB17" s="37">
        <v>81.2</v>
      </c>
      <c r="AC17" s="37">
        <v>77.2</v>
      </c>
      <c r="AD17" s="37">
        <v>71.8</v>
      </c>
      <c r="AE17" s="37">
        <v>67.900000000000006</v>
      </c>
      <c r="AF17" s="37">
        <v>63.6</v>
      </c>
      <c r="AG17" s="37">
        <v>61.4</v>
      </c>
      <c r="AH17" s="37">
        <v>58.5</v>
      </c>
      <c r="AI17" s="37">
        <v>57.2</v>
      </c>
      <c r="AJ17" s="37">
        <v>55.2</v>
      </c>
      <c r="AK17" s="37">
        <v>53.3</v>
      </c>
      <c r="AL17" s="37">
        <v>49.1</v>
      </c>
      <c r="AM17" s="37">
        <v>45.3</v>
      </c>
      <c r="AN17" s="37">
        <v>37.6</v>
      </c>
      <c r="AO17" s="37">
        <v>31.1</v>
      </c>
      <c r="AP17" s="37">
        <v>25.7</v>
      </c>
      <c r="AQ17" s="37">
        <v>21.2</v>
      </c>
      <c r="AR17" s="37">
        <v>17.600000000000001</v>
      </c>
      <c r="AS17" s="37">
        <v>15.8</v>
      </c>
      <c r="AT17" s="37">
        <v>14.2</v>
      </c>
      <c r="AU17" s="37">
        <v>12.9</v>
      </c>
      <c r="AW17" s="37"/>
      <c r="AX17" s="36" t="s">
        <v>13</v>
      </c>
      <c r="AY17" s="37">
        <v>38.299999999999997</v>
      </c>
      <c r="AZ17" s="37">
        <v>39.299999999999997</v>
      </c>
      <c r="BA17" s="37">
        <v>36.6</v>
      </c>
      <c r="BB17" s="37">
        <v>36.1</v>
      </c>
      <c r="BC17" s="37">
        <v>36.9</v>
      </c>
      <c r="BD17" s="37">
        <v>35.700000000000003</v>
      </c>
      <c r="BE17" s="37">
        <v>37.5</v>
      </c>
      <c r="BF17" s="37">
        <v>38.4</v>
      </c>
      <c r="BG17" s="37">
        <v>38.200000000000003</v>
      </c>
      <c r="BH17" s="37">
        <v>39.799999999999997</v>
      </c>
      <c r="BI17" s="37">
        <v>38.4</v>
      </c>
      <c r="BJ17" s="37">
        <v>36.1</v>
      </c>
      <c r="BK17" s="37">
        <v>34.799999999999997</v>
      </c>
      <c r="BL17" s="37">
        <v>30.3</v>
      </c>
      <c r="BM17" s="37">
        <v>26.4</v>
      </c>
      <c r="BN17" s="37">
        <v>23.3</v>
      </c>
      <c r="BO17" s="37">
        <v>20.399999999999999</v>
      </c>
      <c r="BP17" s="37">
        <v>17.8</v>
      </c>
      <c r="BQ17" s="37">
        <v>16.600000000000001</v>
      </c>
      <c r="BR17" s="37">
        <v>15.4</v>
      </c>
      <c r="BS17" s="37">
        <v>14.5</v>
      </c>
      <c r="BU17" s="37"/>
      <c r="BV17" s="36" t="s">
        <v>13</v>
      </c>
      <c r="BW17" s="37">
        <v>0.3</v>
      </c>
      <c r="BX17" s="37">
        <v>0.3</v>
      </c>
      <c r="BY17" s="37">
        <v>0.3</v>
      </c>
      <c r="BZ17" s="37">
        <v>0.3</v>
      </c>
      <c r="CA17" s="37">
        <v>0.3</v>
      </c>
      <c r="CB17" s="37">
        <v>0.4</v>
      </c>
      <c r="CC17" s="37">
        <v>0.3</v>
      </c>
      <c r="CD17" s="37">
        <v>0.3</v>
      </c>
      <c r="CE17" s="37">
        <v>0.3</v>
      </c>
      <c r="CF17" s="37">
        <v>0.3</v>
      </c>
      <c r="CG17" s="37">
        <v>0.3</v>
      </c>
      <c r="CH17" s="37">
        <v>0.2</v>
      </c>
      <c r="CI17" s="37">
        <v>0.1</v>
      </c>
      <c r="CJ17" s="37">
        <v>0.1</v>
      </c>
      <c r="CK17" s="37">
        <v>0.1</v>
      </c>
      <c r="CL17" s="37">
        <v>0.1</v>
      </c>
      <c r="CM17" s="37">
        <v>0.1</v>
      </c>
      <c r="CN17" s="37">
        <v>0.1</v>
      </c>
      <c r="CO17" s="37">
        <v>0.1</v>
      </c>
      <c r="CP17" s="37">
        <v>0.1</v>
      </c>
      <c r="CQ17" s="37">
        <v>0.1</v>
      </c>
      <c r="CS17" s="37"/>
      <c r="CT17" s="36" t="s">
        <v>13</v>
      </c>
      <c r="CU17" s="37">
        <v>3</v>
      </c>
      <c r="CV17" s="37">
        <v>3</v>
      </c>
      <c r="CW17" s="37">
        <v>2.9</v>
      </c>
      <c r="CX17" s="37">
        <v>2.9</v>
      </c>
      <c r="CY17" s="37">
        <v>2.9</v>
      </c>
      <c r="CZ17" s="37">
        <v>2.2999999999999998</v>
      </c>
      <c r="DA17" s="37">
        <v>2.2999999999999998</v>
      </c>
      <c r="DB17" s="37">
        <v>2.2999999999999998</v>
      </c>
      <c r="DC17" s="37">
        <v>2.4</v>
      </c>
      <c r="DD17" s="37">
        <v>2.2999999999999998</v>
      </c>
      <c r="DE17" s="37">
        <v>2.2000000000000002</v>
      </c>
      <c r="DF17" s="37">
        <v>2</v>
      </c>
      <c r="DG17" s="37">
        <v>2</v>
      </c>
      <c r="DH17" s="37">
        <v>1.9</v>
      </c>
      <c r="DI17" s="37">
        <v>1.8</v>
      </c>
      <c r="DJ17" s="37">
        <v>1.7</v>
      </c>
      <c r="DK17" s="37">
        <v>1.6</v>
      </c>
      <c r="DL17" s="37">
        <v>1.5</v>
      </c>
      <c r="DM17" s="37">
        <v>1.6</v>
      </c>
      <c r="DN17" s="37">
        <v>1.5</v>
      </c>
      <c r="DO17" s="37">
        <v>1.4</v>
      </c>
      <c r="DQ17" s="37"/>
      <c r="DR17" s="36" t="s">
        <v>13</v>
      </c>
      <c r="DS17" s="37">
        <v>1.1000000000000001</v>
      </c>
      <c r="DT17" s="37">
        <v>1.3</v>
      </c>
      <c r="DU17" s="37">
        <v>1.2</v>
      </c>
      <c r="DV17" s="37">
        <v>1.3</v>
      </c>
      <c r="DW17" s="37">
        <v>1.7</v>
      </c>
      <c r="DX17" s="37">
        <v>2</v>
      </c>
      <c r="DY17" s="37">
        <v>2.2000000000000002</v>
      </c>
      <c r="DZ17" s="37">
        <v>2.2999999999999998</v>
      </c>
      <c r="EA17" s="37">
        <v>2.5</v>
      </c>
      <c r="EB17" s="37">
        <v>2.8</v>
      </c>
      <c r="EC17" s="37">
        <v>2.9</v>
      </c>
      <c r="ED17" s="37">
        <v>2.7</v>
      </c>
      <c r="EE17" s="37">
        <v>2.7</v>
      </c>
      <c r="EF17" s="37">
        <v>2.6</v>
      </c>
      <c r="EG17" s="37">
        <v>2.6</v>
      </c>
      <c r="EH17" s="37">
        <v>2.6</v>
      </c>
      <c r="EI17" s="37">
        <v>2.6</v>
      </c>
      <c r="EJ17" s="37">
        <v>2.5</v>
      </c>
      <c r="EK17" s="37">
        <v>2.5</v>
      </c>
      <c r="EL17" s="37">
        <v>2.5</v>
      </c>
      <c r="EM17" s="37">
        <v>2.5</v>
      </c>
      <c r="EO17" s="37"/>
      <c r="EP17" s="36" t="s">
        <v>13</v>
      </c>
      <c r="EQ17" s="37">
        <v>8.8000000000000007</v>
      </c>
      <c r="ER17" s="37">
        <v>9.3000000000000007</v>
      </c>
      <c r="ES17" s="37">
        <v>9.6</v>
      </c>
      <c r="ET17" s="37">
        <v>9.5</v>
      </c>
      <c r="EU17" s="37">
        <v>9.6</v>
      </c>
      <c r="EV17" s="37">
        <v>9.5</v>
      </c>
      <c r="EW17" s="37">
        <v>9.5</v>
      </c>
      <c r="EX17" s="37">
        <v>9.6</v>
      </c>
      <c r="EY17" s="37">
        <v>9.3000000000000007</v>
      </c>
      <c r="EZ17" s="37">
        <v>8.8000000000000007</v>
      </c>
      <c r="FA17" s="37">
        <v>8.6</v>
      </c>
      <c r="FB17" s="37">
        <v>8.6</v>
      </c>
      <c r="FC17" s="37">
        <v>8.3000000000000007</v>
      </c>
      <c r="FD17" s="37">
        <v>7.8</v>
      </c>
      <c r="FE17" s="37">
        <v>7.5</v>
      </c>
      <c r="FF17" s="37">
        <v>7.3</v>
      </c>
      <c r="FG17" s="37">
        <v>7.1</v>
      </c>
      <c r="FH17" s="37">
        <v>6.9</v>
      </c>
      <c r="FI17" s="37">
        <v>6.9</v>
      </c>
      <c r="FJ17" s="37">
        <v>6.9</v>
      </c>
      <c r="FK17" s="37">
        <v>6.9</v>
      </c>
    </row>
    <row r="18" spans="1:167" ht="14.5">
      <c r="A18" s="37"/>
      <c r="B18" s="36" t="s">
        <v>191</v>
      </c>
      <c r="C18" s="37">
        <v>0</v>
      </c>
      <c r="D18" s="37">
        <v>0</v>
      </c>
      <c r="E18" s="37">
        <v>0</v>
      </c>
      <c r="F18" s="37">
        <v>0</v>
      </c>
      <c r="G18" s="37">
        <v>0</v>
      </c>
      <c r="H18" s="37">
        <v>0</v>
      </c>
      <c r="I18" s="37">
        <v>0</v>
      </c>
      <c r="J18" s="37">
        <v>0</v>
      </c>
      <c r="K18" s="37">
        <v>0</v>
      </c>
      <c r="L18" s="37">
        <v>0</v>
      </c>
      <c r="M18" s="37">
        <v>0</v>
      </c>
      <c r="N18" s="37">
        <v>0</v>
      </c>
      <c r="O18" s="37">
        <v>0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36" t="s">
        <v>191</v>
      </c>
      <c r="AA18" s="37">
        <v>0</v>
      </c>
      <c r="AB18" s="37">
        <v>0</v>
      </c>
      <c r="AC18" s="37">
        <v>0</v>
      </c>
      <c r="AD18" s="37">
        <v>0</v>
      </c>
      <c r="AE18" s="37">
        <v>0</v>
      </c>
      <c r="AF18" s="37">
        <v>0</v>
      </c>
      <c r="AG18" s="37">
        <v>0</v>
      </c>
      <c r="AH18" s="37">
        <v>0</v>
      </c>
      <c r="AI18" s="37">
        <v>0</v>
      </c>
      <c r="AJ18" s="37">
        <v>0</v>
      </c>
      <c r="AK18" s="37">
        <v>0</v>
      </c>
      <c r="AL18" s="37">
        <v>0</v>
      </c>
      <c r="AM18" s="37">
        <v>0</v>
      </c>
      <c r="AN18" s="37">
        <v>0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36" t="s">
        <v>191</v>
      </c>
      <c r="AY18" s="37">
        <v>0</v>
      </c>
      <c r="AZ18" s="37">
        <v>0</v>
      </c>
      <c r="BA18" s="37">
        <v>0</v>
      </c>
      <c r="BB18" s="37">
        <v>0</v>
      </c>
      <c r="BC18" s="37">
        <v>0</v>
      </c>
      <c r="BD18" s="37">
        <v>0</v>
      </c>
      <c r="BE18" s="37">
        <v>0</v>
      </c>
      <c r="BF18" s="37">
        <v>0</v>
      </c>
      <c r="BG18" s="37">
        <v>0</v>
      </c>
      <c r="BH18" s="37">
        <v>0</v>
      </c>
      <c r="BI18" s="37">
        <v>0</v>
      </c>
      <c r="BJ18" s="37">
        <v>0</v>
      </c>
      <c r="BK18" s="37">
        <v>0</v>
      </c>
      <c r="BL18" s="37">
        <v>0</v>
      </c>
      <c r="BM18" s="37">
        <v>0</v>
      </c>
      <c r="BN18" s="37">
        <v>0</v>
      </c>
      <c r="BO18" s="37">
        <v>0</v>
      </c>
      <c r="BP18" s="37">
        <v>0</v>
      </c>
      <c r="BQ18" s="37">
        <v>0</v>
      </c>
      <c r="BR18" s="37">
        <v>0</v>
      </c>
      <c r="BS18" s="37">
        <v>0</v>
      </c>
      <c r="BU18" s="37"/>
      <c r="BV18" s="36" t="s">
        <v>191</v>
      </c>
      <c r="BW18" s="37">
        <v>0</v>
      </c>
      <c r="BX18" s="37">
        <v>0</v>
      </c>
      <c r="BY18" s="37">
        <v>0</v>
      </c>
      <c r="BZ18" s="37">
        <v>0</v>
      </c>
      <c r="CA18" s="37">
        <v>0</v>
      </c>
      <c r="CB18" s="37">
        <v>0</v>
      </c>
      <c r="CC18" s="37">
        <v>0</v>
      </c>
      <c r="CD18" s="37">
        <v>0</v>
      </c>
      <c r="CE18" s="37">
        <v>0</v>
      </c>
      <c r="CF18" s="37">
        <v>0</v>
      </c>
      <c r="CG18" s="37">
        <v>0</v>
      </c>
      <c r="CH18" s="37">
        <v>0</v>
      </c>
      <c r="CI18" s="37">
        <v>0</v>
      </c>
      <c r="CJ18" s="37">
        <v>0</v>
      </c>
      <c r="CK18" s="37">
        <v>0</v>
      </c>
      <c r="CL18" s="37">
        <v>0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36" t="s">
        <v>191</v>
      </c>
      <c r="CU18" s="37">
        <v>0</v>
      </c>
      <c r="CV18" s="37">
        <v>0</v>
      </c>
      <c r="CW18" s="37">
        <v>0</v>
      </c>
      <c r="CX18" s="37">
        <v>0</v>
      </c>
      <c r="CY18" s="37">
        <v>0</v>
      </c>
      <c r="CZ18" s="37">
        <v>0</v>
      </c>
      <c r="DA18" s="37">
        <v>0</v>
      </c>
      <c r="DB18" s="37">
        <v>0</v>
      </c>
      <c r="DC18" s="37">
        <v>0</v>
      </c>
      <c r="DD18" s="37">
        <v>0</v>
      </c>
      <c r="DE18" s="37">
        <v>0</v>
      </c>
      <c r="DF18" s="37">
        <v>0</v>
      </c>
      <c r="DG18" s="37">
        <v>0</v>
      </c>
      <c r="DH18" s="37">
        <v>0</v>
      </c>
      <c r="DI18" s="37">
        <v>0</v>
      </c>
      <c r="DJ18" s="37">
        <v>0</v>
      </c>
      <c r="DK18" s="37">
        <v>0</v>
      </c>
      <c r="DL18" s="37">
        <v>0</v>
      </c>
      <c r="DM18" s="37">
        <v>0</v>
      </c>
      <c r="DN18" s="37">
        <v>0</v>
      </c>
      <c r="DO18" s="37">
        <v>0</v>
      </c>
      <c r="DQ18" s="37"/>
      <c r="DR18" s="36" t="s">
        <v>191</v>
      </c>
      <c r="DS18" s="37">
        <v>0</v>
      </c>
      <c r="DT18" s="37">
        <v>0</v>
      </c>
      <c r="DU18" s="37">
        <v>0</v>
      </c>
      <c r="DV18" s="37">
        <v>0</v>
      </c>
      <c r="DW18" s="37">
        <v>0</v>
      </c>
      <c r="DX18" s="37">
        <v>0</v>
      </c>
      <c r="DY18" s="37">
        <v>0</v>
      </c>
      <c r="DZ18" s="37">
        <v>0</v>
      </c>
      <c r="EA18" s="37">
        <v>0</v>
      </c>
      <c r="EB18" s="37">
        <v>0</v>
      </c>
      <c r="EC18" s="37">
        <v>0</v>
      </c>
      <c r="ED18" s="37">
        <v>0</v>
      </c>
      <c r="EE18" s="37">
        <v>0</v>
      </c>
      <c r="EF18" s="37">
        <v>0</v>
      </c>
      <c r="EG18" s="37">
        <v>0</v>
      </c>
      <c r="EH18" s="37">
        <v>0</v>
      </c>
      <c r="EI18" s="37">
        <v>0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191</v>
      </c>
      <c r="EQ18" s="37">
        <v>0</v>
      </c>
      <c r="ER18" s="37">
        <v>0</v>
      </c>
      <c r="ES18" s="37">
        <v>0</v>
      </c>
      <c r="ET18" s="37">
        <v>0</v>
      </c>
      <c r="EU18" s="37">
        <v>0</v>
      </c>
      <c r="EV18" s="37">
        <v>0</v>
      </c>
      <c r="EW18" s="37">
        <v>0</v>
      </c>
      <c r="EX18" s="37">
        <v>0</v>
      </c>
      <c r="EY18" s="37">
        <v>0</v>
      </c>
      <c r="EZ18" s="37">
        <v>0</v>
      </c>
      <c r="FA18" s="37">
        <v>0</v>
      </c>
      <c r="FB18" s="37">
        <v>0</v>
      </c>
      <c r="FC18" s="37">
        <v>0</v>
      </c>
      <c r="FD18" s="37">
        <v>0</v>
      </c>
      <c r="FE18" s="37">
        <v>0</v>
      </c>
      <c r="FF18" s="37">
        <v>0</v>
      </c>
      <c r="FG18" s="37">
        <v>0</v>
      </c>
      <c r="FH18" s="37">
        <v>0</v>
      </c>
      <c r="FI18" s="37">
        <v>0</v>
      </c>
      <c r="FJ18" s="37">
        <v>0</v>
      </c>
      <c r="FK18" s="37">
        <v>0</v>
      </c>
    </row>
    <row r="19" spans="1:167" ht="15.5">
      <c r="A19" s="37"/>
      <c r="B19" s="21" t="s">
        <v>163</v>
      </c>
      <c r="C19" s="37">
        <v>0.5</v>
      </c>
      <c r="D19" s="37">
        <v>0.5</v>
      </c>
      <c r="E19" s="37">
        <v>0.4</v>
      </c>
      <c r="F19" s="37">
        <v>0.4</v>
      </c>
      <c r="G19" s="37">
        <v>0.4</v>
      </c>
      <c r="H19" s="37">
        <v>0.4</v>
      </c>
      <c r="I19" s="37">
        <v>0.4</v>
      </c>
      <c r="J19" s="37">
        <v>0.4</v>
      </c>
      <c r="K19" s="37">
        <v>0.5</v>
      </c>
      <c r="L19" s="37">
        <v>0.5</v>
      </c>
      <c r="M19" s="37">
        <v>0.5</v>
      </c>
      <c r="N19" s="37">
        <v>0.6</v>
      </c>
      <c r="O19" s="37">
        <v>0.6</v>
      </c>
      <c r="P19" s="37">
        <v>0.7</v>
      </c>
      <c r="Q19" s="37">
        <v>0.8</v>
      </c>
      <c r="R19" s="37">
        <v>0.9</v>
      </c>
      <c r="S19" s="37">
        <v>1</v>
      </c>
      <c r="T19" s="37">
        <v>1.1000000000000001</v>
      </c>
      <c r="U19" s="37">
        <v>1.2</v>
      </c>
      <c r="V19" s="37">
        <v>1.3</v>
      </c>
      <c r="W19" s="37">
        <v>1.3</v>
      </c>
      <c r="Y19" s="37"/>
      <c r="Z19" s="21" t="s">
        <v>163</v>
      </c>
      <c r="AA19" s="37">
        <v>0.2</v>
      </c>
      <c r="AB19" s="37">
        <v>0.2</v>
      </c>
      <c r="AC19" s="37">
        <v>0.2</v>
      </c>
      <c r="AD19" s="37">
        <v>0.2</v>
      </c>
      <c r="AE19" s="37">
        <v>0.2</v>
      </c>
      <c r="AF19" s="37">
        <v>0.2</v>
      </c>
      <c r="AG19" s="37">
        <v>0.3</v>
      </c>
      <c r="AH19" s="37">
        <v>0.3</v>
      </c>
      <c r="AI19" s="37">
        <v>0.4</v>
      </c>
      <c r="AJ19" s="37">
        <v>0.4</v>
      </c>
      <c r="AK19" s="37">
        <v>0.5</v>
      </c>
      <c r="AL19" s="37">
        <v>0.6</v>
      </c>
      <c r="AM19" s="37">
        <v>0.7</v>
      </c>
      <c r="AN19" s="37">
        <v>0.8</v>
      </c>
      <c r="AO19" s="37">
        <v>0.9</v>
      </c>
      <c r="AP19" s="37">
        <v>1.1000000000000001</v>
      </c>
      <c r="AQ19" s="37">
        <v>1.2</v>
      </c>
      <c r="AR19" s="37">
        <v>1.4</v>
      </c>
      <c r="AS19" s="37">
        <v>1.5</v>
      </c>
      <c r="AT19" s="37">
        <v>1.6</v>
      </c>
      <c r="AU19" s="37">
        <v>1.7</v>
      </c>
      <c r="AW19" s="37"/>
      <c r="AX19" s="21" t="s">
        <v>163</v>
      </c>
      <c r="AY19" s="37">
        <v>5.0999999999999996</v>
      </c>
      <c r="AZ19" s="37">
        <v>5.8</v>
      </c>
      <c r="BA19" s="37">
        <v>5.8</v>
      </c>
      <c r="BB19" s="37">
        <v>6.4</v>
      </c>
      <c r="BC19" s="37">
        <v>6.6</v>
      </c>
      <c r="BD19" s="37">
        <v>6.7</v>
      </c>
      <c r="BE19" s="37">
        <v>7.5</v>
      </c>
      <c r="BF19" s="37">
        <v>8.3000000000000007</v>
      </c>
      <c r="BG19" s="37">
        <v>8.4</v>
      </c>
      <c r="BH19" s="37">
        <v>9.4</v>
      </c>
      <c r="BI19" s="37">
        <v>10.1</v>
      </c>
      <c r="BJ19" s="37">
        <v>11.6</v>
      </c>
      <c r="BK19" s="37">
        <v>13.5</v>
      </c>
      <c r="BL19" s="37">
        <v>15</v>
      </c>
      <c r="BM19" s="37">
        <v>16.899999999999999</v>
      </c>
      <c r="BN19" s="37">
        <v>19.399999999999999</v>
      </c>
      <c r="BO19" s="37">
        <v>22.1</v>
      </c>
      <c r="BP19" s="37">
        <v>24.6</v>
      </c>
      <c r="BQ19" s="37">
        <v>26.2</v>
      </c>
      <c r="BR19" s="37">
        <v>27.8</v>
      </c>
      <c r="BS19" s="37">
        <v>29.6</v>
      </c>
      <c r="BU19" s="37"/>
      <c r="BV19" s="21" t="s">
        <v>163</v>
      </c>
      <c r="BW19" s="37">
        <v>0.3</v>
      </c>
      <c r="BX19" s="37">
        <v>0.3</v>
      </c>
      <c r="BY19" s="37">
        <v>0.3</v>
      </c>
      <c r="BZ19" s="37">
        <v>0.3</v>
      </c>
      <c r="CA19" s="37">
        <v>0.4</v>
      </c>
      <c r="CB19" s="37">
        <v>0.4</v>
      </c>
      <c r="CC19" s="37">
        <v>0.4</v>
      </c>
      <c r="CD19" s="37">
        <v>0.4</v>
      </c>
      <c r="CE19" s="37">
        <v>0.3</v>
      </c>
      <c r="CF19" s="37">
        <v>0.3</v>
      </c>
      <c r="CG19" s="37">
        <v>0.3</v>
      </c>
      <c r="CH19" s="37">
        <v>0.2</v>
      </c>
      <c r="CI19" s="37">
        <v>0.1</v>
      </c>
      <c r="CJ19" s="37">
        <v>0.1</v>
      </c>
      <c r="CK19" s="37">
        <v>0.1</v>
      </c>
      <c r="CL19" s="37">
        <v>0.1</v>
      </c>
      <c r="CM19" s="37">
        <v>0</v>
      </c>
      <c r="CN19" s="37">
        <v>0</v>
      </c>
      <c r="CO19" s="37">
        <v>0</v>
      </c>
      <c r="CP19" s="37">
        <v>0</v>
      </c>
      <c r="CQ19" s="37">
        <v>0</v>
      </c>
      <c r="CS19" s="37"/>
      <c r="CT19" s="21" t="s">
        <v>163</v>
      </c>
      <c r="CU19" s="37">
        <v>1.3</v>
      </c>
      <c r="CV19" s="37">
        <v>1.3</v>
      </c>
      <c r="CW19" s="37">
        <v>1.3</v>
      </c>
      <c r="CX19" s="37">
        <v>1.3</v>
      </c>
      <c r="CY19" s="37">
        <v>1.3</v>
      </c>
      <c r="CZ19" s="37">
        <v>1</v>
      </c>
      <c r="DA19" s="37">
        <v>1</v>
      </c>
      <c r="DB19" s="37">
        <v>1</v>
      </c>
      <c r="DC19" s="37">
        <v>1.1000000000000001</v>
      </c>
      <c r="DD19" s="37">
        <v>1.2</v>
      </c>
      <c r="DE19" s="37">
        <v>1.2</v>
      </c>
      <c r="DF19" s="37">
        <v>1.3</v>
      </c>
      <c r="DG19" s="37">
        <v>1.5</v>
      </c>
      <c r="DH19" s="37">
        <v>1.7</v>
      </c>
      <c r="DI19" s="37">
        <v>2</v>
      </c>
      <c r="DJ19" s="37">
        <v>2.2999999999999998</v>
      </c>
      <c r="DK19" s="37">
        <v>2.7</v>
      </c>
      <c r="DL19" s="37">
        <v>3.1</v>
      </c>
      <c r="DM19" s="37">
        <v>3.3</v>
      </c>
      <c r="DN19" s="37">
        <v>3.5</v>
      </c>
      <c r="DO19" s="37">
        <v>3.7</v>
      </c>
      <c r="DQ19" s="37"/>
      <c r="DR19" s="21" t="s">
        <v>163</v>
      </c>
      <c r="DS19" s="37">
        <v>1.7</v>
      </c>
      <c r="DT19" s="37">
        <v>1.5</v>
      </c>
      <c r="DU19" s="37">
        <v>1.4</v>
      </c>
      <c r="DV19" s="37">
        <v>1.5</v>
      </c>
      <c r="DW19" s="37">
        <v>2</v>
      </c>
      <c r="DX19" s="37">
        <v>2.2999999999999998</v>
      </c>
      <c r="DY19" s="37">
        <v>2.6</v>
      </c>
      <c r="DZ19" s="37">
        <v>2.7</v>
      </c>
      <c r="EA19" s="37">
        <v>2.8</v>
      </c>
      <c r="EB19" s="37">
        <v>2.9</v>
      </c>
      <c r="EC19" s="37">
        <v>2.8</v>
      </c>
      <c r="ED19" s="37">
        <v>2.4</v>
      </c>
      <c r="EE19" s="37">
        <v>2.2000000000000002</v>
      </c>
      <c r="EF19" s="37">
        <v>1.9</v>
      </c>
      <c r="EG19" s="37">
        <v>1.7</v>
      </c>
      <c r="EH19" s="37">
        <v>1.6</v>
      </c>
      <c r="EI19" s="37">
        <v>1.5</v>
      </c>
      <c r="EJ19" s="37">
        <v>1.3</v>
      </c>
      <c r="EK19" s="37">
        <v>1.3</v>
      </c>
      <c r="EL19" s="37">
        <v>1.3</v>
      </c>
      <c r="EM19" s="37">
        <v>1.2</v>
      </c>
      <c r="EO19" s="37"/>
      <c r="EP19" s="21" t="s">
        <v>163</v>
      </c>
      <c r="EQ19" s="37">
        <v>2.6</v>
      </c>
      <c r="ER19" s="37">
        <v>2.5</v>
      </c>
      <c r="ES19" s="37">
        <v>2.6</v>
      </c>
      <c r="ET19" s="37">
        <v>2.5</v>
      </c>
      <c r="EU19" s="37">
        <v>2.5</v>
      </c>
      <c r="EV19" s="37">
        <v>2.5</v>
      </c>
      <c r="EW19" s="37">
        <v>2.4</v>
      </c>
      <c r="EX19" s="37">
        <v>2.4</v>
      </c>
      <c r="EY19" s="37">
        <v>2.2999999999999998</v>
      </c>
      <c r="EZ19" s="37">
        <v>2.2000000000000002</v>
      </c>
      <c r="FA19" s="37">
        <v>2.2999999999999998</v>
      </c>
      <c r="FB19" s="37">
        <v>2.4</v>
      </c>
      <c r="FC19" s="37">
        <v>2.7</v>
      </c>
      <c r="FD19" s="37">
        <v>2.9</v>
      </c>
      <c r="FE19" s="37">
        <v>3.3</v>
      </c>
      <c r="FF19" s="37">
        <v>3.7</v>
      </c>
      <c r="FG19" s="37">
        <v>4.2</v>
      </c>
      <c r="FH19" s="37">
        <v>4.7</v>
      </c>
      <c r="FI19" s="37">
        <v>5</v>
      </c>
      <c r="FJ19" s="37">
        <v>5.4</v>
      </c>
      <c r="FK19" s="37">
        <v>5.9</v>
      </c>
    </row>
    <row r="20" spans="1:167" ht="14.5">
      <c r="A20" s="37"/>
      <c r="B20" s="36" t="s">
        <v>15</v>
      </c>
      <c r="C20" s="37">
        <v>4.7</v>
      </c>
      <c r="D20" s="37">
        <v>4.4000000000000004</v>
      </c>
      <c r="E20" s="37">
        <v>4.2</v>
      </c>
      <c r="F20" s="37">
        <v>4.2</v>
      </c>
      <c r="G20" s="37">
        <v>4.3</v>
      </c>
      <c r="H20" s="37">
        <v>4.3</v>
      </c>
      <c r="I20" s="37">
        <v>4.3</v>
      </c>
      <c r="J20" s="37">
        <v>4.3</v>
      </c>
      <c r="K20" s="37">
        <v>4.4000000000000004</v>
      </c>
      <c r="L20" s="37">
        <v>4.3</v>
      </c>
      <c r="M20" s="37">
        <v>4.0999999999999996</v>
      </c>
      <c r="N20" s="37">
        <v>3.9</v>
      </c>
      <c r="O20" s="37">
        <v>3.7</v>
      </c>
      <c r="P20" s="37">
        <v>3.4</v>
      </c>
      <c r="Q20" s="37">
        <v>3.1</v>
      </c>
      <c r="R20" s="37">
        <v>2.8</v>
      </c>
      <c r="S20" s="37">
        <v>2.6</v>
      </c>
      <c r="T20" s="37">
        <v>2.2999999999999998</v>
      </c>
      <c r="U20" s="37">
        <v>2.2000000000000002</v>
      </c>
      <c r="V20" s="37">
        <v>2.1</v>
      </c>
      <c r="W20" s="37">
        <v>2.1</v>
      </c>
      <c r="Y20" s="37"/>
      <c r="Z20" s="36" t="s">
        <v>15</v>
      </c>
      <c r="AA20" s="37">
        <v>5.0999999999999996</v>
      </c>
      <c r="AB20" s="37">
        <v>4.9000000000000004</v>
      </c>
      <c r="AC20" s="37">
        <v>5.0999999999999996</v>
      </c>
      <c r="AD20" s="37">
        <v>4.5</v>
      </c>
      <c r="AE20" s="37">
        <v>4.2</v>
      </c>
      <c r="AF20" s="37">
        <v>5.4</v>
      </c>
      <c r="AG20" s="37">
        <v>6.3</v>
      </c>
      <c r="AH20" s="37">
        <v>6.7</v>
      </c>
      <c r="AI20" s="37">
        <v>7.4</v>
      </c>
      <c r="AJ20" s="37">
        <v>7.7</v>
      </c>
      <c r="AK20" s="37">
        <v>7.9</v>
      </c>
      <c r="AL20" s="37">
        <v>8</v>
      </c>
      <c r="AM20" s="37">
        <v>6.9</v>
      </c>
      <c r="AN20" s="37">
        <v>6.2</v>
      </c>
      <c r="AO20" s="37">
        <v>5.6</v>
      </c>
      <c r="AP20" s="37">
        <v>5</v>
      </c>
      <c r="AQ20" s="37">
        <v>4.5</v>
      </c>
      <c r="AR20" s="37">
        <v>4</v>
      </c>
      <c r="AS20" s="37">
        <v>3.8</v>
      </c>
      <c r="AT20" s="37">
        <v>3.6</v>
      </c>
      <c r="AU20" s="37">
        <v>3.5</v>
      </c>
      <c r="AW20" s="37"/>
      <c r="AX20" s="36" t="s">
        <v>15</v>
      </c>
      <c r="AY20" s="37">
        <v>7.4</v>
      </c>
      <c r="AZ20" s="37">
        <v>8.5</v>
      </c>
      <c r="BA20" s="37">
        <v>8.4</v>
      </c>
      <c r="BB20" s="37">
        <v>9.4</v>
      </c>
      <c r="BC20" s="37">
        <v>9.6999999999999993</v>
      </c>
      <c r="BD20" s="37">
        <v>9.8000000000000007</v>
      </c>
      <c r="BE20" s="37">
        <v>11</v>
      </c>
      <c r="BF20" s="37">
        <v>11.7</v>
      </c>
      <c r="BG20" s="37">
        <v>10.8</v>
      </c>
      <c r="BH20" s="37">
        <v>10.9</v>
      </c>
      <c r="BI20" s="37">
        <v>9.8000000000000007</v>
      </c>
      <c r="BJ20" s="37">
        <v>9.3000000000000007</v>
      </c>
      <c r="BK20" s="37">
        <v>8.6999999999999993</v>
      </c>
      <c r="BL20" s="37">
        <v>6.9</v>
      </c>
      <c r="BM20" s="37">
        <v>5.4</v>
      </c>
      <c r="BN20" s="37">
        <v>4.3</v>
      </c>
      <c r="BO20" s="37">
        <v>3.4</v>
      </c>
      <c r="BP20" s="37">
        <v>2.7</v>
      </c>
      <c r="BQ20" s="37">
        <v>2.4</v>
      </c>
      <c r="BR20" s="37">
        <v>2.1</v>
      </c>
      <c r="BS20" s="37">
        <v>1.8</v>
      </c>
      <c r="BU20" s="37"/>
      <c r="BV20" s="36" t="s">
        <v>15</v>
      </c>
      <c r="BW20" s="37">
        <v>0.6</v>
      </c>
      <c r="BX20" s="37">
        <v>0.6</v>
      </c>
      <c r="BY20" s="37">
        <v>0.6</v>
      </c>
      <c r="BZ20" s="37">
        <v>0.6</v>
      </c>
      <c r="CA20" s="37">
        <v>0.7</v>
      </c>
      <c r="CB20" s="37">
        <v>0.8</v>
      </c>
      <c r="CC20" s="37">
        <v>0.7</v>
      </c>
      <c r="CD20" s="37">
        <v>0.7</v>
      </c>
      <c r="CE20" s="37">
        <v>0.6</v>
      </c>
      <c r="CF20" s="37">
        <v>0.6</v>
      </c>
      <c r="CG20" s="37">
        <v>0.6</v>
      </c>
      <c r="CH20" s="37">
        <v>0.4</v>
      </c>
      <c r="CI20" s="37">
        <v>0.3</v>
      </c>
      <c r="CJ20" s="37">
        <v>0.3</v>
      </c>
      <c r="CK20" s="37">
        <v>0.3</v>
      </c>
      <c r="CL20" s="37">
        <v>0.3</v>
      </c>
      <c r="CM20" s="37">
        <v>0.2</v>
      </c>
      <c r="CN20" s="37">
        <v>0.2</v>
      </c>
      <c r="CO20" s="37">
        <v>0.2</v>
      </c>
      <c r="CP20" s="37">
        <v>0.2</v>
      </c>
      <c r="CQ20" s="37">
        <v>0.2</v>
      </c>
      <c r="CS20" s="37"/>
      <c r="CT20" s="36" t="s">
        <v>15</v>
      </c>
      <c r="CU20" s="37">
        <v>1.1000000000000001</v>
      </c>
      <c r="CV20" s="37">
        <v>1.1000000000000001</v>
      </c>
      <c r="CW20" s="37">
        <v>1.1000000000000001</v>
      </c>
      <c r="CX20" s="37">
        <v>1.1000000000000001</v>
      </c>
      <c r="CY20" s="37">
        <v>1.1000000000000001</v>
      </c>
      <c r="CZ20" s="37">
        <v>0.9</v>
      </c>
      <c r="DA20" s="37">
        <v>0.8</v>
      </c>
      <c r="DB20" s="37">
        <v>0.8</v>
      </c>
      <c r="DC20" s="37">
        <v>0.9</v>
      </c>
      <c r="DD20" s="37">
        <v>0.9</v>
      </c>
      <c r="DE20" s="37">
        <v>0.8</v>
      </c>
      <c r="DF20" s="37">
        <v>0.7</v>
      </c>
      <c r="DG20" s="37">
        <v>0.7</v>
      </c>
      <c r="DH20" s="37">
        <v>0.7</v>
      </c>
      <c r="DI20" s="37">
        <v>0.7</v>
      </c>
      <c r="DJ20" s="37">
        <v>0.6</v>
      </c>
      <c r="DK20" s="37">
        <v>0.5</v>
      </c>
      <c r="DL20" s="37">
        <v>0.4</v>
      </c>
      <c r="DM20" s="37">
        <v>0.4</v>
      </c>
      <c r="DN20" s="37">
        <v>0.4</v>
      </c>
      <c r="DO20" s="37">
        <v>0.3</v>
      </c>
      <c r="DQ20" s="37"/>
      <c r="DR20" s="36" t="s">
        <v>15</v>
      </c>
      <c r="DS20" s="37">
        <v>0.3</v>
      </c>
      <c r="DT20" s="37">
        <v>0.2</v>
      </c>
      <c r="DU20" s="37">
        <v>0.2</v>
      </c>
      <c r="DV20" s="37">
        <v>0.2</v>
      </c>
      <c r="DW20" s="37">
        <v>0.3</v>
      </c>
      <c r="DX20" s="37">
        <v>0.4</v>
      </c>
      <c r="DY20" s="37">
        <v>0.4</v>
      </c>
      <c r="DZ20" s="37">
        <v>0.4</v>
      </c>
      <c r="EA20" s="37">
        <v>0.5</v>
      </c>
      <c r="EB20" s="37">
        <v>0.5</v>
      </c>
      <c r="EC20" s="37">
        <v>0.6</v>
      </c>
      <c r="ED20" s="37">
        <v>0.5</v>
      </c>
      <c r="EE20" s="37">
        <v>0.6</v>
      </c>
      <c r="EF20" s="37">
        <v>0.6</v>
      </c>
      <c r="EG20" s="37">
        <v>0.6</v>
      </c>
      <c r="EH20" s="37">
        <v>0.6</v>
      </c>
      <c r="EI20" s="37">
        <v>0.6</v>
      </c>
      <c r="EJ20" s="37">
        <v>0.6</v>
      </c>
      <c r="EK20" s="37">
        <v>0.6</v>
      </c>
      <c r="EL20" s="37">
        <v>0.7</v>
      </c>
      <c r="EM20" s="37">
        <v>0.7</v>
      </c>
      <c r="EO20" s="37"/>
      <c r="EP20" s="36" t="s">
        <v>15</v>
      </c>
      <c r="EQ20" s="37">
        <v>4.0999999999999996</v>
      </c>
      <c r="ER20" s="37">
        <v>3.9</v>
      </c>
      <c r="ES20" s="37">
        <v>4.0999999999999996</v>
      </c>
      <c r="ET20" s="37">
        <v>4</v>
      </c>
      <c r="EU20" s="37">
        <v>3.9</v>
      </c>
      <c r="EV20" s="37">
        <v>3.9</v>
      </c>
      <c r="EW20" s="37">
        <v>3.8</v>
      </c>
      <c r="EX20" s="37">
        <v>3.8</v>
      </c>
      <c r="EY20" s="37">
        <v>3.6</v>
      </c>
      <c r="EZ20" s="37">
        <v>3.4</v>
      </c>
      <c r="FA20" s="37">
        <v>3.3</v>
      </c>
      <c r="FB20" s="37">
        <v>3.3</v>
      </c>
      <c r="FC20" s="37">
        <v>3.3</v>
      </c>
      <c r="FD20" s="37">
        <v>3.2</v>
      </c>
      <c r="FE20" s="37">
        <v>3.1</v>
      </c>
      <c r="FF20" s="37">
        <v>3</v>
      </c>
      <c r="FG20" s="37">
        <v>2.9</v>
      </c>
      <c r="FH20" s="37">
        <v>2.8</v>
      </c>
      <c r="FI20" s="37">
        <v>2.8</v>
      </c>
      <c r="FJ20" s="37">
        <v>2.8</v>
      </c>
      <c r="FK20" s="37">
        <v>2.8</v>
      </c>
    </row>
    <row r="21" spans="1:167" ht="14.5">
      <c r="A21" s="206"/>
      <c r="B21" s="206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Y21" s="206"/>
      <c r="Z21" s="206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W21" s="206"/>
      <c r="AX21" s="206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U21" s="206"/>
      <c r="BV21" s="206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S21" s="206"/>
      <c r="CT21" s="206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Q21" s="206"/>
      <c r="DR21" s="206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O21" s="206"/>
      <c r="EP21" s="206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</row>
    <row r="22" spans="1:167" ht="14.5">
      <c r="A22" s="37"/>
      <c r="B22" s="19" t="s">
        <v>16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Y22" s="37"/>
      <c r="Z22" s="19" t="s">
        <v>16</v>
      </c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W22" s="37"/>
      <c r="AX22" s="19" t="s">
        <v>16</v>
      </c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U22" s="37"/>
      <c r="BV22" s="19" t="s">
        <v>16</v>
      </c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S22" s="37"/>
      <c r="CT22" s="19" t="s">
        <v>16</v>
      </c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Q22" s="37"/>
      <c r="DR22" s="19" t="s">
        <v>16</v>
      </c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O22" s="37"/>
      <c r="EP22" s="19" t="s">
        <v>16</v>
      </c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</row>
    <row r="23" spans="1:167" ht="14.5">
      <c r="A23" s="37"/>
      <c r="B23" s="36" t="s">
        <v>11</v>
      </c>
      <c r="C23" s="37">
        <v>68.2</v>
      </c>
      <c r="D23" s="37">
        <v>68</v>
      </c>
      <c r="E23" s="37">
        <v>67.599999999999994</v>
      </c>
      <c r="F23" s="37">
        <v>67.099999999999994</v>
      </c>
      <c r="G23" s="37">
        <v>67.400000000000006</v>
      </c>
      <c r="H23" s="37">
        <v>67.400000000000006</v>
      </c>
      <c r="I23" s="37">
        <v>67.5</v>
      </c>
      <c r="J23" s="37">
        <v>68</v>
      </c>
      <c r="K23" s="37">
        <v>68.400000000000006</v>
      </c>
      <c r="L23" s="37">
        <v>69.3</v>
      </c>
      <c r="M23" s="37">
        <v>70.3</v>
      </c>
      <c r="N23" s="37">
        <v>71.3</v>
      </c>
      <c r="O23" s="37">
        <v>72.5</v>
      </c>
      <c r="P23" s="37">
        <v>73.8</v>
      </c>
      <c r="Q23" s="37">
        <v>75</v>
      </c>
      <c r="R23" s="37">
        <v>76.2</v>
      </c>
      <c r="S23" s="37">
        <v>77.3</v>
      </c>
      <c r="T23" s="37">
        <v>78.3</v>
      </c>
      <c r="U23" s="37">
        <v>78.8</v>
      </c>
      <c r="V23" s="37">
        <v>79.3</v>
      </c>
      <c r="W23" s="37">
        <v>79.7</v>
      </c>
      <c r="Y23" s="37"/>
      <c r="Z23" s="36" t="s">
        <v>11</v>
      </c>
      <c r="AA23" s="37">
        <v>88.1</v>
      </c>
      <c r="AB23" s="37">
        <v>88.4</v>
      </c>
      <c r="AC23" s="37">
        <v>88.9</v>
      </c>
      <c r="AD23" s="37">
        <v>89.3</v>
      </c>
      <c r="AE23" s="37">
        <v>89.6</v>
      </c>
      <c r="AF23" s="37">
        <v>89.9</v>
      </c>
      <c r="AG23" s="37">
        <v>90.4</v>
      </c>
      <c r="AH23" s="37">
        <v>90.7</v>
      </c>
      <c r="AI23" s="37">
        <v>91.1</v>
      </c>
      <c r="AJ23" s="37">
        <v>91.5</v>
      </c>
      <c r="AK23" s="37">
        <v>92</v>
      </c>
      <c r="AL23" s="37">
        <v>92.5</v>
      </c>
      <c r="AM23" s="37">
        <v>93</v>
      </c>
      <c r="AN23" s="37">
        <v>93.6</v>
      </c>
      <c r="AO23" s="37">
        <v>94</v>
      </c>
      <c r="AP23" s="37">
        <v>94.4</v>
      </c>
      <c r="AQ23" s="37">
        <v>94.7</v>
      </c>
      <c r="AR23" s="37">
        <v>95</v>
      </c>
      <c r="AS23" s="37">
        <v>95.2</v>
      </c>
      <c r="AT23" s="37">
        <v>95.3</v>
      </c>
      <c r="AU23" s="37">
        <v>95.4</v>
      </c>
      <c r="AW23" s="37"/>
      <c r="AX23" s="36" t="s">
        <v>11</v>
      </c>
      <c r="AY23" s="37">
        <v>29.6</v>
      </c>
      <c r="AZ23" s="37">
        <v>28.6</v>
      </c>
      <c r="BA23" s="37">
        <v>27.9</v>
      </c>
      <c r="BB23" s="37">
        <v>27.4</v>
      </c>
      <c r="BC23" s="37">
        <v>26.7</v>
      </c>
      <c r="BD23" s="37">
        <v>25.9</v>
      </c>
      <c r="BE23" s="37">
        <v>25.3</v>
      </c>
      <c r="BF23" s="37">
        <v>24.9</v>
      </c>
      <c r="BG23" s="37">
        <v>25.1</v>
      </c>
      <c r="BH23" s="37">
        <v>25.1</v>
      </c>
      <c r="BI23" s="37">
        <v>25</v>
      </c>
      <c r="BJ23" s="37">
        <v>25.1</v>
      </c>
      <c r="BK23" s="37">
        <v>25.4</v>
      </c>
      <c r="BL23" s="37">
        <v>25.5</v>
      </c>
      <c r="BM23" s="37">
        <v>25.5</v>
      </c>
      <c r="BN23" s="37">
        <v>25.4</v>
      </c>
      <c r="BO23" s="37">
        <v>25.4</v>
      </c>
      <c r="BP23" s="37">
        <v>25.4</v>
      </c>
      <c r="BQ23" s="37">
        <v>25.3</v>
      </c>
      <c r="BR23" s="37">
        <v>25.3</v>
      </c>
      <c r="BS23" s="37">
        <v>25.3</v>
      </c>
      <c r="BU23" s="37"/>
      <c r="BV23" s="36" t="s">
        <v>11</v>
      </c>
      <c r="BW23" s="37">
        <v>45.3</v>
      </c>
      <c r="BX23" s="37">
        <v>45.1</v>
      </c>
      <c r="BY23" s="37">
        <v>45.1</v>
      </c>
      <c r="BZ23" s="37">
        <v>45.4</v>
      </c>
      <c r="CA23" s="37">
        <v>45.6</v>
      </c>
      <c r="CB23" s="37">
        <v>46</v>
      </c>
      <c r="CC23" s="37">
        <v>47</v>
      </c>
      <c r="CD23" s="37">
        <v>48.4</v>
      </c>
      <c r="CE23" s="37">
        <v>49.8</v>
      </c>
      <c r="CF23" s="37">
        <v>51</v>
      </c>
      <c r="CG23" s="37">
        <v>52.1</v>
      </c>
      <c r="CH23" s="37">
        <v>53.6</v>
      </c>
      <c r="CI23" s="37">
        <v>54.7</v>
      </c>
      <c r="CJ23" s="37">
        <v>55.2</v>
      </c>
      <c r="CK23" s="37">
        <v>55.7</v>
      </c>
      <c r="CL23" s="37">
        <v>56.2</v>
      </c>
      <c r="CM23" s="37">
        <v>56.6</v>
      </c>
      <c r="CN23" s="37">
        <v>57.1</v>
      </c>
      <c r="CO23" s="37">
        <v>57.3</v>
      </c>
      <c r="CP23" s="37">
        <v>57.5</v>
      </c>
      <c r="CQ23" s="37">
        <v>57.7</v>
      </c>
      <c r="CS23" s="37"/>
      <c r="CT23" s="36" t="s">
        <v>11</v>
      </c>
      <c r="CU23" s="37">
        <v>20</v>
      </c>
      <c r="CV23" s="37">
        <v>19.8</v>
      </c>
      <c r="CW23" s="37">
        <v>19.8</v>
      </c>
      <c r="CX23" s="37">
        <v>19.7</v>
      </c>
      <c r="CY23" s="37">
        <v>19.2</v>
      </c>
      <c r="CZ23" s="37">
        <v>18.8</v>
      </c>
      <c r="DA23" s="37">
        <v>17.8</v>
      </c>
      <c r="DB23" s="37">
        <v>17.5</v>
      </c>
      <c r="DC23" s="37">
        <v>16.899999999999999</v>
      </c>
      <c r="DD23" s="37">
        <v>16.3</v>
      </c>
      <c r="DE23" s="37">
        <v>15.9</v>
      </c>
      <c r="DF23" s="37">
        <v>15.7</v>
      </c>
      <c r="DG23" s="37">
        <v>15.5</v>
      </c>
      <c r="DH23" s="37">
        <v>15.7</v>
      </c>
      <c r="DI23" s="37">
        <v>15.9</v>
      </c>
      <c r="DJ23" s="37">
        <v>16</v>
      </c>
      <c r="DK23" s="37">
        <v>16.2</v>
      </c>
      <c r="DL23" s="37">
        <v>16.399999999999999</v>
      </c>
      <c r="DM23" s="37">
        <v>16.5</v>
      </c>
      <c r="DN23" s="37">
        <v>16.600000000000001</v>
      </c>
      <c r="DO23" s="37">
        <v>16.7</v>
      </c>
      <c r="DQ23" s="37"/>
      <c r="DR23" s="36" t="s">
        <v>11</v>
      </c>
      <c r="DS23" s="37">
        <v>6.1</v>
      </c>
      <c r="DT23" s="37">
        <v>6.1</v>
      </c>
      <c r="DU23" s="37">
        <v>5.8</v>
      </c>
      <c r="DV23" s="37">
        <v>6.3</v>
      </c>
      <c r="DW23" s="37">
        <v>6.3</v>
      </c>
      <c r="DX23" s="37">
        <v>6.4</v>
      </c>
      <c r="DY23" s="37">
        <v>6.6</v>
      </c>
      <c r="DZ23" s="37">
        <v>7</v>
      </c>
      <c r="EA23" s="37">
        <v>7.3</v>
      </c>
      <c r="EB23" s="37">
        <v>7.7</v>
      </c>
      <c r="EC23" s="37">
        <v>7.6</v>
      </c>
      <c r="ED23" s="37">
        <v>8</v>
      </c>
      <c r="EE23" s="37">
        <v>8.4</v>
      </c>
      <c r="EF23" s="37">
        <v>8.6999999999999993</v>
      </c>
      <c r="EG23" s="37">
        <v>9.1</v>
      </c>
      <c r="EH23" s="37">
        <v>9.5</v>
      </c>
      <c r="EI23" s="37">
        <v>10</v>
      </c>
      <c r="EJ23" s="37">
        <v>10.4</v>
      </c>
      <c r="EK23" s="37">
        <v>10.6</v>
      </c>
      <c r="EL23" s="37">
        <v>10.8</v>
      </c>
      <c r="EM23" s="37">
        <v>11</v>
      </c>
      <c r="EO23" s="37"/>
      <c r="EP23" s="36" t="s">
        <v>11</v>
      </c>
      <c r="EQ23" s="37">
        <v>41.1</v>
      </c>
      <c r="ER23" s="37">
        <v>40.700000000000003</v>
      </c>
      <c r="ES23" s="37">
        <v>39.799999999999997</v>
      </c>
      <c r="ET23" s="37">
        <v>38.700000000000003</v>
      </c>
      <c r="EU23" s="37">
        <v>37.799999999999997</v>
      </c>
      <c r="EV23" s="37">
        <v>37.5</v>
      </c>
      <c r="EW23" s="37">
        <v>37.4</v>
      </c>
      <c r="EX23" s="37">
        <v>37.299999999999997</v>
      </c>
      <c r="EY23" s="37">
        <v>37.200000000000003</v>
      </c>
      <c r="EZ23" s="37">
        <v>37.5</v>
      </c>
      <c r="FA23" s="37">
        <v>38</v>
      </c>
      <c r="FB23" s="37">
        <v>38.9</v>
      </c>
      <c r="FC23" s="37">
        <v>39.4</v>
      </c>
      <c r="FD23" s="37">
        <v>39.9</v>
      </c>
      <c r="FE23" s="37">
        <v>40.4</v>
      </c>
      <c r="FF23" s="37">
        <v>40.9</v>
      </c>
      <c r="FG23" s="37">
        <v>41.4</v>
      </c>
      <c r="FH23" s="37">
        <v>41.9</v>
      </c>
      <c r="FI23" s="37">
        <v>42.2</v>
      </c>
      <c r="FJ23" s="37">
        <v>42.4</v>
      </c>
      <c r="FK23" s="37">
        <v>42.6</v>
      </c>
    </row>
    <row r="24" spans="1:167" ht="14.5">
      <c r="A24" s="37"/>
      <c r="B24" s="36" t="s">
        <v>12</v>
      </c>
      <c r="C24" s="37">
        <v>0</v>
      </c>
      <c r="D24" s="37">
        <v>0</v>
      </c>
      <c r="E24" s="37">
        <v>0</v>
      </c>
      <c r="F24" s="37">
        <v>0</v>
      </c>
      <c r="G24" s="37">
        <v>0</v>
      </c>
      <c r="H24" s="37">
        <v>0.2</v>
      </c>
      <c r="I24" s="37">
        <v>0.4</v>
      </c>
      <c r="J24" s="37">
        <v>0.6</v>
      </c>
      <c r="K24" s="37">
        <v>0.7</v>
      </c>
      <c r="L24" s="37">
        <v>0.9</v>
      </c>
      <c r="M24" s="37">
        <v>1</v>
      </c>
      <c r="N24" s="37">
        <v>1.1000000000000001</v>
      </c>
      <c r="O24" s="37">
        <v>1</v>
      </c>
      <c r="P24" s="37">
        <v>0.9</v>
      </c>
      <c r="Q24" s="37">
        <v>0.8</v>
      </c>
      <c r="R24" s="37">
        <v>0.7</v>
      </c>
      <c r="S24" s="37">
        <v>0.7</v>
      </c>
      <c r="T24" s="37">
        <v>0.7</v>
      </c>
      <c r="U24" s="37">
        <v>0.7</v>
      </c>
      <c r="V24" s="37">
        <v>0.7</v>
      </c>
      <c r="W24" s="37">
        <v>0.7</v>
      </c>
      <c r="Y24" s="37"/>
      <c r="Z24" s="36" t="s">
        <v>12</v>
      </c>
      <c r="AA24" s="37">
        <v>5.6</v>
      </c>
      <c r="AB24" s="37">
        <v>5.6</v>
      </c>
      <c r="AC24" s="37">
        <v>5.4</v>
      </c>
      <c r="AD24" s="37">
        <v>5.5</v>
      </c>
      <c r="AE24" s="37">
        <v>5.5</v>
      </c>
      <c r="AF24" s="37">
        <v>5.5</v>
      </c>
      <c r="AG24" s="37">
        <v>5.2</v>
      </c>
      <c r="AH24" s="37">
        <v>5</v>
      </c>
      <c r="AI24" s="37">
        <v>4.8</v>
      </c>
      <c r="AJ24" s="37">
        <v>4.5</v>
      </c>
      <c r="AK24" s="37">
        <v>4.2</v>
      </c>
      <c r="AL24" s="37">
        <v>4</v>
      </c>
      <c r="AM24" s="37">
        <v>3.8</v>
      </c>
      <c r="AN24" s="37">
        <v>3.8</v>
      </c>
      <c r="AO24" s="37">
        <v>3.8</v>
      </c>
      <c r="AP24" s="37">
        <v>3.7</v>
      </c>
      <c r="AQ24" s="37">
        <v>3.7</v>
      </c>
      <c r="AR24" s="37">
        <v>3.7</v>
      </c>
      <c r="AS24" s="37">
        <v>3.7</v>
      </c>
      <c r="AT24" s="37">
        <v>3.7</v>
      </c>
      <c r="AU24" s="37">
        <v>3.6</v>
      </c>
      <c r="AW24" s="37"/>
      <c r="AX24" s="36" t="s">
        <v>12</v>
      </c>
      <c r="AY24" s="37">
        <v>66.5</v>
      </c>
      <c r="AZ24" s="37">
        <v>67.3</v>
      </c>
      <c r="BA24" s="37">
        <v>68.2</v>
      </c>
      <c r="BB24" s="37">
        <v>68.599999999999994</v>
      </c>
      <c r="BC24" s="37">
        <v>69.400000000000006</v>
      </c>
      <c r="BD24" s="37">
        <v>70.3</v>
      </c>
      <c r="BE24" s="37">
        <v>70.599999999999994</v>
      </c>
      <c r="BF24" s="37">
        <v>70.900000000000006</v>
      </c>
      <c r="BG24" s="37">
        <v>70.8</v>
      </c>
      <c r="BH24" s="37">
        <v>70.7</v>
      </c>
      <c r="BI24" s="37">
        <v>71</v>
      </c>
      <c r="BJ24" s="37">
        <v>71</v>
      </c>
      <c r="BK24" s="37">
        <v>70.8</v>
      </c>
      <c r="BL24" s="37">
        <v>71.099999999999994</v>
      </c>
      <c r="BM24" s="37">
        <v>71.400000000000006</v>
      </c>
      <c r="BN24" s="37">
        <v>71.599999999999994</v>
      </c>
      <c r="BO24" s="37">
        <v>71.7</v>
      </c>
      <c r="BP24" s="37">
        <v>71.900000000000006</v>
      </c>
      <c r="BQ24" s="37">
        <v>72</v>
      </c>
      <c r="BR24" s="37">
        <v>72</v>
      </c>
      <c r="BS24" s="37">
        <v>72.099999999999994</v>
      </c>
      <c r="BU24" s="37"/>
      <c r="BV24" s="36" t="s">
        <v>12</v>
      </c>
      <c r="BW24" s="37">
        <v>53.6</v>
      </c>
      <c r="BX24" s="37">
        <v>53.8</v>
      </c>
      <c r="BY24" s="37">
        <v>53.7</v>
      </c>
      <c r="BZ24" s="37">
        <v>53.6</v>
      </c>
      <c r="CA24" s="37">
        <v>53.2</v>
      </c>
      <c r="CB24" s="37">
        <v>52.7</v>
      </c>
      <c r="CC24" s="37">
        <v>51.7</v>
      </c>
      <c r="CD24" s="37">
        <v>50.4</v>
      </c>
      <c r="CE24" s="37">
        <v>49.1</v>
      </c>
      <c r="CF24" s="37">
        <v>48</v>
      </c>
      <c r="CG24" s="37">
        <v>46.9</v>
      </c>
      <c r="CH24" s="37">
        <v>45.7</v>
      </c>
      <c r="CI24" s="37">
        <v>44.8</v>
      </c>
      <c r="CJ24" s="37">
        <v>44.4</v>
      </c>
      <c r="CK24" s="37">
        <v>44</v>
      </c>
      <c r="CL24" s="37">
        <v>43.5</v>
      </c>
      <c r="CM24" s="37">
        <v>43.1</v>
      </c>
      <c r="CN24" s="37">
        <v>42.7</v>
      </c>
      <c r="CO24" s="37">
        <v>42.5</v>
      </c>
      <c r="CP24" s="37">
        <v>42.2</v>
      </c>
      <c r="CQ24" s="37">
        <v>42</v>
      </c>
      <c r="CS24" s="37"/>
      <c r="CT24" s="36" t="s">
        <v>12</v>
      </c>
      <c r="CU24" s="37">
        <v>78.2</v>
      </c>
      <c r="CV24" s="37">
        <v>78.400000000000006</v>
      </c>
      <c r="CW24" s="37">
        <v>78.400000000000006</v>
      </c>
      <c r="CX24" s="37">
        <v>78.599999999999994</v>
      </c>
      <c r="CY24" s="37">
        <v>79</v>
      </c>
      <c r="CZ24" s="37">
        <v>79.900000000000006</v>
      </c>
      <c r="DA24" s="37">
        <v>80.8</v>
      </c>
      <c r="DB24" s="37">
        <v>81.2</v>
      </c>
      <c r="DC24" s="37">
        <v>81.7</v>
      </c>
      <c r="DD24" s="37">
        <v>82.3</v>
      </c>
      <c r="DE24" s="37">
        <v>82.8</v>
      </c>
      <c r="DF24" s="37">
        <v>83</v>
      </c>
      <c r="DG24" s="37">
        <v>83.2</v>
      </c>
      <c r="DH24" s="37">
        <v>83</v>
      </c>
      <c r="DI24" s="37">
        <v>82.8</v>
      </c>
      <c r="DJ24" s="37">
        <v>82.6</v>
      </c>
      <c r="DK24" s="37">
        <v>82.3</v>
      </c>
      <c r="DL24" s="37">
        <v>82.1</v>
      </c>
      <c r="DM24" s="37">
        <v>82</v>
      </c>
      <c r="DN24" s="37">
        <v>81.900000000000006</v>
      </c>
      <c r="DO24" s="37">
        <v>81.7</v>
      </c>
      <c r="DQ24" s="37"/>
      <c r="DR24" s="36" t="s">
        <v>12</v>
      </c>
      <c r="DS24" s="37">
        <v>92.6</v>
      </c>
      <c r="DT24" s="37">
        <v>92.7</v>
      </c>
      <c r="DU24" s="37">
        <v>93</v>
      </c>
      <c r="DV24" s="37">
        <v>92.6</v>
      </c>
      <c r="DW24" s="37">
        <v>92.2</v>
      </c>
      <c r="DX24" s="37">
        <v>91.9</v>
      </c>
      <c r="DY24" s="37">
        <v>91.6</v>
      </c>
      <c r="DZ24" s="37">
        <v>91.2</v>
      </c>
      <c r="EA24" s="37">
        <v>90.8</v>
      </c>
      <c r="EB24" s="37">
        <v>90.3</v>
      </c>
      <c r="EC24" s="37">
        <v>90.4</v>
      </c>
      <c r="ED24" s="37">
        <v>90.2</v>
      </c>
      <c r="EE24" s="37">
        <v>90</v>
      </c>
      <c r="EF24" s="37">
        <v>89.7</v>
      </c>
      <c r="EG24" s="37">
        <v>89.4</v>
      </c>
      <c r="EH24" s="37">
        <v>89.1</v>
      </c>
      <c r="EI24" s="37">
        <v>88.8</v>
      </c>
      <c r="EJ24" s="37">
        <v>88.4</v>
      </c>
      <c r="EK24" s="37">
        <v>88.2</v>
      </c>
      <c r="EL24" s="37">
        <v>88</v>
      </c>
      <c r="EM24" s="37">
        <v>87.8</v>
      </c>
      <c r="EO24" s="37"/>
      <c r="EP24" s="36" t="s">
        <v>12</v>
      </c>
      <c r="EQ24" s="37">
        <v>55.9</v>
      </c>
      <c r="ER24" s="37">
        <v>56.3</v>
      </c>
      <c r="ES24" s="37">
        <v>57.2</v>
      </c>
      <c r="ET24" s="37">
        <v>58.3</v>
      </c>
      <c r="EU24" s="37">
        <v>59.3</v>
      </c>
      <c r="EV24" s="37">
        <v>59.6</v>
      </c>
      <c r="EW24" s="37">
        <v>59.9</v>
      </c>
      <c r="EX24" s="37">
        <v>60</v>
      </c>
      <c r="EY24" s="37">
        <v>60.3</v>
      </c>
      <c r="EZ24" s="37">
        <v>60.2</v>
      </c>
      <c r="FA24" s="37">
        <v>59.8</v>
      </c>
      <c r="FB24" s="37">
        <v>58.9</v>
      </c>
      <c r="FC24" s="37">
        <v>58.4</v>
      </c>
      <c r="FD24" s="37">
        <v>58</v>
      </c>
      <c r="FE24" s="37">
        <v>57.5</v>
      </c>
      <c r="FF24" s="37">
        <v>57.1</v>
      </c>
      <c r="FG24" s="37">
        <v>56.6</v>
      </c>
      <c r="FH24" s="37">
        <v>56.1</v>
      </c>
      <c r="FI24" s="37">
        <v>55.9</v>
      </c>
      <c r="FJ24" s="37">
        <v>55.7</v>
      </c>
      <c r="FK24" s="37">
        <v>55.4</v>
      </c>
    </row>
    <row r="25" spans="1:167" ht="14.5">
      <c r="A25" s="37"/>
      <c r="B25" s="36" t="s">
        <v>13</v>
      </c>
      <c r="C25" s="37">
        <v>28.9</v>
      </c>
      <c r="D25" s="37">
        <v>29.3</v>
      </c>
      <c r="E25" s="37">
        <v>29.8</v>
      </c>
      <c r="F25" s="37">
        <v>30.3</v>
      </c>
      <c r="G25" s="37">
        <v>30</v>
      </c>
      <c r="H25" s="37">
        <v>29.8</v>
      </c>
      <c r="I25" s="37">
        <v>29.6</v>
      </c>
      <c r="J25" s="37">
        <v>28.9</v>
      </c>
      <c r="K25" s="37">
        <v>28.4</v>
      </c>
      <c r="L25" s="37">
        <v>27.4</v>
      </c>
      <c r="M25" s="37">
        <v>26.4</v>
      </c>
      <c r="N25" s="37">
        <v>25.4</v>
      </c>
      <c r="O25" s="37">
        <v>24.3</v>
      </c>
      <c r="P25" s="37">
        <v>23.3</v>
      </c>
      <c r="Q25" s="37">
        <v>22.3</v>
      </c>
      <c r="R25" s="37">
        <v>21.3</v>
      </c>
      <c r="S25" s="37">
        <v>20.3</v>
      </c>
      <c r="T25" s="37">
        <v>19.3</v>
      </c>
      <c r="U25" s="37">
        <v>18.899999999999999</v>
      </c>
      <c r="V25" s="37">
        <v>18.5</v>
      </c>
      <c r="W25" s="37">
        <v>18</v>
      </c>
      <c r="Y25" s="37"/>
      <c r="Z25" s="36" t="s">
        <v>13</v>
      </c>
      <c r="AA25" s="37">
        <v>5.9</v>
      </c>
      <c r="AB25" s="37">
        <v>5.7</v>
      </c>
      <c r="AC25" s="37">
        <v>5.3</v>
      </c>
      <c r="AD25" s="37">
        <v>4.9000000000000004</v>
      </c>
      <c r="AE25" s="37">
        <v>4.5999999999999996</v>
      </c>
      <c r="AF25" s="37">
        <v>4.2</v>
      </c>
      <c r="AG25" s="37">
        <v>4</v>
      </c>
      <c r="AH25" s="37">
        <v>3.8</v>
      </c>
      <c r="AI25" s="37">
        <v>3.6</v>
      </c>
      <c r="AJ25" s="37">
        <v>3.5</v>
      </c>
      <c r="AK25" s="37">
        <v>3.3</v>
      </c>
      <c r="AL25" s="37">
        <v>3</v>
      </c>
      <c r="AM25" s="37">
        <v>2.7</v>
      </c>
      <c r="AN25" s="37">
        <v>2.2000000000000002</v>
      </c>
      <c r="AO25" s="37">
        <v>1.8</v>
      </c>
      <c r="AP25" s="37">
        <v>1.5</v>
      </c>
      <c r="AQ25" s="37">
        <v>1.2</v>
      </c>
      <c r="AR25" s="37">
        <v>1</v>
      </c>
      <c r="AS25" s="37">
        <v>0.9</v>
      </c>
      <c r="AT25" s="37">
        <v>0.8</v>
      </c>
      <c r="AU25" s="37">
        <v>0.7</v>
      </c>
      <c r="AW25" s="37"/>
      <c r="AX25" s="36" t="s">
        <v>13</v>
      </c>
      <c r="AY25" s="37">
        <v>3</v>
      </c>
      <c r="AZ25" s="37">
        <v>3</v>
      </c>
      <c r="BA25" s="37">
        <v>2.8</v>
      </c>
      <c r="BB25" s="37">
        <v>2.7</v>
      </c>
      <c r="BC25" s="37">
        <v>2.7</v>
      </c>
      <c r="BD25" s="37">
        <v>2.6</v>
      </c>
      <c r="BE25" s="37">
        <v>2.7</v>
      </c>
      <c r="BF25" s="37">
        <v>2.8</v>
      </c>
      <c r="BG25" s="37">
        <v>2.7</v>
      </c>
      <c r="BH25" s="37">
        <v>2.8</v>
      </c>
      <c r="BI25" s="37">
        <v>2.6</v>
      </c>
      <c r="BJ25" s="37">
        <v>2.4</v>
      </c>
      <c r="BK25" s="37">
        <v>2.2999999999999998</v>
      </c>
      <c r="BL25" s="37">
        <v>2</v>
      </c>
      <c r="BM25" s="37">
        <v>1.7</v>
      </c>
      <c r="BN25" s="37">
        <v>1.5</v>
      </c>
      <c r="BO25" s="37">
        <v>1.3</v>
      </c>
      <c r="BP25" s="37">
        <v>1.1000000000000001</v>
      </c>
      <c r="BQ25" s="37">
        <v>1</v>
      </c>
      <c r="BR25" s="37">
        <v>0.9</v>
      </c>
      <c r="BS25" s="37">
        <v>0.8</v>
      </c>
      <c r="BU25" s="37"/>
      <c r="BV25" s="36" t="s">
        <v>13</v>
      </c>
      <c r="BW25" s="37">
        <v>0.3</v>
      </c>
      <c r="BX25" s="37">
        <v>0.3</v>
      </c>
      <c r="BY25" s="37">
        <v>0.3</v>
      </c>
      <c r="BZ25" s="37">
        <v>0.3</v>
      </c>
      <c r="CA25" s="37">
        <v>0.3</v>
      </c>
      <c r="CB25" s="37">
        <v>0.3</v>
      </c>
      <c r="CC25" s="37">
        <v>0.3</v>
      </c>
      <c r="CD25" s="37">
        <v>0.3</v>
      </c>
      <c r="CE25" s="37">
        <v>0.3</v>
      </c>
      <c r="CF25" s="37">
        <v>0.2</v>
      </c>
      <c r="CG25" s="37">
        <v>0.2</v>
      </c>
      <c r="CH25" s="37">
        <v>0.2</v>
      </c>
      <c r="CI25" s="37">
        <v>0.1</v>
      </c>
      <c r="CJ25" s="37">
        <v>0.1</v>
      </c>
      <c r="CK25" s="37">
        <v>0.1</v>
      </c>
      <c r="CL25" s="37">
        <v>0.1</v>
      </c>
      <c r="CM25" s="37">
        <v>0.1</v>
      </c>
      <c r="CN25" s="37">
        <v>0.1</v>
      </c>
      <c r="CO25" s="37">
        <v>0</v>
      </c>
      <c r="CP25" s="37">
        <v>0</v>
      </c>
      <c r="CQ25" s="37">
        <v>0</v>
      </c>
      <c r="CS25" s="37"/>
      <c r="CT25" s="36" t="s">
        <v>13</v>
      </c>
      <c r="CU25" s="37">
        <v>1</v>
      </c>
      <c r="CV25" s="37">
        <v>1</v>
      </c>
      <c r="CW25" s="37">
        <v>1</v>
      </c>
      <c r="CX25" s="37">
        <v>1</v>
      </c>
      <c r="CY25" s="37">
        <v>1</v>
      </c>
      <c r="CZ25" s="37">
        <v>0.8</v>
      </c>
      <c r="DA25" s="37">
        <v>0.8</v>
      </c>
      <c r="DB25" s="37">
        <v>0.7</v>
      </c>
      <c r="DC25" s="37">
        <v>0.8</v>
      </c>
      <c r="DD25" s="37">
        <v>0.7</v>
      </c>
      <c r="DE25" s="37">
        <v>0.7</v>
      </c>
      <c r="DF25" s="37">
        <v>0.6</v>
      </c>
      <c r="DG25" s="37">
        <v>0.6</v>
      </c>
      <c r="DH25" s="37">
        <v>0.6</v>
      </c>
      <c r="DI25" s="37">
        <v>0.5</v>
      </c>
      <c r="DJ25" s="37">
        <v>0.5</v>
      </c>
      <c r="DK25" s="37">
        <v>0.5</v>
      </c>
      <c r="DL25" s="37">
        <v>0.5</v>
      </c>
      <c r="DM25" s="37">
        <v>0.5</v>
      </c>
      <c r="DN25" s="37">
        <v>0.4</v>
      </c>
      <c r="DO25" s="37">
        <v>0.4</v>
      </c>
      <c r="DQ25" s="37"/>
      <c r="DR25" s="36" t="s">
        <v>13</v>
      </c>
      <c r="DS25" s="37">
        <v>0.5</v>
      </c>
      <c r="DT25" s="37">
        <v>0.5</v>
      </c>
      <c r="DU25" s="37">
        <v>0.5</v>
      </c>
      <c r="DV25" s="37">
        <v>0.5</v>
      </c>
      <c r="DW25" s="37">
        <v>0.6</v>
      </c>
      <c r="DX25" s="37">
        <v>0.7</v>
      </c>
      <c r="DY25" s="37">
        <v>0.8</v>
      </c>
      <c r="DZ25" s="37">
        <v>0.8</v>
      </c>
      <c r="EA25" s="37">
        <v>0.8</v>
      </c>
      <c r="EB25" s="37">
        <v>0.9</v>
      </c>
      <c r="EC25" s="37">
        <v>0.9</v>
      </c>
      <c r="ED25" s="37">
        <v>0.8</v>
      </c>
      <c r="EE25" s="37">
        <v>0.8</v>
      </c>
      <c r="EF25" s="37">
        <v>0.8</v>
      </c>
      <c r="EG25" s="37">
        <v>0.8</v>
      </c>
      <c r="EH25" s="37">
        <v>0.7</v>
      </c>
      <c r="EI25" s="37">
        <v>0.7</v>
      </c>
      <c r="EJ25" s="37">
        <v>0.7</v>
      </c>
      <c r="EK25" s="37">
        <v>0.7</v>
      </c>
      <c r="EL25" s="37">
        <v>0.6</v>
      </c>
      <c r="EM25" s="37">
        <v>0.6</v>
      </c>
      <c r="EO25" s="37"/>
      <c r="EP25" s="36" t="s">
        <v>13</v>
      </c>
      <c r="EQ25" s="37">
        <v>1.7</v>
      </c>
      <c r="ER25" s="37">
        <v>1.8</v>
      </c>
      <c r="ES25" s="37">
        <v>1.8</v>
      </c>
      <c r="ET25" s="37">
        <v>1.8</v>
      </c>
      <c r="EU25" s="37">
        <v>1.7</v>
      </c>
      <c r="EV25" s="37">
        <v>1.7</v>
      </c>
      <c r="EW25" s="37">
        <v>1.6</v>
      </c>
      <c r="EX25" s="37">
        <v>1.6</v>
      </c>
      <c r="EY25" s="37">
        <v>1.5</v>
      </c>
      <c r="EZ25" s="37">
        <v>1.4</v>
      </c>
      <c r="FA25" s="37">
        <v>1.3</v>
      </c>
      <c r="FB25" s="37">
        <v>1.3</v>
      </c>
      <c r="FC25" s="37">
        <v>1.3</v>
      </c>
      <c r="FD25" s="37">
        <v>1.2</v>
      </c>
      <c r="FE25" s="37">
        <v>1.1000000000000001</v>
      </c>
      <c r="FF25" s="37">
        <v>1</v>
      </c>
      <c r="FG25" s="37">
        <v>1</v>
      </c>
      <c r="FH25" s="37">
        <v>0.9</v>
      </c>
      <c r="FI25" s="37">
        <v>0.9</v>
      </c>
      <c r="FJ25" s="37">
        <v>0.9</v>
      </c>
      <c r="FK25" s="37">
        <v>0.9</v>
      </c>
    </row>
    <row r="26" spans="1:167" ht="14.5">
      <c r="A26" s="37"/>
      <c r="B26" s="36" t="s">
        <v>191</v>
      </c>
      <c r="C26" s="37">
        <v>0</v>
      </c>
      <c r="D26" s="37">
        <v>0</v>
      </c>
      <c r="E26" s="37">
        <v>0</v>
      </c>
      <c r="F26" s="37">
        <v>0</v>
      </c>
      <c r="G26" s="37">
        <v>0</v>
      </c>
      <c r="H26" s="37">
        <v>0</v>
      </c>
      <c r="I26" s="37">
        <v>0</v>
      </c>
      <c r="J26" s="37">
        <v>0</v>
      </c>
      <c r="K26" s="37">
        <v>0</v>
      </c>
      <c r="L26" s="37">
        <v>0</v>
      </c>
      <c r="M26" s="37">
        <v>0</v>
      </c>
      <c r="N26" s="37">
        <v>0</v>
      </c>
      <c r="O26" s="37">
        <v>0</v>
      </c>
      <c r="P26" s="37">
        <v>0</v>
      </c>
      <c r="Q26" s="37">
        <v>0</v>
      </c>
      <c r="R26" s="37">
        <v>0</v>
      </c>
      <c r="S26" s="37">
        <v>0</v>
      </c>
      <c r="T26" s="37">
        <v>0</v>
      </c>
      <c r="U26" s="37">
        <v>0</v>
      </c>
      <c r="V26" s="37">
        <v>0</v>
      </c>
      <c r="W26" s="37">
        <v>0</v>
      </c>
      <c r="Y26" s="37"/>
      <c r="Z26" s="36" t="s">
        <v>191</v>
      </c>
      <c r="AA26" s="37">
        <v>0</v>
      </c>
      <c r="AB26" s="37">
        <v>0</v>
      </c>
      <c r="AC26" s="37">
        <v>0</v>
      </c>
      <c r="AD26" s="37">
        <v>0</v>
      </c>
      <c r="AE26" s="37">
        <v>0</v>
      </c>
      <c r="AF26" s="37">
        <v>0</v>
      </c>
      <c r="AG26" s="37">
        <v>0</v>
      </c>
      <c r="AH26" s="37">
        <v>0</v>
      </c>
      <c r="AI26" s="37">
        <v>0</v>
      </c>
      <c r="AJ26" s="37">
        <v>0</v>
      </c>
      <c r="AK26" s="37">
        <v>0</v>
      </c>
      <c r="AL26" s="37">
        <v>0</v>
      </c>
      <c r="AM26" s="37">
        <v>0</v>
      </c>
      <c r="AN26" s="37">
        <v>0</v>
      </c>
      <c r="AO26" s="37">
        <v>0</v>
      </c>
      <c r="AP26" s="37">
        <v>0</v>
      </c>
      <c r="AQ26" s="37">
        <v>0</v>
      </c>
      <c r="AR26" s="37">
        <v>0</v>
      </c>
      <c r="AS26" s="37">
        <v>0</v>
      </c>
      <c r="AT26" s="37">
        <v>0</v>
      </c>
      <c r="AU26" s="37">
        <v>0</v>
      </c>
      <c r="AW26" s="37"/>
      <c r="AX26" s="36" t="s">
        <v>191</v>
      </c>
      <c r="AY26" s="37">
        <v>0</v>
      </c>
      <c r="AZ26" s="37">
        <v>0</v>
      </c>
      <c r="BA26" s="37">
        <v>0</v>
      </c>
      <c r="BB26" s="37">
        <v>0</v>
      </c>
      <c r="BC26" s="37">
        <v>0</v>
      </c>
      <c r="BD26" s="37">
        <v>0</v>
      </c>
      <c r="BE26" s="37">
        <v>0</v>
      </c>
      <c r="BF26" s="37">
        <v>0</v>
      </c>
      <c r="BG26" s="37">
        <v>0</v>
      </c>
      <c r="BH26" s="37">
        <v>0</v>
      </c>
      <c r="BI26" s="37">
        <v>0</v>
      </c>
      <c r="BJ26" s="37">
        <v>0</v>
      </c>
      <c r="BK26" s="37">
        <v>0</v>
      </c>
      <c r="BL26" s="37">
        <v>0</v>
      </c>
      <c r="BM26" s="37">
        <v>0</v>
      </c>
      <c r="BN26" s="37">
        <v>0</v>
      </c>
      <c r="BO26" s="37">
        <v>0</v>
      </c>
      <c r="BP26" s="37">
        <v>0</v>
      </c>
      <c r="BQ26" s="37">
        <v>0</v>
      </c>
      <c r="BR26" s="37">
        <v>0</v>
      </c>
      <c r="BS26" s="37">
        <v>0</v>
      </c>
      <c r="BU26" s="37"/>
      <c r="BV26" s="36" t="s">
        <v>191</v>
      </c>
      <c r="BW26" s="37">
        <v>0</v>
      </c>
      <c r="BX26" s="37">
        <v>0</v>
      </c>
      <c r="BY26" s="37">
        <v>0</v>
      </c>
      <c r="BZ26" s="37">
        <v>0</v>
      </c>
      <c r="CA26" s="37">
        <v>0</v>
      </c>
      <c r="CB26" s="37">
        <v>0</v>
      </c>
      <c r="CC26" s="37">
        <v>0</v>
      </c>
      <c r="CD26" s="37">
        <v>0</v>
      </c>
      <c r="CE26" s="37">
        <v>0</v>
      </c>
      <c r="CF26" s="37">
        <v>0</v>
      </c>
      <c r="CG26" s="37">
        <v>0</v>
      </c>
      <c r="CH26" s="37">
        <v>0</v>
      </c>
      <c r="CI26" s="37">
        <v>0</v>
      </c>
      <c r="CJ26" s="37">
        <v>0</v>
      </c>
      <c r="CK26" s="37">
        <v>0</v>
      </c>
      <c r="CL26" s="37">
        <v>0</v>
      </c>
      <c r="CM26" s="37">
        <v>0</v>
      </c>
      <c r="CN26" s="37">
        <v>0</v>
      </c>
      <c r="CO26" s="37">
        <v>0</v>
      </c>
      <c r="CP26" s="37">
        <v>0</v>
      </c>
      <c r="CQ26" s="37">
        <v>0</v>
      </c>
      <c r="CS26" s="37"/>
      <c r="CT26" s="36" t="s">
        <v>191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191</v>
      </c>
      <c r="DS26" s="37">
        <v>0</v>
      </c>
      <c r="DT26" s="37">
        <v>0</v>
      </c>
      <c r="DU26" s="37">
        <v>0</v>
      </c>
      <c r="DV26" s="37">
        <v>0</v>
      </c>
      <c r="DW26" s="37">
        <v>0</v>
      </c>
      <c r="DX26" s="37">
        <v>0</v>
      </c>
      <c r="DY26" s="37">
        <v>0</v>
      </c>
      <c r="DZ26" s="37">
        <v>0</v>
      </c>
      <c r="EA26" s="37">
        <v>0</v>
      </c>
      <c r="EB26" s="37">
        <v>0</v>
      </c>
      <c r="EC26" s="37">
        <v>0</v>
      </c>
      <c r="ED26" s="37">
        <v>0</v>
      </c>
      <c r="EE26" s="37">
        <v>0</v>
      </c>
      <c r="EF26" s="37">
        <v>0</v>
      </c>
      <c r="EG26" s="37">
        <v>0</v>
      </c>
      <c r="EH26" s="37">
        <v>0</v>
      </c>
      <c r="EI26" s="37">
        <v>0</v>
      </c>
      <c r="EJ26" s="37">
        <v>0</v>
      </c>
      <c r="EK26" s="37">
        <v>0</v>
      </c>
      <c r="EL26" s="37">
        <v>0</v>
      </c>
      <c r="EM26" s="37">
        <v>0</v>
      </c>
      <c r="EO26" s="37"/>
      <c r="EP26" s="36" t="s">
        <v>191</v>
      </c>
      <c r="EQ26" s="37">
        <v>0</v>
      </c>
      <c r="ER26" s="37">
        <v>0</v>
      </c>
      <c r="ES26" s="37">
        <v>0</v>
      </c>
      <c r="ET26" s="37">
        <v>0</v>
      </c>
      <c r="EU26" s="37">
        <v>0</v>
      </c>
      <c r="EV26" s="37">
        <v>0</v>
      </c>
      <c r="EW26" s="37">
        <v>0</v>
      </c>
      <c r="EX26" s="37">
        <v>0</v>
      </c>
      <c r="EY26" s="37">
        <v>0</v>
      </c>
      <c r="EZ26" s="37">
        <v>0</v>
      </c>
      <c r="FA26" s="37">
        <v>0</v>
      </c>
      <c r="FB26" s="37">
        <v>0</v>
      </c>
      <c r="FC26" s="37">
        <v>0</v>
      </c>
      <c r="FD26" s="37">
        <v>0</v>
      </c>
      <c r="FE26" s="37">
        <v>0</v>
      </c>
      <c r="FF26" s="37">
        <v>0</v>
      </c>
      <c r="FG26" s="37">
        <v>0</v>
      </c>
      <c r="FH26" s="37">
        <v>0</v>
      </c>
      <c r="FI26" s="37">
        <v>0</v>
      </c>
      <c r="FJ26" s="37">
        <v>0</v>
      </c>
      <c r="FK26" s="37">
        <v>0</v>
      </c>
    </row>
    <row r="27" spans="1:167" ht="15.5">
      <c r="A27" s="37"/>
      <c r="B27" s="21" t="s">
        <v>163</v>
      </c>
      <c r="C27" s="37">
        <v>0.3</v>
      </c>
      <c r="D27" s="37">
        <v>0.3</v>
      </c>
      <c r="E27" s="37">
        <v>0.2</v>
      </c>
      <c r="F27" s="37">
        <v>0.2</v>
      </c>
      <c r="G27" s="37">
        <v>0.2</v>
      </c>
      <c r="H27" s="37">
        <v>0.2</v>
      </c>
      <c r="I27" s="37">
        <v>0.2</v>
      </c>
      <c r="J27" s="37">
        <v>0.2</v>
      </c>
      <c r="K27" s="37">
        <v>0.2</v>
      </c>
      <c r="L27" s="37">
        <v>0.2</v>
      </c>
      <c r="M27" s="37">
        <v>0.3</v>
      </c>
      <c r="N27" s="37">
        <v>0.3</v>
      </c>
      <c r="O27" s="37">
        <v>0.3</v>
      </c>
      <c r="P27" s="37">
        <v>0.3</v>
      </c>
      <c r="Q27" s="37">
        <v>0.4</v>
      </c>
      <c r="R27" s="37">
        <v>0.4</v>
      </c>
      <c r="S27" s="37">
        <v>0.5</v>
      </c>
      <c r="T27" s="37">
        <v>0.5</v>
      </c>
      <c r="U27" s="37">
        <v>0.5</v>
      </c>
      <c r="V27" s="37">
        <v>0.6</v>
      </c>
      <c r="W27" s="37">
        <v>0.6</v>
      </c>
      <c r="Y27" s="37"/>
      <c r="Z27" s="21" t="s">
        <v>163</v>
      </c>
      <c r="AA27" s="37">
        <v>0</v>
      </c>
      <c r="AB27" s="37">
        <v>0</v>
      </c>
      <c r="AC27" s="37">
        <v>0</v>
      </c>
      <c r="AD27" s="37">
        <v>0</v>
      </c>
      <c r="AE27" s="37">
        <v>0</v>
      </c>
      <c r="AF27" s="37">
        <v>0</v>
      </c>
      <c r="AG27" s="37">
        <v>0</v>
      </c>
      <c r="AH27" s="37">
        <v>0</v>
      </c>
      <c r="AI27" s="37">
        <v>0</v>
      </c>
      <c r="AJ27" s="37">
        <v>0</v>
      </c>
      <c r="AK27" s="37">
        <v>0</v>
      </c>
      <c r="AL27" s="37">
        <v>0</v>
      </c>
      <c r="AM27" s="37">
        <v>0</v>
      </c>
      <c r="AN27" s="37">
        <v>0</v>
      </c>
      <c r="AO27" s="37">
        <v>0.1</v>
      </c>
      <c r="AP27" s="37">
        <v>0.1</v>
      </c>
      <c r="AQ27" s="37">
        <v>0.1</v>
      </c>
      <c r="AR27" s="37">
        <v>0.1</v>
      </c>
      <c r="AS27" s="37">
        <v>0.1</v>
      </c>
      <c r="AT27" s="37">
        <v>0.1</v>
      </c>
      <c r="AU27" s="37">
        <v>0.1</v>
      </c>
      <c r="AW27" s="37"/>
      <c r="AX27" s="21" t="s">
        <v>163</v>
      </c>
      <c r="AY27" s="37">
        <v>0.4</v>
      </c>
      <c r="AZ27" s="37">
        <v>0.4</v>
      </c>
      <c r="BA27" s="37">
        <v>0.4</v>
      </c>
      <c r="BB27" s="37">
        <v>0.5</v>
      </c>
      <c r="BC27" s="37">
        <v>0.5</v>
      </c>
      <c r="BD27" s="37">
        <v>0.5</v>
      </c>
      <c r="BE27" s="37">
        <v>0.5</v>
      </c>
      <c r="BF27" s="37">
        <v>0.6</v>
      </c>
      <c r="BG27" s="37">
        <v>0.6</v>
      </c>
      <c r="BH27" s="37">
        <v>0.7</v>
      </c>
      <c r="BI27" s="37">
        <v>0.7</v>
      </c>
      <c r="BJ27" s="37">
        <v>0.8</v>
      </c>
      <c r="BK27" s="37">
        <v>0.9</v>
      </c>
      <c r="BL27" s="37">
        <v>1</v>
      </c>
      <c r="BM27" s="37">
        <v>1.1000000000000001</v>
      </c>
      <c r="BN27" s="37">
        <v>1.2</v>
      </c>
      <c r="BO27" s="37">
        <v>1.4</v>
      </c>
      <c r="BP27" s="37">
        <v>1.5</v>
      </c>
      <c r="BQ27" s="37">
        <v>1.6</v>
      </c>
      <c r="BR27" s="37">
        <v>1.6</v>
      </c>
      <c r="BS27" s="37">
        <v>1.7</v>
      </c>
      <c r="BU27" s="37"/>
      <c r="BV27" s="21" t="s">
        <v>163</v>
      </c>
      <c r="BW27" s="37">
        <v>0.3</v>
      </c>
      <c r="BX27" s="37">
        <v>0.3</v>
      </c>
      <c r="BY27" s="37">
        <v>0.3</v>
      </c>
      <c r="BZ27" s="37">
        <v>0.3</v>
      </c>
      <c r="CA27" s="37">
        <v>0.3</v>
      </c>
      <c r="CB27" s="37">
        <v>0.4</v>
      </c>
      <c r="CC27" s="37">
        <v>0.3</v>
      </c>
      <c r="CD27" s="37">
        <v>0.3</v>
      </c>
      <c r="CE27" s="37">
        <v>0.3</v>
      </c>
      <c r="CF27" s="37">
        <v>0.3</v>
      </c>
      <c r="CG27" s="37">
        <v>0.2</v>
      </c>
      <c r="CH27" s="37">
        <v>0.2</v>
      </c>
      <c r="CI27" s="37">
        <v>0.1</v>
      </c>
      <c r="CJ27" s="37">
        <v>0.1</v>
      </c>
      <c r="CK27" s="37">
        <v>0.1</v>
      </c>
      <c r="CL27" s="37">
        <v>0</v>
      </c>
      <c r="CM27" s="37">
        <v>0</v>
      </c>
      <c r="CN27" s="37">
        <v>0</v>
      </c>
      <c r="CO27" s="37">
        <v>0</v>
      </c>
      <c r="CP27" s="37">
        <v>0</v>
      </c>
      <c r="CQ27" s="37">
        <v>0</v>
      </c>
      <c r="CS27" s="37"/>
      <c r="CT27" s="21" t="s">
        <v>163</v>
      </c>
      <c r="CU27" s="37">
        <v>0.5</v>
      </c>
      <c r="CV27" s="37">
        <v>0.4</v>
      </c>
      <c r="CW27" s="37">
        <v>0.4</v>
      </c>
      <c r="CX27" s="37">
        <v>0.4</v>
      </c>
      <c r="CY27" s="37">
        <v>0.4</v>
      </c>
      <c r="CZ27" s="37">
        <v>0.3</v>
      </c>
      <c r="DA27" s="37">
        <v>0.3</v>
      </c>
      <c r="DB27" s="37">
        <v>0.3</v>
      </c>
      <c r="DC27" s="37">
        <v>0.4</v>
      </c>
      <c r="DD27" s="37">
        <v>0.4</v>
      </c>
      <c r="DE27" s="37">
        <v>0.4</v>
      </c>
      <c r="DF27" s="37">
        <v>0.4</v>
      </c>
      <c r="DG27" s="37">
        <v>0.5</v>
      </c>
      <c r="DH27" s="37">
        <v>0.5</v>
      </c>
      <c r="DI27" s="37">
        <v>0.6</v>
      </c>
      <c r="DJ27" s="37">
        <v>0.7</v>
      </c>
      <c r="DK27" s="37">
        <v>0.8</v>
      </c>
      <c r="DL27" s="37">
        <v>0.9</v>
      </c>
      <c r="DM27" s="37">
        <v>1</v>
      </c>
      <c r="DN27" s="37">
        <v>1</v>
      </c>
      <c r="DO27" s="37">
        <v>1.1000000000000001</v>
      </c>
      <c r="DQ27" s="37"/>
      <c r="DR27" s="21" t="s">
        <v>163</v>
      </c>
      <c r="DS27" s="37">
        <v>0.7</v>
      </c>
      <c r="DT27" s="37">
        <v>0.6</v>
      </c>
      <c r="DU27" s="37">
        <v>0.6</v>
      </c>
      <c r="DV27" s="37">
        <v>0.6</v>
      </c>
      <c r="DW27" s="37">
        <v>0.7</v>
      </c>
      <c r="DX27" s="37">
        <v>0.8</v>
      </c>
      <c r="DY27" s="37">
        <v>0.9</v>
      </c>
      <c r="DZ27" s="37">
        <v>0.9</v>
      </c>
      <c r="EA27" s="37">
        <v>0.9</v>
      </c>
      <c r="EB27" s="37">
        <v>0.9</v>
      </c>
      <c r="EC27" s="37">
        <v>0.9</v>
      </c>
      <c r="ED27" s="37">
        <v>0.8</v>
      </c>
      <c r="EE27" s="37">
        <v>0.7</v>
      </c>
      <c r="EF27" s="37">
        <v>0.6</v>
      </c>
      <c r="EG27" s="37">
        <v>0.5</v>
      </c>
      <c r="EH27" s="37">
        <v>0.4</v>
      </c>
      <c r="EI27" s="37">
        <v>0.4</v>
      </c>
      <c r="EJ27" s="37">
        <v>0.4</v>
      </c>
      <c r="EK27" s="37">
        <v>0.3</v>
      </c>
      <c r="EL27" s="37">
        <v>0.3</v>
      </c>
      <c r="EM27" s="37">
        <v>0.3</v>
      </c>
      <c r="EO27" s="37"/>
      <c r="EP27" s="21" t="s">
        <v>163</v>
      </c>
      <c r="EQ27" s="37">
        <v>0.5</v>
      </c>
      <c r="ER27" s="37">
        <v>0.5</v>
      </c>
      <c r="ES27" s="37">
        <v>0.5</v>
      </c>
      <c r="ET27" s="37">
        <v>0.5</v>
      </c>
      <c r="EU27" s="37">
        <v>0.4</v>
      </c>
      <c r="EV27" s="37">
        <v>0.4</v>
      </c>
      <c r="EW27" s="37">
        <v>0.4</v>
      </c>
      <c r="EX27" s="37">
        <v>0.4</v>
      </c>
      <c r="EY27" s="37">
        <v>0.4</v>
      </c>
      <c r="EZ27" s="37">
        <v>0.4</v>
      </c>
      <c r="FA27" s="37">
        <v>0.4</v>
      </c>
      <c r="FB27" s="37">
        <v>0.4</v>
      </c>
      <c r="FC27" s="37">
        <v>0.4</v>
      </c>
      <c r="FD27" s="37">
        <v>0.4</v>
      </c>
      <c r="FE27" s="37">
        <v>0.5</v>
      </c>
      <c r="FF27" s="37">
        <v>0.5</v>
      </c>
      <c r="FG27" s="37">
        <v>0.6</v>
      </c>
      <c r="FH27" s="37">
        <v>0.6</v>
      </c>
      <c r="FI27" s="37">
        <v>0.7</v>
      </c>
      <c r="FJ27" s="37">
        <v>0.7</v>
      </c>
      <c r="FK27" s="37">
        <v>0.7</v>
      </c>
    </row>
    <row r="28" spans="1:167" ht="14.5">
      <c r="A28" s="37"/>
      <c r="B28" s="36" t="s">
        <v>15</v>
      </c>
      <c r="C28" s="37">
        <v>2.7</v>
      </c>
      <c r="D28" s="37">
        <v>2.5</v>
      </c>
      <c r="E28" s="37">
        <v>2.2999999999999998</v>
      </c>
      <c r="F28" s="37">
        <v>2.4</v>
      </c>
      <c r="G28" s="37">
        <v>2.4</v>
      </c>
      <c r="H28" s="37">
        <v>2.2999999999999998</v>
      </c>
      <c r="I28" s="37">
        <v>2.2999999999999998</v>
      </c>
      <c r="J28" s="37">
        <v>2.2999999999999998</v>
      </c>
      <c r="K28" s="37">
        <v>2.2999999999999998</v>
      </c>
      <c r="L28" s="37">
        <v>2.2000000000000002</v>
      </c>
      <c r="M28" s="37">
        <v>2.1</v>
      </c>
      <c r="N28" s="37">
        <v>2</v>
      </c>
      <c r="O28" s="37">
        <v>1.8</v>
      </c>
      <c r="P28" s="37">
        <v>1.7</v>
      </c>
      <c r="Q28" s="37">
        <v>1.5</v>
      </c>
      <c r="R28" s="37">
        <v>1.4</v>
      </c>
      <c r="S28" s="37">
        <v>1.2</v>
      </c>
      <c r="T28" s="37">
        <v>1.1000000000000001</v>
      </c>
      <c r="U28" s="37">
        <v>1</v>
      </c>
      <c r="V28" s="37">
        <v>1</v>
      </c>
      <c r="W28" s="37">
        <v>0.9</v>
      </c>
      <c r="Y28" s="37"/>
      <c r="Z28" s="36" t="s">
        <v>15</v>
      </c>
      <c r="AA28" s="37">
        <v>0.4</v>
      </c>
      <c r="AB28" s="37">
        <v>0.3</v>
      </c>
      <c r="AC28" s="37">
        <v>0.4</v>
      </c>
      <c r="AD28" s="37">
        <v>0.3</v>
      </c>
      <c r="AE28" s="37">
        <v>0.3</v>
      </c>
      <c r="AF28" s="37">
        <v>0.4</v>
      </c>
      <c r="AG28" s="37">
        <v>0.4</v>
      </c>
      <c r="AH28" s="37">
        <v>0.4</v>
      </c>
      <c r="AI28" s="37">
        <v>0.5</v>
      </c>
      <c r="AJ28" s="37">
        <v>0.5</v>
      </c>
      <c r="AK28" s="37">
        <v>0.5</v>
      </c>
      <c r="AL28" s="37">
        <v>0.5</v>
      </c>
      <c r="AM28" s="37">
        <v>0.4</v>
      </c>
      <c r="AN28" s="37">
        <v>0.4</v>
      </c>
      <c r="AO28" s="37">
        <v>0.3</v>
      </c>
      <c r="AP28" s="37">
        <v>0.3</v>
      </c>
      <c r="AQ28" s="37">
        <v>0.3</v>
      </c>
      <c r="AR28" s="37">
        <v>0.2</v>
      </c>
      <c r="AS28" s="37">
        <v>0.2</v>
      </c>
      <c r="AT28" s="37">
        <v>0.2</v>
      </c>
      <c r="AU28" s="37">
        <v>0.2</v>
      </c>
      <c r="AW28" s="37"/>
      <c r="AX28" s="36" t="s">
        <v>15</v>
      </c>
      <c r="AY28" s="37">
        <v>0.6</v>
      </c>
      <c r="AZ28" s="37">
        <v>0.7</v>
      </c>
      <c r="BA28" s="37">
        <v>0.6</v>
      </c>
      <c r="BB28" s="37">
        <v>0.7</v>
      </c>
      <c r="BC28" s="37">
        <v>0.7</v>
      </c>
      <c r="BD28" s="37">
        <v>0.7</v>
      </c>
      <c r="BE28" s="37">
        <v>0.8</v>
      </c>
      <c r="BF28" s="37">
        <v>0.8</v>
      </c>
      <c r="BG28" s="37">
        <v>0.8</v>
      </c>
      <c r="BH28" s="37">
        <v>0.8</v>
      </c>
      <c r="BI28" s="37">
        <v>0.7</v>
      </c>
      <c r="BJ28" s="37">
        <v>0.6</v>
      </c>
      <c r="BK28" s="37">
        <v>0.6</v>
      </c>
      <c r="BL28" s="37">
        <v>0.5</v>
      </c>
      <c r="BM28" s="37">
        <v>0.4</v>
      </c>
      <c r="BN28" s="37">
        <v>0.3</v>
      </c>
      <c r="BO28" s="37">
        <v>0.2</v>
      </c>
      <c r="BP28" s="37">
        <v>0.2</v>
      </c>
      <c r="BQ28" s="37">
        <v>0.1</v>
      </c>
      <c r="BR28" s="37">
        <v>0.1</v>
      </c>
      <c r="BS28" s="37">
        <v>0.1</v>
      </c>
      <c r="BU28" s="37"/>
      <c r="BV28" s="36" t="s">
        <v>15</v>
      </c>
      <c r="BW28" s="37">
        <v>0.5</v>
      </c>
      <c r="BX28" s="37">
        <v>0.5</v>
      </c>
      <c r="BY28" s="37">
        <v>0.6</v>
      </c>
      <c r="BZ28" s="37">
        <v>0.5</v>
      </c>
      <c r="CA28" s="37">
        <v>0.6</v>
      </c>
      <c r="CB28" s="37">
        <v>0.7</v>
      </c>
      <c r="CC28" s="37">
        <v>0.6</v>
      </c>
      <c r="CD28" s="37">
        <v>0.6</v>
      </c>
      <c r="CE28" s="37">
        <v>0.6</v>
      </c>
      <c r="CF28" s="37">
        <v>0.5</v>
      </c>
      <c r="CG28" s="37">
        <v>0.5</v>
      </c>
      <c r="CH28" s="37">
        <v>0.4</v>
      </c>
      <c r="CI28" s="37">
        <v>0.3</v>
      </c>
      <c r="CJ28" s="37">
        <v>0.2</v>
      </c>
      <c r="CK28" s="37">
        <v>0.2</v>
      </c>
      <c r="CL28" s="37">
        <v>0.2</v>
      </c>
      <c r="CM28" s="37">
        <v>0.2</v>
      </c>
      <c r="CN28" s="37">
        <v>0.2</v>
      </c>
      <c r="CO28" s="37">
        <v>0.2</v>
      </c>
      <c r="CP28" s="37">
        <v>0.2</v>
      </c>
      <c r="CQ28" s="37">
        <v>0.2</v>
      </c>
      <c r="CS28" s="37"/>
      <c r="CT28" s="36" t="s">
        <v>15</v>
      </c>
      <c r="CU28" s="37">
        <v>0.4</v>
      </c>
      <c r="CV28" s="37">
        <v>0.4</v>
      </c>
      <c r="CW28" s="37">
        <v>0.4</v>
      </c>
      <c r="CX28" s="37">
        <v>0.4</v>
      </c>
      <c r="CY28" s="37">
        <v>0.4</v>
      </c>
      <c r="CZ28" s="37">
        <v>0.3</v>
      </c>
      <c r="DA28" s="37">
        <v>0.3</v>
      </c>
      <c r="DB28" s="37">
        <v>0.3</v>
      </c>
      <c r="DC28" s="37">
        <v>0.3</v>
      </c>
      <c r="DD28" s="37">
        <v>0.3</v>
      </c>
      <c r="DE28" s="37">
        <v>0.2</v>
      </c>
      <c r="DF28" s="37">
        <v>0.2</v>
      </c>
      <c r="DG28" s="37">
        <v>0.2</v>
      </c>
      <c r="DH28" s="37">
        <v>0.2</v>
      </c>
      <c r="DI28" s="37">
        <v>0.2</v>
      </c>
      <c r="DJ28" s="37">
        <v>0.2</v>
      </c>
      <c r="DK28" s="37">
        <v>0.2</v>
      </c>
      <c r="DL28" s="37">
        <v>0.1</v>
      </c>
      <c r="DM28" s="37">
        <v>0.1</v>
      </c>
      <c r="DN28" s="37">
        <v>0.1</v>
      </c>
      <c r="DO28" s="37">
        <v>0.1</v>
      </c>
      <c r="DQ28" s="37"/>
      <c r="DR28" s="36" t="s">
        <v>15</v>
      </c>
      <c r="DS28" s="37">
        <v>0.1</v>
      </c>
      <c r="DT28" s="37">
        <v>0.1</v>
      </c>
      <c r="DU28" s="37">
        <v>0.1</v>
      </c>
      <c r="DV28" s="37">
        <v>0.1</v>
      </c>
      <c r="DW28" s="37">
        <v>0.1</v>
      </c>
      <c r="DX28" s="37">
        <v>0.1</v>
      </c>
      <c r="DY28" s="37">
        <v>0.1</v>
      </c>
      <c r="DZ28" s="37">
        <v>0.2</v>
      </c>
      <c r="EA28" s="37">
        <v>0.2</v>
      </c>
      <c r="EB28" s="37">
        <v>0.2</v>
      </c>
      <c r="EC28" s="37">
        <v>0.2</v>
      </c>
      <c r="ED28" s="37">
        <v>0.2</v>
      </c>
      <c r="EE28" s="37">
        <v>0.2</v>
      </c>
      <c r="EF28" s="37">
        <v>0.2</v>
      </c>
      <c r="EG28" s="37">
        <v>0.2</v>
      </c>
      <c r="EH28" s="37">
        <v>0.2</v>
      </c>
      <c r="EI28" s="37">
        <v>0.2</v>
      </c>
      <c r="EJ28" s="37">
        <v>0.2</v>
      </c>
      <c r="EK28" s="37">
        <v>0.2</v>
      </c>
      <c r="EL28" s="37">
        <v>0.2</v>
      </c>
      <c r="EM28" s="37">
        <v>0.2</v>
      </c>
      <c r="EO28" s="37"/>
      <c r="EP28" s="36" t="s">
        <v>15</v>
      </c>
      <c r="EQ28" s="37">
        <v>0.8</v>
      </c>
      <c r="ER28" s="37">
        <v>0.8</v>
      </c>
      <c r="ES28" s="37">
        <v>0.8</v>
      </c>
      <c r="ET28" s="37">
        <v>0.7</v>
      </c>
      <c r="EU28" s="37">
        <v>0.7</v>
      </c>
      <c r="EV28" s="37">
        <v>0.7</v>
      </c>
      <c r="EW28" s="37">
        <v>0.7</v>
      </c>
      <c r="EX28" s="37">
        <v>0.6</v>
      </c>
      <c r="EY28" s="37">
        <v>0.6</v>
      </c>
      <c r="EZ28" s="37">
        <v>0.5</v>
      </c>
      <c r="FA28" s="37">
        <v>0.5</v>
      </c>
      <c r="FB28" s="37">
        <v>0.5</v>
      </c>
      <c r="FC28" s="37">
        <v>0.5</v>
      </c>
      <c r="FD28" s="37">
        <v>0.5</v>
      </c>
      <c r="FE28" s="37">
        <v>0.5</v>
      </c>
      <c r="FF28" s="37">
        <v>0.4</v>
      </c>
      <c r="FG28" s="37">
        <v>0.4</v>
      </c>
      <c r="FH28" s="37">
        <v>0.4</v>
      </c>
      <c r="FI28" s="37">
        <v>0.4</v>
      </c>
      <c r="FJ28" s="37">
        <v>0.4</v>
      </c>
      <c r="FK28" s="37">
        <v>0.3</v>
      </c>
    </row>
    <row r="29" spans="1:167" ht="14.5">
      <c r="A29" s="206"/>
      <c r="B29" s="206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Y29" s="206"/>
      <c r="Z29" s="206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W29" s="206"/>
      <c r="AX29" s="206"/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U29" s="206"/>
      <c r="BV29" s="206"/>
      <c r="BW29" s="37"/>
      <c r="BX29" s="37"/>
      <c r="BY29" s="37"/>
      <c r="BZ29" s="37"/>
      <c r="CA29" s="37"/>
      <c r="CB29" s="37"/>
      <c r="CC29" s="37"/>
      <c r="CD29" s="37"/>
      <c r="CE29" s="37"/>
      <c r="CF29" s="37"/>
      <c r="CG29" s="37"/>
      <c r="CH29" s="37"/>
      <c r="CI29" s="37"/>
      <c r="CJ29" s="37"/>
      <c r="CK29" s="37"/>
      <c r="CL29" s="37"/>
      <c r="CM29" s="37"/>
      <c r="CN29" s="37"/>
      <c r="CO29" s="37"/>
      <c r="CP29" s="37"/>
      <c r="CQ29" s="37"/>
      <c r="CS29" s="206"/>
      <c r="CT29" s="206"/>
      <c r="CU29" s="37"/>
      <c r="CV29" s="37"/>
      <c r="CW29" s="37"/>
      <c r="CX29" s="37"/>
      <c r="CY29" s="37"/>
      <c r="CZ29" s="37"/>
      <c r="DA29" s="37"/>
      <c r="DB29" s="37"/>
      <c r="DC29" s="37"/>
      <c r="DD29" s="37"/>
      <c r="DE29" s="37"/>
      <c r="DF29" s="37"/>
      <c r="DG29" s="37"/>
      <c r="DH29" s="37"/>
      <c r="DI29" s="37"/>
      <c r="DJ29" s="37"/>
      <c r="DK29" s="37"/>
      <c r="DL29" s="37"/>
      <c r="DM29" s="37"/>
      <c r="DN29" s="37"/>
      <c r="DO29" s="37"/>
      <c r="DQ29" s="206"/>
      <c r="DR29" s="206"/>
      <c r="DS29" s="37"/>
      <c r="DT29" s="37"/>
      <c r="DU29" s="37"/>
      <c r="DV29" s="37"/>
      <c r="DW29" s="37"/>
      <c r="DX29" s="37"/>
      <c r="DY29" s="37"/>
      <c r="DZ29" s="37"/>
      <c r="EA29" s="37"/>
      <c r="EB29" s="37"/>
      <c r="EC29" s="37"/>
      <c r="ED29" s="37"/>
      <c r="EE29" s="37"/>
      <c r="EF29" s="37"/>
      <c r="EG29" s="37"/>
      <c r="EH29" s="37"/>
      <c r="EI29" s="37"/>
      <c r="EJ29" s="37"/>
      <c r="EK29" s="37"/>
      <c r="EL29" s="37"/>
      <c r="EM29" s="37"/>
      <c r="EO29" s="206"/>
      <c r="EP29" s="206"/>
      <c r="EQ29" s="37"/>
      <c r="ER29" s="37"/>
      <c r="ES29" s="37"/>
      <c r="ET29" s="37"/>
      <c r="EU29" s="37"/>
      <c r="EV29" s="37"/>
      <c r="EW29" s="37"/>
      <c r="EX29" s="37"/>
      <c r="EY29" s="37"/>
      <c r="EZ29" s="37"/>
      <c r="FA29" s="37"/>
      <c r="FB29" s="37"/>
      <c r="FC29" s="37"/>
      <c r="FD29" s="37"/>
      <c r="FE29" s="37"/>
      <c r="FF29" s="37"/>
      <c r="FG29" s="37"/>
      <c r="FH29" s="37"/>
      <c r="FI29" s="37"/>
      <c r="FJ29" s="37"/>
      <c r="FK29" s="37"/>
    </row>
    <row r="30" spans="1:167" ht="14.5">
      <c r="A30" s="206"/>
      <c r="B30" s="206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206"/>
      <c r="Z30" s="206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206"/>
      <c r="AX30" s="206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206"/>
      <c r="BV30" s="206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206"/>
      <c r="CT30" s="206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206"/>
      <c r="DR30" s="206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206"/>
      <c r="EP30" s="206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04">
      <c r="A31" s="7"/>
      <c r="B31" s="14" t="s">
        <v>195</v>
      </c>
      <c r="C31" s="7">
        <v>35.700000000000003</v>
      </c>
      <c r="D31" s="7">
        <v>36</v>
      </c>
      <c r="E31" s="7">
        <v>36.4</v>
      </c>
      <c r="F31" s="7">
        <v>36.9</v>
      </c>
      <c r="G31" s="7">
        <v>37.299999999999997</v>
      </c>
      <c r="H31" s="7">
        <v>37.700000000000003</v>
      </c>
      <c r="I31" s="7">
        <v>38.1</v>
      </c>
      <c r="J31" s="7">
        <v>38.4</v>
      </c>
      <c r="K31" s="7">
        <v>38.799999999999997</v>
      </c>
      <c r="L31" s="7">
        <v>39.1</v>
      </c>
      <c r="M31" s="7">
        <v>39.4</v>
      </c>
      <c r="N31" s="7">
        <v>39.700000000000003</v>
      </c>
      <c r="O31" s="7">
        <v>39.9</v>
      </c>
      <c r="P31" s="7">
        <v>40.1</v>
      </c>
      <c r="Q31" s="7">
        <v>40.299999999999997</v>
      </c>
      <c r="R31" s="7">
        <v>40.5</v>
      </c>
      <c r="S31" s="7">
        <v>40.6</v>
      </c>
      <c r="T31" s="7">
        <v>40.799999999999997</v>
      </c>
      <c r="U31" s="7">
        <v>41</v>
      </c>
      <c r="V31" s="7">
        <v>41.2</v>
      </c>
      <c r="W31" s="7">
        <v>41.4</v>
      </c>
      <c r="Y31" s="7"/>
      <c r="Z31" s="14" t="s">
        <v>195</v>
      </c>
      <c r="AA31" s="7">
        <v>40.4</v>
      </c>
      <c r="AB31" s="7">
        <v>40.299999999999997</v>
      </c>
      <c r="AC31" s="7">
        <v>40.5</v>
      </c>
      <c r="AD31" s="7">
        <v>40.799999999999997</v>
      </c>
      <c r="AE31" s="7">
        <v>41.3</v>
      </c>
      <c r="AF31" s="7">
        <v>41.6</v>
      </c>
      <c r="AG31" s="7">
        <v>42</v>
      </c>
      <c r="AH31" s="7">
        <v>42.4</v>
      </c>
      <c r="AI31" s="7">
        <v>42.8</v>
      </c>
      <c r="AJ31" s="7">
        <v>43.2</v>
      </c>
      <c r="AK31" s="7">
        <v>43.6</v>
      </c>
      <c r="AL31" s="7">
        <v>43.9</v>
      </c>
      <c r="AM31" s="7">
        <v>44.2</v>
      </c>
      <c r="AN31" s="7">
        <v>44.4</v>
      </c>
      <c r="AO31" s="7">
        <v>44.6</v>
      </c>
      <c r="AP31" s="7">
        <v>44.8</v>
      </c>
      <c r="AQ31" s="7">
        <v>44.9</v>
      </c>
      <c r="AR31" s="7">
        <v>45.1</v>
      </c>
      <c r="AS31" s="7">
        <v>45.2</v>
      </c>
      <c r="AT31" s="7">
        <v>45.3</v>
      </c>
      <c r="AU31" s="7">
        <v>45.4</v>
      </c>
      <c r="AW31" s="7"/>
      <c r="AX31" s="14" t="s">
        <v>195</v>
      </c>
      <c r="AY31" s="7">
        <v>24.9</v>
      </c>
      <c r="AZ31" s="7">
        <v>24.8</v>
      </c>
      <c r="BA31" s="7">
        <v>24.9</v>
      </c>
      <c r="BB31" s="7">
        <v>25</v>
      </c>
      <c r="BC31" s="7">
        <v>25.2</v>
      </c>
      <c r="BD31" s="7">
        <v>25.4</v>
      </c>
      <c r="BE31" s="7">
        <v>25.5</v>
      </c>
      <c r="BF31" s="7">
        <v>25.6</v>
      </c>
      <c r="BG31" s="7">
        <v>25.7</v>
      </c>
      <c r="BH31" s="7">
        <v>25.8</v>
      </c>
      <c r="BI31" s="7">
        <v>25.8</v>
      </c>
      <c r="BJ31" s="7">
        <v>25.9</v>
      </c>
      <c r="BK31" s="7">
        <v>26</v>
      </c>
      <c r="BL31" s="7">
        <v>26.1</v>
      </c>
      <c r="BM31" s="7">
        <v>26.2</v>
      </c>
      <c r="BN31" s="7">
        <v>26.3</v>
      </c>
      <c r="BO31" s="7">
        <v>26.4</v>
      </c>
      <c r="BP31" s="7">
        <v>26.5</v>
      </c>
      <c r="BQ31" s="7">
        <v>26.6</v>
      </c>
      <c r="BR31" s="7">
        <v>26.7</v>
      </c>
      <c r="BS31" s="7">
        <v>26.8</v>
      </c>
      <c r="BU31" s="7"/>
      <c r="BV31" s="14" t="s">
        <v>195</v>
      </c>
      <c r="BW31" s="7">
        <v>10.1</v>
      </c>
      <c r="BX31" s="7">
        <v>10.199999999999999</v>
      </c>
      <c r="BY31" s="7">
        <v>10.3</v>
      </c>
      <c r="BZ31" s="7">
        <v>10.4</v>
      </c>
      <c r="CA31" s="7">
        <v>10.5</v>
      </c>
      <c r="CB31" s="7">
        <v>10.6</v>
      </c>
      <c r="CC31" s="7">
        <v>10.7</v>
      </c>
      <c r="CD31" s="7">
        <v>10.8</v>
      </c>
      <c r="CE31" s="7">
        <v>10.9</v>
      </c>
      <c r="CF31" s="7">
        <v>11</v>
      </c>
      <c r="CG31" s="7">
        <v>11.1</v>
      </c>
      <c r="CH31" s="7">
        <v>11.2</v>
      </c>
      <c r="CI31" s="7">
        <v>11.3</v>
      </c>
      <c r="CJ31" s="7">
        <v>11.4</v>
      </c>
      <c r="CK31" s="7">
        <v>11.4</v>
      </c>
      <c r="CL31" s="7">
        <v>11.5</v>
      </c>
      <c r="CM31" s="7">
        <v>11.6</v>
      </c>
      <c r="CN31" s="7">
        <v>11.6</v>
      </c>
      <c r="CO31" s="7">
        <v>11.7</v>
      </c>
      <c r="CP31" s="7">
        <v>11.8</v>
      </c>
      <c r="CQ31" s="7">
        <v>11.8</v>
      </c>
      <c r="CS31" s="7"/>
      <c r="CT31" s="14" t="s">
        <v>192</v>
      </c>
      <c r="CU31" s="7">
        <v>21.8</v>
      </c>
      <c r="CV31" s="7">
        <v>22.2</v>
      </c>
      <c r="CW31" s="7">
        <v>22.6</v>
      </c>
      <c r="CX31" s="7">
        <v>23.3</v>
      </c>
      <c r="CY31" s="7">
        <v>23.9</v>
      </c>
      <c r="CZ31" s="7">
        <v>24.6</v>
      </c>
      <c r="DA31" s="7">
        <v>25.2</v>
      </c>
      <c r="DB31" s="7">
        <v>25.9</v>
      </c>
      <c r="DC31" s="7">
        <v>26.8</v>
      </c>
      <c r="DD31" s="7">
        <v>27.4</v>
      </c>
      <c r="DE31" s="7">
        <v>28</v>
      </c>
      <c r="DF31" s="7">
        <v>28.7</v>
      </c>
      <c r="DG31" s="7">
        <v>29.8</v>
      </c>
      <c r="DH31" s="7">
        <v>31.2</v>
      </c>
      <c r="DI31" s="7">
        <v>32.799999999999997</v>
      </c>
      <c r="DJ31" s="7">
        <v>34</v>
      </c>
      <c r="DK31" s="7">
        <v>34.9</v>
      </c>
      <c r="DL31" s="7">
        <v>35.9</v>
      </c>
      <c r="DM31" s="7">
        <v>36.700000000000003</v>
      </c>
      <c r="DN31" s="7">
        <v>37.1</v>
      </c>
      <c r="DO31" s="7">
        <v>37.5</v>
      </c>
      <c r="DQ31" s="7"/>
      <c r="DR31" s="14" t="s">
        <v>195</v>
      </c>
      <c r="DS31" s="7">
        <v>48</v>
      </c>
      <c r="DT31" s="7">
        <v>48.8</v>
      </c>
      <c r="DU31" s="7">
        <v>50</v>
      </c>
      <c r="DV31" s="7">
        <v>51.4</v>
      </c>
      <c r="DW31" s="7">
        <v>52.6</v>
      </c>
      <c r="DX31" s="7">
        <v>54.1</v>
      </c>
      <c r="DY31" s="7">
        <v>55.6</v>
      </c>
      <c r="DZ31" s="7">
        <v>57.2</v>
      </c>
      <c r="EA31" s="7">
        <v>58.5</v>
      </c>
      <c r="EB31" s="7">
        <v>59.3</v>
      </c>
      <c r="EC31" s="7">
        <v>60.3</v>
      </c>
      <c r="ED31" s="7">
        <v>61.1</v>
      </c>
      <c r="EE31" s="7">
        <v>62</v>
      </c>
      <c r="EF31" s="7">
        <v>62.9</v>
      </c>
      <c r="EG31" s="7">
        <v>63.9</v>
      </c>
      <c r="EH31" s="7">
        <v>64.900000000000006</v>
      </c>
      <c r="EI31" s="7">
        <v>65.599999999999994</v>
      </c>
      <c r="EJ31" s="7">
        <v>66.2</v>
      </c>
      <c r="EK31" s="7">
        <v>66.900000000000006</v>
      </c>
      <c r="EL31" s="7">
        <v>67.5</v>
      </c>
      <c r="EM31" s="7">
        <v>68</v>
      </c>
      <c r="EO31" s="7"/>
      <c r="EP31" s="14" t="s">
        <v>195</v>
      </c>
      <c r="EQ31" s="7">
        <v>64</v>
      </c>
      <c r="ER31" s="7">
        <v>64.400000000000006</v>
      </c>
      <c r="ES31" s="7">
        <v>64.900000000000006</v>
      </c>
      <c r="ET31" s="7">
        <v>65.5</v>
      </c>
      <c r="EU31" s="7">
        <v>66.2</v>
      </c>
      <c r="EV31" s="7">
        <v>66.900000000000006</v>
      </c>
      <c r="EW31" s="7">
        <v>67.7</v>
      </c>
      <c r="EX31" s="7">
        <v>68.900000000000006</v>
      </c>
      <c r="EY31" s="7">
        <v>69.5</v>
      </c>
      <c r="EZ31" s="7">
        <v>71.3</v>
      </c>
      <c r="FA31" s="7">
        <v>71.900000000000006</v>
      </c>
      <c r="FB31" s="7">
        <v>72.3</v>
      </c>
      <c r="FC31" s="7">
        <v>72.7</v>
      </c>
      <c r="FD31" s="7">
        <v>73.2</v>
      </c>
      <c r="FE31" s="7">
        <v>73.599999999999994</v>
      </c>
      <c r="FF31" s="7">
        <v>74</v>
      </c>
      <c r="FG31" s="7">
        <v>74.400000000000006</v>
      </c>
      <c r="FH31" s="7">
        <v>75.7</v>
      </c>
      <c r="FI31" s="7">
        <v>76.900000000000006</v>
      </c>
      <c r="FJ31" s="7">
        <v>78.099999999999994</v>
      </c>
      <c r="FK31" s="7">
        <v>78.900000000000006</v>
      </c>
    </row>
    <row r="32" spans="1:167" ht="117.5">
      <c r="A32" s="37"/>
      <c r="B32" s="48" t="s">
        <v>190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Y32" s="37"/>
      <c r="Z32" s="48" t="s">
        <v>190</v>
      </c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W32" s="37"/>
      <c r="AX32" s="48" t="s">
        <v>190</v>
      </c>
      <c r="AY32" s="37"/>
      <c r="AZ32" s="37"/>
      <c r="BA32" s="37"/>
      <c r="BB32" s="37"/>
      <c r="BC32" s="37"/>
      <c r="BD32" s="37"/>
      <c r="BE32" s="37"/>
      <c r="BF32" s="37"/>
      <c r="BG32" s="37"/>
      <c r="BH32" s="37"/>
      <c r="BI32" s="37"/>
      <c r="BJ32" s="37"/>
      <c r="BK32" s="37"/>
      <c r="BL32" s="37"/>
      <c r="BM32" s="37"/>
      <c r="BN32" s="37"/>
      <c r="BO32" s="37"/>
      <c r="BP32" s="37"/>
      <c r="BQ32" s="37"/>
      <c r="BR32" s="37"/>
      <c r="BS32" s="37"/>
      <c r="BU32" s="37"/>
      <c r="BV32" s="48" t="s">
        <v>190</v>
      </c>
      <c r="BW32" s="37"/>
      <c r="BX32" s="37"/>
      <c r="BY32" s="37"/>
      <c r="BZ32" s="37"/>
      <c r="CA32" s="37"/>
      <c r="CB32" s="37"/>
      <c r="CC32" s="37"/>
      <c r="CD32" s="37"/>
      <c r="CE32" s="37"/>
      <c r="CF32" s="37"/>
      <c r="CG32" s="37"/>
      <c r="CH32" s="37"/>
      <c r="CI32" s="37"/>
      <c r="CJ32" s="37"/>
      <c r="CK32" s="37"/>
      <c r="CL32" s="37"/>
      <c r="CM32" s="37"/>
      <c r="CN32" s="37"/>
      <c r="CO32" s="37"/>
      <c r="CP32" s="37"/>
      <c r="CQ32" s="37"/>
      <c r="CS32" s="37"/>
      <c r="CT32" s="48" t="s">
        <v>190</v>
      </c>
      <c r="CU32" s="37"/>
      <c r="CV32" s="37"/>
      <c r="CW32" s="37"/>
      <c r="CX32" s="37"/>
      <c r="CY32" s="37"/>
      <c r="CZ32" s="37"/>
      <c r="DA32" s="37"/>
      <c r="DB32" s="37"/>
      <c r="DC32" s="37"/>
      <c r="DD32" s="37"/>
      <c r="DE32" s="37"/>
      <c r="DF32" s="37"/>
      <c r="DG32" s="37"/>
      <c r="DH32" s="37"/>
      <c r="DI32" s="37"/>
      <c r="DJ32" s="37"/>
      <c r="DK32" s="37"/>
      <c r="DL32" s="37"/>
      <c r="DM32" s="37"/>
      <c r="DN32" s="37"/>
      <c r="DO32" s="37"/>
      <c r="DQ32" s="37"/>
      <c r="DR32" s="48" t="s">
        <v>190</v>
      </c>
      <c r="DS32" s="37"/>
      <c r="DT32" s="37"/>
      <c r="DU32" s="37"/>
      <c r="DV32" s="37"/>
      <c r="DW32" s="37"/>
      <c r="DX32" s="37"/>
      <c r="DY32" s="37"/>
      <c r="DZ32" s="37"/>
      <c r="EA32" s="37"/>
      <c r="EB32" s="37"/>
      <c r="EC32" s="37"/>
      <c r="ED32" s="37"/>
      <c r="EE32" s="37"/>
      <c r="EF32" s="37"/>
      <c r="EG32" s="37"/>
      <c r="EH32" s="37"/>
      <c r="EI32" s="37"/>
      <c r="EJ32" s="37"/>
      <c r="EK32" s="37"/>
      <c r="EL32" s="37"/>
      <c r="EM32" s="37"/>
      <c r="EO32" s="37"/>
      <c r="EP32" s="48" t="s">
        <v>190</v>
      </c>
      <c r="EQ32" s="37"/>
      <c r="ER32" s="37"/>
      <c r="ES32" s="37"/>
      <c r="ET32" s="37"/>
      <c r="EU32" s="37"/>
      <c r="EV32" s="37"/>
      <c r="EW32" s="37"/>
      <c r="EX32" s="37"/>
      <c r="EY32" s="37"/>
      <c r="EZ32" s="37"/>
      <c r="FA32" s="37"/>
      <c r="FB32" s="37"/>
      <c r="FC32" s="37"/>
      <c r="FD32" s="37"/>
      <c r="FE32" s="37"/>
      <c r="FF32" s="37"/>
      <c r="FG32" s="37"/>
      <c r="FH32" s="37"/>
      <c r="FI32" s="37"/>
      <c r="FJ32" s="37"/>
      <c r="FK32" s="37"/>
    </row>
    <row r="33" spans="1:167" ht="14.5">
      <c r="A33" s="37"/>
      <c r="B33" s="36" t="s">
        <v>11</v>
      </c>
      <c r="C33" s="37">
        <v>24.6</v>
      </c>
      <c r="D33" s="37">
        <v>24.8</v>
      </c>
      <c r="E33" s="37">
        <v>24.9</v>
      </c>
      <c r="F33" s="37">
        <v>25.1</v>
      </c>
      <c r="G33" s="37">
        <v>25.5</v>
      </c>
      <c r="H33" s="37">
        <v>25.8</v>
      </c>
      <c r="I33" s="37">
        <v>26.1</v>
      </c>
      <c r="J33" s="37">
        <v>26.5</v>
      </c>
      <c r="K33" s="37">
        <v>26.9</v>
      </c>
      <c r="L33" s="37">
        <v>27.5</v>
      </c>
      <c r="M33" s="37">
        <v>28.1</v>
      </c>
      <c r="N33" s="37">
        <v>28.7</v>
      </c>
      <c r="O33" s="37">
        <v>29.3</v>
      </c>
      <c r="P33" s="37">
        <v>30</v>
      </c>
      <c r="Q33" s="37">
        <v>30.7</v>
      </c>
      <c r="R33" s="37">
        <v>31.3</v>
      </c>
      <c r="S33" s="37">
        <v>31.8</v>
      </c>
      <c r="T33" s="37">
        <v>32.4</v>
      </c>
      <c r="U33" s="37">
        <v>32.799999999999997</v>
      </c>
      <c r="V33" s="37">
        <v>33.1</v>
      </c>
      <c r="W33" s="37">
        <v>33.5</v>
      </c>
      <c r="Y33" s="37"/>
      <c r="Z33" s="36" t="s">
        <v>11</v>
      </c>
      <c r="AA33" s="37">
        <v>35.6</v>
      </c>
      <c r="AB33" s="37">
        <v>35.6</v>
      </c>
      <c r="AC33" s="37">
        <v>36</v>
      </c>
      <c r="AD33" s="37">
        <v>36.5</v>
      </c>
      <c r="AE33" s="37">
        <v>37</v>
      </c>
      <c r="AF33" s="37">
        <v>37.4</v>
      </c>
      <c r="AG33" s="37">
        <v>37.9</v>
      </c>
      <c r="AH33" s="37">
        <v>38.5</v>
      </c>
      <c r="AI33" s="37">
        <v>39</v>
      </c>
      <c r="AJ33" s="37">
        <v>39.5</v>
      </c>
      <c r="AK33" s="37">
        <v>40.1</v>
      </c>
      <c r="AL33" s="37">
        <v>40.6</v>
      </c>
      <c r="AM33" s="37">
        <v>41.1</v>
      </c>
      <c r="AN33" s="37">
        <v>41.6</v>
      </c>
      <c r="AO33" s="37">
        <v>41.9</v>
      </c>
      <c r="AP33" s="37">
        <v>42.3</v>
      </c>
      <c r="AQ33" s="37">
        <v>42.6</v>
      </c>
      <c r="AR33" s="37">
        <v>42.8</v>
      </c>
      <c r="AS33" s="37">
        <v>43</v>
      </c>
      <c r="AT33" s="37">
        <v>43.2</v>
      </c>
      <c r="AU33" s="37">
        <v>43.3</v>
      </c>
      <c r="AW33" s="37"/>
      <c r="AX33" s="36" t="s">
        <v>11</v>
      </c>
      <c r="AY33" s="37">
        <v>7.4</v>
      </c>
      <c r="AZ33" s="37">
        <v>7.1</v>
      </c>
      <c r="BA33" s="37">
        <v>6.9</v>
      </c>
      <c r="BB33" s="37">
        <v>6.9</v>
      </c>
      <c r="BC33" s="37">
        <v>6.7</v>
      </c>
      <c r="BD33" s="37">
        <v>6.6</v>
      </c>
      <c r="BE33" s="37">
        <v>6.5</v>
      </c>
      <c r="BF33" s="37">
        <v>6.4</v>
      </c>
      <c r="BG33" s="37">
        <v>6.5</v>
      </c>
      <c r="BH33" s="37">
        <v>6.5</v>
      </c>
      <c r="BI33" s="37">
        <v>6.5</v>
      </c>
      <c r="BJ33" s="37">
        <v>6.5</v>
      </c>
      <c r="BK33" s="37">
        <v>6.6</v>
      </c>
      <c r="BL33" s="37">
        <v>6.6</v>
      </c>
      <c r="BM33" s="37">
        <v>6.7</v>
      </c>
      <c r="BN33" s="37">
        <v>6.7</v>
      </c>
      <c r="BO33" s="37">
        <v>6.7</v>
      </c>
      <c r="BP33" s="37">
        <v>6.7</v>
      </c>
      <c r="BQ33" s="37">
        <v>6.7</v>
      </c>
      <c r="BR33" s="37">
        <v>6.8</v>
      </c>
      <c r="BS33" s="37">
        <v>6.8</v>
      </c>
      <c r="BU33" s="37"/>
      <c r="BV33" s="36" t="s">
        <v>11</v>
      </c>
      <c r="BW33" s="37">
        <v>4.5999999999999996</v>
      </c>
      <c r="BX33" s="37">
        <v>4.5999999999999996</v>
      </c>
      <c r="BY33" s="37">
        <v>4.7</v>
      </c>
      <c r="BZ33" s="37">
        <v>4.7</v>
      </c>
      <c r="CA33" s="37">
        <v>4.8</v>
      </c>
      <c r="CB33" s="37">
        <v>4.9000000000000004</v>
      </c>
      <c r="CC33" s="37">
        <v>5</v>
      </c>
      <c r="CD33" s="37">
        <v>5.2</v>
      </c>
      <c r="CE33" s="37">
        <v>5.4</v>
      </c>
      <c r="CF33" s="37">
        <v>5.6</v>
      </c>
      <c r="CG33" s="37">
        <v>5.8</v>
      </c>
      <c r="CH33" s="37">
        <v>6</v>
      </c>
      <c r="CI33" s="37">
        <v>6.2</v>
      </c>
      <c r="CJ33" s="37">
        <v>6.3</v>
      </c>
      <c r="CK33" s="37">
        <v>6.4</v>
      </c>
      <c r="CL33" s="37">
        <v>6.5</v>
      </c>
      <c r="CM33" s="37">
        <v>6.6</v>
      </c>
      <c r="CN33" s="37">
        <v>6.6</v>
      </c>
      <c r="CO33" s="37">
        <v>6.7</v>
      </c>
      <c r="CP33" s="37">
        <v>6.8</v>
      </c>
      <c r="CQ33" s="37">
        <v>6.8</v>
      </c>
      <c r="CS33" s="37"/>
      <c r="CT33" s="36" t="s">
        <v>11</v>
      </c>
      <c r="CU33" s="37">
        <v>4.4000000000000004</v>
      </c>
      <c r="CV33" s="37">
        <v>4.4000000000000004</v>
      </c>
      <c r="CW33" s="37">
        <v>4.5</v>
      </c>
      <c r="CX33" s="37">
        <v>4.5999999999999996</v>
      </c>
      <c r="CY33" s="37">
        <v>4.5999999999999996</v>
      </c>
      <c r="CZ33" s="37">
        <v>4.5999999999999996</v>
      </c>
      <c r="DA33" s="37">
        <v>4.5</v>
      </c>
      <c r="DB33" s="37">
        <v>4.5</v>
      </c>
      <c r="DC33" s="37">
        <v>4.5</v>
      </c>
      <c r="DD33" s="37">
        <v>4.5</v>
      </c>
      <c r="DE33" s="37">
        <v>4.4000000000000004</v>
      </c>
      <c r="DF33" s="37">
        <v>4.5</v>
      </c>
      <c r="DG33" s="37">
        <v>4.5999999999999996</v>
      </c>
      <c r="DH33" s="37">
        <v>4.9000000000000004</v>
      </c>
      <c r="DI33" s="37">
        <v>5.2</v>
      </c>
      <c r="DJ33" s="37">
        <v>5.5</v>
      </c>
      <c r="DK33" s="37">
        <v>5.7</v>
      </c>
      <c r="DL33" s="37">
        <v>5.9</v>
      </c>
      <c r="DM33" s="37">
        <v>6</v>
      </c>
      <c r="DN33" s="37">
        <v>6.2</v>
      </c>
      <c r="DO33" s="37">
        <v>6.3</v>
      </c>
      <c r="DQ33" s="37"/>
      <c r="DR33" s="36" t="s">
        <v>11</v>
      </c>
      <c r="DS33" s="37">
        <v>2.9</v>
      </c>
      <c r="DT33" s="37">
        <v>3</v>
      </c>
      <c r="DU33" s="37">
        <v>2.9</v>
      </c>
      <c r="DV33" s="37">
        <v>3.2</v>
      </c>
      <c r="DW33" s="37">
        <v>3.3</v>
      </c>
      <c r="DX33" s="37">
        <v>3.5</v>
      </c>
      <c r="DY33" s="37">
        <v>3.7</v>
      </c>
      <c r="DZ33" s="37">
        <v>4</v>
      </c>
      <c r="EA33" s="37">
        <v>4.2</v>
      </c>
      <c r="EB33" s="37">
        <v>4.5999999999999996</v>
      </c>
      <c r="EC33" s="37">
        <v>4.5999999999999996</v>
      </c>
      <c r="ED33" s="37">
        <v>4.9000000000000004</v>
      </c>
      <c r="EE33" s="37">
        <v>5.2</v>
      </c>
      <c r="EF33" s="37">
        <v>5.5</v>
      </c>
      <c r="EG33" s="37">
        <v>5.8</v>
      </c>
      <c r="EH33" s="37">
        <v>6.2</v>
      </c>
      <c r="EI33" s="37">
        <v>6.5</v>
      </c>
      <c r="EJ33" s="37">
        <v>6.9</v>
      </c>
      <c r="EK33" s="37">
        <v>7.1</v>
      </c>
      <c r="EL33" s="37">
        <v>7.3</v>
      </c>
      <c r="EM33" s="37">
        <v>7.5</v>
      </c>
      <c r="EO33" s="37"/>
      <c r="EP33" s="36" t="s">
        <v>11</v>
      </c>
      <c r="EQ33" s="37">
        <v>26.9</v>
      </c>
      <c r="ER33" s="37">
        <v>26.9</v>
      </c>
      <c r="ES33" s="37">
        <v>26.5</v>
      </c>
      <c r="ET33" s="37">
        <v>26.1</v>
      </c>
      <c r="EU33" s="37">
        <v>25.8</v>
      </c>
      <c r="EV33" s="37">
        <v>25.8</v>
      </c>
      <c r="EW33" s="37">
        <v>26</v>
      </c>
      <c r="EX33" s="37">
        <v>26.3</v>
      </c>
      <c r="EY33" s="37">
        <v>26.4</v>
      </c>
      <c r="EZ33" s="37">
        <v>27.3</v>
      </c>
      <c r="FA33" s="37">
        <v>27.9</v>
      </c>
      <c r="FB33" s="37">
        <v>28.6</v>
      </c>
      <c r="FC33" s="37">
        <v>29.1</v>
      </c>
      <c r="FD33" s="37">
        <v>29.7</v>
      </c>
      <c r="FE33" s="37">
        <v>30.2</v>
      </c>
      <c r="FF33" s="37">
        <v>30.7</v>
      </c>
      <c r="FG33" s="37">
        <v>31.2</v>
      </c>
      <c r="FH33" s="37">
        <v>32.1</v>
      </c>
      <c r="FI33" s="37">
        <v>32.799999999999997</v>
      </c>
      <c r="FJ33" s="37">
        <v>33.5</v>
      </c>
      <c r="FK33" s="37">
        <v>34</v>
      </c>
    </row>
    <row r="34" spans="1:167" ht="14.5">
      <c r="A34" s="37"/>
      <c r="B34" s="36" t="s">
        <v>12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0.1</v>
      </c>
      <c r="I34" s="37">
        <v>0.2</v>
      </c>
      <c r="J34" s="37">
        <v>0.3</v>
      </c>
      <c r="K34" s="37">
        <v>0.4</v>
      </c>
      <c r="L34" s="37">
        <v>0.5</v>
      </c>
      <c r="M34" s="37">
        <v>0.5</v>
      </c>
      <c r="N34" s="37">
        <v>0.6</v>
      </c>
      <c r="O34" s="37">
        <v>0.5</v>
      </c>
      <c r="P34" s="37">
        <v>0.5</v>
      </c>
      <c r="Q34" s="37">
        <v>0.4</v>
      </c>
      <c r="R34" s="37">
        <v>0.4</v>
      </c>
      <c r="S34" s="37">
        <v>0.4</v>
      </c>
      <c r="T34" s="37">
        <v>0.4</v>
      </c>
      <c r="U34" s="37">
        <v>0.4</v>
      </c>
      <c r="V34" s="37">
        <v>0.4</v>
      </c>
      <c r="W34" s="37">
        <v>0.4</v>
      </c>
      <c r="Y34" s="37"/>
      <c r="Z34" s="36" t="s">
        <v>12</v>
      </c>
      <c r="AA34" s="37">
        <v>2.2999999999999998</v>
      </c>
      <c r="AB34" s="37">
        <v>2.2999999999999998</v>
      </c>
      <c r="AC34" s="37">
        <v>2.2000000000000002</v>
      </c>
      <c r="AD34" s="37">
        <v>2.2999999999999998</v>
      </c>
      <c r="AE34" s="37">
        <v>2.2999999999999998</v>
      </c>
      <c r="AF34" s="37">
        <v>2.2999999999999998</v>
      </c>
      <c r="AG34" s="37">
        <v>2.2000000000000002</v>
      </c>
      <c r="AH34" s="37">
        <v>2.1</v>
      </c>
      <c r="AI34" s="37">
        <v>2</v>
      </c>
      <c r="AJ34" s="37">
        <v>2</v>
      </c>
      <c r="AK34" s="37">
        <v>1.8</v>
      </c>
      <c r="AL34" s="37">
        <v>1.8</v>
      </c>
      <c r="AM34" s="37">
        <v>1.7</v>
      </c>
      <c r="AN34" s="37">
        <v>1.7</v>
      </c>
      <c r="AO34" s="37">
        <v>1.7</v>
      </c>
      <c r="AP34" s="37">
        <v>1.7</v>
      </c>
      <c r="AQ34" s="37">
        <v>1.7</v>
      </c>
      <c r="AR34" s="37">
        <v>1.7</v>
      </c>
      <c r="AS34" s="37">
        <v>1.7</v>
      </c>
      <c r="AT34" s="37">
        <v>1.7</v>
      </c>
      <c r="AU34" s="37">
        <v>1.7</v>
      </c>
      <c r="AW34" s="37"/>
      <c r="AX34" s="36" t="s">
        <v>12</v>
      </c>
      <c r="AY34" s="37">
        <v>16.5</v>
      </c>
      <c r="AZ34" s="37">
        <v>16.7</v>
      </c>
      <c r="BA34" s="37">
        <v>17</v>
      </c>
      <c r="BB34" s="37">
        <v>17.2</v>
      </c>
      <c r="BC34" s="37">
        <v>17.5</v>
      </c>
      <c r="BD34" s="37">
        <v>17.8</v>
      </c>
      <c r="BE34" s="37">
        <v>18</v>
      </c>
      <c r="BF34" s="37">
        <v>18.2</v>
      </c>
      <c r="BG34" s="37">
        <v>18.2</v>
      </c>
      <c r="BH34" s="37">
        <v>18.2</v>
      </c>
      <c r="BI34" s="37">
        <v>18.3</v>
      </c>
      <c r="BJ34" s="37">
        <v>18.399999999999999</v>
      </c>
      <c r="BK34" s="37">
        <v>18.399999999999999</v>
      </c>
      <c r="BL34" s="37">
        <v>18.600000000000001</v>
      </c>
      <c r="BM34" s="37">
        <v>18.7</v>
      </c>
      <c r="BN34" s="37">
        <v>18.8</v>
      </c>
      <c r="BO34" s="37">
        <v>18.899999999999999</v>
      </c>
      <c r="BP34" s="37">
        <v>19.100000000000001</v>
      </c>
      <c r="BQ34" s="37">
        <v>19.2</v>
      </c>
      <c r="BR34" s="37">
        <v>19.2</v>
      </c>
      <c r="BS34" s="37">
        <v>19.3</v>
      </c>
      <c r="BU34" s="37"/>
      <c r="BV34" s="36" t="s">
        <v>12</v>
      </c>
      <c r="BW34" s="37">
        <v>5.4</v>
      </c>
      <c r="BX34" s="37">
        <v>5.5</v>
      </c>
      <c r="BY34" s="37">
        <v>5.5</v>
      </c>
      <c r="BZ34" s="37">
        <v>5.6</v>
      </c>
      <c r="CA34" s="37">
        <v>5.6</v>
      </c>
      <c r="CB34" s="37">
        <v>5.6</v>
      </c>
      <c r="CC34" s="37">
        <v>5.5</v>
      </c>
      <c r="CD34" s="37">
        <v>5.4</v>
      </c>
      <c r="CE34" s="37">
        <v>5.4</v>
      </c>
      <c r="CF34" s="37">
        <v>5.3</v>
      </c>
      <c r="CG34" s="37">
        <v>5.2</v>
      </c>
      <c r="CH34" s="37">
        <v>5.0999999999999996</v>
      </c>
      <c r="CI34" s="37">
        <v>5.0999999999999996</v>
      </c>
      <c r="CJ34" s="37">
        <v>5</v>
      </c>
      <c r="CK34" s="37">
        <v>5</v>
      </c>
      <c r="CL34" s="37">
        <v>5</v>
      </c>
      <c r="CM34" s="37">
        <v>5</v>
      </c>
      <c r="CN34" s="37">
        <v>5</v>
      </c>
      <c r="CO34" s="37">
        <v>5</v>
      </c>
      <c r="CP34" s="37">
        <v>5</v>
      </c>
      <c r="CQ34" s="37">
        <v>5</v>
      </c>
      <c r="CS34" s="37"/>
      <c r="CT34" s="36" t="s">
        <v>12</v>
      </c>
      <c r="CU34" s="37">
        <v>17.100000000000001</v>
      </c>
      <c r="CV34" s="37">
        <v>17.399999999999999</v>
      </c>
      <c r="CW34" s="37">
        <v>17.7</v>
      </c>
      <c r="CX34" s="37">
        <v>18.3</v>
      </c>
      <c r="CY34" s="37">
        <v>18.899999999999999</v>
      </c>
      <c r="CZ34" s="37">
        <v>19.600000000000001</v>
      </c>
      <c r="DA34" s="37">
        <v>20.399999999999999</v>
      </c>
      <c r="DB34" s="37">
        <v>21</v>
      </c>
      <c r="DC34" s="37">
        <v>21.9</v>
      </c>
      <c r="DD34" s="37">
        <v>22.6</v>
      </c>
      <c r="DE34" s="37">
        <v>23.2</v>
      </c>
      <c r="DF34" s="37">
        <v>23.9</v>
      </c>
      <c r="DG34" s="37">
        <v>24.8</v>
      </c>
      <c r="DH34" s="37">
        <v>25.9</v>
      </c>
      <c r="DI34" s="37">
        <v>27.1</v>
      </c>
      <c r="DJ34" s="37">
        <v>28.1</v>
      </c>
      <c r="DK34" s="37">
        <v>28.7</v>
      </c>
      <c r="DL34" s="37">
        <v>29.4</v>
      </c>
      <c r="DM34" s="37">
        <v>30.1</v>
      </c>
      <c r="DN34" s="37">
        <v>30.4</v>
      </c>
      <c r="DO34" s="37">
        <v>30.7</v>
      </c>
      <c r="DQ34" s="37"/>
      <c r="DR34" s="36" t="s">
        <v>12</v>
      </c>
      <c r="DS34" s="37">
        <v>44.4</v>
      </c>
      <c r="DT34" s="37">
        <v>45.3</v>
      </c>
      <c r="DU34" s="37">
        <v>46.5</v>
      </c>
      <c r="DV34" s="37">
        <v>47.5</v>
      </c>
      <c r="DW34" s="37">
        <v>48.5</v>
      </c>
      <c r="DX34" s="37">
        <v>49.7</v>
      </c>
      <c r="DY34" s="37">
        <v>50.9</v>
      </c>
      <c r="DZ34" s="37">
        <v>52.2</v>
      </c>
      <c r="EA34" s="37">
        <v>53.1</v>
      </c>
      <c r="EB34" s="37">
        <v>53.5</v>
      </c>
      <c r="EC34" s="37">
        <v>54.5</v>
      </c>
      <c r="ED34" s="37">
        <v>55.1</v>
      </c>
      <c r="EE34" s="37">
        <v>55.8</v>
      </c>
      <c r="EF34" s="37">
        <v>56.5</v>
      </c>
      <c r="EG34" s="37">
        <v>57.2</v>
      </c>
      <c r="EH34" s="37">
        <v>57.9</v>
      </c>
      <c r="EI34" s="37">
        <v>58.2</v>
      </c>
      <c r="EJ34" s="37">
        <v>58.6</v>
      </c>
      <c r="EK34" s="37">
        <v>59</v>
      </c>
      <c r="EL34" s="37">
        <v>59.4</v>
      </c>
      <c r="EM34" s="37">
        <v>59.8</v>
      </c>
      <c r="EO34" s="37"/>
      <c r="EP34" s="36" t="s">
        <v>12</v>
      </c>
      <c r="EQ34" s="37">
        <v>34.6</v>
      </c>
      <c r="ER34" s="37">
        <v>35.1</v>
      </c>
      <c r="ES34" s="37">
        <v>35.9</v>
      </c>
      <c r="ET34" s="37">
        <v>37</v>
      </c>
      <c r="EU34" s="37">
        <v>37.9</v>
      </c>
      <c r="EV34" s="37">
        <v>38.6</v>
      </c>
      <c r="EW34" s="37">
        <v>39.299999999999997</v>
      </c>
      <c r="EX34" s="37">
        <v>40</v>
      </c>
      <c r="EY34" s="37">
        <v>40.6</v>
      </c>
      <c r="EZ34" s="37">
        <v>41.6</v>
      </c>
      <c r="FA34" s="37">
        <v>41.6</v>
      </c>
      <c r="FB34" s="37">
        <v>41.3</v>
      </c>
      <c r="FC34" s="37">
        <v>41.2</v>
      </c>
      <c r="FD34" s="37">
        <v>41.2</v>
      </c>
      <c r="FE34" s="37">
        <v>41.1</v>
      </c>
      <c r="FF34" s="37">
        <v>41</v>
      </c>
      <c r="FG34" s="37">
        <v>40.9</v>
      </c>
      <c r="FH34" s="37">
        <v>41.2</v>
      </c>
      <c r="FI34" s="37">
        <v>41.7</v>
      </c>
      <c r="FJ34" s="37">
        <v>42.2</v>
      </c>
      <c r="FK34" s="37">
        <v>42.5</v>
      </c>
    </row>
    <row r="35" spans="1:167" ht="14.5">
      <c r="A35" s="37"/>
      <c r="B35" s="36" t="s">
        <v>13</v>
      </c>
      <c r="C35" s="37">
        <v>10.1</v>
      </c>
      <c r="D35" s="37">
        <v>10.3</v>
      </c>
      <c r="E35" s="37">
        <v>10.5</v>
      </c>
      <c r="F35" s="37">
        <v>10.8</v>
      </c>
      <c r="G35" s="37">
        <v>10.9</v>
      </c>
      <c r="H35" s="37">
        <v>10.9</v>
      </c>
      <c r="I35" s="37">
        <v>10.8</v>
      </c>
      <c r="J35" s="37">
        <v>10.7</v>
      </c>
      <c r="K35" s="37">
        <v>10.5</v>
      </c>
      <c r="L35" s="37">
        <v>10.199999999999999</v>
      </c>
      <c r="M35" s="37">
        <v>9.8000000000000007</v>
      </c>
      <c r="N35" s="37">
        <v>9.5</v>
      </c>
      <c r="O35" s="37">
        <v>9.1999999999999993</v>
      </c>
      <c r="P35" s="37">
        <v>8.8000000000000007</v>
      </c>
      <c r="Q35" s="37">
        <v>8.5</v>
      </c>
      <c r="R35" s="37">
        <v>8.1</v>
      </c>
      <c r="S35" s="37">
        <v>7.7</v>
      </c>
      <c r="T35" s="37">
        <v>7.4</v>
      </c>
      <c r="U35" s="37">
        <v>7.2</v>
      </c>
      <c r="V35" s="37">
        <v>7.1</v>
      </c>
      <c r="W35" s="37">
        <v>6.9</v>
      </c>
      <c r="Y35" s="37"/>
      <c r="Z35" s="36" t="s">
        <v>13</v>
      </c>
      <c r="AA35" s="37">
        <v>2.4</v>
      </c>
      <c r="AB35" s="37">
        <v>2.2999999999999998</v>
      </c>
      <c r="AC35" s="37">
        <v>2.2000000000000002</v>
      </c>
      <c r="AD35" s="37">
        <v>2</v>
      </c>
      <c r="AE35" s="37">
        <v>1.9</v>
      </c>
      <c r="AF35" s="37">
        <v>1.8</v>
      </c>
      <c r="AG35" s="37">
        <v>1.7</v>
      </c>
      <c r="AH35" s="37">
        <v>1.6</v>
      </c>
      <c r="AI35" s="37">
        <v>1.6</v>
      </c>
      <c r="AJ35" s="37">
        <v>1.5</v>
      </c>
      <c r="AK35" s="37">
        <v>1.4</v>
      </c>
      <c r="AL35" s="37">
        <v>1.3</v>
      </c>
      <c r="AM35" s="37">
        <v>1.2</v>
      </c>
      <c r="AN35" s="37">
        <v>1</v>
      </c>
      <c r="AO35" s="37">
        <v>0.8</v>
      </c>
      <c r="AP35" s="37">
        <v>0.7</v>
      </c>
      <c r="AQ35" s="37">
        <v>0.5</v>
      </c>
      <c r="AR35" s="37">
        <v>0.4</v>
      </c>
      <c r="AS35" s="37">
        <v>0.4</v>
      </c>
      <c r="AT35" s="37">
        <v>0.4</v>
      </c>
      <c r="AU35" s="37">
        <v>0.3</v>
      </c>
      <c r="AW35" s="37"/>
      <c r="AX35" s="36" t="s">
        <v>13</v>
      </c>
      <c r="AY35" s="37">
        <v>0.7</v>
      </c>
      <c r="AZ35" s="37">
        <v>0.8</v>
      </c>
      <c r="BA35" s="37">
        <v>0.7</v>
      </c>
      <c r="BB35" s="37">
        <v>0.7</v>
      </c>
      <c r="BC35" s="37">
        <v>0.7</v>
      </c>
      <c r="BD35" s="37">
        <v>0.7</v>
      </c>
      <c r="BE35" s="37">
        <v>0.7</v>
      </c>
      <c r="BF35" s="37">
        <v>0.7</v>
      </c>
      <c r="BG35" s="37">
        <v>0.7</v>
      </c>
      <c r="BH35" s="37">
        <v>0.7</v>
      </c>
      <c r="BI35" s="37">
        <v>0.7</v>
      </c>
      <c r="BJ35" s="37">
        <v>0.6</v>
      </c>
      <c r="BK35" s="37">
        <v>0.6</v>
      </c>
      <c r="BL35" s="37">
        <v>0.5</v>
      </c>
      <c r="BM35" s="37">
        <v>0.5</v>
      </c>
      <c r="BN35" s="37">
        <v>0.4</v>
      </c>
      <c r="BO35" s="37">
        <v>0.3</v>
      </c>
      <c r="BP35" s="37">
        <v>0.3</v>
      </c>
      <c r="BQ35" s="37">
        <v>0.3</v>
      </c>
      <c r="BR35" s="37">
        <v>0.2</v>
      </c>
      <c r="BS35" s="37">
        <v>0.2</v>
      </c>
      <c r="BU35" s="37"/>
      <c r="BV35" s="36" t="s">
        <v>13</v>
      </c>
      <c r="BW35" s="37">
        <v>0</v>
      </c>
      <c r="BX35" s="37">
        <v>0</v>
      </c>
      <c r="BY35" s="37">
        <v>0</v>
      </c>
      <c r="BZ35" s="37">
        <v>0</v>
      </c>
      <c r="CA35" s="37">
        <v>0</v>
      </c>
      <c r="CB35" s="37">
        <v>0</v>
      </c>
      <c r="CC35" s="37">
        <v>0</v>
      </c>
      <c r="CD35" s="37">
        <v>0</v>
      </c>
      <c r="CE35" s="37">
        <v>0</v>
      </c>
      <c r="CF35" s="37">
        <v>0</v>
      </c>
      <c r="CG35" s="37">
        <v>0</v>
      </c>
      <c r="CH35" s="37">
        <v>0</v>
      </c>
      <c r="CI35" s="37">
        <v>0</v>
      </c>
      <c r="CJ35" s="37">
        <v>0</v>
      </c>
      <c r="CK35" s="37">
        <v>0</v>
      </c>
      <c r="CL35" s="37">
        <v>0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13</v>
      </c>
      <c r="CU35" s="37">
        <v>0.2</v>
      </c>
      <c r="CV35" s="37">
        <v>0.2</v>
      </c>
      <c r="CW35" s="37">
        <v>0.2</v>
      </c>
      <c r="CX35" s="37">
        <v>0.2</v>
      </c>
      <c r="CY35" s="37">
        <v>0.2</v>
      </c>
      <c r="CZ35" s="37">
        <v>0.2</v>
      </c>
      <c r="DA35" s="37">
        <v>0.2</v>
      </c>
      <c r="DB35" s="37">
        <v>0.2</v>
      </c>
      <c r="DC35" s="37">
        <v>0.2</v>
      </c>
      <c r="DD35" s="37">
        <v>0.2</v>
      </c>
      <c r="DE35" s="37">
        <v>0.2</v>
      </c>
      <c r="DF35" s="37">
        <v>0.2</v>
      </c>
      <c r="DG35" s="37">
        <v>0.2</v>
      </c>
      <c r="DH35" s="37">
        <v>0.2</v>
      </c>
      <c r="DI35" s="37">
        <v>0.2</v>
      </c>
      <c r="DJ35" s="37">
        <v>0.2</v>
      </c>
      <c r="DK35" s="37">
        <v>0.2</v>
      </c>
      <c r="DL35" s="37">
        <v>0.2</v>
      </c>
      <c r="DM35" s="37">
        <v>0.2</v>
      </c>
      <c r="DN35" s="37">
        <v>0.2</v>
      </c>
      <c r="DO35" s="37">
        <v>0.2</v>
      </c>
      <c r="DQ35" s="37"/>
      <c r="DR35" s="36" t="s">
        <v>13</v>
      </c>
      <c r="DS35" s="37">
        <v>0.2</v>
      </c>
      <c r="DT35" s="37">
        <v>0.2</v>
      </c>
      <c r="DU35" s="37">
        <v>0.2</v>
      </c>
      <c r="DV35" s="37">
        <v>0.3</v>
      </c>
      <c r="DW35" s="37">
        <v>0.3</v>
      </c>
      <c r="DX35" s="37">
        <v>0.4</v>
      </c>
      <c r="DY35" s="37">
        <v>0.4</v>
      </c>
      <c r="DZ35" s="37">
        <v>0.5</v>
      </c>
      <c r="EA35" s="37">
        <v>0.5</v>
      </c>
      <c r="EB35" s="37">
        <v>0.5</v>
      </c>
      <c r="EC35" s="37">
        <v>0.6</v>
      </c>
      <c r="ED35" s="37">
        <v>0.5</v>
      </c>
      <c r="EE35" s="37">
        <v>0.5</v>
      </c>
      <c r="EF35" s="37">
        <v>0.5</v>
      </c>
      <c r="EG35" s="37">
        <v>0.5</v>
      </c>
      <c r="EH35" s="37">
        <v>0.5</v>
      </c>
      <c r="EI35" s="37">
        <v>0.5</v>
      </c>
      <c r="EJ35" s="37">
        <v>0.4</v>
      </c>
      <c r="EK35" s="37">
        <v>0.4</v>
      </c>
      <c r="EL35" s="37">
        <v>0.4</v>
      </c>
      <c r="EM35" s="37">
        <v>0.4</v>
      </c>
      <c r="EO35" s="37"/>
      <c r="EP35" s="36" t="s">
        <v>13</v>
      </c>
      <c r="EQ35" s="37">
        <v>1.7</v>
      </c>
      <c r="ER35" s="37">
        <v>1.7</v>
      </c>
      <c r="ES35" s="37">
        <v>1.7</v>
      </c>
      <c r="ET35" s="37">
        <v>1.7</v>
      </c>
      <c r="EU35" s="37">
        <v>1.7</v>
      </c>
      <c r="EV35" s="37">
        <v>1.7</v>
      </c>
      <c r="EW35" s="37">
        <v>1.8</v>
      </c>
      <c r="EX35" s="37">
        <v>1.8</v>
      </c>
      <c r="EY35" s="37">
        <v>1.8</v>
      </c>
      <c r="EZ35" s="37">
        <v>1.8</v>
      </c>
      <c r="FA35" s="37">
        <v>1.8</v>
      </c>
      <c r="FB35" s="37">
        <v>1.8</v>
      </c>
      <c r="FC35" s="37">
        <v>1.7</v>
      </c>
      <c r="FD35" s="37">
        <v>1.7</v>
      </c>
      <c r="FE35" s="37">
        <v>1.7</v>
      </c>
      <c r="FF35" s="37">
        <v>1.6</v>
      </c>
      <c r="FG35" s="37">
        <v>1.6</v>
      </c>
      <c r="FH35" s="37">
        <v>1.6</v>
      </c>
      <c r="FI35" s="37">
        <v>1.6</v>
      </c>
      <c r="FJ35" s="37">
        <v>1.6</v>
      </c>
      <c r="FK35" s="37">
        <v>1.6</v>
      </c>
    </row>
    <row r="36" spans="1:167" ht="14.5">
      <c r="A36" s="37"/>
      <c r="B36" s="36" t="s">
        <v>191</v>
      </c>
      <c r="C36" s="37">
        <v>0</v>
      </c>
      <c r="D36" s="37">
        <v>0</v>
      </c>
      <c r="E36" s="37">
        <v>0</v>
      </c>
      <c r="F36" s="37">
        <v>0</v>
      </c>
      <c r="G36" s="37">
        <v>0</v>
      </c>
      <c r="H36" s="37">
        <v>0</v>
      </c>
      <c r="I36" s="37">
        <v>0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7">
        <v>0</v>
      </c>
      <c r="S36" s="37">
        <v>0</v>
      </c>
      <c r="T36" s="37">
        <v>0</v>
      </c>
      <c r="U36" s="37">
        <v>0</v>
      </c>
      <c r="V36" s="37">
        <v>0</v>
      </c>
      <c r="W36" s="37">
        <v>0</v>
      </c>
      <c r="Y36" s="37"/>
      <c r="Z36" s="36" t="s">
        <v>191</v>
      </c>
      <c r="AA36" s="37">
        <v>0</v>
      </c>
      <c r="AB36" s="37">
        <v>0</v>
      </c>
      <c r="AC36" s="37">
        <v>0</v>
      </c>
      <c r="AD36" s="37">
        <v>0</v>
      </c>
      <c r="AE36" s="37">
        <v>0</v>
      </c>
      <c r="AF36" s="37">
        <v>0</v>
      </c>
      <c r="AG36" s="37">
        <v>0</v>
      </c>
      <c r="AH36" s="37">
        <v>0</v>
      </c>
      <c r="AI36" s="37">
        <v>0</v>
      </c>
      <c r="AJ36" s="37">
        <v>0</v>
      </c>
      <c r="AK36" s="37">
        <v>0</v>
      </c>
      <c r="AL36" s="37">
        <v>0</v>
      </c>
      <c r="AM36" s="37">
        <v>0</v>
      </c>
      <c r="AN36" s="37">
        <v>0</v>
      </c>
      <c r="AO36" s="37">
        <v>0</v>
      </c>
      <c r="AP36" s="37">
        <v>0</v>
      </c>
      <c r="AQ36" s="37">
        <v>0</v>
      </c>
      <c r="AR36" s="37">
        <v>0</v>
      </c>
      <c r="AS36" s="37">
        <v>0</v>
      </c>
      <c r="AT36" s="37">
        <v>0</v>
      </c>
      <c r="AU36" s="37">
        <v>0</v>
      </c>
      <c r="AW36" s="37"/>
      <c r="AX36" s="36" t="s">
        <v>191</v>
      </c>
      <c r="AY36" s="37">
        <v>0</v>
      </c>
      <c r="AZ36" s="37">
        <v>0</v>
      </c>
      <c r="BA36" s="37">
        <v>0</v>
      </c>
      <c r="BB36" s="37">
        <v>0</v>
      </c>
      <c r="BC36" s="37">
        <v>0</v>
      </c>
      <c r="BD36" s="37">
        <v>0</v>
      </c>
      <c r="BE36" s="37">
        <v>0</v>
      </c>
      <c r="BF36" s="37">
        <v>0</v>
      </c>
      <c r="BG36" s="37">
        <v>0</v>
      </c>
      <c r="BH36" s="37">
        <v>0</v>
      </c>
      <c r="BI36" s="37">
        <v>0</v>
      </c>
      <c r="BJ36" s="37">
        <v>0</v>
      </c>
      <c r="BK36" s="37">
        <v>0</v>
      </c>
      <c r="BL36" s="37">
        <v>0</v>
      </c>
      <c r="BM36" s="37">
        <v>0</v>
      </c>
      <c r="BN36" s="37">
        <v>0</v>
      </c>
      <c r="BO36" s="37">
        <v>0</v>
      </c>
      <c r="BP36" s="37">
        <v>0</v>
      </c>
      <c r="BQ36" s="37">
        <v>0</v>
      </c>
      <c r="BR36" s="37">
        <v>0</v>
      </c>
      <c r="BS36" s="37">
        <v>0</v>
      </c>
      <c r="BU36" s="37"/>
      <c r="BV36" s="36" t="s">
        <v>191</v>
      </c>
      <c r="BW36" s="37">
        <v>0</v>
      </c>
      <c r="BX36" s="37">
        <v>0</v>
      </c>
      <c r="BY36" s="37">
        <v>0</v>
      </c>
      <c r="BZ36" s="37">
        <v>0</v>
      </c>
      <c r="CA36" s="37">
        <v>0</v>
      </c>
      <c r="CB36" s="37">
        <v>0</v>
      </c>
      <c r="CC36" s="37">
        <v>0</v>
      </c>
      <c r="CD36" s="37">
        <v>0</v>
      </c>
      <c r="CE36" s="37">
        <v>0</v>
      </c>
      <c r="CF36" s="37">
        <v>0</v>
      </c>
      <c r="CG36" s="37">
        <v>0</v>
      </c>
      <c r="CH36" s="37">
        <v>0</v>
      </c>
      <c r="CI36" s="37">
        <v>0</v>
      </c>
      <c r="CJ36" s="37">
        <v>0</v>
      </c>
      <c r="CK36" s="37">
        <v>0</v>
      </c>
      <c r="CL36" s="37">
        <v>0</v>
      </c>
      <c r="CM36" s="37">
        <v>0</v>
      </c>
      <c r="CN36" s="37">
        <v>0</v>
      </c>
      <c r="CO36" s="37">
        <v>0</v>
      </c>
      <c r="CP36" s="37">
        <v>0</v>
      </c>
      <c r="CQ36" s="37">
        <v>0</v>
      </c>
      <c r="CS36" s="37"/>
      <c r="CT36" s="36" t="s">
        <v>191</v>
      </c>
      <c r="CU36" s="37">
        <v>0</v>
      </c>
      <c r="CV36" s="37">
        <v>0</v>
      </c>
      <c r="CW36" s="37">
        <v>0</v>
      </c>
      <c r="CX36" s="37">
        <v>0</v>
      </c>
      <c r="CY36" s="37">
        <v>0</v>
      </c>
      <c r="CZ36" s="37">
        <v>0</v>
      </c>
      <c r="DA36" s="37">
        <v>0</v>
      </c>
      <c r="DB36" s="37">
        <v>0</v>
      </c>
      <c r="DC36" s="37">
        <v>0</v>
      </c>
      <c r="DD36" s="37">
        <v>0</v>
      </c>
      <c r="DE36" s="37">
        <v>0</v>
      </c>
      <c r="DF36" s="37">
        <v>0</v>
      </c>
      <c r="DG36" s="37">
        <v>0</v>
      </c>
      <c r="DH36" s="37">
        <v>0</v>
      </c>
      <c r="DI36" s="37">
        <v>0</v>
      </c>
      <c r="DJ36" s="37">
        <v>0</v>
      </c>
      <c r="DK36" s="37">
        <v>0</v>
      </c>
      <c r="DL36" s="37">
        <v>0</v>
      </c>
      <c r="DM36" s="37">
        <v>0</v>
      </c>
      <c r="DN36" s="37">
        <v>0</v>
      </c>
      <c r="DO36" s="37">
        <v>0</v>
      </c>
      <c r="DQ36" s="37"/>
      <c r="DR36" s="36" t="s">
        <v>191</v>
      </c>
      <c r="DS36" s="37">
        <v>0</v>
      </c>
      <c r="DT36" s="37">
        <v>0</v>
      </c>
      <c r="DU36" s="37">
        <v>0</v>
      </c>
      <c r="DV36" s="37">
        <v>0</v>
      </c>
      <c r="DW36" s="37">
        <v>0</v>
      </c>
      <c r="DX36" s="37">
        <v>0</v>
      </c>
      <c r="DY36" s="37">
        <v>0</v>
      </c>
      <c r="DZ36" s="37">
        <v>0</v>
      </c>
      <c r="EA36" s="37">
        <v>0</v>
      </c>
      <c r="EB36" s="37">
        <v>0</v>
      </c>
      <c r="EC36" s="37">
        <v>0</v>
      </c>
      <c r="ED36" s="37">
        <v>0</v>
      </c>
      <c r="EE36" s="37">
        <v>0</v>
      </c>
      <c r="EF36" s="37">
        <v>0</v>
      </c>
      <c r="EG36" s="37">
        <v>0</v>
      </c>
      <c r="EH36" s="37">
        <v>0</v>
      </c>
      <c r="EI36" s="37">
        <v>0</v>
      </c>
      <c r="EJ36" s="37">
        <v>0</v>
      </c>
      <c r="EK36" s="37">
        <v>0</v>
      </c>
      <c r="EL36" s="37">
        <v>0</v>
      </c>
      <c r="EM36" s="37">
        <v>0</v>
      </c>
      <c r="EO36" s="37"/>
      <c r="EP36" s="36" t="s">
        <v>191</v>
      </c>
      <c r="EQ36" s="37">
        <v>0</v>
      </c>
      <c r="ER36" s="37">
        <v>0</v>
      </c>
      <c r="ES36" s="37">
        <v>0</v>
      </c>
      <c r="ET36" s="37">
        <v>0</v>
      </c>
      <c r="EU36" s="37">
        <v>0</v>
      </c>
      <c r="EV36" s="37">
        <v>0</v>
      </c>
      <c r="EW36" s="37">
        <v>0</v>
      </c>
      <c r="EX36" s="37">
        <v>0</v>
      </c>
      <c r="EY36" s="37">
        <v>0</v>
      </c>
      <c r="EZ36" s="37">
        <v>0</v>
      </c>
      <c r="FA36" s="37">
        <v>0</v>
      </c>
      <c r="FB36" s="37">
        <v>0</v>
      </c>
      <c r="FC36" s="37">
        <v>0</v>
      </c>
      <c r="FD36" s="37">
        <v>0</v>
      </c>
      <c r="FE36" s="37">
        <v>0</v>
      </c>
      <c r="FF36" s="37">
        <v>0</v>
      </c>
      <c r="FG36" s="37">
        <v>0</v>
      </c>
      <c r="FH36" s="37">
        <v>0</v>
      </c>
      <c r="FI36" s="37">
        <v>0</v>
      </c>
      <c r="FJ36" s="37">
        <v>0</v>
      </c>
      <c r="FK36" s="37">
        <v>0</v>
      </c>
    </row>
    <row r="37" spans="1:167" ht="15.5">
      <c r="A37" s="37"/>
      <c r="B37" s="21" t="s">
        <v>163</v>
      </c>
      <c r="C37" s="37">
        <v>0.1</v>
      </c>
      <c r="D37" s="37">
        <v>0.1</v>
      </c>
      <c r="E37" s="37">
        <v>0.1</v>
      </c>
      <c r="F37" s="37">
        <v>0.1</v>
      </c>
      <c r="G37" s="37">
        <v>0.1</v>
      </c>
      <c r="H37" s="37">
        <v>0.1</v>
      </c>
      <c r="I37" s="37">
        <v>0.1</v>
      </c>
      <c r="J37" s="37">
        <v>0.1</v>
      </c>
      <c r="K37" s="37">
        <v>0.1</v>
      </c>
      <c r="L37" s="37">
        <v>0.1</v>
      </c>
      <c r="M37" s="37">
        <v>0.1</v>
      </c>
      <c r="N37" s="37">
        <v>0.1</v>
      </c>
      <c r="O37" s="37">
        <v>0.1</v>
      </c>
      <c r="P37" s="37">
        <v>0.1</v>
      </c>
      <c r="Q37" s="37">
        <v>0.1</v>
      </c>
      <c r="R37" s="37">
        <v>0.2</v>
      </c>
      <c r="S37" s="37">
        <v>0.2</v>
      </c>
      <c r="T37" s="37">
        <v>0.2</v>
      </c>
      <c r="U37" s="37">
        <v>0.2</v>
      </c>
      <c r="V37" s="37">
        <v>0.2</v>
      </c>
      <c r="W37" s="37">
        <v>0.2</v>
      </c>
      <c r="Y37" s="37"/>
      <c r="Z37" s="21" t="s">
        <v>163</v>
      </c>
      <c r="AA37" s="37">
        <v>0</v>
      </c>
      <c r="AB37" s="37">
        <v>0</v>
      </c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</v>
      </c>
      <c r="AI37" s="37">
        <v>0</v>
      </c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>
        <v>0</v>
      </c>
      <c r="AR37" s="37">
        <v>0</v>
      </c>
      <c r="AS37" s="37">
        <v>0</v>
      </c>
      <c r="AT37" s="37">
        <v>0</v>
      </c>
      <c r="AU37" s="37">
        <v>0</v>
      </c>
      <c r="AW37" s="37"/>
      <c r="AX37" s="21" t="s">
        <v>163</v>
      </c>
      <c r="AY37" s="37">
        <v>0.1</v>
      </c>
      <c r="AZ37" s="37">
        <v>0.1</v>
      </c>
      <c r="BA37" s="37">
        <v>0.1</v>
      </c>
      <c r="BB37" s="37">
        <v>0.1</v>
      </c>
      <c r="BC37" s="37">
        <v>0.1</v>
      </c>
      <c r="BD37" s="37">
        <v>0.1</v>
      </c>
      <c r="BE37" s="37">
        <v>0.1</v>
      </c>
      <c r="BF37" s="37">
        <v>0.2</v>
      </c>
      <c r="BG37" s="37">
        <v>0.2</v>
      </c>
      <c r="BH37" s="37">
        <v>0.2</v>
      </c>
      <c r="BI37" s="37">
        <v>0.2</v>
      </c>
      <c r="BJ37" s="37">
        <v>0.2</v>
      </c>
      <c r="BK37" s="37">
        <v>0.2</v>
      </c>
      <c r="BL37" s="37">
        <v>0.3</v>
      </c>
      <c r="BM37" s="37">
        <v>0.3</v>
      </c>
      <c r="BN37" s="37">
        <v>0.3</v>
      </c>
      <c r="BO37" s="37">
        <v>0.4</v>
      </c>
      <c r="BP37" s="37">
        <v>0.4</v>
      </c>
      <c r="BQ37" s="37">
        <v>0.4</v>
      </c>
      <c r="BR37" s="37">
        <v>0.4</v>
      </c>
      <c r="BS37" s="37">
        <v>0.5</v>
      </c>
      <c r="BU37" s="37"/>
      <c r="BV37" s="21" t="s">
        <v>163</v>
      </c>
      <c r="BW37" s="37">
        <v>0</v>
      </c>
      <c r="BX37" s="37">
        <v>0</v>
      </c>
      <c r="BY37" s="37">
        <v>0</v>
      </c>
      <c r="BZ37" s="37">
        <v>0</v>
      </c>
      <c r="CA37" s="37">
        <v>0</v>
      </c>
      <c r="CB37" s="37">
        <v>0</v>
      </c>
      <c r="CC37" s="37">
        <v>0</v>
      </c>
      <c r="CD37" s="37">
        <v>0</v>
      </c>
      <c r="CE37" s="37">
        <v>0</v>
      </c>
      <c r="CF37" s="37">
        <v>0</v>
      </c>
      <c r="CG37" s="37">
        <v>0</v>
      </c>
      <c r="CH37" s="37">
        <v>0</v>
      </c>
      <c r="CI37" s="37">
        <v>0</v>
      </c>
      <c r="CJ37" s="37">
        <v>0</v>
      </c>
      <c r="CK37" s="37">
        <v>0</v>
      </c>
      <c r="CL37" s="37">
        <v>0</v>
      </c>
      <c r="CM37" s="37">
        <v>0</v>
      </c>
      <c r="CN37" s="37">
        <v>0</v>
      </c>
      <c r="CO37" s="37">
        <v>0</v>
      </c>
      <c r="CP37" s="37">
        <v>0</v>
      </c>
      <c r="CQ37" s="37">
        <v>0</v>
      </c>
      <c r="CS37" s="37"/>
      <c r="CT37" s="21" t="s">
        <v>163</v>
      </c>
      <c r="CU37" s="37">
        <v>0.1</v>
      </c>
      <c r="CV37" s="37">
        <v>0.1</v>
      </c>
      <c r="CW37" s="37">
        <v>0.1</v>
      </c>
      <c r="CX37" s="37">
        <v>0.1</v>
      </c>
      <c r="CY37" s="37">
        <v>0.1</v>
      </c>
      <c r="CZ37" s="37">
        <v>0.1</v>
      </c>
      <c r="DA37" s="37">
        <v>0.1</v>
      </c>
      <c r="DB37" s="37">
        <v>0.1</v>
      </c>
      <c r="DC37" s="37">
        <v>0.1</v>
      </c>
      <c r="DD37" s="37">
        <v>0.1</v>
      </c>
      <c r="DE37" s="37">
        <v>0.1</v>
      </c>
      <c r="DF37" s="37">
        <v>0.1</v>
      </c>
      <c r="DG37" s="37">
        <v>0.1</v>
      </c>
      <c r="DH37" s="37">
        <v>0.2</v>
      </c>
      <c r="DI37" s="37">
        <v>0.2</v>
      </c>
      <c r="DJ37" s="37">
        <v>0.2</v>
      </c>
      <c r="DK37" s="37">
        <v>0.3</v>
      </c>
      <c r="DL37" s="37">
        <v>0.3</v>
      </c>
      <c r="DM37" s="37">
        <v>0.4</v>
      </c>
      <c r="DN37" s="37">
        <v>0.4</v>
      </c>
      <c r="DO37" s="37">
        <v>0.4</v>
      </c>
      <c r="DQ37" s="37"/>
      <c r="DR37" s="21" t="s">
        <v>163</v>
      </c>
      <c r="DS37" s="37">
        <v>0.3</v>
      </c>
      <c r="DT37" s="37">
        <v>0.3</v>
      </c>
      <c r="DU37" s="37">
        <v>0.3</v>
      </c>
      <c r="DV37" s="37">
        <v>0.3</v>
      </c>
      <c r="DW37" s="37">
        <v>0.4</v>
      </c>
      <c r="DX37" s="37">
        <v>0.5</v>
      </c>
      <c r="DY37" s="37">
        <v>0.5</v>
      </c>
      <c r="DZ37" s="37">
        <v>0.5</v>
      </c>
      <c r="EA37" s="37">
        <v>0.5</v>
      </c>
      <c r="EB37" s="37">
        <v>0.6</v>
      </c>
      <c r="EC37" s="37">
        <v>0.5</v>
      </c>
      <c r="ED37" s="37">
        <v>0.5</v>
      </c>
      <c r="EE37" s="37">
        <v>0.4</v>
      </c>
      <c r="EF37" s="37">
        <v>0.4</v>
      </c>
      <c r="EG37" s="37">
        <v>0.3</v>
      </c>
      <c r="EH37" s="37">
        <v>0.3</v>
      </c>
      <c r="EI37" s="37">
        <v>0.3</v>
      </c>
      <c r="EJ37" s="37">
        <v>0.2</v>
      </c>
      <c r="EK37" s="37">
        <v>0.2</v>
      </c>
      <c r="EL37" s="37">
        <v>0.2</v>
      </c>
      <c r="EM37" s="37">
        <v>0.2</v>
      </c>
      <c r="EO37" s="37"/>
      <c r="EP37" s="21" t="s">
        <v>163</v>
      </c>
      <c r="EQ37" s="37">
        <v>0.3</v>
      </c>
      <c r="ER37" s="37">
        <v>0.3</v>
      </c>
      <c r="ES37" s="37">
        <v>0.3</v>
      </c>
      <c r="ET37" s="37">
        <v>0.3</v>
      </c>
      <c r="EU37" s="37">
        <v>0.3</v>
      </c>
      <c r="EV37" s="37">
        <v>0.3</v>
      </c>
      <c r="EW37" s="37">
        <v>0.3</v>
      </c>
      <c r="EX37" s="37">
        <v>0.3</v>
      </c>
      <c r="EY37" s="37">
        <v>0.3</v>
      </c>
      <c r="EZ37" s="37">
        <v>0.2</v>
      </c>
      <c r="FA37" s="37">
        <v>0.2</v>
      </c>
      <c r="FB37" s="37">
        <v>0.3</v>
      </c>
      <c r="FC37" s="37">
        <v>0.3</v>
      </c>
      <c r="FD37" s="37">
        <v>0.3</v>
      </c>
      <c r="FE37" s="37">
        <v>0.3</v>
      </c>
      <c r="FF37" s="37">
        <v>0.4</v>
      </c>
      <c r="FG37" s="37">
        <v>0.4</v>
      </c>
      <c r="FH37" s="37">
        <v>0.5</v>
      </c>
      <c r="FI37" s="37">
        <v>0.5</v>
      </c>
      <c r="FJ37" s="37">
        <v>0.5</v>
      </c>
      <c r="FK37" s="37">
        <v>0.6</v>
      </c>
    </row>
    <row r="38" spans="1:167" ht="14.5">
      <c r="A38" s="37"/>
      <c r="B38" s="36" t="s">
        <v>15</v>
      </c>
      <c r="C38" s="37">
        <v>0.9</v>
      </c>
      <c r="D38" s="37">
        <v>0.9</v>
      </c>
      <c r="E38" s="37">
        <v>0.8</v>
      </c>
      <c r="F38" s="37">
        <v>0.9</v>
      </c>
      <c r="G38" s="37">
        <v>0.9</v>
      </c>
      <c r="H38" s="37">
        <v>0.9</v>
      </c>
      <c r="I38" s="37">
        <v>0.9</v>
      </c>
      <c r="J38" s="37">
        <v>0.9</v>
      </c>
      <c r="K38" s="37">
        <v>0.9</v>
      </c>
      <c r="L38" s="37">
        <v>0.9</v>
      </c>
      <c r="M38" s="37">
        <v>0.8</v>
      </c>
      <c r="N38" s="37">
        <v>0.8</v>
      </c>
      <c r="O38" s="37">
        <v>0.7</v>
      </c>
      <c r="P38" s="37">
        <v>0.7</v>
      </c>
      <c r="Q38" s="37">
        <v>0.6</v>
      </c>
      <c r="R38" s="37">
        <v>0.5</v>
      </c>
      <c r="S38" s="37">
        <v>0.5</v>
      </c>
      <c r="T38" s="37">
        <v>0.4</v>
      </c>
      <c r="U38" s="37">
        <v>0.4</v>
      </c>
      <c r="V38" s="37">
        <v>0.4</v>
      </c>
      <c r="W38" s="37">
        <v>0.4</v>
      </c>
      <c r="Y38" s="37"/>
      <c r="Z38" s="36" t="s">
        <v>15</v>
      </c>
      <c r="AA38" s="37">
        <v>0.1</v>
      </c>
      <c r="AB38" s="37">
        <v>0.1</v>
      </c>
      <c r="AC38" s="37">
        <v>0.1</v>
      </c>
      <c r="AD38" s="37">
        <v>0.1</v>
      </c>
      <c r="AE38" s="37">
        <v>0.1</v>
      </c>
      <c r="AF38" s="37">
        <v>0.2</v>
      </c>
      <c r="AG38" s="37">
        <v>0.2</v>
      </c>
      <c r="AH38" s="37">
        <v>0.2</v>
      </c>
      <c r="AI38" s="37">
        <v>0.2</v>
      </c>
      <c r="AJ38" s="37">
        <v>0.2</v>
      </c>
      <c r="AK38" s="37">
        <v>0.2</v>
      </c>
      <c r="AL38" s="37">
        <v>0.2</v>
      </c>
      <c r="AM38" s="37">
        <v>0.2</v>
      </c>
      <c r="AN38" s="37">
        <v>0.2</v>
      </c>
      <c r="AO38" s="37">
        <v>0.1</v>
      </c>
      <c r="AP38" s="37">
        <v>0.1</v>
      </c>
      <c r="AQ38" s="37">
        <v>0.1</v>
      </c>
      <c r="AR38" s="37">
        <v>0.1</v>
      </c>
      <c r="AS38" s="37">
        <v>0.1</v>
      </c>
      <c r="AT38" s="37">
        <v>0.1</v>
      </c>
      <c r="AU38" s="37">
        <v>0.1</v>
      </c>
      <c r="AW38" s="37"/>
      <c r="AX38" s="36" t="s">
        <v>15</v>
      </c>
      <c r="AY38" s="37">
        <v>0.1</v>
      </c>
      <c r="AZ38" s="37">
        <v>0.2</v>
      </c>
      <c r="BA38" s="37">
        <v>0.2</v>
      </c>
      <c r="BB38" s="37">
        <v>0.2</v>
      </c>
      <c r="BC38" s="37">
        <v>0.2</v>
      </c>
      <c r="BD38" s="37">
        <v>0.2</v>
      </c>
      <c r="BE38" s="37">
        <v>0.2</v>
      </c>
      <c r="BF38" s="37">
        <v>0.2</v>
      </c>
      <c r="BG38" s="37">
        <v>0.2</v>
      </c>
      <c r="BH38" s="37">
        <v>0.2</v>
      </c>
      <c r="BI38" s="37">
        <v>0.2</v>
      </c>
      <c r="BJ38" s="37">
        <v>0.2</v>
      </c>
      <c r="BK38" s="37">
        <v>0.2</v>
      </c>
      <c r="BL38" s="37">
        <v>0.1</v>
      </c>
      <c r="BM38" s="37">
        <v>0.1</v>
      </c>
      <c r="BN38" s="37">
        <v>0.1</v>
      </c>
      <c r="BO38" s="37">
        <v>0.1</v>
      </c>
      <c r="BP38" s="37">
        <v>0</v>
      </c>
      <c r="BQ38" s="37">
        <v>0</v>
      </c>
      <c r="BR38" s="37">
        <v>0</v>
      </c>
      <c r="BS38" s="37">
        <v>0</v>
      </c>
      <c r="BU38" s="37"/>
      <c r="BV38" s="36" t="s">
        <v>15</v>
      </c>
      <c r="BW38" s="37">
        <v>0.1</v>
      </c>
      <c r="BX38" s="37">
        <v>0.1</v>
      </c>
      <c r="BY38" s="37">
        <v>0.1</v>
      </c>
      <c r="BZ38" s="37">
        <v>0.1</v>
      </c>
      <c r="CA38" s="37">
        <v>0.1</v>
      </c>
      <c r="CB38" s="37">
        <v>0.1</v>
      </c>
      <c r="CC38" s="37">
        <v>0.1</v>
      </c>
      <c r="CD38" s="37">
        <v>0.1</v>
      </c>
      <c r="CE38" s="37">
        <v>0.1</v>
      </c>
      <c r="CF38" s="37">
        <v>0.1</v>
      </c>
      <c r="CG38" s="37">
        <v>0.1</v>
      </c>
      <c r="CH38" s="37">
        <v>0</v>
      </c>
      <c r="CI38" s="37">
        <v>0</v>
      </c>
      <c r="CJ38" s="37">
        <v>0</v>
      </c>
      <c r="CK38" s="37">
        <v>0</v>
      </c>
      <c r="CL38" s="37">
        <v>0</v>
      </c>
      <c r="CM38" s="37">
        <v>0</v>
      </c>
      <c r="CN38" s="37">
        <v>0</v>
      </c>
      <c r="CO38" s="37">
        <v>0</v>
      </c>
      <c r="CP38" s="37">
        <v>0</v>
      </c>
      <c r="CQ38" s="37">
        <v>0</v>
      </c>
      <c r="CS38" s="37"/>
      <c r="CT38" s="36" t="s">
        <v>15</v>
      </c>
      <c r="CU38" s="37">
        <v>0.1</v>
      </c>
      <c r="CV38" s="37">
        <v>0.1</v>
      </c>
      <c r="CW38" s="37">
        <v>0.1</v>
      </c>
      <c r="CX38" s="37">
        <v>0.1</v>
      </c>
      <c r="CY38" s="37">
        <v>0.1</v>
      </c>
      <c r="CZ38" s="37">
        <v>0.1</v>
      </c>
      <c r="DA38" s="37">
        <v>0.1</v>
      </c>
      <c r="DB38" s="37">
        <v>0.1</v>
      </c>
      <c r="DC38" s="37">
        <v>0.1</v>
      </c>
      <c r="DD38" s="37">
        <v>0.1</v>
      </c>
      <c r="DE38" s="37">
        <v>0.1</v>
      </c>
      <c r="DF38" s="37">
        <v>0.1</v>
      </c>
      <c r="DG38" s="37">
        <v>0.1</v>
      </c>
      <c r="DH38" s="37">
        <v>0.1</v>
      </c>
      <c r="DI38" s="37">
        <v>0.1</v>
      </c>
      <c r="DJ38" s="37">
        <v>0.1</v>
      </c>
      <c r="DK38" s="37">
        <v>0.1</v>
      </c>
      <c r="DL38" s="37">
        <v>0</v>
      </c>
      <c r="DM38" s="37">
        <v>0</v>
      </c>
      <c r="DN38" s="37">
        <v>0</v>
      </c>
      <c r="DO38" s="37">
        <v>0</v>
      </c>
      <c r="DQ38" s="37"/>
      <c r="DR38" s="36" t="s">
        <v>15</v>
      </c>
      <c r="DS38" s="37">
        <v>0.1</v>
      </c>
      <c r="DT38" s="37">
        <v>0</v>
      </c>
      <c r="DU38" s="37">
        <v>0</v>
      </c>
      <c r="DV38" s="37">
        <v>0</v>
      </c>
      <c r="DW38" s="37">
        <v>0.1</v>
      </c>
      <c r="DX38" s="37">
        <v>0.1</v>
      </c>
      <c r="DY38" s="37">
        <v>0.1</v>
      </c>
      <c r="DZ38" s="37">
        <v>0.1</v>
      </c>
      <c r="EA38" s="37">
        <v>0.1</v>
      </c>
      <c r="EB38" s="37">
        <v>0.1</v>
      </c>
      <c r="EC38" s="37">
        <v>0.1</v>
      </c>
      <c r="ED38" s="37">
        <v>0.1</v>
      </c>
      <c r="EE38" s="37">
        <v>0.1</v>
      </c>
      <c r="EF38" s="37">
        <v>0.1</v>
      </c>
      <c r="EG38" s="37">
        <v>0.1</v>
      </c>
      <c r="EH38" s="37">
        <v>0.1</v>
      </c>
      <c r="EI38" s="37">
        <v>0.1</v>
      </c>
      <c r="EJ38" s="37">
        <v>0.1</v>
      </c>
      <c r="EK38" s="37">
        <v>0.1</v>
      </c>
      <c r="EL38" s="37">
        <v>0.1</v>
      </c>
      <c r="EM38" s="37">
        <v>0.1</v>
      </c>
      <c r="EO38" s="37"/>
      <c r="EP38" s="36" t="s">
        <v>15</v>
      </c>
      <c r="EQ38" s="37">
        <v>0.5</v>
      </c>
      <c r="ER38" s="37">
        <v>0.5</v>
      </c>
      <c r="ES38" s="37">
        <v>0.5</v>
      </c>
      <c r="ET38" s="37">
        <v>0.5</v>
      </c>
      <c r="EU38" s="37">
        <v>0.5</v>
      </c>
      <c r="EV38" s="37">
        <v>0.4</v>
      </c>
      <c r="EW38" s="37">
        <v>0.4</v>
      </c>
      <c r="EX38" s="37">
        <v>0.4</v>
      </c>
      <c r="EY38" s="37">
        <v>0.4</v>
      </c>
      <c r="EZ38" s="37">
        <v>0.4</v>
      </c>
      <c r="FA38" s="37">
        <v>0.4</v>
      </c>
      <c r="FB38" s="37">
        <v>0.4</v>
      </c>
      <c r="FC38" s="37">
        <v>0.4</v>
      </c>
      <c r="FD38" s="37">
        <v>0.3</v>
      </c>
      <c r="FE38" s="37">
        <v>0.3</v>
      </c>
      <c r="FF38" s="37">
        <v>0.3</v>
      </c>
      <c r="FG38" s="37">
        <v>0.3</v>
      </c>
      <c r="FH38" s="37">
        <v>0.3</v>
      </c>
      <c r="FI38" s="37">
        <v>0.3</v>
      </c>
      <c r="FJ38" s="37">
        <v>0.3</v>
      </c>
      <c r="FK38" s="37">
        <v>0.3</v>
      </c>
    </row>
    <row r="39" spans="1:167" ht="14.5">
      <c r="A39" s="206"/>
      <c r="B39" s="206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Y39" s="206"/>
      <c r="Z39" s="206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W39" s="206"/>
      <c r="AX39" s="206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U39" s="206"/>
      <c r="BV39" s="206"/>
      <c r="BW39" s="37"/>
      <c r="BX39" s="37"/>
      <c r="BY39" s="37"/>
      <c r="BZ39" s="37"/>
      <c r="CA39" s="37"/>
      <c r="CB39" s="37"/>
      <c r="CC39" s="37"/>
      <c r="CD39" s="37"/>
      <c r="CE39" s="37"/>
      <c r="CF39" s="37"/>
      <c r="CG39" s="37"/>
      <c r="CH39" s="37"/>
      <c r="CI39" s="37"/>
      <c r="CJ39" s="37"/>
      <c r="CK39" s="37"/>
      <c r="CL39" s="37"/>
      <c r="CM39" s="37"/>
      <c r="CN39" s="37"/>
      <c r="CO39" s="37"/>
      <c r="CP39" s="37"/>
      <c r="CQ39" s="37"/>
      <c r="CS39" s="206"/>
      <c r="CT39" s="206"/>
      <c r="CU39" s="37"/>
      <c r="CV39" s="37"/>
      <c r="CW39" s="37"/>
      <c r="CX39" s="37"/>
      <c r="CY39" s="37"/>
      <c r="CZ39" s="37"/>
      <c r="DA39" s="37"/>
      <c r="DB39" s="37"/>
      <c r="DC39" s="37"/>
      <c r="DD39" s="37"/>
      <c r="DE39" s="37"/>
      <c r="DF39" s="37"/>
      <c r="DG39" s="37"/>
      <c r="DH39" s="37"/>
      <c r="DI39" s="37"/>
      <c r="DJ39" s="37"/>
      <c r="DK39" s="37"/>
      <c r="DL39" s="37"/>
      <c r="DM39" s="37"/>
      <c r="DN39" s="37"/>
      <c r="DO39" s="37"/>
      <c r="DQ39" s="206"/>
      <c r="DR39" s="206"/>
      <c r="DS39" s="37"/>
      <c r="DT39" s="37"/>
      <c r="DU39" s="37"/>
      <c r="DV39" s="37"/>
      <c r="DW39" s="37"/>
      <c r="DX39" s="37"/>
      <c r="DY39" s="37"/>
      <c r="DZ39" s="37"/>
      <c r="EA39" s="37"/>
      <c r="EB39" s="37"/>
      <c r="EC39" s="37"/>
      <c r="ED39" s="37"/>
      <c r="EE39" s="37"/>
      <c r="EF39" s="37"/>
      <c r="EG39" s="37"/>
      <c r="EH39" s="37"/>
      <c r="EI39" s="37"/>
      <c r="EJ39" s="37"/>
      <c r="EK39" s="37"/>
      <c r="EL39" s="37"/>
      <c r="EM39" s="37"/>
      <c r="EO39" s="206"/>
      <c r="EP39" s="206"/>
      <c r="EQ39" s="37"/>
      <c r="ER39" s="37"/>
      <c r="ES39" s="37"/>
      <c r="ET39" s="37"/>
      <c r="EU39" s="37"/>
      <c r="EV39" s="37"/>
      <c r="EW39" s="37"/>
      <c r="EX39" s="37"/>
      <c r="EY39" s="37"/>
      <c r="EZ39" s="37"/>
      <c r="FA39" s="37"/>
      <c r="FB39" s="37"/>
      <c r="FC39" s="37"/>
      <c r="FD39" s="37"/>
      <c r="FE39" s="37"/>
      <c r="FF39" s="37"/>
      <c r="FG39" s="37"/>
      <c r="FH39" s="37"/>
      <c r="FI39" s="37"/>
      <c r="FJ39" s="37"/>
      <c r="FK39" s="37"/>
    </row>
    <row r="40" spans="1:167" ht="14.5">
      <c r="A40" s="37"/>
      <c r="B40" s="19" t="s">
        <v>16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37"/>
      <c r="Z40" s="19" t="s">
        <v>16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9" t="s">
        <v>16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9" t="s">
        <v>16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9" t="s">
        <v>16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9" t="s">
        <v>16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37"/>
      <c r="EP40" s="19" t="s">
        <v>16</v>
      </c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4.5">
      <c r="A41" s="37"/>
      <c r="B41" s="36" t="s">
        <v>11</v>
      </c>
      <c r="C41" s="37">
        <v>68.900000000000006</v>
      </c>
      <c r="D41" s="37">
        <v>68.8</v>
      </c>
      <c r="E41" s="37">
        <v>68.5</v>
      </c>
      <c r="F41" s="37">
        <v>68</v>
      </c>
      <c r="G41" s="37">
        <v>68.3</v>
      </c>
      <c r="H41" s="37">
        <v>68.3</v>
      </c>
      <c r="I41" s="37">
        <v>68.5</v>
      </c>
      <c r="J41" s="37">
        <v>68.900000000000006</v>
      </c>
      <c r="K41" s="37">
        <v>69.400000000000006</v>
      </c>
      <c r="L41" s="37">
        <v>70.3</v>
      </c>
      <c r="M41" s="37">
        <v>71.3</v>
      </c>
      <c r="N41" s="37">
        <v>72.3</v>
      </c>
      <c r="O41" s="37">
        <v>73.5</v>
      </c>
      <c r="P41" s="37">
        <v>74.8</v>
      </c>
      <c r="Q41" s="37">
        <v>76</v>
      </c>
      <c r="R41" s="37">
        <v>77.3</v>
      </c>
      <c r="S41" s="37">
        <v>78.400000000000006</v>
      </c>
      <c r="T41" s="37">
        <v>79.400000000000006</v>
      </c>
      <c r="U41" s="37">
        <v>79.900000000000006</v>
      </c>
      <c r="V41" s="37">
        <v>80.400000000000006</v>
      </c>
      <c r="W41" s="37">
        <v>80.900000000000006</v>
      </c>
      <c r="Y41" s="37"/>
      <c r="Z41" s="36" t="s">
        <v>11</v>
      </c>
      <c r="AA41" s="37">
        <v>88.1</v>
      </c>
      <c r="AB41" s="37">
        <v>88.4</v>
      </c>
      <c r="AC41" s="37">
        <v>88.9</v>
      </c>
      <c r="AD41" s="37">
        <v>89.3</v>
      </c>
      <c r="AE41" s="37">
        <v>89.6</v>
      </c>
      <c r="AF41" s="37">
        <v>89.9</v>
      </c>
      <c r="AG41" s="37">
        <v>90.4</v>
      </c>
      <c r="AH41" s="37">
        <v>90.7</v>
      </c>
      <c r="AI41" s="37">
        <v>91.1</v>
      </c>
      <c r="AJ41" s="37">
        <v>91.5</v>
      </c>
      <c r="AK41" s="37">
        <v>92</v>
      </c>
      <c r="AL41" s="37">
        <v>92.5</v>
      </c>
      <c r="AM41" s="37">
        <v>93</v>
      </c>
      <c r="AN41" s="37">
        <v>93.6</v>
      </c>
      <c r="AO41" s="37">
        <v>94</v>
      </c>
      <c r="AP41" s="37">
        <v>94.4</v>
      </c>
      <c r="AQ41" s="37">
        <v>94.7</v>
      </c>
      <c r="AR41" s="37">
        <v>95</v>
      </c>
      <c r="AS41" s="37">
        <v>95.2</v>
      </c>
      <c r="AT41" s="37">
        <v>95.3</v>
      </c>
      <c r="AU41" s="37">
        <v>95.4</v>
      </c>
      <c r="AW41" s="37"/>
      <c r="AX41" s="36" t="s">
        <v>11</v>
      </c>
      <c r="AY41" s="37">
        <v>29.6</v>
      </c>
      <c r="AZ41" s="37">
        <v>28.6</v>
      </c>
      <c r="BA41" s="37">
        <v>27.9</v>
      </c>
      <c r="BB41" s="37">
        <v>27.4</v>
      </c>
      <c r="BC41" s="37">
        <v>26.7</v>
      </c>
      <c r="BD41" s="37">
        <v>25.9</v>
      </c>
      <c r="BE41" s="37">
        <v>25.3</v>
      </c>
      <c r="BF41" s="37">
        <v>24.9</v>
      </c>
      <c r="BG41" s="37">
        <v>25.1</v>
      </c>
      <c r="BH41" s="37">
        <v>25.1</v>
      </c>
      <c r="BI41" s="37">
        <v>25</v>
      </c>
      <c r="BJ41" s="37">
        <v>25.1</v>
      </c>
      <c r="BK41" s="37">
        <v>25.4</v>
      </c>
      <c r="BL41" s="37">
        <v>25.5</v>
      </c>
      <c r="BM41" s="37">
        <v>25.5</v>
      </c>
      <c r="BN41" s="37">
        <v>25.4</v>
      </c>
      <c r="BO41" s="37">
        <v>25.4</v>
      </c>
      <c r="BP41" s="37">
        <v>25.4</v>
      </c>
      <c r="BQ41" s="37">
        <v>25.3</v>
      </c>
      <c r="BR41" s="37">
        <v>25.3</v>
      </c>
      <c r="BS41" s="37">
        <v>25.3</v>
      </c>
      <c r="BU41" s="37"/>
      <c r="BV41" s="36" t="s">
        <v>11</v>
      </c>
      <c r="BW41" s="37">
        <v>45.3</v>
      </c>
      <c r="BX41" s="37">
        <v>45.1</v>
      </c>
      <c r="BY41" s="37">
        <v>45.1</v>
      </c>
      <c r="BZ41" s="37">
        <v>45.4</v>
      </c>
      <c r="CA41" s="37">
        <v>45.6</v>
      </c>
      <c r="CB41" s="37">
        <v>46</v>
      </c>
      <c r="CC41" s="37">
        <v>47</v>
      </c>
      <c r="CD41" s="37">
        <v>48.4</v>
      </c>
      <c r="CE41" s="37">
        <v>49.8</v>
      </c>
      <c r="CF41" s="37">
        <v>51</v>
      </c>
      <c r="CG41" s="37">
        <v>52.1</v>
      </c>
      <c r="CH41" s="37">
        <v>53.6</v>
      </c>
      <c r="CI41" s="37">
        <v>54.7</v>
      </c>
      <c r="CJ41" s="37">
        <v>55.2</v>
      </c>
      <c r="CK41" s="37">
        <v>55.7</v>
      </c>
      <c r="CL41" s="37">
        <v>56.2</v>
      </c>
      <c r="CM41" s="37">
        <v>56.6</v>
      </c>
      <c r="CN41" s="37">
        <v>57.1</v>
      </c>
      <c r="CO41" s="37">
        <v>57.3</v>
      </c>
      <c r="CP41" s="37">
        <v>57.5</v>
      </c>
      <c r="CQ41" s="37">
        <v>57.7</v>
      </c>
      <c r="CS41" s="37"/>
      <c r="CT41" s="36" t="s">
        <v>11</v>
      </c>
      <c r="CU41" s="37">
        <v>20</v>
      </c>
      <c r="CV41" s="37">
        <v>19.8</v>
      </c>
      <c r="CW41" s="37">
        <v>19.8</v>
      </c>
      <c r="CX41" s="37">
        <v>19.7</v>
      </c>
      <c r="CY41" s="37">
        <v>19.2</v>
      </c>
      <c r="CZ41" s="37">
        <v>18.8</v>
      </c>
      <c r="DA41" s="37">
        <v>17.8</v>
      </c>
      <c r="DB41" s="37">
        <v>17.5</v>
      </c>
      <c r="DC41" s="37">
        <v>16.899999999999999</v>
      </c>
      <c r="DD41" s="37">
        <v>16.3</v>
      </c>
      <c r="DE41" s="37">
        <v>15.9</v>
      </c>
      <c r="DF41" s="37">
        <v>15.7</v>
      </c>
      <c r="DG41" s="37">
        <v>15.5</v>
      </c>
      <c r="DH41" s="37">
        <v>15.7</v>
      </c>
      <c r="DI41" s="37">
        <v>15.9</v>
      </c>
      <c r="DJ41" s="37">
        <v>16</v>
      </c>
      <c r="DK41" s="37">
        <v>16.2</v>
      </c>
      <c r="DL41" s="37">
        <v>16.399999999999999</v>
      </c>
      <c r="DM41" s="37">
        <v>16.5</v>
      </c>
      <c r="DN41" s="37">
        <v>16.600000000000001</v>
      </c>
      <c r="DO41" s="37">
        <v>16.7</v>
      </c>
      <c r="DQ41" s="37"/>
      <c r="DR41" s="36" t="s">
        <v>11</v>
      </c>
      <c r="DS41" s="37">
        <v>6.1</v>
      </c>
      <c r="DT41" s="37">
        <v>6.1</v>
      </c>
      <c r="DU41" s="37">
        <v>5.8</v>
      </c>
      <c r="DV41" s="37">
        <v>6.3</v>
      </c>
      <c r="DW41" s="37">
        <v>6.3</v>
      </c>
      <c r="DX41" s="37">
        <v>6.4</v>
      </c>
      <c r="DY41" s="37">
        <v>6.6</v>
      </c>
      <c r="DZ41" s="37">
        <v>7</v>
      </c>
      <c r="EA41" s="37">
        <v>7.3</v>
      </c>
      <c r="EB41" s="37">
        <v>7.7</v>
      </c>
      <c r="EC41" s="37">
        <v>7.6</v>
      </c>
      <c r="ED41" s="37">
        <v>8</v>
      </c>
      <c r="EE41" s="37">
        <v>8.4</v>
      </c>
      <c r="EF41" s="37">
        <v>8.6999999999999993</v>
      </c>
      <c r="EG41" s="37">
        <v>9.1</v>
      </c>
      <c r="EH41" s="37">
        <v>9.5</v>
      </c>
      <c r="EI41" s="37">
        <v>10</v>
      </c>
      <c r="EJ41" s="37">
        <v>10.4</v>
      </c>
      <c r="EK41" s="37">
        <v>10.6</v>
      </c>
      <c r="EL41" s="37">
        <v>10.8</v>
      </c>
      <c r="EM41" s="37">
        <v>11</v>
      </c>
      <c r="EO41" s="37"/>
      <c r="EP41" s="36" t="s">
        <v>11</v>
      </c>
      <c r="EQ41" s="37">
        <v>42</v>
      </c>
      <c r="ER41" s="37">
        <v>41.7</v>
      </c>
      <c r="ES41" s="37">
        <v>40.9</v>
      </c>
      <c r="ET41" s="37">
        <v>39.9</v>
      </c>
      <c r="EU41" s="37">
        <v>39</v>
      </c>
      <c r="EV41" s="37">
        <v>38.6</v>
      </c>
      <c r="EW41" s="37">
        <v>38.4</v>
      </c>
      <c r="EX41" s="37">
        <v>38.200000000000003</v>
      </c>
      <c r="EY41" s="37">
        <v>38.1</v>
      </c>
      <c r="EZ41" s="37">
        <v>38.299999999999997</v>
      </c>
      <c r="FA41" s="37">
        <v>38.799999999999997</v>
      </c>
      <c r="FB41" s="37">
        <v>39.6</v>
      </c>
      <c r="FC41" s="37">
        <v>40.1</v>
      </c>
      <c r="FD41" s="37">
        <v>40.6</v>
      </c>
      <c r="FE41" s="37">
        <v>41.1</v>
      </c>
      <c r="FF41" s="37">
        <v>41.5</v>
      </c>
      <c r="FG41" s="37">
        <v>42</v>
      </c>
      <c r="FH41" s="37">
        <v>42.4</v>
      </c>
      <c r="FI41" s="37">
        <v>42.6</v>
      </c>
      <c r="FJ41" s="37">
        <v>42.9</v>
      </c>
      <c r="FK41" s="37">
        <v>43.1</v>
      </c>
    </row>
    <row r="42" spans="1:167" ht="14.5">
      <c r="A42" s="37"/>
      <c r="B42" s="36" t="s">
        <v>12</v>
      </c>
      <c r="C42" s="37">
        <v>0</v>
      </c>
      <c r="D42" s="37">
        <v>0</v>
      </c>
      <c r="E42" s="37">
        <v>0</v>
      </c>
      <c r="F42" s="37">
        <v>0</v>
      </c>
      <c r="G42" s="37">
        <v>0</v>
      </c>
      <c r="H42" s="37">
        <v>0.2</v>
      </c>
      <c r="I42" s="37">
        <v>0.5</v>
      </c>
      <c r="J42" s="37">
        <v>0.8</v>
      </c>
      <c r="K42" s="37">
        <v>1</v>
      </c>
      <c r="L42" s="37">
        <v>1.2</v>
      </c>
      <c r="M42" s="37">
        <v>1.3</v>
      </c>
      <c r="N42" s="37">
        <v>1.5</v>
      </c>
      <c r="O42" s="37">
        <v>1.4</v>
      </c>
      <c r="P42" s="37">
        <v>1.2</v>
      </c>
      <c r="Q42" s="37">
        <v>1.1000000000000001</v>
      </c>
      <c r="R42" s="37">
        <v>1</v>
      </c>
      <c r="S42" s="37">
        <v>0.9</v>
      </c>
      <c r="T42" s="37">
        <v>0.9</v>
      </c>
      <c r="U42" s="37">
        <v>0.9</v>
      </c>
      <c r="V42" s="37">
        <v>0.9</v>
      </c>
      <c r="W42" s="37">
        <v>0.9</v>
      </c>
      <c r="Y42" s="37"/>
      <c r="Z42" s="36" t="s">
        <v>12</v>
      </c>
      <c r="AA42" s="37">
        <v>5.6</v>
      </c>
      <c r="AB42" s="37">
        <v>5.6</v>
      </c>
      <c r="AC42" s="37">
        <v>5.4</v>
      </c>
      <c r="AD42" s="37">
        <v>5.5</v>
      </c>
      <c r="AE42" s="37">
        <v>5.5</v>
      </c>
      <c r="AF42" s="37">
        <v>5.5</v>
      </c>
      <c r="AG42" s="37">
        <v>5.2</v>
      </c>
      <c r="AH42" s="37">
        <v>5</v>
      </c>
      <c r="AI42" s="37">
        <v>4.8</v>
      </c>
      <c r="AJ42" s="37">
        <v>4.5</v>
      </c>
      <c r="AK42" s="37">
        <v>4.2</v>
      </c>
      <c r="AL42" s="37">
        <v>4</v>
      </c>
      <c r="AM42" s="37">
        <v>3.8</v>
      </c>
      <c r="AN42" s="37">
        <v>3.8</v>
      </c>
      <c r="AO42" s="37">
        <v>3.8</v>
      </c>
      <c r="AP42" s="37">
        <v>3.7</v>
      </c>
      <c r="AQ42" s="37">
        <v>3.7</v>
      </c>
      <c r="AR42" s="37">
        <v>3.7</v>
      </c>
      <c r="AS42" s="37">
        <v>3.7</v>
      </c>
      <c r="AT42" s="37">
        <v>3.7</v>
      </c>
      <c r="AU42" s="37">
        <v>3.6</v>
      </c>
      <c r="AW42" s="37"/>
      <c r="AX42" s="36" t="s">
        <v>12</v>
      </c>
      <c r="AY42" s="37">
        <v>66.5</v>
      </c>
      <c r="AZ42" s="37">
        <v>67.3</v>
      </c>
      <c r="BA42" s="37">
        <v>68.2</v>
      </c>
      <c r="BB42" s="37">
        <v>68.599999999999994</v>
      </c>
      <c r="BC42" s="37">
        <v>69.400000000000006</v>
      </c>
      <c r="BD42" s="37">
        <v>70.3</v>
      </c>
      <c r="BE42" s="37">
        <v>70.599999999999994</v>
      </c>
      <c r="BF42" s="37">
        <v>70.900000000000006</v>
      </c>
      <c r="BG42" s="37">
        <v>70.8</v>
      </c>
      <c r="BH42" s="37">
        <v>70.7</v>
      </c>
      <c r="BI42" s="37">
        <v>71</v>
      </c>
      <c r="BJ42" s="37">
        <v>71</v>
      </c>
      <c r="BK42" s="37">
        <v>70.8</v>
      </c>
      <c r="BL42" s="37">
        <v>71.099999999999994</v>
      </c>
      <c r="BM42" s="37">
        <v>71.400000000000006</v>
      </c>
      <c r="BN42" s="37">
        <v>71.599999999999994</v>
      </c>
      <c r="BO42" s="37">
        <v>71.7</v>
      </c>
      <c r="BP42" s="37">
        <v>71.900000000000006</v>
      </c>
      <c r="BQ42" s="37">
        <v>72</v>
      </c>
      <c r="BR42" s="37">
        <v>72</v>
      </c>
      <c r="BS42" s="37">
        <v>72.099999999999994</v>
      </c>
      <c r="BU42" s="37"/>
      <c r="BV42" s="36" t="s">
        <v>12</v>
      </c>
      <c r="BW42" s="37">
        <v>53.6</v>
      </c>
      <c r="BX42" s="37">
        <v>53.8</v>
      </c>
      <c r="BY42" s="37">
        <v>53.7</v>
      </c>
      <c r="BZ42" s="37">
        <v>53.6</v>
      </c>
      <c r="CA42" s="37">
        <v>53.2</v>
      </c>
      <c r="CB42" s="37">
        <v>52.7</v>
      </c>
      <c r="CC42" s="37">
        <v>51.7</v>
      </c>
      <c r="CD42" s="37">
        <v>50.4</v>
      </c>
      <c r="CE42" s="37">
        <v>49.1</v>
      </c>
      <c r="CF42" s="37">
        <v>48</v>
      </c>
      <c r="CG42" s="37">
        <v>46.9</v>
      </c>
      <c r="CH42" s="37">
        <v>45.7</v>
      </c>
      <c r="CI42" s="37">
        <v>44.8</v>
      </c>
      <c r="CJ42" s="37">
        <v>44.4</v>
      </c>
      <c r="CK42" s="37">
        <v>44</v>
      </c>
      <c r="CL42" s="37">
        <v>43.5</v>
      </c>
      <c r="CM42" s="37">
        <v>43.1</v>
      </c>
      <c r="CN42" s="37">
        <v>42.7</v>
      </c>
      <c r="CO42" s="37">
        <v>42.5</v>
      </c>
      <c r="CP42" s="37">
        <v>42.2</v>
      </c>
      <c r="CQ42" s="37">
        <v>42</v>
      </c>
      <c r="CS42" s="37"/>
      <c r="CT42" s="36" t="s">
        <v>12</v>
      </c>
      <c r="CU42" s="37">
        <v>78.2</v>
      </c>
      <c r="CV42" s="37">
        <v>78.400000000000006</v>
      </c>
      <c r="CW42" s="37">
        <v>78.400000000000006</v>
      </c>
      <c r="CX42" s="37">
        <v>78.599999999999994</v>
      </c>
      <c r="CY42" s="37">
        <v>79</v>
      </c>
      <c r="CZ42" s="37">
        <v>79.900000000000006</v>
      </c>
      <c r="DA42" s="37">
        <v>80.8</v>
      </c>
      <c r="DB42" s="37">
        <v>81.2</v>
      </c>
      <c r="DC42" s="37">
        <v>81.7</v>
      </c>
      <c r="DD42" s="37">
        <v>82.3</v>
      </c>
      <c r="DE42" s="37">
        <v>82.8</v>
      </c>
      <c r="DF42" s="37">
        <v>83</v>
      </c>
      <c r="DG42" s="37">
        <v>83.2</v>
      </c>
      <c r="DH42" s="37">
        <v>83</v>
      </c>
      <c r="DI42" s="37">
        <v>82.8</v>
      </c>
      <c r="DJ42" s="37">
        <v>82.6</v>
      </c>
      <c r="DK42" s="37">
        <v>82.3</v>
      </c>
      <c r="DL42" s="37">
        <v>82.1</v>
      </c>
      <c r="DM42" s="37">
        <v>82</v>
      </c>
      <c r="DN42" s="37">
        <v>81.900000000000006</v>
      </c>
      <c r="DO42" s="37">
        <v>81.7</v>
      </c>
      <c r="DQ42" s="37"/>
      <c r="DR42" s="36" t="s">
        <v>12</v>
      </c>
      <c r="DS42" s="37">
        <v>92.6</v>
      </c>
      <c r="DT42" s="37">
        <v>92.7</v>
      </c>
      <c r="DU42" s="37">
        <v>93</v>
      </c>
      <c r="DV42" s="37">
        <v>92.6</v>
      </c>
      <c r="DW42" s="37">
        <v>92.2</v>
      </c>
      <c r="DX42" s="37">
        <v>91.9</v>
      </c>
      <c r="DY42" s="37">
        <v>91.6</v>
      </c>
      <c r="DZ42" s="37">
        <v>91.2</v>
      </c>
      <c r="EA42" s="37">
        <v>90.8</v>
      </c>
      <c r="EB42" s="37">
        <v>90.3</v>
      </c>
      <c r="EC42" s="37">
        <v>90.4</v>
      </c>
      <c r="ED42" s="37">
        <v>90.2</v>
      </c>
      <c r="EE42" s="37">
        <v>90</v>
      </c>
      <c r="EF42" s="37">
        <v>89.7</v>
      </c>
      <c r="EG42" s="37">
        <v>89.4</v>
      </c>
      <c r="EH42" s="37">
        <v>89.1</v>
      </c>
      <c r="EI42" s="37">
        <v>88.8</v>
      </c>
      <c r="EJ42" s="37">
        <v>88.4</v>
      </c>
      <c r="EK42" s="37">
        <v>88.2</v>
      </c>
      <c r="EL42" s="37">
        <v>88</v>
      </c>
      <c r="EM42" s="37">
        <v>87.8</v>
      </c>
      <c r="EO42" s="37"/>
      <c r="EP42" s="36" t="s">
        <v>12</v>
      </c>
      <c r="EQ42" s="37">
        <v>54.1</v>
      </c>
      <c r="ER42" s="37">
        <v>54.5</v>
      </c>
      <c r="ES42" s="37">
        <v>55.3</v>
      </c>
      <c r="ET42" s="37">
        <v>56.5</v>
      </c>
      <c r="EU42" s="37">
        <v>57.4</v>
      </c>
      <c r="EV42" s="37">
        <v>57.7</v>
      </c>
      <c r="EW42" s="37">
        <v>58</v>
      </c>
      <c r="EX42" s="37">
        <v>58.1</v>
      </c>
      <c r="EY42" s="37">
        <v>58.4</v>
      </c>
      <c r="EZ42" s="37">
        <v>58.4</v>
      </c>
      <c r="FA42" s="37">
        <v>57.9</v>
      </c>
      <c r="FB42" s="37">
        <v>57.1</v>
      </c>
      <c r="FC42" s="37">
        <v>56.7</v>
      </c>
      <c r="FD42" s="37">
        <v>56.2</v>
      </c>
      <c r="FE42" s="37">
        <v>55.8</v>
      </c>
      <c r="FF42" s="37">
        <v>55.4</v>
      </c>
      <c r="FG42" s="37">
        <v>54.9</v>
      </c>
      <c r="FH42" s="37">
        <v>54.5</v>
      </c>
      <c r="FI42" s="37">
        <v>54.3</v>
      </c>
      <c r="FJ42" s="37">
        <v>54</v>
      </c>
      <c r="FK42" s="37">
        <v>53.8</v>
      </c>
    </row>
    <row r="43" spans="1:167" ht="14.5">
      <c r="A43" s="37"/>
      <c r="B43" s="36" t="s">
        <v>13</v>
      </c>
      <c r="C43" s="37">
        <v>28.2</v>
      </c>
      <c r="D43" s="37">
        <v>28.5</v>
      </c>
      <c r="E43" s="37">
        <v>28.9</v>
      </c>
      <c r="F43" s="37">
        <v>29.3</v>
      </c>
      <c r="G43" s="37">
        <v>29.1</v>
      </c>
      <c r="H43" s="37">
        <v>28.9</v>
      </c>
      <c r="I43" s="37">
        <v>28.5</v>
      </c>
      <c r="J43" s="37">
        <v>27.8</v>
      </c>
      <c r="K43" s="37">
        <v>27.1</v>
      </c>
      <c r="L43" s="37">
        <v>26.1</v>
      </c>
      <c r="M43" s="37">
        <v>25</v>
      </c>
      <c r="N43" s="37">
        <v>24</v>
      </c>
      <c r="O43" s="37">
        <v>23</v>
      </c>
      <c r="P43" s="37">
        <v>22</v>
      </c>
      <c r="Q43" s="37">
        <v>21</v>
      </c>
      <c r="R43" s="37">
        <v>20</v>
      </c>
      <c r="S43" s="37">
        <v>19</v>
      </c>
      <c r="T43" s="37">
        <v>18.100000000000001</v>
      </c>
      <c r="U43" s="37">
        <v>17.600000000000001</v>
      </c>
      <c r="V43" s="37">
        <v>17.2</v>
      </c>
      <c r="W43" s="37">
        <v>16.7</v>
      </c>
      <c r="Y43" s="37"/>
      <c r="Z43" s="36" t="s">
        <v>13</v>
      </c>
      <c r="AA43" s="37">
        <v>5.9</v>
      </c>
      <c r="AB43" s="37">
        <v>5.7</v>
      </c>
      <c r="AC43" s="37">
        <v>5.3</v>
      </c>
      <c r="AD43" s="37">
        <v>4.9000000000000004</v>
      </c>
      <c r="AE43" s="37">
        <v>4.5999999999999996</v>
      </c>
      <c r="AF43" s="37">
        <v>4.2</v>
      </c>
      <c r="AG43" s="37">
        <v>4</v>
      </c>
      <c r="AH43" s="37">
        <v>3.8</v>
      </c>
      <c r="AI43" s="37">
        <v>3.6</v>
      </c>
      <c r="AJ43" s="37">
        <v>3.5</v>
      </c>
      <c r="AK43" s="37">
        <v>3.3</v>
      </c>
      <c r="AL43" s="37">
        <v>3</v>
      </c>
      <c r="AM43" s="37">
        <v>2.7</v>
      </c>
      <c r="AN43" s="37">
        <v>2.2000000000000002</v>
      </c>
      <c r="AO43" s="37">
        <v>1.8</v>
      </c>
      <c r="AP43" s="37">
        <v>1.5</v>
      </c>
      <c r="AQ43" s="37">
        <v>1.2</v>
      </c>
      <c r="AR43" s="37">
        <v>1</v>
      </c>
      <c r="AS43" s="37">
        <v>0.9</v>
      </c>
      <c r="AT43" s="37">
        <v>0.8</v>
      </c>
      <c r="AU43" s="37">
        <v>0.7</v>
      </c>
      <c r="AW43" s="37"/>
      <c r="AX43" s="36" t="s">
        <v>13</v>
      </c>
      <c r="AY43" s="37">
        <v>3</v>
      </c>
      <c r="AZ43" s="37">
        <v>3</v>
      </c>
      <c r="BA43" s="37">
        <v>2.8</v>
      </c>
      <c r="BB43" s="37">
        <v>2.7</v>
      </c>
      <c r="BC43" s="37">
        <v>2.7</v>
      </c>
      <c r="BD43" s="37">
        <v>2.6</v>
      </c>
      <c r="BE43" s="37">
        <v>2.7</v>
      </c>
      <c r="BF43" s="37">
        <v>2.8</v>
      </c>
      <c r="BG43" s="37">
        <v>2.7</v>
      </c>
      <c r="BH43" s="37">
        <v>2.8</v>
      </c>
      <c r="BI43" s="37">
        <v>2.6</v>
      </c>
      <c r="BJ43" s="37">
        <v>2.4</v>
      </c>
      <c r="BK43" s="37">
        <v>2.2999999999999998</v>
      </c>
      <c r="BL43" s="37">
        <v>2</v>
      </c>
      <c r="BM43" s="37">
        <v>1.7</v>
      </c>
      <c r="BN43" s="37">
        <v>1.5</v>
      </c>
      <c r="BO43" s="37">
        <v>1.3</v>
      </c>
      <c r="BP43" s="37">
        <v>1.1000000000000001</v>
      </c>
      <c r="BQ43" s="37">
        <v>1</v>
      </c>
      <c r="BR43" s="37">
        <v>0.9</v>
      </c>
      <c r="BS43" s="37">
        <v>0.8</v>
      </c>
      <c r="BU43" s="37"/>
      <c r="BV43" s="36" t="s">
        <v>13</v>
      </c>
      <c r="BW43" s="37">
        <v>0.3</v>
      </c>
      <c r="BX43" s="37">
        <v>0.3</v>
      </c>
      <c r="BY43" s="37">
        <v>0.3</v>
      </c>
      <c r="BZ43" s="37">
        <v>0.3</v>
      </c>
      <c r="CA43" s="37">
        <v>0.3</v>
      </c>
      <c r="CB43" s="37">
        <v>0.3</v>
      </c>
      <c r="CC43" s="37">
        <v>0.3</v>
      </c>
      <c r="CD43" s="37">
        <v>0.3</v>
      </c>
      <c r="CE43" s="37">
        <v>0.3</v>
      </c>
      <c r="CF43" s="37">
        <v>0.2</v>
      </c>
      <c r="CG43" s="37">
        <v>0.2</v>
      </c>
      <c r="CH43" s="37">
        <v>0.2</v>
      </c>
      <c r="CI43" s="37">
        <v>0.1</v>
      </c>
      <c r="CJ43" s="37">
        <v>0.1</v>
      </c>
      <c r="CK43" s="37">
        <v>0.1</v>
      </c>
      <c r="CL43" s="37">
        <v>0.1</v>
      </c>
      <c r="CM43" s="37">
        <v>0.1</v>
      </c>
      <c r="CN43" s="37">
        <v>0.1</v>
      </c>
      <c r="CO43" s="37">
        <v>0</v>
      </c>
      <c r="CP43" s="37">
        <v>0</v>
      </c>
      <c r="CQ43" s="37">
        <v>0</v>
      </c>
      <c r="CS43" s="37"/>
      <c r="CT43" s="36" t="s">
        <v>13</v>
      </c>
      <c r="CU43" s="37">
        <v>1</v>
      </c>
      <c r="CV43" s="37">
        <v>1</v>
      </c>
      <c r="CW43" s="37">
        <v>1</v>
      </c>
      <c r="CX43" s="37">
        <v>1</v>
      </c>
      <c r="CY43" s="37">
        <v>1</v>
      </c>
      <c r="CZ43" s="37">
        <v>0.8</v>
      </c>
      <c r="DA43" s="37">
        <v>0.8</v>
      </c>
      <c r="DB43" s="37">
        <v>0.7</v>
      </c>
      <c r="DC43" s="37">
        <v>0.8</v>
      </c>
      <c r="DD43" s="37">
        <v>0.7</v>
      </c>
      <c r="DE43" s="37">
        <v>0.7</v>
      </c>
      <c r="DF43" s="37">
        <v>0.6</v>
      </c>
      <c r="DG43" s="37">
        <v>0.6</v>
      </c>
      <c r="DH43" s="37">
        <v>0.6</v>
      </c>
      <c r="DI43" s="37">
        <v>0.5</v>
      </c>
      <c r="DJ43" s="37">
        <v>0.5</v>
      </c>
      <c r="DK43" s="37">
        <v>0.5</v>
      </c>
      <c r="DL43" s="37">
        <v>0.5</v>
      </c>
      <c r="DM43" s="37">
        <v>0.5</v>
      </c>
      <c r="DN43" s="37">
        <v>0.4</v>
      </c>
      <c r="DO43" s="37">
        <v>0.4</v>
      </c>
      <c r="DQ43" s="37"/>
      <c r="DR43" s="36" t="s">
        <v>13</v>
      </c>
      <c r="DS43" s="37">
        <v>0.5</v>
      </c>
      <c r="DT43" s="37">
        <v>0.5</v>
      </c>
      <c r="DU43" s="37">
        <v>0.5</v>
      </c>
      <c r="DV43" s="37">
        <v>0.5</v>
      </c>
      <c r="DW43" s="37">
        <v>0.6</v>
      </c>
      <c r="DX43" s="37">
        <v>0.7</v>
      </c>
      <c r="DY43" s="37">
        <v>0.8</v>
      </c>
      <c r="DZ43" s="37">
        <v>0.8</v>
      </c>
      <c r="EA43" s="37">
        <v>0.8</v>
      </c>
      <c r="EB43" s="37">
        <v>0.9</v>
      </c>
      <c r="EC43" s="37">
        <v>0.9</v>
      </c>
      <c r="ED43" s="37">
        <v>0.8</v>
      </c>
      <c r="EE43" s="37">
        <v>0.8</v>
      </c>
      <c r="EF43" s="37">
        <v>0.8</v>
      </c>
      <c r="EG43" s="37">
        <v>0.8</v>
      </c>
      <c r="EH43" s="37">
        <v>0.7</v>
      </c>
      <c r="EI43" s="37">
        <v>0.7</v>
      </c>
      <c r="EJ43" s="37">
        <v>0.7</v>
      </c>
      <c r="EK43" s="37">
        <v>0.7</v>
      </c>
      <c r="EL43" s="37">
        <v>0.6</v>
      </c>
      <c r="EM43" s="37">
        <v>0.6</v>
      </c>
      <c r="EO43" s="37"/>
      <c r="EP43" s="36" t="s">
        <v>13</v>
      </c>
      <c r="EQ43" s="37">
        <v>2.6</v>
      </c>
      <c r="ER43" s="37">
        <v>2.6</v>
      </c>
      <c r="ES43" s="37">
        <v>2.5</v>
      </c>
      <c r="ET43" s="37">
        <v>2.5</v>
      </c>
      <c r="EU43" s="37">
        <v>2.6</v>
      </c>
      <c r="EV43" s="37">
        <v>2.6</v>
      </c>
      <c r="EW43" s="37">
        <v>2.6</v>
      </c>
      <c r="EX43" s="37">
        <v>2.6</v>
      </c>
      <c r="EY43" s="37">
        <v>2.6</v>
      </c>
      <c r="EZ43" s="37">
        <v>2.5</v>
      </c>
      <c r="FA43" s="37">
        <v>2.4</v>
      </c>
      <c r="FB43" s="37">
        <v>2.4</v>
      </c>
      <c r="FC43" s="37">
        <v>2.4</v>
      </c>
      <c r="FD43" s="37">
        <v>2.2999999999999998</v>
      </c>
      <c r="FE43" s="37">
        <v>2.2000000000000002</v>
      </c>
      <c r="FF43" s="37">
        <v>2.2000000000000002</v>
      </c>
      <c r="FG43" s="37">
        <v>2.2000000000000002</v>
      </c>
      <c r="FH43" s="37">
        <v>2.1</v>
      </c>
      <c r="FI43" s="37">
        <v>2.1</v>
      </c>
      <c r="FJ43" s="37">
        <v>2.1</v>
      </c>
      <c r="FK43" s="37">
        <v>2</v>
      </c>
    </row>
    <row r="44" spans="1:167" ht="14.5">
      <c r="A44" s="37"/>
      <c r="B44" s="36" t="s">
        <v>191</v>
      </c>
      <c r="C44" s="37">
        <v>0</v>
      </c>
      <c r="D44" s="37">
        <v>0</v>
      </c>
      <c r="E44" s="37">
        <v>0</v>
      </c>
      <c r="F44" s="37">
        <v>0</v>
      </c>
      <c r="G44" s="37">
        <v>0</v>
      </c>
      <c r="H44" s="37">
        <v>0</v>
      </c>
      <c r="I44" s="37">
        <v>0</v>
      </c>
      <c r="J44" s="37">
        <v>0</v>
      </c>
      <c r="K44" s="37">
        <v>0</v>
      </c>
      <c r="L44" s="37">
        <v>0</v>
      </c>
      <c r="M44" s="37">
        <v>0</v>
      </c>
      <c r="N44" s="37">
        <v>0</v>
      </c>
      <c r="O44" s="37">
        <v>0</v>
      </c>
      <c r="P44" s="37">
        <v>0</v>
      </c>
      <c r="Q44" s="37">
        <v>0</v>
      </c>
      <c r="R44" s="37">
        <v>0</v>
      </c>
      <c r="S44" s="37">
        <v>0</v>
      </c>
      <c r="T44" s="37">
        <v>0</v>
      </c>
      <c r="U44" s="37">
        <v>0</v>
      </c>
      <c r="V44" s="37">
        <v>0</v>
      </c>
      <c r="W44" s="37">
        <v>0</v>
      </c>
      <c r="Y44" s="37"/>
      <c r="Z44" s="36" t="s">
        <v>191</v>
      </c>
      <c r="AA44" s="37">
        <v>0</v>
      </c>
      <c r="AB44" s="37">
        <v>0</v>
      </c>
      <c r="AC44" s="37">
        <v>0</v>
      </c>
      <c r="AD44" s="37">
        <v>0</v>
      </c>
      <c r="AE44" s="37">
        <v>0</v>
      </c>
      <c r="AF44" s="37">
        <v>0</v>
      </c>
      <c r="AG44" s="37">
        <v>0</v>
      </c>
      <c r="AH44" s="37">
        <v>0</v>
      </c>
      <c r="AI44" s="37">
        <v>0</v>
      </c>
      <c r="AJ44" s="37">
        <v>0</v>
      </c>
      <c r="AK44" s="37">
        <v>0</v>
      </c>
      <c r="AL44" s="37">
        <v>0</v>
      </c>
      <c r="AM44" s="37">
        <v>0</v>
      </c>
      <c r="AN44" s="37">
        <v>0</v>
      </c>
      <c r="AO44" s="37">
        <v>0</v>
      </c>
      <c r="AP44" s="37">
        <v>0</v>
      </c>
      <c r="AQ44" s="37">
        <v>0</v>
      </c>
      <c r="AR44" s="37">
        <v>0</v>
      </c>
      <c r="AS44" s="37">
        <v>0</v>
      </c>
      <c r="AT44" s="37">
        <v>0</v>
      </c>
      <c r="AU44" s="37">
        <v>0</v>
      </c>
      <c r="AW44" s="37"/>
      <c r="AX44" s="36" t="s">
        <v>191</v>
      </c>
      <c r="AY44" s="37">
        <v>0</v>
      </c>
      <c r="AZ44" s="37">
        <v>0</v>
      </c>
      <c r="BA44" s="37">
        <v>0</v>
      </c>
      <c r="BB44" s="37">
        <v>0</v>
      </c>
      <c r="BC44" s="37">
        <v>0</v>
      </c>
      <c r="BD44" s="37">
        <v>0</v>
      </c>
      <c r="BE44" s="37">
        <v>0</v>
      </c>
      <c r="BF44" s="37">
        <v>0</v>
      </c>
      <c r="BG44" s="37">
        <v>0</v>
      </c>
      <c r="BH44" s="37">
        <v>0</v>
      </c>
      <c r="BI44" s="37">
        <v>0</v>
      </c>
      <c r="BJ44" s="37">
        <v>0</v>
      </c>
      <c r="BK44" s="37">
        <v>0</v>
      </c>
      <c r="BL44" s="37">
        <v>0</v>
      </c>
      <c r="BM44" s="37">
        <v>0</v>
      </c>
      <c r="BN44" s="37">
        <v>0</v>
      </c>
      <c r="BO44" s="37">
        <v>0</v>
      </c>
      <c r="BP44" s="37">
        <v>0</v>
      </c>
      <c r="BQ44" s="37">
        <v>0</v>
      </c>
      <c r="BR44" s="37">
        <v>0</v>
      </c>
      <c r="BS44" s="37">
        <v>0</v>
      </c>
      <c r="BU44" s="37"/>
      <c r="BV44" s="36" t="s">
        <v>191</v>
      </c>
      <c r="BW44" s="37">
        <v>0</v>
      </c>
      <c r="BX44" s="37">
        <v>0</v>
      </c>
      <c r="BY44" s="37">
        <v>0</v>
      </c>
      <c r="BZ44" s="37">
        <v>0</v>
      </c>
      <c r="CA44" s="37">
        <v>0</v>
      </c>
      <c r="CB44" s="37">
        <v>0</v>
      </c>
      <c r="CC44" s="37">
        <v>0</v>
      </c>
      <c r="CD44" s="37">
        <v>0</v>
      </c>
      <c r="CE44" s="37">
        <v>0</v>
      </c>
      <c r="CF44" s="37">
        <v>0</v>
      </c>
      <c r="CG44" s="37">
        <v>0</v>
      </c>
      <c r="CH44" s="37">
        <v>0</v>
      </c>
      <c r="CI44" s="37">
        <v>0</v>
      </c>
      <c r="CJ44" s="37">
        <v>0</v>
      </c>
      <c r="CK44" s="37">
        <v>0</v>
      </c>
      <c r="CL44" s="37">
        <v>0</v>
      </c>
      <c r="CM44" s="37">
        <v>0</v>
      </c>
      <c r="CN44" s="37">
        <v>0</v>
      </c>
      <c r="CO44" s="37">
        <v>0</v>
      </c>
      <c r="CP44" s="37">
        <v>0</v>
      </c>
      <c r="CQ44" s="37">
        <v>0</v>
      </c>
      <c r="CS44" s="37"/>
      <c r="CT44" s="36" t="s">
        <v>191</v>
      </c>
      <c r="CU44" s="37">
        <v>0</v>
      </c>
      <c r="CV44" s="37">
        <v>0</v>
      </c>
      <c r="CW44" s="37">
        <v>0</v>
      </c>
      <c r="CX44" s="37">
        <v>0</v>
      </c>
      <c r="CY44" s="37">
        <v>0</v>
      </c>
      <c r="CZ44" s="37">
        <v>0</v>
      </c>
      <c r="DA44" s="37">
        <v>0</v>
      </c>
      <c r="DB44" s="37">
        <v>0</v>
      </c>
      <c r="DC44" s="37">
        <v>0</v>
      </c>
      <c r="DD44" s="37">
        <v>0</v>
      </c>
      <c r="DE44" s="37">
        <v>0</v>
      </c>
      <c r="DF44" s="37">
        <v>0</v>
      </c>
      <c r="DG44" s="37">
        <v>0</v>
      </c>
      <c r="DH44" s="37">
        <v>0</v>
      </c>
      <c r="DI44" s="37">
        <v>0</v>
      </c>
      <c r="DJ44" s="37">
        <v>0</v>
      </c>
      <c r="DK44" s="37">
        <v>0</v>
      </c>
      <c r="DL44" s="37">
        <v>0</v>
      </c>
      <c r="DM44" s="37">
        <v>0</v>
      </c>
      <c r="DN44" s="37">
        <v>0</v>
      </c>
      <c r="DO44" s="37">
        <v>0</v>
      </c>
      <c r="DQ44" s="37"/>
      <c r="DR44" s="36" t="s">
        <v>191</v>
      </c>
      <c r="DS44" s="37">
        <v>0</v>
      </c>
      <c r="DT44" s="37">
        <v>0</v>
      </c>
      <c r="DU44" s="37">
        <v>0</v>
      </c>
      <c r="DV44" s="37">
        <v>0</v>
      </c>
      <c r="DW44" s="37">
        <v>0</v>
      </c>
      <c r="DX44" s="37">
        <v>0</v>
      </c>
      <c r="DY44" s="37">
        <v>0</v>
      </c>
      <c r="DZ44" s="37">
        <v>0</v>
      </c>
      <c r="EA44" s="37">
        <v>0</v>
      </c>
      <c r="EB44" s="37">
        <v>0</v>
      </c>
      <c r="EC44" s="37">
        <v>0</v>
      </c>
      <c r="ED44" s="37">
        <v>0</v>
      </c>
      <c r="EE44" s="37">
        <v>0</v>
      </c>
      <c r="EF44" s="37">
        <v>0</v>
      </c>
      <c r="EG44" s="37">
        <v>0</v>
      </c>
      <c r="EH44" s="37">
        <v>0</v>
      </c>
      <c r="EI44" s="37">
        <v>0</v>
      </c>
      <c r="EJ44" s="37">
        <v>0</v>
      </c>
      <c r="EK44" s="37">
        <v>0</v>
      </c>
      <c r="EL44" s="37">
        <v>0</v>
      </c>
      <c r="EM44" s="37">
        <v>0</v>
      </c>
      <c r="EO44" s="37"/>
      <c r="EP44" s="36" t="s">
        <v>191</v>
      </c>
      <c r="EQ44" s="37">
        <v>0</v>
      </c>
      <c r="ER44" s="37">
        <v>0</v>
      </c>
      <c r="ES44" s="37">
        <v>0</v>
      </c>
      <c r="ET44" s="37">
        <v>0</v>
      </c>
      <c r="EU44" s="37">
        <v>0</v>
      </c>
      <c r="EV44" s="37">
        <v>0</v>
      </c>
      <c r="EW44" s="37">
        <v>0</v>
      </c>
      <c r="EX44" s="37">
        <v>0</v>
      </c>
      <c r="EY44" s="37">
        <v>0</v>
      </c>
      <c r="EZ44" s="37">
        <v>0</v>
      </c>
      <c r="FA44" s="37">
        <v>0</v>
      </c>
      <c r="FB44" s="37">
        <v>0</v>
      </c>
      <c r="FC44" s="37">
        <v>0</v>
      </c>
      <c r="FD44" s="37">
        <v>0</v>
      </c>
      <c r="FE44" s="37">
        <v>0</v>
      </c>
      <c r="FF44" s="37">
        <v>0</v>
      </c>
      <c r="FG44" s="37">
        <v>0</v>
      </c>
      <c r="FH44" s="37">
        <v>0</v>
      </c>
      <c r="FI44" s="37">
        <v>0</v>
      </c>
      <c r="FJ44" s="37">
        <v>0</v>
      </c>
      <c r="FK44" s="37">
        <v>0</v>
      </c>
    </row>
    <row r="45" spans="1:167" ht="15.5">
      <c r="A45" s="37"/>
      <c r="B45" s="21" t="s">
        <v>163</v>
      </c>
      <c r="C45" s="37">
        <v>0.3</v>
      </c>
      <c r="D45" s="37">
        <v>0.3</v>
      </c>
      <c r="E45" s="37">
        <v>0.2</v>
      </c>
      <c r="F45" s="37">
        <v>0.2</v>
      </c>
      <c r="G45" s="37">
        <v>0.2</v>
      </c>
      <c r="H45" s="37">
        <v>0.2</v>
      </c>
      <c r="I45" s="37">
        <v>0.2</v>
      </c>
      <c r="J45" s="37">
        <v>0.2</v>
      </c>
      <c r="K45" s="37">
        <v>0.2</v>
      </c>
      <c r="L45" s="37">
        <v>0.2</v>
      </c>
      <c r="M45" s="37">
        <v>0.3</v>
      </c>
      <c r="N45" s="37">
        <v>0.3</v>
      </c>
      <c r="O45" s="37">
        <v>0.3</v>
      </c>
      <c r="P45" s="37">
        <v>0.3</v>
      </c>
      <c r="Q45" s="37">
        <v>0.4</v>
      </c>
      <c r="R45" s="37">
        <v>0.4</v>
      </c>
      <c r="S45" s="37">
        <v>0.5</v>
      </c>
      <c r="T45" s="37">
        <v>0.5</v>
      </c>
      <c r="U45" s="37">
        <v>0.5</v>
      </c>
      <c r="V45" s="37">
        <v>0.6</v>
      </c>
      <c r="W45" s="37">
        <v>0.6</v>
      </c>
      <c r="Y45" s="37"/>
      <c r="Z45" s="21" t="s">
        <v>163</v>
      </c>
      <c r="AA45" s="37">
        <v>0</v>
      </c>
      <c r="AB45" s="37">
        <v>0</v>
      </c>
      <c r="AC45" s="37">
        <v>0</v>
      </c>
      <c r="AD45" s="37">
        <v>0</v>
      </c>
      <c r="AE45" s="37">
        <v>0</v>
      </c>
      <c r="AF45" s="37">
        <v>0</v>
      </c>
      <c r="AG45" s="37">
        <v>0</v>
      </c>
      <c r="AH45" s="37">
        <v>0</v>
      </c>
      <c r="AI45" s="37">
        <v>0</v>
      </c>
      <c r="AJ45" s="37">
        <v>0</v>
      </c>
      <c r="AK45" s="37">
        <v>0</v>
      </c>
      <c r="AL45" s="37">
        <v>0</v>
      </c>
      <c r="AM45" s="37">
        <v>0</v>
      </c>
      <c r="AN45" s="37">
        <v>0</v>
      </c>
      <c r="AO45" s="37">
        <v>0.1</v>
      </c>
      <c r="AP45" s="37">
        <v>0.1</v>
      </c>
      <c r="AQ45" s="37">
        <v>0.1</v>
      </c>
      <c r="AR45" s="37">
        <v>0.1</v>
      </c>
      <c r="AS45" s="37">
        <v>0.1</v>
      </c>
      <c r="AT45" s="37">
        <v>0.1</v>
      </c>
      <c r="AU45" s="37">
        <v>0.1</v>
      </c>
      <c r="AW45" s="37"/>
      <c r="AX45" s="21" t="s">
        <v>163</v>
      </c>
      <c r="AY45" s="37">
        <v>0.4</v>
      </c>
      <c r="AZ45" s="37">
        <v>0.4</v>
      </c>
      <c r="BA45" s="37">
        <v>0.4</v>
      </c>
      <c r="BB45" s="37">
        <v>0.5</v>
      </c>
      <c r="BC45" s="37">
        <v>0.5</v>
      </c>
      <c r="BD45" s="37">
        <v>0.5</v>
      </c>
      <c r="BE45" s="37">
        <v>0.5</v>
      </c>
      <c r="BF45" s="37">
        <v>0.6</v>
      </c>
      <c r="BG45" s="37">
        <v>0.6</v>
      </c>
      <c r="BH45" s="37">
        <v>0.7</v>
      </c>
      <c r="BI45" s="37">
        <v>0.7</v>
      </c>
      <c r="BJ45" s="37">
        <v>0.8</v>
      </c>
      <c r="BK45" s="37">
        <v>0.9</v>
      </c>
      <c r="BL45" s="37">
        <v>1</v>
      </c>
      <c r="BM45" s="37">
        <v>1.1000000000000001</v>
      </c>
      <c r="BN45" s="37">
        <v>1.2</v>
      </c>
      <c r="BO45" s="37">
        <v>1.4</v>
      </c>
      <c r="BP45" s="37">
        <v>1.5</v>
      </c>
      <c r="BQ45" s="37">
        <v>1.6</v>
      </c>
      <c r="BR45" s="37">
        <v>1.6</v>
      </c>
      <c r="BS45" s="37">
        <v>1.7</v>
      </c>
      <c r="BU45" s="37"/>
      <c r="BV45" s="21" t="s">
        <v>163</v>
      </c>
      <c r="BW45" s="37">
        <v>0.3</v>
      </c>
      <c r="BX45" s="37">
        <v>0.3</v>
      </c>
      <c r="BY45" s="37">
        <v>0.3</v>
      </c>
      <c r="BZ45" s="37">
        <v>0.3</v>
      </c>
      <c r="CA45" s="37">
        <v>0.3</v>
      </c>
      <c r="CB45" s="37">
        <v>0.4</v>
      </c>
      <c r="CC45" s="37">
        <v>0.3</v>
      </c>
      <c r="CD45" s="37">
        <v>0.3</v>
      </c>
      <c r="CE45" s="37">
        <v>0.3</v>
      </c>
      <c r="CF45" s="37">
        <v>0.3</v>
      </c>
      <c r="CG45" s="37">
        <v>0.2</v>
      </c>
      <c r="CH45" s="37">
        <v>0.2</v>
      </c>
      <c r="CI45" s="37">
        <v>0.1</v>
      </c>
      <c r="CJ45" s="37">
        <v>0.1</v>
      </c>
      <c r="CK45" s="37">
        <v>0.1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21" t="s">
        <v>163</v>
      </c>
      <c r="CU45" s="37">
        <v>0.5</v>
      </c>
      <c r="CV45" s="37">
        <v>0.4</v>
      </c>
      <c r="CW45" s="37">
        <v>0.4</v>
      </c>
      <c r="CX45" s="37">
        <v>0.4</v>
      </c>
      <c r="CY45" s="37">
        <v>0.4</v>
      </c>
      <c r="CZ45" s="37">
        <v>0.3</v>
      </c>
      <c r="DA45" s="37">
        <v>0.3</v>
      </c>
      <c r="DB45" s="37">
        <v>0.3</v>
      </c>
      <c r="DC45" s="37">
        <v>0.4</v>
      </c>
      <c r="DD45" s="37">
        <v>0.4</v>
      </c>
      <c r="DE45" s="37">
        <v>0.4</v>
      </c>
      <c r="DF45" s="37">
        <v>0.4</v>
      </c>
      <c r="DG45" s="37">
        <v>0.5</v>
      </c>
      <c r="DH45" s="37">
        <v>0.5</v>
      </c>
      <c r="DI45" s="37">
        <v>0.6</v>
      </c>
      <c r="DJ45" s="37">
        <v>0.7</v>
      </c>
      <c r="DK45" s="37">
        <v>0.8</v>
      </c>
      <c r="DL45" s="37">
        <v>0.9</v>
      </c>
      <c r="DM45" s="37">
        <v>1</v>
      </c>
      <c r="DN45" s="37">
        <v>1</v>
      </c>
      <c r="DO45" s="37">
        <v>1.1000000000000001</v>
      </c>
      <c r="DQ45" s="37"/>
      <c r="DR45" s="21" t="s">
        <v>163</v>
      </c>
      <c r="DS45" s="37">
        <v>0.7</v>
      </c>
      <c r="DT45" s="37">
        <v>0.6</v>
      </c>
      <c r="DU45" s="37">
        <v>0.6</v>
      </c>
      <c r="DV45" s="37">
        <v>0.6</v>
      </c>
      <c r="DW45" s="37">
        <v>0.7</v>
      </c>
      <c r="DX45" s="37">
        <v>0.8</v>
      </c>
      <c r="DY45" s="37">
        <v>0.9</v>
      </c>
      <c r="DZ45" s="37">
        <v>0.9</v>
      </c>
      <c r="EA45" s="37">
        <v>0.9</v>
      </c>
      <c r="EB45" s="37">
        <v>0.9</v>
      </c>
      <c r="EC45" s="37">
        <v>0.9</v>
      </c>
      <c r="ED45" s="37">
        <v>0.8</v>
      </c>
      <c r="EE45" s="37">
        <v>0.7</v>
      </c>
      <c r="EF45" s="37">
        <v>0.6</v>
      </c>
      <c r="EG45" s="37">
        <v>0.5</v>
      </c>
      <c r="EH45" s="37">
        <v>0.4</v>
      </c>
      <c r="EI45" s="37">
        <v>0.4</v>
      </c>
      <c r="EJ45" s="37">
        <v>0.4</v>
      </c>
      <c r="EK45" s="37">
        <v>0.3</v>
      </c>
      <c r="EL45" s="37">
        <v>0.3</v>
      </c>
      <c r="EM45" s="37">
        <v>0.3</v>
      </c>
      <c r="EO45" s="37"/>
      <c r="EP45" s="21" t="s">
        <v>163</v>
      </c>
      <c r="EQ45" s="37">
        <v>0.5</v>
      </c>
      <c r="ER45" s="37">
        <v>0.5</v>
      </c>
      <c r="ES45" s="37">
        <v>0.5</v>
      </c>
      <c r="ET45" s="37">
        <v>0.4</v>
      </c>
      <c r="EU45" s="37">
        <v>0.4</v>
      </c>
      <c r="EV45" s="37">
        <v>0.4</v>
      </c>
      <c r="EW45" s="37">
        <v>0.4</v>
      </c>
      <c r="EX45" s="37">
        <v>0.4</v>
      </c>
      <c r="EY45" s="37">
        <v>0.4</v>
      </c>
      <c r="EZ45" s="37">
        <v>0.3</v>
      </c>
      <c r="FA45" s="37">
        <v>0.3</v>
      </c>
      <c r="FB45" s="37">
        <v>0.4</v>
      </c>
      <c r="FC45" s="37">
        <v>0.4</v>
      </c>
      <c r="FD45" s="37">
        <v>0.4</v>
      </c>
      <c r="FE45" s="37">
        <v>0.5</v>
      </c>
      <c r="FF45" s="37">
        <v>0.5</v>
      </c>
      <c r="FG45" s="37">
        <v>0.6</v>
      </c>
      <c r="FH45" s="37">
        <v>0.6</v>
      </c>
      <c r="FI45" s="37">
        <v>0.7</v>
      </c>
      <c r="FJ45" s="37">
        <v>0.7</v>
      </c>
      <c r="FK45" s="37">
        <v>0.7</v>
      </c>
    </row>
    <row r="46" spans="1:167" ht="14.5">
      <c r="A46" s="37"/>
      <c r="B46" s="36" t="s">
        <v>15</v>
      </c>
      <c r="C46" s="37">
        <v>2.7</v>
      </c>
      <c r="D46" s="37">
        <v>2.5</v>
      </c>
      <c r="E46" s="37">
        <v>2.2999999999999998</v>
      </c>
      <c r="F46" s="37">
        <v>2.4</v>
      </c>
      <c r="G46" s="37">
        <v>2.4</v>
      </c>
      <c r="H46" s="37">
        <v>2.4</v>
      </c>
      <c r="I46" s="37">
        <v>2.2999999999999998</v>
      </c>
      <c r="J46" s="37">
        <v>2.4</v>
      </c>
      <c r="K46" s="37">
        <v>2.2999999999999998</v>
      </c>
      <c r="L46" s="37">
        <v>2.2999999999999998</v>
      </c>
      <c r="M46" s="37">
        <v>2.1</v>
      </c>
      <c r="N46" s="37">
        <v>2</v>
      </c>
      <c r="O46" s="37">
        <v>1.9</v>
      </c>
      <c r="P46" s="37">
        <v>1.7</v>
      </c>
      <c r="Q46" s="37">
        <v>1.5</v>
      </c>
      <c r="R46" s="37">
        <v>1.4</v>
      </c>
      <c r="S46" s="37">
        <v>1.2</v>
      </c>
      <c r="T46" s="37">
        <v>1.1000000000000001</v>
      </c>
      <c r="U46" s="37">
        <v>1</v>
      </c>
      <c r="V46" s="37">
        <v>1</v>
      </c>
      <c r="W46" s="37">
        <v>0.9</v>
      </c>
      <c r="Y46" s="37"/>
      <c r="Z46" s="36" t="s">
        <v>15</v>
      </c>
      <c r="AA46" s="37">
        <v>0.4</v>
      </c>
      <c r="AB46" s="37">
        <v>0.3</v>
      </c>
      <c r="AC46" s="37">
        <v>0.4</v>
      </c>
      <c r="AD46" s="37">
        <v>0.3</v>
      </c>
      <c r="AE46" s="37">
        <v>0.3</v>
      </c>
      <c r="AF46" s="37">
        <v>0.4</v>
      </c>
      <c r="AG46" s="37">
        <v>0.4</v>
      </c>
      <c r="AH46" s="37">
        <v>0.4</v>
      </c>
      <c r="AI46" s="37">
        <v>0.5</v>
      </c>
      <c r="AJ46" s="37">
        <v>0.5</v>
      </c>
      <c r="AK46" s="37">
        <v>0.5</v>
      </c>
      <c r="AL46" s="37">
        <v>0.5</v>
      </c>
      <c r="AM46" s="37">
        <v>0.4</v>
      </c>
      <c r="AN46" s="37">
        <v>0.4</v>
      </c>
      <c r="AO46" s="37">
        <v>0.3</v>
      </c>
      <c r="AP46" s="37">
        <v>0.3</v>
      </c>
      <c r="AQ46" s="37">
        <v>0.3</v>
      </c>
      <c r="AR46" s="37">
        <v>0.2</v>
      </c>
      <c r="AS46" s="37">
        <v>0.2</v>
      </c>
      <c r="AT46" s="37">
        <v>0.2</v>
      </c>
      <c r="AU46" s="37">
        <v>0.2</v>
      </c>
      <c r="AW46" s="37"/>
      <c r="AX46" s="36" t="s">
        <v>15</v>
      </c>
      <c r="AY46" s="37">
        <v>0.6</v>
      </c>
      <c r="AZ46" s="37">
        <v>0.7</v>
      </c>
      <c r="BA46" s="37">
        <v>0.6</v>
      </c>
      <c r="BB46" s="37">
        <v>0.7</v>
      </c>
      <c r="BC46" s="37">
        <v>0.7</v>
      </c>
      <c r="BD46" s="37">
        <v>0.7</v>
      </c>
      <c r="BE46" s="37">
        <v>0.8</v>
      </c>
      <c r="BF46" s="37">
        <v>0.8</v>
      </c>
      <c r="BG46" s="37">
        <v>0.8</v>
      </c>
      <c r="BH46" s="37">
        <v>0.8</v>
      </c>
      <c r="BI46" s="37">
        <v>0.7</v>
      </c>
      <c r="BJ46" s="37">
        <v>0.6</v>
      </c>
      <c r="BK46" s="37">
        <v>0.6</v>
      </c>
      <c r="BL46" s="37">
        <v>0.5</v>
      </c>
      <c r="BM46" s="37">
        <v>0.4</v>
      </c>
      <c r="BN46" s="37">
        <v>0.3</v>
      </c>
      <c r="BO46" s="37">
        <v>0.2</v>
      </c>
      <c r="BP46" s="37">
        <v>0.2</v>
      </c>
      <c r="BQ46" s="37">
        <v>0.1</v>
      </c>
      <c r="BR46" s="37">
        <v>0.1</v>
      </c>
      <c r="BS46" s="37">
        <v>0.1</v>
      </c>
      <c r="BU46" s="37"/>
      <c r="BV46" s="36" t="s">
        <v>15</v>
      </c>
      <c r="BW46" s="37">
        <v>0.5</v>
      </c>
      <c r="BX46" s="37">
        <v>0.5</v>
      </c>
      <c r="BY46" s="37">
        <v>0.6</v>
      </c>
      <c r="BZ46" s="37">
        <v>0.5</v>
      </c>
      <c r="CA46" s="37">
        <v>0.6</v>
      </c>
      <c r="CB46" s="37">
        <v>0.7</v>
      </c>
      <c r="CC46" s="37">
        <v>0.6</v>
      </c>
      <c r="CD46" s="37">
        <v>0.6</v>
      </c>
      <c r="CE46" s="37">
        <v>0.6</v>
      </c>
      <c r="CF46" s="37">
        <v>0.5</v>
      </c>
      <c r="CG46" s="37">
        <v>0.5</v>
      </c>
      <c r="CH46" s="37">
        <v>0.4</v>
      </c>
      <c r="CI46" s="37">
        <v>0.3</v>
      </c>
      <c r="CJ46" s="37">
        <v>0.2</v>
      </c>
      <c r="CK46" s="37">
        <v>0.2</v>
      </c>
      <c r="CL46" s="37">
        <v>0.2</v>
      </c>
      <c r="CM46" s="37">
        <v>0.2</v>
      </c>
      <c r="CN46" s="37">
        <v>0.2</v>
      </c>
      <c r="CO46" s="37">
        <v>0.2</v>
      </c>
      <c r="CP46" s="37">
        <v>0.2</v>
      </c>
      <c r="CQ46" s="37">
        <v>0.2</v>
      </c>
      <c r="CS46" s="37"/>
      <c r="CT46" s="36" t="s">
        <v>15</v>
      </c>
      <c r="CU46" s="37">
        <v>0.4</v>
      </c>
      <c r="CV46" s="37">
        <v>0.4</v>
      </c>
      <c r="CW46" s="37">
        <v>0.4</v>
      </c>
      <c r="CX46" s="37">
        <v>0.4</v>
      </c>
      <c r="CY46" s="37">
        <v>0.4</v>
      </c>
      <c r="CZ46" s="37">
        <v>0.3</v>
      </c>
      <c r="DA46" s="37">
        <v>0.3</v>
      </c>
      <c r="DB46" s="37">
        <v>0.3</v>
      </c>
      <c r="DC46" s="37">
        <v>0.3</v>
      </c>
      <c r="DD46" s="37">
        <v>0.3</v>
      </c>
      <c r="DE46" s="37">
        <v>0.2</v>
      </c>
      <c r="DF46" s="37">
        <v>0.2</v>
      </c>
      <c r="DG46" s="37">
        <v>0.2</v>
      </c>
      <c r="DH46" s="37">
        <v>0.2</v>
      </c>
      <c r="DI46" s="37">
        <v>0.2</v>
      </c>
      <c r="DJ46" s="37">
        <v>0.2</v>
      </c>
      <c r="DK46" s="37">
        <v>0.2</v>
      </c>
      <c r="DL46" s="37">
        <v>0.1</v>
      </c>
      <c r="DM46" s="37">
        <v>0.1</v>
      </c>
      <c r="DN46" s="37">
        <v>0.1</v>
      </c>
      <c r="DO46" s="37">
        <v>0.1</v>
      </c>
      <c r="DQ46" s="37"/>
      <c r="DR46" s="36" t="s">
        <v>15</v>
      </c>
      <c r="DS46" s="37">
        <v>0.1</v>
      </c>
      <c r="DT46" s="37">
        <v>0.1</v>
      </c>
      <c r="DU46" s="37">
        <v>0.1</v>
      </c>
      <c r="DV46" s="37">
        <v>0.1</v>
      </c>
      <c r="DW46" s="37">
        <v>0.1</v>
      </c>
      <c r="DX46" s="37">
        <v>0.1</v>
      </c>
      <c r="DY46" s="37">
        <v>0.1</v>
      </c>
      <c r="DZ46" s="37">
        <v>0.2</v>
      </c>
      <c r="EA46" s="37">
        <v>0.2</v>
      </c>
      <c r="EB46" s="37">
        <v>0.2</v>
      </c>
      <c r="EC46" s="37">
        <v>0.2</v>
      </c>
      <c r="ED46" s="37">
        <v>0.2</v>
      </c>
      <c r="EE46" s="37">
        <v>0.2</v>
      </c>
      <c r="EF46" s="37">
        <v>0.2</v>
      </c>
      <c r="EG46" s="37">
        <v>0.2</v>
      </c>
      <c r="EH46" s="37">
        <v>0.2</v>
      </c>
      <c r="EI46" s="37">
        <v>0.2</v>
      </c>
      <c r="EJ46" s="37">
        <v>0.2</v>
      </c>
      <c r="EK46" s="37">
        <v>0.2</v>
      </c>
      <c r="EL46" s="37">
        <v>0.2</v>
      </c>
      <c r="EM46" s="37">
        <v>0.2</v>
      </c>
      <c r="EO46" s="37"/>
      <c r="EP46" s="36" t="s">
        <v>15</v>
      </c>
      <c r="EQ46" s="37">
        <v>0.8</v>
      </c>
      <c r="ER46" s="37">
        <v>0.7</v>
      </c>
      <c r="ES46" s="37">
        <v>0.8</v>
      </c>
      <c r="ET46" s="37">
        <v>0.7</v>
      </c>
      <c r="EU46" s="37">
        <v>0.7</v>
      </c>
      <c r="EV46" s="37">
        <v>0.7</v>
      </c>
      <c r="EW46" s="37">
        <v>0.6</v>
      </c>
      <c r="EX46" s="37">
        <v>0.6</v>
      </c>
      <c r="EY46" s="37">
        <v>0.6</v>
      </c>
      <c r="EZ46" s="37">
        <v>0.5</v>
      </c>
      <c r="FA46" s="37">
        <v>0.5</v>
      </c>
      <c r="FB46" s="37">
        <v>0.5</v>
      </c>
      <c r="FC46" s="37">
        <v>0.5</v>
      </c>
      <c r="FD46" s="37">
        <v>0.5</v>
      </c>
      <c r="FE46" s="37">
        <v>0.4</v>
      </c>
      <c r="FF46" s="37">
        <v>0.4</v>
      </c>
      <c r="FG46" s="37">
        <v>0.4</v>
      </c>
      <c r="FH46" s="37">
        <v>0.4</v>
      </c>
      <c r="FI46" s="37">
        <v>0.4</v>
      </c>
      <c r="FJ46" s="37">
        <v>0.3</v>
      </c>
      <c r="FK46" s="37">
        <v>0.3</v>
      </c>
    </row>
    <row r="47" spans="1:167" ht="14.5">
      <c r="A47" s="206"/>
      <c r="B47" s="206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206"/>
      <c r="Z47" s="206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206"/>
      <c r="AX47" s="206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206"/>
      <c r="BV47" s="206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206"/>
      <c r="CT47" s="206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206"/>
      <c r="DR47" s="206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206"/>
      <c r="EP47" s="206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4.5">
      <c r="A48" s="208" t="s">
        <v>169</v>
      </c>
      <c r="B48" s="208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208" t="s">
        <v>169</v>
      </c>
      <c r="Z48" s="208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208" t="s">
        <v>169</v>
      </c>
      <c r="AX48" s="208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208" t="s">
        <v>169</v>
      </c>
      <c r="BV48" s="208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208" t="s">
        <v>169</v>
      </c>
      <c r="CT48" s="208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208" t="s">
        <v>169</v>
      </c>
      <c r="DR48" s="208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208" t="s">
        <v>169</v>
      </c>
      <c r="EP48" s="208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4.5">
      <c r="A49" s="206"/>
      <c r="B49" s="20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206"/>
      <c r="Z49" s="206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206"/>
      <c r="AX49" s="206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206"/>
      <c r="BV49" s="206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206"/>
      <c r="CT49" s="206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206"/>
      <c r="DR49" s="206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206"/>
      <c r="EP49" s="206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4.5">
      <c r="A50" s="206"/>
      <c r="B50" s="206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206"/>
      <c r="Z50" s="206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206"/>
      <c r="AX50" s="206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206"/>
      <c r="BV50" s="206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206"/>
      <c r="CT50" s="206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206"/>
      <c r="DR50" s="206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206"/>
      <c r="EP50" s="206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4.5">
      <c r="A51" s="206"/>
      <c r="B51" s="206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206"/>
      <c r="Z51" s="206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206"/>
      <c r="AX51" s="206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206"/>
      <c r="BV51" s="206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206"/>
      <c r="CT51" s="206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206"/>
      <c r="DR51" s="206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206"/>
      <c r="EP51" s="206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4.5">
      <c r="A52" s="206"/>
      <c r="B52" s="206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206"/>
      <c r="Z52" s="206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206"/>
      <c r="AX52" s="206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206"/>
      <c r="BV52" s="206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206"/>
      <c r="CT52" s="206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206"/>
      <c r="DR52" s="206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206"/>
      <c r="EP52" s="206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4.5">
      <c r="A53" s="206"/>
      <c r="B53" s="206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206"/>
      <c r="Z53" s="206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206"/>
      <c r="AX53" s="206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206"/>
      <c r="BV53" s="206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206"/>
      <c r="CT53" s="206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206"/>
      <c r="DR53" s="206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206"/>
      <c r="EP53" s="206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4.5">
      <c r="A54" s="206"/>
      <c r="B54" s="206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206"/>
      <c r="Z54" s="206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206"/>
      <c r="AX54" s="206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206"/>
      <c r="BV54" s="206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206"/>
      <c r="CT54" s="206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206"/>
      <c r="DR54" s="206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206"/>
      <c r="EP54" s="206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4.5">
      <c r="A55" s="206"/>
      <c r="B55" s="206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206"/>
      <c r="Z55" s="206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206"/>
      <c r="AX55" s="206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206"/>
      <c r="BV55" s="206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206"/>
      <c r="CT55" s="206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206"/>
      <c r="DR55" s="206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206"/>
      <c r="EP55" s="206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4.5">
      <c r="A56" s="206"/>
      <c r="B56" s="206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206"/>
      <c r="Z56" s="206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206"/>
      <c r="AX56" s="206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206"/>
      <c r="BV56" s="206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206"/>
      <c r="CT56" s="206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206"/>
      <c r="DR56" s="206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206"/>
      <c r="EP56" s="206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4.5">
      <c r="A57" s="206"/>
      <c r="B57" s="206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206"/>
      <c r="Z57" s="206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206"/>
      <c r="AX57" s="206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206"/>
      <c r="BV57" s="206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206"/>
      <c r="CT57" s="206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206"/>
      <c r="DR57" s="206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206"/>
      <c r="EP57" s="206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4.5">
      <c r="A58" s="206"/>
      <c r="B58" s="206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206"/>
      <c r="Z58" s="206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206"/>
      <c r="AX58" s="206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206"/>
      <c r="BV58" s="206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206"/>
      <c r="CT58" s="206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206"/>
      <c r="DR58" s="206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206"/>
      <c r="EP58" s="206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4.5">
      <c r="A59" s="206"/>
      <c r="B59" s="206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206"/>
      <c r="Z59" s="206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206"/>
      <c r="AX59" s="206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206"/>
      <c r="BV59" s="206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206"/>
      <c r="CT59" s="206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206"/>
      <c r="DR59" s="206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206"/>
      <c r="EP59" s="206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4.5">
      <c r="A60" s="206"/>
      <c r="B60" s="206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206"/>
      <c r="Z60" s="206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206"/>
      <c r="AX60" s="206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206"/>
      <c r="BV60" s="206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206"/>
      <c r="CT60" s="206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206"/>
      <c r="DR60" s="206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206"/>
      <c r="EP60" s="206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4.5">
      <c r="A61" s="206"/>
      <c r="B61" s="206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206"/>
      <c r="Z61" s="206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206"/>
      <c r="AX61" s="206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206"/>
      <c r="BV61" s="206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206"/>
      <c r="CT61" s="206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206"/>
      <c r="DR61" s="206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206"/>
      <c r="EP61" s="206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4.5">
      <c r="A62" s="206"/>
      <c r="B62" s="206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206"/>
      <c r="Z62" s="206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206"/>
      <c r="AX62" s="206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206"/>
      <c r="BV62" s="206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206"/>
      <c r="CT62" s="206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206"/>
      <c r="DR62" s="206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206"/>
      <c r="EP62" s="206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4.5">
      <c r="A63" s="206"/>
      <c r="B63" s="206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206"/>
      <c r="Z63" s="206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206"/>
      <c r="AX63" s="206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206"/>
      <c r="BV63" s="206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206"/>
      <c r="CT63" s="206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206"/>
      <c r="DR63" s="206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206"/>
      <c r="EP63" s="206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4.5">
      <c r="A64" s="206"/>
      <c r="B64" s="206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206"/>
      <c r="Z64" s="206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206"/>
      <c r="AX64" s="206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206"/>
      <c r="BV64" s="206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206"/>
      <c r="CT64" s="206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206"/>
      <c r="DR64" s="206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206"/>
      <c r="EP64" s="206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4.5">
      <c r="A65" s="206"/>
      <c r="B65" s="206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206"/>
      <c r="Z65" s="206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206"/>
      <c r="AX65" s="206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206"/>
      <c r="BV65" s="206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206"/>
      <c r="CT65" s="206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206"/>
      <c r="DR65" s="206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206"/>
      <c r="EP65" s="206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4.5">
      <c r="A66" s="206"/>
      <c r="B66" s="206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206"/>
      <c r="Z66" s="206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206"/>
      <c r="AX66" s="206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206"/>
      <c r="BV66" s="206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206"/>
      <c r="CT66" s="206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206"/>
      <c r="DR66" s="206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206"/>
      <c r="EP66" s="206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4.5">
      <c r="A67" s="206"/>
      <c r="B67" s="206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206"/>
      <c r="Z67" s="206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206"/>
      <c r="AX67" s="206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206"/>
      <c r="BV67" s="206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206"/>
      <c r="CT67" s="206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206"/>
      <c r="DR67" s="206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206"/>
      <c r="EP67" s="206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4.5">
      <c r="A68" s="206"/>
      <c r="B68" s="206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206"/>
      <c r="Z68" s="206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206"/>
      <c r="AX68" s="206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206"/>
      <c r="BV68" s="206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206"/>
      <c r="CT68" s="206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206"/>
      <c r="DR68" s="206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206"/>
      <c r="EP68" s="206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4.5">
      <c r="A69" s="206"/>
      <c r="B69" s="206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206"/>
      <c r="Z69" s="206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206"/>
      <c r="AX69" s="206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206"/>
      <c r="BV69" s="206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206"/>
      <c r="CT69" s="206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206"/>
      <c r="DR69" s="206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206"/>
      <c r="EP69" s="206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4.5">
      <c r="A70" s="206"/>
      <c r="B70" s="206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206"/>
      <c r="Z70" s="206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206"/>
      <c r="AX70" s="206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206"/>
      <c r="BV70" s="206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206"/>
      <c r="CT70" s="206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206"/>
      <c r="DR70" s="206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206"/>
      <c r="EP70" s="206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4.5">
      <c r="A71" s="206"/>
      <c r="B71" s="206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206"/>
      <c r="Z71" s="206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206"/>
      <c r="AX71" s="206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206"/>
      <c r="BV71" s="206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206"/>
      <c r="CT71" s="206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206"/>
      <c r="DR71" s="206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206"/>
      <c r="EP71" s="206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4.5">
      <c r="A72" s="206"/>
      <c r="B72" s="206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EO72" s="206"/>
      <c r="EP72" s="206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4.5">
      <c r="A73" s="206"/>
      <c r="B73" s="206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EO73" s="206"/>
      <c r="EP73" s="206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4.5">
      <c r="A74" s="206"/>
      <c r="B74" s="206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EO74" s="206"/>
      <c r="EP74" s="206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4.5">
      <c r="A75" s="206"/>
      <c r="B75" s="206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206"/>
      <c r="EP75" s="206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4.5">
      <c r="A76" s="206"/>
      <c r="B76" s="206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206"/>
      <c r="EP76" s="206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4.5">
      <c r="A77" s="206"/>
      <c r="B77" s="206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206"/>
      <c r="EP77" s="206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4.5">
      <c r="A78" s="206"/>
      <c r="B78" s="206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206"/>
      <c r="EP78" s="206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4.5">
      <c r="A79" s="206"/>
      <c r="B79" s="206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206"/>
      <c r="EP79" s="206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4.5">
      <c r="A80" s="206"/>
      <c r="B80" s="206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206"/>
      <c r="EP80" s="206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4.5">
      <c r="A81" s="206"/>
      <c r="B81" s="206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206"/>
      <c r="EP81" s="206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4.5">
      <c r="A82" s="206"/>
      <c r="B82" s="206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206"/>
      <c r="EP82" s="206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4.5">
      <c r="A83" s="206"/>
      <c r="B83" s="206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206"/>
      <c r="EP83" s="206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4.5">
      <c r="A84" s="206"/>
      <c r="B84" s="206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206"/>
      <c r="EP84" s="206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4.5">
      <c r="A85" s="206"/>
      <c r="B85" s="206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206"/>
      <c r="EP85" s="206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4.5">
      <c r="A86" s="206"/>
      <c r="B86" s="206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206"/>
      <c r="EP86" s="206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4.5">
      <c r="A87" s="206"/>
      <c r="B87" s="206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206"/>
      <c r="EP87" s="206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4.5">
      <c r="A88" s="206"/>
      <c r="B88" s="206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206"/>
      <c r="EP88" s="206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4.5">
      <c r="A89" s="206"/>
      <c r="B89" s="206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206"/>
      <c r="EP89" s="206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4.5">
      <c r="A90" s="206"/>
      <c r="B90" s="206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206"/>
      <c r="EP90" s="206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4.5">
      <c r="A91" s="206"/>
      <c r="B91" s="206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206"/>
      <c r="EP91" s="206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4.5">
      <c r="A92" s="206"/>
      <c r="B92" s="206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206"/>
      <c r="EP92" s="206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4.5">
      <c r="A93" s="206"/>
      <c r="B93" s="206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206"/>
      <c r="EP93" s="206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4.5">
      <c r="A94" s="206"/>
      <c r="B94" s="206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206"/>
      <c r="EP94" s="206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4.5">
      <c r="A95" s="206"/>
      <c r="B95" s="206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206"/>
      <c r="EP95" s="206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4.5">
      <c r="A96" s="206"/>
      <c r="B96" s="206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206"/>
      <c r="EP96" s="206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4.5">
      <c r="A97" s="206"/>
      <c r="B97" s="206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206"/>
      <c r="EP97" s="206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4.5">
      <c r="A98" s="206"/>
      <c r="B98" s="206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206"/>
      <c r="EP98" s="206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4.5">
      <c r="A99" s="206"/>
      <c r="B99" s="206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206"/>
      <c r="EP99" s="206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4.5">
      <c r="A100" s="206"/>
      <c r="B100" s="206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206"/>
      <c r="EP100" s="206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4.5">
      <c r="A101" s="206"/>
      <c r="B101" s="206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206"/>
      <c r="EP101" s="206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4.5">
      <c r="A102" s="206"/>
      <c r="B102" s="206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206"/>
      <c r="EP102" s="206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4.5">
      <c r="EO103" s="206"/>
      <c r="EP103" s="206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4.5">
      <c r="EO104" s="206"/>
      <c r="EP104" s="206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4.5">
      <c r="EO105" s="206"/>
      <c r="EP105" s="206"/>
      <c r="EQ105" s="37"/>
      <c r="ER105" s="37"/>
      <c r="ES105" s="37"/>
      <c r="ET105" s="37"/>
      <c r="EU105" s="37"/>
      <c r="EV105" s="37"/>
      <c r="EW105" s="37"/>
      <c r="EX105" s="37"/>
      <c r="EY105" s="37"/>
      <c r="EZ105" s="37"/>
      <c r="FA105" s="37"/>
      <c r="FB105" s="37"/>
      <c r="FC105" s="37"/>
      <c r="FD105" s="37"/>
      <c r="FE105" s="37"/>
      <c r="FF105" s="37"/>
      <c r="FG105" s="37"/>
      <c r="FH105" s="37"/>
      <c r="FI105" s="37"/>
      <c r="FJ105" s="37"/>
      <c r="FK105" s="37"/>
    </row>
    <row r="106" spans="1:167" ht="14.5">
      <c r="EO106" s="206"/>
      <c r="EP106" s="206"/>
      <c r="EQ106" s="37"/>
      <c r="ER106" s="37"/>
      <c r="ES106" s="37"/>
      <c r="ET106" s="37"/>
      <c r="EU106" s="37"/>
      <c r="EV106" s="37"/>
      <c r="EW106" s="37"/>
      <c r="EX106" s="37"/>
      <c r="EY106" s="37"/>
      <c r="EZ106" s="37"/>
      <c r="FA106" s="37"/>
      <c r="FB106" s="37"/>
      <c r="FC106" s="37"/>
      <c r="FD106" s="37"/>
      <c r="FE106" s="37"/>
      <c r="FF106" s="37"/>
      <c r="FG106" s="37"/>
      <c r="FH106" s="37"/>
      <c r="FI106" s="37"/>
      <c r="FJ106" s="37"/>
      <c r="FK106" s="37"/>
    </row>
    <row r="107" spans="1:167" ht="14.5">
      <c r="EO107" s="206"/>
      <c r="EP107" s="206"/>
      <c r="EQ107" s="37"/>
      <c r="ER107" s="37"/>
      <c r="ES107" s="37"/>
      <c r="ET107" s="37"/>
      <c r="EU107" s="37"/>
      <c r="EV107" s="37"/>
      <c r="EW107" s="37"/>
      <c r="EX107" s="37"/>
      <c r="EY107" s="37"/>
      <c r="EZ107" s="37"/>
      <c r="FA107" s="37"/>
      <c r="FB107" s="37"/>
      <c r="FC107" s="37"/>
      <c r="FD107" s="37"/>
      <c r="FE107" s="37"/>
      <c r="FF107" s="37"/>
      <c r="FG107" s="37"/>
      <c r="FH107" s="37"/>
      <c r="FI107" s="37"/>
      <c r="FJ107" s="37"/>
      <c r="FK107" s="37"/>
    </row>
    <row r="108" spans="1:167" ht="14.5">
      <c r="EO108" s="206"/>
      <c r="EP108" s="206"/>
      <c r="EQ108" s="37"/>
      <c r="ER108" s="37"/>
      <c r="ES108" s="37"/>
      <c r="ET108" s="37"/>
      <c r="EU108" s="37"/>
      <c r="EV108" s="37"/>
      <c r="EW108" s="37"/>
      <c r="EX108" s="37"/>
      <c r="EY108" s="37"/>
      <c r="EZ108" s="37"/>
      <c r="FA108" s="37"/>
      <c r="FB108" s="37"/>
      <c r="FC108" s="37"/>
      <c r="FD108" s="37"/>
      <c r="FE108" s="37"/>
      <c r="FF108" s="37"/>
      <c r="FG108" s="37"/>
      <c r="FH108" s="37"/>
      <c r="FI108" s="37"/>
      <c r="FJ108" s="37"/>
      <c r="FK108" s="37"/>
    </row>
    <row r="109" spans="1:167" ht="14.5">
      <c r="EO109" s="206"/>
      <c r="EP109" s="206"/>
      <c r="EQ109" s="37"/>
      <c r="ER109" s="37"/>
      <c r="ES109" s="37"/>
      <c r="ET109" s="37"/>
      <c r="EU109" s="37"/>
      <c r="EV109" s="37"/>
      <c r="EW109" s="37"/>
      <c r="EX109" s="37"/>
      <c r="EY109" s="37"/>
      <c r="EZ109" s="37"/>
      <c r="FA109" s="37"/>
      <c r="FB109" s="37"/>
      <c r="FC109" s="37"/>
      <c r="FD109" s="37"/>
      <c r="FE109" s="37"/>
      <c r="FF109" s="37"/>
      <c r="FG109" s="37"/>
      <c r="FH109" s="37"/>
      <c r="FI109" s="37"/>
      <c r="FJ109" s="37"/>
      <c r="FK109" s="37"/>
    </row>
    <row r="110" spans="1:167" ht="14.5">
      <c r="EO110" s="206"/>
      <c r="EP110" s="206"/>
      <c r="EQ110" s="37"/>
      <c r="ER110" s="37"/>
      <c r="ES110" s="37"/>
      <c r="ET110" s="37"/>
      <c r="EU110" s="37"/>
      <c r="EV110" s="37"/>
      <c r="EW110" s="37"/>
      <c r="EX110" s="37"/>
      <c r="EY110" s="37"/>
      <c r="EZ110" s="37"/>
      <c r="FA110" s="37"/>
      <c r="FB110" s="37"/>
      <c r="FC110" s="37"/>
      <c r="FD110" s="37"/>
      <c r="FE110" s="37"/>
      <c r="FF110" s="37"/>
      <c r="FG110" s="37"/>
      <c r="FH110" s="37"/>
      <c r="FI110" s="37"/>
      <c r="FJ110" s="37"/>
      <c r="FK110" s="37"/>
    </row>
    <row r="111" spans="1:167" ht="14.5">
      <c r="EO111" s="206"/>
      <c r="EP111" s="206"/>
      <c r="EQ111" s="37"/>
      <c r="ER111" s="37"/>
      <c r="ES111" s="37"/>
      <c r="ET111" s="37"/>
      <c r="EU111" s="37"/>
      <c r="EV111" s="37"/>
      <c r="EW111" s="37"/>
      <c r="EX111" s="37"/>
      <c r="EY111" s="37"/>
      <c r="EZ111" s="37"/>
      <c r="FA111" s="37"/>
      <c r="FB111" s="37"/>
      <c r="FC111" s="37"/>
      <c r="FD111" s="37"/>
      <c r="FE111" s="37"/>
      <c r="FF111" s="37"/>
      <c r="FG111" s="37"/>
      <c r="FH111" s="37"/>
      <c r="FI111" s="37"/>
      <c r="FJ111" s="37"/>
      <c r="FK111" s="37"/>
    </row>
    <row r="112" spans="1:167" ht="14.5">
      <c r="EO112" s="206"/>
      <c r="EP112" s="206"/>
      <c r="EQ112" s="37"/>
      <c r="ER112" s="37"/>
      <c r="ES112" s="37"/>
      <c r="ET112" s="37"/>
      <c r="EU112" s="37"/>
      <c r="EV112" s="37"/>
      <c r="EW112" s="37"/>
      <c r="EX112" s="37"/>
      <c r="EY112" s="37"/>
      <c r="EZ112" s="37"/>
      <c r="FA112" s="37"/>
      <c r="FB112" s="37"/>
      <c r="FC112" s="37"/>
      <c r="FD112" s="37"/>
      <c r="FE112" s="37"/>
      <c r="FF112" s="37"/>
      <c r="FG112" s="37"/>
      <c r="FH112" s="37"/>
      <c r="FI112" s="37"/>
      <c r="FJ112" s="37"/>
      <c r="FK112" s="37"/>
    </row>
    <row r="113" spans="145:167" ht="14.5">
      <c r="EO113" s="206"/>
      <c r="EP113" s="206"/>
      <c r="EQ113" s="37"/>
      <c r="ER113" s="37"/>
      <c r="ES113" s="37"/>
      <c r="ET113" s="37"/>
      <c r="EU113" s="37"/>
      <c r="EV113" s="37"/>
      <c r="EW113" s="37"/>
      <c r="EX113" s="37"/>
      <c r="EY113" s="37"/>
      <c r="EZ113" s="37"/>
      <c r="FA113" s="37"/>
      <c r="FB113" s="37"/>
      <c r="FC113" s="37"/>
      <c r="FD113" s="37"/>
      <c r="FE113" s="37"/>
      <c r="FF113" s="37"/>
      <c r="FG113" s="37"/>
      <c r="FH113" s="37"/>
      <c r="FI113" s="37"/>
      <c r="FJ113" s="37"/>
      <c r="FK113" s="37"/>
    </row>
    <row r="114" spans="145:167" ht="14.5">
      <c r="EO114" s="206"/>
      <c r="EP114" s="206"/>
      <c r="EQ114" s="37"/>
      <c r="ER114" s="37"/>
      <c r="ES114" s="37"/>
      <c r="ET114" s="37"/>
      <c r="EU114" s="37"/>
      <c r="EV114" s="37"/>
      <c r="EW114" s="37"/>
      <c r="EX114" s="37"/>
      <c r="EY114" s="37"/>
      <c r="EZ114" s="37"/>
      <c r="FA114" s="37"/>
      <c r="FB114" s="37"/>
      <c r="FC114" s="37"/>
      <c r="FD114" s="37"/>
      <c r="FE114" s="37"/>
      <c r="FF114" s="37"/>
      <c r="FG114" s="37"/>
      <c r="FH114" s="37"/>
      <c r="FI114" s="37"/>
      <c r="FJ114" s="37"/>
      <c r="FK114" s="37"/>
    </row>
    <row r="115" spans="145:167" ht="14.5">
      <c r="EO115" s="206"/>
      <c r="EP115" s="206"/>
      <c r="EQ115" s="37"/>
      <c r="ER115" s="37"/>
      <c r="ES115" s="37"/>
      <c r="ET115" s="37"/>
      <c r="EU115" s="37"/>
      <c r="EV115" s="37"/>
      <c r="EW115" s="37"/>
      <c r="EX115" s="37"/>
      <c r="EY115" s="37"/>
      <c r="EZ115" s="37"/>
      <c r="FA115" s="37"/>
      <c r="FB115" s="37"/>
      <c r="FC115" s="37"/>
      <c r="FD115" s="37"/>
      <c r="FE115" s="37"/>
      <c r="FF115" s="37"/>
      <c r="FG115" s="37"/>
      <c r="FH115" s="37"/>
      <c r="FI115" s="37"/>
      <c r="FJ115" s="37"/>
      <c r="FK115" s="37"/>
    </row>
  </sheetData>
  <mergeCells count="362">
    <mergeCell ref="EO114:EP114"/>
    <mergeCell ref="EO115:EP115"/>
    <mergeCell ref="EO108:EP108"/>
    <mergeCell ref="EO109:EP109"/>
    <mergeCell ref="EO110:EP110"/>
    <mergeCell ref="EO111:EP111"/>
    <mergeCell ref="EO112:EP112"/>
    <mergeCell ref="EO113:EP113"/>
    <mergeCell ref="EO102:EP102"/>
    <mergeCell ref="EO103:EP103"/>
    <mergeCell ref="EO104:EP104"/>
    <mergeCell ref="EO105:EP105"/>
    <mergeCell ref="EO106:EP106"/>
    <mergeCell ref="EO107:EP107"/>
    <mergeCell ref="EO96:EP96"/>
    <mergeCell ref="EO97:EP97"/>
    <mergeCell ref="EO98:EP98"/>
    <mergeCell ref="EO99:EP99"/>
    <mergeCell ref="EO100:EP100"/>
    <mergeCell ref="EO101:EP101"/>
    <mergeCell ref="EO90:EP90"/>
    <mergeCell ref="EO91:EP91"/>
    <mergeCell ref="EO92:EP92"/>
    <mergeCell ref="EO93:EP93"/>
    <mergeCell ref="EO94:EP94"/>
    <mergeCell ref="EO95:EP95"/>
    <mergeCell ref="EO84:EP84"/>
    <mergeCell ref="EO85:EP85"/>
    <mergeCell ref="EO86:EP86"/>
    <mergeCell ref="EO87:EP87"/>
    <mergeCell ref="EO88:EP88"/>
    <mergeCell ref="EO89:EP89"/>
    <mergeCell ref="EO78:EP78"/>
    <mergeCell ref="EO79:EP79"/>
    <mergeCell ref="EO80:EP80"/>
    <mergeCell ref="EO81:EP81"/>
    <mergeCell ref="EO82:EP82"/>
    <mergeCell ref="EO83:EP83"/>
    <mergeCell ref="EO72:EP72"/>
    <mergeCell ref="EO73:EP73"/>
    <mergeCell ref="EO74:EP74"/>
    <mergeCell ref="EO75:EP75"/>
    <mergeCell ref="EO76:EP76"/>
    <mergeCell ref="EO77:EP77"/>
    <mergeCell ref="EO66:EP66"/>
    <mergeCell ref="EO67:EP67"/>
    <mergeCell ref="EO68:EP68"/>
    <mergeCell ref="EO69:EP69"/>
    <mergeCell ref="EO70:EP70"/>
    <mergeCell ref="EO71:EP71"/>
    <mergeCell ref="EO60:EP60"/>
    <mergeCell ref="EO61:EP61"/>
    <mergeCell ref="EO62:EP62"/>
    <mergeCell ref="EO63:EP63"/>
    <mergeCell ref="EO64:EP64"/>
    <mergeCell ref="EO65:EP65"/>
    <mergeCell ref="EO54:EP54"/>
    <mergeCell ref="EO55:EP55"/>
    <mergeCell ref="EO56:EP56"/>
    <mergeCell ref="EO57:EP57"/>
    <mergeCell ref="EO58:EP58"/>
    <mergeCell ref="EO59:EP59"/>
    <mergeCell ref="EO50:EP50"/>
    <mergeCell ref="EO51:EP51"/>
    <mergeCell ref="EO52:EP52"/>
    <mergeCell ref="EO53:EP53"/>
    <mergeCell ref="EO12:EP12"/>
    <mergeCell ref="EO21:EP21"/>
    <mergeCell ref="EO29:EP29"/>
    <mergeCell ref="EO30:EP30"/>
    <mergeCell ref="EO39:EP39"/>
    <mergeCell ref="EO47:EP47"/>
    <mergeCell ref="EO6:EP6"/>
    <mergeCell ref="EO7:EP7"/>
    <mergeCell ref="EO8:EP8"/>
    <mergeCell ref="EO9:EP9"/>
    <mergeCell ref="EO10:EP10"/>
    <mergeCell ref="EO11:EP11"/>
    <mergeCell ref="DQ67:DR67"/>
    <mergeCell ref="DQ68:DR68"/>
    <mergeCell ref="DQ69:DR69"/>
    <mergeCell ref="DQ54:DR54"/>
    <mergeCell ref="DQ21:DR21"/>
    <mergeCell ref="DQ29:DR29"/>
    <mergeCell ref="DQ30:DR30"/>
    <mergeCell ref="DQ39:DR39"/>
    <mergeCell ref="DQ47:DR47"/>
    <mergeCell ref="DQ48:DR48"/>
    <mergeCell ref="DQ7:DR7"/>
    <mergeCell ref="DQ8:DR8"/>
    <mergeCell ref="DQ9:DR9"/>
    <mergeCell ref="DQ10:DR10"/>
    <mergeCell ref="DQ11:DR11"/>
    <mergeCell ref="DQ12:DR12"/>
    <mergeCell ref="EO48:EP48"/>
    <mergeCell ref="EO49:EP49"/>
    <mergeCell ref="DQ70:DR70"/>
    <mergeCell ref="DQ71:DR71"/>
    <mergeCell ref="EO1:EP1"/>
    <mergeCell ref="EO2:EP2"/>
    <mergeCell ref="EO3:EP3"/>
    <mergeCell ref="EO4:EP4"/>
    <mergeCell ref="EO5:EP5"/>
    <mergeCell ref="DQ61:DR61"/>
    <mergeCell ref="DQ62:DR62"/>
    <mergeCell ref="DQ63:DR63"/>
    <mergeCell ref="DQ64:DR64"/>
    <mergeCell ref="DQ65:DR65"/>
    <mergeCell ref="DQ66:DR66"/>
    <mergeCell ref="DQ55:DR55"/>
    <mergeCell ref="DQ56:DR56"/>
    <mergeCell ref="DQ57:DR57"/>
    <mergeCell ref="DQ58:DR58"/>
    <mergeCell ref="DQ59:DR59"/>
    <mergeCell ref="DQ60:DR60"/>
    <mergeCell ref="DQ49:DR49"/>
    <mergeCell ref="DQ50:DR50"/>
    <mergeCell ref="DQ51:DR51"/>
    <mergeCell ref="DQ52:DR52"/>
    <mergeCell ref="DQ53:DR53"/>
    <mergeCell ref="DQ1:DR1"/>
    <mergeCell ref="DQ2:DR2"/>
    <mergeCell ref="DQ3:DR3"/>
    <mergeCell ref="DQ4:DR4"/>
    <mergeCell ref="DQ5:DR5"/>
    <mergeCell ref="DQ6:DR6"/>
    <mergeCell ref="CS66:CT66"/>
    <mergeCell ref="CS67:CT67"/>
    <mergeCell ref="CS68:CT68"/>
    <mergeCell ref="CS54:CT54"/>
    <mergeCell ref="CS55:CT55"/>
    <mergeCell ref="CS56:CT56"/>
    <mergeCell ref="CS57:CT57"/>
    <mergeCell ref="CS58:CT58"/>
    <mergeCell ref="CS59:CT59"/>
    <mergeCell ref="CS48:CT48"/>
    <mergeCell ref="CS49:CT49"/>
    <mergeCell ref="CS50:CT50"/>
    <mergeCell ref="CS51:CT51"/>
    <mergeCell ref="CS52:CT52"/>
    <mergeCell ref="CS53:CT53"/>
    <mergeCell ref="CS12:CT12"/>
    <mergeCell ref="CS21:CT21"/>
    <mergeCell ref="CS29:CT29"/>
    <mergeCell ref="CS69:CT69"/>
    <mergeCell ref="CS70:CT70"/>
    <mergeCell ref="CS71:CT71"/>
    <mergeCell ref="CS60:CT60"/>
    <mergeCell ref="CS61:CT61"/>
    <mergeCell ref="CS62:CT62"/>
    <mergeCell ref="CS63:CT63"/>
    <mergeCell ref="CS64:CT64"/>
    <mergeCell ref="CS65:CT65"/>
    <mergeCell ref="CS30:CT30"/>
    <mergeCell ref="CS39:CT39"/>
    <mergeCell ref="CS47:CT47"/>
    <mergeCell ref="CS6:CT6"/>
    <mergeCell ref="CS7:CT7"/>
    <mergeCell ref="CS8:CT8"/>
    <mergeCell ref="CS9:CT9"/>
    <mergeCell ref="CS10:CT10"/>
    <mergeCell ref="CS11:CT11"/>
    <mergeCell ref="BU67:BV67"/>
    <mergeCell ref="BU68:BV68"/>
    <mergeCell ref="BU69:BV69"/>
    <mergeCell ref="BU70:BV70"/>
    <mergeCell ref="BU71:BV71"/>
    <mergeCell ref="CS1:CT1"/>
    <mergeCell ref="CS2:CT2"/>
    <mergeCell ref="CS3:CT3"/>
    <mergeCell ref="CS4:CT4"/>
    <mergeCell ref="CS5:CT5"/>
    <mergeCell ref="BU61:BV61"/>
    <mergeCell ref="BU62:BV62"/>
    <mergeCell ref="BU63:BV63"/>
    <mergeCell ref="BU64:BV64"/>
    <mergeCell ref="BU65:BV65"/>
    <mergeCell ref="BU66:BV66"/>
    <mergeCell ref="BU55:BV55"/>
    <mergeCell ref="BU56:BV56"/>
    <mergeCell ref="BU57:BV57"/>
    <mergeCell ref="BU58:BV58"/>
    <mergeCell ref="BU59:BV59"/>
    <mergeCell ref="BU60:BV60"/>
    <mergeCell ref="BU49:BV49"/>
    <mergeCell ref="BU50:BV50"/>
    <mergeCell ref="BU51:BV51"/>
    <mergeCell ref="BU52:BV52"/>
    <mergeCell ref="BU53:BV53"/>
    <mergeCell ref="BU54:BV54"/>
    <mergeCell ref="BU21:BV21"/>
    <mergeCell ref="BU29:BV29"/>
    <mergeCell ref="BU30:BV30"/>
    <mergeCell ref="BU39:BV39"/>
    <mergeCell ref="BU47:BV47"/>
    <mergeCell ref="BU48:BV48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AW66:AX66"/>
    <mergeCell ref="AW67:AX67"/>
    <mergeCell ref="AW68:AX68"/>
    <mergeCell ref="AW69:AX69"/>
    <mergeCell ref="AW70:AX70"/>
    <mergeCell ref="AW71:AX71"/>
    <mergeCell ref="AW60:AX60"/>
    <mergeCell ref="AW61:AX61"/>
    <mergeCell ref="AW62:AX62"/>
    <mergeCell ref="AW63:AX63"/>
    <mergeCell ref="AW64:AX64"/>
    <mergeCell ref="AW65:AX65"/>
    <mergeCell ref="AW54:AX54"/>
    <mergeCell ref="AW55:AX55"/>
    <mergeCell ref="AW56:AX56"/>
    <mergeCell ref="AW57:AX57"/>
    <mergeCell ref="AW58:AX58"/>
    <mergeCell ref="AW59:AX59"/>
    <mergeCell ref="AW48:AX48"/>
    <mergeCell ref="AW49:AX49"/>
    <mergeCell ref="AW50:AX50"/>
    <mergeCell ref="AW51:AX51"/>
    <mergeCell ref="AW52:AX52"/>
    <mergeCell ref="AW53:AX53"/>
    <mergeCell ref="AW12:AX12"/>
    <mergeCell ref="AW21:AX21"/>
    <mergeCell ref="AW29:AX29"/>
    <mergeCell ref="AW30:AX30"/>
    <mergeCell ref="AW39:AX39"/>
    <mergeCell ref="AW47:AX47"/>
    <mergeCell ref="AW6:AX6"/>
    <mergeCell ref="AW7:AX7"/>
    <mergeCell ref="AW8:AX8"/>
    <mergeCell ref="AW9:AX9"/>
    <mergeCell ref="AW10:AX10"/>
    <mergeCell ref="AW11:AX11"/>
    <mergeCell ref="Y67:Z67"/>
    <mergeCell ref="Y68:Z68"/>
    <mergeCell ref="Y69:Z69"/>
    <mergeCell ref="Y70:Z70"/>
    <mergeCell ref="Y71:Z71"/>
    <mergeCell ref="AW1:AX1"/>
    <mergeCell ref="AW2:AX2"/>
    <mergeCell ref="AW3:AX3"/>
    <mergeCell ref="AW4:AX4"/>
    <mergeCell ref="AW5:AX5"/>
    <mergeCell ref="Y61:Z61"/>
    <mergeCell ref="Y62:Z62"/>
    <mergeCell ref="Y63:Z63"/>
    <mergeCell ref="Y64:Z64"/>
    <mergeCell ref="Y65:Z65"/>
    <mergeCell ref="Y66:Z66"/>
    <mergeCell ref="Y55:Z55"/>
    <mergeCell ref="Y56:Z56"/>
    <mergeCell ref="Y57:Z57"/>
    <mergeCell ref="Y58:Z58"/>
    <mergeCell ref="Y59:Z59"/>
    <mergeCell ref="Y60:Z60"/>
    <mergeCell ref="Y49:Z49"/>
    <mergeCell ref="Y50:Z50"/>
    <mergeCell ref="Y51:Z51"/>
    <mergeCell ref="Y52:Z52"/>
    <mergeCell ref="Y53:Z53"/>
    <mergeCell ref="Y54:Z54"/>
    <mergeCell ref="Y21:Z21"/>
    <mergeCell ref="Y29:Z29"/>
    <mergeCell ref="Y30:Z30"/>
    <mergeCell ref="Y39:Z39"/>
    <mergeCell ref="Y47:Z47"/>
    <mergeCell ref="Y48:Z48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9:B49"/>
    <mergeCell ref="A50:B50"/>
    <mergeCell ref="A51:B51"/>
    <mergeCell ref="A52:B52"/>
    <mergeCell ref="A53:B53"/>
    <mergeCell ref="A54:B54"/>
    <mergeCell ref="A21:B21"/>
    <mergeCell ref="A29:B29"/>
    <mergeCell ref="A30:B30"/>
    <mergeCell ref="A39:B39"/>
    <mergeCell ref="A47:B47"/>
    <mergeCell ref="A48:B48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186FC-D33C-4BA7-97B4-7212E62469F4}">
  <dimension ref="A2:FK94"/>
  <sheetViews>
    <sheetView workbookViewId="0">
      <selection activeCell="W15" sqref="W15"/>
    </sheetView>
  </sheetViews>
  <sheetFormatPr defaultRowHeight="12.5"/>
  <cols>
    <col min="1" max="1" width="3" style="3" customWidth="1"/>
    <col min="2" max="2" width="49.54296875" style="84" customWidth="1"/>
    <col min="3" max="3" width="10.453125" style="3" customWidth="1"/>
    <col min="4" max="5" width="10.453125" style="5" hidden="1" customWidth="1"/>
    <col min="6" max="15" width="10.453125" style="3" hidden="1" customWidth="1"/>
    <col min="16" max="22" width="0" style="3" hidden="1" customWidth="1"/>
    <col min="23" max="23" width="8.7265625" style="3"/>
    <col min="25" max="25" width="3" style="3" customWidth="1"/>
    <col min="26" max="26" width="48.1796875" style="84" customWidth="1"/>
    <col min="27" max="27" width="10.453125" style="3" customWidth="1"/>
    <col min="28" max="29" width="10.453125" style="5" hidden="1" customWidth="1"/>
    <col min="30" max="39" width="10.453125" style="3" hidden="1" customWidth="1"/>
    <col min="40" max="41" width="0" style="3" hidden="1" customWidth="1"/>
    <col min="42" max="43" width="9.54296875" style="3" hidden="1" customWidth="1"/>
    <col min="44" max="46" width="0" style="3" hidden="1" customWidth="1"/>
    <col min="47" max="47" width="8.7265625" style="3"/>
    <col min="49" max="49" width="3" style="3" customWidth="1"/>
    <col min="50" max="50" width="48.1796875" style="84" customWidth="1"/>
    <col min="51" max="51" width="10.453125" style="3" customWidth="1"/>
    <col min="52" max="53" width="10.453125" style="5" hidden="1" customWidth="1"/>
    <col min="54" max="63" width="10.453125" style="3" hidden="1" customWidth="1"/>
    <col min="64" max="64" width="9.7265625" style="3" hidden="1" customWidth="1"/>
    <col min="65" max="65" width="10.26953125" style="3" hidden="1" customWidth="1"/>
    <col min="66" max="67" width="9.54296875" style="3" hidden="1" customWidth="1"/>
    <col min="68" max="68" width="11" style="3" hidden="1" customWidth="1"/>
    <col min="69" max="70" width="10.81640625" style="3" hidden="1" customWidth="1"/>
    <col min="71" max="71" width="10.81640625" style="3" customWidth="1"/>
    <col min="73" max="73" width="3" style="3" customWidth="1"/>
    <col min="74" max="74" width="48.1796875" style="84" customWidth="1"/>
    <col min="75" max="75" width="10.453125" style="3" customWidth="1"/>
    <col min="76" max="77" width="10.453125" style="5" hidden="1" customWidth="1"/>
    <col min="78" max="87" width="10.453125" style="3" hidden="1" customWidth="1"/>
    <col min="88" max="89" width="0" style="3" hidden="1" customWidth="1"/>
    <col min="90" max="91" width="9.54296875" style="3" hidden="1" customWidth="1"/>
    <col min="92" max="94" width="0" style="3" hidden="1" customWidth="1"/>
    <col min="95" max="95" width="8.7265625" style="3"/>
    <col min="97" max="97" width="3" style="3" customWidth="1"/>
    <col min="98" max="98" width="48.1796875" style="84" customWidth="1"/>
    <col min="99" max="99" width="10.453125" style="3" customWidth="1"/>
    <col min="100" max="101" width="10.453125" style="5" hidden="1" customWidth="1"/>
    <col min="102" max="111" width="10.453125" style="3" hidden="1" customWidth="1"/>
    <col min="112" max="113" width="0" style="3" hidden="1" customWidth="1"/>
    <col min="114" max="115" width="9.54296875" style="3" hidden="1" customWidth="1"/>
    <col min="116" max="118" width="0" style="3" hidden="1" customWidth="1"/>
    <col min="119" max="119" width="8.7265625" style="3"/>
    <col min="121" max="121" width="3" style="3" customWidth="1"/>
    <col min="122" max="122" width="30" style="84" customWidth="1"/>
    <col min="123" max="123" width="10.453125" style="3" customWidth="1"/>
    <col min="124" max="125" width="10.453125" style="5" hidden="1" customWidth="1"/>
    <col min="126" max="135" width="10.453125" style="3" hidden="1" customWidth="1"/>
    <col min="136" max="137" width="0" style="3" hidden="1" customWidth="1"/>
    <col min="138" max="139" width="9.54296875" style="3" hidden="1" customWidth="1"/>
    <col min="140" max="142" width="0" style="3" hidden="1" customWidth="1"/>
    <col min="143" max="143" width="8.7265625" style="3"/>
    <col min="145" max="145" width="3" style="3" customWidth="1"/>
    <col min="146" max="146" width="49.54296875" style="84" customWidth="1"/>
    <col min="147" max="147" width="10.453125" style="3" customWidth="1"/>
    <col min="148" max="149" width="10.453125" style="5" hidden="1" customWidth="1"/>
    <col min="150" max="159" width="10.453125" style="3" hidden="1" customWidth="1"/>
    <col min="160" max="166" width="0" style="3" hidden="1" customWidth="1"/>
    <col min="167" max="167" width="8.7265625" style="3"/>
  </cols>
  <sheetData>
    <row r="2" spans="1:167" ht="18">
      <c r="A2" s="91" t="s">
        <v>5</v>
      </c>
      <c r="B2" s="91"/>
      <c r="Y2" s="91" t="s">
        <v>231</v>
      </c>
      <c r="Z2" s="92"/>
      <c r="AW2" s="91" t="s">
        <v>231</v>
      </c>
      <c r="AX2" s="92"/>
      <c r="BU2" s="91" t="s">
        <v>231</v>
      </c>
      <c r="BV2" s="92"/>
      <c r="CS2" s="91" t="s">
        <v>231</v>
      </c>
      <c r="CT2" s="92"/>
      <c r="DQ2" s="91" t="s">
        <v>231</v>
      </c>
      <c r="DR2" s="92"/>
      <c r="EO2" s="91" t="s">
        <v>5</v>
      </c>
      <c r="EP2" s="91"/>
    </row>
    <row r="5" spans="1:167" ht="18">
      <c r="A5" s="86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7.5">
      <c r="A7" s="85" t="s">
        <v>7</v>
      </c>
      <c r="C7" s="5"/>
      <c r="Y7" s="85" t="s">
        <v>232</v>
      </c>
      <c r="AA7" s="5"/>
      <c r="AW7" s="85" t="s">
        <v>234</v>
      </c>
      <c r="AY7" s="5"/>
      <c r="BU7" s="85" t="s">
        <v>235</v>
      </c>
      <c r="BW7" s="5"/>
      <c r="CS7" s="85" t="s">
        <v>236</v>
      </c>
      <c r="CU7" s="5"/>
      <c r="DQ7" s="85" t="s">
        <v>237</v>
      </c>
      <c r="DS7" s="5"/>
      <c r="EO7" s="85" t="s">
        <v>140</v>
      </c>
      <c r="EQ7" s="5"/>
    </row>
    <row r="8" spans="1:167" ht="15.5">
      <c r="A8" s="85" t="s">
        <v>302</v>
      </c>
      <c r="C8" s="11"/>
      <c r="D8" s="93"/>
      <c r="E8" s="93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5" t="s">
        <v>302</v>
      </c>
      <c r="AA8" s="11"/>
      <c r="AB8" s="93"/>
      <c r="AC8" s="93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5" t="s">
        <v>302</v>
      </c>
      <c r="AY8" s="11"/>
      <c r="AZ8" s="93"/>
      <c r="BA8" s="93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5" t="s">
        <v>302</v>
      </c>
      <c r="BW8" s="11"/>
      <c r="BX8" s="93"/>
      <c r="BY8" s="93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5" t="s">
        <v>302</v>
      </c>
      <c r="CU8" s="11"/>
      <c r="CV8" s="93"/>
      <c r="CW8" s="93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5" t="s">
        <v>302</v>
      </c>
      <c r="DS8" s="11"/>
      <c r="DT8" s="93"/>
      <c r="DU8" s="93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5" t="s">
        <v>302</v>
      </c>
      <c r="EQ8" s="11"/>
      <c r="ER8" s="93"/>
      <c r="ES8" s="93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0" spans="1:167">
      <c r="AB10" s="3"/>
      <c r="AC10" s="3"/>
      <c r="AZ10" s="3"/>
      <c r="BA10" s="3"/>
      <c r="BX10" s="3"/>
      <c r="BY10" s="3"/>
      <c r="CV10" s="3"/>
      <c r="CW10" s="3"/>
      <c r="DT10" s="3"/>
      <c r="DU10" s="3"/>
    </row>
    <row r="11" spans="1:167" ht="13.5" thickBot="1">
      <c r="C11" s="18">
        <v>2000</v>
      </c>
      <c r="D11" s="26">
        <v>2001</v>
      </c>
      <c r="E11" s="26">
        <v>2002</v>
      </c>
      <c r="F11" s="26">
        <v>2003</v>
      </c>
      <c r="G11" s="26">
        <v>2004</v>
      </c>
      <c r="H11" s="26">
        <v>2005</v>
      </c>
      <c r="I11" s="26">
        <v>2006</v>
      </c>
      <c r="J11" s="26">
        <v>2007</v>
      </c>
      <c r="K11" s="26">
        <v>2008</v>
      </c>
      <c r="L11" s="26">
        <v>2009</v>
      </c>
      <c r="M11" s="26">
        <v>2010</v>
      </c>
      <c r="N11" s="26">
        <v>2011</v>
      </c>
      <c r="O11" s="26">
        <v>2012</v>
      </c>
      <c r="P11" s="26">
        <v>2013</v>
      </c>
      <c r="Q11" s="26">
        <v>2014</v>
      </c>
      <c r="R11" s="26">
        <v>2015</v>
      </c>
      <c r="S11" s="26">
        <v>2016</v>
      </c>
      <c r="T11" s="26">
        <v>2017</v>
      </c>
      <c r="U11" s="26">
        <v>2018</v>
      </c>
      <c r="V11" s="26">
        <v>2019</v>
      </c>
      <c r="W11" s="26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26">
        <v>2001</v>
      </c>
      <c r="ES11" s="26">
        <v>2002</v>
      </c>
      <c r="ET11" s="26">
        <v>2003</v>
      </c>
      <c r="EU11" s="26">
        <v>2004</v>
      </c>
      <c r="EV11" s="26">
        <v>2005</v>
      </c>
      <c r="EW11" s="26">
        <v>2006</v>
      </c>
      <c r="EX11" s="26">
        <v>2007</v>
      </c>
      <c r="EY11" s="26">
        <v>2008</v>
      </c>
      <c r="EZ11" s="26">
        <v>2009</v>
      </c>
      <c r="FA11" s="26">
        <v>2010</v>
      </c>
      <c r="FB11" s="26">
        <v>2011</v>
      </c>
      <c r="FC11" s="26">
        <v>2012</v>
      </c>
      <c r="FD11" s="26">
        <v>2013</v>
      </c>
      <c r="FE11" s="26">
        <v>2014</v>
      </c>
      <c r="FF11" s="26">
        <v>2015</v>
      </c>
      <c r="FG11" s="26">
        <v>2016</v>
      </c>
      <c r="FH11" s="26">
        <v>2017</v>
      </c>
      <c r="FI11" s="26">
        <v>2018</v>
      </c>
      <c r="FJ11" s="26">
        <v>2019</v>
      </c>
      <c r="FK11" s="26">
        <v>2020</v>
      </c>
    </row>
    <row r="12" spans="1:167"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AB12" s="3"/>
      <c r="AC12" s="3"/>
      <c r="AZ12" s="3"/>
      <c r="BA12" s="3"/>
      <c r="BX12" s="3"/>
      <c r="BY12" s="3"/>
      <c r="CV12" s="3"/>
      <c r="CW12" s="3"/>
      <c r="DT12" s="3"/>
      <c r="DU12" s="3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</row>
    <row r="13" spans="1:167" ht="13">
      <c r="A13" s="7"/>
      <c r="B13" s="13" t="s">
        <v>303</v>
      </c>
      <c r="C13" s="22">
        <v>16.895658000000001</v>
      </c>
      <c r="D13" s="22">
        <v>17.307645000000001</v>
      </c>
      <c r="E13" s="22">
        <v>17.722968999999999</v>
      </c>
      <c r="F13" s="22">
        <v>16.688079999999999</v>
      </c>
      <c r="G13" s="22">
        <v>16.336846000000001</v>
      </c>
      <c r="H13" s="22">
        <v>16.272718999999999</v>
      </c>
      <c r="I13" s="22">
        <v>17.042971000000001</v>
      </c>
      <c r="J13" s="22">
        <v>18.248349000000001</v>
      </c>
      <c r="K13" s="22">
        <v>17.179863999999998</v>
      </c>
      <c r="L13" s="22">
        <v>16.840382000000002</v>
      </c>
      <c r="M13" s="22">
        <v>17.563558</v>
      </c>
      <c r="N13" s="22">
        <v>17.854558000000001</v>
      </c>
      <c r="O13" s="22">
        <v>17.265257999999999</v>
      </c>
      <c r="P13" s="22">
        <v>15.684595</v>
      </c>
      <c r="Q13" s="22">
        <v>13.913259999999999</v>
      </c>
      <c r="R13" s="22">
        <v>13.056997000000001</v>
      </c>
      <c r="S13" s="22">
        <v>12.768402</v>
      </c>
      <c r="T13" s="22">
        <v>12.206199</v>
      </c>
      <c r="U13" s="22">
        <v>13.247194</v>
      </c>
      <c r="V13" s="22">
        <v>12.756103</v>
      </c>
      <c r="W13" s="22">
        <v>13.458078</v>
      </c>
      <c r="Y13" s="7"/>
      <c r="Z13" s="13" t="s">
        <v>303</v>
      </c>
      <c r="AA13" s="22">
        <v>50.468246999999998</v>
      </c>
      <c r="AB13" s="22">
        <v>50.367221000000001</v>
      </c>
      <c r="AC13" s="22">
        <v>50.874186000000002</v>
      </c>
      <c r="AD13" s="22">
        <v>52.048791999999999</v>
      </c>
      <c r="AE13" s="22">
        <v>53.625728000000002</v>
      </c>
      <c r="AF13" s="22">
        <v>52.301645999999998</v>
      </c>
      <c r="AG13" s="22">
        <v>52.858710000000002</v>
      </c>
      <c r="AH13" s="22">
        <v>51.497328000000003</v>
      </c>
      <c r="AI13" s="22">
        <v>50.322743000000003</v>
      </c>
      <c r="AJ13" s="22">
        <v>50.127288999999998</v>
      </c>
      <c r="AK13" s="22">
        <v>47.671689000000001</v>
      </c>
      <c r="AL13" s="22">
        <v>46.822747999999997</v>
      </c>
      <c r="AM13" s="22">
        <v>46.378093999999997</v>
      </c>
      <c r="AN13" s="22">
        <v>45.911543000000002</v>
      </c>
      <c r="AO13" s="22">
        <v>46.316552000000001</v>
      </c>
      <c r="AP13" s="22">
        <v>44.170454999999997</v>
      </c>
      <c r="AQ13" s="22">
        <v>43.750588999999998</v>
      </c>
      <c r="AR13" s="22">
        <v>42.516108000000003</v>
      </c>
      <c r="AS13" s="22">
        <v>43.717452000000002</v>
      </c>
      <c r="AT13" s="22">
        <v>43.893734000000002</v>
      </c>
      <c r="AU13" s="22">
        <v>46.347803999999996</v>
      </c>
      <c r="AW13" s="7"/>
      <c r="AX13" s="13" t="s">
        <v>303</v>
      </c>
      <c r="AY13" s="22">
        <v>93.548576999999995</v>
      </c>
      <c r="AZ13" s="22">
        <v>97.500247000000002</v>
      </c>
      <c r="BA13" s="22">
        <v>97.089496999999994</v>
      </c>
      <c r="BB13" s="22">
        <v>100.443764</v>
      </c>
      <c r="BC13" s="22">
        <v>100.10953499999999</v>
      </c>
      <c r="BD13" s="22">
        <v>102.558862</v>
      </c>
      <c r="BE13" s="22">
        <v>101.490869</v>
      </c>
      <c r="BF13" s="22">
        <v>103.53909899999999</v>
      </c>
      <c r="BG13" s="22">
        <v>101.281295</v>
      </c>
      <c r="BH13" s="22">
        <v>94.680198000000004</v>
      </c>
      <c r="BI13" s="22">
        <v>95.548124000000001</v>
      </c>
      <c r="BJ13" s="22">
        <v>102.087878</v>
      </c>
      <c r="BK13" s="22">
        <v>97.875465000000005</v>
      </c>
      <c r="BL13" s="22">
        <v>98.817547000000005</v>
      </c>
      <c r="BM13" s="22">
        <v>93.106027999999995</v>
      </c>
      <c r="BN13" s="22">
        <v>98.436768999999998</v>
      </c>
      <c r="BO13" s="22">
        <v>92.204338000000007</v>
      </c>
      <c r="BP13" s="22">
        <v>92.385084000000006</v>
      </c>
      <c r="BQ13" s="22">
        <v>106.76318999999999</v>
      </c>
      <c r="BR13" s="22">
        <v>89.627962999999994</v>
      </c>
      <c r="BS13" s="22">
        <v>90.640843000000004</v>
      </c>
      <c r="BU13" s="7"/>
      <c r="BV13" s="13" t="s">
        <v>303</v>
      </c>
      <c r="BW13" s="22">
        <v>9.6588969999999996</v>
      </c>
      <c r="BX13" s="22">
        <v>9.3328729999999993</v>
      </c>
      <c r="BY13" s="22">
        <v>9.2231159999999992</v>
      </c>
      <c r="BZ13" s="22">
        <v>9.2510980000000007</v>
      </c>
      <c r="CA13" s="22">
        <v>9.2093760000000007</v>
      </c>
      <c r="CB13" s="22">
        <v>8.8687939999999994</v>
      </c>
      <c r="CC13" s="22">
        <v>7.8758609999999996</v>
      </c>
      <c r="CD13" s="22">
        <v>8.8519070000000006</v>
      </c>
      <c r="CE13" s="22">
        <v>8.9274400000000007</v>
      </c>
      <c r="CF13" s="22">
        <v>8.9628890000000006</v>
      </c>
      <c r="CG13" s="22">
        <v>8.7815480000000008</v>
      </c>
      <c r="CH13" s="22">
        <v>8.9975039999999993</v>
      </c>
      <c r="CI13" s="22">
        <v>10.015090000000001</v>
      </c>
      <c r="CJ13" s="22">
        <v>9.4188480000000006</v>
      </c>
      <c r="CK13" s="22">
        <v>9.2727190000000004</v>
      </c>
      <c r="CL13" s="22">
        <v>9.0022649999999995</v>
      </c>
      <c r="CM13" s="22">
        <v>9.0032449999999997</v>
      </c>
      <c r="CN13" s="22">
        <v>9.3197609999999997</v>
      </c>
      <c r="CO13" s="22">
        <v>9.2806549999999994</v>
      </c>
      <c r="CP13" s="22">
        <v>9.0996369999999995</v>
      </c>
      <c r="CQ13" s="22">
        <v>9.3879020000000004</v>
      </c>
      <c r="CS13" s="7"/>
      <c r="CT13" s="13" t="s">
        <v>303</v>
      </c>
      <c r="CU13" s="22">
        <v>9.5963440000000002</v>
      </c>
      <c r="CV13" s="22">
        <v>10.10707</v>
      </c>
      <c r="CW13" s="22">
        <v>9.5450180000000007</v>
      </c>
      <c r="CX13" s="22">
        <v>8.6440339999999996</v>
      </c>
      <c r="CY13" s="22">
        <v>8.3735979999999994</v>
      </c>
      <c r="CZ13" s="22">
        <v>8.1577660000000005</v>
      </c>
      <c r="DA13" s="22">
        <v>8.7753689999999995</v>
      </c>
      <c r="DB13" s="22">
        <v>8.1626089999999998</v>
      </c>
      <c r="DC13" s="22">
        <v>8.4719139999999999</v>
      </c>
      <c r="DD13" s="22">
        <v>8.4902920000000002</v>
      </c>
      <c r="DE13" s="22">
        <v>10.045062</v>
      </c>
      <c r="DF13" s="22">
        <v>9.7201489999999993</v>
      </c>
      <c r="DG13" s="22">
        <v>9.2063089999999992</v>
      </c>
      <c r="DH13" s="22">
        <v>9.7886629999999997</v>
      </c>
      <c r="DI13" s="22">
        <v>9.6268220000000007</v>
      </c>
      <c r="DJ13" s="22">
        <v>9.9422490000000003</v>
      </c>
      <c r="DK13" s="22">
        <v>9.854832</v>
      </c>
      <c r="DL13" s="22">
        <v>10.507406</v>
      </c>
      <c r="DM13" s="22">
        <v>10.622918</v>
      </c>
      <c r="DN13" s="22">
        <v>10.894579</v>
      </c>
      <c r="DO13" s="22">
        <v>10.609054</v>
      </c>
      <c r="DQ13" s="7"/>
      <c r="DR13" s="13" t="s">
        <v>303</v>
      </c>
      <c r="DS13" s="22">
        <v>40.14367</v>
      </c>
      <c r="DT13" s="22">
        <v>38.519402999999997</v>
      </c>
      <c r="DU13" s="22">
        <v>39.932431000000001</v>
      </c>
      <c r="DV13" s="22">
        <v>41.653073999999997</v>
      </c>
      <c r="DW13" s="22">
        <v>42.480269999999997</v>
      </c>
      <c r="DX13" s="22">
        <v>42.072077</v>
      </c>
      <c r="DY13" s="22">
        <v>41.311922000000003</v>
      </c>
      <c r="DZ13" s="22">
        <v>47.400115999999997</v>
      </c>
      <c r="EA13" s="22">
        <v>46.224164999999999</v>
      </c>
      <c r="EB13" s="22">
        <v>43.845669000000001</v>
      </c>
      <c r="EC13" s="22">
        <v>44.290906</v>
      </c>
      <c r="ED13" s="22">
        <v>46.650604000000001</v>
      </c>
      <c r="EE13" s="22">
        <v>46.522575000000003</v>
      </c>
      <c r="EF13" s="22">
        <v>45.102172000000003</v>
      </c>
      <c r="EG13" s="22">
        <v>43.32056</v>
      </c>
      <c r="EH13" s="22">
        <v>44.981458000000003</v>
      </c>
      <c r="EI13" s="22">
        <v>38.811794999999996</v>
      </c>
      <c r="EJ13" s="22">
        <v>46.193291000000002</v>
      </c>
      <c r="EK13" s="22">
        <v>44.590778</v>
      </c>
      <c r="EL13" s="22">
        <v>43.718297999999997</v>
      </c>
      <c r="EM13" s="22">
        <v>45.532896000000001</v>
      </c>
      <c r="EO13" s="7"/>
      <c r="EP13" s="13" t="s">
        <v>303</v>
      </c>
      <c r="EQ13" s="22">
        <v>36.004210999999998</v>
      </c>
      <c r="ER13" s="22">
        <v>35.932577000000002</v>
      </c>
      <c r="ES13" s="22">
        <v>36.795532999999999</v>
      </c>
      <c r="ET13" s="22">
        <v>37.059784000000001</v>
      </c>
      <c r="EU13" s="22">
        <v>37.357422</v>
      </c>
      <c r="EV13" s="22">
        <v>39.320518</v>
      </c>
      <c r="EW13" s="22">
        <v>39.242570000000001</v>
      </c>
      <c r="EX13" s="22">
        <v>38.297181000000002</v>
      </c>
      <c r="EY13" s="22">
        <v>37.219634999999997</v>
      </c>
      <c r="EZ13" s="22">
        <v>38.441785000000003</v>
      </c>
      <c r="FA13" s="22">
        <v>34.687271000000003</v>
      </c>
      <c r="FB13" s="22">
        <v>38.718361000000002</v>
      </c>
      <c r="FC13" s="22">
        <v>37.693989999999999</v>
      </c>
      <c r="FD13" s="22">
        <v>38.254190999999999</v>
      </c>
      <c r="FE13" s="22">
        <v>37.886122999999998</v>
      </c>
      <c r="FF13" s="22">
        <v>37.532259000000003</v>
      </c>
      <c r="FG13" s="22">
        <v>38.563856999999999</v>
      </c>
      <c r="FH13" s="22">
        <v>42.645085000000002</v>
      </c>
      <c r="FI13" s="22">
        <v>38.900736000000002</v>
      </c>
      <c r="FJ13" s="22">
        <v>39.37932</v>
      </c>
      <c r="FK13" s="22">
        <v>42.160483999999997</v>
      </c>
    </row>
    <row r="14" spans="1:167" ht="13">
      <c r="B14" s="19" t="s">
        <v>10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Z14" s="19" t="s">
        <v>10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X14" s="19" t="s">
        <v>10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V14" s="19" t="s">
        <v>10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10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10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10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11</v>
      </c>
      <c r="C15" s="17">
        <v>8.2383590000000009</v>
      </c>
      <c r="D15" s="17">
        <v>8.4255119999999994</v>
      </c>
      <c r="E15" s="17">
        <v>8.5576170000000005</v>
      </c>
      <c r="F15" s="17">
        <v>8.4983780000000007</v>
      </c>
      <c r="G15" s="17">
        <v>8.4568379999999994</v>
      </c>
      <c r="H15" s="17">
        <v>8.6595619999999993</v>
      </c>
      <c r="I15" s="17">
        <v>8.6313980000000008</v>
      </c>
      <c r="J15" s="17">
        <v>8.3749310000000001</v>
      </c>
      <c r="K15" s="17">
        <v>8.0973509999999997</v>
      </c>
      <c r="L15" s="17">
        <v>7.994828</v>
      </c>
      <c r="M15" s="17">
        <v>7.941611</v>
      </c>
      <c r="N15" s="17">
        <v>7.7965489999999997</v>
      </c>
      <c r="O15" s="17">
        <v>8.204758</v>
      </c>
      <c r="P15" s="17">
        <v>8.2439079999999993</v>
      </c>
      <c r="Q15" s="17">
        <v>7.8344670000000001</v>
      </c>
      <c r="R15" s="17">
        <v>7.6018189999999999</v>
      </c>
      <c r="S15" s="17">
        <v>7.7174950000000004</v>
      </c>
      <c r="T15" s="17">
        <v>7.3471460000000004</v>
      </c>
      <c r="U15" s="17">
        <v>7.8580170000000003</v>
      </c>
      <c r="V15" s="17">
        <v>7.5908009999999999</v>
      </c>
      <c r="W15" s="17">
        <v>8.1061630000000005</v>
      </c>
      <c r="Z15" s="20" t="s">
        <v>11</v>
      </c>
      <c r="AA15" s="17">
        <v>36.284050000000001</v>
      </c>
      <c r="AB15" s="17">
        <v>37.077582999999997</v>
      </c>
      <c r="AC15" s="17">
        <v>37.546937999999997</v>
      </c>
      <c r="AD15" s="17">
        <v>39.025131999999999</v>
      </c>
      <c r="AE15" s="17">
        <v>39.395938000000001</v>
      </c>
      <c r="AF15" s="17">
        <v>39.028080000000003</v>
      </c>
      <c r="AG15" s="17">
        <v>40.330640000000002</v>
      </c>
      <c r="AH15" s="17">
        <v>39.687328000000001</v>
      </c>
      <c r="AI15" s="17">
        <v>39.513890000000004</v>
      </c>
      <c r="AJ15" s="17">
        <v>39.658957000000001</v>
      </c>
      <c r="AK15" s="17">
        <v>38.738857000000003</v>
      </c>
      <c r="AL15" s="17">
        <v>39.260728999999998</v>
      </c>
      <c r="AM15" s="17">
        <v>39.443404000000001</v>
      </c>
      <c r="AN15" s="17">
        <v>39.810212999999997</v>
      </c>
      <c r="AO15" s="17">
        <v>40.835994999999997</v>
      </c>
      <c r="AP15" s="17">
        <v>39.014887000000002</v>
      </c>
      <c r="AQ15" s="17">
        <v>38.474786999999999</v>
      </c>
      <c r="AR15" s="17">
        <v>37.557642000000001</v>
      </c>
      <c r="AS15" s="17">
        <v>38.697980999999999</v>
      </c>
      <c r="AT15" s="17">
        <v>38.677428999999997</v>
      </c>
      <c r="AU15" s="17">
        <v>41.240217000000001</v>
      </c>
      <c r="AX15" s="20" t="s">
        <v>11</v>
      </c>
      <c r="AY15" s="17">
        <v>15.129849999999999</v>
      </c>
      <c r="AZ15" s="17">
        <v>15.221712</v>
      </c>
      <c r="BA15" s="17">
        <v>14.140706</v>
      </c>
      <c r="BB15" s="17">
        <v>14.316025</v>
      </c>
      <c r="BC15" s="17">
        <v>14.688599999999999</v>
      </c>
      <c r="BD15" s="17">
        <v>13.205161</v>
      </c>
      <c r="BE15" s="17">
        <v>12.939526000000001</v>
      </c>
      <c r="BF15" s="17">
        <v>12.294663</v>
      </c>
      <c r="BG15" s="17">
        <v>12.331109</v>
      </c>
      <c r="BH15" s="17">
        <v>12.605254</v>
      </c>
      <c r="BI15" s="17">
        <v>12.599548</v>
      </c>
      <c r="BJ15" s="17">
        <v>12.024031000000001</v>
      </c>
      <c r="BK15" s="17">
        <v>12.374077</v>
      </c>
      <c r="BL15" s="17">
        <v>12.174633</v>
      </c>
      <c r="BM15" s="17">
        <v>11.813209000000001</v>
      </c>
      <c r="BN15" s="17">
        <v>11.851432000000001</v>
      </c>
      <c r="BO15" s="17">
        <v>10.79388</v>
      </c>
      <c r="BP15" s="17">
        <v>10.725239</v>
      </c>
      <c r="BQ15" s="17">
        <v>10.306099</v>
      </c>
      <c r="BR15" s="17">
        <v>10.562113</v>
      </c>
      <c r="BS15" s="17">
        <v>10.846247</v>
      </c>
      <c r="BV15" s="20" t="s">
        <v>11</v>
      </c>
      <c r="BW15" s="17">
        <v>2.652822</v>
      </c>
      <c r="BX15" s="17">
        <v>2.7160790000000001</v>
      </c>
      <c r="BY15" s="17">
        <v>2.7429589999999999</v>
      </c>
      <c r="BZ15" s="17">
        <v>2.8145579999999999</v>
      </c>
      <c r="CA15" s="17">
        <v>2.9480559999999998</v>
      </c>
      <c r="CB15" s="17">
        <v>3.0157989999999999</v>
      </c>
      <c r="CC15" s="17">
        <v>2.773028</v>
      </c>
      <c r="CD15" s="17">
        <v>3.5810209999999998</v>
      </c>
      <c r="CE15" s="17">
        <v>3.6661380000000001</v>
      </c>
      <c r="CF15" s="17">
        <v>3.8693599999999999</v>
      </c>
      <c r="CG15" s="17">
        <v>3.8114499999999998</v>
      </c>
      <c r="CH15" s="17">
        <v>3.8648340000000001</v>
      </c>
      <c r="CI15" s="17">
        <v>4.2070740000000004</v>
      </c>
      <c r="CJ15" s="17">
        <v>4.0560910000000003</v>
      </c>
      <c r="CK15" s="17">
        <v>4.0047319999999997</v>
      </c>
      <c r="CL15" s="17">
        <v>3.9777420000000001</v>
      </c>
      <c r="CM15" s="17">
        <v>3.8593459999999999</v>
      </c>
      <c r="CN15" s="17">
        <v>3.8918849999999998</v>
      </c>
      <c r="CO15" s="17">
        <v>3.9388930000000002</v>
      </c>
      <c r="CP15" s="17">
        <v>3.9083679999999998</v>
      </c>
      <c r="CQ15" s="17">
        <v>4.0343070000000001</v>
      </c>
      <c r="CT15" s="20" t="s">
        <v>11</v>
      </c>
      <c r="CU15" s="17">
        <v>0.88501399999999997</v>
      </c>
      <c r="CV15" s="17">
        <v>0.89695899999999995</v>
      </c>
      <c r="CW15" s="17">
        <v>0.90471800000000002</v>
      </c>
      <c r="CX15" s="17">
        <v>0.91754100000000005</v>
      </c>
      <c r="CY15" s="17">
        <v>0.92227999999999999</v>
      </c>
      <c r="CZ15" s="17">
        <v>0.915296</v>
      </c>
      <c r="DA15" s="17">
        <v>0.85940000000000005</v>
      </c>
      <c r="DB15" s="17">
        <v>0.86167700000000003</v>
      </c>
      <c r="DC15" s="17">
        <v>0.83960699999999999</v>
      </c>
      <c r="DD15" s="17">
        <v>0.83807799999999999</v>
      </c>
      <c r="DE15" s="17">
        <v>0.80254499999999995</v>
      </c>
      <c r="DF15" s="17">
        <v>0.79339199999999999</v>
      </c>
      <c r="DG15" s="17">
        <v>0.73778500000000002</v>
      </c>
      <c r="DH15" s="17">
        <v>0.76957100000000001</v>
      </c>
      <c r="DI15" s="17">
        <v>0.77498</v>
      </c>
      <c r="DJ15" s="17">
        <v>0.75585199999999997</v>
      </c>
      <c r="DK15" s="17">
        <v>0.740568</v>
      </c>
      <c r="DL15" s="17">
        <v>0.720078</v>
      </c>
      <c r="DM15" s="17">
        <v>0.70133100000000004</v>
      </c>
      <c r="DN15" s="17">
        <v>0.68255900000000003</v>
      </c>
      <c r="DO15" s="17">
        <v>0.70563200000000004</v>
      </c>
      <c r="DR15" s="20" t="s">
        <v>11</v>
      </c>
      <c r="DS15" s="17">
        <v>0.79613100000000003</v>
      </c>
      <c r="DT15" s="17">
        <v>0.88644500000000004</v>
      </c>
      <c r="DU15" s="17">
        <v>0.85915900000000001</v>
      </c>
      <c r="DV15" s="17">
        <v>0.87003399999999997</v>
      </c>
      <c r="DW15" s="17">
        <v>0.88974200000000003</v>
      </c>
      <c r="DX15" s="17">
        <v>0.92898999999999998</v>
      </c>
      <c r="DY15" s="17">
        <v>0.97479499999999997</v>
      </c>
      <c r="DZ15" s="17">
        <v>1.0428090000000001</v>
      </c>
      <c r="EA15" s="17">
        <v>1.084743</v>
      </c>
      <c r="EB15" s="17">
        <v>1.141438</v>
      </c>
      <c r="EC15" s="17">
        <v>1.075332</v>
      </c>
      <c r="ED15" s="17">
        <v>1.1352139999999999</v>
      </c>
      <c r="EE15" s="17">
        <v>1.1637200000000001</v>
      </c>
      <c r="EF15" s="17">
        <v>1.2008559999999999</v>
      </c>
      <c r="EG15" s="17">
        <v>1.2589459999999999</v>
      </c>
      <c r="EH15" s="17">
        <v>1.3161620000000001</v>
      </c>
      <c r="EI15" s="17">
        <v>1.359934</v>
      </c>
      <c r="EJ15" s="17">
        <v>1.376755</v>
      </c>
      <c r="EK15" s="17">
        <v>1.3635489999999999</v>
      </c>
      <c r="EL15" s="17">
        <v>1.4722919999999999</v>
      </c>
      <c r="EM15" s="17">
        <v>1.597418</v>
      </c>
      <c r="EP15" s="20" t="s">
        <v>11</v>
      </c>
      <c r="EQ15" s="17">
        <v>8.4094280000000001</v>
      </c>
      <c r="ER15" s="17">
        <v>8.4472550000000002</v>
      </c>
      <c r="ES15" s="17">
        <v>8.5139770000000006</v>
      </c>
      <c r="ET15" s="17">
        <v>8.4114280000000008</v>
      </c>
      <c r="EU15" s="17">
        <v>8.7984790000000004</v>
      </c>
      <c r="EV15" s="17">
        <v>8.6962299999999999</v>
      </c>
      <c r="EW15" s="17">
        <v>8.4845299999999995</v>
      </c>
      <c r="EX15" s="17">
        <v>8.4606729999999999</v>
      </c>
      <c r="EY15" s="17">
        <v>8.6408869999999993</v>
      </c>
      <c r="EZ15" s="17">
        <v>8.5765700000000002</v>
      </c>
      <c r="FA15" s="17">
        <v>8.3989689999999992</v>
      </c>
      <c r="FB15" s="17">
        <v>8.3280089999999998</v>
      </c>
      <c r="FC15" s="17">
        <v>8.3933549999999997</v>
      </c>
      <c r="FD15" s="17">
        <v>8.4934639999999995</v>
      </c>
      <c r="FE15" s="17">
        <v>8.6551919999999996</v>
      </c>
      <c r="FF15" s="17">
        <v>8.1500869999999992</v>
      </c>
      <c r="FG15" s="17">
        <v>8.3140839999999994</v>
      </c>
      <c r="FH15" s="17">
        <v>8.8733900000000006</v>
      </c>
      <c r="FI15" s="17">
        <v>8.3919099999999993</v>
      </c>
      <c r="FJ15" s="17">
        <v>8.4227519999999991</v>
      </c>
      <c r="FK15" s="17">
        <v>8.893319</v>
      </c>
    </row>
    <row r="16" spans="1:167">
      <c r="B16" s="20" t="s">
        <v>12</v>
      </c>
      <c r="C16" s="17">
        <v>0</v>
      </c>
      <c r="D16" s="17">
        <v>0</v>
      </c>
      <c r="E16" s="17">
        <v>0</v>
      </c>
      <c r="F16" s="17">
        <v>0</v>
      </c>
      <c r="G16" s="17">
        <v>0</v>
      </c>
      <c r="H16" s="17">
        <v>9.4663999999999998E-2</v>
      </c>
      <c r="I16" s="17">
        <v>0.16564300000000001</v>
      </c>
      <c r="J16" s="17">
        <v>0.121279</v>
      </c>
      <c r="K16" s="17">
        <v>0.16888600000000001</v>
      </c>
      <c r="L16" s="17">
        <v>0.17707400000000001</v>
      </c>
      <c r="M16" s="17">
        <v>0.20325699999999999</v>
      </c>
      <c r="N16" s="17">
        <v>0.22442300000000001</v>
      </c>
      <c r="O16" s="17">
        <v>0.24027399999999999</v>
      </c>
      <c r="P16" s="17">
        <v>0.28130500000000003</v>
      </c>
      <c r="Q16" s="17">
        <v>0.193881</v>
      </c>
      <c r="R16" s="17">
        <v>0.148706</v>
      </c>
      <c r="S16" s="17">
        <v>0.12686500000000001</v>
      </c>
      <c r="T16" s="17">
        <v>0.105657</v>
      </c>
      <c r="U16" s="17">
        <v>0.11260199999999999</v>
      </c>
      <c r="V16" s="17">
        <v>0.10216</v>
      </c>
      <c r="W16" s="17">
        <v>0.102399</v>
      </c>
      <c r="Z16" s="20" t="s">
        <v>12</v>
      </c>
      <c r="AA16" s="17">
        <v>7.3616200000000003</v>
      </c>
      <c r="AB16" s="17">
        <v>6.6874789999999997</v>
      </c>
      <c r="AC16" s="17">
        <v>7.201543</v>
      </c>
      <c r="AD16" s="17">
        <v>7.7041230000000001</v>
      </c>
      <c r="AE16" s="17">
        <v>7.6691890000000003</v>
      </c>
      <c r="AF16" s="17">
        <v>7.9184869999999998</v>
      </c>
      <c r="AG16" s="17">
        <v>7.3795960000000003</v>
      </c>
      <c r="AH16" s="17">
        <v>6.9566999999999997</v>
      </c>
      <c r="AI16" s="17">
        <v>6.7889609999999996</v>
      </c>
      <c r="AJ16" s="17">
        <v>6.97255</v>
      </c>
      <c r="AK16" s="17">
        <v>5.8402830000000003</v>
      </c>
      <c r="AL16" s="17">
        <v>5.1322989999999997</v>
      </c>
      <c r="AM16" s="17">
        <v>4.9317950000000002</v>
      </c>
      <c r="AN16" s="17">
        <v>4.6301690000000004</v>
      </c>
      <c r="AO16" s="17">
        <v>4.2833519999999998</v>
      </c>
      <c r="AP16" s="17">
        <v>4.1651769999999999</v>
      </c>
      <c r="AQ16" s="17">
        <v>4.3352820000000003</v>
      </c>
      <c r="AR16" s="17">
        <v>4.3255140000000001</v>
      </c>
      <c r="AS16" s="17">
        <v>4.4420359999999999</v>
      </c>
      <c r="AT16" s="17">
        <v>4.7102469999999999</v>
      </c>
      <c r="AU16" s="17">
        <v>4.668329</v>
      </c>
      <c r="AX16" s="20" t="s">
        <v>12</v>
      </c>
      <c r="AY16" s="17">
        <v>74.338848999999996</v>
      </c>
      <c r="AZ16" s="17">
        <v>77.891159999999999</v>
      </c>
      <c r="BA16" s="17">
        <v>78.541113999999993</v>
      </c>
      <c r="BB16" s="17">
        <v>82.005919000000006</v>
      </c>
      <c r="BC16" s="17">
        <v>81.282154000000006</v>
      </c>
      <c r="BD16" s="17">
        <v>84.635024999999999</v>
      </c>
      <c r="BE16" s="17">
        <v>83.447563000000002</v>
      </c>
      <c r="BF16" s="17">
        <v>86.286635000000004</v>
      </c>
      <c r="BG16" s="17">
        <v>84.546763999999996</v>
      </c>
      <c r="BH16" s="17">
        <v>77.406031999999996</v>
      </c>
      <c r="BI16" s="17">
        <v>78.188028000000003</v>
      </c>
      <c r="BJ16" s="17">
        <v>85.970065000000005</v>
      </c>
      <c r="BK16" s="17">
        <v>81.433211</v>
      </c>
      <c r="BL16" s="17">
        <v>83.521906000000001</v>
      </c>
      <c r="BM16" s="17">
        <v>78.889149000000003</v>
      </c>
      <c r="BN16" s="17">
        <v>84.389688000000007</v>
      </c>
      <c r="BO16" s="17">
        <v>79.318444999999997</v>
      </c>
      <c r="BP16" s="17">
        <v>79.853407000000004</v>
      </c>
      <c r="BQ16" s="17">
        <v>94.951749000000007</v>
      </c>
      <c r="BR16" s="17">
        <v>77.754942999999997</v>
      </c>
      <c r="BS16" s="17">
        <v>78.427786999999995</v>
      </c>
      <c r="BV16" s="20" t="s">
        <v>12</v>
      </c>
      <c r="BW16" s="17">
        <v>6.9166059999999998</v>
      </c>
      <c r="BX16" s="17">
        <v>6.5348759999999997</v>
      </c>
      <c r="BY16" s="17">
        <v>6.4070770000000001</v>
      </c>
      <c r="BZ16" s="17">
        <v>6.3756550000000001</v>
      </c>
      <c r="CA16" s="17">
        <v>6.1873620000000003</v>
      </c>
      <c r="CB16" s="17">
        <v>5.7735580000000004</v>
      </c>
      <c r="CC16" s="17">
        <v>5.0187390000000001</v>
      </c>
      <c r="CD16" s="17">
        <v>5.1843170000000001</v>
      </c>
      <c r="CE16" s="17">
        <v>5.1821409999999997</v>
      </c>
      <c r="CF16" s="17">
        <v>5.0190429999999999</v>
      </c>
      <c r="CG16" s="17">
        <v>4.8991059999999997</v>
      </c>
      <c r="CH16" s="17">
        <v>5.0828030000000002</v>
      </c>
      <c r="CI16" s="17">
        <v>5.7655770000000004</v>
      </c>
      <c r="CJ16" s="17">
        <v>5.3253719999999998</v>
      </c>
      <c r="CK16" s="17">
        <v>5.2392700000000003</v>
      </c>
      <c r="CL16" s="17">
        <v>4.996569</v>
      </c>
      <c r="CM16" s="17">
        <v>5.1189980000000004</v>
      </c>
      <c r="CN16" s="17">
        <v>5.3998350000000004</v>
      </c>
      <c r="CO16" s="17">
        <v>5.3123060000000004</v>
      </c>
      <c r="CP16" s="17">
        <v>5.1632910000000001</v>
      </c>
      <c r="CQ16" s="17">
        <v>5.3252709999999999</v>
      </c>
      <c r="CT16" s="20" t="s">
        <v>12</v>
      </c>
      <c r="CU16" s="17">
        <v>8.5011880000000009</v>
      </c>
      <c r="CV16" s="17">
        <v>8.9792249999999996</v>
      </c>
      <c r="CW16" s="17">
        <v>8.404655</v>
      </c>
      <c r="CX16" s="17">
        <v>7.5024459999999999</v>
      </c>
      <c r="CY16" s="17">
        <v>7.175624</v>
      </c>
      <c r="CZ16" s="17">
        <v>7.027228</v>
      </c>
      <c r="DA16" s="17">
        <v>7.664015</v>
      </c>
      <c r="DB16" s="17">
        <v>7.0713010000000001</v>
      </c>
      <c r="DC16" s="17">
        <v>7.3932919999999998</v>
      </c>
      <c r="DD16" s="17">
        <v>7.4331440000000004</v>
      </c>
      <c r="DE16" s="17">
        <v>9.0048379999999995</v>
      </c>
      <c r="DF16" s="17">
        <v>8.7908439999999999</v>
      </c>
      <c r="DG16" s="17">
        <v>8.3288639999999994</v>
      </c>
      <c r="DH16" s="17">
        <v>8.9260710000000003</v>
      </c>
      <c r="DI16" s="17">
        <v>8.7649080000000001</v>
      </c>
      <c r="DJ16" s="17">
        <v>9.0961730000000003</v>
      </c>
      <c r="DK16" s="17">
        <v>9.0245119999999996</v>
      </c>
      <c r="DL16" s="17">
        <v>9.6937370000000005</v>
      </c>
      <c r="DM16" s="17">
        <v>9.8339470000000002</v>
      </c>
      <c r="DN16" s="17">
        <v>10.124108</v>
      </c>
      <c r="DO16" s="17">
        <v>9.8382579999999997</v>
      </c>
      <c r="DR16" s="20" t="s">
        <v>12</v>
      </c>
      <c r="DS16" s="17">
        <v>38.941074</v>
      </c>
      <c r="DT16" s="17">
        <v>37.180971999999997</v>
      </c>
      <c r="DU16" s="17">
        <v>38.782158000000003</v>
      </c>
      <c r="DV16" s="17">
        <v>40.536403999999997</v>
      </c>
      <c r="DW16" s="17">
        <v>41.277847999999999</v>
      </c>
      <c r="DX16" s="17">
        <v>40.810648</v>
      </c>
      <c r="DY16" s="17">
        <v>39.959879999999998</v>
      </c>
      <c r="DZ16" s="17">
        <v>45.858113000000003</v>
      </c>
      <c r="EA16" s="17">
        <v>44.587148999999997</v>
      </c>
      <c r="EB16" s="17">
        <v>42.123218999999999</v>
      </c>
      <c r="EC16" s="17">
        <v>42.591867000000001</v>
      </c>
      <c r="ED16" s="17">
        <v>44.908363999999999</v>
      </c>
      <c r="EE16" s="17">
        <v>44.807580999999999</v>
      </c>
      <c r="EF16" s="17">
        <v>43.470578000000003</v>
      </c>
      <c r="EG16" s="17">
        <v>41.715299999999999</v>
      </c>
      <c r="EH16" s="17">
        <v>43.358879000000002</v>
      </c>
      <c r="EI16" s="17">
        <v>36.948368000000002</v>
      </c>
      <c r="EJ16" s="17">
        <v>44.071975999999999</v>
      </c>
      <c r="EK16" s="17">
        <v>42.644778000000002</v>
      </c>
      <c r="EL16" s="17">
        <v>41.817689000000001</v>
      </c>
      <c r="EM16" s="17">
        <v>43.503900999999999</v>
      </c>
      <c r="EP16" s="20" t="s">
        <v>12</v>
      </c>
      <c r="EQ16" s="17">
        <v>26.121957999999999</v>
      </c>
      <c r="ER16" s="17">
        <v>25.977149000000001</v>
      </c>
      <c r="ES16" s="17">
        <v>27.344802000000001</v>
      </c>
      <c r="ET16" s="17">
        <v>27.790894999999999</v>
      </c>
      <c r="EU16" s="17">
        <v>27.648738999999999</v>
      </c>
      <c r="EV16" s="17">
        <v>29.491161000000002</v>
      </c>
      <c r="EW16" s="17">
        <v>29.824763999999998</v>
      </c>
      <c r="EX16" s="17">
        <v>28.930598</v>
      </c>
      <c r="EY16" s="17">
        <v>27.870099</v>
      </c>
      <c r="EZ16" s="17">
        <v>29.222961000000002</v>
      </c>
      <c r="FA16" s="17">
        <v>25.732191</v>
      </c>
      <c r="FB16" s="17">
        <v>29.907288999999999</v>
      </c>
      <c r="FC16" s="17">
        <v>28.860382000000001</v>
      </c>
      <c r="FD16" s="17">
        <v>29.331816</v>
      </c>
      <c r="FE16" s="17">
        <v>28.832965000000002</v>
      </c>
      <c r="FF16" s="17">
        <v>28.979334000000001</v>
      </c>
      <c r="FG16" s="17">
        <v>29.882911</v>
      </c>
      <c r="FH16" s="17">
        <v>33.370311000000001</v>
      </c>
      <c r="FI16" s="17">
        <v>30.001397999999998</v>
      </c>
      <c r="FJ16" s="17">
        <v>30.478156999999999</v>
      </c>
      <c r="FK16" s="17">
        <v>32.839877000000001</v>
      </c>
    </row>
    <row r="17" spans="1:167">
      <c r="B17" s="20" t="s">
        <v>13</v>
      </c>
      <c r="C17" s="17">
        <v>7.7207530000000002</v>
      </c>
      <c r="D17" s="17">
        <v>8.09436</v>
      </c>
      <c r="E17" s="17">
        <v>8.4915489999999991</v>
      </c>
      <c r="F17" s="17">
        <v>7.6171709999999999</v>
      </c>
      <c r="G17" s="17">
        <v>7.1992459999999996</v>
      </c>
      <c r="H17" s="17">
        <v>6.7318850000000001</v>
      </c>
      <c r="I17" s="17">
        <v>7.35128</v>
      </c>
      <c r="J17" s="17">
        <v>8.6691870000000009</v>
      </c>
      <c r="K17" s="17">
        <v>7.9527890000000001</v>
      </c>
      <c r="L17" s="17">
        <v>7.7101629999999997</v>
      </c>
      <c r="M17" s="17">
        <v>8.4776670000000003</v>
      </c>
      <c r="N17" s="17">
        <v>8.9571629999999995</v>
      </c>
      <c r="O17" s="17">
        <v>7.9089260000000001</v>
      </c>
      <c r="P17" s="17">
        <v>6.2724609999999998</v>
      </c>
      <c r="Q17" s="17">
        <v>5.1700109999999997</v>
      </c>
      <c r="R17" s="17">
        <v>4.6290690000000003</v>
      </c>
      <c r="S17" s="17">
        <v>4.3128950000000001</v>
      </c>
      <c r="T17" s="17">
        <v>4.2405900000000001</v>
      </c>
      <c r="U17" s="17">
        <v>4.8065910000000001</v>
      </c>
      <c r="V17" s="17">
        <v>4.6590829999999999</v>
      </c>
      <c r="W17" s="17">
        <v>4.8513299999999999</v>
      </c>
      <c r="Z17" s="20" t="s">
        <v>13</v>
      </c>
      <c r="AA17" s="17">
        <v>6.583914</v>
      </c>
      <c r="AB17" s="17">
        <v>6.3757450000000002</v>
      </c>
      <c r="AC17" s="17">
        <v>5.899985</v>
      </c>
      <c r="AD17" s="17">
        <v>5.1408290000000001</v>
      </c>
      <c r="AE17" s="17">
        <v>6.373888</v>
      </c>
      <c r="AF17" s="17">
        <v>5.0818240000000001</v>
      </c>
      <c r="AG17" s="17">
        <v>4.8052109999999999</v>
      </c>
      <c r="AH17" s="17">
        <v>4.4579469999999999</v>
      </c>
      <c r="AI17" s="17">
        <v>3.596536</v>
      </c>
      <c r="AJ17" s="17">
        <v>3.0542950000000002</v>
      </c>
      <c r="AK17" s="17">
        <v>2.6394579999999999</v>
      </c>
      <c r="AL17" s="17">
        <v>1.965652</v>
      </c>
      <c r="AM17" s="17">
        <v>1.58534</v>
      </c>
      <c r="AN17" s="17">
        <v>1.085834</v>
      </c>
      <c r="AO17" s="17">
        <v>0.85242300000000004</v>
      </c>
      <c r="AP17" s="17">
        <v>0.67299699999999996</v>
      </c>
      <c r="AQ17" s="17">
        <v>0.65029300000000001</v>
      </c>
      <c r="AR17" s="17">
        <v>0.39321600000000001</v>
      </c>
      <c r="AS17" s="17">
        <v>0.35211799999999999</v>
      </c>
      <c r="AT17" s="17">
        <v>0.304035</v>
      </c>
      <c r="AU17" s="17">
        <v>0.252363</v>
      </c>
      <c r="AX17" s="20" t="s">
        <v>13</v>
      </c>
      <c r="AY17" s="17">
        <v>3.0363730000000002</v>
      </c>
      <c r="AZ17" s="17">
        <v>3.259531</v>
      </c>
      <c r="BA17" s="17">
        <v>3.4082880000000002</v>
      </c>
      <c r="BB17" s="17">
        <v>3.0947019999999998</v>
      </c>
      <c r="BC17" s="17">
        <v>3.0544020000000001</v>
      </c>
      <c r="BD17" s="17">
        <v>3.5151490000000001</v>
      </c>
      <c r="BE17" s="17">
        <v>3.6393599999999999</v>
      </c>
      <c r="BF17" s="17">
        <v>3.3568310000000001</v>
      </c>
      <c r="BG17" s="17">
        <v>2.8460529999999999</v>
      </c>
      <c r="BH17" s="17">
        <v>3.122258</v>
      </c>
      <c r="BI17" s="17">
        <v>3.2143079999999999</v>
      </c>
      <c r="BJ17" s="17">
        <v>2.4102480000000002</v>
      </c>
      <c r="BK17" s="17">
        <v>2.1414230000000001</v>
      </c>
      <c r="BL17" s="17">
        <v>1.7709429999999999</v>
      </c>
      <c r="BM17" s="17">
        <v>1.3043750000000001</v>
      </c>
      <c r="BN17" s="17">
        <v>1.1527799999999999</v>
      </c>
      <c r="BO17" s="17">
        <v>0.80700499999999997</v>
      </c>
      <c r="BP17" s="17">
        <v>0.60372800000000004</v>
      </c>
      <c r="BQ17" s="17">
        <v>0.59334200000000004</v>
      </c>
      <c r="BR17" s="17">
        <v>0.47353000000000001</v>
      </c>
      <c r="BS17" s="17">
        <v>0.44284800000000002</v>
      </c>
      <c r="BV17" s="20" t="s">
        <v>13</v>
      </c>
      <c r="BW17" s="17">
        <v>2.1866E-2</v>
      </c>
      <c r="BX17" s="17">
        <v>1.4982000000000001E-2</v>
      </c>
      <c r="BY17" s="17">
        <v>1.1082E-2</v>
      </c>
      <c r="BZ17" s="17">
        <v>1.0201E-2</v>
      </c>
      <c r="CA17" s="17">
        <v>9.0969999999999992E-3</v>
      </c>
      <c r="CB17" s="17">
        <v>1.0260999999999999E-2</v>
      </c>
      <c r="CC17" s="17">
        <v>1.1004999999999999E-2</v>
      </c>
      <c r="CD17" s="17">
        <v>1.0762000000000001E-2</v>
      </c>
      <c r="CE17" s="17">
        <v>8.4639999999999993E-3</v>
      </c>
      <c r="CF17" s="17">
        <v>6.4729999999999996E-3</v>
      </c>
      <c r="CG17" s="17">
        <v>1.3528999999999999E-2</v>
      </c>
      <c r="CH17" s="17">
        <v>4.4200000000000003E-3</v>
      </c>
      <c r="CI17" s="17">
        <v>3.568E-3</v>
      </c>
      <c r="CJ17" s="17">
        <v>5.862E-3</v>
      </c>
      <c r="CK17" s="17">
        <v>3.1849999999999999E-3</v>
      </c>
      <c r="CL17" s="17">
        <v>2.7430000000000002E-3</v>
      </c>
      <c r="CM17" s="17">
        <v>1.335E-3</v>
      </c>
      <c r="CN17" s="17">
        <v>1.854E-3</v>
      </c>
      <c r="CO17" s="17">
        <v>1.9530000000000001E-3</v>
      </c>
      <c r="CP17" s="17">
        <v>1.513E-3</v>
      </c>
      <c r="CQ17" s="17">
        <v>1.709E-3</v>
      </c>
      <c r="CT17" s="20" t="s">
        <v>13</v>
      </c>
      <c r="CU17" s="17">
        <v>2.9957000000000001E-2</v>
      </c>
      <c r="CV17" s="17">
        <v>2.1351999999999999E-2</v>
      </c>
      <c r="CW17" s="17">
        <v>2.6372E-2</v>
      </c>
      <c r="CX17" s="17">
        <v>3.0231000000000001E-2</v>
      </c>
      <c r="CY17" s="17">
        <v>5.8665000000000002E-2</v>
      </c>
      <c r="CZ17" s="17">
        <v>5.1611999999999998E-2</v>
      </c>
      <c r="DA17" s="17">
        <v>4.6716000000000001E-2</v>
      </c>
      <c r="DB17" s="17">
        <v>3.0612E-2</v>
      </c>
      <c r="DC17" s="17">
        <v>2.7518000000000001E-2</v>
      </c>
      <c r="DD17" s="17">
        <v>4.4108000000000001E-2</v>
      </c>
      <c r="DE17" s="17">
        <v>3.7905000000000001E-2</v>
      </c>
      <c r="DF17" s="17">
        <v>2.2426000000000001E-2</v>
      </c>
      <c r="DG17" s="17">
        <v>3.56E-2</v>
      </c>
      <c r="DH17" s="17">
        <v>1.5395000000000001E-2</v>
      </c>
      <c r="DI17" s="17">
        <v>1.3336000000000001E-2</v>
      </c>
      <c r="DJ17" s="17">
        <v>1.5321E-2</v>
      </c>
      <c r="DK17" s="17">
        <v>1.755E-2</v>
      </c>
      <c r="DL17" s="17">
        <v>1.8709E-2</v>
      </c>
      <c r="DM17" s="17">
        <v>1.0109E-2</v>
      </c>
      <c r="DN17" s="17">
        <v>1.017E-2</v>
      </c>
      <c r="DO17" s="17">
        <v>7.5979999999999997E-3</v>
      </c>
      <c r="DR17" s="20" t="s">
        <v>13</v>
      </c>
      <c r="DS17" s="17">
        <v>3.4300999999999998E-2</v>
      </c>
      <c r="DT17" s="17">
        <v>1.3181999999999999E-2</v>
      </c>
      <c r="DU17" s="17">
        <v>1.3043000000000001E-2</v>
      </c>
      <c r="DV17" s="17">
        <v>7.1500000000000001E-3</v>
      </c>
      <c r="DW17" s="17">
        <v>9.2370000000000004E-3</v>
      </c>
      <c r="DX17" s="17">
        <v>1.9056E-2</v>
      </c>
      <c r="DY17" s="17">
        <v>1.5203E-2</v>
      </c>
      <c r="DZ17" s="17">
        <v>1.3613999999999999E-2</v>
      </c>
      <c r="EA17" s="17">
        <v>2.2123E-2</v>
      </c>
      <c r="EB17" s="17">
        <v>2.8254999999999999E-2</v>
      </c>
      <c r="EC17" s="17">
        <v>2.776E-2</v>
      </c>
      <c r="ED17" s="17">
        <v>2.9305000000000001E-2</v>
      </c>
      <c r="EE17" s="17">
        <v>1.0699999999999999E-2</v>
      </c>
      <c r="EF17" s="17">
        <v>1.3712999999999999E-2</v>
      </c>
      <c r="EG17" s="17">
        <v>9.1769999999999994E-3</v>
      </c>
      <c r="EH17" s="17">
        <v>7.5339999999999999E-3</v>
      </c>
      <c r="EI17" s="17">
        <v>1.4970000000000001E-3</v>
      </c>
      <c r="EJ17" s="17">
        <v>9.0399999999999996E-4</v>
      </c>
      <c r="EK17" s="17">
        <v>1.026E-3</v>
      </c>
      <c r="EL17" s="17">
        <v>6.3709999999999999E-3</v>
      </c>
      <c r="EM17" s="17">
        <v>3.9880000000000002E-3</v>
      </c>
      <c r="EP17" s="20" t="s">
        <v>13</v>
      </c>
      <c r="EQ17" s="17">
        <v>0.76171999999999995</v>
      </c>
      <c r="ER17" s="17">
        <v>0.86407100000000003</v>
      </c>
      <c r="ES17" s="17">
        <v>0.28216999999999998</v>
      </c>
      <c r="ET17" s="17">
        <v>0.25435999999999998</v>
      </c>
      <c r="EU17" s="17">
        <v>0.396262</v>
      </c>
      <c r="EV17" s="17">
        <v>0.54712499999999997</v>
      </c>
      <c r="EW17" s="17">
        <v>0.521092</v>
      </c>
      <c r="EX17" s="17">
        <v>0.53387300000000004</v>
      </c>
      <c r="EY17" s="17">
        <v>0.37401299999999998</v>
      </c>
      <c r="EZ17" s="17">
        <v>0.34457399999999999</v>
      </c>
      <c r="FA17" s="17">
        <v>0.26849400000000001</v>
      </c>
      <c r="FB17" s="17">
        <v>0.21237</v>
      </c>
      <c r="FC17" s="17">
        <v>0.17497099999999999</v>
      </c>
      <c r="FD17" s="17">
        <v>0.17189299999999999</v>
      </c>
      <c r="FE17" s="17">
        <v>0.15570700000000001</v>
      </c>
      <c r="FF17" s="17">
        <v>0.15039</v>
      </c>
      <c r="FG17" s="17">
        <v>0.107749</v>
      </c>
      <c r="FH17" s="17">
        <v>7.4369000000000005E-2</v>
      </c>
      <c r="FI17" s="17">
        <v>8.2150000000000001E-2</v>
      </c>
      <c r="FJ17" s="17">
        <v>7.3311000000000001E-2</v>
      </c>
      <c r="FK17" s="17">
        <v>5.7921E-2</v>
      </c>
    </row>
    <row r="18" spans="1:167" ht="14.5">
      <c r="B18" s="20" t="s">
        <v>14</v>
      </c>
      <c r="C18" s="17">
        <v>9.6032000000000006E-2</v>
      </c>
      <c r="D18" s="17">
        <v>9.9309999999999996E-2</v>
      </c>
      <c r="E18" s="17">
        <v>8.8358000000000006E-2</v>
      </c>
      <c r="F18" s="17">
        <v>7.3972999999999997E-2</v>
      </c>
      <c r="G18" s="17">
        <v>6.1180999999999999E-2</v>
      </c>
      <c r="H18" s="17">
        <v>8.0621999999999999E-2</v>
      </c>
      <c r="I18" s="17">
        <v>8.5205000000000003E-2</v>
      </c>
      <c r="J18" s="17">
        <v>8.1263000000000002E-2</v>
      </c>
      <c r="K18" s="17">
        <v>7.5323000000000001E-2</v>
      </c>
      <c r="L18" s="17">
        <v>7.1643999999999999E-2</v>
      </c>
      <c r="M18" s="17">
        <v>8.7595000000000006E-2</v>
      </c>
      <c r="N18" s="17">
        <v>6.7810999999999996E-2</v>
      </c>
      <c r="O18" s="17">
        <v>6.4714999999999995E-2</v>
      </c>
      <c r="P18" s="17">
        <v>5.8394000000000001E-2</v>
      </c>
      <c r="Q18" s="17">
        <v>5.2560000000000003E-2</v>
      </c>
      <c r="R18" s="17">
        <v>6.3937999999999995E-2</v>
      </c>
      <c r="S18" s="17">
        <v>6.7497000000000001E-2</v>
      </c>
      <c r="T18" s="17">
        <v>6.2762999999999999E-2</v>
      </c>
      <c r="U18" s="17">
        <v>2.1418E-2</v>
      </c>
      <c r="V18" s="17">
        <v>2.7924999999999998E-2</v>
      </c>
      <c r="W18" s="17">
        <v>2.4785000000000001E-2</v>
      </c>
      <c r="Z18" s="20" t="s">
        <v>14</v>
      </c>
      <c r="AA18" s="17">
        <v>3.2856000000000003E-2</v>
      </c>
      <c r="AB18" s="17">
        <v>3.5381999999999997E-2</v>
      </c>
      <c r="AC18" s="17">
        <v>3.6783999999999997E-2</v>
      </c>
      <c r="AD18" s="17">
        <v>2.4853E-2</v>
      </c>
      <c r="AE18" s="17">
        <v>2.5315000000000001E-2</v>
      </c>
      <c r="AF18" s="17">
        <v>4.7287999999999997E-2</v>
      </c>
      <c r="AG18" s="17">
        <v>4.3792999999999999E-2</v>
      </c>
      <c r="AH18" s="17">
        <v>4.7933000000000003E-2</v>
      </c>
      <c r="AI18" s="17">
        <v>4.1244999999999997E-2</v>
      </c>
      <c r="AJ18" s="17">
        <v>3.8658999999999999E-2</v>
      </c>
      <c r="AK18" s="17">
        <v>5.3356000000000001E-2</v>
      </c>
      <c r="AL18" s="17">
        <v>5.5067999999999999E-2</v>
      </c>
      <c r="AM18" s="17">
        <v>6.0893999999999997E-2</v>
      </c>
      <c r="AN18" s="17">
        <v>6.0075000000000003E-2</v>
      </c>
      <c r="AO18" s="17">
        <v>5.7557999999999998E-2</v>
      </c>
      <c r="AP18" s="17">
        <v>6.1156000000000002E-2</v>
      </c>
      <c r="AQ18" s="17">
        <v>6.8720000000000003E-2</v>
      </c>
      <c r="AR18" s="17">
        <v>6.2890000000000001E-2</v>
      </c>
      <c r="AS18" s="17">
        <v>6.6439999999999999E-2</v>
      </c>
      <c r="AT18" s="17">
        <v>6.9019999999999998E-2</v>
      </c>
      <c r="AU18" s="17">
        <v>5.9036999999999999E-2</v>
      </c>
      <c r="AX18" s="20" t="s">
        <v>14</v>
      </c>
      <c r="AY18" s="17">
        <v>0.25905699999999998</v>
      </c>
      <c r="AZ18" s="17">
        <v>0.30852600000000002</v>
      </c>
      <c r="BA18" s="17">
        <v>0.27946399999999999</v>
      </c>
      <c r="BB18" s="17">
        <v>0.32641100000000001</v>
      </c>
      <c r="BC18" s="17">
        <v>0.33801700000000001</v>
      </c>
      <c r="BD18" s="17">
        <v>0.43729200000000001</v>
      </c>
      <c r="BE18" s="17">
        <v>0.57900399999999996</v>
      </c>
      <c r="BF18" s="17">
        <v>0.61941599999999997</v>
      </c>
      <c r="BG18" s="17">
        <v>0.61669099999999999</v>
      </c>
      <c r="BH18" s="17">
        <v>0.58295699999999995</v>
      </c>
      <c r="BI18" s="17">
        <v>0.66729300000000003</v>
      </c>
      <c r="BJ18" s="17">
        <v>0.81516100000000002</v>
      </c>
      <c r="BK18" s="17">
        <v>1.098182</v>
      </c>
      <c r="BL18" s="17">
        <v>0.67947100000000005</v>
      </c>
      <c r="BM18" s="17">
        <v>0.58423800000000004</v>
      </c>
      <c r="BN18" s="17">
        <v>0.63297899999999996</v>
      </c>
      <c r="BO18" s="17">
        <v>0.94685600000000003</v>
      </c>
      <c r="BP18" s="17">
        <v>0.92994299999999996</v>
      </c>
      <c r="BQ18" s="17">
        <v>0.69261600000000001</v>
      </c>
      <c r="BR18" s="17">
        <v>0.68375300000000006</v>
      </c>
      <c r="BS18" s="17">
        <v>0.78593800000000003</v>
      </c>
      <c r="BV18" s="20" t="s">
        <v>14</v>
      </c>
      <c r="BW18" s="17">
        <v>1.427E-2</v>
      </c>
      <c r="BX18" s="17">
        <v>1.7111999999999999E-2</v>
      </c>
      <c r="BY18" s="17">
        <v>1.3568999999999999E-2</v>
      </c>
      <c r="BZ18" s="17">
        <v>1.2954E-2</v>
      </c>
      <c r="CA18" s="17">
        <v>1.5426E-2</v>
      </c>
      <c r="CB18" s="17">
        <v>1.4203E-2</v>
      </c>
      <c r="CC18" s="17">
        <v>1.5063E-2</v>
      </c>
      <c r="CD18" s="17">
        <v>1.6185000000000001E-2</v>
      </c>
      <c r="CE18" s="17">
        <v>1.5852999999999999E-2</v>
      </c>
      <c r="CF18" s="17">
        <v>1.3525000000000001E-2</v>
      </c>
      <c r="CG18" s="17">
        <v>9.4330000000000004E-3</v>
      </c>
      <c r="CH18" s="17">
        <v>6.7920000000000003E-3</v>
      </c>
      <c r="CI18" s="17">
        <v>6.7819999999999998E-3</v>
      </c>
      <c r="CJ18" s="17">
        <v>5.2249999999999996E-3</v>
      </c>
      <c r="CK18" s="17">
        <v>3.4940000000000001E-3</v>
      </c>
      <c r="CL18" s="17">
        <v>3.4740000000000001E-3</v>
      </c>
      <c r="CM18" s="17">
        <v>2.3709999999999998E-3</v>
      </c>
      <c r="CN18" s="17">
        <v>3.8289999999999999E-3</v>
      </c>
      <c r="CO18" s="17">
        <v>4.0289999999999996E-3</v>
      </c>
      <c r="CP18" s="17">
        <v>3.7919999999999998E-3</v>
      </c>
      <c r="CQ18" s="17">
        <v>4.3540000000000002E-3</v>
      </c>
      <c r="CT18" s="20" t="s">
        <v>14</v>
      </c>
      <c r="CU18" s="17">
        <v>0.1206</v>
      </c>
      <c r="CV18" s="17">
        <v>0.15470700000000001</v>
      </c>
      <c r="CW18" s="17">
        <v>0.158583</v>
      </c>
      <c r="CX18" s="17">
        <v>0.14793100000000001</v>
      </c>
      <c r="CY18" s="17">
        <v>0.174905</v>
      </c>
      <c r="CZ18" s="17">
        <v>0.134792</v>
      </c>
      <c r="DA18" s="17">
        <v>0.181171</v>
      </c>
      <c r="DB18" s="17">
        <v>0.17905799999999999</v>
      </c>
      <c r="DC18" s="17">
        <v>0.18735599999999999</v>
      </c>
      <c r="DD18" s="17">
        <v>0.15138699999999999</v>
      </c>
      <c r="DE18" s="17">
        <v>0.176369</v>
      </c>
      <c r="DF18" s="17">
        <v>8.9498999999999995E-2</v>
      </c>
      <c r="DG18" s="17">
        <v>7.9120999999999997E-2</v>
      </c>
      <c r="DH18" s="17">
        <v>5.2262000000000003E-2</v>
      </c>
      <c r="DI18" s="17">
        <v>4.7961999999999998E-2</v>
      </c>
      <c r="DJ18" s="17">
        <v>4.8854000000000002E-2</v>
      </c>
      <c r="DK18" s="17">
        <v>4.3277999999999997E-2</v>
      </c>
      <c r="DL18" s="17">
        <v>4.2597999999999997E-2</v>
      </c>
      <c r="DM18" s="17">
        <v>4.5123999999999997E-2</v>
      </c>
      <c r="DN18" s="17">
        <v>5.1637000000000002E-2</v>
      </c>
      <c r="DO18" s="17">
        <v>3.6038000000000001E-2</v>
      </c>
      <c r="DR18" s="20" t="s">
        <v>14</v>
      </c>
      <c r="DS18" s="17">
        <v>0.12995300000000001</v>
      </c>
      <c r="DT18" s="17">
        <v>0.27029900000000001</v>
      </c>
      <c r="DU18" s="17">
        <v>0.15839</v>
      </c>
      <c r="DV18" s="17">
        <v>0.15865499999999999</v>
      </c>
      <c r="DW18" s="17">
        <v>0.170602</v>
      </c>
      <c r="DX18" s="17">
        <v>0.12873299999999999</v>
      </c>
      <c r="DY18" s="17">
        <v>0.139374</v>
      </c>
      <c r="DZ18" s="17">
        <v>0.208537</v>
      </c>
      <c r="EA18" s="17">
        <v>0.249086</v>
      </c>
      <c r="EB18" s="17">
        <v>0.26581300000000002</v>
      </c>
      <c r="EC18" s="17">
        <v>0.32588499999999998</v>
      </c>
      <c r="ED18" s="17">
        <v>0.33771000000000001</v>
      </c>
      <c r="EE18" s="17">
        <v>0.32688699999999998</v>
      </c>
      <c r="EF18" s="17">
        <v>0.23858499999999999</v>
      </c>
      <c r="EG18" s="17">
        <v>0.17835799999999999</v>
      </c>
      <c r="EH18" s="17">
        <v>0.164549</v>
      </c>
      <c r="EI18" s="17">
        <v>0.13505600000000001</v>
      </c>
      <c r="EJ18" s="17">
        <v>0.12495299999999999</v>
      </c>
      <c r="EK18" s="17">
        <v>0.138209</v>
      </c>
      <c r="EL18" s="17">
        <v>0.129942</v>
      </c>
      <c r="EM18" s="17">
        <v>0.12740399999999999</v>
      </c>
      <c r="EP18" s="20" t="s">
        <v>14</v>
      </c>
      <c r="EQ18" s="17">
        <v>7.5732999999999995E-2</v>
      </c>
      <c r="ER18" s="17">
        <v>7.9033000000000006E-2</v>
      </c>
      <c r="ES18" s="17">
        <v>9.6664E-2</v>
      </c>
      <c r="ET18" s="17">
        <v>8.8414000000000006E-2</v>
      </c>
      <c r="EU18" s="17">
        <v>7.6289999999999997E-2</v>
      </c>
      <c r="EV18" s="17">
        <v>0.20402500000000001</v>
      </c>
      <c r="EW18" s="17">
        <v>0.106048</v>
      </c>
      <c r="EX18" s="17">
        <v>0.101814</v>
      </c>
      <c r="EY18" s="17">
        <v>9.9377999999999994E-2</v>
      </c>
      <c r="EZ18" s="17">
        <v>8.4762000000000004E-2</v>
      </c>
      <c r="FA18" s="17">
        <v>0.10437299999999999</v>
      </c>
      <c r="FB18" s="17">
        <v>9.9955000000000002E-2</v>
      </c>
      <c r="FC18" s="17">
        <v>0.110708</v>
      </c>
      <c r="FD18" s="17">
        <v>0.118558</v>
      </c>
      <c r="FE18" s="17">
        <v>0.11836099999999999</v>
      </c>
      <c r="FF18" s="17">
        <v>0.148373</v>
      </c>
      <c r="FG18" s="17">
        <v>0.14380399999999999</v>
      </c>
      <c r="FH18" s="17">
        <v>0.17961099999999999</v>
      </c>
      <c r="FI18" s="17">
        <v>0.297759</v>
      </c>
      <c r="FJ18" s="17">
        <v>0.28639700000000001</v>
      </c>
      <c r="FK18" s="17">
        <v>0.248443</v>
      </c>
    </row>
    <row r="19" spans="1:167">
      <c r="B19" s="20" t="s">
        <v>15</v>
      </c>
      <c r="C19" s="17">
        <v>0.84050999999999998</v>
      </c>
      <c r="D19" s="17">
        <v>0.68845500000000004</v>
      </c>
      <c r="E19" s="17">
        <v>0.58543199999999995</v>
      </c>
      <c r="F19" s="17">
        <v>0.49854100000000001</v>
      </c>
      <c r="G19" s="17">
        <v>0.61956100000000003</v>
      </c>
      <c r="H19" s="17">
        <v>0.70596199999999998</v>
      </c>
      <c r="I19" s="17">
        <v>0.80941700000000005</v>
      </c>
      <c r="J19" s="17">
        <v>1.0016609999999999</v>
      </c>
      <c r="K19" s="17">
        <v>0.88548899999999997</v>
      </c>
      <c r="L19" s="17">
        <v>0.88664299999999996</v>
      </c>
      <c r="M19" s="17">
        <v>0.85339299999999996</v>
      </c>
      <c r="N19" s="17">
        <v>0.80857400000000001</v>
      </c>
      <c r="O19" s="17">
        <v>0.84654399999999996</v>
      </c>
      <c r="P19" s="17">
        <v>0.82848200000000005</v>
      </c>
      <c r="Q19" s="17">
        <v>0.66229300000000002</v>
      </c>
      <c r="R19" s="17">
        <v>0.61341400000000001</v>
      </c>
      <c r="S19" s="17">
        <v>0.54359900000000005</v>
      </c>
      <c r="T19" s="17">
        <v>0.45</v>
      </c>
      <c r="U19" s="17">
        <v>0.44852399999999998</v>
      </c>
      <c r="V19" s="17">
        <v>0.37609300000000001</v>
      </c>
      <c r="W19" s="17">
        <v>0.373363</v>
      </c>
      <c r="Z19" s="20" t="s">
        <v>15</v>
      </c>
      <c r="AA19" s="17">
        <v>0.20580699999999999</v>
      </c>
      <c r="AB19" s="17">
        <v>0.19103100000000001</v>
      </c>
      <c r="AC19" s="17">
        <v>0.18893599999999999</v>
      </c>
      <c r="AD19" s="17">
        <v>0.15385599999999999</v>
      </c>
      <c r="AE19" s="17">
        <v>0.16139700000000001</v>
      </c>
      <c r="AF19" s="17">
        <v>0.225967</v>
      </c>
      <c r="AG19" s="17">
        <v>0.29947000000000001</v>
      </c>
      <c r="AH19" s="17">
        <v>0.34741899999999998</v>
      </c>
      <c r="AI19" s="17">
        <v>0.38211099999999998</v>
      </c>
      <c r="AJ19" s="17">
        <v>0.40282800000000002</v>
      </c>
      <c r="AK19" s="17">
        <v>0.39973500000000001</v>
      </c>
      <c r="AL19" s="17">
        <v>0.408999</v>
      </c>
      <c r="AM19" s="17">
        <v>0.35666199999999998</v>
      </c>
      <c r="AN19" s="17">
        <v>0.32525199999999999</v>
      </c>
      <c r="AO19" s="17">
        <v>0.28722399999999998</v>
      </c>
      <c r="AP19" s="17">
        <v>0.25623699999999999</v>
      </c>
      <c r="AQ19" s="17">
        <v>0.22150800000000001</v>
      </c>
      <c r="AR19" s="17">
        <v>0.176845</v>
      </c>
      <c r="AS19" s="17">
        <v>0.15887699999999999</v>
      </c>
      <c r="AT19" s="17">
        <v>0.13300200000000001</v>
      </c>
      <c r="AU19" s="17">
        <v>0.127858</v>
      </c>
      <c r="AX19" s="20" t="s">
        <v>15</v>
      </c>
      <c r="AY19" s="17">
        <v>0.78444899999999995</v>
      </c>
      <c r="AZ19" s="17">
        <v>0.81931900000000002</v>
      </c>
      <c r="BA19" s="17">
        <v>0.71992500000000004</v>
      </c>
      <c r="BB19" s="17">
        <v>0.700708</v>
      </c>
      <c r="BC19" s="17">
        <v>0.74636199999999997</v>
      </c>
      <c r="BD19" s="17">
        <v>0.766235</v>
      </c>
      <c r="BE19" s="17">
        <v>0.88541599999999998</v>
      </c>
      <c r="BF19" s="17">
        <v>0.98155400000000004</v>
      </c>
      <c r="BG19" s="17">
        <v>0.94067800000000001</v>
      </c>
      <c r="BH19" s="17">
        <v>0.96369700000000003</v>
      </c>
      <c r="BI19" s="17">
        <v>0.87894600000000001</v>
      </c>
      <c r="BJ19" s="17">
        <v>0.86837399999999998</v>
      </c>
      <c r="BK19" s="17">
        <v>0.82857199999999998</v>
      </c>
      <c r="BL19" s="17">
        <v>0.67059299999999999</v>
      </c>
      <c r="BM19" s="17">
        <v>0.51505800000000002</v>
      </c>
      <c r="BN19" s="17">
        <v>0.40988999999999998</v>
      </c>
      <c r="BO19" s="17">
        <v>0.33815299999999998</v>
      </c>
      <c r="BP19" s="17">
        <v>0.27276699999999998</v>
      </c>
      <c r="BQ19" s="17">
        <v>0.21938299999999999</v>
      </c>
      <c r="BR19" s="17">
        <v>0.15362300000000001</v>
      </c>
      <c r="BS19" s="17">
        <v>0.13802200000000001</v>
      </c>
      <c r="BV19" s="20" t="s">
        <v>15</v>
      </c>
      <c r="BW19" s="17">
        <v>5.3333999999999999E-2</v>
      </c>
      <c r="BX19" s="17">
        <v>4.9824E-2</v>
      </c>
      <c r="BY19" s="17">
        <v>4.8430000000000001E-2</v>
      </c>
      <c r="BZ19" s="17">
        <v>3.7728999999999999E-2</v>
      </c>
      <c r="CA19" s="17">
        <v>4.9433999999999999E-2</v>
      </c>
      <c r="CB19" s="17">
        <v>5.4975000000000003E-2</v>
      </c>
      <c r="CC19" s="17">
        <v>5.8027000000000002E-2</v>
      </c>
      <c r="CD19" s="17">
        <v>5.9622000000000001E-2</v>
      </c>
      <c r="CE19" s="17">
        <v>5.4843999999999997E-2</v>
      </c>
      <c r="CF19" s="17">
        <v>5.4489000000000003E-2</v>
      </c>
      <c r="CG19" s="17">
        <v>4.8030000000000003E-2</v>
      </c>
      <c r="CH19" s="17">
        <v>3.8655000000000002E-2</v>
      </c>
      <c r="CI19" s="17">
        <v>3.2088999999999999E-2</v>
      </c>
      <c r="CJ19" s="17">
        <v>2.6298999999999999E-2</v>
      </c>
      <c r="CK19" s="17">
        <v>2.2037999999999999E-2</v>
      </c>
      <c r="CL19" s="17">
        <v>2.1736999999999999E-2</v>
      </c>
      <c r="CM19" s="17">
        <v>2.1194999999999999E-2</v>
      </c>
      <c r="CN19" s="17">
        <v>2.2357999999999999E-2</v>
      </c>
      <c r="CO19" s="17">
        <v>2.3473000000000001E-2</v>
      </c>
      <c r="CP19" s="17">
        <v>2.2672999999999999E-2</v>
      </c>
      <c r="CQ19" s="17">
        <v>2.2259999999999999E-2</v>
      </c>
      <c r="CT19" s="20" t="s">
        <v>15</v>
      </c>
      <c r="CU19" s="17">
        <v>5.9586E-2</v>
      </c>
      <c r="CV19" s="17">
        <v>5.4827000000000001E-2</v>
      </c>
      <c r="CW19" s="17">
        <v>5.0688999999999998E-2</v>
      </c>
      <c r="CX19" s="17">
        <v>4.5885000000000002E-2</v>
      </c>
      <c r="CY19" s="17">
        <v>4.2125000000000003E-2</v>
      </c>
      <c r="CZ19" s="17">
        <v>2.8837999999999999E-2</v>
      </c>
      <c r="DA19" s="17">
        <v>2.4067999999999999E-2</v>
      </c>
      <c r="DB19" s="17">
        <v>1.9961E-2</v>
      </c>
      <c r="DC19" s="17">
        <v>2.4140999999999999E-2</v>
      </c>
      <c r="DD19" s="17">
        <v>2.3576E-2</v>
      </c>
      <c r="DE19" s="17">
        <v>2.3406E-2</v>
      </c>
      <c r="DF19" s="17">
        <v>2.3987999999999999E-2</v>
      </c>
      <c r="DG19" s="17">
        <v>2.4938999999999999E-2</v>
      </c>
      <c r="DH19" s="17">
        <v>2.5364000000000001E-2</v>
      </c>
      <c r="DI19" s="17">
        <v>2.5637E-2</v>
      </c>
      <c r="DJ19" s="17">
        <v>2.6048000000000002E-2</v>
      </c>
      <c r="DK19" s="17">
        <v>2.8923999999999998E-2</v>
      </c>
      <c r="DL19" s="17">
        <v>3.2285000000000001E-2</v>
      </c>
      <c r="DM19" s="17">
        <v>3.2405999999999997E-2</v>
      </c>
      <c r="DN19" s="17">
        <v>2.6105E-2</v>
      </c>
      <c r="DO19" s="17">
        <v>2.1527999999999999E-2</v>
      </c>
      <c r="DR19" s="20" t="s">
        <v>15</v>
      </c>
      <c r="DS19" s="17">
        <v>0.24221100000000001</v>
      </c>
      <c r="DT19" s="17">
        <v>0.16850399999999999</v>
      </c>
      <c r="DU19" s="17">
        <v>0.119681</v>
      </c>
      <c r="DV19" s="17">
        <v>8.0831E-2</v>
      </c>
      <c r="DW19" s="17">
        <v>0.13284000000000001</v>
      </c>
      <c r="DX19" s="17">
        <v>0.18464900000000001</v>
      </c>
      <c r="DY19" s="17">
        <v>0.22266900000000001</v>
      </c>
      <c r="DZ19" s="17">
        <v>0.27704200000000001</v>
      </c>
      <c r="EA19" s="17">
        <v>0.28106399999999998</v>
      </c>
      <c r="EB19" s="17">
        <v>0.28694399999999998</v>
      </c>
      <c r="EC19" s="17">
        <v>0.270061</v>
      </c>
      <c r="ED19" s="17">
        <v>0.24001</v>
      </c>
      <c r="EE19" s="17">
        <v>0.21368699999999999</v>
      </c>
      <c r="EF19" s="17">
        <v>0.17844099999999999</v>
      </c>
      <c r="EG19" s="17">
        <v>0.158779</v>
      </c>
      <c r="EH19" s="17">
        <v>0.13433400000000001</v>
      </c>
      <c r="EI19" s="17">
        <v>0.36693999999999999</v>
      </c>
      <c r="EJ19" s="17">
        <v>0.618703</v>
      </c>
      <c r="EK19" s="17">
        <v>0.443216</v>
      </c>
      <c r="EL19" s="17">
        <v>0.29200399999999999</v>
      </c>
      <c r="EM19" s="17">
        <v>0.30018499999999998</v>
      </c>
      <c r="EP19" s="20" t="s">
        <v>15</v>
      </c>
      <c r="EQ19" s="17">
        <v>0.63537200000000005</v>
      </c>
      <c r="ER19" s="17">
        <v>0.56506900000000004</v>
      </c>
      <c r="ES19" s="17">
        <v>0.55791999999999997</v>
      </c>
      <c r="ET19" s="17">
        <v>0.51468700000000001</v>
      </c>
      <c r="EU19" s="17">
        <v>0.43765199999999999</v>
      </c>
      <c r="EV19" s="17">
        <v>0.38197700000000001</v>
      </c>
      <c r="EW19" s="17">
        <v>0.30613600000000002</v>
      </c>
      <c r="EX19" s="17">
        <v>0.27022299999999999</v>
      </c>
      <c r="EY19" s="17">
        <v>0.23525799999999999</v>
      </c>
      <c r="EZ19" s="17">
        <v>0.212918</v>
      </c>
      <c r="FA19" s="17">
        <v>0.18324499999999999</v>
      </c>
      <c r="FB19" s="17">
        <v>0.170737</v>
      </c>
      <c r="FC19" s="17">
        <v>0.15457399999999999</v>
      </c>
      <c r="FD19" s="17">
        <v>0.138459</v>
      </c>
      <c r="FE19" s="17">
        <v>0.123899</v>
      </c>
      <c r="FF19" s="17">
        <v>0.104076</v>
      </c>
      <c r="FG19" s="17">
        <v>0.11530899999999999</v>
      </c>
      <c r="FH19" s="17">
        <v>0.14740400000000001</v>
      </c>
      <c r="FI19" s="17">
        <v>0.12751799999999999</v>
      </c>
      <c r="FJ19" s="17">
        <v>0.118703</v>
      </c>
      <c r="FK19" s="17">
        <v>0.120924</v>
      </c>
    </row>
    <row r="20" spans="1:167">
      <c r="B20" s="10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Z20" s="10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X20" s="10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V20" s="10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T20" s="10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R20" s="10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P20" s="10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1:167" ht="13">
      <c r="B21" s="19" t="s">
        <v>16</v>
      </c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Z21" s="19" t="s">
        <v>16</v>
      </c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X21" s="19" t="s">
        <v>16</v>
      </c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V21" s="19" t="s">
        <v>16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T21" s="19" t="s">
        <v>16</v>
      </c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R21" s="19" t="s">
        <v>16</v>
      </c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P21" s="19" t="s">
        <v>16</v>
      </c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</row>
    <row r="22" spans="1:167">
      <c r="B22" s="20" t="s">
        <v>11</v>
      </c>
      <c r="C22" s="17">
        <v>48.760215000000002</v>
      </c>
      <c r="D22" s="17">
        <v>48.680864999999997</v>
      </c>
      <c r="E22" s="17">
        <v>48.285460999999998</v>
      </c>
      <c r="F22" s="17">
        <v>50.924843000000003</v>
      </c>
      <c r="G22" s="17">
        <v>51.765427000000003</v>
      </c>
      <c r="H22" s="17">
        <v>53.215217000000003</v>
      </c>
      <c r="I22" s="17">
        <v>50.644913000000003</v>
      </c>
      <c r="J22" s="17">
        <v>45.894185999999998</v>
      </c>
      <c r="K22" s="17">
        <v>47.132796999999997</v>
      </c>
      <c r="L22" s="17">
        <v>47.474145999999998</v>
      </c>
      <c r="M22" s="17">
        <v>45.216416000000002</v>
      </c>
      <c r="N22" s="17">
        <v>43.666994000000003</v>
      </c>
      <c r="O22" s="17">
        <v>47.521780999999997</v>
      </c>
      <c r="P22" s="17">
        <v>52.560541000000001</v>
      </c>
      <c r="Q22" s="17">
        <v>56.309358000000003</v>
      </c>
      <c r="R22" s="17">
        <v>58.220270999999997</v>
      </c>
      <c r="S22" s="17">
        <v>60.442138</v>
      </c>
      <c r="T22" s="17">
        <v>60.191920000000003</v>
      </c>
      <c r="U22" s="17">
        <v>59.318345999999998</v>
      </c>
      <c r="V22" s="17">
        <v>59.507212000000003</v>
      </c>
      <c r="W22" s="17">
        <v>60.232695</v>
      </c>
      <c r="Z22" s="20" t="s">
        <v>11</v>
      </c>
      <c r="AA22" s="17">
        <v>71.894810000000007</v>
      </c>
      <c r="AB22" s="17">
        <v>73.614510999999993</v>
      </c>
      <c r="AC22" s="17">
        <v>73.803515000000004</v>
      </c>
      <c r="AD22" s="17">
        <v>74.977976999999996</v>
      </c>
      <c r="AE22" s="17">
        <v>73.464623000000003</v>
      </c>
      <c r="AF22" s="17">
        <v>74.621132000000003</v>
      </c>
      <c r="AG22" s="17">
        <v>76.298947999999996</v>
      </c>
      <c r="AH22" s="17">
        <v>77.066772</v>
      </c>
      <c r="AI22" s="17">
        <v>78.520938000000001</v>
      </c>
      <c r="AJ22" s="17">
        <v>79.116501</v>
      </c>
      <c r="AK22" s="17">
        <v>81.261767000000006</v>
      </c>
      <c r="AL22" s="17">
        <v>83.849689999999995</v>
      </c>
      <c r="AM22" s="17">
        <v>85.047488000000001</v>
      </c>
      <c r="AN22" s="17">
        <v>86.710684000000001</v>
      </c>
      <c r="AO22" s="17">
        <v>88.167173000000005</v>
      </c>
      <c r="AP22" s="17">
        <v>88.328018</v>
      </c>
      <c r="AQ22" s="17">
        <v>87.941184000000007</v>
      </c>
      <c r="AR22" s="17">
        <v>88.337441999999996</v>
      </c>
      <c r="AS22" s="17">
        <v>88.518381000000005</v>
      </c>
      <c r="AT22" s="17">
        <v>88.116060000000004</v>
      </c>
      <c r="AU22" s="17">
        <v>88.979872999999998</v>
      </c>
      <c r="AX22" s="20" t="s">
        <v>11</v>
      </c>
      <c r="AY22" s="17">
        <v>16.173255000000001</v>
      </c>
      <c r="AZ22" s="17">
        <v>15.611972</v>
      </c>
      <c r="BA22" s="17">
        <v>14.56461</v>
      </c>
      <c r="BB22" s="17">
        <v>14.252776000000001</v>
      </c>
      <c r="BC22" s="17">
        <v>14.672528</v>
      </c>
      <c r="BD22" s="17">
        <v>12.875690000000001</v>
      </c>
      <c r="BE22" s="17">
        <v>12.749447999999999</v>
      </c>
      <c r="BF22" s="17">
        <v>11.874416</v>
      </c>
      <c r="BG22" s="17">
        <v>12.17511</v>
      </c>
      <c r="BH22" s="17">
        <v>13.313506</v>
      </c>
      <c r="BI22" s="17">
        <v>13.186598999999999</v>
      </c>
      <c r="BJ22" s="17">
        <v>11.778117999999999</v>
      </c>
      <c r="BK22" s="17">
        <v>12.642675000000001</v>
      </c>
      <c r="BL22" s="17">
        <v>12.320315000000001</v>
      </c>
      <c r="BM22" s="17">
        <v>12.68791</v>
      </c>
      <c r="BN22" s="17">
        <v>12.03964</v>
      </c>
      <c r="BO22" s="17">
        <v>11.706477</v>
      </c>
      <c r="BP22" s="17">
        <v>11.609275</v>
      </c>
      <c r="BQ22" s="17">
        <v>9.6532330000000002</v>
      </c>
      <c r="BR22" s="17">
        <v>11.784395</v>
      </c>
      <c r="BS22" s="17">
        <v>11.966181000000001</v>
      </c>
      <c r="BV22" s="20" t="s">
        <v>11</v>
      </c>
      <c r="BW22" s="17">
        <v>27.465057000000002</v>
      </c>
      <c r="BX22" s="17">
        <v>29.102281999999999</v>
      </c>
      <c r="BY22" s="17">
        <v>29.740048999999999</v>
      </c>
      <c r="BZ22" s="17">
        <v>30.424045</v>
      </c>
      <c r="CA22" s="17">
        <v>32.011460999999997</v>
      </c>
      <c r="CB22" s="17">
        <v>34.004607</v>
      </c>
      <c r="CC22" s="17">
        <v>35.209197000000003</v>
      </c>
      <c r="CD22" s="17">
        <v>40.454796000000002</v>
      </c>
      <c r="CE22" s="17">
        <v>41.065956</v>
      </c>
      <c r="CF22" s="17">
        <v>43.170900000000003</v>
      </c>
      <c r="CG22" s="17">
        <v>43.402939000000003</v>
      </c>
      <c r="CH22" s="17">
        <v>42.954509999999999</v>
      </c>
      <c r="CI22" s="17">
        <v>42.007345999999998</v>
      </c>
      <c r="CJ22" s="17">
        <v>43.063554000000003</v>
      </c>
      <c r="CK22" s="17">
        <v>43.188327000000001</v>
      </c>
      <c r="CL22" s="17">
        <v>44.186008000000001</v>
      </c>
      <c r="CM22" s="17">
        <v>42.866160999999998</v>
      </c>
      <c r="CN22" s="17">
        <v>41.759490999999997</v>
      </c>
      <c r="CO22" s="17">
        <v>42.441971000000002</v>
      </c>
      <c r="CP22" s="17">
        <v>42.950816000000003</v>
      </c>
      <c r="CQ22" s="17">
        <v>42.973467999999997</v>
      </c>
      <c r="CT22" s="20" t="s">
        <v>11</v>
      </c>
      <c r="CU22" s="17">
        <v>9.2224120000000003</v>
      </c>
      <c r="CV22" s="17">
        <v>8.874568</v>
      </c>
      <c r="CW22" s="17">
        <v>9.4784310000000005</v>
      </c>
      <c r="CX22" s="17">
        <v>10.614727999999999</v>
      </c>
      <c r="CY22" s="17">
        <v>11.014137</v>
      </c>
      <c r="CZ22" s="17">
        <v>11.219935</v>
      </c>
      <c r="DA22" s="17">
        <v>9.793317</v>
      </c>
      <c r="DB22" s="17">
        <v>10.556388999999999</v>
      </c>
      <c r="DC22" s="17">
        <v>9.9104779999999995</v>
      </c>
      <c r="DD22" s="17">
        <v>9.8710199999999997</v>
      </c>
      <c r="DE22" s="17">
        <v>7.9894439999999998</v>
      </c>
      <c r="DF22" s="17">
        <v>8.1623400000000004</v>
      </c>
      <c r="DG22" s="17">
        <v>8.0139110000000002</v>
      </c>
      <c r="DH22" s="17">
        <v>7.8618600000000001</v>
      </c>
      <c r="DI22" s="17">
        <v>8.0502120000000001</v>
      </c>
      <c r="DJ22" s="17">
        <v>7.6024289999999999</v>
      </c>
      <c r="DK22" s="17">
        <v>7.5147709999999996</v>
      </c>
      <c r="DL22" s="17">
        <v>6.8530499999999996</v>
      </c>
      <c r="DM22" s="17">
        <v>6.6020560000000001</v>
      </c>
      <c r="DN22" s="17">
        <v>6.2651269999999997</v>
      </c>
      <c r="DO22" s="17">
        <v>6.6512200000000004</v>
      </c>
      <c r="DR22" s="20" t="s">
        <v>11</v>
      </c>
      <c r="DS22" s="17">
        <v>1.9832050000000001</v>
      </c>
      <c r="DT22" s="17">
        <v>2.3012959999999998</v>
      </c>
      <c r="DU22" s="17">
        <v>2.1515309999999999</v>
      </c>
      <c r="DV22" s="17">
        <v>2.0887630000000001</v>
      </c>
      <c r="DW22" s="17">
        <v>2.094484</v>
      </c>
      <c r="DX22" s="17">
        <v>2.208091</v>
      </c>
      <c r="DY22" s="17">
        <v>2.3595980000000001</v>
      </c>
      <c r="DZ22" s="17">
        <v>2.2000139999999999</v>
      </c>
      <c r="EA22" s="17">
        <v>2.3467009999999999</v>
      </c>
      <c r="EB22" s="17">
        <v>2.6033080000000002</v>
      </c>
      <c r="EC22" s="17">
        <v>2.4278840000000002</v>
      </c>
      <c r="ED22" s="17">
        <v>2.43344</v>
      </c>
      <c r="EE22" s="17">
        <v>2.5014090000000002</v>
      </c>
      <c r="EF22" s="17">
        <v>2.6625230000000002</v>
      </c>
      <c r="EG22" s="17">
        <v>2.9061159999999999</v>
      </c>
      <c r="EH22" s="17">
        <v>2.9260100000000002</v>
      </c>
      <c r="EI22" s="17">
        <v>3.5039210000000001</v>
      </c>
      <c r="EJ22" s="17">
        <v>2.9804210000000002</v>
      </c>
      <c r="EK22" s="17">
        <v>3.0579170000000002</v>
      </c>
      <c r="EL22" s="17">
        <v>3.36768</v>
      </c>
      <c r="EM22" s="17">
        <v>3.508273</v>
      </c>
      <c r="EP22" s="20" t="s">
        <v>11</v>
      </c>
      <c r="EQ22" s="17">
        <v>23.35679</v>
      </c>
      <c r="ER22" s="17">
        <v>23.508626</v>
      </c>
      <c r="ES22" s="17">
        <v>23.138615999999999</v>
      </c>
      <c r="ET22" s="17">
        <v>22.696915000000001</v>
      </c>
      <c r="EU22" s="17">
        <v>23.552157999999999</v>
      </c>
      <c r="EV22" s="17">
        <v>22.116264000000001</v>
      </c>
      <c r="EW22" s="17">
        <v>21.620729000000001</v>
      </c>
      <c r="EX22" s="17">
        <v>22.092155999999999</v>
      </c>
      <c r="EY22" s="17">
        <v>23.215937</v>
      </c>
      <c r="EZ22" s="17">
        <v>22.31054</v>
      </c>
      <c r="FA22" s="17">
        <v>24.213404000000001</v>
      </c>
      <c r="FB22" s="17">
        <v>21.509198999999999</v>
      </c>
      <c r="FC22" s="17">
        <v>22.26709</v>
      </c>
      <c r="FD22" s="17">
        <v>22.202701000000001</v>
      </c>
      <c r="FE22" s="17">
        <v>22.845283999999999</v>
      </c>
      <c r="FF22" s="17">
        <v>21.714884999999999</v>
      </c>
      <c r="FG22" s="17">
        <v>21.559266000000001</v>
      </c>
      <c r="FH22" s="17">
        <v>20.807531999999998</v>
      </c>
      <c r="FI22" s="17">
        <v>21.572624999999999</v>
      </c>
      <c r="FJ22" s="17">
        <v>21.388770000000001</v>
      </c>
      <c r="FK22" s="17">
        <v>21.093969000000001</v>
      </c>
    </row>
    <row r="23" spans="1:167">
      <c r="B23" s="20" t="s">
        <v>12</v>
      </c>
      <c r="C23" s="17">
        <v>0</v>
      </c>
      <c r="D23" s="17">
        <v>0</v>
      </c>
      <c r="E23" s="17">
        <v>0</v>
      </c>
      <c r="F23" s="17">
        <v>0</v>
      </c>
      <c r="G23" s="17">
        <v>0</v>
      </c>
      <c r="H23" s="17">
        <v>0.581731</v>
      </c>
      <c r="I23" s="17">
        <v>0.97191399999999994</v>
      </c>
      <c r="J23" s="17">
        <v>0.66460300000000005</v>
      </c>
      <c r="K23" s="17">
        <v>0.983047</v>
      </c>
      <c r="L23" s="17">
        <v>1.051482</v>
      </c>
      <c r="M23" s="17">
        <v>1.157267</v>
      </c>
      <c r="N23" s="17">
        <v>1.25695</v>
      </c>
      <c r="O23" s="17">
        <v>1.3916599999999999</v>
      </c>
      <c r="P23" s="17">
        <v>1.7935110000000001</v>
      </c>
      <c r="Q23" s="17">
        <v>1.393499</v>
      </c>
      <c r="R23" s="17">
        <v>1.1388990000000001</v>
      </c>
      <c r="S23" s="17">
        <v>0.99358599999999997</v>
      </c>
      <c r="T23" s="17">
        <v>0.86560400000000004</v>
      </c>
      <c r="U23" s="17">
        <v>0.85000900000000001</v>
      </c>
      <c r="V23" s="17">
        <v>0.80087200000000003</v>
      </c>
      <c r="W23" s="17">
        <v>0.76087099999999996</v>
      </c>
      <c r="Z23" s="20" t="s">
        <v>12</v>
      </c>
      <c r="AA23" s="17">
        <v>14.586636</v>
      </c>
      <c r="AB23" s="17">
        <v>13.277443</v>
      </c>
      <c r="AC23" s="17">
        <v>14.155594000000001</v>
      </c>
      <c r="AD23" s="17">
        <v>14.801731999999999</v>
      </c>
      <c r="AE23" s="17">
        <v>14.301323999999999</v>
      </c>
      <c r="AF23" s="17">
        <v>15.140034</v>
      </c>
      <c r="AG23" s="17">
        <v>13.960984</v>
      </c>
      <c r="AH23" s="17">
        <v>13.508856</v>
      </c>
      <c r="AI23" s="17">
        <v>13.49084</v>
      </c>
      <c r="AJ23" s="17">
        <v>13.909689</v>
      </c>
      <c r="AK23" s="17">
        <v>12.251052</v>
      </c>
      <c r="AL23" s="17">
        <v>10.961124</v>
      </c>
      <c r="AM23" s="17">
        <v>10.633889</v>
      </c>
      <c r="AN23" s="17">
        <v>10.084978</v>
      </c>
      <c r="AO23" s="17">
        <v>9.2479949999999995</v>
      </c>
      <c r="AP23" s="17">
        <v>9.4297799999999992</v>
      </c>
      <c r="AQ23" s="17">
        <v>9.9090819999999997</v>
      </c>
      <c r="AR23" s="17">
        <v>10.173825000000001</v>
      </c>
      <c r="AS23" s="17">
        <v>10.160783</v>
      </c>
      <c r="AT23" s="17">
        <v>10.731025000000001</v>
      </c>
      <c r="AU23" s="17">
        <v>10.072384</v>
      </c>
      <c r="AX23" s="20" t="s">
        <v>12</v>
      </c>
      <c r="AY23" s="17">
        <v>79.465504999999993</v>
      </c>
      <c r="AZ23" s="17">
        <v>79.888165999999998</v>
      </c>
      <c r="BA23" s="17">
        <v>80.895582000000005</v>
      </c>
      <c r="BB23" s="17">
        <v>81.643613999999999</v>
      </c>
      <c r="BC23" s="17">
        <v>81.193218999999999</v>
      </c>
      <c r="BD23" s="17">
        <v>82.523365999999996</v>
      </c>
      <c r="BE23" s="17">
        <v>82.221744000000001</v>
      </c>
      <c r="BF23" s="17">
        <v>83.337247000000005</v>
      </c>
      <c r="BG23" s="17">
        <v>83.477175000000003</v>
      </c>
      <c r="BH23" s="17">
        <v>81.755249000000006</v>
      </c>
      <c r="BI23" s="17">
        <v>81.831045000000003</v>
      </c>
      <c r="BJ23" s="17">
        <v>84.211823999999993</v>
      </c>
      <c r="BK23" s="17">
        <v>83.200840999999997</v>
      </c>
      <c r="BL23" s="17">
        <v>84.521331000000004</v>
      </c>
      <c r="BM23" s="17">
        <v>84.730441999999996</v>
      </c>
      <c r="BN23" s="17">
        <v>85.729843000000002</v>
      </c>
      <c r="BO23" s="17">
        <v>86.024635000000004</v>
      </c>
      <c r="BP23" s="17">
        <v>86.435389000000001</v>
      </c>
      <c r="BQ23" s="17">
        <v>88.936785</v>
      </c>
      <c r="BR23" s="17">
        <v>86.752995999999996</v>
      </c>
      <c r="BS23" s="17">
        <v>86.525880000000001</v>
      </c>
      <c r="BV23" s="20" t="s">
        <v>12</v>
      </c>
      <c r="BW23" s="17">
        <v>71.608649</v>
      </c>
      <c r="BX23" s="17">
        <v>70.019985000000005</v>
      </c>
      <c r="BY23" s="17">
        <v>69.467590000000001</v>
      </c>
      <c r="BZ23" s="17">
        <v>68.917822999999999</v>
      </c>
      <c r="CA23" s="17">
        <v>67.185466000000005</v>
      </c>
      <c r="CB23" s="17">
        <v>65.099692000000005</v>
      </c>
      <c r="CC23" s="17">
        <v>63.723044000000002</v>
      </c>
      <c r="CD23" s="17">
        <v>58.567231999999997</v>
      </c>
      <c r="CE23" s="17">
        <v>58.047333999999999</v>
      </c>
      <c r="CF23" s="17">
        <v>55.998049000000002</v>
      </c>
      <c r="CG23" s="17">
        <v>55.788640999999998</v>
      </c>
      <c r="CH23" s="17">
        <v>56.491261000000002</v>
      </c>
      <c r="CI23" s="17">
        <v>57.568897999999997</v>
      </c>
      <c r="CJ23" s="17">
        <v>56.539521000000001</v>
      </c>
      <c r="CK23" s="17">
        <v>56.501986000000002</v>
      </c>
      <c r="CL23" s="17">
        <v>55.503467000000001</v>
      </c>
      <c r="CM23" s="17">
        <v>56.857253999999998</v>
      </c>
      <c r="CN23" s="17">
        <v>57.939636999999998</v>
      </c>
      <c r="CO23" s="17">
        <v>57.240639000000002</v>
      </c>
      <c r="CP23" s="17">
        <v>56.741723</v>
      </c>
      <c r="CQ23" s="17">
        <v>56.724828000000002</v>
      </c>
      <c r="CT23" s="20" t="s">
        <v>12</v>
      </c>
      <c r="CU23" s="17">
        <v>88.587772999999999</v>
      </c>
      <c r="CV23" s="17">
        <v>88.841029000000006</v>
      </c>
      <c r="CW23" s="17">
        <v>88.052797999999996</v>
      </c>
      <c r="CX23" s="17">
        <v>86.793346</v>
      </c>
      <c r="CY23" s="17">
        <v>85.693431000000004</v>
      </c>
      <c r="CZ23" s="17">
        <v>86.141568000000007</v>
      </c>
      <c r="DA23" s="17">
        <v>87.335524000000007</v>
      </c>
      <c r="DB23" s="17">
        <v>86.630409</v>
      </c>
      <c r="DC23" s="17">
        <v>87.268253999999999</v>
      </c>
      <c r="DD23" s="17">
        <v>87.548737000000003</v>
      </c>
      <c r="DE23" s="17">
        <v>89.644423000000003</v>
      </c>
      <c r="DF23" s="17">
        <v>90.439401000000004</v>
      </c>
      <c r="DG23" s="17">
        <v>90.469091000000006</v>
      </c>
      <c r="DH23" s="17">
        <v>91.187848000000002</v>
      </c>
      <c r="DI23" s="17">
        <v>91.046741999999995</v>
      </c>
      <c r="DJ23" s="17">
        <v>91.490093999999999</v>
      </c>
      <c r="DK23" s="17">
        <v>91.574487000000005</v>
      </c>
      <c r="DL23" s="17">
        <v>92.256231999999997</v>
      </c>
      <c r="DM23" s="17">
        <v>92.572941999999998</v>
      </c>
      <c r="DN23" s="17">
        <v>92.927941000000004</v>
      </c>
      <c r="DO23" s="17">
        <v>92.734547000000006</v>
      </c>
      <c r="DR23" s="20" t="s">
        <v>12</v>
      </c>
      <c r="DS23" s="17">
        <v>97.004268999999994</v>
      </c>
      <c r="DT23" s="17">
        <v>96.525308999999993</v>
      </c>
      <c r="DU23" s="17">
        <v>97.119451999999995</v>
      </c>
      <c r="DV23" s="17">
        <v>97.319118000000003</v>
      </c>
      <c r="DW23" s="17">
        <v>97.169458000000006</v>
      </c>
      <c r="DX23" s="17">
        <v>97.001744000000002</v>
      </c>
      <c r="DY23" s="17">
        <v>96.727236000000005</v>
      </c>
      <c r="DZ23" s="17">
        <v>96.746837999999997</v>
      </c>
      <c r="EA23" s="17">
        <v>96.458527000000004</v>
      </c>
      <c r="EB23" s="17">
        <v>96.071561000000003</v>
      </c>
      <c r="EC23" s="17">
        <v>96.163910999999999</v>
      </c>
      <c r="ED23" s="17">
        <v>96.265342000000004</v>
      </c>
      <c r="EE23" s="17">
        <v>96.313631999999998</v>
      </c>
      <c r="EF23" s="17">
        <v>96.382450000000006</v>
      </c>
      <c r="EG23" s="17">
        <v>96.294460999999998</v>
      </c>
      <c r="EH23" s="17">
        <v>96.392782999999994</v>
      </c>
      <c r="EI23" s="17">
        <v>95.198812000000004</v>
      </c>
      <c r="EJ23" s="17">
        <v>95.407741999999999</v>
      </c>
      <c r="EK23" s="17">
        <v>95.635869</v>
      </c>
      <c r="EL23" s="17">
        <v>95.652602000000002</v>
      </c>
      <c r="EM23" s="17">
        <v>95.543892</v>
      </c>
      <c r="EP23" s="20" t="s">
        <v>12</v>
      </c>
      <c r="EQ23" s="17">
        <v>72.552508000000003</v>
      </c>
      <c r="ER23" s="17">
        <v>72.294145</v>
      </c>
      <c r="ES23" s="17">
        <v>74.315548000000007</v>
      </c>
      <c r="ET23" s="17">
        <v>74.989360000000005</v>
      </c>
      <c r="EU23" s="17">
        <v>74.011367000000007</v>
      </c>
      <c r="EV23" s="17">
        <v>75.001964999999998</v>
      </c>
      <c r="EW23" s="17">
        <v>76.001047</v>
      </c>
      <c r="EX23" s="17">
        <v>75.542370000000005</v>
      </c>
      <c r="EY23" s="17">
        <v>74.880097000000006</v>
      </c>
      <c r="EZ23" s="17">
        <v>76.018742000000003</v>
      </c>
      <c r="FA23" s="17">
        <v>74.183381999999995</v>
      </c>
      <c r="FB23" s="17">
        <v>77.243170000000006</v>
      </c>
      <c r="FC23" s="17">
        <v>76.564943999999997</v>
      </c>
      <c r="FD23" s="17">
        <v>76.676085999999998</v>
      </c>
      <c r="FE23" s="17">
        <v>76.104290000000006</v>
      </c>
      <c r="FF23" s="17">
        <v>77.211802000000006</v>
      </c>
      <c r="FG23" s="17">
        <v>77.489424999999997</v>
      </c>
      <c r="FH23" s="17">
        <v>78.251247000000006</v>
      </c>
      <c r="FI23" s="17">
        <v>77.122958999999994</v>
      </c>
      <c r="FJ23" s="17">
        <v>77.396351999999993</v>
      </c>
      <c r="FK23" s="17">
        <v>77.892551999999995</v>
      </c>
    </row>
    <row r="24" spans="1:167">
      <c r="B24" s="20" t="s">
        <v>13</v>
      </c>
      <c r="C24" s="17">
        <v>45.696669999999997</v>
      </c>
      <c r="D24" s="17">
        <v>46.767541999999999</v>
      </c>
      <c r="E24" s="17">
        <v>47.912678999999997</v>
      </c>
      <c r="F24" s="17">
        <v>45.644381000000003</v>
      </c>
      <c r="G24" s="17">
        <v>44.067535999999997</v>
      </c>
      <c r="H24" s="17">
        <v>41.369146000000001</v>
      </c>
      <c r="I24" s="17">
        <v>43.133792</v>
      </c>
      <c r="J24" s="17">
        <v>47.506692000000001</v>
      </c>
      <c r="K24" s="17">
        <v>46.291334999999997</v>
      </c>
      <c r="L24" s="17">
        <v>45.783774999999999</v>
      </c>
      <c r="M24" s="17">
        <v>48.268507999999997</v>
      </c>
      <c r="N24" s="17">
        <v>50.167377000000002</v>
      </c>
      <c r="O24" s="17">
        <v>45.808326000000001</v>
      </c>
      <c r="P24" s="17">
        <v>39.991218000000003</v>
      </c>
      <c r="Q24" s="17">
        <v>37.158872000000002</v>
      </c>
      <c r="R24" s="17">
        <v>35.452781000000002</v>
      </c>
      <c r="S24" s="17">
        <v>33.777873</v>
      </c>
      <c r="T24" s="17">
        <v>34.741281000000001</v>
      </c>
      <c r="U24" s="17">
        <v>36.283844000000002</v>
      </c>
      <c r="V24" s="17">
        <v>36.524344999999997</v>
      </c>
      <c r="W24" s="17">
        <v>36.047721000000003</v>
      </c>
      <c r="Z24" s="20" t="s">
        <v>13</v>
      </c>
      <c r="AA24" s="17">
        <v>13.045655999999999</v>
      </c>
      <c r="AB24" s="17">
        <v>12.658521</v>
      </c>
      <c r="AC24" s="17">
        <v>11.597208</v>
      </c>
      <c r="AD24" s="17">
        <v>9.8769410000000004</v>
      </c>
      <c r="AE24" s="17">
        <v>11.885878</v>
      </c>
      <c r="AF24" s="17">
        <v>9.7163749999999993</v>
      </c>
      <c r="AG24" s="17">
        <v>9.0906710000000004</v>
      </c>
      <c r="AH24" s="17">
        <v>8.6566569999999992</v>
      </c>
      <c r="AI24" s="17">
        <v>7.1469399999999998</v>
      </c>
      <c r="AJ24" s="17">
        <v>6.0930780000000002</v>
      </c>
      <c r="AK24" s="17">
        <v>5.53674</v>
      </c>
      <c r="AL24" s="17">
        <v>4.1980709999999997</v>
      </c>
      <c r="AM24" s="17">
        <v>3.4182939999999999</v>
      </c>
      <c r="AN24" s="17">
        <v>2.3650579999999999</v>
      </c>
      <c r="AO24" s="17">
        <v>1.8404290000000001</v>
      </c>
      <c r="AP24" s="17">
        <v>1.5236369999999999</v>
      </c>
      <c r="AQ24" s="17">
        <v>1.486364</v>
      </c>
      <c r="AR24" s="17">
        <v>0.92486400000000002</v>
      </c>
      <c r="AS24" s="17">
        <v>0.80544099999999996</v>
      </c>
      <c r="AT24" s="17">
        <v>0.69266099999999997</v>
      </c>
      <c r="AU24" s="17">
        <v>0.54449899999999996</v>
      </c>
      <c r="AX24" s="20" t="s">
        <v>13</v>
      </c>
      <c r="AY24" s="17">
        <v>3.245771</v>
      </c>
      <c r="AZ24" s="17">
        <v>3.3431000000000002</v>
      </c>
      <c r="BA24" s="17">
        <v>3.5104600000000001</v>
      </c>
      <c r="BB24" s="17">
        <v>3.081029</v>
      </c>
      <c r="BC24" s="17">
        <v>3.0510600000000001</v>
      </c>
      <c r="BD24" s="17">
        <v>3.4274450000000001</v>
      </c>
      <c r="BE24" s="17">
        <v>3.5858989999999999</v>
      </c>
      <c r="BF24" s="17">
        <v>3.2420900000000001</v>
      </c>
      <c r="BG24" s="17">
        <v>2.8100480000000001</v>
      </c>
      <c r="BH24" s="17">
        <v>3.297688</v>
      </c>
      <c r="BI24" s="17">
        <v>3.3640729999999999</v>
      </c>
      <c r="BJ24" s="17">
        <v>2.360954</v>
      </c>
      <c r="BK24" s="17">
        <v>2.1879059999999999</v>
      </c>
      <c r="BL24" s="17">
        <v>1.7921339999999999</v>
      </c>
      <c r="BM24" s="17">
        <v>1.400957</v>
      </c>
      <c r="BN24" s="17">
        <v>1.1710860000000001</v>
      </c>
      <c r="BO24" s="17">
        <v>0.87523499999999999</v>
      </c>
      <c r="BP24" s="17">
        <v>0.65349100000000004</v>
      </c>
      <c r="BQ24" s="17">
        <v>0.55575600000000003</v>
      </c>
      <c r="BR24" s="17">
        <v>0.52832900000000005</v>
      </c>
      <c r="BS24" s="17">
        <v>0.48857400000000001</v>
      </c>
      <c r="BV24" s="20" t="s">
        <v>13</v>
      </c>
      <c r="BW24" s="17">
        <v>0.226381</v>
      </c>
      <c r="BX24" s="17">
        <v>0.160527</v>
      </c>
      <c r="BY24" s="17">
        <v>0.12015000000000001</v>
      </c>
      <c r="BZ24" s="17">
        <v>0.110266</v>
      </c>
      <c r="CA24" s="17">
        <v>9.8782999999999996E-2</v>
      </c>
      <c r="CB24" s="17">
        <v>0.115693</v>
      </c>
      <c r="CC24" s="17">
        <v>0.139733</v>
      </c>
      <c r="CD24" s="17">
        <v>0.121577</v>
      </c>
      <c r="CE24" s="17">
        <v>9.4806000000000001E-2</v>
      </c>
      <c r="CF24" s="17">
        <v>7.2217000000000003E-2</v>
      </c>
      <c r="CG24" s="17">
        <v>0.154059</v>
      </c>
      <c r="CH24" s="17">
        <v>4.9125000000000002E-2</v>
      </c>
      <c r="CI24" s="17">
        <v>3.5626999999999999E-2</v>
      </c>
      <c r="CJ24" s="17">
        <v>6.2237000000000001E-2</v>
      </c>
      <c r="CK24" s="17">
        <v>3.4342999999999999E-2</v>
      </c>
      <c r="CL24" s="17">
        <v>3.0474000000000001E-2</v>
      </c>
      <c r="CM24" s="17">
        <v>1.4831E-2</v>
      </c>
      <c r="CN24" s="17">
        <v>1.9893000000000001E-2</v>
      </c>
      <c r="CO24" s="17">
        <v>2.1048999999999998E-2</v>
      </c>
      <c r="CP24" s="17">
        <v>1.6624E-2</v>
      </c>
      <c r="CQ24" s="17">
        <v>1.8203E-2</v>
      </c>
      <c r="CT24" s="20" t="s">
        <v>13</v>
      </c>
      <c r="CU24" s="17">
        <v>0.31216899999999997</v>
      </c>
      <c r="CV24" s="17">
        <v>0.211259</v>
      </c>
      <c r="CW24" s="17">
        <v>0.27629300000000001</v>
      </c>
      <c r="CX24" s="17">
        <v>0.34972700000000001</v>
      </c>
      <c r="CY24" s="17">
        <v>0.70059499999999997</v>
      </c>
      <c r="CZ24" s="17">
        <v>0.63267399999999996</v>
      </c>
      <c r="DA24" s="17">
        <v>0.53234999999999999</v>
      </c>
      <c r="DB24" s="17">
        <v>0.37502400000000002</v>
      </c>
      <c r="DC24" s="17">
        <v>0.32481300000000002</v>
      </c>
      <c r="DD24" s="17">
        <v>0.519513</v>
      </c>
      <c r="DE24" s="17">
        <v>0.37734800000000002</v>
      </c>
      <c r="DF24" s="17">
        <v>0.230715</v>
      </c>
      <c r="DG24" s="17">
        <v>0.38669100000000001</v>
      </c>
      <c r="DH24" s="17">
        <v>0.157279</v>
      </c>
      <c r="DI24" s="17">
        <v>0.13852600000000001</v>
      </c>
      <c r="DJ24" s="17">
        <v>0.15409800000000001</v>
      </c>
      <c r="DK24" s="17">
        <v>0.17808099999999999</v>
      </c>
      <c r="DL24" s="17">
        <v>0.17805399999999999</v>
      </c>
      <c r="DM24" s="17">
        <v>9.5166000000000001E-2</v>
      </c>
      <c r="DN24" s="17">
        <v>9.3346999999999999E-2</v>
      </c>
      <c r="DO24" s="17">
        <v>7.1622000000000005E-2</v>
      </c>
      <c r="DR24" s="20" t="s">
        <v>13</v>
      </c>
      <c r="DS24" s="17">
        <v>8.5444999999999993E-2</v>
      </c>
      <c r="DT24" s="17">
        <v>3.4221000000000001E-2</v>
      </c>
      <c r="DU24" s="17">
        <v>3.2662999999999998E-2</v>
      </c>
      <c r="DV24" s="17">
        <v>1.7165E-2</v>
      </c>
      <c r="DW24" s="17">
        <v>2.1745E-2</v>
      </c>
      <c r="DX24" s="17">
        <v>4.5294000000000001E-2</v>
      </c>
      <c r="DY24" s="17">
        <v>3.6801E-2</v>
      </c>
      <c r="DZ24" s="17">
        <v>2.8722000000000001E-2</v>
      </c>
      <c r="EA24" s="17">
        <v>4.786E-2</v>
      </c>
      <c r="EB24" s="17">
        <v>6.4441999999999999E-2</v>
      </c>
      <c r="EC24" s="17">
        <v>6.2676999999999997E-2</v>
      </c>
      <c r="ED24" s="17">
        <v>6.2819E-2</v>
      </c>
      <c r="EE24" s="17">
        <v>2.2998999999999999E-2</v>
      </c>
      <c r="EF24" s="17">
        <v>3.0402999999999999E-2</v>
      </c>
      <c r="EG24" s="17">
        <v>2.1184000000000001E-2</v>
      </c>
      <c r="EH24" s="17">
        <v>1.6747999999999999E-2</v>
      </c>
      <c r="EI24" s="17">
        <v>3.8579999999999999E-3</v>
      </c>
      <c r="EJ24" s="17">
        <v>1.957E-3</v>
      </c>
      <c r="EK24" s="17">
        <v>2.3010000000000001E-3</v>
      </c>
      <c r="EL24" s="17">
        <v>1.4572E-2</v>
      </c>
      <c r="EM24" s="17">
        <v>8.7569999999999992E-3</v>
      </c>
      <c r="EP24" s="20" t="s">
        <v>13</v>
      </c>
      <c r="EQ24" s="17">
        <v>2.1156419999999998</v>
      </c>
      <c r="ER24" s="17">
        <v>2.4047000000000001</v>
      </c>
      <c r="ES24" s="17">
        <v>0.76685800000000004</v>
      </c>
      <c r="ET24" s="17">
        <v>0.68635199999999996</v>
      </c>
      <c r="EU24" s="17">
        <v>1.060732</v>
      </c>
      <c r="EV24" s="17">
        <v>1.391448</v>
      </c>
      <c r="EW24" s="17">
        <v>1.3278749999999999</v>
      </c>
      <c r="EX24" s="17">
        <v>1.394028</v>
      </c>
      <c r="EY24" s="17">
        <v>1.00488</v>
      </c>
      <c r="EZ24" s="17">
        <v>0.89635399999999998</v>
      </c>
      <c r="FA24" s="17">
        <v>0.77404099999999998</v>
      </c>
      <c r="FB24" s="17">
        <v>0.54849899999999996</v>
      </c>
      <c r="FC24" s="17">
        <v>0.46418900000000002</v>
      </c>
      <c r="FD24" s="17">
        <v>0.44934499999999999</v>
      </c>
      <c r="FE24" s="17">
        <v>0.41098600000000002</v>
      </c>
      <c r="FF24" s="17">
        <v>0.400696</v>
      </c>
      <c r="FG24" s="17">
        <v>0.27940300000000001</v>
      </c>
      <c r="FH24" s="17">
        <v>0.17439199999999999</v>
      </c>
      <c r="FI24" s="17">
        <v>0.21117900000000001</v>
      </c>
      <c r="FJ24" s="17">
        <v>0.186167</v>
      </c>
      <c r="FK24" s="17">
        <v>0.137382</v>
      </c>
    </row>
    <row r="25" spans="1:167" ht="14.5">
      <c r="B25" s="20" t="s">
        <v>14</v>
      </c>
      <c r="C25" s="17">
        <v>0.56838100000000003</v>
      </c>
      <c r="D25" s="17">
        <v>0.57379199999999997</v>
      </c>
      <c r="E25" s="17">
        <v>0.49854799999999999</v>
      </c>
      <c r="F25" s="17">
        <v>0.44326700000000002</v>
      </c>
      <c r="G25" s="17">
        <v>0.3745</v>
      </c>
      <c r="H25" s="17">
        <v>0.49544199999999999</v>
      </c>
      <c r="I25" s="17">
        <v>0.499942</v>
      </c>
      <c r="J25" s="17">
        <v>0.44531700000000002</v>
      </c>
      <c r="K25" s="17">
        <v>0.43843599999999999</v>
      </c>
      <c r="L25" s="17">
        <v>0.42543199999999998</v>
      </c>
      <c r="M25" s="17">
        <v>0.49872899999999998</v>
      </c>
      <c r="N25" s="17">
        <v>0.379799</v>
      </c>
      <c r="O25" s="17">
        <v>0.37482799999999999</v>
      </c>
      <c r="P25" s="17">
        <v>0.37230400000000002</v>
      </c>
      <c r="Q25" s="17">
        <v>0.37776599999999999</v>
      </c>
      <c r="R25" s="17">
        <v>0.48968</v>
      </c>
      <c r="S25" s="17">
        <v>0.52862299999999995</v>
      </c>
      <c r="T25" s="17">
        <v>0.51418799999999998</v>
      </c>
      <c r="U25" s="17">
        <v>0.16168199999999999</v>
      </c>
      <c r="V25" s="17">
        <v>0.218916</v>
      </c>
      <c r="W25" s="17">
        <v>0.184167</v>
      </c>
      <c r="Z25" s="20" t="s">
        <v>14</v>
      </c>
      <c r="AA25" s="17">
        <v>6.5101999999999993E-2</v>
      </c>
      <c r="AB25" s="17">
        <v>7.0248000000000005E-2</v>
      </c>
      <c r="AC25" s="17">
        <v>7.2303000000000006E-2</v>
      </c>
      <c r="AD25" s="17">
        <v>4.7750000000000001E-2</v>
      </c>
      <c r="AE25" s="17">
        <v>4.7206999999999999E-2</v>
      </c>
      <c r="AF25" s="17">
        <v>9.0412999999999993E-2</v>
      </c>
      <c r="AG25" s="17">
        <v>8.2849000000000006E-2</v>
      </c>
      <c r="AH25" s="17">
        <v>9.3078999999999995E-2</v>
      </c>
      <c r="AI25" s="17">
        <v>8.1961000000000006E-2</v>
      </c>
      <c r="AJ25" s="17">
        <v>7.7122999999999997E-2</v>
      </c>
      <c r="AK25" s="17">
        <v>0.11192299999999999</v>
      </c>
      <c r="AL25" s="17">
        <v>0.11761000000000001</v>
      </c>
      <c r="AM25" s="17">
        <v>0.131298</v>
      </c>
      <c r="AN25" s="17">
        <v>0.13084999999999999</v>
      </c>
      <c r="AO25" s="17">
        <v>0.12427100000000001</v>
      </c>
      <c r="AP25" s="17">
        <v>0.13845499999999999</v>
      </c>
      <c r="AQ25" s="17">
        <v>0.15707199999999999</v>
      </c>
      <c r="AR25" s="17">
        <v>0.147921</v>
      </c>
      <c r="AS25" s="17">
        <v>0.151977</v>
      </c>
      <c r="AT25" s="17">
        <v>0.15724399999999999</v>
      </c>
      <c r="AU25" s="17">
        <v>0.12737699999999999</v>
      </c>
      <c r="AX25" s="20" t="s">
        <v>14</v>
      </c>
      <c r="AY25" s="17">
        <v>0.276922</v>
      </c>
      <c r="AZ25" s="17">
        <v>0.316436</v>
      </c>
      <c r="BA25" s="17">
        <v>0.28784100000000001</v>
      </c>
      <c r="BB25" s="17">
        <v>0.32496900000000001</v>
      </c>
      <c r="BC25" s="17">
        <v>0.33764699999999997</v>
      </c>
      <c r="BD25" s="17">
        <v>0.42638100000000001</v>
      </c>
      <c r="BE25" s="17">
        <v>0.57049899999999998</v>
      </c>
      <c r="BF25" s="17">
        <v>0.598244</v>
      </c>
      <c r="BG25" s="17">
        <v>0.60888900000000001</v>
      </c>
      <c r="BH25" s="17">
        <v>0.61571200000000004</v>
      </c>
      <c r="BI25" s="17">
        <v>0.698384</v>
      </c>
      <c r="BJ25" s="17">
        <v>0.798489</v>
      </c>
      <c r="BK25" s="17">
        <v>1.12202</v>
      </c>
      <c r="BL25" s="17">
        <v>0.68760200000000005</v>
      </c>
      <c r="BM25" s="17">
        <v>0.62749699999999997</v>
      </c>
      <c r="BN25" s="17">
        <v>0.64303100000000002</v>
      </c>
      <c r="BO25" s="17">
        <v>1.0269109999999999</v>
      </c>
      <c r="BP25" s="17">
        <v>1.0065949999999999</v>
      </c>
      <c r="BQ25" s="17">
        <v>0.64874100000000001</v>
      </c>
      <c r="BR25" s="17">
        <v>0.76288</v>
      </c>
      <c r="BS25" s="17">
        <v>0.86709099999999995</v>
      </c>
      <c r="BV25" s="20" t="s">
        <v>14</v>
      </c>
      <c r="BW25" s="17">
        <v>0.14774200000000001</v>
      </c>
      <c r="BX25" s="17">
        <v>0.18335000000000001</v>
      </c>
      <c r="BY25" s="17">
        <v>0.147119</v>
      </c>
      <c r="BZ25" s="17">
        <v>0.14003199999999999</v>
      </c>
      <c r="CA25" s="17">
        <v>0.16750799999999999</v>
      </c>
      <c r="CB25" s="17">
        <v>0.16014300000000001</v>
      </c>
      <c r="CC25" s="17">
        <v>0.19126000000000001</v>
      </c>
      <c r="CD25" s="17">
        <v>0.18284600000000001</v>
      </c>
      <c r="CE25" s="17">
        <v>0.17757200000000001</v>
      </c>
      <c r="CF25" s="17">
        <v>0.15090000000000001</v>
      </c>
      <c r="CG25" s="17">
        <v>0.107416</v>
      </c>
      <c r="CH25" s="17">
        <v>7.5483999999999996E-2</v>
      </c>
      <c r="CI25" s="17">
        <v>6.7720000000000002E-2</v>
      </c>
      <c r="CJ25" s="17">
        <v>5.5470999999999999E-2</v>
      </c>
      <c r="CK25" s="17">
        <v>3.7677000000000002E-2</v>
      </c>
      <c r="CL25" s="17">
        <v>3.8587000000000003E-2</v>
      </c>
      <c r="CM25" s="17">
        <v>2.6335000000000001E-2</v>
      </c>
      <c r="CN25" s="17">
        <v>4.1082E-2</v>
      </c>
      <c r="CO25" s="17">
        <v>4.3414000000000001E-2</v>
      </c>
      <c r="CP25" s="17">
        <v>4.1673000000000002E-2</v>
      </c>
      <c r="CQ25" s="17">
        <v>4.6384000000000002E-2</v>
      </c>
      <c r="CT25" s="20" t="s">
        <v>14</v>
      </c>
      <c r="CU25" s="17">
        <v>1.256724</v>
      </c>
      <c r="CV25" s="17">
        <v>1.5306850000000001</v>
      </c>
      <c r="CW25" s="17">
        <v>1.6614260000000001</v>
      </c>
      <c r="CX25" s="17">
        <v>1.7113670000000001</v>
      </c>
      <c r="CY25" s="17">
        <v>2.0887660000000001</v>
      </c>
      <c r="CZ25" s="17">
        <v>1.652318</v>
      </c>
      <c r="DA25" s="17">
        <v>2.0645449999999999</v>
      </c>
      <c r="DB25" s="17">
        <v>2.1936390000000001</v>
      </c>
      <c r="DC25" s="17">
        <v>2.2115010000000002</v>
      </c>
      <c r="DD25" s="17">
        <v>1.7830550000000001</v>
      </c>
      <c r="DE25" s="17">
        <v>1.755773</v>
      </c>
      <c r="DF25" s="17">
        <v>0.92075300000000004</v>
      </c>
      <c r="DG25" s="17">
        <v>0.85942099999999999</v>
      </c>
      <c r="DH25" s="17">
        <v>0.53389900000000001</v>
      </c>
      <c r="DI25" s="17">
        <v>0.49821300000000002</v>
      </c>
      <c r="DJ25" s="17">
        <v>0.49138100000000001</v>
      </c>
      <c r="DK25" s="17">
        <v>0.43915999999999999</v>
      </c>
      <c r="DL25" s="17">
        <v>0.40540799999999999</v>
      </c>
      <c r="DM25" s="17">
        <v>0.42477799999999999</v>
      </c>
      <c r="DN25" s="17">
        <v>0.47396700000000003</v>
      </c>
      <c r="DO25" s="17">
        <v>0.33968900000000002</v>
      </c>
      <c r="DR25" s="20" t="s">
        <v>14</v>
      </c>
      <c r="DS25" s="17">
        <v>0.32372000000000001</v>
      </c>
      <c r="DT25" s="17">
        <v>0.70172299999999999</v>
      </c>
      <c r="DU25" s="17">
        <v>0.396646</v>
      </c>
      <c r="DV25" s="17">
        <v>0.38089600000000001</v>
      </c>
      <c r="DW25" s="17">
        <v>0.40160299999999999</v>
      </c>
      <c r="DX25" s="17">
        <v>0.305983</v>
      </c>
      <c r="DY25" s="17">
        <v>0.33737</v>
      </c>
      <c r="DZ25" s="17">
        <v>0.43995099999999998</v>
      </c>
      <c r="EA25" s="17">
        <v>0.53886599999999996</v>
      </c>
      <c r="EB25" s="17">
        <v>0.60624800000000001</v>
      </c>
      <c r="EC25" s="17">
        <v>0.73578299999999996</v>
      </c>
      <c r="ED25" s="17">
        <v>0.72391399999999995</v>
      </c>
      <c r="EE25" s="17">
        <v>0.70264099999999996</v>
      </c>
      <c r="EF25" s="17">
        <v>0.52898699999999999</v>
      </c>
      <c r="EG25" s="17">
        <v>0.411717</v>
      </c>
      <c r="EH25" s="17">
        <v>0.36581399999999997</v>
      </c>
      <c r="EI25" s="17">
        <v>0.34797600000000001</v>
      </c>
      <c r="EJ25" s="17">
        <v>0.27050099999999999</v>
      </c>
      <c r="EK25" s="17">
        <v>0.30994899999999997</v>
      </c>
      <c r="EL25" s="17">
        <v>0.29722500000000002</v>
      </c>
      <c r="EM25" s="17">
        <v>0.279806</v>
      </c>
      <c r="EP25" s="20" t="s">
        <v>14</v>
      </c>
      <c r="EQ25" s="17">
        <v>0.210344</v>
      </c>
      <c r="ER25" s="17">
        <v>0.21994900000000001</v>
      </c>
      <c r="ES25" s="17">
        <v>0.262706</v>
      </c>
      <c r="ET25" s="17">
        <v>0.23857200000000001</v>
      </c>
      <c r="EU25" s="17">
        <v>0.20421600000000001</v>
      </c>
      <c r="EV25" s="17">
        <v>0.51887799999999995</v>
      </c>
      <c r="EW25" s="17">
        <v>0.27023599999999998</v>
      </c>
      <c r="EX25" s="17">
        <v>0.26585199999999998</v>
      </c>
      <c r="EY25" s="17">
        <v>0.26700499999999999</v>
      </c>
      <c r="EZ25" s="17">
        <v>0.220494</v>
      </c>
      <c r="FA25" s="17">
        <v>0.300896</v>
      </c>
      <c r="FB25" s="17">
        <v>0.25816</v>
      </c>
      <c r="FC25" s="17">
        <v>0.29370099999999999</v>
      </c>
      <c r="FD25" s="17">
        <v>0.309923</v>
      </c>
      <c r="FE25" s="17">
        <v>0.31241200000000002</v>
      </c>
      <c r="FF25" s="17">
        <v>0.39532099999999998</v>
      </c>
      <c r="FG25" s="17">
        <v>0.37289800000000001</v>
      </c>
      <c r="FH25" s="17">
        <v>0.42117599999999999</v>
      </c>
      <c r="FI25" s="17">
        <v>0.765432</v>
      </c>
      <c r="FJ25" s="17">
        <v>0.72727600000000003</v>
      </c>
      <c r="FK25" s="17">
        <v>0.589279</v>
      </c>
    </row>
    <row r="26" spans="1:167">
      <c r="B26" s="20" t="s">
        <v>15</v>
      </c>
      <c r="C26" s="17">
        <v>4.9747089999999998</v>
      </c>
      <c r="D26" s="17">
        <v>3.977754</v>
      </c>
      <c r="E26" s="17">
        <v>3.303242</v>
      </c>
      <c r="F26" s="17">
        <v>2.9874100000000001</v>
      </c>
      <c r="G26" s="17">
        <v>3.7924129999999998</v>
      </c>
      <c r="H26" s="17">
        <v>4.3383149999999997</v>
      </c>
      <c r="I26" s="17">
        <v>4.7492749999999999</v>
      </c>
      <c r="J26" s="17">
        <v>5.4890499999999998</v>
      </c>
      <c r="K26" s="17">
        <v>5.1542240000000001</v>
      </c>
      <c r="L26" s="17">
        <v>5.2649790000000003</v>
      </c>
      <c r="M26" s="17">
        <v>4.8588829999999996</v>
      </c>
      <c r="N26" s="17">
        <v>4.5286679999999997</v>
      </c>
      <c r="O26" s="17">
        <v>4.9031640000000003</v>
      </c>
      <c r="P26" s="17">
        <v>5.2821400000000001</v>
      </c>
      <c r="Q26" s="17">
        <v>4.760154</v>
      </c>
      <c r="R26" s="17">
        <v>4.6979699999999998</v>
      </c>
      <c r="S26" s="17">
        <v>4.2573749999999997</v>
      </c>
      <c r="T26" s="17">
        <v>3.686652</v>
      </c>
      <c r="U26" s="17">
        <v>3.3858009999999998</v>
      </c>
      <c r="V26" s="17">
        <v>2.948337</v>
      </c>
      <c r="W26" s="17">
        <v>2.7742650000000002</v>
      </c>
      <c r="Z26" s="20" t="s">
        <v>15</v>
      </c>
      <c r="AA26" s="17">
        <v>0.40779599999999999</v>
      </c>
      <c r="AB26" s="17">
        <v>0.37927699999999998</v>
      </c>
      <c r="AC26" s="17">
        <v>0.37137999999999999</v>
      </c>
      <c r="AD26" s="17">
        <v>0.29559999999999997</v>
      </c>
      <c r="AE26" s="17">
        <v>0.30096899999999999</v>
      </c>
      <c r="AF26" s="17">
        <v>0.43204599999999999</v>
      </c>
      <c r="AG26" s="17">
        <v>0.56654800000000005</v>
      </c>
      <c r="AH26" s="17">
        <v>0.67463600000000001</v>
      </c>
      <c r="AI26" s="17">
        <v>0.75932100000000002</v>
      </c>
      <c r="AJ26" s="17">
        <v>0.80361000000000005</v>
      </c>
      <c r="AK26" s="17">
        <v>0.83851699999999996</v>
      </c>
      <c r="AL26" s="17">
        <v>0.87350499999999998</v>
      </c>
      <c r="AM26" s="17">
        <v>0.76903100000000002</v>
      </c>
      <c r="AN26" s="17">
        <v>0.70843100000000003</v>
      </c>
      <c r="AO26" s="17">
        <v>0.62013200000000002</v>
      </c>
      <c r="AP26" s="17">
        <v>0.58011000000000001</v>
      </c>
      <c r="AQ26" s="17">
        <v>0.506297</v>
      </c>
      <c r="AR26" s="17">
        <v>0.41594799999999998</v>
      </c>
      <c r="AS26" s="17">
        <v>0.36341800000000002</v>
      </c>
      <c r="AT26" s="17">
        <v>0.30301</v>
      </c>
      <c r="AU26" s="17">
        <v>0.27586699999999997</v>
      </c>
      <c r="AX26" s="20" t="s">
        <v>15</v>
      </c>
      <c r="AY26" s="17">
        <v>0.83854700000000004</v>
      </c>
      <c r="AZ26" s="17">
        <v>0.84032499999999999</v>
      </c>
      <c r="BA26" s="17">
        <v>0.741506</v>
      </c>
      <c r="BB26" s="17">
        <v>0.69761200000000001</v>
      </c>
      <c r="BC26" s="17">
        <v>0.74554600000000004</v>
      </c>
      <c r="BD26" s="17">
        <v>0.74711700000000003</v>
      </c>
      <c r="BE26" s="17">
        <v>0.87241000000000002</v>
      </c>
      <c r="BF26" s="17">
        <v>0.94800300000000004</v>
      </c>
      <c r="BG26" s="17">
        <v>0.92877799999999999</v>
      </c>
      <c r="BH26" s="17">
        <v>1.017844</v>
      </c>
      <c r="BI26" s="17">
        <v>0.91989900000000002</v>
      </c>
      <c r="BJ26" s="17">
        <v>0.85061399999999998</v>
      </c>
      <c r="BK26" s="17">
        <v>0.84655800000000003</v>
      </c>
      <c r="BL26" s="17">
        <v>0.67861700000000003</v>
      </c>
      <c r="BM26" s="17">
        <v>0.55319499999999999</v>
      </c>
      <c r="BN26" s="17">
        <v>0.41639999999999999</v>
      </c>
      <c r="BO26" s="17">
        <v>0.36674299999999999</v>
      </c>
      <c r="BP26" s="17">
        <v>0.29525000000000001</v>
      </c>
      <c r="BQ26" s="17">
        <v>0.205486</v>
      </c>
      <c r="BR26" s="17">
        <v>0.171401</v>
      </c>
      <c r="BS26" s="17">
        <v>0.15227399999999999</v>
      </c>
      <c r="BV26" s="20" t="s">
        <v>15</v>
      </c>
      <c r="BW26" s="17">
        <v>0.552172</v>
      </c>
      <c r="BX26" s="17">
        <v>0.533856</v>
      </c>
      <c r="BY26" s="17">
        <v>0.525092</v>
      </c>
      <c r="BZ26" s="17">
        <v>0.40783399999999997</v>
      </c>
      <c r="CA26" s="17">
        <v>0.53678199999999998</v>
      </c>
      <c r="CB26" s="17">
        <v>0.619865</v>
      </c>
      <c r="CC26" s="17">
        <v>0.73676600000000003</v>
      </c>
      <c r="CD26" s="17">
        <v>0.67354899999999995</v>
      </c>
      <c r="CE26" s="17">
        <v>0.61433199999999999</v>
      </c>
      <c r="CF26" s="17">
        <v>0.607935</v>
      </c>
      <c r="CG26" s="17">
        <v>0.54694399999999999</v>
      </c>
      <c r="CH26" s="17">
        <v>0.42962</v>
      </c>
      <c r="CI26" s="17">
        <v>0.32040999999999997</v>
      </c>
      <c r="CJ26" s="17">
        <v>0.27921699999999999</v>
      </c>
      <c r="CK26" s="17">
        <v>0.23766699999999999</v>
      </c>
      <c r="CL26" s="17">
        <v>0.24146500000000001</v>
      </c>
      <c r="CM26" s="17">
        <v>0.23541999999999999</v>
      </c>
      <c r="CN26" s="17">
        <v>0.239898</v>
      </c>
      <c r="CO26" s="17">
        <v>0.25292700000000001</v>
      </c>
      <c r="CP26" s="17">
        <v>0.249164</v>
      </c>
      <c r="CQ26" s="17">
        <v>0.23711699999999999</v>
      </c>
      <c r="CT26" s="20" t="s">
        <v>15</v>
      </c>
      <c r="CU26" s="17">
        <v>0.620923</v>
      </c>
      <c r="CV26" s="17">
        <v>0.54245900000000002</v>
      </c>
      <c r="CW26" s="17">
        <v>0.53105100000000005</v>
      </c>
      <c r="CX26" s="17">
        <v>0.53083199999999997</v>
      </c>
      <c r="CY26" s="17">
        <v>0.50307100000000005</v>
      </c>
      <c r="CZ26" s="17">
        <v>0.35350599999999999</v>
      </c>
      <c r="DA26" s="17">
        <v>0.27426400000000001</v>
      </c>
      <c r="DB26" s="17">
        <v>0.24454000000000001</v>
      </c>
      <c r="DC26" s="17">
        <v>0.28495500000000001</v>
      </c>
      <c r="DD26" s="17">
        <v>0.27767599999999998</v>
      </c>
      <c r="DE26" s="17">
        <v>0.233012</v>
      </c>
      <c r="DF26" s="17">
        <v>0.24679100000000001</v>
      </c>
      <c r="DG26" s="17">
        <v>0.27088600000000002</v>
      </c>
      <c r="DH26" s="17">
        <v>0.25911499999999998</v>
      </c>
      <c r="DI26" s="17">
        <v>0.26630700000000002</v>
      </c>
      <c r="DJ26" s="17">
        <v>0.26199800000000001</v>
      </c>
      <c r="DK26" s="17">
        <v>0.29350100000000001</v>
      </c>
      <c r="DL26" s="17">
        <v>0.307255</v>
      </c>
      <c r="DM26" s="17">
        <v>0.305058</v>
      </c>
      <c r="DN26" s="17">
        <v>0.239618</v>
      </c>
      <c r="DO26" s="17">
        <v>0.20292199999999999</v>
      </c>
      <c r="DR26" s="20" t="s">
        <v>15</v>
      </c>
      <c r="DS26" s="17">
        <v>0.60336199999999995</v>
      </c>
      <c r="DT26" s="17">
        <v>0.43745200000000001</v>
      </c>
      <c r="DU26" s="17">
        <v>0.299709</v>
      </c>
      <c r="DV26" s="17">
        <v>0.19405700000000001</v>
      </c>
      <c r="DW26" s="17">
        <v>0.31271100000000002</v>
      </c>
      <c r="DX26" s="17">
        <v>0.438888</v>
      </c>
      <c r="DY26" s="17">
        <v>0.538995</v>
      </c>
      <c r="DZ26" s="17">
        <v>0.58447499999999997</v>
      </c>
      <c r="EA26" s="17">
        <v>0.60804499999999995</v>
      </c>
      <c r="EB26" s="17">
        <v>0.65444000000000002</v>
      </c>
      <c r="EC26" s="17">
        <v>0.60974499999999998</v>
      </c>
      <c r="ED26" s="17">
        <v>0.51448499999999997</v>
      </c>
      <c r="EE26" s="17">
        <v>0.45931899999999998</v>
      </c>
      <c r="EF26" s="17">
        <v>0.39563700000000002</v>
      </c>
      <c r="EG26" s="17">
        <v>0.36652200000000001</v>
      </c>
      <c r="EH26" s="17">
        <v>0.29864400000000002</v>
      </c>
      <c r="EI26" s="17">
        <v>0.945434</v>
      </c>
      <c r="EJ26" s="17">
        <v>1.3393790000000001</v>
      </c>
      <c r="EK26" s="17">
        <v>0.99396399999999996</v>
      </c>
      <c r="EL26" s="17">
        <v>0.66792200000000002</v>
      </c>
      <c r="EM26" s="17">
        <v>0.65927199999999997</v>
      </c>
      <c r="EP26" s="20" t="s">
        <v>15</v>
      </c>
      <c r="EQ26" s="17">
        <v>1.764716</v>
      </c>
      <c r="ER26" s="17">
        <v>1.5725800000000001</v>
      </c>
      <c r="ES26" s="17">
        <v>1.5162720000000001</v>
      </c>
      <c r="ET26" s="17">
        <v>1.3888020000000001</v>
      </c>
      <c r="EU26" s="17">
        <v>1.1715260000000001</v>
      </c>
      <c r="EV26" s="17">
        <v>0.971445</v>
      </c>
      <c r="EW26" s="17">
        <v>0.78011299999999995</v>
      </c>
      <c r="EX26" s="17">
        <v>0.70559499999999997</v>
      </c>
      <c r="EY26" s="17">
        <v>0.632081</v>
      </c>
      <c r="EZ26" s="17">
        <v>0.55386999999999997</v>
      </c>
      <c r="FA26" s="17">
        <v>0.528277</v>
      </c>
      <c r="FB26" s="17">
        <v>0.44097199999999998</v>
      </c>
      <c r="FC26" s="17">
        <v>0.41007700000000002</v>
      </c>
      <c r="FD26" s="17">
        <v>0.36194500000000002</v>
      </c>
      <c r="FE26" s="17">
        <v>0.32702900000000001</v>
      </c>
      <c r="FF26" s="17">
        <v>0.27729700000000002</v>
      </c>
      <c r="FG26" s="17">
        <v>0.299008</v>
      </c>
      <c r="FH26" s="17">
        <v>0.34565299999999999</v>
      </c>
      <c r="FI26" s="17">
        <v>0.32780500000000001</v>
      </c>
      <c r="FJ26" s="17">
        <v>0.30143399999999998</v>
      </c>
      <c r="FK26" s="17">
        <v>0.28681899999999999</v>
      </c>
    </row>
    <row r="27" spans="1:167">
      <c r="B27" s="10"/>
      <c r="D27" s="3"/>
      <c r="E27" s="3"/>
      <c r="Z27" s="10"/>
      <c r="AB27" s="3"/>
      <c r="AC27" s="3"/>
      <c r="AX27" s="10"/>
      <c r="AZ27" s="3"/>
      <c r="BA27" s="3"/>
      <c r="BV27" s="10"/>
      <c r="BX27" s="3"/>
      <c r="BY27" s="3"/>
      <c r="CT27" s="10"/>
      <c r="CV27" s="3"/>
      <c r="CW27" s="3"/>
      <c r="DR27" s="10"/>
      <c r="DT27" s="3"/>
      <c r="DU27" s="3"/>
      <c r="EP27" s="10"/>
      <c r="ER27" s="3"/>
      <c r="ES27" s="3"/>
    </row>
    <row r="28" spans="1:167" ht="13">
      <c r="B28" s="16" t="s">
        <v>304</v>
      </c>
      <c r="D28" s="3"/>
      <c r="E28" s="3"/>
      <c r="Z28" s="16" t="s">
        <v>304</v>
      </c>
      <c r="AB28" s="3"/>
      <c r="AC28" s="3"/>
      <c r="AX28" s="16" t="s">
        <v>304</v>
      </c>
      <c r="AZ28" s="3"/>
      <c r="BA28" s="3"/>
      <c r="BV28" s="16" t="s">
        <v>304</v>
      </c>
      <c r="BX28" s="3"/>
      <c r="BY28" s="3"/>
      <c r="CT28" s="16" t="s">
        <v>304</v>
      </c>
      <c r="CV28" s="3"/>
      <c r="CW28" s="3"/>
      <c r="DR28" s="16" t="s">
        <v>304</v>
      </c>
      <c r="DT28" s="3"/>
      <c r="DU28" s="3"/>
      <c r="EP28" s="16" t="s">
        <v>304</v>
      </c>
      <c r="ER28" s="3"/>
      <c r="ES28" s="3"/>
    </row>
    <row r="29" spans="1:167">
      <c r="B29" s="94" t="s">
        <v>30</v>
      </c>
      <c r="C29" s="97">
        <v>885.75</v>
      </c>
      <c r="D29" s="97">
        <v>892.97</v>
      </c>
      <c r="E29" s="97">
        <v>902.7</v>
      </c>
      <c r="F29" s="97">
        <v>912.44</v>
      </c>
      <c r="G29" s="97">
        <v>921.18</v>
      </c>
      <c r="H29" s="97">
        <v>929</v>
      </c>
      <c r="I29" s="97">
        <v>934.37</v>
      </c>
      <c r="J29" s="97">
        <v>942.76</v>
      </c>
      <c r="K29" s="97">
        <v>955.19</v>
      </c>
      <c r="L29" s="97">
        <v>967.25</v>
      </c>
      <c r="M29" s="97">
        <v>963.25900000000001</v>
      </c>
      <c r="N29" s="97">
        <v>970.09</v>
      </c>
      <c r="O29" s="97">
        <v>975.08199999999999</v>
      </c>
      <c r="P29" s="97">
        <v>989.23800000000006</v>
      </c>
      <c r="Q29" s="97">
        <v>988</v>
      </c>
      <c r="R29" s="97">
        <v>995</v>
      </c>
      <c r="S29" s="97">
        <v>999</v>
      </c>
      <c r="T29" s="97">
        <v>1006</v>
      </c>
      <c r="U29" s="97">
        <v>1017</v>
      </c>
      <c r="V29" s="97">
        <v>1028</v>
      </c>
      <c r="W29" s="97">
        <v>1034.67</v>
      </c>
      <c r="Z29" s="94" t="s">
        <v>30</v>
      </c>
      <c r="AA29" s="97">
        <v>2991.17</v>
      </c>
      <c r="AB29" s="97">
        <v>3033.14</v>
      </c>
      <c r="AC29" s="97">
        <v>3075.94</v>
      </c>
      <c r="AD29" s="97">
        <v>3121.1</v>
      </c>
      <c r="AE29" s="97">
        <v>3169.7</v>
      </c>
      <c r="AF29" s="97">
        <v>3220.66</v>
      </c>
      <c r="AG29" s="97">
        <v>3267.66</v>
      </c>
      <c r="AH29" s="97">
        <v>3307.09</v>
      </c>
      <c r="AI29" s="97">
        <v>3351.04</v>
      </c>
      <c r="AJ29" s="97">
        <v>3398.34</v>
      </c>
      <c r="AK29" s="97">
        <v>3332.76</v>
      </c>
      <c r="AL29" s="97">
        <v>3365.5659999999998</v>
      </c>
      <c r="AM29" s="97">
        <v>3405</v>
      </c>
      <c r="AN29" s="97">
        <v>3477.0410000000002</v>
      </c>
      <c r="AO29" s="97">
        <v>3513</v>
      </c>
      <c r="AP29" s="97">
        <v>3547</v>
      </c>
      <c r="AQ29" s="97">
        <v>3580</v>
      </c>
      <c r="AR29" s="97">
        <v>3558</v>
      </c>
      <c r="AS29" s="97">
        <v>3594.5</v>
      </c>
      <c r="AT29" s="97">
        <v>3631</v>
      </c>
      <c r="AU29" s="97">
        <v>3656.12</v>
      </c>
      <c r="AX29" s="94" t="s">
        <v>30</v>
      </c>
      <c r="AY29" s="97">
        <v>4290.8999999999996</v>
      </c>
      <c r="AZ29" s="97">
        <v>4374.75</v>
      </c>
      <c r="BA29" s="97">
        <v>4450.24</v>
      </c>
      <c r="BB29" s="97">
        <v>4519.01</v>
      </c>
      <c r="BC29" s="97">
        <v>4590.99</v>
      </c>
      <c r="BD29" s="97">
        <v>4673.54</v>
      </c>
      <c r="BE29" s="97">
        <v>4736.82</v>
      </c>
      <c r="BF29" s="97">
        <v>4802.2700000000004</v>
      </c>
      <c r="BG29" s="97">
        <v>4878.3</v>
      </c>
      <c r="BH29" s="97">
        <v>4950.67</v>
      </c>
      <c r="BI29" s="97">
        <v>4962.134</v>
      </c>
      <c r="BJ29" s="97">
        <v>5023.8069999999998</v>
      </c>
      <c r="BK29" s="97">
        <v>5097</v>
      </c>
      <c r="BL29" s="97">
        <v>5136.7830000000004</v>
      </c>
      <c r="BM29" s="97">
        <v>5196</v>
      </c>
      <c r="BN29" s="97">
        <v>5250</v>
      </c>
      <c r="BO29" s="97">
        <v>5322</v>
      </c>
      <c r="BP29" s="97">
        <v>5360</v>
      </c>
      <c r="BQ29" s="97">
        <v>5445.5</v>
      </c>
      <c r="BR29" s="97">
        <v>5531</v>
      </c>
      <c r="BS29" s="97">
        <v>5596.2179999999998</v>
      </c>
      <c r="BV29" s="94" t="s">
        <v>30</v>
      </c>
      <c r="BW29" s="97">
        <v>426.5</v>
      </c>
      <c r="BX29" s="97">
        <v>429.71</v>
      </c>
      <c r="BY29" s="97">
        <v>434.06</v>
      </c>
      <c r="BZ29" s="97">
        <v>438.84</v>
      </c>
      <c r="CA29" s="97">
        <v>443.47</v>
      </c>
      <c r="CB29" s="97">
        <v>446.61</v>
      </c>
      <c r="CC29" s="97">
        <v>450.09</v>
      </c>
      <c r="CD29" s="97">
        <v>455.58</v>
      </c>
      <c r="CE29" s="97">
        <v>462.55</v>
      </c>
      <c r="CF29" s="97">
        <v>471.09</v>
      </c>
      <c r="CG29" s="97">
        <v>465.95400000000001</v>
      </c>
      <c r="CH29" s="97">
        <v>471.24599999999998</v>
      </c>
      <c r="CI29" s="97">
        <v>474</v>
      </c>
      <c r="CJ29" s="97">
        <v>479.23399999999998</v>
      </c>
      <c r="CK29" s="97">
        <v>473</v>
      </c>
      <c r="CL29" s="97">
        <v>477</v>
      </c>
      <c r="CM29" s="97">
        <v>484.5</v>
      </c>
      <c r="CN29" s="97">
        <v>482</v>
      </c>
      <c r="CO29" s="97">
        <v>486</v>
      </c>
      <c r="CP29" s="97">
        <v>490</v>
      </c>
      <c r="CQ29" s="97">
        <v>492.01100000000002</v>
      </c>
      <c r="CT29" s="94" t="s">
        <v>30</v>
      </c>
      <c r="CU29" s="97">
        <v>373.26</v>
      </c>
      <c r="CV29" s="97">
        <v>372.73</v>
      </c>
      <c r="CW29" s="97">
        <v>373.09</v>
      </c>
      <c r="CX29" s="97">
        <v>374.67</v>
      </c>
      <c r="CY29" s="97">
        <v>376.68</v>
      </c>
      <c r="CZ29" s="97">
        <v>377.82</v>
      </c>
      <c r="DA29" s="97">
        <v>378.19</v>
      </c>
      <c r="DB29" s="97">
        <v>384.78</v>
      </c>
      <c r="DC29" s="97">
        <v>393.67</v>
      </c>
      <c r="DD29" s="97">
        <v>401.34</v>
      </c>
      <c r="DE29" s="97">
        <v>407.29399999999998</v>
      </c>
      <c r="DF29" s="97">
        <v>413.12</v>
      </c>
      <c r="DG29" s="97">
        <v>418</v>
      </c>
      <c r="DH29" s="97">
        <v>418.32100000000003</v>
      </c>
      <c r="DI29" s="97">
        <v>423</v>
      </c>
      <c r="DJ29" s="97">
        <v>427</v>
      </c>
      <c r="DK29" s="97">
        <v>431</v>
      </c>
      <c r="DL29" s="97">
        <v>429</v>
      </c>
      <c r="DM29" s="97">
        <v>431.5</v>
      </c>
      <c r="DN29" s="97">
        <v>434</v>
      </c>
      <c r="DO29" s="97">
        <v>437.52499999999998</v>
      </c>
      <c r="DR29" s="94" t="s">
        <v>30</v>
      </c>
      <c r="DS29" s="97">
        <v>1103.53</v>
      </c>
      <c r="DT29" s="97">
        <v>1130.48</v>
      </c>
      <c r="DU29" s="97">
        <v>1153.56</v>
      </c>
      <c r="DV29" s="97">
        <v>1175.68</v>
      </c>
      <c r="DW29" s="97">
        <v>1198.68</v>
      </c>
      <c r="DX29" s="97">
        <v>1231.3499999999999</v>
      </c>
      <c r="DY29" s="97">
        <v>1280.8399999999999</v>
      </c>
      <c r="DZ29" s="97">
        <v>1317.33</v>
      </c>
      <c r="EA29" s="97">
        <v>1346.58</v>
      </c>
      <c r="EB29" s="97">
        <v>1381.95</v>
      </c>
      <c r="EC29" s="97">
        <v>1417.93</v>
      </c>
      <c r="ED29" s="97">
        <v>1450.0509999999999</v>
      </c>
      <c r="EE29" s="97">
        <v>1459</v>
      </c>
      <c r="EF29" s="97">
        <v>1494.759</v>
      </c>
      <c r="EG29" s="97">
        <v>1514</v>
      </c>
      <c r="EH29" s="97">
        <v>1534</v>
      </c>
      <c r="EI29" s="97">
        <v>1543</v>
      </c>
      <c r="EJ29" s="97">
        <v>1543</v>
      </c>
      <c r="EK29" s="97">
        <v>1570</v>
      </c>
      <c r="EL29" s="97">
        <v>1597</v>
      </c>
      <c r="EM29" s="97">
        <v>1622.848</v>
      </c>
      <c r="EP29" s="94" t="s">
        <v>30</v>
      </c>
      <c r="EQ29" s="97">
        <v>1580.51</v>
      </c>
      <c r="ER29" s="97">
        <v>1603.34</v>
      </c>
      <c r="ES29" s="97">
        <v>1624.0650000000001</v>
      </c>
      <c r="ET29" s="97">
        <v>1647.55</v>
      </c>
      <c r="EU29" s="97">
        <v>1674.62</v>
      </c>
      <c r="EV29" s="97">
        <v>1707.8</v>
      </c>
      <c r="EW29" s="97">
        <v>1707.6</v>
      </c>
      <c r="EX29" s="97">
        <v>1775.31</v>
      </c>
      <c r="EY29" s="97">
        <v>1777.04</v>
      </c>
      <c r="EZ29" s="97">
        <v>1846.35</v>
      </c>
      <c r="FA29" s="97">
        <v>1828.21</v>
      </c>
      <c r="FB29" s="97">
        <v>1857.604</v>
      </c>
      <c r="FC29" s="97">
        <v>1878.15</v>
      </c>
      <c r="FD29" s="97">
        <v>1880.836</v>
      </c>
      <c r="FE29" s="97">
        <v>1883.5350000000001</v>
      </c>
      <c r="FF29" s="97">
        <v>1906.508</v>
      </c>
      <c r="FG29" s="97">
        <v>1936.0150000000001</v>
      </c>
      <c r="FH29" s="97">
        <v>1989.3</v>
      </c>
      <c r="FI29" s="97">
        <v>2024.1</v>
      </c>
      <c r="FJ29" s="97">
        <v>2059.4699999999998</v>
      </c>
      <c r="FK29" s="97">
        <v>2085.748</v>
      </c>
    </row>
    <row r="30" spans="1:167">
      <c r="B30" s="10"/>
      <c r="D30" s="3"/>
      <c r="E30" s="3"/>
      <c r="Z30" s="10"/>
      <c r="AB30" s="3"/>
      <c r="AC30" s="3"/>
      <c r="AX30" s="10"/>
      <c r="AZ30" s="3"/>
      <c r="BA30" s="3"/>
      <c r="BV30" s="10"/>
      <c r="BX30" s="3"/>
      <c r="BY30" s="3"/>
      <c r="CT30" s="10"/>
      <c r="CV30" s="3"/>
      <c r="CW30" s="3"/>
      <c r="DR30" s="10"/>
      <c r="DT30" s="3"/>
      <c r="DU30" s="3"/>
      <c r="EP30" s="10"/>
      <c r="EQ30" s="97"/>
      <c r="ER30" s="97"/>
      <c r="ES30" s="97"/>
      <c r="ET30" s="97"/>
      <c r="EU30" s="97"/>
      <c r="EV30" s="97"/>
      <c r="EW30" s="97"/>
      <c r="EX30" s="97"/>
      <c r="EY30" s="97"/>
      <c r="EZ30" s="97"/>
      <c r="FA30" s="97"/>
      <c r="FB30" s="97"/>
      <c r="FC30" s="97"/>
      <c r="FD30" s="97"/>
      <c r="FE30" s="97"/>
      <c r="FF30" s="97"/>
      <c r="FG30" s="97"/>
      <c r="FH30" s="97"/>
      <c r="FI30" s="97"/>
      <c r="FJ30" s="97"/>
      <c r="FK30" s="97"/>
    </row>
    <row r="31" spans="1:167" ht="13">
      <c r="A31" s="7"/>
      <c r="B31" s="16" t="s">
        <v>31</v>
      </c>
      <c r="C31" s="22">
        <v>19.074974000000001</v>
      </c>
      <c r="D31" s="22">
        <v>19.382113</v>
      </c>
      <c r="E31" s="22">
        <v>19.633288</v>
      </c>
      <c r="F31" s="22">
        <v>18.289508999999999</v>
      </c>
      <c r="G31" s="22">
        <v>17.734694999999999</v>
      </c>
      <c r="H31" s="22">
        <v>17.516382</v>
      </c>
      <c r="I31" s="22">
        <v>18.240065999999999</v>
      </c>
      <c r="J31" s="22">
        <v>19.356304000000002</v>
      </c>
      <c r="K31" s="22">
        <v>17.985807999999999</v>
      </c>
      <c r="L31" s="22">
        <v>17.410578999999998</v>
      </c>
      <c r="M31" s="22">
        <v>18.233474000000001</v>
      </c>
      <c r="N31" s="22">
        <v>18.405052999999999</v>
      </c>
      <c r="O31" s="22">
        <v>17.706468999999998</v>
      </c>
      <c r="P31" s="22">
        <v>15.855228</v>
      </c>
      <c r="Q31" s="22">
        <v>14.082247000000001</v>
      </c>
      <c r="R31" s="22">
        <v>13.12261</v>
      </c>
      <c r="S31" s="22">
        <v>12.781183</v>
      </c>
      <c r="T31" s="22">
        <v>12.133399000000001</v>
      </c>
      <c r="U31" s="22">
        <v>13.025757</v>
      </c>
      <c r="V31" s="22">
        <v>12.408659999999999</v>
      </c>
      <c r="W31" s="22">
        <v>13.007121</v>
      </c>
      <c r="Y31" s="7"/>
      <c r="Z31" s="16" t="s">
        <v>31</v>
      </c>
      <c r="AA31" s="22">
        <v>16.872409999999999</v>
      </c>
      <c r="AB31" s="22">
        <v>16.605637000000002</v>
      </c>
      <c r="AC31" s="22">
        <v>16.539394999999999</v>
      </c>
      <c r="AD31" s="22">
        <v>16.676425999999999</v>
      </c>
      <c r="AE31" s="22">
        <v>16.918234000000002</v>
      </c>
      <c r="AF31" s="22">
        <v>16.239418000000001</v>
      </c>
      <c r="AG31" s="22">
        <v>16.176318999999999</v>
      </c>
      <c r="AH31" s="22">
        <v>15.571795</v>
      </c>
      <c r="AI31" s="22">
        <v>15.017052</v>
      </c>
      <c r="AJ31" s="22">
        <v>14.750522</v>
      </c>
      <c r="AK31" s="22">
        <v>14.303967</v>
      </c>
      <c r="AL31" s="22">
        <v>13.912295</v>
      </c>
      <c r="AM31" s="22">
        <v>13.620585999999999</v>
      </c>
      <c r="AN31" s="22">
        <v>13.204198</v>
      </c>
      <c r="AO31" s="22">
        <v>13.184329999999999</v>
      </c>
      <c r="AP31" s="22">
        <v>12.452904999999999</v>
      </c>
      <c r="AQ31" s="22">
        <v>12.220834999999999</v>
      </c>
      <c r="AR31" s="22">
        <v>11.949439999999999</v>
      </c>
      <c r="AS31" s="22">
        <v>12.162318000000001</v>
      </c>
      <c r="AT31" s="22">
        <v>12.088608000000001</v>
      </c>
      <c r="AU31" s="22">
        <v>12.676773000000001</v>
      </c>
      <c r="AW31" s="7"/>
      <c r="AX31" s="16" t="s">
        <v>31</v>
      </c>
      <c r="AY31" s="22">
        <v>21.801621000000001</v>
      </c>
      <c r="AZ31" s="22">
        <v>22.287044000000002</v>
      </c>
      <c r="BA31" s="22">
        <v>21.816687999999999</v>
      </c>
      <c r="BB31" s="22">
        <v>22.226939999999999</v>
      </c>
      <c r="BC31" s="22">
        <v>21.805653</v>
      </c>
      <c r="BD31" s="22">
        <v>21.944578</v>
      </c>
      <c r="BE31" s="22">
        <v>21.42595</v>
      </c>
      <c r="BF31" s="22">
        <v>21.560448999999998</v>
      </c>
      <c r="BG31" s="22">
        <v>20.761596000000001</v>
      </c>
      <c r="BH31" s="22">
        <v>19.124724000000001</v>
      </c>
      <c r="BI31" s="22">
        <v>19.25545</v>
      </c>
      <c r="BJ31" s="22">
        <v>20.320820000000001</v>
      </c>
      <c r="BK31" s="22">
        <v>19.202563999999999</v>
      </c>
      <c r="BL31" s="22">
        <v>19.237241999999998</v>
      </c>
      <c r="BM31" s="22">
        <v>17.918789</v>
      </c>
      <c r="BN31" s="22">
        <v>18.749860999999999</v>
      </c>
      <c r="BO31" s="22">
        <v>17.325129</v>
      </c>
      <c r="BP31" s="22">
        <v>17.236022999999999</v>
      </c>
      <c r="BQ31" s="22">
        <v>19.605764000000001</v>
      </c>
      <c r="BR31" s="22">
        <v>16.204657999999998</v>
      </c>
      <c r="BS31" s="22">
        <v>16.196802000000002</v>
      </c>
      <c r="BU31" s="7"/>
      <c r="BV31" s="16" t="s">
        <v>31</v>
      </c>
      <c r="BW31" s="22">
        <v>22.646885999999999</v>
      </c>
      <c r="BX31" s="22">
        <v>21.719003000000001</v>
      </c>
      <c r="BY31" s="22">
        <v>21.248481999999999</v>
      </c>
      <c r="BZ31" s="22">
        <v>21.080798000000001</v>
      </c>
      <c r="CA31" s="22">
        <v>20.766625999999999</v>
      </c>
      <c r="CB31" s="22">
        <v>19.858028999999998</v>
      </c>
      <c r="CC31" s="22">
        <v>17.498414</v>
      </c>
      <c r="CD31" s="22">
        <v>19.429971999999999</v>
      </c>
      <c r="CE31" s="22">
        <v>19.300485999999999</v>
      </c>
      <c r="CF31" s="22">
        <v>19.025852</v>
      </c>
      <c r="CG31" s="22">
        <v>18.846384</v>
      </c>
      <c r="CH31" s="22">
        <v>19.093008000000001</v>
      </c>
      <c r="CI31" s="22">
        <v>21.128882999999998</v>
      </c>
      <c r="CJ31" s="22">
        <v>19.653963999999998</v>
      </c>
      <c r="CK31" s="22">
        <v>19.604057999999998</v>
      </c>
      <c r="CL31" s="22">
        <v>18.872674</v>
      </c>
      <c r="CM31" s="22">
        <v>18.582550000000001</v>
      </c>
      <c r="CN31" s="22">
        <v>19.335602999999999</v>
      </c>
      <c r="CO31" s="22">
        <v>19.095998000000002</v>
      </c>
      <c r="CP31" s="22">
        <v>18.570688000000001</v>
      </c>
      <c r="CQ31" s="22">
        <v>19.080677999999999</v>
      </c>
      <c r="CS31" s="7"/>
      <c r="CT31" s="16" t="s">
        <v>31</v>
      </c>
      <c r="CU31" s="22">
        <v>25.709544000000001</v>
      </c>
      <c r="CV31" s="22">
        <v>27.116332</v>
      </c>
      <c r="CW31" s="22">
        <v>25.583687999999999</v>
      </c>
      <c r="CX31" s="22">
        <v>23.071059000000002</v>
      </c>
      <c r="CY31" s="22">
        <v>22.230004999999998</v>
      </c>
      <c r="CZ31" s="22">
        <v>21.591674000000001</v>
      </c>
      <c r="DA31" s="22">
        <v>23.203599000000001</v>
      </c>
      <c r="DB31" s="22">
        <v>21.213702999999999</v>
      </c>
      <c r="DC31" s="22">
        <v>21.520344999999999</v>
      </c>
      <c r="DD31" s="22">
        <v>21.154862000000001</v>
      </c>
      <c r="DE31" s="22">
        <v>24.662927</v>
      </c>
      <c r="DF31" s="22">
        <v>23.528632999999999</v>
      </c>
      <c r="DG31" s="22">
        <v>22.024664000000001</v>
      </c>
      <c r="DH31" s="22">
        <v>23.399882000000002</v>
      </c>
      <c r="DI31" s="22">
        <v>22.758444000000001</v>
      </c>
      <c r="DJ31" s="22">
        <v>23.283956</v>
      </c>
      <c r="DK31" s="22">
        <v>22.86504</v>
      </c>
      <c r="DL31" s="22">
        <v>24.492787</v>
      </c>
      <c r="DM31" s="22">
        <v>24.618580999999999</v>
      </c>
      <c r="DN31" s="22">
        <v>25.102716000000001</v>
      </c>
      <c r="DO31" s="22">
        <v>24.247879999999999</v>
      </c>
      <c r="DQ31" s="7"/>
      <c r="DR31" s="16" t="s">
        <v>31</v>
      </c>
      <c r="DS31" s="22">
        <v>36.377507000000001</v>
      </c>
      <c r="DT31" s="22">
        <v>34.073492999999999</v>
      </c>
      <c r="DU31" s="22">
        <v>34.616692</v>
      </c>
      <c r="DV31" s="22">
        <v>35.428921000000003</v>
      </c>
      <c r="DW31" s="22">
        <v>35.439208000000001</v>
      </c>
      <c r="DX31" s="22">
        <v>34.167439999999999</v>
      </c>
      <c r="DY31" s="22">
        <v>32.253771999999998</v>
      </c>
      <c r="DZ31" s="22">
        <v>35.981960000000001</v>
      </c>
      <c r="EA31" s="22">
        <v>34.327083999999999</v>
      </c>
      <c r="EB31" s="22">
        <v>31.727391999999998</v>
      </c>
      <c r="EC31" s="22">
        <v>31.236312999999999</v>
      </c>
      <c r="ED31" s="22">
        <v>32.171698999999997</v>
      </c>
      <c r="EE31" s="22">
        <v>31.886617999999999</v>
      </c>
      <c r="EF31" s="22">
        <v>30.173539000000002</v>
      </c>
      <c r="EG31" s="22">
        <v>28.613316000000001</v>
      </c>
      <c r="EH31" s="22">
        <v>29.322984000000002</v>
      </c>
      <c r="EI31" s="22">
        <v>25.153464</v>
      </c>
      <c r="EJ31" s="22">
        <v>29.937324</v>
      </c>
      <c r="EK31" s="22">
        <v>28.401769000000002</v>
      </c>
      <c r="EL31" s="22">
        <v>27.375264999999999</v>
      </c>
      <c r="EM31" s="22">
        <v>28.057393000000001</v>
      </c>
      <c r="EO31" s="7"/>
      <c r="EP31" s="16" t="s">
        <v>31</v>
      </c>
      <c r="EQ31" s="22">
        <v>22.780121999999999</v>
      </c>
      <c r="ER31" s="22">
        <v>22.411078</v>
      </c>
      <c r="ES31" s="22">
        <v>22.656441000000001</v>
      </c>
      <c r="ET31" s="22">
        <v>22.493874999999999</v>
      </c>
      <c r="EU31" s="22">
        <v>22.308</v>
      </c>
      <c r="EV31" s="22">
        <v>23.024076999999998</v>
      </c>
      <c r="EW31" s="22">
        <v>22.981124999999999</v>
      </c>
      <c r="EX31" s="22">
        <v>21.572109000000001</v>
      </c>
      <c r="EY31" s="22">
        <v>20.944737</v>
      </c>
      <c r="EZ31" s="22">
        <v>20.820421</v>
      </c>
      <c r="FA31" s="22">
        <v>18.973351999999998</v>
      </c>
      <c r="FB31" s="22">
        <v>20.843173</v>
      </c>
      <c r="FC31" s="22">
        <v>20.069745000000001</v>
      </c>
      <c r="FD31" s="22">
        <v>20.338927999999999</v>
      </c>
      <c r="FE31" s="22">
        <v>20.114371999999999</v>
      </c>
      <c r="FF31" s="22">
        <v>19.686389999999999</v>
      </c>
      <c r="FG31" s="22">
        <v>19.919193</v>
      </c>
      <c r="FH31" s="22">
        <v>21.437232000000002</v>
      </c>
      <c r="FI31" s="22">
        <v>19.218782000000001</v>
      </c>
      <c r="FJ31" s="22">
        <v>19.121092000000001</v>
      </c>
      <c r="FK31" s="22">
        <v>20.213601000000001</v>
      </c>
    </row>
    <row r="32" spans="1:167">
      <c r="B32" s="10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Z32" s="10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X32" s="10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V32" s="10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T32" s="10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R32" s="10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P32" s="10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</row>
    <row r="33" spans="1:167">
      <c r="B33" s="10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Z33" s="10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X33" s="10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V33" s="10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T33" s="10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R33" s="10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P33" s="10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</row>
    <row r="34" spans="1:167" ht="41">
      <c r="A34" s="7"/>
      <c r="B34" s="14" t="s">
        <v>305</v>
      </c>
      <c r="C34" s="22">
        <v>0.57227300000000003</v>
      </c>
      <c r="D34" s="22">
        <v>0.59576399999999996</v>
      </c>
      <c r="E34" s="22">
        <v>0.62076299999999995</v>
      </c>
      <c r="F34" s="22">
        <v>0.55601500000000004</v>
      </c>
      <c r="G34" s="22">
        <v>0.52858400000000005</v>
      </c>
      <c r="H34" s="22">
        <v>0.50360400000000005</v>
      </c>
      <c r="I34" s="22">
        <v>0.55374500000000004</v>
      </c>
      <c r="J34" s="22">
        <v>0.64942500000000003</v>
      </c>
      <c r="K34" s="22">
        <v>0.59765400000000002</v>
      </c>
      <c r="L34" s="22">
        <v>0.58083799999999997</v>
      </c>
      <c r="M34" s="22">
        <v>0.63666900000000004</v>
      </c>
      <c r="N34" s="22">
        <v>0.66955900000000002</v>
      </c>
      <c r="O34" s="22">
        <v>0.59704199999999996</v>
      </c>
      <c r="P34" s="22">
        <v>0.48176200000000002</v>
      </c>
      <c r="Q34" s="22">
        <v>0.39500999999999997</v>
      </c>
      <c r="R34" s="22">
        <v>0.35392099999999999</v>
      </c>
      <c r="S34" s="22">
        <v>0.32896799999999998</v>
      </c>
      <c r="T34" s="22">
        <v>0.32022400000000001</v>
      </c>
      <c r="U34" s="22">
        <v>0.35836800000000002</v>
      </c>
      <c r="V34" s="22">
        <v>0.34583399999999997</v>
      </c>
      <c r="W34" s="22">
        <v>0.359259</v>
      </c>
      <c r="Y34" s="7"/>
      <c r="Z34" s="14" t="s">
        <v>305</v>
      </c>
      <c r="AA34" s="22">
        <v>0.83889899999999995</v>
      </c>
      <c r="AB34" s="22">
        <v>0.79019399999999995</v>
      </c>
      <c r="AC34" s="22">
        <v>0.78107300000000002</v>
      </c>
      <c r="AD34" s="22">
        <v>0.74891399999999997</v>
      </c>
      <c r="AE34" s="22">
        <v>0.83411800000000003</v>
      </c>
      <c r="AF34" s="22">
        <v>0.75666</v>
      </c>
      <c r="AG34" s="22">
        <v>0.71040700000000001</v>
      </c>
      <c r="AH34" s="22">
        <v>0.66672299999999995</v>
      </c>
      <c r="AI34" s="22">
        <v>0.59824200000000005</v>
      </c>
      <c r="AJ34" s="22">
        <v>0.56899900000000003</v>
      </c>
      <c r="AK34" s="22">
        <v>0.48476799999999998</v>
      </c>
      <c r="AL34" s="22">
        <v>0.40282000000000001</v>
      </c>
      <c r="AM34" s="22">
        <v>0.36566399999999999</v>
      </c>
      <c r="AN34" s="22">
        <v>0.314218</v>
      </c>
      <c r="AO34" s="22">
        <v>0.278673</v>
      </c>
      <c r="AP34" s="22">
        <v>0.26150299999999999</v>
      </c>
      <c r="AQ34" s="22">
        <v>0.26858399999999999</v>
      </c>
      <c r="AR34" s="22">
        <v>0.249385</v>
      </c>
      <c r="AS34" s="22">
        <v>0.25184600000000001</v>
      </c>
      <c r="AT34" s="22">
        <v>0.26119599999999998</v>
      </c>
      <c r="AU34" s="22">
        <v>0.25473600000000002</v>
      </c>
      <c r="AW34" s="7"/>
      <c r="AX34" s="14" t="s">
        <v>305</v>
      </c>
      <c r="AY34" s="22">
        <v>3.9462890000000002</v>
      </c>
      <c r="AZ34" s="22">
        <v>4.1360650000000003</v>
      </c>
      <c r="BA34" s="22">
        <v>4.1649190000000003</v>
      </c>
      <c r="BB34" s="22">
        <v>4.2980320000000001</v>
      </c>
      <c r="BC34" s="22">
        <v>4.2533240000000001</v>
      </c>
      <c r="BD34" s="22">
        <v>4.4437509999999998</v>
      </c>
      <c r="BE34" s="22">
        <v>4.3854949999999997</v>
      </c>
      <c r="BF34" s="22">
        <v>4.5106210000000004</v>
      </c>
      <c r="BG34" s="22">
        <v>4.3926480000000003</v>
      </c>
      <c r="BH34" s="22">
        <v>4.0561150000000001</v>
      </c>
      <c r="BI34" s="22">
        <v>4.1069399999999998</v>
      </c>
      <c r="BJ34" s="22">
        <v>4.438898</v>
      </c>
      <c r="BK34" s="22">
        <v>4.2312370000000001</v>
      </c>
      <c r="BL34" s="22">
        <v>4.2836220000000003</v>
      </c>
      <c r="BM34" s="22">
        <v>3.999441</v>
      </c>
      <c r="BN34" s="22">
        <v>4.2637260000000001</v>
      </c>
      <c r="BO34" s="22">
        <v>4.0382290000000003</v>
      </c>
      <c r="BP34" s="22">
        <v>4.0500730000000003</v>
      </c>
      <c r="BQ34" s="22">
        <v>4.7601630000000004</v>
      </c>
      <c r="BR34" s="22">
        <v>3.903661</v>
      </c>
      <c r="BS34" s="22">
        <v>3.9404690000000002</v>
      </c>
      <c r="BU34" s="7"/>
      <c r="BV34" s="14" t="s">
        <v>305</v>
      </c>
      <c r="BW34" s="22">
        <v>0.347358</v>
      </c>
      <c r="BX34" s="22">
        <v>0.32746500000000001</v>
      </c>
      <c r="BY34" s="22">
        <v>0.31983099999999998</v>
      </c>
      <c r="BZ34" s="22">
        <v>0.31650200000000001</v>
      </c>
      <c r="CA34" s="22">
        <v>0.30699399999999999</v>
      </c>
      <c r="CB34" s="22">
        <v>0.28594900000000001</v>
      </c>
      <c r="CC34" s="22">
        <v>0.247892</v>
      </c>
      <c r="CD34" s="22">
        <v>0.25596099999999999</v>
      </c>
      <c r="CE34" s="22">
        <v>0.25567499999999999</v>
      </c>
      <c r="CF34" s="22">
        <v>0.24709999999999999</v>
      </c>
      <c r="CG34" s="22">
        <v>0.24092</v>
      </c>
      <c r="CH34" s="22">
        <v>0.24909899999999999</v>
      </c>
      <c r="CI34" s="22">
        <v>0.28181899999999999</v>
      </c>
      <c r="CJ34" s="22">
        <v>0.259658</v>
      </c>
      <c r="CK34" s="22">
        <v>0.254386</v>
      </c>
      <c r="CL34" s="22">
        <v>0.24498200000000001</v>
      </c>
      <c r="CM34" s="22">
        <v>0.25091400000000003</v>
      </c>
      <c r="CN34" s="22">
        <v>0.26573200000000002</v>
      </c>
      <c r="CO34" s="22">
        <v>0.26147100000000001</v>
      </c>
      <c r="CP34" s="22">
        <v>0.25409799999999999</v>
      </c>
      <c r="CQ34" s="22">
        <v>0.26208100000000001</v>
      </c>
      <c r="CS34" s="7"/>
      <c r="CT34" s="14" t="s">
        <v>305</v>
      </c>
      <c r="CU34" s="22">
        <v>0.42703600000000003</v>
      </c>
      <c r="CV34" s="22">
        <v>0.453953</v>
      </c>
      <c r="CW34" s="22">
        <v>0.42744599999999999</v>
      </c>
      <c r="CX34" s="22">
        <v>0.383077</v>
      </c>
      <c r="CY34" s="22">
        <v>0.37243500000000002</v>
      </c>
      <c r="CZ34" s="22">
        <v>0.36144300000000001</v>
      </c>
      <c r="DA34" s="22">
        <v>0.39510400000000001</v>
      </c>
      <c r="DB34" s="22">
        <v>0.36460500000000001</v>
      </c>
      <c r="DC34" s="22">
        <v>0.38116</v>
      </c>
      <c r="DD34" s="22">
        <v>0.37995499999999999</v>
      </c>
      <c r="DE34" s="22">
        <v>0.45740399999999998</v>
      </c>
      <c r="DF34" s="22">
        <v>0.43818000000000001</v>
      </c>
      <c r="DG34" s="22">
        <v>0.415267</v>
      </c>
      <c r="DH34" s="22">
        <v>0.43960199999999999</v>
      </c>
      <c r="DI34" s="22">
        <v>0.43015399999999998</v>
      </c>
      <c r="DJ34" s="22">
        <v>0.44407600000000003</v>
      </c>
      <c r="DK34" s="22">
        <v>0.44653900000000002</v>
      </c>
      <c r="DL34" s="22">
        <v>0.47940199999999999</v>
      </c>
      <c r="DM34" s="22">
        <v>0.487732</v>
      </c>
      <c r="DN34" s="22">
        <v>0.50225200000000003</v>
      </c>
      <c r="DO34" s="22">
        <v>0.486954</v>
      </c>
      <c r="DQ34" s="7"/>
      <c r="DR34" s="14" t="s">
        <v>305</v>
      </c>
      <c r="DS34" s="22">
        <v>1.9952209999999999</v>
      </c>
      <c r="DT34" s="22">
        <v>1.910099</v>
      </c>
      <c r="DU34" s="22">
        <v>1.978154</v>
      </c>
      <c r="DV34" s="22">
        <v>2.0572279999999998</v>
      </c>
      <c r="DW34" s="22">
        <v>2.0934400000000002</v>
      </c>
      <c r="DX34" s="22">
        <v>2.0636190000000001</v>
      </c>
      <c r="DY34" s="22">
        <v>2.0212379999999999</v>
      </c>
      <c r="DZ34" s="22">
        <v>2.3197519999999998</v>
      </c>
      <c r="EA34" s="22">
        <v>2.2600889999999998</v>
      </c>
      <c r="EB34" s="22">
        <v>2.1456369999999998</v>
      </c>
      <c r="EC34" s="22">
        <v>2.167745</v>
      </c>
      <c r="ED34" s="22">
        <v>2.280513</v>
      </c>
      <c r="EE34" s="22">
        <v>2.273183</v>
      </c>
      <c r="EF34" s="22">
        <v>2.1966999999999999</v>
      </c>
      <c r="EG34" s="22">
        <v>2.0987239999999998</v>
      </c>
      <c r="EH34" s="22">
        <v>2.1739549999999999</v>
      </c>
      <c r="EI34" s="22">
        <v>1.877467</v>
      </c>
      <c r="EJ34" s="22">
        <v>2.2423950000000001</v>
      </c>
      <c r="EK34" s="22">
        <v>2.1613440000000002</v>
      </c>
      <c r="EL34" s="22">
        <v>2.1161150000000002</v>
      </c>
      <c r="EM34" s="22">
        <v>2.2006960000000002</v>
      </c>
      <c r="EO34" s="7"/>
      <c r="EP34" s="14" t="s">
        <v>305</v>
      </c>
      <c r="EQ34" s="22">
        <v>1.397721</v>
      </c>
      <c r="ER34" s="22">
        <v>1.393516</v>
      </c>
      <c r="ES34" s="22">
        <v>1.4184490000000001</v>
      </c>
      <c r="ET34" s="22">
        <v>1.4305460000000001</v>
      </c>
      <c r="EU34" s="22">
        <v>1.427692</v>
      </c>
      <c r="EV34" s="22">
        <v>1.534008</v>
      </c>
      <c r="EW34" s="22">
        <v>1.5384</v>
      </c>
      <c r="EX34" s="22">
        <v>1.494426</v>
      </c>
      <c r="EY34" s="22">
        <v>1.4291229999999999</v>
      </c>
      <c r="EZ34" s="22">
        <v>1.4878629999999999</v>
      </c>
      <c r="FA34" s="22">
        <v>1.308117</v>
      </c>
      <c r="FB34" s="22">
        <v>1.507433</v>
      </c>
      <c r="FC34" s="22">
        <v>1.4459219999999999</v>
      </c>
      <c r="FD34" s="22">
        <v>1.4726030000000001</v>
      </c>
      <c r="FE34" s="22">
        <v>1.443209</v>
      </c>
      <c r="FF34" s="22">
        <v>1.462434</v>
      </c>
      <c r="FG34" s="22">
        <v>1.5142009999999999</v>
      </c>
      <c r="FH34" s="22">
        <v>1.700555</v>
      </c>
      <c r="FI34" s="22">
        <v>1.5376099999999999</v>
      </c>
      <c r="FJ34" s="22">
        <v>1.560082</v>
      </c>
      <c r="FK34" s="22">
        <v>1.6756359999999999</v>
      </c>
    </row>
    <row r="35" spans="1:167" ht="15">
      <c r="B35" s="19" t="s">
        <v>21</v>
      </c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Z35" s="19" t="s">
        <v>21</v>
      </c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X35" s="19" t="s">
        <v>21</v>
      </c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V35" s="19" t="s">
        <v>21</v>
      </c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T35" s="19" t="s">
        <v>21</v>
      </c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R35" s="19" t="s">
        <v>21</v>
      </c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P35" s="19" t="s">
        <v>21</v>
      </c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</row>
    <row r="36" spans="1:167" ht="15.5">
      <c r="B36" s="21" t="s">
        <v>11</v>
      </c>
      <c r="C36" s="28" t="s">
        <v>22</v>
      </c>
      <c r="D36" s="28" t="s">
        <v>22</v>
      </c>
      <c r="E36" s="28" t="s">
        <v>22</v>
      </c>
      <c r="F36" s="28" t="s">
        <v>22</v>
      </c>
      <c r="G36" s="28" t="s">
        <v>22</v>
      </c>
      <c r="H36" s="28" t="s">
        <v>22</v>
      </c>
      <c r="I36" s="28" t="s">
        <v>22</v>
      </c>
      <c r="J36" s="28" t="s">
        <v>22</v>
      </c>
      <c r="K36" s="28" t="s">
        <v>22</v>
      </c>
      <c r="L36" s="28" t="s">
        <v>22</v>
      </c>
      <c r="M36" s="28" t="s">
        <v>22</v>
      </c>
      <c r="N36" s="28" t="s">
        <v>22</v>
      </c>
      <c r="O36" s="28" t="s">
        <v>22</v>
      </c>
      <c r="P36" s="28" t="s">
        <v>22</v>
      </c>
      <c r="Q36" s="28" t="s">
        <v>22</v>
      </c>
      <c r="R36" s="28" t="s">
        <v>22</v>
      </c>
      <c r="S36" s="28" t="s">
        <v>22</v>
      </c>
      <c r="T36" s="28" t="s">
        <v>22</v>
      </c>
      <c r="U36" s="28" t="s">
        <v>22</v>
      </c>
      <c r="V36" s="28" t="s">
        <v>22</v>
      </c>
      <c r="W36" s="28" t="s">
        <v>22</v>
      </c>
      <c r="Z36" s="21" t="s">
        <v>11</v>
      </c>
      <c r="AA36" s="28" t="s">
        <v>22</v>
      </c>
      <c r="AB36" s="28" t="s">
        <v>22</v>
      </c>
      <c r="AC36" s="28" t="s">
        <v>22</v>
      </c>
      <c r="AD36" s="28" t="s">
        <v>22</v>
      </c>
      <c r="AE36" s="28" t="s">
        <v>22</v>
      </c>
      <c r="AF36" s="28" t="s">
        <v>22</v>
      </c>
      <c r="AG36" s="28" t="s">
        <v>22</v>
      </c>
      <c r="AH36" s="28" t="s">
        <v>22</v>
      </c>
      <c r="AI36" s="28" t="s">
        <v>22</v>
      </c>
      <c r="AJ36" s="28" t="s">
        <v>22</v>
      </c>
      <c r="AK36" s="28" t="s">
        <v>22</v>
      </c>
      <c r="AL36" s="28" t="s">
        <v>22</v>
      </c>
      <c r="AM36" s="28" t="s">
        <v>22</v>
      </c>
      <c r="AN36" s="28" t="s">
        <v>22</v>
      </c>
      <c r="AO36" s="28" t="s">
        <v>22</v>
      </c>
      <c r="AP36" s="28" t="s">
        <v>22</v>
      </c>
      <c r="AQ36" s="28" t="s">
        <v>22</v>
      </c>
      <c r="AR36" s="28" t="s">
        <v>22</v>
      </c>
      <c r="AS36" s="28" t="s">
        <v>22</v>
      </c>
      <c r="AT36" s="28" t="s">
        <v>22</v>
      </c>
      <c r="AU36" s="28" t="s">
        <v>22</v>
      </c>
      <c r="AX36" s="21" t="s">
        <v>11</v>
      </c>
      <c r="AY36" s="28" t="s">
        <v>22</v>
      </c>
      <c r="AZ36" s="28" t="s">
        <v>22</v>
      </c>
      <c r="BA36" s="28" t="s">
        <v>22</v>
      </c>
      <c r="BB36" s="28" t="s">
        <v>22</v>
      </c>
      <c r="BC36" s="28" t="s">
        <v>22</v>
      </c>
      <c r="BD36" s="28" t="s">
        <v>22</v>
      </c>
      <c r="BE36" s="28" t="s">
        <v>22</v>
      </c>
      <c r="BF36" s="28" t="s">
        <v>22</v>
      </c>
      <c r="BG36" s="28" t="s">
        <v>22</v>
      </c>
      <c r="BH36" s="28" t="s">
        <v>22</v>
      </c>
      <c r="BI36" s="28" t="s">
        <v>22</v>
      </c>
      <c r="BJ36" s="28" t="s">
        <v>22</v>
      </c>
      <c r="BK36" s="28" t="s">
        <v>22</v>
      </c>
      <c r="BL36" s="28" t="s">
        <v>22</v>
      </c>
      <c r="BM36" s="28" t="s">
        <v>22</v>
      </c>
      <c r="BN36" s="28" t="s">
        <v>22</v>
      </c>
      <c r="BO36" s="28" t="s">
        <v>22</v>
      </c>
      <c r="BP36" s="28" t="s">
        <v>22</v>
      </c>
      <c r="BQ36" s="28" t="s">
        <v>22</v>
      </c>
      <c r="BR36" s="28" t="s">
        <v>22</v>
      </c>
      <c r="BS36" s="28" t="s">
        <v>22</v>
      </c>
      <c r="BV36" s="21" t="s">
        <v>11</v>
      </c>
      <c r="BW36" s="28" t="s">
        <v>22</v>
      </c>
      <c r="BX36" s="28" t="s">
        <v>22</v>
      </c>
      <c r="BY36" s="28" t="s">
        <v>22</v>
      </c>
      <c r="BZ36" s="28" t="s">
        <v>22</v>
      </c>
      <c r="CA36" s="28" t="s">
        <v>22</v>
      </c>
      <c r="CB36" s="28" t="s">
        <v>22</v>
      </c>
      <c r="CC36" s="28" t="s">
        <v>22</v>
      </c>
      <c r="CD36" s="28" t="s">
        <v>22</v>
      </c>
      <c r="CE36" s="28" t="s">
        <v>22</v>
      </c>
      <c r="CF36" s="28" t="s">
        <v>22</v>
      </c>
      <c r="CG36" s="28" t="s">
        <v>22</v>
      </c>
      <c r="CH36" s="28" t="s">
        <v>22</v>
      </c>
      <c r="CI36" s="28" t="s">
        <v>22</v>
      </c>
      <c r="CJ36" s="28" t="s">
        <v>22</v>
      </c>
      <c r="CK36" s="28" t="s">
        <v>22</v>
      </c>
      <c r="CL36" s="28" t="s">
        <v>22</v>
      </c>
      <c r="CM36" s="28" t="s">
        <v>22</v>
      </c>
      <c r="CN36" s="28" t="s">
        <v>22</v>
      </c>
      <c r="CO36" s="28" t="s">
        <v>22</v>
      </c>
      <c r="CP36" s="28" t="s">
        <v>22</v>
      </c>
      <c r="CQ36" s="28" t="s">
        <v>22</v>
      </c>
      <c r="CT36" s="21" t="s">
        <v>11</v>
      </c>
      <c r="CU36" s="28" t="s">
        <v>22</v>
      </c>
      <c r="CV36" s="28" t="s">
        <v>22</v>
      </c>
      <c r="CW36" s="28" t="s">
        <v>22</v>
      </c>
      <c r="CX36" s="28" t="s">
        <v>22</v>
      </c>
      <c r="CY36" s="28" t="s">
        <v>22</v>
      </c>
      <c r="CZ36" s="28" t="s">
        <v>22</v>
      </c>
      <c r="DA36" s="28" t="s">
        <v>22</v>
      </c>
      <c r="DB36" s="28" t="s">
        <v>22</v>
      </c>
      <c r="DC36" s="28" t="s">
        <v>22</v>
      </c>
      <c r="DD36" s="28" t="s">
        <v>22</v>
      </c>
      <c r="DE36" s="28" t="s">
        <v>22</v>
      </c>
      <c r="DF36" s="28" t="s">
        <v>22</v>
      </c>
      <c r="DG36" s="28" t="s">
        <v>22</v>
      </c>
      <c r="DH36" s="28" t="s">
        <v>22</v>
      </c>
      <c r="DI36" s="28" t="s">
        <v>22</v>
      </c>
      <c r="DJ36" s="28" t="s">
        <v>22</v>
      </c>
      <c r="DK36" s="28" t="s">
        <v>22</v>
      </c>
      <c r="DL36" s="28" t="s">
        <v>22</v>
      </c>
      <c r="DM36" s="28" t="s">
        <v>22</v>
      </c>
      <c r="DN36" s="28" t="s">
        <v>22</v>
      </c>
      <c r="DO36" s="28" t="s">
        <v>22</v>
      </c>
      <c r="DR36" s="21" t="s">
        <v>11</v>
      </c>
      <c r="DS36" s="28" t="s">
        <v>22</v>
      </c>
      <c r="DT36" s="28" t="s">
        <v>22</v>
      </c>
      <c r="DU36" s="28" t="s">
        <v>22</v>
      </c>
      <c r="DV36" s="28" t="s">
        <v>22</v>
      </c>
      <c r="DW36" s="28" t="s">
        <v>22</v>
      </c>
      <c r="DX36" s="28" t="s">
        <v>22</v>
      </c>
      <c r="DY36" s="28" t="s">
        <v>22</v>
      </c>
      <c r="DZ36" s="28" t="s">
        <v>22</v>
      </c>
      <c r="EA36" s="28" t="s">
        <v>22</v>
      </c>
      <c r="EB36" s="28" t="s">
        <v>22</v>
      </c>
      <c r="EC36" s="28" t="s">
        <v>22</v>
      </c>
      <c r="ED36" s="28" t="s">
        <v>22</v>
      </c>
      <c r="EE36" s="28" t="s">
        <v>22</v>
      </c>
      <c r="EF36" s="28" t="s">
        <v>22</v>
      </c>
      <c r="EG36" s="28" t="s">
        <v>22</v>
      </c>
      <c r="EH36" s="28" t="s">
        <v>22</v>
      </c>
      <c r="EI36" s="28" t="s">
        <v>22</v>
      </c>
      <c r="EJ36" s="28" t="s">
        <v>22</v>
      </c>
      <c r="EK36" s="28" t="s">
        <v>22</v>
      </c>
      <c r="EL36" s="28" t="s">
        <v>22</v>
      </c>
      <c r="EM36" s="28" t="s">
        <v>22</v>
      </c>
      <c r="EP36" s="21" t="s">
        <v>11</v>
      </c>
      <c r="EQ36" s="28" t="s">
        <v>22</v>
      </c>
      <c r="ER36" s="28" t="s">
        <v>22</v>
      </c>
      <c r="ES36" s="28" t="s">
        <v>22</v>
      </c>
      <c r="ET36" s="28" t="s">
        <v>22</v>
      </c>
      <c r="EU36" s="28" t="s">
        <v>22</v>
      </c>
      <c r="EV36" s="28" t="s">
        <v>22</v>
      </c>
      <c r="EW36" s="28" t="s">
        <v>22</v>
      </c>
      <c r="EX36" s="28" t="s">
        <v>22</v>
      </c>
      <c r="EY36" s="28" t="s">
        <v>22</v>
      </c>
      <c r="EZ36" s="28" t="s">
        <v>22</v>
      </c>
      <c r="FA36" s="28" t="s">
        <v>22</v>
      </c>
      <c r="FB36" s="28" t="s">
        <v>22</v>
      </c>
      <c r="FC36" s="28" t="s">
        <v>22</v>
      </c>
      <c r="FD36" s="28" t="s">
        <v>22</v>
      </c>
      <c r="FE36" s="28" t="s">
        <v>22</v>
      </c>
      <c r="FF36" s="28" t="s">
        <v>22</v>
      </c>
      <c r="FG36" s="28" t="s">
        <v>22</v>
      </c>
      <c r="FH36" s="28" t="s">
        <v>22</v>
      </c>
      <c r="FI36" s="28" t="s">
        <v>22</v>
      </c>
      <c r="FJ36" s="28" t="s">
        <v>22</v>
      </c>
      <c r="FK36" s="28" t="s">
        <v>22</v>
      </c>
    </row>
    <row r="37" spans="1:167">
      <c r="B37" s="20" t="s">
        <v>12</v>
      </c>
      <c r="C37" s="17">
        <v>0</v>
      </c>
      <c r="D37" s="17">
        <v>0</v>
      </c>
      <c r="E37" s="17">
        <v>0</v>
      </c>
      <c r="F37" s="17">
        <v>0</v>
      </c>
      <c r="G37" s="17">
        <v>0</v>
      </c>
      <c r="H37" s="17">
        <v>4.6480000000000002E-3</v>
      </c>
      <c r="I37" s="17">
        <v>8.1130000000000004E-3</v>
      </c>
      <c r="J37" s="17">
        <v>5.9090000000000002E-3</v>
      </c>
      <c r="K37" s="17">
        <v>8.2290000000000002E-3</v>
      </c>
      <c r="L37" s="17">
        <v>8.6459999999999992E-3</v>
      </c>
      <c r="M37" s="17">
        <v>9.8969999999999995E-3</v>
      </c>
      <c r="N37" s="17">
        <v>1.0945E-2</v>
      </c>
      <c r="O37" s="17">
        <v>1.1689E-2</v>
      </c>
      <c r="P37" s="17">
        <v>1.3741E-2</v>
      </c>
      <c r="Q37" s="17">
        <v>9.4629999999999992E-3</v>
      </c>
      <c r="R37" s="17">
        <v>7.2420000000000002E-3</v>
      </c>
      <c r="S37" s="17">
        <v>6.2570000000000004E-3</v>
      </c>
      <c r="T37" s="17">
        <v>5.2129999999999998E-3</v>
      </c>
      <c r="U37" s="17">
        <v>5.5310000000000003E-3</v>
      </c>
      <c r="V37" s="17">
        <v>5.0270000000000002E-3</v>
      </c>
      <c r="W37" s="17">
        <v>5.0379999999999999E-3</v>
      </c>
      <c r="Z37" s="20" t="s">
        <v>12</v>
      </c>
      <c r="AA37" s="17">
        <v>0.36588700000000002</v>
      </c>
      <c r="AB37" s="17">
        <v>0.331793</v>
      </c>
      <c r="AC37" s="17">
        <v>0.35638300000000001</v>
      </c>
      <c r="AD37" s="17">
        <v>0.37948100000000001</v>
      </c>
      <c r="AE37" s="17">
        <v>0.37698900000000002</v>
      </c>
      <c r="AF37" s="17">
        <v>0.388042</v>
      </c>
      <c r="AG37" s="17">
        <v>0.359871</v>
      </c>
      <c r="AH37" s="17">
        <v>0.33937</v>
      </c>
      <c r="AI37" s="17">
        <v>0.33167400000000002</v>
      </c>
      <c r="AJ37" s="17">
        <v>0.34049200000000002</v>
      </c>
      <c r="AK37" s="17">
        <v>0.284885</v>
      </c>
      <c r="AL37" s="17">
        <v>0.250392</v>
      </c>
      <c r="AM37" s="17">
        <v>0.241009</v>
      </c>
      <c r="AN37" s="17">
        <v>0.22587299999999999</v>
      </c>
      <c r="AO37" s="17">
        <v>0.20793400000000001</v>
      </c>
      <c r="AP37" s="17">
        <v>0.20400599999999999</v>
      </c>
      <c r="AQ37" s="17">
        <v>0.21306900000000001</v>
      </c>
      <c r="AR37" s="17">
        <v>0.21351200000000001</v>
      </c>
      <c r="AS37" s="17">
        <v>0.21907199999999999</v>
      </c>
      <c r="AT37" s="17">
        <v>0.23229900000000001</v>
      </c>
      <c r="AU37" s="17">
        <v>0.23023199999999999</v>
      </c>
      <c r="AX37" s="20" t="s">
        <v>12</v>
      </c>
      <c r="AY37" s="17">
        <v>3.697038</v>
      </c>
      <c r="AZ37" s="17">
        <v>3.8670040000000001</v>
      </c>
      <c r="BA37" s="17">
        <v>3.8894510000000002</v>
      </c>
      <c r="BB37" s="17">
        <v>4.0423119999999999</v>
      </c>
      <c r="BC37" s="17">
        <v>3.9986250000000001</v>
      </c>
      <c r="BD37" s="17">
        <v>4.1497089999999996</v>
      </c>
      <c r="BE37" s="17">
        <v>4.0711589999999998</v>
      </c>
      <c r="BF37" s="17">
        <v>4.2115450000000001</v>
      </c>
      <c r="BG37" s="17">
        <v>4.1309979999999999</v>
      </c>
      <c r="BH37" s="17">
        <v>3.776329</v>
      </c>
      <c r="BI37" s="17">
        <v>3.8174800000000002</v>
      </c>
      <c r="BJ37" s="17">
        <v>4.1976560000000003</v>
      </c>
      <c r="BK37" s="17">
        <v>3.9925839999999999</v>
      </c>
      <c r="BL37" s="17">
        <v>4.1006830000000001</v>
      </c>
      <c r="BM37" s="17">
        <v>3.8590789999999999</v>
      </c>
      <c r="BN37" s="17">
        <v>4.1336170000000001</v>
      </c>
      <c r="BO37" s="17">
        <v>3.9151590000000001</v>
      </c>
      <c r="BP37" s="17">
        <v>3.9439989999999998</v>
      </c>
      <c r="BQ37" s="17">
        <v>4.67056</v>
      </c>
      <c r="BR37" s="17">
        <v>3.8246699999999998</v>
      </c>
      <c r="BS37" s="17">
        <v>3.8577669999999999</v>
      </c>
      <c r="BV37" s="20" t="s">
        <v>12</v>
      </c>
      <c r="BW37" s="17">
        <v>0.34368399999999999</v>
      </c>
      <c r="BX37" s="17">
        <v>0.324187</v>
      </c>
      <c r="BY37" s="17">
        <v>0.31707800000000003</v>
      </c>
      <c r="BZ37" s="17">
        <v>0.31410100000000002</v>
      </c>
      <c r="CA37" s="17">
        <v>0.30424499999999999</v>
      </c>
      <c r="CB37" s="17">
        <v>0.28306199999999998</v>
      </c>
      <c r="CC37" s="17">
        <v>0.24482699999999999</v>
      </c>
      <c r="CD37" s="17">
        <v>0.252807</v>
      </c>
      <c r="CE37" s="17">
        <v>0.25281799999999999</v>
      </c>
      <c r="CF37" s="17">
        <v>0.244534</v>
      </c>
      <c r="CG37" s="17">
        <v>0.238256</v>
      </c>
      <c r="CH37" s="17">
        <v>0.24746299999999999</v>
      </c>
      <c r="CI37" s="17">
        <v>0.28039799999999998</v>
      </c>
      <c r="CJ37" s="17">
        <v>0.25830500000000001</v>
      </c>
      <c r="CK37" s="17">
        <v>0.25342900000000002</v>
      </c>
      <c r="CL37" s="17">
        <v>0.244064</v>
      </c>
      <c r="CM37" s="17">
        <v>0.25017600000000001</v>
      </c>
      <c r="CN37" s="17">
        <v>0.26484200000000002</v>
      </c>
      <c r="CO37" s="17">
        <v>0.26053500000000002</v>
      </c>
      <c r="CP37" s="17">
        <v>0.25322600000000001</v>
      </c>
      <c r="CQ37" s="17">
        <v>0.26117099999999999</v>
      </c>
      <c r="CT37" s="20" t="s">
        <v>12</v>
      </c>
      <c r="CU37" s="17">
        <v>0.41333999999999999</v>
      </c>
      <c r="CV37" s="17">
        <v>0.43778299999999998</v>
      </c>
      <c r="CW37" s="17">
        <v>0.41056999999999999</v>
      </c>
      <c r="CX37" s="17">
        <v>0.36644100000000002</v>
      </c>
      <c r="CY37" s="17">
        <v>0.35134199999999999</v>
      </c>
      <c r="CZ37" s="17">
        <v>0.344474</v>
      </c>
      <c r="DA37" s="17">
        <v>0.37389099999999997</v>
      </c>
      <c r="DB37" s="17">
        <v>0.3448</v>
      </c>
      <c r="DC37" s="17">
        <v>0.36075699999999999</v>
      </c>
      <c r="DD37" s="17">
        <v>0.36217100000000002</v>
      </c>
      <c r="DE37" s="17">
        <v>0.43739400000000001</v>
      </c>
      <c r="DF37" s="17">
        <v>0.42796699999999999</v>
      </c>
      <c r="DG37" s="17">
        <v>0.405391</v>
      </c>
      <c r="DH37" s="17">
        <v>0.433334</v>
      </c>
      <c r="DI37" s="17">
        <v>0.42458699999999999</v>
      </c>
      <c r="DJ37" s="17">
        <v>0.43858999999999998</v>
      </c>
      <c r="DK37" s="17">
        <v>0.441276</v>
      </c>
      <c r="DL37" s="17">
        <v>0.47471200000000002</v>
      </c>
      <c r="DM37" s="17">
        <v>0.48349399999999998</v>
      </c>
      <c r="DN37" s="17">
        <v>0.49775999999999998</v>
      </c>
      <c r="DO37" s="17">
        <v>0.48370600000000002</v>
      </c>
      <c r="DR37" s="20" t="s">
        <v>12</v>
      </c>
      <c r="DS37" s="17">
        <v>1.9791570000000001</v>
      </c>
      <c r="DT37" s="17">
        <v>1.88727</v>
      </c>
      <c r="DU37" s="17">
        <v>1.964459</v>
      </c>
      <c r="DV37" s="17">
        <v>2.0447630000000001</v>
      </c>
      <c r="DW37" s="17">
        <v>2.0789300000000002</v>
      </c>
      <c r="DX37" s="17">
        <v>2.0500590000000001</v>
      </c>
      <c r="DY37" s="17">
        <v>2.0064069999999998</v>
      </c>
      <c r="DZ37" s="17">
        <v>2.2988040000000001</v>
      </c>
      <c r="EA37" s="17">
        <v>2.2356470000000002</v>
      </c>
      <c r="EB37" s="17">
        <v>2.1190739999999999</v>
      </c>
      <c r="EC37" s="17">
        <v>2.1378200000000001</v>
      </c>
      <c r="ED37" s="17">
        <v>2.2503639999999998</v>
      </c>
      <c r="EE37" s="17">
        <v>2.2464400000000002</v>
      </c>
      <c r="EF37" s="17">
        <v>2.1760600000000001</v>
      </c>
      <c r="EG37" s="17">
        <v>2.0828980000000001</v>
      </c>
      <c r="EH37" s="17">
        <v>2.160015</v>
      </c>
      <c r="EI37" s="17">
        <v>1.8603540000000001</v>
      </c>
      <c r="EJ37" s="17">
        <v>2.2201610000000001</v>
      </c>
      <c r="EK37" s="17">
        <v>2.1424120000000002</v>
      </c>
      <c r="EL37" s="17">
        <v>2.1008599999999999</v>
      </c>
      <c r="EM37" s="17">
        <v>2.1855730000000002</v>
      </c>
      <c r="EP37" s="20" t="s">
        <v>12</v>
      </c>
      <c r="EQ37" s="17">
        <v>1.324236</v>
      </c>
      <c r="ER37" s="17">
        <v>1.31419</v>
      </c>
      <c r="ES37" s="17">
        <v>1.379445</v>
      </c>
      <c r="ET37" s="17">
        <v>1.3950279999999999</v>
      </c>
      <c r="EU37" s="17">
        <v>1.3846609999999999</v>
      </c>
      <c r="EV37" s="17">
        <v>1.4719450000000001</v>
      </c>
      <c r="EW37" s="17">
        <v>1.487196</v>
      </c>
      <c r="EX37" s="17">
        <v>1.443819</v>
      </c>
      <c r="EY37" s="17">
        <v>1.3909959999999999</v>
      </c>
      <c r="EZ37" s="17">
        <v>1.4532339999999999</v>
      </c>
      <c r="FA37" s="17">
        <v>1.2783850000000001</v>
      </c>
      <c r="FB37" s="17">
        <v>1.4822439999999999</v>
      </c>
      <c r="FC37" s="17">
        <v>1.4230989999999999</v>
      </c>
      <c r="FD37" s="17">
        <v>1.4499059999999999</v>
      </c>
      <c r="FE37" s="17">
        <v>1.422015</v>
      </c>
      <c r="FF37" s="17">
        <v>1.4402489999999999</v>
      </c>
      <c r="FG37" s="17">
        <v>1.495058</v>
      </c>
      <c r="FH37" s="17">
        <v>1.6808380000000001</v>
      </c>
      <c r="FI37" s="17">
        <v>1.510578</v>
      </c>
      <c r="FJ37" s="17">
        <v>1.534583</v>
      </c>
      <c r="FK37" s="17">
        <v>1.6534960000000001</v>
      </c>
    </row>
    <row r="38" spans="1:167">
      <c r="B38" s="20" t="s">
        <v>13</v>
      </c>
      <c r="C38" s="17">
        <v>0.54666300000000001</v>
      </c>
      <c r="D38" s="17">
        <v>0.57352400000000003</v>
      </c>
      <c r="E38" s="17">
        <v>0.60161200000000004</v>
      </c>
      <c r="F38" s="17">
        <v>0.53978499999999996</v>
      </c>
      <c r="G38" s="17">
        <v>0.51029400000000003</v>
      </c>
      <c r="H38" s="17">
        <v>0.47744799999999998</v>
      </c>
      <c r="I38" s="17">
        <v>0.52141499999999996</v>
      </c>
      <c r="J38" s="17">
        <v>0.61502500000000004</v>
      </c>
      <c r="K38" s="17">
        <v>0.56402600000000003</v>
      </c>
      <c r="L38" s="17">
        <v>0.54698999999999998</v>
      </c>
      <c r="M38" s="17">
        <v>0.60137600000000002</v>
      </c>
      <c r="N38" s="17">
        <v>0.63548000000000004</v>
      </c>
      <c r="O38" s="17">
        <v>0.56151700000000004</v>
      </c>
      <c r="P38" s="17">
        <v>0.444996</v>
      </c>
      <c r="Q38" s="17">
        <v>0.36677999999999999</v>
      </c>
      <c r="R38" s="17">
        <v>0.32836500000000002</v>
      </c>
      <c r="S38" s="17">
        <v>0.30581900000000001</v>
      </c>
      <c r="T38" s="17">
        <v>0.30060500000000001</v>
      </c>
      <c r="U38" s="17">
        <v>0.34099499999999999</v>
      </c>
      <c r="V38" s="17">
        <v>0.33026800000000001</v>
      </c>
      <c r="W38" s="17">
        <v>0.34393699999999999</v>
      </c>
      <c r="Z38" s="20" t="s">
        <v>13</v>
      </c>
      <c r="AA38" s="17">
        <v>0.46616999999999997</v>
      </c>
      <c r="AB38" s="17">
        <v>0.45175199999999999</v>
      </c>
      <c r="AC38" s="17">
        <v>0.41800399999999999</v>
      </c>
      <c r="AD38" s="17">
        <v>0.36430099999999999</v>
      </c>
      <c r="AE38" s="17">
        <v>0.451791</v>
      </c>
      <c r="AF38" s="17">
        <v>0.36042000000000002</v>
      </c>
      <c r="AG38" s="17">
        <v>0.34082600000000002</v>
      </c>
      <c r="AH38" s="17">
        <v>0.31626300000000002</v>
      </c>
      <c r="AI38" s="17">
        <v>0.25507299999999999</v>
      </c>
      <c r="AJ38" s="17">
        <v>0.21668399999999999</v>
      </c>
      <c r="AK38" s="17">
        <v>0.18723400000000001</v>
      </c>
      <c r="AL38" s="17">
        <v>0.139456</v>
      </c>
      <c r="AM38" s="17">
        <v>0.112556</v>
      </c>
      <c r="AN38" s="17">
        <v>7.7034000000000005E-2</v>
      </c>
      <c r="AO38" s="17">
        <v>6.0474E-2</v>
      </c>
      <c r="AP38" s="17">
        <v>4.7738999999999997E-2</v>
      </c>
      <c r="AQ38" s="17">
        <v>4.6110999999999999E-2</v>
      </c>
      <c r="AR38" s="17">
        <v>2.7873999999999999E-2</v>
      </c>
      <c r="AS38" s="17">
        <v>2.4979999999999999E-2</v>
      </c>
      <c r="AT38" s="17">
        <v>2.1552000000000002E-2</v>
      </c>
      <c r="AU38" s="17">
        <v>1.7891000000000001E-2</v>
      </c>
      <c r="AX38" s="20" t="s">
        <v>13</v>
      </c>
      <c r="AY38" s="17">
        <v>0.21498800000000001</v>
      </c>
      <c r="AZ38" s="17">
        <v>0.23095299999999999</v>
      </c>
      <c r="BA38" s="17">
        <v>0.24147199999999999</v>
      </c>
      <c r="BB38" s="17">
        <v>0.219304</v>
      </c>
      <c r="BC38" s="17">
        <v>0.216501</v>
      </c>
      <c r="BD38" s="17">
        <v>0.249306</v>
      </c>
      <c r="BE38" s="17">
        <v>0.25813399999999997</v>
      </c>
      <c r="BF38" s="17">
        <v>0.238146</v>
      </c>
      <c r="BG38" s="17">
        <v>0.201847</v>
      </c>
      <c r="BH38" s="17">
        <v>0.22150500000000001</v>
      </c>
      <c r="BI38" s="17">
        <v>0.22801199999999999</v>
      </c>
      <c r="BJ38" s="17">
        <v>0.17099900000000001</v>
      </c>
      <c r="BK38" s="17">
        <v>0.152036</v>
      </c>
      <c r="BL38" s="17">
        <v>0.125638</v>
      </c>
      <c r="BM38" s="17">
        <v>9.2536999999999994E-2</v>
      </c>
      <c r="BN38" s="17">
        <v>8.1772999999999998E-2</v>
      </c>
      <c r="BO38" s="17">
        <v>5.7223000000000003E-2</v>
      </c>
      <c r="BP38" s="17">
        <v>4.2797000000000002E-2</v>
      </c>
      <c r="BQ38" s="17">
        <v>4.2093999999999999E-2</v>
      </c>
      <c r="BR38" s="17">
        <v>3.3567E-2</v>
      </c>
      <c r="BS38" s="17">
        <v>3.1396E-2</v>
      </c>
      <c r="BV38" s="20" t="s">
        <v>13</v>
      </c>
      <c r="BW38" s="17">
        <v>1.5479999999999999E-3</v>
      </c>
      <c r="BX38" s="17">
        <v>1.062E-3</v>
      </c>
      <c r="BY38" s="17">
        <v>7.85E-4</v>
      </c>
      <c r="BZ38" s="17">
        <v>7.2300000000000001E-4</v>
      </c>
      <c r="CA38" s="17">
        <v>6.4499999999999996E-4</v>
      </c>
      <c r="CB38" s="17">
        <v>7.2800000000000002E-4</v>
      </c>
      <c r="CC38" s="17">
        <v>7.8100000000000001E-4</v>
      </c>
      <c r="CD38" s="17">
        <v>7.6300000000000001E-4</v>
      </c>
      <c r="CE38" s="17">
        <v>5.9999999999999995E-4</v>
      </c>
      <c r="CF38" s="17">
        <v>4.5899999999999999E-4</v>
      </c>
      <c r="CG38" s="17">
        <v>9.6000000000000002E-4</v>
      </c>
      <c r="CH38" s="17">
        <v>3.1399999999999999E-4</v>
      </c>
      <c r="CI38" s="17">
        <v>2.5300000000000002E-4</v>
      </c>
      <c r="CJ38" s="17">
        <v>4.1599999999999997E-4</v>
      </c>
      <c r="CK38" s="17">
        <v>2.2599999999999999E-4</v>
      </c>
      <c r="CL38" s="17">
        <v>1.95E-4</v>
      </c>
      <c r="CM38" s="17">
        <v>9.5000000000000005E-5</v>
      </c>
      <c r="CN38" s="17">
        <v>1.3100000000000001E-4</v>
      </c>
      <c r="CO38" s="17">
        <v>1.3899999999999999E-4</v>
      </c>
      <c r="CP38" s="17">
        <v>1.07E-4</v>
      </c>
      <c r="CQ38" s="17">
        <v>1.21E-4</v>
      </c>
      <c r="CT38" s="20" t="s">
        <v>13</v>
      </c>
      <c r="CU38" s="17">
        <v>2.1210000000000001E-3</v>
      </c>
      <c r="CV38" s="17">
        <v>1.513E-3</v>
      </c>
      <c r="CW38" s="17">
        <v>1.8680000000000001E-3</v>
      </c>
      <c r="CX38" s="17">
        <v>2.1419999999999998E-3</v>
      </c>
      <c r="CY38" s="17">
        <v>4.1580000000000002E-3</v>
      </c>
      <c r="CZ38" s="17">
        <v>3.6600000000000001E-3</v>
      </c>
      <c r="DA38" s="17">
        <v>3.313E-3</v>
      </c>
      <c r="DB38" s="17">
        <v>2.1719999999999999E-3</v>
      </c>
      <c r="DC38" s="17">
        <v>1.952E-3</v>
      </c>
      <c r="DD38" s="17">
        <v>3.1289999999999998E-3</v>
      </c>
      <c r="DE38" s="17">
        <v>2.689E-3</v>
      </c>
      <c r="DF38" s="17">
        <v>1.591E-3</v>
      </c>
      <c r="DG38" s="17">
        <v>2.5279999999999999E-3</v>
      </c>
      <c r="DH38" s="17">
        <v>1.0920000000000001E-3</v>
      </c>
      <c r="DI38" s="17">
        <v>9.4600000000000001E-4</v>
      </c>
      <c r="DJ38" s="17">
        <v>1.0870000000000001E-3</v>
      </c>
      <c r="DK38" s="17">
        <v>1.2440000000000001E-3</v>
      </c>
      <c r="DL38" s="17">
        <v>1.3259999999999999E-3</v>
      </c>
      <c r="DM38" s="17">
        <v>7.1699999999999997E-4</v>
      </c>
      <c r="DN38" s="17">
        <v>7.2099999999999996E-4</v>
      </c>
      <c r="DO38" s="17">
        <v>5.3899999999999998E-4</v>
      </c>
      <c r="DR38" s="20" t="s">
        <v>13</v>
      </c>
      <c r="DS38" s="17">
        <v>2.4290000000000002E-3</v>
      </c>
      <c r="DT38" s="17">
        <v>9.3400000000000004E-4</v>
      </c>
      <c r="DU38" s="17">
        <v>9.2400000000000002E-4</v>
      </c>
      <c r="DV38" s="17">
        <v>5.0699999999999996E-4</v>
      </c>
      <c r="DW38" s="17">
        <v>6.5499999999999998E-4</v>
      </c>
      <c r="DX38" s="17">
        <v>1.3519999999999999E-3</v>
      </c>
      <c r="DY38" s="17">
        <v>1.078E-3</v>
      </c>
      <c r="DZ38" s="17">
        <v>9.6599999999999995E-4</v>
      </c>
      <c r="EA38" s="17">
        <v>1.5690000000000001E-3</v>
      </c>
      <c r="EB38" s="17">
        <v>2.0049999999999998E-3</v>
      </c>
      <c r="EC38" s="17">
        <v>1.9689999999999998E-3</v>
      </c>
      <c r="ED38" s="17">
        <v>2.0790000000000001E-3</v>
      </c>
      <c r="EE38" s="17">
        <v>7.6000000000000004E-4</v>
      </c>
      <c r="EF38" s="17">
        <v>9.7300000000000002E-4</v>
      </c>
      <c r="EG38" s="17">
        <v>6.5099999999999999E-4</v>
      </c>
      <c r="EH38" s="17">
        <v>5.3399999999999997E-4</v>
      </c>
      <c r="EI38" s="17">
        <v>1.06E-4</v>
      </c>
      <c r="EJ38" s="17">
        <v>6.3999999999999997E-5</v>
      </c>
      <c r="EK38" s="17">
        <v>7.2999999999999999E-5</v>
      </c>
      <c r="EL38" s="17">
        <v>4.5199999999999998E-4</v>
      </c>
      <c r="EM38" s="17">
        <v>2.8299999999999999E-4</v>
      </c>
      <c r="EP38" s="20" t="s">
        <v>13</v>
      </c>
      <c r="EQ38" s="17">
        <v>5.3933000000000002E-2</v>
      </c>
      <c r="ER38" s="17">
        <v>6.1224000000000001E-2</v>
      </c>
      <c r="ES38" s="17">
        <v>1.9990999999999998E-2</v>
      </c>
      <c r="ET38" s="17">
        <v>1.8024999999999999E-2</v>
      </c>
      <c r="EU38" s="17">
        <v>2.8087999999999998E-2</v>
      </c>
      <c r="EV38" s="17">
        <v>3.8803999999999998E-2</v>
      </c>
      <c r="EW38" s="17">
        <v>3.696E-2</v>
      </c>
      <c r="EX38" s="17">
        <v>3.7874999999999999E-2</v>
      </c>
      <c r="EY38" s="17">
        <v>2.6526000000000001E-2</v>
      </c>
      <c r="EZ38" s="17">
        <v>2.4445000000000001E-2</v>
      </c>
      <c r="FA38" s="17">
        <v>1.9046E-2</v>
      </c>
      <c r="FB38" s="17">
        <v>1.5067000000000001E-2</v>
      </c>
      <c r="FC38" s="17">
        <v>1.2423E-2</v>
      </c>
      <c r="FD38" s="17">
        <v>1.2194999999999999E-2</v>
      </c>
      <c r="FE38" s="17">
        <v>1.1046E-2</v>
      </c>
      <c r="FF38" s="17">
        <v>1.0668E-2</v>
      </c>
      <c r="FG38" s="17">
        <v>7.6400000000000001E-3</v>
      </c>
      <c r="FH38" s="17">
        <v>5.2719999999999998E-3</v>
      </c>
      <c r="FI38" s="17">
        <v>5.8279999999999998E-3</v>
      </c>
      <c r="FJ38" s="17">
        <v>5.1970000000000002E-3</v>
      </c>
      <c r="FK38" s="17">
        <v>4.1060000000000003E-3</v>
      </c>
    </row>
    <row r="39" spans="1:167" ht="14.5">
      <c r="B39" s="20" t="s">
        <v>14</v>
      </c>
      <c r="C39" s="17">
        <v>5.8729999999999997E-3</v>
      </c>
      <c r="D39" s="17">
        <v>6.0730000000000003E-3</v>
      </c>
      <c r="E39" s="17">
        <v>5.4039999999999999E-3</v>
      </c>
      <c r="F39" s="17">
        <v>4.5240000000000002E-3</v>
      </c>
      <c r="G39" s="17">
        <v>3.7420000000000001E-3</v>
      </c>
      <c r="H39" s="17">
        <v>4.9309999999999996E-3</v>
      </c>
      <c r="I39" s="17">
        <v>5.2110000000000004E-3</v>
      </c>
      <c r="J39" s="17">
        <v>4.9699999999999996E-3</v>
      </c>
      <c r="K39" s="17">
        <v>4.6059999999999999E-3</v>
      </c>
      <c r="L39" s="17">
        <v>4.3810000000000003E-3</v>
      </c>
      <c r="M39" s="17">
        <v>5.3569999999999998E-3</v>
      </c>
      <c r="N39" s="17">
        <v>4.1469999999999996E-3</v>
      </c>
      <c r="O39" s="17">
        <v>3.9579999999999997E-3</v>
      </c>
      <c r="P39" s="17">
        <v>3.571E-3</v>
      </c>
      <c r="Q39" s="17">
        <v>3.2139999999999998E-3</v>
      </c>
      <c r="R39" s="17">
        <v>3.9100000000000003E-3</v>
      </c>
      <c r="S39" s="17">
        <v>4.1279999999999997E-3</v>
      </c>
      <c r="T39" s="17">
        <v>3.8379999999999998E-3</v>
      </c>
      <c r="U39" s="17">
        <v>1.31E-3</v>
      </c>
      <c r="V39" s="17">
        <v>1.7080000000000001E-3</v>
      </c>
      <c r="W39" s="17">
        <v>1.516E-3</v>
      </c>
      <c r="Z39" s="20" t="s">
        <v>14</v>
      </c>
      <c r="AA39" s="17">
        <v>2.0089999999999999E-3</v>
      </c>
      <c r="AB39" s="17">
        <v>2.1640000000000001E-3</v>
      </c>
      <c r="AC39" s="17">
        <v>2.2499999999999998E-3</v>
      </c>
      <c r="AD39" s="17">
        <v>1.5200000000000001E-3</v>
      </c>
      <c r="AE39" s="17">
        <v>1.5479999999999999E-3</v>
      </c>
      <c r="AF39" s="17">
        <v>2.892E-3</v>
      </c>
      <c r="AG39" s="17">
        <v>2.6779999999999998E-3</v>
      </c>
      <c r="AH39" s="17">
        <v>2.931E-3</v>
      </c>
      <c r="AI39" s="17">
        <v>2.5219999999999999E-3</v>
      </c>
      <c r="AJ39" s="17">
        <v>2.3640000000000002E-3</v>
      </c>
      <c r="AK39" s="17">
        <v>3.2629999999999998E-3</v>
      </c>
      <c r="AL39" s="17">
        <v>3.3679999999999999E-3</v>
      </c>
      <c r="AM39" s="17">
        <v>3.7239999999999999E-3</v>
      </c>
      <c r="AN39" s="17">
        <v>3.6740000000000002E-3</v>
      </c>
      <c r="AO39" s="17">
        <v>3.5200000000000001E-3</v>
      </c>
      <c r="AP39" s="17">
        <v>3.7399999999999998E-3</v>
      </c>
      <c r="AQ39" s="17">
        <v>4.2030000000000001E-3</v>
      </c>
      <c r="AR39" s="17">
        <v>3.846E-3</v>
      </c>
      <c r="AS39" s="17">
        <v>4.0629999999999998E-3</v>
      </c>
      <c r="AT39" s="17">
        <v>4.2209999999999999E-3</v>
      </c>
      <c r="AU39" s="17">
        <v>3.6099999999999999E-3</v>
      </c>
      <c r="AX39" s="20" t="s">
        <v>14</v>
      </c>
      <c r="AY39" s="17">
        <v>1.5842999999999999E-2</v>
      </c>
      <c r="AZ39" s="17">
        <v>1.8867999999999999E-2</v>
      </c>
      <c r="BA39" s="17">
        <v>1.7090999999999999E-2</v>
      </c>
      <c r="BB39" s="17">
        <v>1.9962000000000001E-2</v>
      </c>
      <c r="BC39" s="17">
        <v>2.0671999999999999E-2</v>
      </c>
      <c r="BD39" s="17">
        <v>2.6742999999999999E-2</v>
      </c>
      <c r="BE39" s="17">
        <v>3.5409999999999997E-2</v>
      </c>
      <c r="BF39" s="17">
        <v>3.7880999999999998E-2</v>
      </c>
      <c r="BG39" s="17">
        <v>3.7713999999999998E-2</v>
      </c>
      <c r="BH39" s="17">
        <v>3.5651000000000002E-2</v>
      </c>
      <c r="BI39" s="17">
        <v>4.0808999999999998E-2</v>
      </c>
      <c r="BJ39" s="17">
        <v>4.9852E-2</v>
      </c>
      <c r="BK39" s="17">
        <v>6.7159999999999997E-2</v>
      </c>
      <c r="BL39" s="17">
        <v>4.1554000000000001E-2</v>
      </c>
      <c r="BM39" s="17">
        <v>3.5729999999999998E-2</v>
      </c>
      <c r="BN39" s="17">
        <v>3.8710000000000001E-2</v>
      </c>
      <c r="BO39" s="17">
        <v>5.7905999999999999E-2</v>
      </c>
      <c r="BP39" s="17">
        <v>5.6871999999999999E-2</v>
      </c>
      <c r="BQ39" s="17">
        <v>4.2358E-2</v>
      </c>
      <c r="BR39" s="17">
        <v>4.1815999999999999E-2</v>
      </c>
      <c r="BS39" s="17">
        <v>4.8064999999999997E-2</v>
      </c>
      <c r="BV39" s="20" t="s">
        <v>14</v>
      </c>
      <c r="BW39" s="17">
        <v>8.7299999999999997E-4</v>
      </c>
      <c r="BX39" s="17">
        <v>1.0460000000000001E-3</v>
      </c>
      <c r="BY39" s="17">
        <v>8.3000000000000001E-4</v>
      </c>
      <c r="BZ39" s="17">
        <v>7.9199999999999995E-4</v>
      </c>
      <c r="CA39" s="17">
        <v>9.4300000000000004E-4</v>
      </c>
      <c r="CB39" s="17">
        <v>8.6899999999999998E-4</v>
      </c>
      <c r="CC39" s="17">
        <v>9.2100000000000005E-4</v>
      </c>
      <c r="CD39" s="17">
        <v>9.8999999999999999E-4</v>
      </c>
      <c r="CE39" s="17">
        <v>9.6900000000000003E-4</v>
      </c>
      <c r="CF39" s="17">
        <v>8.2700000000000004E-4</v>
      </c>
      <c r="CG39" s="17">
        <v>5.7700000000000004E-4</v>
      </c>
      <c r="CH39" s="17">
        <v>4.15E-4</v>
      </c>
      <c r="CI39" s="17">
        <v>4.15E-4</v>
      </c>
      <c r="CJ39" s="17">
        <v>3.2000000000000003E-4</v>
      </c>
      <c r="CK39" s="17">
        <v>2.14E-4</v>
      </c>
      <c r="CL39" s="17">
        <v>2.12E-4</v>
      </c>
      <c r="CM39" s="17">
        <v>1.45E-4</v>
      </c>
      <c r="CN39" s="17">
        <v>2.34E-4</v>
      </c>
      <c r="CO39" s="17">
        <v>2.4600000000000002E-4</v>
      </c>
      <c r="CP39" s="17">
        <v>2.32E-4</v>
      </c>
      <c r="CQ39" s="17">
        <v>2.6600000000000001E-4</v>
      </c>
      <c r="CT39" s="20" t="s">
        <v>14</v>
      </c>
      <c r="CU39" s="17">
        <v>1.0175E-2</v>
      </c>
      <c r="CV39" s="17">
        <v>1.3369000000000001E-2</v>
      </c>
      <c r="CW39" s="17">
        <v>1.3816999999999999E-2</v>
      </c>
      <c r="CX39" s="17">
        <v>1.3416000000000001E-2</v>
      </c>
      <c r="CY39" s="17">
        <v>1.5945999999999998E-2</v>
      </c>
      <c r="CZ39" s="17">
        <v>1.2632000000000001E-2</v>
      </c>
      <c r="DA39" s="17">
        <v>1.7333999999999999E-2</v>
      </c>
      <c r="DB39" s="17">
        <v>1.7163999999999999E-2</v>
      </c>
      <c r="DC39" s="17">
        <v>1.7885000000000002E-2</v>
      </c>
      <c r="DD39" s="17">
        <v>1.4101000000000001E-2</v>
      </c>
      <c r="DE39" s="17">
        <v>1.6771000000000001E-2</v>
      </c>
      <c r="DF39" s="17">
        <v>8.0590000000000002E-3</v>
      </c>
      <c r="DG39" s="17">
        <v>6.7629999999999999E-3</v>
      </c>
      <c r="DH39" s="17">
        <v>4.581E-3</v>
      </c>
      <c r="DI39" s="17">
        <v>4.019E-3</v>
      </c>
      <c r="DJ39" s="17">
        <v>3.787E-3</v>
      </c>
      <c r="DK39" s="17">
        <v>3.3400000000000001E-3</v>
      </c>
      <c r="DL39" s="17">
        <v>2.6050000000000001E-3</v>
      </c>
      <c r="DM39" s="17">
        <v>2.7599999999999999E-3</v>
      </c>
      <c r="DN39" s="17">
        <v>3.1580000000000002E-3</v>
      </c>
      <c r="DO39" s="17">
        <v>2.2039999999999998E-3</v>
      </c>
      <c r="DR39" s="20" t="s">
        <v>14</v>
      </c>
      <c r="DS39" s="17">
        <v>7.9469999999999992E-3</v>
      </c>
      <c r="DT39" s="17">
        <v>1.7939E-2</v>
      </c>
      <c r="DU39" s="17">
        <v>9.9609999999999994E-3</v>
      </c>
      <c r="DV39" s="17">
        <v>1.0059999999999999E-2</v>
      </c>
      <c r="DW39" s="17">
        <v>1.0735E-2</v>
      </c>
      <c r="DX39" s="17">
        <v>7.8729999999999998E-3</v>
      </c>
      <c r="DY39" s="17">
        <v>8.5240000000000003E-3</v>
      </c>
      <c r="DZ39" s="17">
        <v>1.3476E-2</v>
      </c>
      <c r="EA39" s="17">
        <v>1.6272999999999999E-2</v>
      </c>
      <c r="EB39" s="17">
        <v>1.7819999999999999E-2</v>
      </c>
      <c r="EC39" s="17">
        <v>2.1614000000000001E-2</v>
      </c>
      <c r="ED39" s="17">
        <v>2.2433999999999999E-2</v>
      </c>
      <c r="EE39" s="17">
        <v>2.0965999999999999E-2</v>
      </c>
      <c r="EF39" s="17">
        <v>1.5476999999999999E-2</v>
      </c>
      <c r="EG39" s="17">
        <v>1.1446E-2</v>
      </c>
      <c r="EH39" s="17">
        <v>1.0251E-2</v>
      </c>
      <c r="EI39" s="17">
        <v>8.3899999999999999E-3</v>
      </c>
      <c r="EJ39" s="17">
        <v>7.6420000000000004E-3</v>
      </c>
      <c r="EK39" s="17">
        <v>8.4519999999999994E-3</v>
      </c>
      <c r="EL39" s="17">
        <v>7.9469999999999992E-3</v>
      </c>
      <c r="EM39" s="17">
        <v>7.7920000000000003E-3</v>
      </c>
      <c r="EP39" s="20" t="s">
        <v>14</v>
      </c>
      <c r="EQ39" s="17">
        <v>4.6319999999999998E-3</v>
      </c>
      <c r="ER39" s="17">
        <v>4.8329999999999996E-3</v>
      </c>
      <c r="ES39" s="17">
        <v>5.9119999999999997E-3</v>
      </c>
      <c r="ET39" s="17">
        <v>5.4070000000000003E-3</v>
      </c>
      <c r="EU39" s="17">
        <v>4.666E-3</v>
      </c>
      <c r="EV39" s="17">
        <v>1.4289E-2</v>
      </c>
      <c r="EW39" s="17">
        <v>7.0559999999999998E-3</v>
      </c>
      <c r="EX39" s="17">
        <v>6.3870000000000003E-3</v>
      </c>
      <c r="EY39" s="17">
        <v>6.0780000000000001E-3</v>
      </c>
      <c r="EZ39" s="17">
        <v>5.1840000000000002E-3</v>
      </c>
      <c r="FA39" s="17">
        <v>6.3829999999999998E-3</v>
      </c>
      <c r="FB39" s="17">
        <v>6.1130000000000004E-3</v>
      </c>
      <c r="FC39" s="17">
        <v>6.77E-3</v>
      </c>
      <c r="FD39" s="17">
        <v>7.2509999999999996E-3</v>
      </c>
      <c r="FE39" s="17">
        <v>7.2379999999999996E-3</v>
      </c>
      <c r="FF39" s="17">
        <v>9.0740000000000005E-3</v>
      </c>
      <c r="FG39" s="17">
        <v>8.7939999999999997E-3</v>
      </c>
      <c r="FH39" s="17">
        <v>1.0984000000000001E-2</v>
      </c>
      <c r="FI39" s="17">
        <v>1.821E-2</v>
      </c>
      <c r="FJ39" s="17">
        <v>1.7514999999999999E-2</v>
      </c>
      <c r="FK39" s="17">
        <v>1.5193999999999999E-2</v>
      </c>
    </row>
    <row r="40" spans="1:167">
      <c r="B40" s="20" t="s">
        <v>15</v>
      </c>
      <c r="C40" s="17">
        <v>1.9737000000000001E-2</v>
      </c>
      <c r="D40" s="17">
        <v>1.6166E-2</v>
      </c>
      <c r="E40" s="17">
        <v>1.3747000000000001E-2</v>
      </c>
      <c r="F40" s="17">
        <v>1.1707E-2</v>
      </c>
      <c r="G40" s="17">
        <v>1.4548999999999999E-2</v>
      </c>
      <c r="H40" s="17">
        <v>1.6577999999999999E-2</v>
      </c>
      <c r="I40" s="17">
        <v>1.9007E-2</v>
      </c>
      <c r="J40" s="17">
        <v>2.3521E-2</v>
      </c>
      <c r="K40" s="17">
        <v>2.0792999999999999E-2</v>
      </c>
      <c r="L40" s="17">
        <v>2.0820000000000002E-2</v>
      </c>
      <c r="M40" s="17">
        <v>2.0039999999999999E-2</v>
      </c>
      <c r="N40" s="17">
        <v>1.8987E-2</v>
      </c>
      <c r="O40" s="17">
        <v>1.9879000000000001E-2</v>
      </c>
      <c r="P40" s="17">
        <v>1.9455E-2</v>
      </c>
      <c r="Q40" s="17">
        <v>1.5552E-2</v>
      </c>
      <c r="R40" s="17">
        <v>1.4404E-2</v>
      </c>
      <c r="S40" s="17">
        <v>1.2765E-2</v>
      </c>
      <c r="T40" s="17">
        <v>1.0567E-2</v>
      </c>
      <c r="U40" s="17">
        <v>1.0532E-2</v>
      </c>
      <c r="V40" s="17">
        <v>8.8310000000000003E-3</v>
      </c>
      <c r="W40" s="17">
        <v>8.7670000000000005E-3</v>
      </c>
      <c r="Z40" s="20" t="s">
        <v>15</v>
      </c>
      <c r="AA40" s="17">
        <v>4.8329999999999996E-3</v>
      </c>
      <c r="AB40" s="17">
        <v>4.4860000000000004E-3</v>
      </c>
      <c r="AC40" s="17">
        <v>4.437E-3</v>
      </c>
      <c r="AD40" s="17">
        <v>3.6129999999999999E-3</v>
      </c>
      <c r="AE40" s="17">
        <v>3.79E-3</v>
      </c>
      <c r="AF40" s="17">
        <v>5.306E-3</v>
      </c>
      <c r="AG40" s="17">
        <v>7.0320000000000001E-3</v>
      </c>
      <c r="AH40" s="17">
        <v>8.1580000000000003E-3</v>
      </c>
      <c r="AI40" s="17">
        <v>8.9730000000000001E-3</v>
      </c>
      <c r="AJ40" s="17">
        <v>9.4590000000000004E-3</v>
      </c>
      <c r="AK40" s="17">
        <v>9.3869999999999995E-3</v>
      </c>
      <c r="AL40" s="17">
        <v>9.6039999999999997E-3</v>
      </c>
      <c r="AM40" s="17">
        <v>8.3750000000000005E-3</v>
      </c>
      <c r="AN40" s="17">
        <v>7.6379999999999998E-3</v>
      </c>
      <c r="AO40" s="17">
        <v>6.7450000000000001E-3</v>
      </c>
      <c r="AP40" s="17">
        <v>6.0169999999999998E-3</v>
      </c>
      <c r="AQ40" s="17">
        <v>5.2009999999999999E-3</v>
      </c>
      <c r="AR40" s="17">
        <v>4.1529999999999996E-3</v>
      </c>
      <c r="AS40" s="17">
        <v>3.7309999999999999E-3</v>
      </c>
      <c r="AT40" s="17">
        <v>3.1229999999999999E-3</v>
      </c>
      <c r="AU40" s="17">
        <v>3.0019999999999999E-3</v>
      </c>
      <c r="AX40" s="20" t="s">
        <v>15</v>
      </c>
      <c r="AY40" s="17">
        <v>1.8421E-2</v>
      </c>
      <c r="AZ40" s="17">
        <v>1.9238999999999999E-2</v>
      </c>
      <c r="BA40" s="17">
        <v>1.6905E-2</v>
      </c>
      <c r="BB40" s="17">
        <v>1.6454E-2</v>
      </c>
      <c r="BC40" s="17">
        <v>1.7526E-2</v>
      </c>
      <c r="BD40" s="17">
        <v>1.7992999999999999E-2</v>
      </c>
      <c r="BE40" s="17">
        <v>2.0792000000000001E-2</v>
      </c>
      <c r="BF40" s="17">
        <v>2.3049E-2</v>
      </c>
      <c r="BG40" s="17">
        <v>2.2089000000000001E-2</v>
      </c>
      <c r="BH40" s="17">
        <v>2.2630000000000001E-2</v>
      </c>
      <c r="BI40" s="17">
        <v>2.0639999999999999E-2</v>
      </c>
      <c r="BJ40" s="17">
        <v>2.0390999999999999E-2</v>
      </c>
      <c r="BK40" s="17">
        <v>1.9456999999999999E-2</v>
      </c>
      <c r="BL40" s="17">
        <v>1.5747000000000001E-2</v>
      </c>
      <c r="BM40" s="17">
        <v>1.2095E-2</v>
      </c>
      <c r="BN40" s="17">
        <v>9.6249999999999999E-3</v>
      </c>
      <c r="BO40" s="17">
        <v>7.9410000000000001E-3</v>
      </c>
      <c r="BP40" s="17">
        <v>6.4050000000000001E-3</v>
      </c>
      <c r="BQ40" s="17">
        <v>5.1520000000000003E-3</v>
      </c>
      <c r="BR40" s="17">
        <v>3.607E-3</v>
      </c>
      <c r="BS40" s="17">
        <v>3.241E-3</v>
      </c>
      <c r="BV40" s="20" t="s">
        <v>15</v>
      </c>
      <c r="BW40" s="17">
        <v>1.2520000000000001E-3</v>
      </c>
      <c r="BX40" s="17">
        <v>1.17E-3</v>
      </c>
      <c r="BY40" s="17">
        <v>1.137E-3</v>
      </c>
      <c r="BZ40" s="17">
        <v>8.8599999999999996E-4</v>
      </c>
      <c r="CA40" s="17">
        <v>1.1609999999999999E-3</v>
      </c>
      <c r="CB40" s="17">
        <v>1.291E-3</v>
      </c>
      <c r="CC40" s="17">
        <v>1.3630000000000001E-3</v>
      </c>
      <c r="CD40" s="17">
        <v>1.4E-3</v>
      </c>
      <c r="CE40" s="17">
        <v>1.2880000000000001E-3</v>
      </c>
      <c r="CF40" s="17">
        <v>1.2800000000000001E-3</v>
      </c>
      <c r="CG40" s="17">
        <v>1.1280000000000001E-3</v>
      </c>
      <c r="CH40" s="17">
        <v>9.0799999999999995E-4</v>
      </c>
      <c r="CI40" s="17">
        <v>7.54E-4</v>
      </c>
      <c r="CJ40" s="17">
        <v>6.1799999999999995E-4</v>
      </c>
      <c r="CK40" s="17">
        <v>5.1800000000000001E-4</v>
      </c>
      <c r="CL40" s="17">
        <v>5.1000000000000004E-4</v>
      </c>
      <c r="CM40" s="17">
        <v>4.9799999999999996E-4</v>
      </c>
      <c r="CN40" s="17">
        <v>5.2499999999999997E-4</v>
      </c>
      <c r="CO40" s="17">
        <v>5.5099999999999995E-4</v>
      </c>
      <c r="CP40" s="17">
        <v>5.3200000000000003E-4</v>
      </c>
      <c r="CQ40" s="17">
        <v>5.2300000000000003E-4</v>
      </c>
      <c r="CT40" s="20" t="s">
        <v>15</v>
      </c>
      <c r="CU40" s="17">
        <v>1.3990000000000001E-3</v>
      </c>
      <c r="CV40" s="17">
        <v>1.2869999999999999E-3</v>
      </c>
      <c r="CW40" s="17">
        <v>1.1900000000000001E-3</v>
      </c>
      <c r="CX40" s="17">
        <v>1.077E-3</v>
      </c>
      <c r="CY40" s="17">
        <v>9.8900000000000008E-4</v>
      </c>
      <c r="CZ40" s="17">
        <v>6.7699999999999998E-4</v>
      </c>
      <c r="DA40" s="17">
        <v>5.6499999999999996E-4</v>
      </c>
      <c r="DB40" s="17">
        <v>4.6900000000000002E-4</v>
      </c>
      <c r="DC40" s="17">
        <v>5.6700000000000001E-4</v>
      </c>
      <c r="DD40" s="17">
        <v>5.5400000000000002E-4</v>
      </c>
      <c r="DE40" s="17">
        <v>5.5000000000000003E-4</v>
      </c>
      <c r="DF40" s="17">
        <v>5.6300000000000002E-4</v>
      </c>
      <c r="DG40" s="17">
        <v>5.8600000000000004E-4</v>
      </c>
      <c r="DH40" s="17">
        <v>5.9599999999999996E-4</v>
      </c>
      <c r="DI40" s="17">
        <v>6.02E-4</v>
      </c>
      <c r="DJ40" s="17">
        <v>6.1200000000000002E-4</v>
      </c>
      <c r="DK40" s="17">
        <v>6.7900000000000002E-4</v>
      </c>
      <c r="DL40" s="17">
        <v>7.5799999999999999E-4</v>
      </c>
      <c r="DM40" s="17">
        <v>7.6099999999999996E-4</v>
      </c>
      <c r="DN40" s="17">
        <v>6.1300000000000005E-4</v>
      </c>
      <c r="DO40" s="17">
        <v>5.0600000000000005E-4</v>
      </c>
      <c r="DR40" s="20" t="s">
        <v>15</v>
      </c>
      <c r="DS40" s="17">
        <v>5.6880000000000003E-3</v>
      </c>
      <c r="DT40" s="17">
        <v>3.9569999999999996E-3</v>
      </c>
      <c r="DU40" s="17">
        <v>2.81E-3</v>
      </c>
      <c r="DV40" s="17">
        <v>1.8979999999999999E-3</v>
      </c>
      <c r="DW40" s="17">
        <v>3.1189999999999998E-3</v>
      </c>
      <c r="DX40" s="17">
        <v>4.3359999999999996E-3</v>
      </c>
      <c r="DY40" s="17">
        <v>5.2290000000000001E-3</v>
      </c>
      <c r="DZ40" s="17">
        <v>6.5059999999999996E-3</v>
      </c>
      <c r="EA40" s="17">
        <v>6.6E-3</v>
      </c>
      <c r="EB40" s="17">
        <v>6.7380000000000001E-3</v>
      </c>
      <c r="EC40" s="17">
        <v>6.3420000000000004E-3</v>
      </c>
      <c r="ED40" s="17">
        <v>5.6360000000000004E-3</v>
      </c>
      <c r="EE40" s="17">
        <v>5.0179999999999999E-3</v>
      </c>
      <c r="EF40" s="17">
        <v>4.1900000000000001E-3</v>
      </c>
      <c r="EG40" s="17">
        <v>3.728E-3</v>
      </c>
      <c r="EH40" s="17">
        <v>3.1540000000000001E-3</v>
      </c>
      <c r="EI40" s="17">
        <v>8.6169999999999997E-3</v>
      </c>
      <c r="EJ40" s="17">
        <v>1.4529E-2</v>
      </c>
      <c r="EK40" s="17">
        <v>1.0408000000000001E-2</v>
      </c>
      <c r="EL40" s="17">
        <v>6.8570000000000002E-3</v>
      </c>
      <c r="EM40" s="17">
        <v>7.0489999999999997E-3</v>
      </c>
      <c r="EP40" s="20" t="s">
        <v>15</v>
      </c>
      <c r="EQ40" s="17">
        <v>1.4919999999999999E-2</v>
      </c>
      <c r="ER40" s="17">
        <v>1.3269E-2</v>
      </c>
      <c r="ES40" s="17">
        <v>1.3101E-2</v>
      </c>
      <c r="ET40" s="17">
        <v>1.2086E-2</v>
      </c>
      <c r="EU40" s="17">
        <v>1.0277E-2</v>
      </c>
      <c r="EV40" s="17">
        <v>8.9700000000000005E-3</v>
      </c>
      <c r="EW40" s="17">
        <v>7.1890000000000001E-3</v>
      </c>
      <c r="EX40" s="17">
        <v>6.3449999999999999E-3</v>
      </c>
      <c r="EY40" s="17">
        <v>5.5240000000000003E-3</v>
      </c>
      <c r="EZ40" s="17">
        <v>5.0000000000000001E-3</v>
      </c>
      <c r="FA40" s="17">
        <v>4.3030000000000004E-3</v>
      </c>
      <c r="FB40" s="17">
        <v>4.0090000000000004E-3</v>
      </c>
      <c r="FC40" s="17">
        <v>3.63E-3</v>
      </c>
      <c r="FD40" s="17">
        <v>3.251E-3</v>
      </c>
      <c r="FE40" s="17">
        <v>2.9090000000000001E-3</v>
      </c>
      <c r="FF40" s="17">
        <v>2.444E-3</v>
      </c>
      <c r="FG40" s="17">
        <v>2.7079999999999999E-3</v>
      </c>
      <c r="FH40" s="17">
        <v>3.4610000000000001E-3</v>
      </c>
      <c r="FI40" s="17">
        <v>2.9940000000000001E-3</v>
      </c>
      <c r="FJ40" s="17">
        <v>2.787E-3</v>
      </c>
      <c r="FK40" s="17">
        <v>2.8400000000000001E-3</v>
      </c>
    </row>
    <row r="41" spans="1:167">
      <c r="B41" s="10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Z41" s="10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X41" s="10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V41" s="10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T41" s="10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R41" s="10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P41" s="10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</row>
    <row r="42" spans="1:167" ht="13">
      <c r="A42" s="7"/>
      <c r="B42" s="13" t="s">
        <v>23</v>
      </c>
      <c r="C42" s="22">
        <v>33.870992999999999</v>
      </c>
      <c r="D42" s="22">
        <v>34.422007000000001</v>
      </c>
      <c r="E42" s="22">
        <v>35.0259</v>
      </c>
      <c r="F42" s="22">
        <v>33.318116000000003</v>
      </c>
      <c r="G42" s="22">
        <v>32.355325000000001</v>
      </c>
      <c r="H42" s="22">
        <v>30.947752999999999</v>
      </c>
      <c r="I42" s="22">
        <v>32.491101999999998</v>
      </c>
      <c r="J42" s="22">
        <v>35.588152000000001</v>
      </c>
      <c r="K42" s="22">
        <v>34.788075999999997</v>
      </c>
      <c r="L42" s="22">
        <v>34.490765000000003</v>
      </c>
      <c r="M42" s="22">
        <v>36.249454</v>
      </c>
      <c r="N42" s="22">
        <v>37.500746999999997</v>
      </c>
      <c r="O42" s="22">
        <v>34.580536000000002</v>
      </c>
      <c r="P42" s="22">
        <v>30.715638999999999</v>
      </c>
      <c r="Q42" s="22">
        <v>28.390884</v>
      </c>
      <c r="R42" s="22">
        <v>27.105851000000001</v>
      </c>
      <c r="S42" s="22">
        <v>25.764253</v>
      </c>
      <c r="T42" s="22">
        <v>26.234518000000001</v>
      </c>
      <c r="U42" s="22">
        <v>27.052392999999999</v>
      </c>
      <c r="V42" s="22">
        <v>27.111243000000002</v>
      </c>
      <c r="W42" s="22">
        <v>26.694648999999998</v>
      </c>
      <c r="Y42" s="7"/>
      <c r="Z42" s="13" t="s">
        <v>23</v>
      </c>
      <c r="AA42" s="22">
        <v>16.622309000000001</v>
      </c>
      <c r="AB42" s="22">
        <v>15.688661</v>
      </c>
      <c r="AC42" s="22">
        <v>15.353033999999999</v>
      </c>
      <c r="AD42" s="22">
        <v>14.388693999999999</v>
      </c>
      <c r="AE42" s="22">
        <v>15.554442999999999</v>
      </c>
      <c r="AF42" s="22">
        <v>14.467229</v>
      </c>
      <c r="AG42" s="22">
        <v>13.439741</v>
      </c>
      <c r="AH42" s="22">
        <v>12.946755</v>
      </c>
      <c r="AI42" s="22">
        <v>11.888109</v>
      </c>
      <c r="AJ42" s="22">
        <v>11.351086</v>
      </c>
      <c r="AK42" s="22">
        <v>10.168896</v>
      </c>
      <c r="AL42" s="22">
        <v>8.6030850000000001</v>
      </c>
      <c r="AM42" s="22">
        <v>7.8844110000000001</v>
      </c>
      <c r="AN42" s="22">
        <v>6.843998</v>
      </c>
      <c r="AO42" s="22">
        <v>6.0167020000000004</v>
      </c>
      <c r="AP42" s="22">
        <v>5.9203109999999999</v>
      </c>
      <c r="AQ42" s="22">
        <v>6.1389820000000004</v>
      </c>
      <c r="AR42" s="22">
        <v>5.865653</v>
      </c>
      <c r="AS42" s="22">
        <v>5.7607699999999999</v>
      </c>
      <c r="AT42" s="22">
        <v>5.9506370000000004</v>
      </c>
      <c r="AU42" s="22">
        <v>5.4961890000000002</v>
      </c>
      <c r="AW42" s="7"/>
      <c r="AX42" s="13" t="s">
        <v>23</v>
      </c>
      <c r="AY42" s="22">
        <v>42.184387000000001</v>
      </c>
      <c r="AZ42" s="22">
        <v>42.421067999999998</v>
      </c>
      <c r="BA42" s="22">
        <v>42.897731999999998</v>
      </c>
      <c r="BB42" s="22">
        <v>42.790432000000003</v>
      </c>
      <c r="BC42" s="22">
        <v>42.486697999999997</v>
      </c>
      <c r="BD42" s="22">
        <v>43.328786000000001</v>
      </c>
      <c r="BE42" s="22">
        <v>43.210731000000003</v>
      </c>
      <c r="BF42" s="22">
        <v>43.564419999999998</v>
      </c>
      <c r="BG42" s="22">
        <v>43.370775999999999</v>
      </c>
      <c r="BH42" s="22">
        <v>42.840166000000004</v>
      </c>
      <c r="BI42" s="22">
        <v>42.982951</v>
      </c>
      <c r="BJ42" s="22">
        <v>43.481144999999998</v>
      </c>
      <c r="BK42" s="22">
        <v>43.230828000000002</v>
      </c>
      <c r="BL42" s="22">
        <v>43.348799</v>
      </c>
      <c r="BM42" s="22">
        <v>42.955770000000001</v>
      </c>
      <c r="BN42" s="22">
        <v>43.314363</v>
      </c>
      <c r="BO42" s="22">
        <v>43.796514999999999</v>
      </c>
      <c r="BP42" s="22">
        <v>43.839036999999998</v>
      </c>
      <c r="BQ42" s="22">
        <v>44.586182999999998</v>
      </c>
      <c r="BR42" s="22">
        <v>43.554048000000002</v>
      </c>
      <c r="BS42" s="22">
        <v>43.473433</v>
      </c>
      <c r="BU42" s="7"/>
      <c r="BV42" s="13" t="s">
        <v>23</v>
      </c>
      <c r="BW42" s="22">
        <v>35.962446</v>
      </c>
      <c r="BX42" s="22">
        <v>35.087291</v>
      </c>
      <c r="BY42" s="22">
        <v>34.677070999999998</v>
      </c>
      <c r="BZ42" s="22">
        <v>34.212327999999999</v>
      </c>
      <c r="CA42" s="22">
        <v>33.334980999999999</v>
      </c>
      <c r="CB42" s="22">
        <v>32.242145999999998</v>
      </c>
      <c r="CC42" s="22">
        <v>31.474858000000001</v>
      </c>
      <c r="CD42" s="22">
        <v>28.915879</v>
      </c>
      <c r="CE42" s="22">
        <v>28.639244000000001</v>
      </c>
      <c r="CF42" s="22">
        <v>27.569274</v>
      </c>
      <c r="CG42" s="22">
        <v>27.434839</v>
      </c>
      <c r="CH42" s="22">
        <v>27.685365999999998</v>
      </c>
      <c r="CI42" s="22">
        <v>28.139455000000002</v>
      </c>
      <c r="CJ42" s="22">
        <v>27.567917999999999</v>
      </c>
      <c r="CK42" s="22">
        <v>27.433807000000002</v>
      </c>
      <c r="CL42" s="22">
        <v>27.213338</v>
      </c>
      <c r="CM42" s="22">
        <v>27.869237999999999</v>
      </c>
      <c r="CN42" s="22">
        <v>28.512792000000001</v>
      </c>
      <c r="CO42" s="22">
        <v>28.173753000000001</v>
      </c>
      <c r="CP42" s="22">
        <v>27.923970000000001</v>
      </c>
      <c r="CQ42" s="22">
        <v>27.916857</v>
      </c>
      <c r="CS42" s="7"/>
      <c r="CT42" s="13" t="s">
        <v>23</v>
      </c>
      <c r="CU42" s="22">
        <v>44.499817</v>
      </c>
      <c r="CV42" s="22">
        <v>44.914420999999997</v>
      </c>
      <c r="CW42" s="22">
        <v>44.782052999999998</v>
      </c>
      <c r="CX42" s="22">
        <v>44.316906000000003</v>
      </c>
      <c r="CY42" s="22">
        <v>44.477291999999998</v>
      </c>
      <c r="CZ42" s="22">
        <v>44.306640999999999</v>
      </c>
      <c r="DA42" s="22">
        <v>45.024192999999997</v>
      </c>
      <c r="DB42" s="22">
        <v>44.667647000000002</v>
      </c>
      <c r="DC42" s="22">
        <v>44.991069000000003</v>
      </c>
      <c r="DD42" s="22">
        <v>44.751688999999999</v>
      </c>
      <c r="DE42" s="22">
        <v>45.535240999999999</v>
      </c>
      <c r="DF42" s="22">
        <v>45.079608</v>
      </c>
      <c r="DG42" s="22">
        <v>45.106776000000004</v>
      </c>
      <c r="DH42" s="22">
        <v>44.909337999999998</v>
      </c>
      <c r="DI42" s="22">
        <v>44.682865</v>
      </c>
      <c r="DJ42" s="22">
        <v>44.665554</v>
      </c>
      <c r="DK42" s="22">
        <v>45.311726999999998</v>
      </c>
      <c r="DL42" s="22">
        <v>45.625146000000001</v>
      </c>
      <c r="DM42" s="22">
        <v>45.913139999999999</v>
      </c>
      <c r="DN42" s="22">
        <v>46.101050999999998</v>
      </c>
      <c r="DO42" s="22">
        <v>45.899836999999998</v>
      </c>
      <c r="DQ42" s="7"/>
      <c r="DR42" s="13" t="s">
        <v>23</v>
      </c>
      <c r="DS42" s="22">
        <v>49.702004000000002</v>
      </c>
      <c r="DT42" s="22">
        <v>49.587983000000001</v>
      </c>
      <c r="DU42" s="22">
        <v>49.537542000000002</v>
      </c>
      <c r="DV42" s="22">
        <v>49.389589000000001</v>
      </c>
      <c r="DW42" s="22">
        <v>49.280282999999997</v>
      </c>
      <c r="DX42" s="22">
        <v>49.049616</v>
      </c>
      <c r="DY42" s="22">
        <v>48.926256000000002</v>
      </c>
      <c r="DZ42" s="22">
        <v>48.939791</v>
      </c>
      <c r="EA42" s="22">
        <v>48.894106000000001</v>
      </c>
      <c r="EB42" s="22">
        <v>48.936112999999999</v>
      </c>
      <c r="EC42" s="22">
        <v>48.943342999999999</v>
      </c>
      <c r="ED42" s="22">
        <v>48.884963999999997</v>
      </c>
      <c r="EE42" s="22">
        <v>48.861933999999998</v>
      </c>
      <c r="EF42" s="22">
        <v>48.704963999999997</v>
      </c>
      <c r="EG42" s="22">
        <v>48.446379999999998</v>
      </c>
      <c r="EH42" s="22">
        <v>48.330022999999997</v>
      </c>
      <c r="EI42" s="22">
        <v>48.373615000000001</v>
      </c>
      <c r="EJ42" s="22">
        <v>48.543734999999998</v>
      </c>
      <c r="EK42" s="22">
        <v>48.470660000000002</v>
      </c>
      <c r="EL42" s="22">
        <v>48.403419999999997</v>
      </c>
      <c r="EM42" s="22">
        <v>48.332000999999998</v>
      </c>
      <c r="EO42" s="7"/>
      <c r="EP42" s="13" t="s">
        <v>23</v>
      </c>
      <c r="EQ42" s="22">
        <v>38.821043000000003</v>
      </c>
      <c r="ER42" s="22">
        <v>38.781407000000002</v>
      </c>
      <c r="ES42" s="22">
        <v>38.549495</v>
      </c>
      <c r="ET42" s="22">
        <v>38.601038000000003</v>
      </c>
      <c r="EU42" s="22">
        <v>38.217081999999998</v>
      </c>
      <c r="EV42" s="22">
        <v>39.012912</v>
      </c>
      <c r="EW42" s="22">
        <v>39.202331999999998</v>
      </c>
      <c r="EX42" s="22">
        <v>39.021838000000002</v>
      </c>
      <c r="EY42" s="22">
        <v>38.397030999999998</v>
      </c>
      <c r="EZ42" s="22">
        <v>38.704307</v>
      </c>
      <c r="FA42" s="22">
        <v>37.711728999999998</v>
      </c>
      <c r="FB42" s="22">
        <v>38.933278000000001</v>
      </c>
      <c r="FC42" s="22">
        <v>38.359484000000002</v>
      </c>
      <c r="FD42" s="22">
        <v>38.495202999999997</v>
      </c>
      <c r="FE42" s="22">
        <v>38.093336999999998</v>
      </c>
      <c r="FF42" s="22">
        <v>38.964731</v>
      </c>
      <c r="FG42" s="22">
        <v>39.264763000000002</v>
      </c>
      <c r="FH42" s="22">
        <v>39.876935000000003</v>
      </c>
      <c r="FI42" s="22">
        <v>39.526508999999997</v>
      </c>
      <c r="FJ42" s="22">
        <v>39.616787000000002</v>
      </c>
      <c r="FK42" s="22">
        <v>39.744228999999997</v>
      </c>
    </row>
    <row r="43" spans="1:167" ht="13">
      <c r="A43" s="7"/>
      <c r="B43" s="13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Y43" s="7"/>
      <c r="Z43" s="13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W43" s="7"/>
      <c r="AX43" s="13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U43" s="7"/>
      <c r="BV43" s="13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S43" s="7"/>
      <c r="CT43" s="13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Q43" s="7"/>
      <c r="DR43" s="13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  <c r="EF43" s="22"/>
      <c r="EG43" s="22"/>
      <c r="EH43" s="22"/>
      <c r="EI43" s="22"/>
      <c r="EJ43" s="22"/>
      <c r="EK43" s="22"/>
      <c r="EL43" s="22"/>
      <c r="EM43" s="22"/>
      <c r="EO43" s="7"/>
      <c r="EP43" s="13"/>
      <c r="EQ43" s="22"/>
      <c r="ER43" s="22"/>
      <c r="ES43" s="22"/>
      <c r="ET43" s="22"/>
      <c r="EU43" s="22"/>
      <c r="EV43" s="22"/>
      <c r="EW43" s="22"/>
      <c r="EX43" s="22"/>
      <c r="EY43" s="22"/>
      <c r="EZ43" s="22"/>
      <c r="FA43" s="22"/>
      <c r="FB43" s="22"/>
      <c r="FC43" s="22"/>
      <c r="FD43" s="22"/>
      <c r="FE43" s="22"/>
      <c r="FF43" s="22"/>
      <c r="FG43" s="22"/>
      <c r="FH43" s="22"/>
      <c r="FI43" s="22"/>
      <c r="FJ43" s="22"/>
      <c r="FK43" s="22"/>
    </row>
    <row r="44" spans="1:167" ht="13">
      <c r="A44" s="7"/>
      <c r="B44" s="13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Y44" s="7"/>
      <c r="Z44" s="13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W44" s="7"/>
      <c r="AX44" s="13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  <c r="BL44" s="22"/>
      <c r="BM44" s="22"/>
      <c r="BN44" s="22"/>
      <c r="BO44" s="22"/>
      <c r="BP44" s="22"/>
      <c r="BQ44" s="22"/>
      <c r="BR44" s="22"/>
      <c r="BS44" s="22"/>
      <c r="BU44" s="7"/>
      <c r="BV44" s="13"/>
      <c r="BW44" s="22"/>
      <c r="BX44" s="22"/>
      <c r="BY44" s="22"/>
      <c r="BZ44" s="22"/>
      <c r="CA44" s="22"/>
      <c r="CB44" s="22"/>
      <c r="CC44" s="22"/>
      <c r="CD44" s="22"/>
      <c r="CE44" s="22"/>
      <c r="CF44" s="22"/>
      <c r="CG44" s="22"/>
      <c r="CH44" s="22"/>
      <c r="CI44" s="22"/>
      <c r="CJ44" s="22"/>
      <c r="CK44" s="22"/>
      <c r="CL44" s="22"/>
      <c r="CM44" s="22"/>
      <c r="CN44" s="22"/>
      <c r="CO44" s="22"/>
      <c r="CP44" s="22"/>
      <c r="CQ44" s="22"/>
      <c r="CS44" s="7"/>
      <c r="CT44" s="13"/>
      <c r="CU44" s="22"/>
      <c r="CV44" s="22"/>
      <c r="CW44" s="22"/>
      <c r="CX44" s="22"/>
      <c r="CY44" s="22"/>
      <c r="CZ44" s="22"/>
      <c r="DA44" s="22"/>
      <c r="DB44" s="22"/>
      <c r="DC44" s="22"/>
      <c r="DD44" s="22"/>
      <c r="DE44" s="22"/>
      <c r="DF44" s="22"/>
      <c r="DG44" s="22"/>
      <c r="DH44" s="22"/>
      <c r="DI44" s="22"/>
      <c r="DJ44" s="22"/>
      <c r="DK44" s="22"/>
      <c r="DL44" s="22"/>
      <c r="DM44" s="22"/>
      <c r="DN44" s="22"/>
      <c r="DO44" s="22"/>
      <c r="DQ44" s="7"/>
      <c r="DR44" s="13"/>
      <c r="DS44" s="22"/>
      <c r="DT44" s="22"/>
      <c r="DU44" s="22"/>
      <c r="DV44" s="22"/>
      <c r="DW44" s="22"/>
      <c r="DX44" s="22"/>
      <c r="DY44" s="22"/>
      <c r="DZ44" s="22"/>
      <c r="EA44" s="22"/>
      <c r="EB44" s="22"/>
      <c r="EC44" s="22"/>
      <c r="ED44" s="22"/>
      <c r="EE44" s="22"/>
      <c r="EF44" s="22"/>
      <c r="EG44" s="22"/>
      <c r="EH44" s="22"/>
      <c r="EI44" s="22"/>
      <c r="EJ44" s="22"/>
      <c r="EK44" s="22"/>
      <c r="EL44" s="22"/>
      <c r="EM44" s="22"/>
      <c r="EO44" s="7"/>
      <c r="EP44" s="13"/>
      <c r="EQ44" s="22"/>
      <c r="ER44" s="22"/>
      <c r="ES44" s="22"/>
      <c r="ET44" s="22"/>
      <c r="EU44" s="22"/>
      <c r="EV44" s="22"/>
      <c r="EW44" s="22"/>
      <c r="EX44" s="22"/>
      <c r="EY44" s="22"/>
      <c r="EZ44" s="22"/>
      <c r="FA44" s="22"/>
      <c r="FB44" s="22"/>
      <c r="FC44" s="22"/>
      <c r="FD44" s="22"/>
      <c r="FE44" s="22"/>
      <c r="FF44" s="22"/>
      <c r="FG44" s="22"/>
      <c r="FH44" s="22"/>
      <c r="FI44" s="22"/>
      <c r="FJ44" s="22"/>
      <c r="FK44" s="22"/>
    </row>
    <row r="45" spans="1:167" ht="13">
      <c r="A45" s="7"/>
      <c r="B45" s="13" t="s">
        <v>33</v>
      </c>
      <c r="C45" s="22">
        <v>0.504606</v>
      </c>
      <c r="D45" s="22">
        <v>0.51905199999999996</v>
      </c>
      <c r="E45" s="22">
        <v>0.55527499999999996</v>
      </c>
      <c r="F45" s="22">
        <v>0.52141400000000004</v>
      </c>
      <c r="G45" s="22">
        <v>0.53171900000000005</v>
      </c>
      <c r="H45" s="22">
        <v>0.49293199999999998</v>
      </c>
      <c r="I45" s="22">
        <v>0.47359000000000001</v>
      </c>
      <c r="J45" s="22">
        <v>0.56030100000000005</v>
      </c>
      <c r="K45" s="22">
        <v>0.57078499999999999</v>
      </c>
      <c r="L45" s="22">
        <v>0.57916800000000002</v>
      </c>
      <c r="M45" s="22">
        <v>0.54051400000000005</v>
      </c>
      <c r="N45" s="22">
        <v>0.59950499999999995</v>
      </c>
      <c r="O45" s="22">
        <v>0.49621999999999999</v>
      </c>
      <c r="P45" s="22">
        <v>0.47468900000000003</v>
      </c>
      <c r="Q45" s="22">
        <v>0.47112300000000001</v>
      </c>
      <c r="R45" s="22">
        <v>0.465999</v>
      </c>
      <c r="S45" s="22">
        <v>0.41797600000000001</v>
      </c>
      <c r="T45" s="22">
        <v>0.44072499999999998</v>
      </c>
      <c r="U45" s="22">
        <v>0.44448399999999999</v>
      </c>
      <c r="V45" s="22">
        <v>0.44992199999999999</v>
      </c>
      <c r="W45" s="22">
        <v>0.41605999999999999</v>
      </c>
      <c r="Y45" s="7"/>
      <c r="Z45" s="13" t="s">
        <v>33</v>
      </c>
      <c r="AA45" s="22">
        <v>1.3971009999999999</v>
      </c>
      <c r="AB45" s="22">
        <v>1.2540480000000001</v>
      </c>
      <c r="AC45" s="22">
        <v>1.3508169999999999</v>
      </c>
      <c r="AD45" s="22">
        <v>1.4728669999999999</v>
      </c>
      <c r="AE45" s="22">
        <v>1.5508040000000001</v>
      </c>
      <c r="AF45" s="22">
        <v>1.4551799999999999</v>
      </c>
      <c r="AG45" s="22">
        <v>1.3212999999999999</v>
      </c>
      <c r="AH45" s="22">
        <v>1.4538150000000001</v>
      </c>
      <c r="AI45" s="22">
        <v>1.4217919999999999</v>
      </c>
      <c r="AJ45" s="22">
        <v>1.453057</v>
      </c>
      <c r="AK45" s="22">
        <v>1.216526</v>
      </c>
      <c r="AL45" s="22">
        <v>1.2472620000000001</v>
      </c>
      <c r="AM45" s="22">
        <v>1.1833100000000001</v>
      </c>
      <c r="AN45" s="22">
        <v>1.287947</v>
      </c>
      <c r="AO45" s="22">
        <v>1.3570599999999999</v>
      </c>
      <c r="AP45" s="22">
        <v>1.289542</v>
      </c>
      <c r="AQ45" s="22">
        <v>1.2406189999999999</v>
      </c>
      <c r="AR45" s="22">
        <v>1.2726919999999999</v>
      </c>
      <c r="AS45" s="22">
        <v>1.3353470000000001</v>
      </c>
      <c r="AT45" s="22">
        <v>1.394555</v>
      </c>
      <c r="AU45" s="22">
        <v>1.281522</v>
      </c>
      <c r="AW45" s="7"/>
      <c r="AX45" s="13" t="s">
        <v>33</v>
      </c>
      <c r="AY45" s="22">
        <v>3.2689219999999999</v>
      </c>
      <c r="AZ45" s="22">
        <v>3.089105</v>
      </c>
      <c r="BA45" s="22">
        <v>3.2967970000000002</v>
      </c>
      <c r="BB45" s="22">
        <v>3.7085720000000002</v>
      </c>
      <c r="BC45" s="22">
        <v>3.5986229999999999</v>
      </c>
      <c r="BD45" s="22">
        <v>3.7238030000000002</v>
      </c>
      <c r="BE45" s="22">
        <v>3.3192460000000001</v>
      </c>
      <c r="BF45" s="22">
        <v>3.7640720000000001</v>
      </c>
      <c r="BG45" s="22">
        <v>3.8325100000000001</v>
      </c>
      <c r="BH45" s="22">
        <v>3.6386400000000001</v>
      </c>
      <c r="BI45" s="22">
        <v>3.4148480000000001</v>
      </c>
      <c r="BJ45" s="22">
        <v>3.845567</v>
      </c>
      <c r="BK45" s="22">
        <v>3.360509</v>
      </c>
      <c r="BL45" s="22">
        <v>3.9632589999999999</v>
      </c>
      <c r="BM45" s="22">
        <v>4.0874579999999998</v>
      </c>
      <c r="BN45" s="22">
        <v>4.0434089999999996</v>
      </c>
      <c r="BO45" s="22">
        <v>3.6559629999999999</v>
      </c>
      <c r="BP45" s="22">
        <v>3.8417789999999998</v>
      </c>
      <c r="BQ45" s="22">
        <v>4.526027</v>
      </c>
      <c r="BR45" s="22">
        <v>3.9121670000000002</v>
      </c>
      <c r="BS45" s="22">
        <v>3.479752</v>
      </c>
      <c r="BU45" s="7"/>
      <c r="BV45" s="13" t="s">
        <v>33</v>
      </c>
      <c r="BW45" s="22">
        <v>0.44844800000000001</v>
      </c>
      <c r="BX45" s="22">
        <v>0.40223700000000001</v>
      </c>
      <c r="BY45" s="22">
        <v>0.43425599999999998</v>
      </c>
      <c r="BZ45" s="22">
        <v>0.42527599999999999</v>
      </c>
      <c r="CA45" s="22">
        <v>0.43989400000000001</v>
      </c>
      <c r="CB45" s="22">
        <v>0.39065299999999997</v>
      </c>
      <c r="CC45" s="22">
        <v>0.321102</v>
      </c>
      <c r="CD45" s="22">
        <v>0.38436599999999999</v>
      </c>
      <c r="CE45" s="22">
        <v>0.412659</v>
      </c>
      <c r="CF45" s="22">
        <v>0.40472999999999998</v>
      </c>
      <c r="CG45" s="22">
        <v>0.35222900000000001</v>
      </c>
      <c r="CH45" s="22">
        <v>0.37963000000000002</v>
      </c>
      <c r="CI45" s="22">
        <v>0.34851500000000002</v>
      </c>
      <c r="CJ45" s="22">
        <v>0.451436</v>
      </c>
      <c r="CK45" s="22">
        <v>0.45372299999999999</v>
      </c>
      <c r="CL45" s="22">
        <v>0.36519699999999999</v>
      </c>
      <c r="CM45" s="22">
        <v>0.38012000000000001</v>
      </c>
      <c r="CN45" s="22">
        <v>0.38765899999999998</v>
      </c>
      <c r="CO45" s="22">
        <v>0.43399300000000002</v>
      </c>
      <c r="CP45" s="22">
        <v>0.44112299999999999</v>
      </c>
      <c r="CQ45" s="22">
        <v>0.40599200000000002</v>
      </c>
      <c r="CS45" s="7"/>
      <c r="CT45" s="13" t="s">
        <v>33</v>
      </c>
      <c r="CU45" s="22">
        <v>0.50110399999999999</v>
      </c>
      <c r="CV45" s="22">
        <v>0.47996</v>
      </c>
      <c r="CW45" s="22">
        <v>0.51057799999999998</v>
      </c>
      <c r="CX45" s="22">
        <v>0.45078200000000002</v>
      </c>
      <c r="CY45" s="22">
        <v>0.43702099999999999</v>
      </c>
      <c r="CZ45" s="22">
        <v>0.40833199999999997</v>
      </c>
      <c r="DA45" s="22">
        <v>0.420985</v>
      </c>
      <c r="DB45" s="22">
        <v>0.41334399999999999</v>
      </c>
      <c r="DC45" s="22">
        <v>0.43749399999999999</v>
      </c>
      <c r="DD45" s="22">
        <v>0.47303400000000001</v>
      </c>
      <c r="DE45" s="22">
        <v>0.50825299999999995</v>
      </c>
      <c r="DF45" s="22">
        <v>0.49211899999999997</v>
      </c>
      <c r="DG45" s="22">
        <v>0.48278900000000002</v>
      </c>
      <c r="DH45" s="22">
        <v>0.52635600000000005</v>
      </c>
      <c r="DI45" s="22">
        <v>0.53479200000000005</v>
      </c>
      <c r="DJ45" s="22">
        <v>0.47805399999999998</v>
      </c>
      <c r="DK45" s="22">
        <v>0.46549499999999999</v>
      </c>
      <c r="DL45" s="22">
        <v>0.51122999999999996</v>
      </c>
      <c r="DM45" s="22">
        <v>0.58704100000000004</v>
      </c>
      <c r="DN45" s="22">
        <v>0.62448000000000004</v>
      </c>
      <c r="DO45" s="22">
        <v>0.55739399999999995</v>
      </c>
      <c r="DQ45" s="7"/>
      <c r="DR45" s="13" t="s">
        <v>33</v>
      </c>
      <c r="DS45" s="22">
        <v>1.960334</v>
      </c>
      <c r="DT45" s="22">
        <v>1.687344</v>
      </c>
      <c r="DU45" s="22">
        <v>1.9562839999999999</v>
      </c>
      <c r="DV45" s="22">
        <v>1.982405</v>
      </c>
      <c r="DW45" s="22">
        <v>1.968548</v>
      </c>
      <c r="DX45" s="22">
        <v>1.785202</v>
      </c>
      <c r="DY45" s="22">
        <v>1.829159</v>
      </c>
      <c r="DZ45" s="22">
        <v>2.1771750000000001</v>
      </c>
      <c r="EA45" s="22">
        <v>2.108527</v>
      </c>
      <c r="EB45" s="22">
        <v>2.1535289999999998</v>
      </c>
      <c r="EC45" s="22">
        <v>2.065563</v>
      </c>
      <c r="ED45" s="22">
        <v>2.2466650000000001</v>
      </c>
      <c r="EE45" s="22">
        <v>2.1893660000000001</v>
      </c>
      <c r="EF45" s="22">
        <v>2.2463570000000002</v>
      </c>
      <c r="EG45" s="22">
        <v>2.2330000000000001</v>
      </c>
      <c r="EH45" s="22">
        <v>2.0653090000000001</v>
      </c>
      <c r="EI45" s="22">
        <v>1.7512909999999999</v>
      </c>
      <c r="EJ45" s="22">
        <v>2.140107</v>
      </c>
      <c r="EK45" s="22">
        <v>2.326749</v>
      </c>
      <c r="EL45" s="22">
        <v>2.3470599999999999</v>
      </c>
      <c r="EM45" s="22">
        <v>2.2770959999999998</v>
      </c>
      <c r="EO45" s="7"/>
      <c r="EP45" s="13" t="s">
        <v>33</v>
      </c>
      <c r="EQ45" s="22">
        <v>0.90707199999999999</v>
      </c>
      <c r="ER45" s="22">
        <v>0.89191299999999996</v>
      </c>
      <c r="ES45" s="22">
        <v>0.91864100000000004</v>
      </c>
      <c r="ET45" s="22">
        <v>0.85144299999999995</v>
      </c>
      <c r="EU45" s="22">
        <v>0.838449</v>
      </c>
      <c r="EV45" s="22">
        <v>0.94028199999999995</v>
      </c>
      <c r="EW45" s="22">
        <v>0.954932</v>
      </c>
      <c r="EX45" s="22">
        <v>0.977213</v>
      </c>
      <c r="EY45" s="22">
        <v>0.98374399999999995</v>
      </c>
      <c r="EZ45" s="22">
        <v>1.006756</v>
      </c>
      <c r="FA45" s="22">
        <v>0.81648100000000001</v>
      </c>
      <c r="FB45" s="22">
        <v>1.049938</v>
      </c>
      <c r="FC45" s="22">
        <v>0.977769</v>
      </c>
      <c r="FD45" s="22">
        <v>0.95875999999999995</v>
      </c>
      <c r="FE45" s="22">
        <v>0.90386999999999995</v>
      </c>
      <c r="FF45" s="22">
        <v>0.85392400000000002</v>
      </c>
      <c r="FG45" s="22">
        <v>0.88408399999999998</v>
      </c>
      <c r="FH45" s="22">
        <v>0.97950199999999998</v>
      </c>
      <c r="FI45" s="22">
        <v>0.96233900000000006</v>
      </c>
      <c r="FJ45" s="22">
        <v>1.036667</v>
      </c>
      <c r="FK45" s="22">
        <v>1.0300530000000001</v>
      </c>
    </row>
    <row r="46" spans="1:167">
      <c r="F46" s="5"/>
      <c r="G46" s="5"/>
      <c r="H46" s="5"/>
      <c r="I46" s="5"/>
      <c r="J46" s="5"/>
      <c r="K46" s="5"/>
      <c r="L46" s="5"/>
      <c r="M46" s="5"/>
      <c r="N46" s="5"/>
      <c r="O46" s="5"/>
      <c r="AB46" s="3"/>
      <c r="AC46" s="3"/>
      <c r="AZ46" s="3"/>
      <c r="BA46" s="3"/>
      <c r="BX46" s="3"/>
      <c r="BY46" s="3"/>
      <c r="CV46" s="3"/>
      <c r="CW46" s="3"/>
      <c r="DT46" s="3"/>
      <c r="DU46" s="3"/>
      <c r="ET46" s="5"/>
      <c r="EU46" s="5"/>
      <c r="EV46" s="5"/>
      <c r="EW46" s="5"/>
      <c r="EX46" s="5"/>
      <c r="EY46" s="5"/>
      <c r="EZ46" s="5"/>
      <c r="FA46" s="5"/>
      <c r="FB46" s="5"/>
      <c r="FC46" s="5"/>
    </row>
    <row r="47" spans="1:167">
      <c r="A47" s="84" t="s">
        <v>26</v>
      </c>
      <c r="B47" s="3"/>
      <c r="F47" s="5"/>
      <c r="G47" s="5"/>
      <c r="H47" s="5"/>
      <c r="I47" s="5"/>
      <c r="J47" s="5"/>
      <c r="K47" s="5"/>
      <c r="L47" s="5"/>
      <c r="M47" s="5"/>
      <c r="N47" s="5"/>
      <c r="O47" s="5"/>
      <c r="Y47" s="84" t="s">
        <v>26</v>
      </c>
      <c r="Z47" s="3"/>
      <c r="AB47" s="3"/>
      <c r="AC47" s="3"/>
      <c r="AW47" s="84" t="s">
        <v>26</v>
      </c>
      <c r="AX47" s="3"/>
      <c r="AZ47" s="3"/>
      <c r="BA47" s="3"/>
      <c r="BU47" s="84" t="s">
        <v>26</v>
      </c>
      <c r="BV47" s="3"/>
      <c r="BX47" s="3"/>
      <c r="BY47" s="3"/>
      <c r="CS47" s="84" t="s">
        <v>26</v>
      </c>
      <c r="CT47" s="3"/>
      <c r="CV47" s="3"/>
      <c r="CW47" s="3"/>
      <c r="DQ47" s="84" t="s">
        <v>26</v>
      </c>
      <c r="DR47" s="3"/>
      <c r="DT47" s="3"/>
      <c r="DU47" s="3"/>
      <c r="EO47" s="84" t="s">
        <v>26</v>
      </c>
      <c r="EP47" s="3"/>
      <c r="ET47" s="5"/>
      <c r="EU47" s="5"/>
      <c r="EV47" s="5"/>
      <c r="EW47" s="5"/>
      <c r="EX47" s="5"/>
      <c r="EY47" s="5"/>
      <c r="EZ47" s="5"/>
      <c r="FA47" s="5"/>
      <c r="FB47" s="5"/>
      <c r="FC47" s="5"/>
    </row>
    <row r="48" spans="1:167">
      <c r="A48" s="84" t="s">
        <v>27</v>
      </c>
      <c r="B48" s="3"/>
      <c r="F48" s="5"/>
      <c r="G48" s="5"/>
      <c r="H48" s="5"/>
      <c r="I48" s="5"/>
      <c r="J48" s="5"/>
      <c r="K48" s="5"/>
      <c r="L48" s="5"/>
      <c r="M48" s="5"/>
      <c r="N48" s="5"/>
      <c r="O48" s="5"/>
      <c r="Y48" s="84" t="s">
        <v>27</v>
      </c>
      <c r="Z48" s="3"/>
      <c r="AB48" s="3"/>
      <c r="AC48" s="3"/>
      <c r="AW48" s="84" t="s">
        <v>27</v>
      </c>
      <c r="AX48" s="3"/>
      <c r="AZ48" s="3"/>
      <c r="BA48" s="3"/>
      <c r="BU48" s="84" t="s">
        <v>27</v>
      </c>
      <c r="BV48" s="3"/>
      <c r="BX48" s="3"/>
      <c r="BY48" s="3"/>
      <c r="CS48" s="84" t="s">
        <v>27</v>
      </c>
      <c r="CT48" s="3"/>
      <c r="CV48" s="3"/>
      <c r="CW48" s="3"/>
      <c r="DQ48" s="84" t="s">
        <v>27</v>
      </c>
      <c r="DR48" s="3"/>
      <c r="DT48" s="3"/>
      <c r="DU48" s="3"/>
      <c r="EO48" s="84" t="s">
        <v>27</v>
      </c>
      <c r="EP48" s="3"/>
      <c r="ET48" s="5"/>
      <c r="EU48" s="5"/>
      <c r="EV48" s="5"/>
      <c r="EW48" s="5"/>
      <c r="EX48" s="5"/>
      <c r="EY48" s="5"/>
      <c r="EZ48" s="5"/>
      <c r="FA48" s="5"/>
      <c r="FB48" s="5"/>
      <c r="FC48" s="5"/>
    </row>
    <row r="49" spans="6:159">
      <c r="F49" s="5"/>
      <c r="G49" s="5"/>
      <c r="H49" s="5"/>
      <c r="I49" s="5"/>
      <c r="J49" s="5"/>
      <c r="K49" s="5"/>
      <c r="L49" s="5"/>
      <c r="M49" s="5"/>
      <c r="N49" s="5"/>
      <c r="O49" s="5"/>
      <c r="AB49" s="3"/>
      <c r="AC49" s="3"/>
      <c r="AZ49" s="3"/>
      <c r="BA49" s="3"/>
      <c r="BX49" s="3"/>
      <c r="BY49" s="3"/>
      <c r="CV49" s="3"/>
      <c r="CW49" s="3"/>
      <c r="DT49" s="3"/>
      <c r="DU49" s="3"/>
      <c r="ET49" s="5"/>
      <c r="EU49" s="5"/>
      <c r="EV49" s="5"/>
      <c r="EW49" s="5"/>
      <c r="EX49" s="5"/>
      <c r="EY49" s="5"/>
      <c r="EZ49" s="5"/>
      <c r="FA49" s="5"/>
      <c r="FB49" s="5"/>
      <c r="FC49" s="5"/>
    </row>
    <row r="50" spans="6:159">
      <c r="F50" s="5"/>
      <c r="G50" s="5"/>
      <c r="H50" s="5"/>
      <c r="I50" s="5"/>
      <c r="J50" s="5"/>
      <c r="K50" s="5"/>
      <c r="L50" s="5"/>
      <c r="M50" s="5"/>
      <c r="N50" s="5"/>
      <c r="O50" s="5"/>
      <c r="AB50" s="3"/>
      <c r="AC50" s="3"/>
      <c r="AZ50" s="3"/>
      <c r="BA50" s="3"/>
      <c r="BX50" s="3"/>
      <c r="BY50" s="3"/>
      <c r="CV50" s="3"/>
      <c r="CW50" s="3"/>
      <c r="DT50" s="3"/>
      <c r="DU50" s="3"/>
      <c r="ET50" s="5"/>
      <c r="EU50" s="5"/>
      <c r="EV50" s="5"/>
      <c r="EW50" s="5"/>
      <c r="EX50" s="5"/>
      <c r="EY50" s="5"/>
      <c r="EZ50" s="5"/>
      <c r="FA50" s="5"/>
      <c r="FB50" s="5"/>
      <c r="FC50" s="5"/>
    </row>
    <row r="51" spans="6:159">
      <c r="F51" s="5"/>
      <c r="G51" s="5"/>
      <c r="H51" s="5"/>
      <c r="I51" s="5"/>
      <c r="J51" s="5"/>
      <c r="K51" s="5"/>
      <c r="L51" s="5"/>
      <c r="M51" s="5"/>
      <c r="N51" s="5"/>
      <c r="O51" s="5"/>
      <c r="AB51" s="3"/>
      <c r="AC51" s="3"/>
      <c r="AZ51" s="3"/>
      <c r="BA51" s="3"/>
      <c r="BX51" s="3"/>
      <c r="BY51" s="3"/>
      <c r="CV51" s="3"/>
      <c r="CW51" s="3"/>
      <c r="DT51" s="3"/>
      <c r="DU51" s="3"/>
      <c r="ET51" s="5"/>
      <c r="EU51" s="5"/>
      <c r="EV51" s="5"/>
      <c r="EW51" s="5"/>
      <c r="EX51" s="5"/>
      <c r="EY51" s="5"/>
      <c r="EZ51" s="5"/>
      <c r="FA51" s="5"/>
      <c r="FB51" s="5"/>
      <c r="FC51" s="5"/>
    </row>
    <row r="52" spans="6:159">
      <c r="F52" s="5"/>
      <c r="G52" s="5"/>
      <c r="H52" s="5"/>
      <c r="I52" s="5"/>
      <c r="J52" s="5"/>
      <c r="K52" s="5"/>
      <c r="L52" s="5"/>
      <c r="M52" s="5"/>
      <c r="N52" s="5"/>
      <c r="O52" s="5"/>
      <c r="AB52" s="3"/>
      <c r="AC52" s="3"/>
      <c r="AZ52" s="3"/>
      <c r="BA52" s="3"/>
      <c r="BX52" s="3"/>
      <c r="BY52" s="3"/>
      <c r="CV52" s="3"/>
      <c r="CW52" s="3"/>
      <c r="DT52" s="3"/>
      <c r="DU52" s="3"/>
      <c r="ET52" s="5"/>
      <c r="EU52" s="5"/>
      <c r="EV52" s="5"/>
      <c r="EW52" s="5"/>
      <c r="EX52" s="5"/>
      <c r="EY52" s="5"/>
      <c r="EZ52" s="5"/>
      <c r="FA52" s="5"/>
      <c r="FB52" s="5"/>
      <c r="FC52" s="5"/>
    </row>
    <row r="53" spans="6:159">
      <c r="F53" s="5"/>
      <c r="G53" s="5"/>
      <c r="H53" s="5"/>
      <c r="I53" s="5"/>
      <c r="J53" s="5"/>
      <c r="K53" s="5"/>
      <c r="L53" s="5"/>
      <c r="M53" s="5"/>
      <c r="N53" s="5"/>
      <c r="O53" s="5"/>
      <c r="AB53" s="3"/>
      <c r="AC53" s="3"/>
      <c r="AZ53" s="3"/>
      <c r="BA53" s="3"/>
      <c r="BX53" s="3"/>
      <c r="BY53" s="3"/>
      <c r="CV53" s="3"/>
      <c r="CW53" s="3"/>
      <c r="DT53" s="3"/>
      <c r="DU53" s="3"/>
      <c r="ET53" s="5"/>
      <c r="EU53" s="5"/>
      <c r="EV53" s="5"/>
      <c r="EW53" s="5"/>
      <c r="EX53" s="5"/>
      <c r="EY53" s="5"/>
      <c r="EZ53" s="5"/>
      <c r="FA53" s="5"/>
      <c r="FB53" s="5"/>
      <c r="FC53" s="5"/>
    </row>
    <row r="54" spans="6:159">
      <c r="F54" s="5"/>
      <c r="G54" s="5"/>
      <c r="H54" s="5"/>
      <c r="I54" s="5"/>
      <c r="J54" s="5"/>
      <c r="K54" s="5"/>
      <c r="L54" s="5"/>
      <c r="M54" s="5"/>
      <c r="N54" s="5"/>
      <c r="O54" s="5"/>
      <c r="AB54" s="3"/>
      <c r="AC54" s="3"/>
      <c r="AZ54" s="3"/>
      <c r="BA54" s="3"/>
      <c r="BX54" s="3"/>
      <c r="BY54" s="3"/>
      <c r="CV54" s="3"/>
      <c r="CW54" s="3"/>
      <c r="DT54" s="3"/>
      <c r="DU54" s="3"/>
      <c r="ET54" s="5"/>
      <c r="EU54" s="5"/>
      <c r="EV54" s="5"/>
      <c r="EW54" s="5"/>
      <c r="EX54" s="5"/>
      <c r="EY54" s="5"/>
      <c r="EZ54" s="5"/>
      <c r="FA54" s="5"/>
      <c r="FB54" s="5"/>
      <c r="FC54" s="5"/>
    </row>
    <row r="55" spans="6:159">
      <c r="F55" s="5"/>
      <c r="G55" s="5"/>
      <c r="H55" s="5"/>
      <c r="I55" s="5"/>
      <c r="J55" s="5"/>
      <c r="K55" s="5"/>
      <c r="L55" s="5"/>
      <c r="M55" s="5"/>
      <c r="N55" s="5"/>
      <c r="O55" s="5"/>
      <c r="AB55" s="3"/>
      <c r="AC55" s="3"/>
      <c r="AZ55" s="3"/>
      <c r="BA55" s="3"/>
      <c r="BX55" s="3"/>
      <c r="BY55" s="3"/>
      <c r="CV55" s="3"/>
      <c r="CW55" s="3"/>
      <c r="DT55" s="3"/>
      <c r="DU55" s="3"/>
      <c r="ET55" s="5"/>
      <c r="EU55" s="5"/>
      <c r="EV55" s="5"/>
      <c r="EW55" s="5"/>
      <c r="EX55" s="5"/>
      <c r="EY55" s="5"/>
      <c r="EZ55" s="5"/>
      <c r="FA55" s="5"/>
      <c r="FB55" s="5"/>
      <c r="FC55" s="5"/>
    </row>
    <row r="56" spans="6:159">
      <c r="AB56" s="3"/>
      <c r="AC56" s="3"/>
      <c r="AZ56" s="3"/>
      <c r="BA56" s="3"/>
      <c r="BX56" s="3"/>
      <c r="BY56" s="3"/>
      <c r="CV56" s="3"/>
      <c r="CW56" s="3"/>
      <c r="DT56" s="3"/>
      <c r="DU56" s="3"/>
    </row>
    <row r="57" spans="6:159">
      <c r="AB57" s="3"/>
      <c r="AC57" s="3"/>
      <c r="AZ57" s="3"/>
      <c r="BA57" s="3"/>
      <c r="BX57" s="3"/>
      <c r="BY57" s="3"/>
      <c r="CV57" s="3"/>
      <c r="CW57" s="3"/>
      <c r="DT57" s="3"/>
      <c r="DU57" s="3"/>
    </row>
    <row r="58" spans="6:159">
      <c r="AB58" s="3"/>
      <c r="AC58" s="3"/>
      <c r="AZ58" s="3"/>
      <c r="BA58" s="3"/>
      <c r="BX58" s="3"/>
      <c r="BY58" s="3"/>
      <c r="CV58" s="3"/>
      <c r="CW58" s="3"/>
      <c r="DT58" s="3"/>
      <c r="DU58" s="3"/>
    </row>
    <row r="59" spans="6:159">
      <c r="AB59" s="3"/>
      <c r="AC59" s="3"/>
      <c r="AZ59" s="3"/>
      <c r="BA59" s="3"/>
      <c r="BX59" s="3"/>
      <c r="BY59" s="3"/>
      <c r="CV59" s="3"/>
      <c r="CW59" s="3"/>
      <c r="DT59" s="3"/>
      <c r="DU59" s="3"/>
    </row>
    <row r="60" spans="6:159">
      <c r="AB60" s="3"/>
      <c r="AC60" s="3"/>
      <c r="AZ60" s="3"/>
      <c r="BA60" s="3"/>
      <c r="BX60" s="3"/>
      <c r="BY60" s="3"/>
      <c r="CV60" s="3"/>
      <c r="CW60" s="3"/>
      <c r="DT60" s="3"/>
      <c r="DU60" s="3"/>
    </row>
    <row r="61" spans="6:159">
      <c r="AB61" s="3"/>
      <c r="AC61" s="3"/>
      <c r="AZ61" s="3"/>
      <c r="BA61" s="3"/>
      <c r="BX61" s="3"/>
      <c r="BY61" s="3"/>
      <c r="CV61" s="3"/>
      <c r="CW61" s="3"/>
      <c r="DT61" s="3"/>
      <c r="DU61" s="3"/>
    </row>
    <row r="62" spans="6:159">
      <c r="AB62" s="3"/>
      <c r="AC62" s="3"/>
      <c r="AZ62" s="3"/>
      <c r="BA62" s="3"/>
      <c r="BX62" s="3"/>
      <c r="BY62" s="3"/>
      <c r="CV62" s="3"/>
      <c r="CW62" s="3"/>
      <c r="DT62" s="3"/>
      <c r="DU62" s="3"/>
    </row>
    <row r="63" spans="6:159">
      <c r="AB63" s="3"/>
      <c r="AC63" s="3"/>
      <c r="AZ63" s="3"/>
      <c r="BA63" s="3"/>
      <c r="BX63" s="3"/>
      <c r="BY63" s="3"/>
      <c r="CV63" s="3"/>
      <c r="CW63" s="3"/>
      <c r="DT63" s="3"/>
      <c r="DU63" s="3"/>
    </row>
    <row r="64" spans="6:159">
      <c r="AB64" s="3"/>
      <c r="AC64" s="3"/>
      <c r="AZ64" s="3"/>
      <c r="BA64" s="3"/>
      <c r="BX64" s="3"/>
      <c r="BY64" s="3"/>
      <c r="CV64" s="3"/>
      <c r="CW64" s="3"/>
      <c r="DT64" s="3"/>
      <c r="DU64" s="3"/>
    </row>
    <row r="65" spans="28:135">
      <c r="AB65" s="3"/>
      <c r="AC65" s="3"/>
      <c r="AZ65" s="3"/>
      <c r="BA65" s="3"/>
      <c r="BX65" s="3"/>
      <c r="BY65" s="3"/>
      <c r="CV65" s="3"/>
      <c r="CW65" s="3"/>
      <c r="DT65" s="3"/>
      <c r="DU65" s="3"/>
    </row>
    <row r="66" spans="28:135">
      <c r="AB66" s="3"/>
      <c r="AC66" s="3"/>
      <c r="AZ66" s="3"/>
      <c r="BA66" s="3"/>
      <c r="BX66" s="3"/>
      <c r="BY66" s="3"/>
      <c r="CV66" s="3"/>
      <c r="CW66" s="3"/>
      <c r="DT66" s="3"/>
      <c r="DU66" s="3"/>
    </row>
    <row r="67" spans="28:135">
      <c r="AB67" s="3"/>
      <c r="AC67" s="3"/>
      <c r="AZ67" s="3"/>
      <c r="BA67" s="3"/>
      <c r="BX67" s="3"/>
      <c r="BY67" s="3"/>
      <c r="CV67" s="3"/>
      <c r="CW67" s="3"/>
      <c r="DT67" s="3"/>
      <c r="DU67" s="3"/>
    </row>
    <row r="68" spans="28:135">
      <c r="AB68" s="3"/>
      <c r="AC68" s="3"/>
      <c r="AZ68" s="3"/>
      <c r="BA68" s="3"/>
      <c r="BX68" s="3"/>
      <c r="BY68" s="3"/>
      <c r="CV68" s="3"/>
      <c r="CW68" s="3"/>
      <c r="DT68" s="3"/>
      <c r="DU68" s="3"/>
    </row>
    <row r="69" spans="28:135">
      <c r="AD69" s="5"/>
      <c r="AE69" s="5"/>
      <c r="AF69" s="5"/>
      <c r="AG69" s="5"/>
      <c r="AH69" s="5"/>
      <c r="AI69" s="5"/>
      <c r="AJ69" s="5"/>
      <c r="AK69" s="5"/>
      <c r="AL69" s="5"/>
      <c r="AM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V69" s="5"/>
      <c r="DW69" s="5"/>
      <c r="DX69" s="5"/>
      <c r="DY69" s="5"/>
      <c r="DZ69" s="5"/>
      <c r="EA69" s="5"/>
      <c r="EB69" s="5"/>
      <c r="EC69" s="5"/>
      <c r="ED69" s="5"/>
      <c r="EE69" s="5"/>
    </row>
    <row r="70" spans="28:135">
      <c r="AD70" s="5"/>
      <c r="AE70" s="5"/>
      <c r="AF70" s="5"/>
      <c r="AG70" s="5"/>
      <c r="AH70" s="5"/>
      <c r="AI70" s="5"/>
      <c r="AJ70" s="5"/>
      <c r="AK70" s="5"/>
      <c r="AL70" s="5"/>
      <c r="AM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V70" s="5"/>
      <c r="DW70" s="5"/>
      <c r="DX70" s="5"/>
      <c r="DY70" s="5"/>
      <c r="DZ70" s="5"/>
      <c r="EA70" s="5"/>
      <c r="EB70" s="5"/>
      <c r="EC70" s="5"/>
      <c r="ED70" s="5"/>
      <c r="EE70" s="5"/>
    </row>
    <row r="71" spans="28:135">
      <c r="AD71" s="5"/>
      <c r="AE71" s="5"/>
      <c r="AF71" s="5"/>
      <c r="AG71" s="5"/>
      <c r="AH71" s="5"/>
      <c r="AI71" s="5"/>
      <c r="AJ71" s="5"/>
      <c r="AK71" s="5"/>
      <c r="AL71" s="5"/>
      <c r="AM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V71" s="5"/>
      <c r="DW71" s="5"/>
      <c r="DX71" s="5"/>
      <c r="DY71" s="5"/>
      <c r="DZ71" s="5"/>
      <c r="EA71" s="5"/>
      <c r="EB71" s="5"/>
      <c r="EC71" s="5"/>
      <c r="ED71" s="5"/>
      <c r="EE71" s="5"/>
    </row>
    <row r="72" spans="28:135">
      <c r="AD72" s="5"/>
      <c r="AE72" s="5"/>
      <c r="AF72" s="5"/>
      <c r="AG72" s="5"/>
      <c r="AH72" s="5"/>
      <c r="AI72" s="5"/>
      <c r="AJ72" s="5"/>
      <c r="AK72" s="5"/>
      <c r="AL72" s="5"/>
      <c r="AM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V72" s="5"/>
      <c r="DW72" s="5"/>
      <c r="DX72" s="5"/>
      <c r="DY72" s="5"/>
      <c r="DZ72" s="5"/>
      <c r="EA72" s="5"/>
      <c r="EB72" s="5"/>
      <c r="EC72" s="5"/>
      <c r="ED72" s="5"/>
      <c r="EE72" s="5"/>
    </row>
    <row r="73" spans="28:135">
      <c r="AD73" s="5"/>
      <c r="AE73" s="5"/>
      <c r="AF73" s="5"/>
      <c r="AG73" s="5"/>
      <c r="AH73" s="5"/>
      <c r="AI73" s="5"/>
      <c r="AJ73" s="5"/>
      <c r="AK73" s="5"/>
      <c r="AL73" s="5"/>
      <c r="AM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V73" s="5"/>
      <c r="DW73" s="5"/>
      <c r="DX73" s="5"/>
      <c r="DY73" s="5"/>
      <c r="DZ73" s="5"/>
      <c r="EA73" s="5"/>
      <c r="EB73" s="5"/>
      <c r="EC73" s="5"/>
      <c r="ED73" s="5"/>
      <c r="EE73" s="5"/>
    </row>
    <row r="74" spans="28:135">
      <c r="AD74" s="5"/>
      <c r="AE74" s="5"/>
      <c r="AF74" s="5"/>
      <c r="AG74" s="5"/>
      <c r="AH74" s="5"/>
      <c r="AI74" s="5"/>
      <c r="AJ74" s="5"/>
      <c r="AK74" s="5"/>
      <c r="AL74" s="5"/>
      <c r="AM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V74" s="5"/>
      <c r="DW74" s="5"/>
      <c r="DX74" s="5"/>
      <c r="DY74" s="5"/>
      <c r="DZ74" s="5"/>
      <c r="EA74" s="5"/>
      <c r="EB74" s="5"/>
      <c r="EC74" s="5"/>
      <c r="ED74" s="5"/>
      <c r="EE74" s="5"/>
    </row>
    <row r="75" spans="28:135">
      <c r="AD75" s="5"/>
      <c r="AE75" s="5"/>
      <c r="AF75" s="5"/>
      <c r="AG75" s="5"/>
      <c r="AH75" s="5"/>
      <c r="AI75" s="5"/>
      <c r="AJ75" s="5"/>
      <c r="AK75" s="5"/>
      <c r="AL75" s="5"/>
      <c r="AM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V75" s="5"/>
      <c r="DW75" s="5"/>
      <c r="DX75" s="5"/>
      <c r="DY75" s="5"/>
      <c r="DZ75" s="5"/>
      <c r="EA75" s="5"/>
      <c r="EB75" s="5"/>
      <c r="EC75" s="5"/>
      <c r="ED75" s="5"/>
      <c r="EE75" s="5"/>
    </row>
    <row r="76" spans="28:135">
      <c r="AD76" s="5"/>
      <c r="AE76" s="5"/>
      <c r="AF76" s="5"/>
      <c r="AG76" s="5"/>
      <c r="AH76" s="5"/>
      <c r="AI76" s="5"/>
      <c r="AJ76" s="5"/>
      <c r="AK76" s="5"/>
      <c r="AL76" s="5"/>
      <c r="AM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V76" s="5"/>
      <c r="DW76" s="5"/>
      <c r="DX76" s="5"/>
      <c r="DY76" s="5"/>
      <c r="DZ76" s="5"/>
      <c r="EA76" s="5"/>
      <c r="EB76" s="5"/>
      <c r="EC76" s="5"/>
      <c r="ED76" s="5"/>
      <c r="EE76" s="5"/>
    </row>
    <row r="77" spans="28:135">
      <c r="AD77" s="5"/>
      <c r="AE77" s="5"/>
      <c r="AF77" s="5"/>
      <c r="AG77" s="5"/>
      <c r="AH77" s="5"/>
      <c r="AI77" s="5"/>
      <c r="AJ77" s="5"/>
      <c r="AK77" s="5"/>
      <c r="AL77" s="5"/>
      <c r="AM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V77" s="5"/>
      <c r="DW77" s="5"/>
      <c r="DX77" s="5"/>
      <c r="DY77" s="5"/>
      <c r="DZ77" s="5"/>
      <c r="EA77" s="5"/>
      <c r="EB77" s="5"/>
      <c r="EC77" s="5"/>
      <c r="ED77" s="5"/>
      <c r="EE77" s="5"/>
    </row>
    <row r="78" spans="28:135">
      <c r="AD78" s="5"/>
      <c r="AE78" s="5"/>
      <c r="AF78" s="5"/>
      <c r="AG78" s="5"/>
      <c r="AH78" s="5"/>
      <c r="AI78" s="5"/>
      <c r="AJ78" s="5"/>
      <c r="AK78" s="5"/>
      <c r="AL78" s="5"/>
      <c r="AM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V78" s="5"/>
      <c r="DW78" s="5"/>
      <c r="DX78" s="5"/>
      <c r="DY78" s="5"/>
      <c r="DZ78" s="5"/>
      <c r="EA78" s="5"/>
      <c r="EB78" s="5"/>
      <c r="EC78" s="5"/>
      <c r="ED78" s="5"/>
      <c r="EE78" s="5"/>
    </row>
    <row r="79" spans="28:135">
      <c r="AD79" s="5"/>
      <c r="AE79" s="5"/>
      <c r="AF79" s="5"/>
      <c r="AG79" s="5"/>
      <c r="AH79" s="5"/>
      <c r="AI79" s="5"/>
      <c r="AJ79" s="5"/>
      <c r="AK79" s="5"/>
      <c r="AL79" s="5"/>
      <c r="AM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V79" s="5"/>
      <c r="DW79" s="5"/>
      <c r="DX79" s="5"/>
      <c r="DY79" s="5"/>
      <c r="DZ79" s="5"/>
      <c r="EA79" s="5"/>
      <c r="EB79" s="5"/>
      <c r="EC79" s="5"/>
      <c r="ED79" s="5"/>
      <c r="EE79" s="5"/>
    </row>
    <row r="80" spans="28:135">
      <c r="AD80" s="5"/>
      <c r="AE80" s="5"/>
      <c r="AF80" s="5"/>
      <c r="AG80" s="5"/>
      <c r="AH80" s="5"/>
      <c r="AI80" s="5"/>
      <c r="AJ80" s="5"/>
      <c r="AK80" s="5"/>
      <c r="AL80" s="5"/>
      <c r="AM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V80" s="5"/>
      <c r="DW80" s="5"/>
      <c r="DX80" s="5"/>
      <c r="DY80" s="5"/>
      <c r="DZ80" s="5"/>
      <c r="EA80" s="5"/>
      <c r="EB80" s="5"/>
      <c r="EC80" s="5"/>
      <c r="ED80" s="5"/>
      <c r="EE80" s="5"/>
    </row>
    <row r="81" spans="30:135">
      <c r="AD81" s="5"/>
      <c r="AE81" s="5"/>
      <c r="AF81" s="5"/>
      <c r="AG81" s="5"/>
      <c r="AH81" s="5"/>
      <c r="AI81" s="5"/>
      <c r="AJ81" s="5"/>
      <c r="AK81" s="5"/>
      <c r="AL81" s="5"/>
      <c r="AM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V81" s="5"/>
      <c r="DW81" s="5"/>
      <c r="DX81" s="5"/>
      <c r="DY81" s="5"/>
      <c r="DZ81" s="5"/>
      <c r="EA81" s="5"/>
      <c r="EB81" s="5"/>
      <c r="EC81" s="5"/>
      <c r="ED81" s="5"/>
      <c r="EE81" s="5"/>
    </row>
    <row r="82" spans="30:135">
      <c r="AD82" s="5"/>
      <c r="AE82" s="5"/>
      <c r="AF82" s="5"/>
      <c r="AG82" s="5"/>
      <c r="AH82" s="5"/>
      <c r="AI82" s="5"/>
      <c r="AJ82" s="5"/>
      <c r="AK82" s="5"/>
      <c r="AL82" s="5"/>
      <c r="AM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V82" s="5"/>
      <c r="DW82" s="5"/>
      <c r="DX82" s="5"/>
      <c r="DY82" s="5"/>
      <c r="DZ82" s="5"/>
      <c r="EA82" s="5"/>
      <c r="EB82" s="5"/>
      <c r="EC82" s="5"/>
      <c r="ED82" s="5"/>
      <c r="EE82" s="5"/>
    </row>
    <row r="83" spans="30:135">
      <c r="AD83" s="5"/>
      <c r="AE83" s="5"/>
      <c r="AF83" s="5"/>
      <c r="AG83" s="5"/>
      <c r="AH83" s="5"/>
      <c r="AI83" s="5"/>
      <c r="AJ83" s="5"/>
      <c r="AK83" s="5"/>
      <c r="AL83" s="5"/>
      <c r="AM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V83" s="5"/>
      <c r="DW83" s="5"/>
      <c r="DX83" s="5"/>
      <c r="DY83" s="5"/>
      <c r="DZ83" s="5"/>
      <c r="EA83" s="5"/>
      <c r="EB83" s="5"/>
      <c r="EC83" s="5"/>
      <c r="ED83" s="5"/>
      <c r="EE83" s="5"/>
    </row>
    <row r="84" spans="30:135">
      <c r="AD84" s="5"/>
      <c r="AE84" s="5"/>
      <c r="AF84" s="5"/>
      <c r="AG84" s="5"/>
      <c r="AH84" s="5"/>
      <c r="AI84" s="5"/>
      <c r="AJ84" s="5"/>
      <c r="AK84" s="5"/>
      <c r="AL84" s="5"/>
      <c r="AM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V84" s="5"/>
      <c r="DW84" s="5"/>
      <c r="DX84" s="5"/>
      <c r="DY84" s="5"/>
      <c r="DZ84" s="5"/>
      <c r="EA84" s="5"/>
      <c r="EB84" s="5"/>
      <c r="EC84" s="5"/>
      <c r="ED84" s="5"/>
      <c r="EE84" s="5"/>
    </row>
    <row r="85" spans="30:135">
      <c r="AD85" s="5"/>
      <c r="AE85" s="5"/>
      <c r="AF85" s="5"/>
      <c r="AG85" s="5"/>
      <c r="AH85" s="5"/>
      <c r="AI85" s="5"/>
      <c r="AJ85" s="5"/>
      <c r="AK85" s="5"/>
      <c r="AL85" s="5"/>
      <c r="AM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V85" s="5"/>
      <c r="DW85" s="5"/>
      <c r="DX85" s="5"/>
      <c r="DY85" s="5"/>
      <c r="DZ85" s="5"/>
      <c r="EA85" s="5"/>
      <c r="EB85" s="5"/>
      <c r="EC85" s="5"/>
      <c r="ED85" s="5"/>
      <c r="EE85" s="5"/>
    </row>
    <row r="86" spans="30:135">
      <c r="AD86" s="5"/>
      <c r="AE86" s="5"/>
      <c r="AF86" s="5"/>
      <c r="AG86" s="5"/>
      <c r="AH86" s="5"/>
      <c r="AI86" s="5"/>
      <c r="AJ86" s="5"/>
      <c r="AK86" s="5"/>
      <c r="AL86" s="5"/>
      <c r="AM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V86" s="5"/>
      <c r="DW86" s="5"/>
      <c r="DX86" s="5"/>
      <c r="DY86" s="5"/>
      <c r="DZ86" s="5"/>
      <c r="EA86" s="5"/>
      <c r="EB86" s="5"/>
      <c r="EC86" s="5"/>
      <c r="ED86" s="5"/>
      <c r="EE86" s="5"/>
    </row>
    <row r="87" spans="30:135">
      <c r="AD87" s="5"/>
      <c r="AE87" s="5"/>
      <c r="AF87" s="5"/>
      <c r="AG87" s="5"/>
      <c r="AH87" s="5"/>
      <c r="AI87" s="5"/>
      <c r="AJ87" s="5"/>
      <c r="AK87" s="5"/>
      <c r="AL87" s="5"/>
      <c r="AM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V87" s="5"/>
      <c r="DW87" s="5"/>
      <c r="DX87" s="5"/>
      <c r="DY87" s="5"/>
      <c r="DZ87" s="5"/>
      <c r="EA87" s="5"/>
      <c r="EB87" s="5"/>
      <c r="EC87" s="5"/>
      <c r="ED87" s="5"/>
      <c r="EE87" s="5"/>
    </row>
    <row r="88" spans="30:135">
      <c r="AD88" s="5"/>
      <c r="AE88" s="5"/>
      <c r="AF88" s="5"/>
      <c r="AG88" s="5"/>
      <c r="AH88" s="5"/>
      <c r="AI88" s="5"/>
      <c r="AJ88" s="5"/>
      <c r="AK88" s="5"/>
      <c r="AL88" s="5"/>
      <c r="AM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V88" s="5"/>
      <c r="DW88" s="5"/>
      <c r="DX88" s="5"/>
      <c r="DY88" s="5"/>
      <c r="DZ88" s="5"/>
      <c r="EA88" s="5"/>
      <c r="EB88" s="5"/>
      <c r="EC88" s="5"/>
      <c r="ED88" s="5"/>
      <c r="EE88" s="5"/>
    </row>
    <row r="89" spans="30:135">
      <c r="AD89" s="5"/>
      <c r="AE89" s="5"/>
      <c r="AF89" s="5"/>
      <c r="AG89" s="5"/>
      <c r="AH89" s="5"/>
      <c r="AI89" s="5"/>
      <c r="AJ89" s="5"/>
      <c r="AK89" s="5"/>
      <c r="AL89" s="5"/>
      <c r="AM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V89" s="5"/>
      <c r="DW89" s="5"/>
      <c r="DX89" s="5"/>
      <c r="DY89" s="5"/>
      <c r="DZ89" s="5"/>
      <c r="EA89" s="5"/>
      <c r="EB89" s="5"/>
      <c r="EC89" s="5"/>
      <c r="ED89" s="5"/>
      <c r="EE89" s="5"/>
    </row>
    <row r="90" spans="30:135">
      <c r="AD90" s="5"/>
      <c r="AE90" s="5"/>
      <c r="AF90" s="5"/>
      <c r="AG90" s="5"/>
      <c r="AH90" s="5"/>
      <c r="AI90" s="5"/>
      <c r="AJ90" s="5"/>
      <c r="AK90" s="5"/>
      <c r="AL90" s="5"/>
      <c r="AM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V90" s="5"/>
      <c r="DW90" s="5"/>
      <c r="DX90" s="5"/>
      <c r="DY90" s="5"/>
      <c r="DZ90" s="5"/>
      <c r="EA90" s="5"/>
      <c r="EB90" s="5"/>
      <c r="EC90" s="5"/>
      <c r="ED90" s="5"/>
      <c r="EE90" s="5"/>
    </row>
    <row r="91" spans="30:135">
      <c r="AD91" s="5"/>
      <c r="AE91" s="5"/>
      <c r="AF91" s="5"/>
      <c r="AG91" s="5"/>
      <c r="AH91" s="5"/>
      <c r="AI91" s="5"/>
      <c r="AJ91" s="5"/>
      <c r="AK91" s="5"/>
      <c r="AL91" s="5"/>
      <c r="AM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V91" s="5"/>
      <c r="DW91" s="5"/>
      <c r="DX91" s="5"/>
      <c r="DY91" s="5"/>
      <c r="DZ91" s="5"/>
      <c r="EA91" s="5"/>
      <c r="EB91" s="5"/>
      <c r="EC91" s="5"/>
      <c r="ED91" s="5"/>
      <c r="EE91" s="5"/>
    </row>
    <row r="92" spans="30:135">
      <c r="AD92" s="5"/>
      <c r="AE92" s="5"/>
      <c r="AF92" s="5"/>
      <c r="AG92" s="5"/>
      <c r="AH92" s="5"/>
      <c r="AI92" s="5"/>
      <c r="AJ92" s="5"/>
      <c r="AK92" s="5"/>
      <c r="AL92" s="5"/>
      <c r="AM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V92" s="5"/>
      <c r="DW92" s="5"/>
      <c r="DX92" s="5"/>
      <c r="DY92" s="5"/>
      <c r="DZ92" s="5"/>
      <c r="EA92" s="5"/>
      <c r="EB92" s="5"/>
      <c r="EC92" s="5"/>
      <c r="ED92" s="5"/>
      <c r="EE92" s="5"/>
    </row>
    <row r="93" spans="30:135">
      <c r="AD93" s="5"/>
      <c r="AE93" s="5"/>
      <c r="AF93" s="5"/>
      <c r="AG93" s="5"/>
      <c r="AH93" s="5"/>
      <c r="AI93" s="5"/>
      <c r="AJ93" s="5"/>
      <c r="AK93" s="5"/>
      <c r="AL93" s="5"/>
      <c r="AM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V93" s="5"/>
      <c r="DW93" s="5"/>
      <c r="DX93" s="5"/>
      <c r="DY93" s="5"/>
      <c r="DZ93" s="5"/>
      <c r="EA93" s="5"/>
      <c r="EB93" s="5"/>
      <c r="EC93" s="5"/>
      <c r="ED93" s="5"/>
      <c r="EE93" s="5"/>
    </row>
    <row r="94" spans="30:135">
      <c r="AD94" s="5"/>
      <c r="AE94" s="5"/>
      <c r="AF94" s="5"/>
      <c r="AG94" s="5"/>
      <c r="AH94" s="5"/>
      <c r="AI94" s="5"/>
      <c r="AJ94" s="5"/>
      <c r="AK94" s="5"/>
      <c r="AL94" s="5"/>
      <c r="AM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V94" s="5"/>
      <c r="DW94" s="5"/>
      <c r="DX94" s="5"/>
      <c r="DY94" s="5"/>
      <c r="DZ94" s="5"/>
      <c r="EA94" s="5"/>
      <c r="EB94" s="5"/>
      <c r="EC94" s="5"/>
      <c r="ED94" s="5"/>
      <c r="EE94" s="5"/>
    </row>
  </sheetData>
  <hyperlinks>
    <hyperlink ref="B2" location="Menu!A1" display="Menu!A1" xr:uid="{48B70D2B-EEBD-40D3-8F1B-4D635BEA3D72}"/>
    <hyperlink ref="A2:B2" location="Menu!B22" display="Back to main menu" xr:uid="{3C6F5226-1DB6-42DE-9D66-4258B7144123}"/>
    <hyperlink ref="Y2:Z2" location="Menu!B22" display="Back to Main Menu" xr:uid="{40368AA3-0445-4ACC-8AD7-FBE5A3EBE19B}"/>
    <hyperlink ref="AW2:AX2" location="Menu!B22" display="Back to Main Menu" xr:uid="{B5163482-05C2-466B-AA4A-5C98968F3EA0}"/>
    <hyperlink ref="BU2:BV2" location="Menu!B22" display="Back to Main Menu" xr:uid="{6CD4D2B8-DB90-4A20-A469-4320FFCCDD59}"/>
    <hyperlink ref="CS2:CT2" location="Menu!B22" display="Back to Main Menu" xr:uid="{85E9E8F7-37F8-47A4-9A86-FAF7553E5D38}"/>
    <hyperlink ref="DQ2:DR2" location="Menu!B22" display="Back to Main Menu" xr:uid="{CB09F22A-5709-4750-A33A-9F716F5A12A5}"/>
    <hyperlink ref="EP2" location="Menu!A1" display="Menu!A1" xr:uid="{84CF1D3A-7577-4841-A072-7926F13923E3}"/>
    <hyperlink ref="EO2:EP2" location="Menu!B22" display="Back to main menu" xr:uid="{7236D689-DC9F-43C8-9CCD-A26034B7F9D0}"/>
  </hyperlink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27737-9E24-4727-9930-110091901069}">
  <dimension ref="A2:FK65"/>
  <sheetViews>
    <sheetView topLeftCell="DO1" workbookViewId="0">
      <selection activeCell="ER1" sqref="ER1:FJ1048576"/>
    </sheetView>
  </sheetViews>
  <sheetFormatPr defaultRowHeight="12.5"/>
  <cols>
    <col min="1" max="1" width="3" style="3" customWidth="1"/>
    <col min="2" max="2" width="46.7265625" style="84" customWidth="1"/>
    <col min="3" max="3" width="10.453125" style="3" customWidth="1"/>
    <col min="4" max="15" width="10.453125" style="3" hidden="1" customWidth="1"/>
    <col min="16" max="22" width="0" style="3" hidden="1" customWidth="1"/>
    <col min="23" max="23" width="8.7265625" style="3"/>
    <col min="25" max="25" width="3" style="3" customWidth="1"/>
    <col min="26" max="26" width="47.26953125" style="84" customWidth="1"/>
    <col min="27" max="27" width="10.453125" style="3" customWidth="1"/>
    <col min="28" max="39" width="10.453125" style="3" hidden="1" customWidth="1"/>
    <col min="40" max="41" width="0" style="3" hidden="1" customWidth="1"/>
    <col min="42" max="43" width="9.54296875" style="3" hidden="1" customWidth="1"/>
    <col min="44" max="46" width="0" style="3" hidden="1" customWidth="1"/>
    <col min="47" max="47" width="8.7265625" style="3"/>
    <col min="49" max="49" width="3" style="3" customWidth="1"/>
    <col min="50" max="50" width="47.26953125" style="84" customWidth="1"/>
    <col min="51" max="51" width="10.453125" style="3" customWidth="1"/>
    <col min="52" max="63" width="10.453125" style="3" hidden="1" customWidth="1"/>
    <col min="64" max="64" width="9.7265625" style="3" hidden="1" customWidth="1"/>
    <col min="65" max="65" width="10.26953125" style="3" hidden="1" customWidth="1"/>
    <col min="66" max="67" width="9.54296875" style="3" hidden="1" customWidth="1"/>
    <col min="68" max="68" width="11" style="3" hidden="1" customWidth="1"/>
    <col min="69" max="70" width="10.81640625" style="3" hidden="1" customWidth="1"/>
    <col min="71" max="71" width="10.81640625" style="3" customWidth="1"/>
    <col min="73" max="73" width="3" style="3" customWidth="1"/>
    <col min="74" max="74" width="47.26953125" style="84" customWidth="1"/>
    <col min="75" max="75" width="10.453125" style="3" customWidth="1"/>
    <col min="76" max="87" width="10.453125" style="3" hidden="1" customWidth="1"/>
    <col min="88" max="89" width="0" style="3" hidden="1" customWidth="1"/>
    <col min="90" max="91" width="9.54296875" style="3" hidden="1" customWidth="1"/>
    <col min="92" max="94" width="0" style="3" hidden="1" customWidth="1"/>
    <col min="95" max="95" width="8.7265625" style="3"/>
    <col min="97" max="97" width="3" style="3" customWidth="1"/>
    <col min="98" max="98" width="47.26953125" style="84" customWidth="1"/>
    <col min="99" max="99" width="10.453125" style="3" customWidth="1"/>
    <col min="100" max="111" width="10.453125" style="3" hidden="1" customWidth="1"/>
    <col min="112" max="113" width="0" style="3" hidden="1" customWidth="1"/>
    <col min="114" max="115" width="9.54296875" style="3" hidden="1" customWidth="1"/>
    <col min="116" max="118" width="0" style="3" hidden="1" customWidth="1"/>
    <col min="119" max="119" width="8.7265625" style="3"/>
    <col min="121" max="121" width="3" style="3" customWidth="1"/>
    <col min="122" max="122" width="30" style="84" customWidth="1"/>
    <col min="123" max="123" width="10.453125" style="3" customWidth="1"/>
    <col min="124" max="135" width="10.453125" style="3" hidden="1" customWidth="1"/>
    <col min="136" max="137" width="0" style="3" hidden="1" customWidth="1"/>
    <col min="138" max="139" width="9.54296875" style="3" hidden="1" customWidth="1"/>
    <col min="140" max="142" width="0" style="3" hidden="1" customWidth="1"/>
    <col min="143" max="143" width="8.7265625" style="3"/>
    <col min="145" max="145" width="3" style="3" customWidth="1"/>
    <col min="146" max="146" width="46.7265625" style="84" customWidth="1"/>
    <col min="147" max="147" width="10.453125" style="3" customWidth="1"/>
    <col min="148" max="159" width="10.453125" style="3" hidden="1" customWidth="1"/>
    <col min="160" max="166" width="0" style="3" hidden="1" customWidth="1"/>
    <col min="167" max="167" width="8.7265625" style="3"/>
  </cols>
  <sheetData>
    <row r="2" spans="1:167" ht="18">
      <c r="A2" s="91" t="s">
        <v>5</v>
      </c>
      <c r="B2" s="91"/>
      <c r="Y2" s="91" t="s">
        <v>231</v>
      </c>
      <c r="Z2" s="92"/>
      <c r="AW2" s="91" t="s">
        <v>231</v>
      </c>
      <c r="AX2" s="92"/>
      <c r="BU2" s="91" t="s">
        <v>231</v>
      </c>
      <c r="BV2" s="92"/>
      <c r="CS2" s="91" t="s">
        <v>231</v>
      </c>
      <c r="CT2" s="92"/>
      <c r="DQ2" s="91" t="s">
        <v>231</v>
      </c>
      <c r="DR2" s="92"/>
      <c r="EO2" s="91" t="s">
        <v>5</v>
      </c>
      <c r="EP2" s="91"/>
    </row>
    <row r="5" spans="1:167" ht="18">
      <c r="A5" s="86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7.5">
      <c r="A7" s="85" t="s">
        <v>7</v>
      </c>
      <c r="C7" s="5"/>
      <c r="D7" s="5"/>
      <c r="E7" s="5"/>
      <c r="Y7" s="85" t="s">
        <v>232</v>
      </c>
      <c r="AA7" s="5"/>
      <c r="AB7" s="5"/>
      <c r="AC7" s="5"/>
      <c r="AW7" s="85" t="s">
        <v>234</v>
      </c>
      <c r="AY7" s="5"/>
      <c r="AZ7" s="5"/>
      <c r="BA7" s="5"/>
      <c r="BU7" s="85" t="s">
        <v>235</v>
      </c>
      <c r="BW7" s="5"/>
      <c r="BX7" s="5"/>
      <c r="BY7" s="5"/>
      <c r="CS7" s="85" t="s">
        <v>236</v>
      </c>
      <c r="CU7" s="5"/>
      <c r="CV7" s="5"/>
      <c r="CW7" s="5"/>
      <c r="DQ7" s="85" t="s">
        <v>237</v>
      </c>
      <c r="DS7" s="5"/>
      <c r="DT7" s="5"/>
      <c r="DU7" s="5"/>
      <c r="EO7" s="85" t="s">
        <v>140</v>
      </c>
      <c r="EQ7" s="5"/>
      <c r="ER7" s="5"/>
      <c r="ES7" s="5"/>
    </row>
    <row r="8" spans="1:167" ht="15.5">
      <c r="A8" s="85" t="s">
        <v>308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5" t="s">
        <v>308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5" t="s">
        <v>308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5" t="s">
        <v>308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5" t="s">
        <v>308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5" t="s">
        <v>308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5" t="s">
        <v>308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 ht="13">
      <c r="A13" s="7"/>
      <c r="B13" s="13" t="s">
        <v>303</v>
      </c>
      <c r="C13" s="22">
        <v>16.895658000000001</v>
      </c>
      <c r="D13" s="22">
        <v>17.307645000000001</v>
      </c>
      <c r="E13" s="22">
        <v>17.722968999999999</v>
      </c>
      <c r="F13" s="22">
        <v>16.688079999999999</v>
      </c>
      <c r="G13" s="22">
        <v>16.336846000000001</v>
      </c>
      <c r="H13" s="22">
        <v>16.272718999999999</v>
      </c>
      <c r="I13" s="22">
        <v>17.042971000000001</v>
      </c>
      <c r="J13" s="22">
        <v>18.248349000000001</v>
      </c>
      <c r="K13" s="22">
        <v>17.179863999999998</v>
      </c>
      <c r="L13" s="22">
        <v>16.840382000000002</v>
      </c>
      <c r="M13" s="22">
        <v>17.563558</v>
      </c>
      <c r="N13" s="22">
        <v>17.854558000000001</v>
      </c>
      <c r="O13" s="22">
        <v>17.265257999999999</v>
      </c>
      <c r="P13" s="22">
        <v>15.684595</v>
      </c>
      <c r="Q13" s="22">
        <v>13.913259999999999</v>
      </c>
      <c r="R13" s="22">
        <v>13.056997000000001</v>
      </c>
      <c r="S13" s="22">
        <v>12.768402</v>
      </c>
      <c r="T13" s="22">
        <v>12.206199</v>
      </c>
      <c r="U13" s="22">
        <v>13.247194</v>
      </c>
      <c r="V13" s="22">
        <v>12.756103</v>
      </c>
      <c r="W13" s="22">
        <v>13.458078</v>
      </c>
      <c r="Y13" s="7"/>
      <c r="Z13" s="13" t="s">
        <v>303</v>
      </c>
      <c r="AA13" s="22">
        <v>50.468246999999998</v>
      </c>
      <c r="AB13" s="22">
        <v>50.367221000000001</v>
      </c>
      <c r="AC13" s="22">
        <v>50.874186000000002</v>
      </c>
      <c r="AD13" s="22">
        <v>52.048791999999999</v>
      </c>
      <c r="AE13" s="22">
        <v>53.625728000000002</v>
      </c>
      <c r="AF13" s="22">
        <v>52.301645999999998</v>
      </c>
      <c r="AG13" s="22">
        <v>52.858710000000002</v>
      </c>
      <c r="AH13" s="22">
        <v>51.497328000000003</v>
      </c>
      <c r="AI13" s="22">
        <v>50.322743000000003</v>
      </c>
      <c r="AJ13" s="22">
        <v>50.127288999999998</v>
      </c>
      <c r="AK13" s="22">
        <v>47.671689000000001</v>
      </c>
      <c r="AL13" s="22">
        <v>46.822747999999997</v>
      </c>
      <c r="AM13" s="22">
        <v>46.378093999999997</v>
      </c>
      <c r="AN13" s="22">
        <v>45.911543000000002</v>
      </c>
      <c r="AO13" s="22">
        <v>46.316552000000001</v>
      </c>
      <c r="AP13" s="22">
        <v>44.170454999999997</v>
      </c>
      <c r="AQ13" s="22">
        <v>43.750588999999998</v>
      </c>
      <c r="AR13" s="22">
        <v>42.516108000000003</v>
      </c>
      <c r="AS13" s="22">
        <v>43.717452000000002</v>
      </c>
      <c r="AT13" s="22">
        <v>43.893734000000002</v>
      </c>
      <c r="AU13" s="22">
        <v>46.347803999999996</v>
      </c>
      <c r="AW13" s="7"/>
      <c r="AX13" s="13" t="s">
        <v>303</v>
      </c>
      <c r="AY13" s="22">
        <v>93.548576999999995</v>
      </c>
      <c r="AZ13" s="22">
        <v>97.500247000000002</v>
      </c>
      <c r="BA13" s="22">
        <v>97.089496999999994</v>
      </c>
      <c r="BB13" s="22">
        <v>100.443764</v>
      </c>
      <c r="BC13" s="22">
        <v>100.10953499999999</v>
      </c>
      <c r="BD13" s="22">
        <v>102.558862</v>
      </c>
      <c r="BE13" s="22">
        <v>101.490869</v>
      </c>
      <c r="BF13" s="22">
        <v>103.53909899999999</v>
      </c>
      <c r="BG13" s="22">
        <v>101.281295</v>
      </c>
      <c r="BH13" s="22">
        <v>94.680198000000004</v>
      </c>
      <c r="BI13" s="22">
        <v>95.548124000000001</v>
      </c>
      <c r="BJ13" s="22">
        <v>102.087878</v>
      </c>
      <c r="BK13" s="22">
        <v>97.875465000000005</v>
      </c>
      <c r="BL13" s="22">
        <v>98.817547000000005</v>
      </c>
      <c r="BM13" s="22">
        <v>93.106027999999995</v>
      </c>
      <c r="BN13" s="22">
        <v>98.436768999999998</v>
      </c>
      <c r="BO13" s="22">
        <v>92.204338000000007</v>
      </c>
      <c r="BP13" s="22">
        <v>92.385084000000006</v>
      </c>
      <c r="BQ13" s="22">
        <v>106.76318999999999</v>
      </c>
      <c r="BR13" s="22">
        <v>89.627962999999994</v>
      </c>
      <c r="BS13" s="22">
        <v>90.640843000000004</v>
      </c>
      <c r="BU13" s="7"/>
      <c r="BV13" s="13" t="s">
        <v>303</v>
      </c>
      <c r="BW13" s="22">
        <v>9.6588969999999996</v>
      </c>
      <c r="BX13" s="22">
        <v>9.3328729999999993</v>
      </c>
      <c r="BY13" s="22">
        <v>9.2231159999999992</v>
      </c>
      <c r="BZ13" s="22">
        <v>9.2510980000000007</v>
      </c>
      <c r="CA13" s="22">
        <v>9.2093760000000007</v>
      </c>
      <c r="CB13" s="22">
        <v>8.8687939999999994</v>
      </c>
      <c r="CC13" s="22">
        <v>7.8758609999999996</v>
      </c>
      <c r="CD13" s="22">
        <v>8.8519070000000006</v>
      </c>
      <c r="CE13" s="22">
        <v>8.9274400000000007</v>
      </c>
      <c r="CF13" s="22">
        <v>8.9628890000000006</v>
      </c>
      <c r="CG13" s="22">
        <v>8.7815480000000008</v>
      </c>
      <c r="CH13" s="22">
        <v>8.9975039999999993</v>
      </c>
      <c r="CI13" s="22">
        <v>10.015090000000001</v>
      </c>
      <c r="CJ13" s="22">
        <v>9.4188480000000006</v>
      </c>
      <c r="CK13" s="22">
        <v>9.2727190000000004</v>
      </c>
      <c r="CL13" s="22">
        <v>9.0022649999999995</v>
      </c>
      <c r="CM13" s="22">
        <v>9.0032449999999997</v>
      </c>
      <c r="CN13" s="22">
        <v>9.3197609999999997</v>
      </c>
      <c r="CO13" s="22">
        <v>9.2806549999999994</v>
      </c>
      <c r="CP13" s="22">
        <v>9.0996369999999995</v>
      </c>
      <c r="CQ13" s="22">
        <v>9.3879020000000004</v>
      </c>
      <c r="CS13" s="7"/>
      <c r="CT13" s="13" t="s">
        <v>303</v>
      </c>
      <c r="CU13" s="22">
        <v>9.5963440000000002</v>
      </c>
      <c r="CV13" s="22">
        <v>10.10707</v>
      </c>
      <c r="CW13" s="22">
        <v>9.5450180000000007</v>
      </c>
      <c r="CX13" s="22">
        <v>8.6440339999999996</v>
      </c>
      <c r="CY13" s="22">
        <v>8.3735979999999994</v>
      </c>
      <c r="CZ13" s="22">
        <v>8.1577660000000005</v>
      </c>
      <c r="DA13" s="22">
        <v>8.7753689999999995</v>
      </c>
      <c r="DB13" s="22">
        <v>8.1626089999999998</v>
      </c>
      <c r="DC13" s="22">
        <v>8.4719139999999999</v>
      </c>
      <c r="DD13" s="22">
        <v>8.4902920000000002</v>
      </c>
      <c r="DE13" s="22">
        <v>10.045062</v>
      </c>
      <c r="DF13" s="22">
        <v>9.7201489999999993</v>
      </c>
      <c r="DG13" s="22">
        <v>9.2063089999999992</v>
      </c>
      <c r="DH13" s="22">
        <v>9.7886629999999997</v>
      </c>
      <c r="DI13" s="22">
        <v>9.6268220000000007</v>
      </c>
      <c r="DJ13" s="22">
        <v>9.9422490000000003</v>
      </c>
      <c r="DK13" s="22">
        <v>9.854832</v>
      </c>
      <c r="DL13" s="22">
        <v>10.507406</v>
      </c>
      <c r="DM13" s="22">
        <v>10.622918</v>
      </c>
      <c r="DN13" s="22">
        <v>10.894579</v>
      </c>
      <c r="DO13" s="22">
        <v>10.609054</v>
      </c>
      <c r="DQ13" s="7"/>
      <c r="DR13" s="13" t="s">
        <v>303</v>
      </c>
      <c r="DS13" s="22">
        <v>40.14367</v>
      </c>
      <c r="DT13" s="22">
        <v>38.519402999999997</v>
      </c>
      <c r="DU13" s="22">
        <v>39.932431000000001</v>
      </c>
      <c r="DV13" s="22">
        <v>41.653073999999997</v>
      </c>
      <c r="DW13" s="22">
        <v>42.480269999999997</v>
      </c>
      <c r="DX13" s="22">
        <v>42.072077</v>
      </c>
      <c r="DY13" s="22">
        <v>41.311922000000003</v>
      </c>
      <c r="DZ13" s="22">
        <v>47.400115999999997</v>
      </c>
      <c r="EA13" s="22">
        <v>46.224164999999999</v>
      </c>
      <c r="EB13" s="22">
        <v>43.845669000000001</v>
      </c>
      <c r="EC13" s="22">
        <v>44.290906</v>
      </c>
      <c r="ED13" s="22">
        <v>46.650604000000001</v>
      </c>
      <c r="EE13" s="22">
        <v>46.522575000000003</v>
      </c>
      <c r="EF13" s="22">
        <v>45.102172000000003</v>
      </c>
      <c r="EG13" s="22">
        <v>43.32056</v>
      </c>
      <c r="EH13" s="22">
        <v>44.981458000000003</v>
      </c>
      <c r="EI13" s="22">
        <v>38.811794999999996</v>
      </c>
      <c r="EJ13" s="22">
        <v>46.193291000000002</v>
      </c>
      <c r="EK13" s="22">
        <v>44.590778</v>
      </c>
      <c r="EL13" s="22">
        <v>43.718297999999997</v>
      </c>
      <c r="EM13" s="22">
        <v>45.532896000000001</v>
      </c>
      <c r="EO13" s="7"/>
      <c r="EP13" s="13" t="s">
        <v>303</v>
      </c>
      <c r="EQ13" s="22">
        <v>36.004210999999998</v>
      </c>
      <c r="ER13" s="22">
        <v>35.932577000000002</v>
      </c>
      <c r="ES13" s="22">
        <v>36.795532999999999</v>
      </c>
      <c r="ET13" s="22">
        <v>37.059784000000001</v>
      </c>
      <c r="EU13" s="22">
        <v>37.357422</v>
      </c>
      <c r="EV13" s="22">
        <v>39.320518</v>
      </c>
      <c r="EW13" s="22">
        <v>39.242570000000001</v>
      </c>
      <c r="EX13" s="22">
        <v>38.297181000000002</v>
      </c>
      <c r="EY13" s="22">
        <v>37.219634999999997</v>
      </c>
      <c r="EZ13" s="22">
        <v>38.441785000000003</v>
      </c>
      <c r="FA13" s="22">
        <v>34.687271000000003</v>
      </c>
      <c r="FB13" s="22">
        <v>38.718361000000002</v>
      </c>
      <c r="FC13" s="22">
        <v>37.693989999999999</v>
      </c>
      <c r="FD13" s="22">
        <v>38.254190999999999</v>
      </c>
      <c r="FE13" s="22">
        <v>37.886122999999998</v>
      </c>
      <c r="FF13" s="22">
        <v>37.532259000000003</v>
      </c>
      <c r="FG13" s="22">
        <v>38.563856999999999</v>
      </c>
      <c r="FH13" s="22">
        <v>42.645085000000002</v>
      </c>
      <c r="FI13" s="22">
        <v>38.900736000000002</v>
      </c>
      <c r="FJ13" s="22">
        <v>39.37932</v>
      </c>
      <c r="FK13" s="22">
        <v>42.160483999999997</v>
      </c>
    </row>
    <row r="14" spans="1:167" ht="13">
      <c r="B14" s="19" t="s">
        <v>239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Z14" s="19" t="s">
        <v>239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X14" s="19" t="s">
        <v>239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V14" s="19" t="s">
        <v>239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239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239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239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222</v>
      </c>
      <c r="C15" s="17">
        <v>12.661337</v>
      </c>
      <c r="D15" s="17">
        <v>12.952038999999999</v>
      </c>
      <c r="E15" s="17">
        <v>13.261658000000001</v>
      </c>
      <c r="F15" s="17">
        <v>12.49347</v>
      </c>
      <c r="G15" s="17">
        <v>12.264112000000001</v>
      </c>
      <c r="H15" s="17">
        <v>12.223483999999999</v>
      </c>
      <c r="I15" s="17">
        <v>12.790468000000001</v>
      </c>
      <c r="J15" s="17">
        <v>13.678618</v>
      </c>
      <c r="K15" s="17">
        <v>12.869802999999999</v>
      </c>
      <c r="L15" s="17">
        <v>12.580107999999999</v>
      </c>
      <c r="M15" s="17">
        <v>13.048503</v>
      </c>
      <c r="N15" s="17">
        <v>13.220345</v>
      </c>
      <c r="O15" s="17">
        <v>12.814299999999999</v>
      </c>
      <c r="P15" s="17">
        <v>11.647619000000001</v>
      </c>
      <c r="Q15" s="17">
        <v>10.348328</v>
      </c>
      <c r="R15" s="17">
        <v>9.6583609999999993</v>
      </c>
      <c r="S15" s="17">
        <v>9.4640369999999994</v>
      </c>
      <c r="T15" s="17">
        <v>9.0433990000000009</v>
      </c>
      <c r="U15" s="17">
        <v>9.7961670000000005</v>
      </c>
      <c r="V15" s="17">
        <v>9.4267439999999993</v>
      </c>
      <c r="W15" s="17">
        <v>9.9410260000000008</v>
      </c>
      <c r="Z15" s="20" t="s">
        <v>222</v>
      </c>
      <c r="AA15" s="17">
        <v>25.985689000000001</v>
      </c>
      <c r="AB15" s="17">
        <v>25.979199999999999</v>
      </c>
      <c r="AC15" s="17">
        <v>26.275344</v>
      </c>
      <c r="AD15" s="17">
        <v>26.915682</v>
      </c>
      <c r="AE15" s="17">
        <v>27.948326000000002</v>
      </c>
      <c r="AF15" s="17">
        <v>27.496310999999999</v>
      </c>
      <c r="AG15" s="17">
        <v>28.050962999999999</v>
      </c>
      <c r="AH15" s="17">
        <v>27.58549</v>
      </c>
      <c r="AI15" s="17">
        <v>27.008866000000001</v>
      </c>
      <c r="AJ15" s="17">
        <v>26.942422000000001</v>
      </c>
      <c r="AK15" s="17">
        <v>25.673106000000001</v>
      </c>
      <c r="AL15" s="17">
        <v>25.273973999999999</v>
      </c>
      <c r="AM15" s="17">
        <v>25.068390999999998</v>
      </c>
      <c r="AN15" s="17">
        <v>24.842631000000001</v>
      </c>
      <c r="AO15" s="17">
        <v>25.102561999999999</v>
      </c>
      <c r="AP15" s="17">
        <v>23.65185</v>
      </c>
      <c r="AQ15" s="17">
        <v>23.438925000000001</v>
      </c>
      <c r="AR15" s="17">
        <v>22.784269999999999</v>
      </c>
      <c r="AS15" s="17">
        <v>23.444517999999999</v>
      </c>
      <c r="AT15" s="17">
        <v>23.550609000000001</v>
      </c>
      <c r="AU15" s="17">
        <v>24.893885999999998</v>
      </c>
      <c r="AX15" s="20" t="s">
        <v>222</v>
      </c>
      <c r="AY15" s="17">
        <v>58.017065000000002</v>
      </c>
      <c r="AZ15" s="17">
        <v>60.409286999999999</v>
      </c>
      <c r="BA15" s="17">
        <v>60.097031999999999</v>
      </c>
      <c r="BB15" s="17">
        <v>62.120274999999999</v>
      </c>
      <c r="BC15" s="17">
        <v>61.560457999999997</v>
      </c>
      <c r="BD15" s="17">
        <v>62.675175000000003</v>
      </c>
      <c r="BE15" s="17">
        <v>61.674371000000001</v>
      </c>
      <c r="BF15" s="17">
        <v>62.546380999999997</v>
      </c>
      <c r="BG15" s="17">
        <v>61.573708000000003</v>
      </c>
      <c r="BH15" s="17">
        <v>57.927404000000003</v>
      </c>
      <c r="BI15" s="17">
        <v>58.788269999999997</v>
      </c>
      <c r="BJ15" s="17">
        <v>63.147091000000003</v>
      </c>
      <c r="BK15" s="17">
        <v>60.510475999999997</v>
      </c>
      <c r="BL15" s="17">
        <v>61.051549000000001</v>
      </c>
      <c r="BM15" s="17">
        <v>57.48612</v>
      </c>
      <c r="BN15" s="17">
        <v>60.846130000000002</v>
      </c>
      <c r="BO15" s="17">
        <v>56.958773000000001</v>
      </c>
      <c r="BP15" s="17">
        <v>57.039690999999998</v>
      </c>
      <c r="BQ15" s="17">
        <v>65.817317000000003</v>
      </c>
      <c r="BR15" s="17">
        <v>55.279375999999999</v>
      </c>
      <c r="BS15" s="17">
        <v>55.892400000000002</v>
      </c>
      <c r="BV15" s="20" t="s">
        <v>222</v>
      </c>
      <c r="BW15" s="17">
        <v>6.8572519999999999</v>
      </c>
      <c r="BX15" s="17">
        <v>6.6301750000000004</v>
      </c>
      <c r="BY15" s="17">
        <v>6.5540950000000002</v>
      </c>
      <c r="BZ15" s="17">
        <v>6.575342</v>
      </c>
      <c r="CA15" s="17">
        <v>6.5588100000000003</v>
      </c>
      <c r="CB15" s="17">
        <v>6.3288060000000002</v>
      </c>
      <c r="CC15" s="17">
        <v>5.6327959999999999</v>
      </c>
      <c r="CD15" s="17">
        <v>6.3500969999999999</v>
      </c>
      <c r="CE15" s="17">
        <v>6.4923820000000001</v>
      </c>
      <c r="CF15" s="17">
        <v>6.6108339999999997</v>
      </c>
      <c r="CG15" s="17">
        <v>6.5677719999999997</v>
      </c>
      <c r="CH15" s="17">
        <v>6.8234539999999999</v>
      </c>
      <c r="CI15" s="17">
        <v>7.5973670000000002</v>
      </c>
      <c r="CJ15" s="17">
        <v>7.14846</v>
      </c>
      <c r="CK15" s="17">
        <v>7.0423099999999996</v>
      </c>
      <c r="CL15" s="17">
        <v>6.8406580000000003</v>
      </c>
      <c r="CM15" s="17">
        <v>6.8413659999999998</v>
      </c>
      <c r="CN15" s="17">
        <v>7.0802440000000004</v>
      </c>
      <c r="CO15" s="17">
        <v>7.0524300000000002</v>
      </c>
      <c r="CP15" s="17">
        <v>6.917961</v>
      </c>
      <c r="CQ15" s="17">
        <v>7.1378750000000002</v>
      </c>
      <c r="CT15" s="20" t="s">
        <v>222</v>
      </c>
      <c r="CU15" s="17">
        <v>7.4657840000000002</v>
      </c>
      <c r="CV15" s="17">
        <v>7.860436</v>
      </c>
      <c r="CW15" s="17">
        <v>7.4208809999999996</v>
      </c>
      <c r="CX15" s="17">
        <v>6.7193069999999997</v>
      </c>
      <c r="CY15" s="17">
        <v>6.5442859999999996</v>
      </c>
      <c r="CZ15" s="17">
        <v>6.4105509999999999</v>
      </c>
      <c r="DA15" s="17">
        <v>6.9342410000000001</v>
      </c>
      <c r="DB15" s="17">
        <v>6.4900719999999996</v>
      </c>
      <c r="DC15" s="17">
        <v>6.7050239999999999</v>
      </c>
      <c r="DD15" s="17">
        <v>6.6811730000000003</v>
      </c>
      <c r="DE15" s="17">
        <v>7.8559070000000002</v>
      </c>
      <c r="DF15" s="17">
        <v>7.5536289999999999</v>
      </c>
      <c r="DG15" s="17">
        <v>7.1537559999999996</v>
      </c>
      <c r="DH15" s="17">
        <v>7.6043370000000001</v>
      </c>
      <c r="DI15" s="17">
        <v>7.4785329999999997</v>
      </c>
      <c r="DJ15" s="17">
        <v>7.8211469999999998</v>
      </c>
      <c r="DK15" s="17">
        <v>7.7515130000000001</v>
      </c>
      <c r="DL15" s="17">
        <v>8.2629520000000003</v>
      </c>
      <c r="DM15" s="17">
        <v>8.3507999999999996</v>
      </c>
      <c r="DN15" s="17">
        <v>8.5629100000000005</v>
      </c>
      <c r="DO15" s="17">
        <v>8.3361680000000007</v>
      </c>
      <c r="DR15" s="20" t="s">
        <v>222</v>
      </c>
      <c r="DS15" s="17">
        <v>27.245336999999999</v>
      </c>
      <c r="DT15" s="17">
        <v>26.158111999999999</v>
      </c>
      <c r="DU15" s="17">
        <v>27.125640000000001</v>
      </c>
      <c r="DV15" s="17">
        <v>28.306985999999998</v>
      </c>
      <c r="DW15" s="17">
        <v>28.999164</v>
      </c>
      <c r="DX15" s="17">
        <v>28.857441000000001</v>
      </c>
      <c r="DY15" s="17">
        <v>28.492032999999999</v>
      </c>
      <c r="DZ15" s="17">
        <v>32.882215000000002</v>
      </c>
      <c r="EA15" s="17">
        <v>32.087712000000003</v>
      </c>
      <c r="EB15" s="17">
        <v>30.422438</v>
      </c>
      <c r="EC15" s="17">
        <v>30.720417000000001</v>
      </c>
      <c r="ED15" s="17">
        <v>32.338129000000002</v>
      </c>
      <c r="EE15" s="17">
        <v>32.272230999999998</v>
      </c>
      <c r="EF15" s="17">
        <v>31.300359</v>
      </c>
      <c r="EG15" s="17">
        <v>30.087108000000001</v>
      </c>
      <c r="EH15" s="17">
        <v>31.154381000000001</v>
      </c>
      <c r="EI15" s="17">
        <v>26.890635</v>
      </c>
      <c r="EJ15" s="17">
        <v>32.008482999999998</v>
      </c>
      <c r="EK15" s="17">
        <v>30.898754</v>
      </c>
      <c r="EL15" s="17">
        <v>30.304777000000001</v>
      </c>
      <c r="EM15" s="17">
        <v>31.563828000000001</v>
      </c>
      <c r="EP15" s="20" t="s">
        <v>222</v>
      </c>
      <c r="EQ15" s="17">
        <v>21.518595999999999</v>
      </c>
      <c r="ER15" s="17">
        <v>21.341132999999999</v>
      </c>
      <c r="ES15" s="17">
        <v>21.712471000000001</v>
      </c>
      <c r="ET15" s="17">
        <v>21.731795999999999</v>
      </c>
      <c r="EU15" s="17">
        <v>21.914189</v>
      </c>
      <c r="EV15" s="17">
        <v>23.066642999999999</v>
      </c>
      <c r="EW15" s="17">
        <v>23.052720999999998</v>
      </c>
      <c r="EX15" s="17">
        <v>22.550664999999999</v>
      </c>
      <c r="EY15" s="17">
        <v>21.749212</v>
      </c>
      <c r="EZ15" s="17">
        <v>22.249722999999999</v>
      </c>
      <c r="FA15" s="17">
        <v>19.907105999999999</v>
      </c>
      <c r="FB15" s="17">
        <v>21.993081</v>
      </c>
      <c r="FC15" s="17">
        <v>21.318497000000001</v>
      </c>
      <c r="FD15" s="17">
        <v>21.531016999999999</v>
      </c>
      <c r="FE15" s="17">
        <v>21.237946000000001</v>
      </c>
      <c r="FF15" s="17">
        <v>20.638375</v>
      </c>
      <c r="FG15" s="17">
        <v>21.103781000000001</v>
      </c>
      <c r="FH15" s="17">
        <v>23.220925000000001</v>
      </c>
      <c r="FI15" s="17">
        <v>21.090755000000001</v>
      </c>
      <c r="FJ15" s="17">
        <v>21.258849999999999</v>
      </c>
      <c r="FK15" s="17">
        <v>22.658503</v>
      </c>
    </row>
    <row r="16" spans="1:167">
      <c r="B16" s="20" t="s">
        <v>240</v>
      </c>
      <c r="C16" s="17">
        <v>1.0908629999999999</v>
      </c>
      <c r="D16" s="17">
        <v>1.129003</v>
      </c>
      <c r="E16" s="17">
        <v>1.1617599999999999</v>
      </c>
      <c r="F16" s="17">
        <v>1.098236</v>
      </c>
      <c r="G16" s="17">
        <v>1.055104</v>
      </c>
      <c r="H16" s="17">
        <v>1.035965</v>
      </c>
      <c r="I16" s="17">
        <v>1.076433</v>
      </c>
      <c r="J16" s="17">
        <v>1.1474800000000001</v>
      </c>
      <c r="K16" s="17">
        <v>1.118565</v>
      </c>
      <c r="L16" s="17">
        <v>1.1316139999999999</v>
      </c>
      <c r="M16" s="17">
        <v>1.21807</v>
      </c>
      <c r="N16" s="17">
        <v>1.2796430000000001</v>
      </c>
      <c r="O16" s="17">
        <v>1.247981</v>
      </c>
      <c r="P16" s="17">
        <v>1.13456</v>
      </c>
      <c r="Q16" s="17">
        <v>1.0091859999999999</v>
      </c>
      <c r="R16" s="17">
        <v>0.98147600000000002</v>
      </c>
      <c r="S16" s="17">
        <v>0.96657599999999999</v>
      </c>
      <c r="T16" s="17">
        <v>0.92926399999999998</v>
      </c>
      <c r="U16" s="17">
        <v>1.010893</v>
      </c>
      <c r="V16" s="17">
        <v>0.97772099999999995</v>
      </c>
      <c r="W16" s="17">
        <v>1.0356030000000001</v>
      </c>
      <c r="Z16" s="20" t="s">
        <v>240</v>
      </c>
      <c r="AA16" s="17">
        <v>3.8217970000000001</v>
      </c>
      <c r="AB16" s="17">
        <v>3.8655499999999998</v>
      </c>
      <c r="AC16" s="17">
        <v>3.954755</v>
      </c>
      <c r="AD16" s="17">
        <v>4.0957299999999996</v>
      </c>
      <c r="AE16" s="17">
        <v>4.2651050000000001</v>
      </c>
      <c r="AF16" s="17">
        <v>4.2024999999999997</v>
      </c>
      <c r="AG16" s="17">
        <v>4.2886150000000001</v>
      </c>
      <c r="AH16" s="17">
        <v>4.2169559999999997</v>
      </c>
      <c r="AI16" s="17">
        <v>4.140765</v>
      </c>
      <c r="AJ16" s="17">
        <v>4.1416399999999998</v>
      </c>
      <c r="AK16" s="17">
        <v>3.9531070000000001</v>
      </c>
      <c r="AL16" s="17">
        <v>3.8946130000000001</v>
      </c>
      <c r="AM16" s="17">
        <v>3.8914650000000002</v>
      </c>
      <c r="AN16" s="17">
        <v>3.8849680000000002</v>
      </c>
      <c r="AO16" s="17">
        <v>3.9514260000000001</v>
      </c>
      <c r="AP16" s="17">
        <v>4.0899210000000004</v>
      </c>
      <c r="AQ16" s="17">
        <v>4.0845880000000001</v>
      </c>
      <c r="AR16" s="17">
        <v>4.0000619999999998</v>
      </c>
      <c r="AS16" s="17">
        <v>4.1450930000000001</v>
      </c>
      <c r="AT16" s="17">
        <v>4.192437</v>
      </c>
      <c r="AU16" s="17">
        <v>4.4592980000000004</v>
      </c>
      <c r="AX16" s="20" t="s">
        <v>240</v>
      </c>
      <c r="AY16" s="17">
        <v>14.092897000000001</v>
      </c>
      <c r="AZ16" s="17">
        <v>14.793350999999999</v>
      </c>
      <c r="BA16" s="17">
        <v>14.832134</v>
      </c>
      <c r="BB16" s="17">
        <v>15.446681999999999</v>
      </c>
      <c r="BC16" s="17">
        <v>15.443155000000001</v>
      </c>
      <c r="BD16" s="17">
        <v>15.86364</v>
      </c>
      <c r="BE16" s="17">
        <v>15.739512</v>
      </c>
      <c r="BF16" s="17">
        <v>16.096699000000001</v>
      </c>
      <c r="BG16" s="17">
        <v>15.539752</v>
      </c>
      <c r="BH16" s="17">
        <v>14.324411</v>
      </c>
      <c r="BI16" s="17">
        <v>14.244106</v>
      </c>
      <c r="BJ16" s="17">
        <v>14.992945000000001</v>
      </c>
      <c r="BK16" s="17">
        <v>14.439838999999999</v>
      </c>
      <c r="BL16" s="17">
        <v>14.642963999999999</v>
      </c>
      <c r="BM16" s="17">
        <v>13.856439</v>
      </c>
      <c r="BN16" s="17">
        <v>14.987019999999999</v>
      </c>
      <c r="BO16" s="17">
        <v>14.095487</v>
      </c>
      <c r="BP16" s="17">
        <v>14.179615</v>
      </c>
      <c r="BQ16" s="17">
        <v>16.45064</v>
      </c>
      <c r="BR16" s="17">
        <v>13.863519</v>
      </c>
      <c r="BS16" s="17">
        <v>14.072972</v>
      </c>
      <c r="BV16" s="20" t="s">
        <v>240</v>
      </c>
      <c r="BW16" s="17">
        <v>0.67641399999999996</v>
      </c>
      <c r="BX16" s="17">
        <v>0.65417400000000003</v>
      </c>
      <c r="BY16" s="17">
        <v>0.646899</v>
      </c>
      <c r="BZ16" s="17">
        <v>0.64949000000000001</v>
      </c>
      <c r="CA16" s="17">
        <v>0.64410500000000004</v>
      </c>
      <c r="CB16" s="17">
        <v>0.61827799999999999</v>
      </c>
      <c r="CC16" s="17">
        <v>0.54716299999999995</v>
      </c>
      <c r="CD16" s="17">
        <v>0.61359200000000003</v>
      </c>
      <c r="CE16" s="17">
        <v>0.58889499999999995</v>
      </c>
      <c r="CF16" s="17">
        <v>0.55910800000000005</v>
      </c>
      <c r="CG16" s="17">
        <v>0.51529100000000005</v>
      </c>
      <c r="CH16" s="17">
        <v>0.493842</v>
      </c>
      <c r="CI16" s="17">
        <v>0.54915899999999995</v>
      </c>
      <c r="CJ16" s="17">
        <v>0.51596399999999998</v>
      </c>
      <c r="CK16" s="17">
        <v>0.50727</v>
      </c>
      <c r="CL16" s="17">
        <v>0.54086100000000004</v>
      </c>
      <c r="CM16" s="17">
        <v>0.49176700000000001</v>
      </c>
      <c r="CN16" s="17">
        <v>0.50905299999999998</v>
      </c>
      <c r="CO16" s="17">
        <v>0.50661999999999996</v>
      </c>
      <c r="CP16" s="17">
        <v>0.49635600000000002</v>
      </c>
      <c r="CQ16" s="17">
        <v>0.51197300000000001</v>
      </c>
      <c r="CT16" s="20" t="s">
        <v>240</v>
      </c>
      <c r="CU16" s="17">
        <v>0.51921899999999999</v>
      </c>
      <c r="CV16" s="17">
        <v>0.552867</v>
      </c>
      <c r="CW16" s="17">
        <v>0.527532</v>
      </c>
      <c r="CX16" s="17">
        <v>0.48269000000000001</v>
      </c>
      <c r="CY16" s="17">
        <v>0.455349</v>
      </c>
      <c r="CZ16" s="17">
        <v>0.43163099999999999</v>
      </c>
      <c r="DA16" s="17">
        <v>0.45093800000000001</v>
      </c>
      <c r="DB16" s="17">
        <v>0.406055</v>
      </c>
      <c r="DC16" s="17">
        <v>0.445581</v>
      </c>
      <c r="DD16" s="17">
        <v>0.47286299999999998</v>
      </c>
      <c r="DE16" s="17">
        <v>0.59225000000000005</v>
      </c>
      <c r="DF16" s="17">
        <v>0.60621400000000003</v>
      </c>
      <c r="DG16" s="17">
        <v>0.57978200000000002</v>
      </c>
      <c r="DH16" s="17">
        <v>0.62218200000000001</v>
      </c>
      <c r="DI16" s="17">
        <v>0.61758000000000002</v>
      </c>
      <c r="DJ16" s="17">
        <v>0.55609699999999995</v>
      </c>
      <c r="DK16" s="17">
        <v>0.555558</v>
      </c>
      <c r="DL16" s="17">
        <v>0.59706000000000004</v>
      </c>
      <c r="DM16" s="17">
        <v>0.60845300000000002</v>
      </c>
      <c r="DN16" s="17">
        <v>0.62865700000000002</v>
      </c>
      <c r="DO16" s="17">
        <v>0.61672800000000005</v>
      </c>
      <c r="DR16" s="20" t="s">
        <v>240</v>
      </c>
      <c r="DS16" s="17">
        <v>4.6081159999999999</v>
      </c>
      <c r="DT16" s="17">
        <v>4.430739</v>
      </c>
      <c r="DU16" s="17">
        <v>4.6024609999999999</v>
      </c>
      <c r="DV16" s="17">
        <v>4.8099610000000004</v>
      </c>
      <c r="DW16" s="17">
        <v>4.8406770000000003</v>
      </c>
      <c r="DX16" s="17">
        <v>4.7262269999999997</v>
      </c>
      <c r="DY16" s="17">
        <v>4.5691050000000004</v>
      </c>
      <c r="DZ16" s="17">
        <v>5.152901</v>
      </c>
      <c r="EA16" s="17">
        <v>5.111891</v>
      </c>
      <c r="EB16" s="17">
        <v>4.9404669999999999</v>
      </c>
      <c r="EC16" s="17">
        <v>5.085515</v>
      </c>
      <c r="ED16" s="17">
        <v>5.4596710000000002</v>
      </c>
      <c r="EE16" s="17">
        <v>5.451479</v>
      </c>
      <c r="EF16" s="17">
        <v>5.2916369999999997</v>
      </c>
      <c r="EG16" s="17">
        <v>5.0884650000000002</v>
      </c>
      <c r="EH16" s="17">
        <v>5.3313309999999996</v>
      </c>
      <c r="EI16" s="17">
        <v>4.6055849999999996</v>
      </c>
      <c r="EJ16" s="17">
        <v>5.4879350000000002</v>
      </c>
      <c r="EK16" s="17">
        <v>5.3035829999999997</v>
      </c>
      <c r="EL16" s="17">
        <v>5.2054470000000004</v>
      </c>
      <c r="EM16" s="17">
        <v>5.4272960000000001</v>
      </c>
      <c r="EP16" s="20" t="s">
        <v>240</v>
      </c>
      <c r="EQ16" s="17">
        <v>3.90571</v>
      </c>
      <c r="ER16" s="17">
        <v>3.95845</v>
      </c>
      <c r="ES16" s="17">
        <v>4.1127469999999997</v>
      </c>
      <c r="ET16" s="17">
        <v>4.1998150000000001</v>
      </c>
      <c r="EU16" s="17">
        <v>4.2493920000000003</v>
      </c>
      <c r="EV16" s="17">
        <v>4.4752650000000003</v>
      </c>
      <c r="EW16" s="17">
        <v>4.4678620000000002</v>
      </c>
      <c r="EX16" s="17">
        <v>4.3650770000000003</v>
      </c>
      <c r="EY16" s="17">
        <v>4.4506170000000003</v>
      </c>
      <c r="EZ16" s="17">
        <v>4.8113989999999998</v>
      </c>
      <c r="FA16" s="17">
        <v>4.5440129999999996</v>
      </c>
      <c r="FB16" s="17">
        <v>5.2915700000000001</v>
      </c>
      <c r="FC16" s="17">
        <v>5.210159</v>
      </c>
      <c r="FD16" s="17">
        <v>5.3418799999999997</v>
      </c>
      <c r="FE16" s="17">
        <v>5.3476749999999997</v>
      </c>
      <c r="FF16" s="17">
        <v>4.8070919999999999</v>
      </c>
      <c r="FG16" s="17">
        <v>4.9768679999999996</v>
      </c>
      <c r="FH16" s="17">
        <v>5.5420239999999996</v>
      </c>
      <c r="FI16" s="17">
        <v>5.0972280000000003</v>
      </c>
      <c r="FJ16" s="17">
        <v>5.1983920000000001</v>
      </c>
      <c r="FK16" s="17">
        <v>5.6035680000000001</v>
      </c>
    </row>
    <row r="17" spans="1:167">
      <c r="B17" s="20" t="s">
        <v>241</v>
      </c>
      <c r="C17" s="17">
        <v>2.519142</v>
      </c>
      <c r="D17" s="17">
        <v>2.5936189999999999</v>
      </c>
      <c r="E17" s="17">
        <v>2.6558570000000001</v>
      </c>
      <c r="F17" s="17">
        <v>2.494688</v>
      </c>
      <c r="G17" s="17">
        <v>2.4187859999999999</v>
      </c>
      <c r="H17" s="17">
        <v>2.4089559999999999</v>
      </c>
      <c r="I17" s="17">
        <v>2.5379679999999998</v>
      </c>
      <c r="J17" s="17">
        <v>2.7372879999999999</v>
      </c>
      <c r="K17" s="17">
        <v>2.5660690000000002</v>
      </c>
      <c r="L17" s="17">
        <v>2.5286219999999999</v>
      </c>
      <c r="M17" s="17">
        <v>2.6829299999999998</v>
      </c>
      <c r="N17" s="17">
        <v>2.7468520000000001</v>
      </c>
      <c r="O17" s="17">
        <v>2.6259239999999999</v>
      </c>
      <c r="P17" s="17">
        <v>2.3780899999999998</v>
      </c>
      <c r="Q17" s="17">
        <v>2.093315</v>
      </c>
      <c r="R17" s="17">
        <v>2.033366</v>
      </c>
      <c r="S17" s="17">
        <v>1.969943</v>
      </c>
      <c r="T17" s="17">
        <v>1.8853629999999999</v>
      </c>
      <c r="U17" s="17">
        <v>2.0615290000000002</v>
      </c>
      <c r="V17" s="17">
        <v>1.9891019999999999</v>
      </c>
      <c r="W17" s="17">
        <v>2.1014729999999999</v>
      </c>
      <c r="Z17" s="20" t="s">
        <v>241</v>
      </c>
      <c r="AA17" s="17">
        <v>20.076295999999999</v>
      </c>
      <c r="AB17" s="17">
        <v>19.95018</v>
      </c>
      <c r="AC17" s="17">
        <v>20.076775000000001</v>
      </c>
      <c r="AD17" s="17">
        <v>20.467617000000001</v>
      </c>
      <c r="AE17" s="17">
        <v>20.836895999999999</v>
      </c>
      <c r="AF17" s="17">
        <v>20.052869000000001</v>
      </c>
      <c r="AG17" s="17">
        <v>19.974226000000002</v>
      </c>
      <c r="AH17" s="17">
        <v>19.174582000000001</v>
      </c>
      <c r="AI17" s="17">
        <v>18.702271</v>
      </c>
      <c r="AJ17" s="17">
        <v>18.611042999999999</v>
      </c>
      <c r="AK17" s="17">
        <v>17.669239999999999</v>
      </c>
      <c r="AL17" s="17">
        <v>17.318764000000002</v>
      </c>
      <c r="AM17" s="17">
        <v>17.093768000000001</v>
      </c>
      <c r="AN17" s="17">
        <v>16.869582000000001</v>
      </c>
      <c r="AO17" s="17">
        <v>16.952860000000001</v>
      </c>
      <c r="AP17" s="17">
        <v>16.135289</v>
      </c>
      <c r="AQ17" s="17">
        <v>15.942449999999999</v>
      </c>
      <c r="AR17" s="17">
        <v>15.460328000000001</v>
      </c>
      <c r="AS17" s="17">
        <v>15.854305999999999</v>
      </c>
      <c r="AT17" s="17">
        <v>15.881171</v>
      </c>
      <c r="AU17" s="17">
        <v>16.715567</v>
      </c>
      <c r="AX17" s="20" t="s">
        <v>241</v>
      </c>
      <c r="AY17" s="17">
        <v>20.970029</v>
      </c>
      <c r="AZ17" s="17">
        <v>21.826491999999998</v>
      </c>
      <c r="BA17" s="17">
        <v>21.707926</v>
      </c>
      <c r="BB17" s="17">
        <v>22.425530999999999</v>
      </c>
      <c r="BC17" s="17">
        <v>22.681885000000001</v>
      </c>
      <c r="BD17" s="17">
        <v>23.61074</v>
      </c>
      <c r="BE17" s="17">
        <v>23.695782000000001</v>
      </c>
      <c r="BF17" s="17">
        <v>24.530377999999999</v>
      </c>
      <c r="BG17" s="17">
        <v>23.839438999999999</v>
      </c>
      <c r="BH17" s="17">
        <v>22.147176999999999</v>
      </c>
      <c r="BI17" s="17">
        <v>22.255887999999999</v>
      </c>
      <c r="BJ17" s="17">
        <v>23.694009999999999</v>
      </c>
      <c r="BK17" s="17">
        <v>22.691642000000002</v>
      </c>
      <c r="BL17" s="17">
        <v>22.896837999999999</v>
      </c>
      <c r="BM17" s="17">
        <v>21.559027</v>
      </c>
      <c r="BN17" s="17">
        <v>22.381178999999999</v>
      </c>
      <c r="BO17" s="17">
        <v>20.950478</v>
      </c>
      <c r="BP17" s="17">
        <v>20.974319999999999</v>
      </c>
      <c r="BQ17" s="17">
        <v>24.282886999999999</v>
      </c>
      <c r="BR17" s="17">
        <v>20.315111000000002</v>
      </c>
      <c r="BS17" s="17">
        <v>20.511382999999999</v>
      </c>
      <c r="BV17" s="20" t="s">
        <v>241</v>
      </c>
      <c r="BW17" s="17">
        <v>1.889661</v>
      </c>
      <c r="BX17" s="17">
        <v>1.823434</v>
      </c>
      <c r="BY17" s="17">
        <v>1.802198</v>
      </c>
      <c r="BZ17" s="17">
        <v>1.8081149999999999</v>
      </c>
      <c r="CA17" s="17">
        <v>1.7927120000000001</v>
      </c>
      <c r="CB17" s="17">
        <v>1.7190369999999999</v>
      </c>
      <c r="CC17" s="17">
        <v>1.5186900000000001</v>
      </c>
      <c r="CD17" s="17">
        <v>1.6919500000000001</v>
      </c>
      <c r="CE17" s="17">
        <v>1.662598</v>
      </c>
      <c r="CF17" s="17">
        <v>1.6233489999999999</v>
      </c>
      <c r="CG17" s="17">
        <v>1.5467649999999999</v>
      </c>
      <c r="CH17" s="17">
        <v>1.539571</v>
      </c>
      <c r="CI17" s="17">
        <v>1.71427</v>
      </c>
      <c r="CJ17" s="17">
        <v>1.6113120000000001</v>
      </c>
      <c r="CK17" s="17">
        <v>1.5843100000000001</v>
      </c>
      <c r="CL17" s="17">
        <v>1.4878910000000001</v>
      </c>
      <c r="CM17" s="17">
        <v>1.5389090000000001</v>
      </c>
      <c r="CN17" s="17">
        <v>1.596239</v>
      </c>
      <c r="CO17" s="17">
        <v>1.5896170000000001</v>
      </c>
      <c r="CP17" s="17">
        <v>1.5575429999999999</v>
      </c>
      <c r="CQ17" s="17">
        <v>1.607726</v>
      </c>
      <c r="CT17" s="20" t="s">
        <v>241</v>
      </c>
      <c r="CU17" s="17">
        <v>1.3300620000000001</v>
      </c>
      <c r="CV17" s="17">
        <v>1.401038</v>
      </c>
      <c r="CW17" s="17">
        <v>1.3234349999999999</v>
      </c>
      <c r="CX17" s="17">
        <v>1.1975899999999999</v>
      </c>
      <c r="CY17" s="17">
        <v>1.143038</v>
      </c>
      <c r="CZ17" s="17">
        <v>1.0962209999999999</v>
      </c>
      <c r="DA17" s="17">
        <v>1.160139</v>
      </c>
      <c r="DB17" s="17">
        <v>1.0580130000000001</v>
      </c>
      <c r="DC17" s="17">
        <v>1.1024179999999999</v>
      </c>
      <c r="DD17" s="17">
        <v>1.1140099999999999</v>
      </c>
      <c r="DE17" s="17">
        <v>1.3303910000000001</v>
      </c>
      <c r="DF17" s="17">
        <v>1.298762</v>
      </c>
      <c r="DG17" s="17">
        <v>1.2278309999999999</v>
      </c>
      <c r="DH17" s="17">
        <v>1.304686</v>
      </c>
      <c r="DI17" s="17">
        <v>1.280338</v>
      </c>
      <c r="DJ17" s="17">
        <v>1.303415</v>
      </c>
      <c r="DK17" s="17">
        <v>1.2913859999999999</v>
      </c>
      <c r="DL17" s="17">
        <v>1.377157</v>
      </c>
      <c r="DM17" s="17">
        <v>1.393624</v>
      </c>
      <c r="DN17" s="17">
        <v>1.4292229999999999</v>
      </c>
      <c r="DO17" s="17">
        <v>1.392631</v>
      </c>
      <c r="DR17" s="20" t="s">
        <v>241</v>
      </c>
      <c r="DS17" s="17">
        <v>6.7426909999999998</v>
      </c>
      <c r="DT17" s="17">
        <v>6.4511390000000004</v>
      </c>
      <c r="DU17" s="17">
        <v>6.6757140000000001</v>
      </c>
      <c r="DV17" s="17">
        <v>6.9472310000000004</v>
      </c>
      <c r="DW17" s="17">
        <v>6.974475</v>
      </c>
      <c r="DX17" s="17">
        <v>6.7921279999999999</v>
      </c>
      <c r="DY17" s="17">
        <v>6.5374790000000003</v>
      </c>
      <c r="DZ17" s="17">
        <v>7.3408850000000001</v>
      </c>
      <c r="EA17" s="17">
        <v>7.1063619999999998</v>
      </c>
      <c r="EB17" s="17">
        <v>6.7192100000000003</v>
      </c>
      <c r="EC17" s="17">
        <v>6.7613750000000001</v>
      </c>
      <c r="ED17" s="17">
        <v>7.0995039999999996</v>
      </c>
      <c r="EE17" s="17">
        <v>7.055536</v>
      </c>
      <c r="EF17" s="17">
        <v>6.8244819999999997</v>
      </c>
      <c r="EG17" s="17">
        <v>6.5304820000000001</v>
      </c>
      <c r="EH17" s="17">
        <v>6.7714100000000004</v>
      </c>
      <c r="EI17" s="17">
        <v>5.830927</v>
      </c>
      <c r="EJ17" s="17">
        <v>6.9333619999999998</v>
      </c>
      <c r="EK17" s="17">
        <v>6.689273</v>
      </c>
      <c r="EL17" s="17">
        <v>6.5453939999999999</v>
      </c>
      <c r="EM17" s="17">
        <v>6.8130860000000002</v>
      </c>
      <c r="EP17" s="20" t="s">
        <v>241</v>
      </c>
      <c r="EQ17" s="17">
        <v>9.3512439999999994</v>
      </c>
      <c r="ER17" s="17">
        <v>9.4114310000000003</v>
      </c>
      <c r="ES17" s="17">
        <v>9.7236220000000007</v>
      </c>
      <c r="ET17" s="17">
        <v>9.8776580000000003</v>
      </c>
      <c r="EU17" s="17">
        <v>9.9396199999999997</v>
      </c>
      <c r="EV17" s="17">
        <v>10.470784999999999</v>
      </c>
      <c r="EW17" s="17">
        <v>10.428229</v>
      </c>
      <c r="EX17" s="17">
        <v>10.129113</v>
      </c>
      <c r="EY17" s="17">
        <v>9.8388690000000008</v>
      </c>
      <c r="EZ17" s="17">
        <v>10.196863</v>
      </c>
      <c r="FA17" s="17">
        <v>9.2005350000000004</v>
      </c>
      <c r="FB17" s="17">
        <v>10.313942000000001</v>
      </c>
      <c r="FC17" s="17">
        <v>10.082895000000001</v>
      </c>
      <c r="FD17" s="17">
        <v>10.287751</v>
      </c>
      <c r="FE17" s="17">
        <v>10.224337</v>
      </c>
      <c r="FF17" s="17">
        <v>10.916789</v>
      </c>
      <c r="FG17" s="17">
        <v>11.286184</v>
      </c>
      <c r="FH17" s="17">
        <v>12.563323</v>
      </c>
      <c r="FI17" s="17">
        <v>11.512399</v>
      </c>
      <c r="FJ17" s="17">
        <v>11.710255</v>
      </c>
      <c r="FK17" s="17">
        <v>12.603456</v>
      </c>
    </row>
    <row r="18" spans="1:167">
      <c r="B18" s="20" t="s">
        <v>242</v>
      </c>
      <c r="C18" s="17">
        <v>0.62431499999999995</v>
      </c>
      <c r="D18" s="17">
        <v>0.63298500000000002</v>
      </c>
      <c r="E18" s="17">
        <v>0.64369500000000002</v>
      </c>
      <c r="F18" s="17">
        <v>0.60168600000000005</v>
      </c>
      <c r="G18" s="17">
        <v>0.59884300000000001</v>
      </c>
      <c r="H18" s="17">
        <v>0.60431400000000002</v>
      </c>
      <c r="I18" s="17">
        <v>0.63810100000000003</v>
      </c>
      <c r="J18" s="17">
        <v>0.68496400000000002</v>
      </c>
      <c r="K18" s="17">
        <v>0.62542799999999998</v>
      </c>
      <c r="L18" s="17">
        <v>0.60003799999999996</v>
      </c>
      <c r="M18" s="17">
        <v>0.61405399999999999</v>
      </c>
      <c r="N18" s="17">
        <v>0.60771900000000001</v>
      </c>
      <c r="O18" s="17">
        <v>0.57705300000000004</v>
      </c>
      <c r="P18" s="17">
        <v>0.52432599999999996</v>
      </c>
      <c r="Q18" s="17">
        <v>0.46243200000000001</v>
      </c>
      <c r="R18" s="17">
        <v>0.38379400000000002</v>
      </c>
      <c r="S18" s="17">
        <v>0.36784600000000001</v>
      </c>
      <c r="T18" s="17">
        <v>0.34817300000000001</v>
      </c>
      <c r="U18" s="17">
        <v>0.37860500000000002</v>
      </c>
      <c r="V18" s="17">
        <v>0.36253600000000002</v>
      </c>
      <c r="W18" s="17">
        <v>0.37997700000000001</v>
      </c>
      <c r="Z18" s="20" t="s">
        <v>242</v>
      </c>
      <c r="AA18" s="17">
        <v>0.58446399999999998</v>
      </c>
      <c r="AB18" s="17">
        <v>0.57229200000000002</v>
      </c>
      <c r="AC18" s="17">
        <v>0.56731200000000004</v>
      </c>
      <c r="AD18" s="17">
        <v>0.56976300000000002</v>
      </c>
      <c r="AE18" s="17">
        <v>0.57540100000000005</v>
      </c>
      <c r="AF18" s="17">
        <v>0.54996500000000004</v>
      </c>
      <c r="AG18" s="17">
        <v>0.54490700000000003</v>
      </c>
      <c r="AH18" s="17">
        <v>0.52029999999999998</v>
      </c>
      <c r="AI18" s="17">
        <v>0.47084100000000001</v>
      </c>
      <c r="AJ18" s="17">
        <v>0.43218499999999999</v>
      </c>
      <c r="AK18" s="17">
        <v>0.37623600000000001</v>
      </c>
      <c r="AL18" s="17">
        <v>0.33539600000000003</v>
      </c>
      <c r="AM18" s="17">
        <v>0.32446999999999998</v>
      </c>
      <c r="AN18" s="17">
        <v>0.31436199999999997</v>
      </c>
      <c r="AO18" s="17">
        <v>0.30970399999999998</v>
      </c>
      <c r="AP18" s="17">
        <v>0.29339599999999999</v>
      </c>
      <c r="AQ18" s="17">
        <v>0.28462599999999999</v>
      </c>
      <c r="AR18" s="17">
        <v>0.27144800000000002</v>
      </c>
      <c r="AS18" s="17">
        <v>0.27353499999999997</v>
      </c>
      <c r="AT18" s="17">
        <v>0.26951700000000001</v>
      </c>
      <c r="AU18" s="17">
        <v>0.279053</v>
      </c>
      <c r="AX18" s="20" t="s">
        <v>242</v>
      </c>
      <c r="AY18" s="17">
        <v>0.468586</v>
      </c>
      <c r="AZ18" s="17">
        <v>0.47111700000000001</v>
      </c>
      <c r="BA18" s="17">
        <v>0.452405</v>
      </c>
      <c r="BB18" s="17">
        <v>0.45127600000000001</v>
      </c>
      <c r="BC18" s="17">
        <v>0.424037</v>
      </c>
      <c r="BD18" s="17">
        <v>0.409306</v>
      </c>
      <c r="BE18" s="17">
        <v>0.38120399999999999</v>
      </c>
      <c r="BF18" s="17">
        <v>0.36564200000000002</v>
      </c>
      <c r="BG18" s="17">
        <v>0.32839600000000002</v>
      </c>
      <c r="BH18" s="17">
        <v>0.28120600000000001</v>
      </c>
      <c r="BI18" s="17">
        <v>0.25985999999999998</v>
      </c>
      <c r="BJ18" s="17">
        <v>0.25383299999999998</v>
      </c>
      <c r="BK18" s="17">
        <v>0.23350899999999999</v>
      </c>
      <c r="BL18" s="17">
        <v>0.22619600000000001</v>
      </c>
      <c r="BM18" s="17">
        <v>0.20444300000000001</v>
      </c>
      <c r="BN18" s="17">
        <v>0.22244</v>
      </c>
      <c r="BO18" s="17">
        <v>0.1996</v>
      </c>
      <c r="BP18" s="17">
        <v>0.19145799999999999</v>
      </c>
      <c r="BQ18" s="17">
        <v>0.21234600000000001</v>
      </c>
      <c r="BR18" s="17">
        <v>0.169957</v>
      </c>
      <c r="BS18" s="17">
        <v>0.16408700000000001</v>
      </c>
      <c r="BV18" s="20" t="s">
        <v>242</v>
      </c>
      <c r="BW18" s="17">
        <v>0.235569</v>
      </c>
      <c r="BX18" s="17">
        <v>0.22508900000000001</v>
      </c>
      <c r="BY18" s="17">
        <v>0.21992400000000001</v>
      </c>
      <c r="BZ18" s="17">
        <v>0.21815100000000001</v>
      </c>
      <c r="CA18" s="17">
        <v>0.21374799999999999</v>
      </c>
      <c r="CB18" s="17">
        <v>0.20267299999999999</v>
      </c>
      <c r="CC18" s="17">
        <v>0.17721100000000001</v>
      </c>
      <c r="CD18" s="17">
        <v>0.196267</v>
      </c>
      <c r="CE18" s="17">
        <v>0.18356500000000001</v>
      </c>
      <c r="CF18" s="17">
        <v>0.169598</v>
      </c>
      <c r="CG18" s="17">
        <v>0.15171899999999999</v>
      </c>
      <c r="CH18" s="17">
        <v>0.14063700000000001</v>
      </c>
      <c r="CI18" s="17">
        <v>0.15429399999999999</v>
      </c>
      <c r="CJ18" s="17">
        <v>0.14311199999999999</v>
      </c>
      <c r="CK18" s="17">
        <v>0.13882900000000001</v>
      </c>
      <c r="CL18" s="17">
        <v>0.132855</v>
      </c>
      <c r="CM18" s="17">
        <v>0.13120399999999999</v>
      </c>
      <c r="CN18" s="17">
        <v>0.13422500000000001</v>
      </c>
      <c r="CO18" s="17">
        <v>0.131989</v>
      </c>
      <c r="CP18" s="17">
        <v>0.127777</v>
      </c>
      <c r="CQ18" s="17">
        <v>0.130327</v>
      </c>
      <c r="CT18" s="20" t="s">
        <v>242</v>
      </c>
      <c r="CU18" s="17">
        <v>0.281279</v>
      </c>
      <c r="CV18" s="17">
        <v>0.29272799999999999</v>
      </c>
      <c r="CW18" s="17">
        <v>0.273169</v>
      </c>
      <c r="CX18" s="17">
        <v>0.244447</v>
      </c>
      <c r="CY18" s="17">
        <v>0.23092499999999999</v>
      </c>
      <c r="CZ18" s="17">
        <v>0.219363</v>
      </c>
      <c r="DA18" s="17">
        <v>0.23005100000000001</v>
      </c>
      <c r="DB18" s="17">
        <v>0.20846700000000001</v>
      </c>
      <c r="DC18" s="17">
        <v>0.218891</v>
      </c>
      <c r="DD18" s="17">
        <v>0.222246</v>
      </c>
      <c r="DE18" s="17">
        <v>0.26651399999999997</v>
      </c>
      <c r="DF18" s="17">
        <v>0.261544</v>
      </c>
      <c r="DG18" s="17">
        <v>0.24493899999999999</v>
      </c>
      <c r="DH18" s="17">
        <v>0.25745899999999999</v>
      </c>
      <c r="DI18" s="17">
        <v>0.25037100000000001</v>
      </c>
      <c r="DJ18" s="17">
        <v>0.26159100000000002</v>
      </c>
      <c r="DK18" s="17">
        <v>0.25637500000000002</v>
      </c>
      <c r="DL18" s="17">
        <v>0.270237</v>
      </c>
      <c r="DM18" s="17">
        <v>0.27004</v>
      </c>
      <c r="DN18" s="17">
        <v>0.27378999999999998</v>
      </c>
      <c r="DO18" s="17">
        <v>0.26352700000000001</v>
      </c>
      <c r="DR18" s="20" t="s">
        <v>242</v>
      </c>
      <c r="DS18" s="17">
        <v>1.547526</v>
      </c>
      <c r="DT18" s="17">
        <v>1.4794119999999999</v>
      </c>
      <c r="DU18" s="17">
        <v>1.528616</v>
      </c>
      <c r="DV18" s="17">
        <v>1.5888960000000001</v>
      </c>
      <c r="DW18" s="17">
        <v>1.6659539999999999</v>
      </c>
      <c r="DX18" s="17">
        <v>1.6962809999999999</v>
      </c>
      <c r="DY18" s="17">
        <v>1.7133039999999999</v>
      </c>
      <c r="DZ18" s="17">
        <v>2.0241150000000001</v>
      </c>
      <c r="EA18" s="17">
        <v>1.9181999999999999</v>
      </c>
      <c r="EB18" s="17">
        <v>1.7635540000000001</v>
      </c>
      <c r="EC18" s="17">
        <v>1.723598</v>
      </c>
      <c r="ED18" s="17">
        <v>1.7533000000000001</v>
      </c>
      <c r="EE18" s="17">
        <v>1.7433270000000001</v>
      </c>
      <c r="EF18" s="17">
        <v>1.685694</v>
      </c>
      <c r="EG18" s="17">
        <v>1.6145039999999999</v>
      </c>
      <c r="EH18" s="17">
        <v>1.7243360000000001</v>
      </c>
      <c r="EI18" s="17">
        <v>1.484648</v>
      </c>
      <c r="EJ18" s="17">
        <v>1.763512</v>
      </c>
      <c r="EK18" s="17">
        <v>1.6991670000000001</v>
      </c>
      <c r="EL18" s="17">
        <v>1.6626799999999999</v>
      </c>
      <c r="EM18" s="17">
        <v>1.7286859999999999</v>
      </c>
      <c r="EP18" s="20" t="s">
        <v>242</v>
      </c>
      <c r="EQ18" s="17">
        <v>1.228661</v>
      </c>
      <c r="ER18" s="17">
        <v>1.2215640000000001</v>
      </c>
      <c r="ES18" s="17">
        <v>1.2466930000000001</v>
      </c>
      <c r="ET18" s="17">
        <v>1.250516</v>
      </c>
      <c r="EU18" s="17">
        <v>1.2542219999999999</v>
      </c>
      <c r="EV18" s="17">
        <v>1.3078259999999999</v>
      </c>
      <c r="EW18" s="17">
        <v>1.293758</v>
      </c>
      <c r="EX18" s="17">
        <v>1.2523260000000001</v>
      </c>
      <c r="EY18" s="17">
        <v>1.180938</v>
      </c>
      <c r="EZ18" s="17">
        <v>1.1838</v>
      </c>
      <c r="FA18" s="17">
        <v>1.035617</v>
      </c>
      <c r="FB18" s="17">
        <v>1.119767</v>
      </c>
      <c r="FC18" s="17">
        <v>1.0824389999999999</v>
      </c>
      <c r="FD18" s="17">
        <v>1.0935429999999999</v>
      </c>
      <c r="FE18" s="17">
        <v>1.076165</v>
      </c>
      <c r="FF18" s="17">
        <v>1.1700029999999999</v>
      </c>
      <c r="FG18" s="17">
        <v>1.1970240000000001</v>
      </c>
      <c r="FH18" s="17">
        <v>1.318813</v>
      </c>
      <c r="FI18" s="17">
        <v>1.2003539999999999</v>
      </c>
      <c r="FJ18" s="17">
        <v>1.2118230000000001</v>
      </c>
      <c r="FK18" s="17">
        <v>1.2949580000000001</v>
      </c>
    </row>
    <row r="19" spans="1:167">
      <c r="B19" s="10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Z19" s="10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X19" s="10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V19" s="10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T19" s="10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R19" s="10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P19" s="10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</row>
    <row r="20" spans="1:167" ht="13">
      <c r="B20" s="19" t="s">
        <v>16</v>
      </c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Z20" s="19" t="s">
        <v>16</v>
      </c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X20" s="19" t="s">
        <v>16</v>
      </c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V20" s="19" t="s">
        <v>16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T20" s="19" t="s">
        <v>16</v>
      </c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R20" s="19" t="s">
        <v>16</v>
      </c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P20" s="19" t="s">
        <v>16</v>
      </c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1:167">
      <c r="B21" s="20" t="s">
        <v>222</v>
      </c>
      <c r="C21" s="17">
        <v>74.938408999999993</v>
      </c>
      <c r="D21" s="17">
        <v>74.834207000000006</v>
      </c>
      <c r="E21" s="17">
        <v>74.827520000000007</v>
      </c>
      <c r="F21" s="17">
        <v>74.864635000000007</v>
      </c>
      <c r="G21" s="17">
        <v>75.070255000000003</v>
      </c>
      <c r="H21" s="17">
        <v>75.116421000000003</v>
      </c>
      <c r="I21" s="17">
        <v>75.048350999999997</v>
      </c>
      <c r="J21" s="17">
        <v>74.958112</v>
      </c>
      <c r="K21" s="17">
        <v>74.912132</v>
      </c>
      <c r="L21" s="17">
        <v>74.702037000000004</v>
      </c>
      <c r="M21" s="17">
        <v>74.293053999999998</v>
      </c>
      <c r="N21" s="17">
        <v>74.044651000000002</v>
      </c>
      <c r="O21" s="17">
        <v>74.220146999999997</v>
      </c>
      <c r="P21" s="17">
        <v>74.261523999999994</v>
      </c>
      <c r="Q21" s="17">
        <v>74.377447000000004</v>
      </c>
      <c r="R21" s="17">
        <v>73.970766999999995</v>
      </c>
      <c r="S21" s="17">
        <v>74.120761999999999</v>
      </c>
      <c r="T21" s="17">
        <v>74.088577999999998</v>
      </c>
      <c r="U21" s="17">
        <v>73.948995999999994</v>
      </c>
      <c r="V21" s="17">
        <v>73.899872000000002</v>
      </c>
      <c r="W21" s="17">
        <v>73.866609999999994</v>
      </c>
      <c r="Z21" s="20" t="s">
        <v>222</v>
      </c>
      <c r="AA21" s="17">
        <v>51.489184999999999</v>
      </c>
      <c r="AB21" s="17">
        <v>51.579577</v>
      </c>
      <c r="AC21" s="17">
        <v>51.647694000000001</v>
      </c>
      <c r="AD21" s="17">
        <v>51.712403999999999</v>
      </c>
      <c r="AE21" s="17">
        <v>52.117384000000001</v>
      </c>
      <c r="AF21" s="17">
        <v>52.572555000000001</v>
      </c>
      <c r="AG21" s="17">
        <v>53.067816000000001</v>
      </c>
      <c r="AH21" s="17">
        <v>53.566837</v>
      </c>
      <c r="AI21" s="17">
        <v>53.671290999999997</v>
      </c>
      <c r="AJ21" s="17">
        <v>53.748013</v>
      </c>
      <c r="AK21" s="17">
        <v>53.853988999999999</v>
      </c>
      <c r="AL21" s="17">
        <v>53.977981999999997</v>
      </c>
      <c r="AM21" s="17">
        <v>54.052224000000002</v>
      </c>
      <c r="AN21" s="17">
        <v>54.109772</v>
      </c>
      <c r="AO21" s="17">
        <v>54.197822000000002</v>
      </c>
      <c r="AP21" s="17">
        <v>53.546765000000001</v>
      </c>
      <c r="AQ21" s="17">
        <v>53.573963999999997</v>
      </c>
      <c r="AR21" s="17">
        <v>53.589734999999997</v>
      </c>
      <c r="AS21" s="17">
        <v>53.627364999999998</v>
      </c>
      <c r="AT21" s="17">
        <v>53.653692999999997</v>
      </c>
      <c r="AU21" s="17">
        <v>53.711036999999997</v>
      </c>
      <c r="AX21" s="20" t="s">
        <v>222</v>
      </c>
      <c r="AY21" s="17">
        <v>62.018115999999999</v>
      </c>
      <c r="AZ21" s="17">
        <v>61.958084999999997</v>
      </c>
      <c r="BA21" s="17">
        <v>61.898592999999998</v>
      </c>
      <c r="BB21" s="17">
        <v>61.845824999999998</v>
      </c>
      <c r="BC21" s="17">
        <v>61.493101000000003</v>
      </c>
      <c r="BD21" s="17">
        <v>61.111418</v>
      </c>
      <c r="BE21" s="17">
        <v>60.768394000000001</v>
      </c>
      <c r="BF21" s="17">
        <v>60.408465</v>
      </c>
      <c r="BG21" s="17">
        <v>60.794747999999998</v>
      </c>
      <c r="BH21" s="17">
        <v>61.182174000000003</v>
      </c>
      <c r="BI21" s="17">
        <v>61.527393000000004</v>
      </c>
      <c r="BJ21" s="17">
        <v>61.855620999999999</v>
      </c>
      <c r="BK21" s="17">
        <v>61.823946999999997</v>
      </c>
      <c r="BL21" s="17">
        <v>61.782093000000003</v>
      </c>
      <c r="BM21" s="17">
        <v>61.742640000000002</v>
      </c>
      <c r="BN21" s="17">
        <v>61.812401000000001</v>
      </c>
      <c r="BO21" s="17">
        <v>61.774504999999998</v>
      </c>
      <c r="BP21" s="17">
        <v>61.741233999999999</v>
      </c>
      <c r="BQ21" s="17">
        <v>61.647948999999997</v>
      </c>
      <c r="BR21" s="17">
        <v>61.676484000000002</v>
      </c>
      <c r="BS21" s="17">
        <v>61.663592000000001</v>
      </c>
      <c r="BV21" s="20" t="s">
        <v>222</v>
      </c>
      <c r="BW21" s="17">
        <v>70.994155000000006</v>
      </c>
      <c r="BX21" s="17">
        <v>71.041096999999993</v>
      </c>
      <c r="BY21" s="17">
        <v>71.061611999999997</v>
      </c>
      <c r="BZ21" s="17">
        <v>71.076341999999997</v>
      </c>
      <c r="CA21" s="17">
        <v>71.218834999999999</v>
      </c>
      <c r="CB21" s="17">
        <v>71.360392000000004</v>
      </c>
      <c r="CC21" s="17">
        <v>71.519750000000002</v>
      </c>
      <c r="CD21" s="17">
        <v>71.737049999999996</v>
      </c>
      <c r="CE21" s="17">
        <v>72.723903000000007</v>
      </c>
      <c r="CF21" s="17">
        <v>73.757845000000003</v>
      </c>
      <c r="CG21" s="17">
        <v>74.790600999999995</v>
      </c>
      <c r="CH21" s="17">
        <v>75.837193999999997</v>
      </c>
      <c r="CI21" s="17">
        <v>75.859200000000001</v>
      </c>
      <c r="CJ21" s="17">
        <v>75.895267000000004</v>
      </c>
      <c r="CK21" s="17">
        <v>75.946543000000005</v>
      </c>
      <c r="CL21" s="17">
        <v>75.988185000000001</v>
      </c>
      <c r="CM21" s="17">
        <v>75.987772000000007</v>
      </c>
      <c r="CN21" s="17">
        <v>75.970231999999996</v>
      </c>
      <c r="CO21" s="17">
        <v>75.990643000000006</v>
      </c>
      <c r="CP21" s="17">
        <v>76.024580999999998</v>
      </c>
      <c r="CQ21" s="17">
        <v>76.032696000000001</v>
      </c>
      <c r="CT21" s="20" t="s">
        <v>222</v>
      </c>
      <c r="CU21" s="17">
        <v>77.798209</v>
      </c>
      <c r="CV21" s="17">
        <v>77.771658000000002</v>
      </c>
      <c r="CW21" s="17">
        <v>77.746116999999998</v>
      </c>
      <c r="CX21" s="17">
        <v>77.733468999999999</v>
      </c>
      <c r="CY21" s="17">
        <v>78.153812000000002</v>
      </c>
      <c r="CZ21" s="17">
        <v>78.582183000000001</v>
      </c>
      <c r="DA21" s="17">
        <v>79.019362999999998</v>
      </c>
      <c r="DB21" s="17">
        <v>79.509783999999996</v>
      </c>
      <c r="DC21" s="17">
        <v>79.144144999999995</v>
      </c>
      <c r="DD21" s="17">
        <v>78.691908999999995</v>
      </c>
      <c r="DE21" s="17">
        <v>78.206654999999998</v>
      </c>
      <c r="DF21" s="17">
        <v>77.711038000000002</v>
      </c>
      <c r="DG21" s="17">
        <v>77.704931999999999</v>
      </c>
      <c r="DH21" s="17">
        <v>77.685140000000004</v>
      </c>
      <c r="DI21" s="17">
        <v>77.684336999999999</v>
      </c>
      <c r="DJ21" s="17">
        <v>78.665768</v>
      </c>
      <c r="DK21" s="17">
        <v>78.656974000000005</v>
      </c>
      <c r="DL21" s="17">
        <v>78.639320999999995</v>
      </c>
      <c r="DM21" s="17">
        <v>78.611170000000001</v>
      </c>
      <c r="DN21" s="17">
        <v>78.597899999999996</v>
      </c>
      <c r="DO21" s="17">
        <v>78.575980000000001</v>
      </c>
      <c r="DR21" s="20" t="s">
        <v>222</v>
      </c>
      <c r="DS21" s="17">
        <v>67.869572000000005</v>
      </c>
      <c r="DT21" s="17">
        <v>67.908924999999996</v>
      </c>
      <c r="DU21" s="17">
        <v>67.928847000000005</v>
      </c>
      <c r="DV21" s="17">
        <v>67.958935999999994</v>
      </c>
      <c r="DW21" s="17">
        <v>68.265018999999995</v>
      </c>
      <c r="DX21" s="17">
        <v>68.590483000000006</v>
      </c>
      <c r="DY21" s="17">
        <v>68.968065999999993</v>
      </c>
      <c r="DZ21" s="17">
        <v>69.371592000000007</v>
      </c>
      <c r="EA21" s="17">
        <v>69.417613000000003</v>
      </c>
      <c r="EB21" s="17">
        <v>69.385276000000005</v>
      </c>
      <c r="EC21" s="17">
        <v>69.360553999999993</v>
      </c>
      <c r="ED21" s="17">
        <v>69.319850000000002</v>
      </c>
      <c r="EE21" s="17">
        <v>69.368971999999999</v>
      </c>
      <c r="EF21" s="17">
        <v>69.398784000000006</v>
      </c>
      <c r="EG21" s="17">
        <v>69.452259999999995</v>
      </c>
      <c r="EH21" s="17">
        <v>69.260497000000001</v>
      </c>
      <c r="EI21" s="17">
        <v>69.284698000000006</v>
      </c>
      <c r="EJ21" s="17">
        <v>69.292492999999993</v>
      </c>
      <c r="EK21" s="17">
        <v>69.294047000000006</v>
      </c>
      <c r="EL21" s="17">
        <v>69.318291000000002</v>
      </c>
      <c r="EM21" s="17">
        <v>69.320931999999999</v>
      </c>
      <c r="EP21" s="20" t="s">
        <v>222</v>
      </c>
      <c r="EQ21" s="17">
        <v>59.766886</v>
      </c>
      <c r="ER21" s="17">
        <v>59.392156999999997</v>
      </c>
      <c r="ES21" s="17">
        <v>59.008442000000002</v>
      </c>
      <c r="ET21" s="17">
        <v>58.639833000000003</v>
      </c>
      <c r="EU21" s="17">
        <v>58.660871</v>
      </c>
      <c r="EV21" s="17">
        <v>58.663119999999999</v>
      </c>
      <c r="EW21" s="17">
        <v>58.744168000000002</v>
      </c>
      <c r="EX21" s="17">
        <v>58.883355000000002</v>
      </c>
      <c r="EY21" s="17">
        <v>58.434778999999999</v>
      </c>
      <c r="EZ21" s="17">
        <v>57.879005999999997</v>
      </c>
      <c r="FA21" s="17">
        <v>57.390233000000002</v>
      </c>
      <c r="FB21" s="17">
        <v>56.802717999999999</v>
      </c>
      <c r="FC21" s="17">
        <v>56.556753</v>
      </c>
      <c r="FD21" s="17">
        <v>56.284075000000001</v>
      </c>
      <c r="FE21" s="17">
        <v>56.057322999999997</v>
      </c>
      <c r="FF21" s="17">
        <v>54.988362000000002</v>
      </c>
      <c r="FG21" s="17">
        <v>54.724246999999998</v>
      </c>
      <c r="FH21" s="17">
        <v>54.451585999999999</v>
      </c>
      <c r="FI21" s="17">
        <v>54.216853</v>
      </c>
      <c r="FJ21" s="17">
        <v>53.984807000000004</v>
      </c>
      <c r="FK21" s="17">
        <v>53.743461000000003</v>
      </c>
    </row>
    <row r="22" spans="1:167">
      <c r="B22" s="20" t="s">
        <v>240</v>
      </c>
      <c r="C22" s="17">
        <v>6.4564709999999996</v>
      </c>
      <c r="D22" s="17">
        <v>6.5231469999999998</v>
      </c>
      <c r="E22" s="17">
        <v>6.5551069999999996</v>
      </c>
      <c r="F22" s="17">
        <v>6.5809600000000001</v>
      </c>
      <c r="G22" s="17">
        <v>6.4584320000000002</v>
      </c>
      <c r="H22" s="17">
        <v>6.366269</v>
      </c>
      <c r="I22" s="17">
        <v>6.3159970000000003</v>
      </c>
      <c r="J22" s="17">
        <v>6.2881280000000004</v>
      </c>
      <c r="K22" s="17">
        <v>6.5109050000000002</v>
      </c>
      <c r="L22" s="17">
        <v>6.7196449999999999</v>
      </c>
      <c r="M22" s="17">
        <v>6.9352099999999997</v>
      </c>
      <c r="N22" s="17">
        <v>7.1670360000000004</v>
      </c>
      <c r="O22" s="17">
        <v>7.228281</v>
      </c>
      <c r="P22" s="17">
        <v>7.2335919999999998</v>
      </c>
      <c r="Q22" s="17">
        <v>7.2534080000000003</v>
      </c>
      <c r="R22" s="17">
        <v>7.516858</v>
      </c>
      <c r="S22" s="17">
        <v>7.5700649999999996</v>
      </c>
      <c r="T22" s="17">
        <v>7.613048</v>
      </c>
      <c r="U22" s="17">
        <v>7.6309959999999997</v>
      </c>
      <c r="V22" s="17">
        <v>7.6647299999999996</v>
      </c>
      <c r="W22" s="17">
        <v>7.6950269999999996</v>
      </c>
      <c r="Z22" s="20" t="s">
        <v>240</v>
      </c>
      <c r="AA22" s="17">
        <v>7.5726760000000004</v>
      </c>
      <c r="AB22" s="17">
        <v>7.6747329999999998</v>
      </c>
      <c r="AC22" s="17">
        <v>7.7735989999999999</v>
      </c>
      <c r="AD22" s="17">
        <v>7.8690199999999999</v>
      </c>
      <c r="AE22" s="17">
        <v>7.9534669999999998</v>
      </c>
      <c r="AF22" s="17">
        <v>8.0351199999999992</v>
      </c>
      <c r="AG22" s="17">
        <v>8.1133550000000003</v>
      </c>
      <c r="AH22" s="17">
        <v>8.1886899999999994</v>
      </c>
      <c r="AI22" s="17">
        <v>8.2284170000000003</v>
      </c>
      <c r="AJ22" s="17">
        <v>8.2622450000000001</v>
      </c>
      <c r="AK22" s="17">
        <v>8.2923570000000009</v>
      </c>
      <c r="AL22" s="17">
        <v>8.3177810000000001</v>
      </c>
      <c r="AM22" s="17">
        <v>8.3907389999999999</v>
      </c>
      <c r="AN22" s="17">
        <v>8.4618540000000007</v>
      </c>
      <c r="AO22" s="17">
        <v>8.5313470000000002</v>
      </c>
      <c r="AP22" s="17">
        <v>9.2594030000000007</v>
      </c>
      <c r="AQ22" s="17">
        <v>9.3360760000000003</v>
      </c>
      <c r="AR22" s="17">
        <v>9.4083450000000006</v>
      </c>
      <c r="AS22" s="17">
        <v>9.4815529999999999</v>
      </c>
      <c r="AT22" s="17">
        <v>9.5513329999999996</v>
      </c>
      <c r="AU22" s="17">
        <v>9.6213800000000003</v>
      </c>
      <c r="AX22" s="20" t="s">
        <v>240</v>
      </c>
      <c r="AY22" s="17">
        <v>15.064791</v>
      </c>
      <c r="AZ22" s="17">
        <v>15.17263</v>
      </c>
      <c r="BA22" s="17">
        <v>15.276764999999999</v>
      </c>
      <c r="BB22" s="17">
        <v>15.378437999999999</v>
      </c>
      <c r="BC22" s="17">
        <v>15.426258000000001</v>
      </c>
      <c r="BD22" s="17">
        <v>15.467839</v>
      </c>
      <c r="BE22" s="17">
        <v>15.508303</v>
      </c>
      <c r="BF22" s="17">
        <v>15.546493</v>
      </c>
      <c r="BG22" s="17">
        <v>15.343161</v>
      </c>
      <c r="BH22" s="17">
        <v>15.129258</v>
      </c>
      <c r="BI22" s="17">
        <v>14.907781999999999</v>
      </c>
      <c r="BJ22" s="17">
        <v>14.686313</v>
      </c>
      <c r="BK22" s="17">
        <v>14.753277000000001</v>
      </c>
      <c r="BL22" s="17">
        <v>14.818182</v>
      </c>
      <c r="BM22" s="17">
        <v>14.882429999999999</v>
      </c>
      <c r="BN22" s="17">
        <v>15.225021999999999</v>
      </c>
      <c r="BO22" s="17">
        <v>15.287228000000001</v>
      </c>
      <c r="BP22" s="17">
        <v>15.348382000000001</v>
      </c>
      <c r="BQ22" s="17">
        <v>15.408531999999999</v>
      </c>
      <c r="BR22" s="17">
        <v>15.46785</v>
      </c>
      <c r="BS22" s="17">
        <v>15.526083</v>
      </c>
      <c r="BV22" s="20" t="s">
        <v>240</v>
      </c>
      <c r="BW22" s="17">
        <v>7.0030200000000002</v>
      </c>
      <c r="BX22" s="17">
        <v>7.0093579999999998</v>
      </c>
      <c r="BY22" s="17">
        <v>7.0138850000000001</v>
      </c>
      <c r="BZ22" s="17">
        <v>7.0206860000000004</v>
      </c>
      <c r="CA22" s="17">
        <v>6.994014</v>
      </c>
      <c r="CB22" s="17">
        <v>6.9713830000000003</v>
      </c>
      <c r="CC22" s="17">
        <v>6.9473440000000002</v>
      </c>
      <c r="CD22" s="17">
        <v>6.9317539999999997</v>
      </c>
      <c r="CE22" s="17">
        <v>6.5964549999999997</v>
      </c>
      <c r="CF22" s="17">
        <v>6.2380329999999997</v>
      </c>
      <c r="CG22" s="17">
        <v>5.867883</v>
      </c>
      <c r="CH22" s="17">
        <v>5.4886530000000002</v>
      </c>
      <c r="CI22" s="17">
        <v>5.4833189999999998</v>
      </c>
      <c r="CJ22" s="17">
        <v>5.4779920000000004</v>
      </c>
      <c r="CK22" s="17">
        <v>5.470567</v>
      </c>
      <c r="CL22" s="17">
        <v>6.0080600000000004</v>
      </c>
      <c r="CM22" s="17">
        <v>5.4621060000000003</v>
      </c>
      <c r="CN22" s="17">
        <v>5.4620829999999998</v>
      </c>
      <c r="CO22" s="17">
        <v>5.4588770000000002</v>
      </c>
      <c r="CP22" s="17">
        <v>5.4546809999999999</v>
      </c>
      <c r="CQ22" s="17">
        <v>5.4535429999999998</v>
      </c>
      <c r="CT22" s="20" t="s">
        <v>240</v>
      </c>
      <c r="CU22" s="17">
        <v>5.4105939999999997</v>
      </c>
      <c r="CV22" s="17">
        <v>5.4701050000000002</v>
      </c>
      <c r="CW22" s="17">
        <v>5.5267809999999997</v>
      </c>
      <c r="CX22" s="17">
        <v>5.5840839999999998</v>
      </c>
      <c r="CY22" s="17">
        <v>5.4379169999999997</v>
      </c>
      <c r="CZ22" s="17">
        <v>5.2910500000000003</v>
      </c>
      <c r="DA22" s="17">
        <v>5.1386820000000002</v>
      </c>
      <c r="DB22" s="17">
        <v>4.9745780000000002</v>
      </c>
      <c r="DC22" s="17">
        <v>5.2595090000000004</v>
      </c>
      <c r="DD22" s="17">
        <v>5.5694590000000002</v>
      </c>
      <c r="DE22" s="17">
        <v>5.8959339999999996</v>
      </c>
      <c r="DF22" s="17">
        <v>6.236675</v>
      </c>
      <c r="DG22" s="17">
        <v>6.2976640000000002</v>
      </c>
      <c r="DH22" s="17">
        <v>6.3561480000000001</v>
      </c>
      <c r="DI22" s="17">
        <v>6.4151959999999999</v>
      </c>
      <c r="DJ22" s="17">
        <v>5.5932680000000001</v>
      </c>
      <c r="DK22" s="17">
        <v>5.6374219999999999</v>
      </c>
      <c r="DL22" s="17">
        <v>5.6822739999999996</v>
      </c>
      <c r="DM22" s="17">
        <v>5.727741</v>
      </c>
      <c r="DN22" s="17">
        <v>5.7703610000000003</v>
      </c>
      <c r="DO22" s="17">
        <v>5.8132229999999998</v>
      </c>
      <c r="DR22" s="20" t="s">
        <v>240</v>
      </c>
      <c r="DS22" s="17">
        <v>11.47906</v>
      </c>
      <c r="DT22" s="17">
        <v>11.502616</v>
      </c>
      <c r="DU22" s="17">
        <v>11.525620999999999</v>
      </c>
      <c r="DV22" s="17">
        <v>11.547673</v>
      </c>
      <c r="DW22" s="17">
        <v>11.395118</v>
      </c>
      <c r="DX22" s="17">
        <v>11.233643000000001</v>
      </c>
      <c r="DY22" s="17">
        <v>11.060015999999999</v>
      </c>
      <c r="DZ22" s="17">
        <v>10.871073000000001</v>
      </c>
      <c r="EA22" s="17">
        <v>11.058914</v>
      </c>
      <c r="EB22" s="17">
        <v>11.267856</v>
      </c>
      <c r="EC22" s="17">
        <v>11.482075999999999</v>
      </c>
      <c r="ED22" s="17">
        <v>11.703322999999999</v>
      </c>
      <c r="EE22" s="17">
        <v>11.717923000000001</v>
      </c>
      <c r="EF22" s="17">
        <v>11.732554</v>
      </c>
      <c r="EG22" s="17">
        <v>11.746074</v>
      </c>
      <c r="EH22" s="17">
        <v>11.852285</v>
      </c>
      <c r="EI22" s="17">
        <v>11.866458</v>
      </c>
      <c r="EJ22" s="17">
        <v>11.880371999999999</v>
      </c>
      <c r="EK22" s="17">
        <v>11.893901</v>
      </c>
      <c r="EL22" s="17">
        <v>11.906793</v>
      </c>
      <c r="EM22" s="17">
        <v>11.919506</v>
      </c>
      <c r="EP22" s="20" t="s">
        <v>240</v>
      </c>
      <c r="EQ22" s="17">
        <v>10.847925</v>
      </c>
      <c r="ER22" s="17">
        <v>11.016325999999999</v>
      </c>
      <c r="ES22" s="17">
        <v>11.177300000000001</v>
      </c>
      <c r="ET22" s="17">
        <v>11.33254</v>
      </c>
      <c r="EU22" s="17">
        <v>11.37496</v>
      </c>
      <c r="EV22" s="17">
        <v>11.381500000000001</v>
      </c>
      <c r="EW22" s="17">
        <v>11.385242</v>
      </c>
      <c r="EX22" s="17">
        <v>11.397906000000001</v>
      </c>
      <c r="EY22" s="17">
        <v>11.957712000000001</v>
      </c>
      <c r="EZ22" s="17">
        <v>12.516066</v>
      </c>
      <c r="FA22" s="17">
        <v>13.099944000000001</v>
      </c>
      <c r="FB22" s="17">
        <v>13.666824</v>
      </c>
      <c r="FC22" s="17">
        <v>13.822253999999999</v>
      </c>
      <c r="FD22" s="17">
        <v>13.964168000000001</v>
      </c>
      <c r="FE22" s="17">
        <v>14.115128</v>
      </c>
      <c r="FF22" s="17">
        <v>12.807893999999999</v>
      </c>
      <c r="FG22" s="17">
        <v>12.905526</v>
      </c>
      <c r="FH22" s="17">
        <v>12.995692</v>
      </c>
      <c r="FI22" s="17">
        <v>13.103166999999999</v>
      </c>
      <c r="FJ22" s="17">
        <v>13.200816</v>
      </c>
      <c r="FK22" s="17">
        <v>13.291041999999999</v>
      </c>
    </row>
    <row r="23" spans="1:167">
      <c r="B23" s="20" t="s">
        <v>241</v>
      </c>
      <c r="C23" s="17">
        <v>14.909997000000001</v>
      </c>
      <c r="D23" s="17">
        <v>14.985391999999999</v>
      </c>
      <c r="E23" s="17">
        <v>14.985393999999999</v>
      </c>
      <c r="F23" s="17">
        <v>14.948924</v>
      </c>
      <c r="G23" s="17">
        <v>14.805713000000001</v>
      </c>
      <c r="H23" s="17">
        <v>14.803649</v>
      </c>
      <c r="I23" s="17">
        <v>14.891582</v>
      </c>
      <c r="J23" s="17">
        <v>15.000192999999999</v>
      </c>
      <c r="K23" s="17">
        <v>14.936489</v>
      </c>
      <c r="L23" s="17">
        <v>15.015229</v>
      </c>
      <c r="M23" s="17">
        <v>15.275551999999999</v>
      </c>
      <c r="N23" s="17">
        <v>15.384596</v>
      </c>
      <c r="O23" s="17">
        <v>15.209293000000001</v>
      </c>
      <c r="P23" s="17">
        <v>15.161949</v>
      </c>
      <c r="Q23" s="17">
        <v>15.045468</v>
      </c>
      <c r="R23" s="17">
        <v>15.573</v>
      </c>
      <c r="S23" s="17">
        <v>15.428262999999999</v>
      </c>
      <c r="T23" s="17">
        <v>15.44595</v>
      </c>
      <c r="U23" s="17">
        <v>15.562006</v>
      </c>
      <c r="V23" s="17">
        <v>15.593336000000001</v>
      </c>
      <c r="W23" s="17">
        <v>15.614953</v>
      </c>
      <c r="Z23" s="20" t="s">
        <v>241</v>
      </c>
      <c r="AA23" s="17">
        <v>39.780054999999997</v>
      </c>
      <c r="AB23" s="17">
        <v>39.609451</v>
      </c>
      <c r="AC23" s="17">
        <v>39.46358</v>
      </c>
      <c r="AD23" s="17">
        <v>39.323903999999999</v>
      </c>
      <c r="AE23" s="17">
        <v>38.856155999999999</v>
      </c>
      <c r="AF23" s="17">
        <v>38.340800000000002</v>
      </c>
      <c r="AG23" s="17">
        <v>37.787954999999997</v>
      </c>
      <c r="AH23" s="17">
        <v>37.23413</v>
      </c>
      <c r="AI23" s="17">
        <v>37.164648999999997</v>
      </c>
      <c r="AJ23" s="17">
        <v>37.127566999999999</v>
      </c>
      <c r="AK23" s="17">
        <v>37.064430999999999</v>
      </c>
      <c r="AL23" s="17">
        <v>36.987927999999997</v>
      </c>
      <c r="AM23" s="17">
        <v>36.857418000000003</v>
      </c>
      <c r="AN23" s="17">
        <v>36.743662</v>
      </c>
      <c r="AO23" s="17">
        <v>36.602162999999997</v>
      </c>
      <c r="AP23" s="17">
        <v>36.529595999999998</v>
      </c>
      <c r="AQ23" s="17">
        <v>36.439394999999998</v>
      </c>
      <c r="AR23" s="17">
        <v>36.363460000000003</v>
      </c>
      <c r="AS23" s="17">
        <v>36.265393000000003</v>
      </c>
      <c r="AT23" s="17">
        <v>36.180951999999998</v>
      </c>
      <c r="AU23" s="17">
        <v>36.065499000000003</v>
      </c>
      <c r="AX23" s="20" t="s">
        <v>241</v>
      </c>
      <c r="AY23" s="17">
        <v>22.416191999999999</v>
      </c>
      <c r="AZ23" s="17">
        <v>22.386088999999998</v>
      </c>
      <c r="BA23" s="17">
        <v>22.358675999999999</v>
      </c>
      <c r="BB23" s="17">
        <v>22.326453999999998</v>
      </c>
      <c r="BC23" s="17">
        <v>22.657067000000001</v>
      </c>
      <c r="BD23" s="17">
        <v>23.021647999999999</v>
      </c>
      <c r="BE23" s="17">
        <v>23.347698999999999</v>
      </c>
      <c r="BF23" s="17">
        <v>23.691897999999998</v>
      </c>
      <c r="BG23" s="17">
        <v>23.537849999999999</v>
      </c>
      <c r="BH23" s="17">
        <v>23.391562</v>
      </c>
      <c r="BI23" s="17">
        <v>23.292857999999999</v>
      </c>
      <c r="BJ23" s="17">
        <v>23.209425</v>
      </c>
      <c r="BK23" s="17">
        <v>23.184199</v>
      </c>
      <c r="BL23" s="17">
        <v>23.170822000000001</v>
      </c>
      <c r="BM23" s="17">
        <v>23.155349999999999</v>
      </c>
      <c r="BN23" s="17">
        <v>22.736604</v>
      </c>
      <c r="BO23" s="17">
        <v>22.721792000000001</v>
      </c>
      <c r="BP23" s="17">
        <v>22.703144999999999</v>
      </c>
      <c r="BQ23" s="17">
        <v>22.744624000000002</v>
      </c>
      <c r="BR23" s="17">
        <v>22.666042000000001</v>
      </c>
      <c r="BS23" s="17">
        <v>22.629294999999999</v>
      </c>
      <c r="BV23" s="20" t="s">
        <v>241</v>
      </c>
      <c r="BW23" s="17">
        <v>19.563942999999998</v>
      </c>
      <c r="BX23" s="17">
        <v>19.537756000000002</v>
      </c>
      <c r="BY23" s="17">
        <v>19.540012999999998</v>
      </c>
      <c r="BZ23" s="17">
        <v>19.544865999999999</v>
      </c>
      <c r="CA23" s="17">
        <v>19.466163000000002</v>
      </c>
      <c r="CB23" s="17">
        <v>19.382989999999999</v>
      </c>
      <c r="CC23" s="17">
        <v>19.282847</v>
      </c>
      <c r="CD23" s="17">
        <v>19.113963999999999</v>
      </c>
      <c r="CE23" s="17">
        <v>18.623456999999998</v>
      </c>
      <c r="CF23" s="17">
        <v>18.111893999999999</v>
      </c>
      <c r="CG23" s="17">
        <v>17.613813</v>
      </c>
      <c r="CH23" s="17">
        <v>17.111087999999999</v>
      </c>
      <c r="CI23" s="17">
        <v>17.116869000000001</v>
      </c>
      <c r="CJ23" s="17">
        <v>17.107315</v>
      </c>
      <c r="CK23" s="17">
        <v>17.085712999999998</v>
      </c>
      <c r="CL23" s="17">
        <v>16.527964000000001</v>
      </c>
      <c r="CM23" s="17">
        <v>17.092828999999998</v>
      </c>
      <c r="CN23" s="17">
        <v>17.127469000000001</v>
      </c>
      <c r="CO23" s="17">
        <v>17.128285999999999</v>
      </c>
      <c r="CP23" s="17">
        <v>17.116544000000001</v>
      </c>
      <c r="CQ23" s="17">
        <v>17.125513999999999</v>
      </c>
      <c r="CT23" s="20" t="s">
        <v>241</v>
      </c>
      <c r="CU23" s="17">
        <v>13.860087999999999</v>
      </c>
      <c r="CV23" s="17">
        <v>13.861964</v>
      </c>
      <c r="CW23" s="17">
        <v>13.865195999999999</v>
      </c>
      <c r="CX23" s="17">
        <v>13.854523</v>
      </c>
      <c r="CY23" s="17">
        <v>13.650501999999999</v>
      </c>
      <c r="CZ23" s="17">
        <v>13.437754999999999</v>
      </c>
      <c r="DA23" s="17">
        <v>13.220401000000001</v>
      </c>
      <c r="DB23" s="17">
        <v>12.961708</v>
      </c>
      <c r="DC23" s="17">
        <v>13.012617000000001</v>
      </c>
      <c r="DD23" s="17">
        <v>13.120982</v>
      </c>
      <c r="DE23" s="17">
        <v>13.244232</v>
      </c>
      <c r="DF23" s="17">
        <v>13.361548000000001</v>
      </c>
      <c r="DG23" s="17">
        <v>13.336843</v>
      </c>
      <c r="DH23" s="17">
        <v>13.328537000000001</v>
      </c>
      <c r="DI23" s="17">
        <v>13.299701000000001</v>
      </c>
      <c r="DJ23" s="17">
        <v>13.109861</v>
      </c>
      <c r="DK23" s="17">
        <v>13.104089</v>
      </c>
      <c r="DL23" s="17">
        <v>13.106533000000001</v>
      </c>
      <c r="DM23" s="17">
        <v>13.119033999999999</v>
      </c>
      <c r="DN23" s="17">
        <v>13.118658</v>
      </c>
      <c r="DO23" s="17">
        <v>13.126815000000001</v>
      </c>
      <c r="DR23" s="20" t="s">
        <v>241</v>
      </c>
      <c r="DS23" s="17">
        <v>16.796399999999998</v>
      </c>
      <c r="DT23" s="17">
        <v>16.747765000000001</v>
      </c>
      <c r="DU23" s="17">
        <v>16.717524999999998</v>
      </c>
      <c r="DV23" s="17">
        <v>16.678795999999998</v>
      </c>
      <c r="DW23" s="17">
        <v>16.418150000000001</v>
      </c>
      <c r="DX23" s="17">
        <v>16.144029</v>
      </c>
      <c r="DY23" s="17">
        <v>15.824679</v>
      </c>
      <c r="DZ23" s="17">
        <v>15.487062</v>
      </c>
      <c r="EA23" s="17">
        <v>15.373696000000001</v>
      </c>
      <c r="EB23" s="17">
        <v>15.324683</v>
      </c>
      <c r="EC23" s="17">
        <v>15.265831</v>
      </c>
      <c r="ED23" s="17">
        <v>15.218461</v>
      </c>
      <c r="EE23" s="17">
        <v>15.165834</v>
      </c>
      <c r="EF23" s="17">
        <v>15.131161000000001</v>
      </c>
      <c r="EG23" s="17">
        <v>15.074788</v>
      </c>
      <c r="EH23" s="17">
        <v>15.053781000000001</v>
      </c>
      <c r="EI23" s="17">
        <v>15.023593999999999</v>
      </c>
      <c r="EJ23" s="17">
        <v>15.009456</v>
      </c>
      <c r="EK23" s="17">
        <v>15.001471</v>
      </c>
      <c r="EL23" s="17">
        <v>14.971749000000001</v>
      </c>
      <c r="EM23" s="17">
        <v>14.962997</v>
      </c>
      <c r="EP23" s="20" t="s">
        <v>241</v>
      </c>
      <c r="EQ23" s="17">
        <v>25.972639000000001</v>
      </c>
      <c r="ER23" s="17">
        <v>26.191918000000001</v>
      </c>
      <c r="ES23" s="17">
        <v>26.426093000000002</v>
      </c>
      <c r="ET23" s="17">
        <v>26.653306000000001</v>
      </c>
      <c r="EU23" s="17">
        <v>26.606812999999999</v>
      </c>
      <c r="EV23" s="17">
        <v>26.629315999999999</v>
      </c>
      <c r="EW23" s="17">
        <v>26.573768000000001</v>
      </c>
      <c r="EX23" s="17">
        <v>26.448716999999998</v>
      </c>
      <c r="EY23" s="17">
        <v>26.434619999999999</v>
      </c>
      <c r="EZ23" s="17">
        <v>26.525466999999999</v>
      </c>
      <c r="FA23" s="17">
        <v>26.524241</v>
      </c>
      <c r="FB23" s="17">
        <v>26.638373999999999</v>
      </c>
      <c r="FC23" s="17">
        <v>26.749344000000001</v>
      </c>
      <c r="FD23" s="17">
        <v>26.893135999999998</v>
      </c>
      <c r="FE23" s="17">
        <v>26.987023000000001</v>
      </c>
      <c r="FF23" s="17">
        <v>29.086416</v>
      </c>
      <c r="FG23" s="17">
        <v>29.266223</v>
      </c>
      <c r="FH23" s="17">
        <v>29.460190000000001</v>
      </c>
      <c r="FI23" s="17">
        <v>29.594294999999999</v>
      </c>
      <c r="FJ23" s="17">
        <v>29.737068000000001</v>
      </c>
      <c r="FK23" s="17">
        <v>29.894000999999999</v>
      </c>
    </row>
    <row r="24" spans="1:167">
      <c r="B24" s="20" t="s">
        <v>242</v>
      </c>
      <c r="C24" s="17">
        <v>3.6951239999999999</v>
      </c>
      <c r="D24" s="17">
        <v>3.657254</v>
      </c>
      <c r="E24" s="17">
        <v>3.6319789999999998</v>
      </c>
      <c r="F24" s="17">
        <v>3.6054810000000002</v>
      </c>
      <c r="G24" s="17">
        <v>3.6656</v>
      </c>
      <c r="H24" s="17">
        <v>3.71366</v>
      </c>
      <c r="I24" s="17">
        <v>3.7440699999999998</v>
      </c>
      <c r="J24" s="17">
        <v>3.753568</v>
      </c>
      <c r="K24" s="17">
        <v>3.6404740000000002</v>
      </c>
      <c r="L24" s="17">
        <v>3.5630899999999999</v>
      </c>
      <c r="M24" s="17">
        <v>3.4961850000000001</v>
      </c>
      <c r="N24" s="17">
        <v>3.4037160000000002</v>
      </c>
      <c r="O24" s="17">
        <v>3.342279</v>
      </c>
      <c r="P24" s="17">
        <v>3.3429350000000002</v>
      </c>
      <c r="Q24" s="17">
        <v>3.323677</v>
      </c>
      <c r="R24" s="17">
        <v>2.9393750000000001</v>
      </c>
      <c r="S24" s="17">
        <v>2.8809100000000001</v>
      </c>
      <c r="T24" s="17">
        <v>2.8524240000000001</v>
      </c>
      <c r="U24" s="17">
        <v>2.8580030000000001</v>
      </c>
      <c r="V24" s="17">
        <v>2.8420619999999999</v>
      </c>
      <c r="W24" s="17">
        <v>2.82341</v>
      </c>
      <c r="Z24" s="20" t="s">
        <v>242</v>
      </c>
      <c r="AA24" s="17">
        <v>1.158083</v>
      </c>
      <c r="AB24" s="17">
        <v>1.136239</v>
      </c>
      <c r="AC24" s="17">
        <v>1.115127</v>
      </c>
      <c r="AD24" s="17">
        <v>1.0946720000000001</v>
      </c>
      <c r="AE24" s="17">
        <v>1.0729930000000001</v>
      </c>
      <c r="AF24" s="17">
        <v>1.051525</v>
      </c>
      <c r="AG24" s="17">
        <v>1.0308740000000001</v>
      </c>
      <c r="AH24" s="17">
        <v>1.0103439999999999</v>
      </c>
      <c r="AI24" s="17">
        <v>0.935643</v>
      </c>
      <c r="AJ24" s="17">
        <v>0.86217500000000002</v>
      </c>
      <c r="AK24" s="17">
        <v>0.78922300000000001</v>
      </c>
      <c r="AL24" s="17">
        <v>0.71631</v>
      </c>
      <c r="AM24" s="17">
        <v>0.69961899999999999</v>
      </c>
      <c r="AN24" s="17">
        <v>0.68471199999999999</v>
      </c>
      <c r="AO24" s="17">
        <v>0.66866800000000004</v>
      </c>
      <c r="AP24" s="17">
        <v>0.66423600000000005</v>
      </c>
      <c r="AQ24" s="17">
        <v>0.65056499999999995</v>
      </c>
      <c r="AR24" s="17">
        <v>0.638459</v>
      </c>
      <c r="AS24" s="17">
        <v>0.62568900000000005</v>
      </c>
      <c r="AT24" s="17">
        <v>0.61402299999999999</v>
      </c>
      <c r="AU24" s="17">
        <v>0.60208499999999998</v>
      </c>
      <c r="AX24" s="20" t="s">
        <v>242</v>
      </c>
      <c r="AY24" s="17">
        <v>0.50090100000000004</v>
      </c>
      <c r="AZ24" s="17">
        <v>0.48319600000000001</v>
      </c>
      <c r="BA24" s="17">
        <v>0.46596700000000002</v>
      </c>
      <c r="BB24" s="17">
        <v>0.44928200000000001</v>
      </c>
      <c r="BC24" s="17">
        <v>0.42357299999999998</v>
      </c>
      <c r="BD24" s="17">
        <v>0.399094</v>
      </c>
      <c r="BE24" s="17">
        <v>0.37560399999999999</v>
      </c>
      <c r="BF24" s="17">
        <v>0.35314400000000001</v>
      </c>
      <c r="BG24" s="17">
        <v>0.324241</v>
      </c>
      <c r="BH24" s="17">
        <v>0.29700599999999999</v>
      </c>
      <c r="BI24" s="17">
        <v>0.27196700000000001</v>
      </c>
      <c r="BJ24" s="17">
        <v>0.248641</v>
      </c>
      <c r="BK24" s="17">
        <v>0.23857700000000001</v>
      </c>
      <c r="BL24" s="17">
        <v>0.228903</v>
      </c>
      <c r="BM24" s="17">
        <v>0.21958</v>
      </c>
      <c r="BN24" s="17">
        <v>0.22597300000000001</v>
      </c>
      <c r="BO24" s="17">
        <v>0.216475</v>
      </c>
      <c r="BP24" s="17">
        <v>0.20723900000000001</v>
      </c>
      <c r="BQ24" s="17">
        <v>0.19889499999999999</v>
      </c>
      <c r="BR24" s="17">
        <v>0.18962499999999999</v>
      </c>
      <c r="BS24" s="17">
        <v>0.18103</v>
      </c>
      <c r="BV24" s="20" t="s">
        <v>242</v>
      </c>
      <c r="BW24" s="17">
        <v>2.438882</v>
      </c>
      <c r="BX24" s="17">
        <v>2.4117890000000002</v>
      </c>
      <c r="BY24" s="17">
        <v>2.38449</v>
      </c>
      <c r="BZ24" s="17">
        <v>2.3581059999999998</v>
      </c>
      <c r="CA24" s="17">
        <v>2.3209879999999998</v>
      </c>
      <c r="CB24" s="17">
        <v>2.2852350000000001</v>
      </c>
      <c r="CC24" s="17">
        <v>2.2500589999999998</v>
      </c>
      <c r="CD24" s="17">
        <v>2.217231</v>
      </c>
      <c r="CE24" s="17">
        <v>2.0561859999999998</v>
      </c>
      <c r="CF24" s="17">
        <v>1.892228</v>
      </c>
      <c r="CG24" s="17">
        <v>1.727703</v>
      </c>
      <c r="CH24" s="17">
        <v>1.5630649999999999</v>
      </c>
      <c r="CI24" s="17">
        <v>1.5406120000000001</v>
      </c>
      <c r="CJ24" s="17">
        <v>1.519425</v>
      </c>
      <c r="CK24" s="17">
        <v>1.4971760000000001</v>
      </c>
      <c r="CL24" s="17">
        <v>1.4757910000000001</v>
      </c>
      <c r="CM24" s="17">
        <v>1.4572940000000001</v>
      </c>
      <c r="CN24" s="17">
        <v>1.4402170000000001</v>
      </c>
      <c r="CO24" s="17">
        <v>1.422194</v>
      </c>
      <c r="CP24" s="17">
        <v>1.4041939999999999</v>
      </c>
      <c r="CQ24" s="17">
        <v>1.388247</v>
      </c>
      <c r="CT24" s="20" t="s">
        <v>242</v>
      </c>
      <c r="CU24" s="17">
        <v>2.9311090000000002</v>
      </c>
      <c r="CV24" s="17">
        <v>2.8962729999999999</v>
      </c>
      <c r="CW24" s="17">
        <v>2.861907</v>
      </c>
      <c r="CX24" s="17">
        <v>2.8279239999999999</v>
      </c>
      <c r="CY24" s="17">
        <v>2.7577690000000001</v>
      </c>
      <c r="CZ24" s="17">
        <v>2.689012</v>
      </c>
      <c r="DA24" s="17">
        <v>2.6215540000000002</v>
      </c>
      <c r="DB24" s="17">
        <v>2.553931</v>
      </c>
      <c r="DC24" s="17">
        <v>2.5837289999999999</v>
      </c>
      <c r="DD24" s="17">
        <v>2.6176499999999998</v>
      </c>
      <c r="DE24" s="17">
        <v>2.6531799999999999</v>
      </c>
      <c r="DF24" s="17">
        <v>2.6907390000000002</v>
      </c>
      <c r="DG24" s="17">
        <v>2.660561</v>
      </c>
      <c r="DH24" s="17">
        <v>2.6301749999999999</v>
      </c>
      <c r="DI24" s="17">
        <v>2.6007660000000001</v>
      </c>
      <c r="DJ24" s="17">
        <v>2.631103</v>
      </c>
      <c r="DK24" s="17">
        <v>2.601515</v>
      </c>
      <c r="DL24" s="17">
        <v>2.5718719999999999</v>
      </c>
      <c r="DM24" s="17">
        <v>2.5420560000000001</v>
      </c>
      <c r="DN24" s="17">
        <v>2.51308</v>
      </c>
      <c r="DO24" s="17">
        <v>2.483981</v>
      </c>
      <c r="DR24" s="20" t="s">
        <v>242</v>
      </c>
      <c r="DS24" s="17">
        <v>3.854968</v>
      </c>
      <c r="DT24" s="17">
        <v>3.8406940000000001</v>
      </c>
      <c r="DU24" s="17">
        <v>3.8280059999999998</v>
      </c>
      <c r="DV24" s="17">
        <v>3.8145959999999999</v>
      </c>
      <c r="DW24" s="17">
        <v>3.9217119999999999</v>
      </c>
      <c r="DX24" s="17">
        <v>4.0318440000000004</v>
      </c>
      <c r="DY24" s="17">
        <v>4.1472389999999999</v>
      </c>
      <c r="DZ24" s="17">
        <v>4.2702730000000004</v>
      </c>
      <c r="EA24" s="17">
        <v>4.1497770000000003</v>
      </c>
      <c r="EB24" s="17">
        <v>4.0221859999999996</v>
      </c>
      <c r="EC24" s="17">
        <v>3.89154</v>
      </c>
      <c r="ED24" s="17">
        <v>3.758365</v>
      </c>
      <c r="EE24" s="17">
        <v>3.7472720000000002</v>
      </c>
      <c r="EF24" s="17">
        <v>3.737501</v>
      </c>
      <c r="EG24" s="17">
        <v>3.7268780000000001</v>
      </c>
      <c r="EH24" s="17">
        <v>3.833437</v>
      </c>
      <c r="EI24" s="17">
        <v>3.82525</v>
      </c>
      <c r="EJ24" s="17">
        <v>3.817679</v>
      </c>
      <c r="EK24" s="17">
        <v>3.810581</v>
      </c>
      <c r="EL24" s="17">
        <v>3.8031670000000002</v>
      </c>
      <c r="EM24" s="17">
        <v>3.7965650000000002</v>
      </c>
      <c r="EP24" s="20" t="s">
        <v>242</v>
      </c>
      <c r="EQ24" s="17">
        <v>3.4125489999999998</v>
      </c>
      <c r="ER24" s="17">
        <v>3.3996</v>
      </c>
      <c r="ES24" s="17">
        <v>3.3881649999999999</v>
      </c>
      <c r="ET24" s="17">
        <v>3.37432</v>
      </c>
      <c r="EU24" s="17">
        <v>3.3573559999999998</v>
      </c>
      <c r="EV24" s="17">
        <v>3.3260640000000001</v>
      </c>
      <c r="EW24" s="17">
        <v>3.2968220000000001</v>
      </c>
      <c r="EX24" s="17">
        <v>3.270022</v>
      </c>
      <c r="EY24" s="17">
        <v>3.1728890000000001</v>
      </c>
      <c r="EZ24" s="17">
        <v>3.0794609999999998</v>
      </c>
      <c r="FA24" s="17">
        <v>2.985582</v>
      </c>
      <c r="FB24" s="17">
        <v>2.892083</v>
      </c>
      <c r="FC24" s="17">
        <v>2.8716490000000001</v>
      </c>
      <c r="FD24" s="17">
        <v>2.858622</v>
      </c>
      <c r="FE24" s="17">
        <v>2.8405260000000001</v>
      </c>
      <c r="FF24" s="17">
        <v>3.1173280000000001</v>
      </c>
      <c r="FG24" s="17">
        <v>3.1040049999999999</v>
      </c>
      <c r="FH24" s="17">
        <v>3.0925319999999998</v>
      </c>
      <c r="FI24" s="17">
        <v>3.0856849999999998</v>
      </c>
      <c r="FJ24" s="17">
        <v>3.0773090000000001</v>
      </c>
      <c r="FK24" s="17">
        <v>3.0714959999999998</v>
      </c>
    </row>
    <row r="25" spans="1:167">
      <c r="B25" s="10"/>
      <c r="Z25" s="10"/>
      <c r="AX25" s="10"/>
      <c r="BV25" s="10"/>
      <c r="CT25" s="10"/>
      <c r="DR25" s="10"/>
      <c r="EP25" s="10"/>
    </row>
    <row r="26" spans="1:167" ht="13">
      <c r="B26" s="16" t="s">
        <v>304</v>
      </c>
      <c r="Z26" s="16" t="s">
        <v>304</v>
      </c>
      <c r="AX26" s="16" t="s">
        <v>304</v>
      </c>
      <c r="BV26" s="16" t="s">
        <v>304</v>
      </c>
      <c r="CT26" s="16" t="s">
        <v>304</v>
      </c>
      <c r="DR26" s="16" t="s">
        <v>304</v>
      </c>
      <c r="EP26" s="16" t="s">
        <v>304</v>
      </c>
    </row>
    <row r="27" spans="1:167">
      <c r="B27" s="94" t="s">
        <v>30</v>
      </c>
      <c r="C27" s="97">
        <v>885.75</v>
      </c>
      <c r="D27" s="97">
        <v>892.97</v>
      </c>
      <c r="E27" s="97">
        <v>902.7</v>
      </c>
      <c r="F27" s="97">
        <v>912.44</v>
      </c>
      <c r="G27" s="97">
        <v>921.18</v>
      </c>
      <c r="H27" s="97">
        <v>929</v>
      </c>
      <c r="I27" s="97">
        <v>934.37</v>
      </c>
      <c r="J27" s="97">
        <v>942.76</v>
      </c>
      <c r="K27" s="97">
        <v>955.19</v>
      </c>
      <c r="L27" s="97">
        <v>967.25</v>
      </c>
      <c r="M27" s="97">
        <v>963.25900000000001</v>
      </c>
      <c r="N27" s="97">
        <v>970.09</v>
      </c>
      <c r="O27" s="97">
        <v>975.08199999999999</v>
      </c>
      <c r="P27" s="97">
        <v>989.23800000000006</v>
      </c>
      <c r="Q27" s="97">
        <v>988</v>
      </c>
      <c r="R27" s="97">
        <v>995</v>
      </c>
      <c r="S27" s="97">
        <v>999</v>
      </c>
      <c r="T27" s="97">
        <v>1006</v>
      </c>
      <c r="U27" s="97">
        <v>1017</v>
      </c>
      <c r="V27" s="97">
        <v>1028</v>
      </c>
      <c r="W27" s="97">
        <v>1034.67</v>
      </c>
      <c r="Z27" s="94" t="s">
        <v>30</v>
      </c>
      <c r="AA27" s="97">
        <v>2991.17</v>
      </c>
      <c r="AB27" s="97">
        <v>3033.14</v>
      </c>
      <c r="AC27" s="97">
        <v>3075.94</v>
      </c>
      <c r="AD27" s="97">
        <v>3121.1</v>
      </c>
      <c r="AE27" s="97">
        <v>3169.7</v>
      </c>
      <c r="AF27" s="97">
        <v>3220.66</v>
      </c>
      <c r="AG27" s="97">
        <v>3267.66</v>
      </c>
      <c r="AH27" s="97">
        <v>3307.09</v>
      </c>
      <c r="AI27" s="97">
        <v>3351.04</v>
      </c>
      <c r="AJ27" s="97">
        <v>3398.34</v>
      </c>
      <c r="AK27" s="97">
        <v>3332.76</v>
      </c>
      <c r="AL27" s="97">
        <v>3365.5659999999998</v>
      </c>
      <c r="AM27" s="97">
        <v>3405</v>
      </c>
      <c r="AN27" s="97">
        <v>3477.0410000000002</v>
      </c>
      <c r="AO27" s="97">
        <v>3513</v>
      </c>
      <c r="AP27" s="97">
        <v>3547</v>
      </c>
      <c r="AQ27" s="97">
        <v>3580</v>
      </c>
      <c r="AR27" s="97">
        <v>3558</v>
      </c>
      <c r="AS27" s="97">
        <v>3594.5</v>
      </c>
      <c r="AT27" s="97">
        <v>3631</v>
      </c>
      <c r="AU27" s="97">
        <v>3656.12</v>
      </c>
      <c r="AX27" s="94" t="s">
        <v>30</v>
      </c>
      <c r="AY27" s="97">
        <v>4290.8999999999996</v>
      </c>
      <c r="AZ27" s="97">
        <v>4374.75</v>
      </c>
      <c r="BA27" s="97">
        <v>4450.24</v>
      </c>
      <c r="BB27" s="97">
        <v>4519.01</v>
      </c>
      <c r="BC27" s="97">
        <v>4590.99</v>
      </c>
      <c r="BD27" s="97">
        <v>4673.54</v>
      </c>
      <c r="BE27" s="97">
        <v>4736.82</v>
      </c>
      <c r="BF27" s="97">
        <v>4802.2700000000004</v>
      </c>
      <c r="BG27" s="97">
        <v>4878.3</v>
      </c>
      <c r="BH27" s="97">
        <v>4950.67</v>
      </c>
      <c r="BI27" s="97">
        <v>4962.134</v>
      </c>
      <c r="BJ27" s="97">
        <v>5023.8069999999998</v>
      </c>
      <c r="BK27" s="97">
        <v>5097</v>
      </c>
      <c r="BL27" s="97">
        <v>5136.7830000000004</v>
      </c>
      <c r="BM27" s="97">
        <v>5196</v>
      </c>
      <c r="BN27" s="97">
        <v>5250</v>
      </c>
      <c r="BO27" s="97">
        <v>5322</v>
      </c>
      <c r="BP27" s="97">
        <v>5360</v>
      </c>
      <c r="BQ27" s="97">
        <v>5445.5</v>
      </c>
      <c r="BR27" s="97">
        <v>5531</v>
      </c>
      <c r="BS27" s="97">
        <v>5596.2179999999998</v>
      </c>
      <c r="BV27" s="94" t="s">
        <v>30</v>
      </c>
      <c r="BW27" s="97">
        <v>426.5</v>
      </c>
      <c r="BX27" s="97">
        <v>429.71</v>
      </c>
      <c r="BY27" s="97">
        <v>434.06</v>
      </c>
      <c r="BZ27" s="97">
        <v>438.84</v>
      </c>
      <c r="CA27" s="97">
        <v>443.47</v>
      </c>
      <c r="CB27" s="97">
        <v>446.61</v>
      </c>
      <c r="CC27" s="97">
        <v>450.09</v>
      </c>
      <c r="CD27" s="97">
        <v>455.58</v>
      </c>
      <c r="CE27" s="97">
        <v>462.55</v>
      </c>
      <c r="CF27" s="97">
        <v>471.09</v>
      </c>
      <c r="CG27" s="97">
        <v>465.95400000000001</v>
      </c>
      <c r="CH27" s="97">
        <v>471.24599999999998</v>
      </c>
      <c r="CI27" s="97">
        <v>474</v>
      </c>
      <c r="CJ27" s="97">
        <v>479.23399999999998</v>
      </c>
      <c r="CK27" s="97">
        <v>473</v>
      </c>
      <c r="CL27" s="97">
        <v>477</v>
      </c>
      <c r="CM27" s="97">
        <v>484.5</v>
      </c>
      <c r="CN27" s="97">
        <v>482</v>
      </c>
      <c r="CO27" s="97">
        <v>486</v>
      </c>
      <c r="CP27" s="97">
        <v>490</v>
      </c>
      <c r="CQ27" s="97">
        <v>492.01100000000002</v>
      </c>
      <c r="CT27" s="94" t="s">
        <v>30</v>
      </c>
      <c r="CU27" s="97">
        <v>373.26</v>
      </c>
      <c r="CV27" s="97">
        <v>372.73</v>
      </c>
      <c r="CW27" s="97">
        <v>373.09</v>
      </c>
      <c r="CX27" s="97">
        <v>374.67</v>
      </c>
      <c r="CY27" s="97">
        <v>376.68</v>
      </c>
      <c r="CZ27" s="97">
        <v>377.82</v>
      </c>
      <c r="DA27" s="97">
        <v>378.19</v>
      </c>
      <c r="DB27" s="97">
        <v>384.78</v>
      </c>
      <c r="DC27" s="97">
        <v>393.67</v>
      </c>
      <c r="DD27" s="97">
        <v>401.34</v>
      </c>
      <c r="DE27" s="97">
        <v>407.29399999999998</v>
      </c>
      <c r="DF27" s="97">
        <v>413.12</v>
      </c>
      <c r="DG27" s="97">
        <v>418</v>
      </c>
      <c r="DH27" s="97">
        <v>418.32100000000003</v>
      </c>
      <c r="DI27" s="97">
        <v>423</v>
      </c>
      <c r="DJ27" s="97">
        <v>427</v>
      </c>
      <c r="DK27" s="97">
        <v>431</v>
      </c>
      <c r="DL27" s="97">
        <v>429</v>
      </c>
      <c r="DM27" s="97">
        <v>431.5</v>
      </c>
      <c r="DN27" s="97">
        <v>434</v>
      </c>
      <c r="DO27" s="97">
        <v>437.52499999999998</v>
      </c>
      <c r="DR27" s="94" t="s">
        <v>30</v>
      </c>
      <c r="DS27" s="97">
        <v>1103.53</v>
      </c>
      <c r="DT27" s="97">
        <v>1130.48</v>
      </c>
      <c r="DU27" s="97">
        <v>1153.56</v>
      </c>
      <c r="DV27" s="97">
        <v>1175.68</v>
      </c>
      <c r="DW27" s="97">
        <v>1198.68</v>
      </c>
      <c r="DX27" s="97">
        <v>1231.3499999999999</v>
      </c>
      <c r="DY27" s="97">
        <v>1280.8399999999999</v>
      </c>
      <c r="DZ27" s="97">
        <v>1317.33</v>
      </c>
      <c r="EA27" s="97">
        <v>1346.58</v>
      </c>
      <c r="EB27" s="97">
        <v>1381.95</v>
      </c>
      <c r="EC27" s="97">
        <v>1417.93</v>
      </c>
      <c r="ED27" s="97">
        <v>1450.0509999999999</v>
      </c>
      <c r="EE27" s="97">
        <v>1459</v>
      </c>
      <c r="EF27" s="97">
        <v>1494.759</v>
      </c>
      <c r="EG27" s="97">
        <v>1514</v>
      </c>
      <c r="EH27" s="97">
        <v>1534</v>
      </c>
      <c r="EI27" s="97">
        <v>1543</v>
      </c>
      <c r="EJ27" s="97">
        <v>1543</v>
      </c>
      <c r="EK27" s="97">
        <v>1570</v>
      </c>
      <c r="EL27" s="97">
        <v>1597</v>
      </c>
      <c r="EM27" s="97">
        <v>1622.848</v>
      </c>
      <c r="EP27" s="94" t="s">
        <v>30</v>
      </c>
      <c r="EQ27" s="97">
        <v>1580.51</v>
      </c>
      <c r="ER27" s="97">
        <v>1603.34</v>
      </c>
      <c r="ES27" s="97">
        <v>1624.0650000000001</v>
      </c>
      <c r="ET27" s="97">
        <v>1647.55</v>
      </c>
      <c r="EU27" s="97">
        <v>1674.62</v>
      </c>
      <c r="EV27" s="97">
        <v>1707.8</v>
      </c>
      <c r="EW27" s="97">
        <v>1707.6</v>
      </c>
      <c r="EX27" s="97">
        <v>1775.31</v>
      </c>
      <c r="EY27" s="97">
        <v>1777.04</v>
      </c>
      <c r="EZ27" s="97">
        <v>1846.35</v>
      </c>
      <c r="FA27" s="97">
        <v>1828.21</v>
      </c>
      <c r="FB27" s="97">
        <v>1857.604</v>
      </c>
      <c r="FC27" s="97">
        <v>1878.15</v>
      </c>
      <c r="FD27" s="97">
        <v>1880.836</v>
      </c>
      <c r="FE27" s="97">
        <v>1883.5350000000001</v>
      </c>
      <c r="FF27" s="97">
        <v>1906.508</v>
      </c>
      <c r="FG27" s="97">
        <v>1936.0150000000001</v>
      </c>
      <c r="FH27" s="97">
        <v>1989.3</v>
      </c>
      <c r="FI27" s="97">
        <v>2024.1</v>
      </c>
      <c r="FJ27" s="97">
        <v>2059.4699999999998</v>
      </c>
      <c r="FK27" s="97">
        <v>2085.748</v>
      </c>
    </row>
    <row r="28" spans="1:167">
      <c r="B28" s="10"/>
      <c r="Z28" s="10"/>
      <c r="AX28" s="10"/>
      <c r="BV28" s="10"/>
      <c r="CT28" s="10"/>
      <c r="DR28" s="10"/>
      <c r="EP28" s="10"/>
      <c r="EQ28" s="97"/>
      <c r="ER28" s="97"/>
      <c r="ES28" s="97"/>
      <c r="ET28" s="97"/>
      <c r="EU28" s="97"/>
      <c r="EV28" s="97"/>
      <c r="EW28" s="97"/>
      <c r="EX28" s="97"/>
      <c r="EY28" s="97"/>
      <c r="EZ28" s="97"/>
      <c r="FA28" s="97"/>
      <c r="FB28" s="97"/>
      <c r="FC28" s="97"/>
      <c r="FD28" s="97"/>
      <c r="FE28" s="97"/>
      <c r="FF28" s="97"/>
      <c r="FG28" s="97"/>
      <c r="FH28" s="97"/>
      <c r="FI28" s="97"/>
      <c r="FJ28" s="97"/>
      <c r="FK28" s="97"/>
    </row>
    <row r="29" spans="1:167" ht="13">
      <c r="A29" s="7"/>
      <c r="B29" s="16" t="s">
        <v>31</v>
      </c>
      <c r="C29" s="22">
        <v>19.074974000000001</v>
      </c>
      <c r="D29" s="22">
        <v>19.382113</v>
      </c>
      <c r="E29" s="22">
        <v>19.633288</v>
      </c>
      <c r="F29" s="22">
        <v>18.289508999999999</v>
      </c>
      <c r="G29" s="22">
        <v>17.734694999999999</v>
      </c>
      <c r="H29" s="22">
        <v>17.516382</v>
      </c>
      <c r="I29" s="22">
        <v>18.240065999999999</v>
      </c>
      <c r="J29" s="22">
        <v>19.356304000000002</v>
      </c>
      <c r="K29" s="22">
        <v>17.985807999999999</v>
      </c>
      <c r="L29" s="22">
        <v>17.410578999999998</v>
      </c>
      <c r="M29" s="22">
        <v>18.233474000000001</v>
      </c>
      <c r="N29" s="22">
        <v>18.405052999999999</v>
      </c>
      <c r="O29" s="22">
        <v>17.706468999999998</v>
      </c>
      <c r="P29" s="22">
        <v>15.855228</v>
      </c>
      <c r="Q29" s="22">
        <v>14.082247000000001</v>
      </c>
      <c r="R29" s="22">
        <v>13.12261</v>
      </c>
      <c r="S29" s="22">
        <v>12.781183</v>
      </c>
      <c r="T29" s="22">
        <v>12.133399000000001</v>
      </c>
      <c r="U29" s="22">
        <v>13.025757</v>
      </c>
      <c r="V29" s="22">
        <v>12.408659999999999</v>
      </c>
      <c r="W29" s="22">
        <v>13.007121</v>
      </c>
      <c r="Y29" s="7"/>
      <c r="Z29" s="16" t="s">
        <v>31</v>
      </c>
      <c r="AA29" s="22">
        <v>16.872409999999999</v>
      </c>
      <c r="AB29" s="22">
        <v>16.605637000000002</v>
      </c>
      <c r="AC29" s="22">
        <v>16.539394999999999</v>
      </c>
      <c r="AD29" s="22">
        <v>16.676425999999999</v>
      </c>
      <c r="AE29" s="22">
        <v>16.918234000000002</v>
      </c>
      <c r="AF29" s="22">
        <v>16.239418000000001</v>
      </c>
      <c r="AG29" s="22">
        <v>16.176318999999999</v>
      </c>
      <c r="AH29" s="22">
        <v>15.571795</v>
      </c>
      <c r="AI29" s="22">
        <v>15.017052</v>
      </c>
      <c r="AJ29" s="22">
        <v>14.750522</v>
      </c>
      <c r="AK29" s="22">
        <v>14.303967</v>
      </c>
      <c r="AL29" s="22">
        <v>13.912295</v>
      </c>
      <c r="AM29" s="22">
        <v>13.620585999999999</v>
      </c>
      <c r="AN29" s="22">
        <v>13.204198</v>
      </c>
      <c r="AO29" s="22">
        <v>13.184329999999999</v>
      </c>
      <c r="AP29" s="22">
        <v>12.452904999999999</v>
      </c>
      <c r="AQ29" s="22">
        <v>12.220834999999999</v>
      </c>
      <c r="AR29" s="22">
        <v>11.949439999999999</v>
      </c>
      <c r="AS29" s="22">
        <v>12.162318000000001</v>
      </c>
      <c r="AT29" s="22">
        <v>12.088608000000001</v>
      </c>
      <c r="AU29" s="22">
        <v>12.676773000000001</v>
      </c>
      <c r="AW29" s="7"/>
      <c r="AX29" s="16" t="s">
        <v>31</v>
      </c>
      <c r="AY29" s="22">
        <v>21.801621000000001</v>
      </c>
      <c r="AZ29" s="22">
        <v>22.287044000000002</v>
      </c>
      <c r="BA29" s="22">
        <v>21.816687999999999</v>
      </c>
      <c r="BB29" s="22">
        <v>22.226939999999999</v>
      </c>
      <c r="BC29" s="22">
        <v>21.805653</v>
      </c>
      <c r="BD29" s="22">
        <v>21.944578</v>
      </c>
      <c r="BE29" s="22">
        <v>21.42595</v>
      </c>
      <c r="BF29" s="22">
        <v>21.560448999999998</v>
      </c>
      <c r="BG29" s="22">
        <v>20.761596000000001</v>
      </c>
      <c r="BH29" s="22">
        <v>19.124724000000001</v>
      </c>
      <c r="BI29" s="22">
        <v>19.25545</v>
      </c>
      <c r="BJ29" s="22">
        <v>20.320820000000001</v>
      </c>
      <c r="BK29" s="22">
        <v>19.202563999999999</v>
      </c>
      <c r="BL29" s="22">
        <v>19.237241999999998</v>
      </c>
      <c r="BM29" s="22">
        <v>17.918789</v>
      </c>
      <c r="BN29" s="22">
        <v>18.749860999999999</v>
      </c>
      <c r="BO29" s="22">
        <v>17.325129</v>
      </c>
      <c r="BP29" s="22">
        <v>17.236022999999999</v>
      </c>
      <c r="BQ29" s="22">
        <v>19.605764000000001</v>
      </c>
      <c r="BR29" s="22">
        <v>16.204657999999998</v>
      </c>
      <c r="BS29" s="22">
        <v>16.196802000000002</v>
      </c>
      <c r="BU29" s="7"/>
      <c r="BV29" s="16" t="s">
        <v>31</v>
      </c>
      <c r="BW29" s="22">
        <v>22.646885999999999</v>
      </c>
      <c r="BX29" s="22">
        <v>21.719003000000001</v>
      </c>
      <c r="BY29" s="22">
        <v>21.248481999999999</v>
      </c>
      <c r="BZ29" s="22">
        <v>21.080798000000001</v>
      </c>
      <c r="CA29" s="22">
        <v>20.766625999999999</v>
      </c>
      <c r="CB29" s="22">
        <v>19.858028999999998</v>
      </c>
      <c r="CC29" s="22">
        <v>17.498414</v>
      </c>
      <c r="CD29" s="22">
        <v>19.429971999999999</v>
      </c>
      <c r="CE29" s="22">
        <v>19.300485999999999</v>
      </c>
      <c r="CF29" s="22">
        <v>19.025852</v>
      </c>
      <c r="CG29" s="22">
        <v>18.846384</v>
      </c>
      <c r="CH29" s="22">
        <v>19.093008000000001</v>
      </c>
      <c r="CI29" s="22">
        <v>21.128882999999998</v>
      </c>
      <c r="CJ29" s="22">
        <v>19.653963999999998</v>
      </c>
      <c r="CK29" s="22">
        <v>19.604057999999998</v>
      </c>
      <c r="CL29" s="22">
        <v>18.872674</v>
      </c>
      <c r="CM29" s="22">
        <v>18.582550000000001</v>
      </c>
      <c r="CN29" s="22">
        <v>19.335602999999999</v>
      </c>
      <c r="CO29" s="22">
        <v>19.095998000000002</v>
      </c>
      <c r="CP29" s="22">
        <v>18.570688000000001</v>
      </c>
      <c r="CQ29" s="22">
        <v>19.080677999999999</v>
      </c>
      <c r="CS29" s="7"/>
      <c r="CT29" s="16" t="s">
        <v>31</v>
      </c>
      <c r="CU29" s="22">
        <v>25.709544000000001</v>
      </c>
      <c r="CV29" s="22">
        <v>27.116332</v>
      </c>
      <c r="CW29" s="22">
        <v>25.583687999999999</v>
      </c>
      <c r="CX29" s="22">
        <v>23.071059000000002</v>
      </c>
      <c r="CY29" s="22">
        <v>22.230004999999998</v>
      </c>
      <c r="CZ29" s="22">
        <v>21.591674000000001</v>
      </c>
      <c r="DA29" s="22">
        <v>23.203599000000001</v>
      </c>
      <c r="DB29" s="22">
        <v>21.213702999999999</v>
      </c>
      <c r="DC29" s="22">
        <v>21.520344999999999</v>
      </c>
      <c r="DD29" s="22">
        <v>21.154862000000001</v>
      </c>
      <c r="DE29" s="22">
        <v>24.662927</v>
      </c>
      <c r="DF29" s="22">
        <v>23.528632999999999</v>
      </c>
      <c r="DG29" s="22">
        <v>22.024664000000001</v>
      </c>
      <c r="DH29" s="22">
        <v>23.399882000000002</v>
      </c>
      <c r="DI29" s="22">
        <v>22.758444000000001</v>
      </c>
      <c r="DJ29" s="22">
        <v>23.283956</v>
      </c>
      <c r="DK29" s="22">
        <v>22.86504</v>
      </c>
      <c r="DL29" s="22">
        <v>24.492787</v>
      </c>
      <c r="DM29" s="22">
        <v>24.618580999999999</v>
      </c>
      <c r="DN29" s="22">
        <v>25.102716000000001</v>
      </c>
      <c r="DO29" s="22">
        <v>24.247879999999999</v>
      </c>
      <c r="DQ29" s="7"/>
      <c r="DR29" s="16" t="s">
        <v>31</v>
      </c>
      <c r="DS29" s="22">
        <v>36.377507000000001</v>
      </c>
      <c r="DT29" s="22">
        <v>34.073492999999999</v>
      </c>
      <c r="DU29" s="22">
        <v>34.616692</v>
      </c>
      <c r="DV29" s="22">
        <v>35.428921000000003</v>
      </c>
      <c r="DW29" s="22">
        <v>35.439208000000001</v>
      </c>
      <c r="DX29" s="22">
        <v>34.167439999999999</v>
      </c>
      <c r="DY29" s="22">
        <v>32.253771999999998</v>
      </c>
      <c r="DZ29" s="22">
        <v>35.981960000000001</v>
      </c>
      <c r="EA29" s="22">
        <v>34.327083999999999</v>
      </c>
      <c r="EB29" s="22">
        <v>31.727391999999998</v>
      </c>
      <c r="EC29" s="22">
        <v>31.236312999999999</v>
      </c>
      <c r="ED29" s="22">
        <v>32.171698999999997</v>
      </c>
      <c r="EE29" s="22">
        <v>31.886617999999999</v>
      </c>
      <c r="EF29" s="22">
        <v>30.173539000000002</v>
      </c>
      <c r="EG29" s="22">
        <v>28.613316000000001</v>
      </c>
      <c r="EH29" s="22">
        <v>29.322984000000002</v>
      </c>
      <c r="EI29" s="22">
        <v>25.153464</v>
      </c>
      <c r="EJ29" s="22">
        <v>29.937324</v>
      </c>
      <c r="EK29" s="22">
        <v>28.401769000000002</v>
      </c>
      <c r="EL29" s="22">
        <v>27.375264999999999</v>
      </c>
      <c r="EM29" s="22">
        <v>28.057393000000001</v>
      </c>
      <c r="EO29" s="7"/>
      <c r="EP29" s="16" t="s">
        <v>31</v>
      </c>
      <c r="EQ29" s="22">
        <v>22.780121999999999</v>
      </c>
      <c r="ER29" s="22">
        <v>22.411078</v>
      </c>
      <c r="ES29" s="22">
        <v>22.656441000000001</v>
      </c>
      <c r="ET29" s="22">
        <v>22.493874999999999</v>
      </c>
      <c r="EU29" s="22">
        <v>22.308</v>
      </c>
      <c r="EV29" s="22">
        <v>23.024076999999998</v>
      </c>
      <c r="EW29" s="22">
        <v>22.981124999999999</v>
      </c>
      <c r="EX29" s="22">
        <v>21.572109000000001</v>
      </c>
      <c r="EY29" s="22">
        <v>20.944737</v>
      </c>
      <c r="EZ29" s="22">
        <v>20.820421</v>
      </c>
      <c r="FA29" s="22">
        <v>18.973351999999998</v>
      </c>
      <c r="FB29" s="22">
        <v>20.843173</v>
      </c>
      <c r="FC29" s="22">
        <v>20.069745000000001</v>
      </c>
      <c r="FD29" s="22">
        <v>20.338927999999999</v>
      </c>
      <c r="FE29" s="22">
        <v>20.114371999999999</v>
      </c>
      <c r="FF29" s="22">
        <v>19.686389999999999</v>
      </c>
      <c r="FG29" s="22">
        <v>19.919193</v>
      </c>
      <c r="FH29" s="22">
        <v>21.437232000000002</v>
      </c>
      <c r="FI29" s="22">
        <v>19.218782000000001</v>
      </c>
      <c r="FJ29" s="22">
        <v>19.121092000000001</v>
      </c>
      <c r="FK29" s="22">
        <v>20.213601000000001</v>
      </c>
    </row>
    <row r="30" spans="1:167">
      <c r="B30" s="10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Z30" s="10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X30" s="10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V30" s="10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T30" s="10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R30" s="10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P30" s="10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</row>
    <row r="31" spans="1:167">
      <c r="B31" s="10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Z31" s="10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X31" s="10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V31" s="10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T31" s="10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R31" s="10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P31" s="10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</row>
    <row r="32" spans="1:167" ht="41">
      <c r="A32" s="7"/>
      <c r="B32" s="14" t="s">
        <v>305</v>
      </c>
      <c r="C32" s="22">
        <v>0.57227300000000003</v>
      </c>
      <c r="D32" s="22">
        <v>0.59576399999999996</v>
      </c>
      <c r="E32" s="22">
        <v>0.62076299999999995</v>
      </c>
      <c r="F32" s="22">
        <v>0.55601500000000004</v>
      </c>
      <c r="G32" s="22">
        <v>0.52858400000000005</v>
      </c>
      <c r="H32" s="22">
        <v>0.50360400000000005</v>
      </c>
      <c r="I32" s="22">
        <v>0.55374500000000004</v>
      </c>
      <c r="J32" s="22">
        <v>0.64942500000000003</v>
      </c>
      <c r="K32" s="22">
        <v>0.59765400000000002</v>
      </c>
      <c r="L32" s="22">
        <v>0.58083799999999997</v>
      </c>
      <c r="M32" s="22">
        <v>0.63666900000000004</v>
      </c>
      <c r="N32" s="22">
        <v>0.66955900000000002</v>
      </c>
      <c r="O32" s="22">
        <v>0.59704199999999996</v>
      </c>
      <c r="P32" s="22">
        <v>0.48176200000000002</v>
      </c>
      <c r="Q32" s="22">
        <v>0.39500999999999997</v>
      </c>
      <c r="R32" s="22">
        <v>0.35392099999999999</v>
      </c>
      <c r="S32" s="22">
        <v>0.32896799999999998</v>
      </c>
      <c r="T32" s="22">
        <v>0.32022400000000001</v>
      </c>
      <c r="U32" s="22">
        <v>0.35836800000000002</v>
      </c>
      <c r="V32" s="22">
        <v>0.34583399999999997</v>
      </c>
      <c r="W32" s="22">
        <v>0.359259</v>
      </c>
      <c r="Y32" s="7"/>
      <c r="Z32" s="14" t="s">
        <v>305</v>
      </c>
      <c r="AA32" s="22">
        <v>0.83889899999999995</v>
      </c>
      <c r="AB32" s="22">
        <v>0.79019399999999995</v>
      </c>
      <c r="AC32" s="22">
        <v>0.78107300000000002</v>
      </c>
      <c r="AD32" s="22">
        <v>0.74891399999999997</v>
      </c>
      <c r="AE32" s="22">
        <v>0.83411800000000003</v>
      </c>
      <c r="AF32" s="22">
        <v>0.75666</v>
      </c>
      <c r="AG32" s="22">
        <v>0.71040700000000001</v>
      </c>
      <c r="AH32" s="22">
        <v>0.66672299999999995</v>
      </c>
      <c r="AI32" s="22">
        <v>0.59824200000000005</v>
      </c>
      <c r="AJ32" s="22">
        <v>0.56899900000000003</v>
      </c>
      <c r="AK32" s="22">
        <v>0.48476799999999998</v>
      </c>
      <c r="AL32" s="22">
        <v>0.40282000000000001</v>
      </c>
      <c r="AM32" s="22">
        <v>0.36566399999999999</v>
      </c>
      <c r="AN32" s="22">
        <v>0.314218</v>
      </c>
      <c r="AO32" s="22">
        <v>0.278673</v>
      </c>
      <c r="AP32" s="22">
        <v>0.26150299999999999</v>
      </c>
      <c r="AQ32" s="22">
        <v>0.26858399999999999</v>
      </c>
      <c r="AR32" s="22">
        <v>0.249385</v>
      </c>
      <c r="AS32" s="22">
        <v>0.25184600000000001</v>
      </c>
      <c r="AT32" s="22">
        <v>0.26119599999999998</v>
      </c>
      <c r="AU32" s="22">
        <v>0.25473600000000002</v>
      </c>
      <c r="AW32" s="7"/>
      <c r="AX32" s="14" t="s">
        <v>305</v>
      </c>
      <c r="AY32" s="22">
        <v>3.9462890000000002</v>
      </c>
      <c r="AZ32" s="22">
        <v>4.1360650000000003</v>
      </c>
      <c r="BA32" s="22">
        <v>4.1649190000000003</v>
      </c>
      <c r="BB32" s="22">
        <v>4.2980320000000001</v>
      </c>
      <c r="BC32" s="22">
        <v>4.2533240000000001</v>
      </c>
      <c r="BD32" s="22">
        <v>4.4437509999999998</v>
      </c>
      <c r="BE32" s="22">
        <v>4.3854949999999997</v>
      </c>
      <c r="BF32" s="22">
        <v>4.5106210000000004</v>
      </c>
      <c r="BG32" s="22">
        <v>4.3926480000000003</v>
      </c>
      <c r="BH32" s="22">
        <v>4.0561150000000001</v>
      </c>
      <c r="BI32" s="22">
        <v>4.1069399999999998</v>
      </c>
      <c r="BJ32" s="22">
        <v>4.438898</v>
      </c>
      <c r="BK32" s="22">
        <v>4.2312370000000001</v>
      </c>
      <c r="BL32" s="22">
        <v>4.2836220000000003</v>
      </c>
      <c r="BM32" s="22">
        <v>3.999441</v>
      </c>
      <c r="BN32" s="22">
        <v>4.2637260000000001</v>
      </c>
      <c r="BO32" s="22">
        <v>4.0382290000000003</v>
      </c>
      <c r="BP32" s="22">
        <v>4.0500730000000003</v>
      </c>
      <c r="BQ32" s="22">
        <v>4.7601630000000004</v>
      </c>
      <c r="BR32" s="22">
        <v>3.903661</v>
      </c>
      <c r="BS32" s="22">
        <v>3.9404690000000002</v>
      </c>
      <c r="BU32" s="7"/>
      <c r="BV32" s="14" t="s">
        <v>305</v>
      </c>
      <c r="BW32" s="22">
        <v>0.347358</v>
      </c>
      <c r="BX32" s="22">
        <v>0.32746500000000001</v>
      </c>
      <c r="BY32" s="22">
        <v>0.31983099999999998</v>
      </c>
      <c r="BZ32" s="22">
        <v>0.31650200000000001</v>
      </c>
      <c r="CA32" s="22">
        <v>0.30699399999999999</v>
      </c>
      <c r="CB32" s="22">
        <v>0.28594900000000001</v>
      </c>
      <c r="CC32" s="22">
        <v>0.247892</v>
      </c>
      <c r="CD32" s="22">
        <v>0.25596099999999999</v>
      </c>
      <c r="CE32" s="22">
        <v>0.25567499999999999</v>
      </c>
      <c r="CF32" s="22">
        <v>0.24709999999999999</v>
      </c>
      <c r="CG32" s="22">
        <v>0.24092</v>
      </c>
      <c r="CH32" s="22">
        <v>0.24909899999999999</v>
      </c>
      <c r="CI32" s="22">
        <v>0.28181899999999999</v>
      </c>
      <c r="CJ32" s="22">
        <v>0.259658</v>
      </c>
      <c r="CK32" s="22">
        <v>0.254386</v>
      </c>
      <c r="CL32" s="22">
        <v>0.24498200000000001</v>
      </c>
      <c r="CM32" s="22">
        <v>0.25091400000000003</v>
      </c>
      <c r="CN32" s="22">
        <v>0.26573200000000002</v>
      </c>
      <c r="CO32" s="22">
        <v>0.26147100000000001</v>
      </c>
      <c r="CP32" s="22">
        <v>0.25409799999999999</v>
      </c>
      <c r="CQ32" s="22">
        <v>0.26208100000000001</v>
      </c>
      <c r="CS32" s="7"/>
      <c r="CT32" s="14" t="s">
        <v>305</v>
      </c>
      <c r="CU32" s="22">
        <v>0.42703600000000003</v>
      </c>
      <c r="CV32" s="22">
        <v>0.453953</v>
      </c>
      <c r="CW32" s="22">
        <v>0.42744599999999999</v>
      </c>
      <c r="CX32" s="22">
        <v>0.383077</v>
      </c>
      <c r="CY32" s="22">
        <v>0.37243500000000002</v>
      </c>
      <c r="CZ32" s="22">
        <v>0.36144300000000001</v>
      </c>
      <c r="DA32" s="22">
        <v>0.39510400000000001</v>
      </c>
      <c r="DB32" s="22">
        <v>0.36460500000000001</v>
      </c>
      <c r="DC32" s="22">
        <v>0.38116</v>
      </c>
      <c r="DD32" s="22">
        <v>0.37995499999999999</v>
      </c>
      <c r="DE32" s="22">
        <v>0.45740399999999998</v>
      </c>
      <c r="DF32" s="22">
        <v>0.43818000000000001</v>
      </c>
      <c r="DG32" s="22">
        <v>0.415267</v>
      </c>
      <c r="DH32" s="22">
        <v>0.43960199999999999</v>
      </c>
      <c r="DI32" s="22">
        <v>0.43015399999999998</v>
      </c>
      <c r="DJ32" s="22">
        <v>0.44407600000000003</v>
      </c>
      <c r="DK32" s="22">
        <v>0.44653900000000002</v>
      </c>
      <c r="DL32" s="22">
        <v>0.47940199999999999</v>
      </c>
      <c r="DM32" s="22">
        <v>0.487732</v>
      </c>
      <c r="DN32" s="22">
        <v>0.50225200000000003</v>
      </c>
      <c r="DO32" s="22">
        <v>0.486954</v>
      </c>
      <c r="DQ32" s="7"/>
      <c r="DR32" s="14" t="s">
        <v>305</v>
      </c>
      <c r="DS32" s="22">
        <v>1.9952209999999999</v>
      </c>
      <c r="DT32" s="22">
        <v>1.910099</v>
      </c>
      <c r="DU32" s="22">
        <v>1.978154</v>
      </c>
      <c r="DV32" s="22">
        <v>2.0572279999999998</v>
      </c>
      <c r="DW32" s="22">
        <v>2.0934400000000002</v>
      </c>
      <c r="DX32" s="22">
        <v>2.0636190000000001</v>
      </c>
      <c r="DY32" s="22">
        <v>2.0212379999999999</v>
      </c>
      <c r="DZ32" s="22">
        <v>2.3197519999999998</v>
      </c>
      <c r="EA32" s="22">
        <v>2.2600889999999998</v>
      </c>
      <c r="EB32" s="22">
        <v>2.1456369999999998</v>
      </c>
      <c r="EC32" s="22">
        <v>2.167745</v>
      </c>
      <c r="ED32" s="22">
        <v>2.280513</v>
      </c>
      <c r="EE32" s="22">
        <v>2.273183</v>
      </c>
      <c r="EF32" s="22">
        <v>2.1966999999999999</v>
      </c>
      <c r="EG32" s="22">
        <v>2.0987239999999998</v>
      </c>
      <c r="EH32" s="22">
        <v>2.1739549999999999</v>
      </c>
      <c r="EI32" s="22">
        <v>1.877467</v>
      </c>
      <c r="EJ32" s="22">
        <v>2.2423950000000001</v>
      </c>
      <c r="EK32" s="22">
        <v>2.1613440000000002</v>
      </c>
      <c r="EL32" s="22">
        <v>2.1161150000000002</v>
      </c>
      <c r="EM32" s="22">
        <v>2.2006960000000002</v>
      </c>
      <c r="EO32" s="7"/>
      <c r="EP32" s="14" t="s">
        <v>305</v>
      </c>
      <c r="EQ32" s="22">
        <v>1.397721</v>
      </c>
      <c r="ER32" s="22">
        <v>1.393516</v>
      </c>
      <c r="ES32" s="22">
        <v>1.4184490000000001</v>
      </c>
      <c r="ET32" s="22">
        <v>1.4305460000000001</v>
      </c>
      <c r="EU32" s="22">
        <v>1.427692</v>
      </c>
      <c r="EV32" s="22">
        <v>1.534008</v>
      </c>
      <c r="EW32" s="22">
        <v>1.5384</v>
      </c>
      <c r="EX32" s="22">
        <v>1.494426</v>
      </c>
      <c r="EY32" s="22">
        <v>1.4291229999999999</v>
      </c>
      <c r="EZ32" s="22">
        <v>1.4878629999999999</v>
      </c>
      <c r="FA32" s="22">
        <v>1.308117</v>
      </c>
      <c r="FB32" s="22">
        <v>1.507433</v>
      </c>
      <c r="FC32" s="22">
        <v>1.4459219999999999</v>
      </c>
      <c r="FD32" s="22">
        <v>1.4726030000000001</v>
      </c>
      <c r="FE32" s="22">
        <v>1.443209</v>
      </c>
      <c r="FF32" s="22">
        <v>1.462434</v>
      </c>
      <c r="FG32" s="22">
        <v>1.5142009999999999</v>
      </c>
      <c r="FH32" s="22">
        <v>1.700555</v>
      </c>
      <c r="FI32" s="22">
        <v>1.5376099999999999</v>
      </c>
      <c r="FJ32" s="22">
        <v>1.560082</v>
      </c>
      <c r="FK32" s="22">
        <v>1.6756359999999999</v>
      </c>
    </row>
    <row r="33" spans="1:167" ht="15">
      <c r="B33" s="19" t="s">
        <v>243</v>
      </c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Z33" s="19" t="s">
        <v>243</v>
      </c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X33" s="19" t="s">
        <v>243</v>
      </c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V33" s="19" t="s">
        <v>243</v>
      </c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T33" s="19" t="s">
        <v>243</v>
      </c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R33" s="19" t="s">
        <v>243</v>
      </c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P33" s="19" t="s">
        <v>243</v>
      </c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</row>
    <row r="34" spans="1:167">
      <c r="B34" s="20" t="s">
        <v>222</v>
      </c>
      <c r="C34" s="17">
        <v>0.42173899999999998</v>
      </c>
      <c r="D34" s="17">
        <v>0.43815500000000002</v>
      </c>
      <c r="E34" s="17">
        <v>0.45667000000000002</v>
      </c>
      <c r="F34" s="17">
        <v>0.40834900000000002</v>
      </c>
      <c r="G34" s="17">
        <v>0.39028200000000002</v>
      </c>
      <c r="H34" s="17">
        <v>0.37162400000000001</v>
      </c>
      <c r="I34" s="17">
        <v>0.40822900000000001</v>
      </c>
      <c r="J34" s="17">
        <v>0.479047</v>
      </c>
      <c r="K34" s="17">
        <v>0.440025</v>
      </c>
      <c r="L34" s="17">
        <v>0.425431</v>
      </c>
      <c r="M34" s="17">
        <v>0.46293699999999999</v>
      </c>
      <c r="N34" s="17">
        <v>0.48513000000000001</v>
      </c>
      <c r="O34" s="17">
        <v>0.43238599999999999</v>
      </c>
      <c r="P34" s="17">
        <v>0.34778399999999998</v>
      </c>
      <c r="Q34" s="17">
        <v>0.28528999999999999</v>
      </c>
      <c r="R34" s="17">
        <v>0.25390299999999999</v>
      </c>
      <c r="S34" s="17">
        <v>0.23688000000000001</v>
      </c>
      <c r="T34" s="17">
        <v>0.23080700000000001</v>
      </c>
      <c r="U34" s="17">
        <v>0.257469</v>
      </c>
      <c r="V34" s="17">
        <v>0.24823100000000001</v>
      </c>
      <c r="W34" s="17">
        <v>0.25744800000000001</v>
      </c>
      <c r="Z34" s="20" t="s">
        <v>222</v>
      </c>
      <c r="AA34" s="17">
        <v>0.42126200000000003</v>
      </c>
      <c r="AB34" s="17">
        <v>0.39722299999999999</v>
      </c>
      <c r="AC34" s="17">
        <v>0.39305000000000001</v>
      </c>
      <c r="AD34" s="17">
        <v>0.37720999999999999</v>
      </c>
      <c r="AE34" s="17">
        <v>0.42336600000000002</v>
      </c>
      <c r="AF34" s="17">
        <v>0.38691999999999999</v>
      </c>
      <c r="AG34" s="17">
        <v>0.36611500000000002</v>
      </c>
      <c r="AH34" s="17">
        <v>0.34638099999999999</v>
      </c>
      <c r="AI34" s="17">
        <v>0.31107099999999999</v>
      </c>
      <c r="AJ34" s="17">
        <v>0.29588599999999998</v>
      </c>
      <c r="AK34" s="17">
        <v>0.25204900000000002</v>
      </c>
      <c r="AL34" s="17">
        <v>0.20943800000000001</v>
      </c>
      <c r="AM34" s="17">
        <v>0.19012200000000001</v>
      </c>
      <c r="AN34" s="17">
        <v>0.16340199999999999</v>
      </c>
      <c r="AO34" s="17">
        <v>0.14494899999999999</v>
      </c>
      <c r="AP34" s="17">
        <v>0.13461799999999999</v>
      </c>
      <c r="AQ34" s="17">
        <v>0.13834199999999999</v>
      </c>
      <c r="AR34" s="17">
        <v>0.128466</v>
      </c>
      <c r="AS34" s="17">
        <v>0.129744</v>
      </c>
      <c r="AT34" s="17">
        <v>0.134631</v>
      </c>
      <c r="AU34" s="17">
        <v>0.13138900000000001</v>
      </c>
      <c r="AX34" s="20" t="s">
        <v>222</v>
      </c>
      <c r="AY34" s="17">
        <v>2.435101</v>
      </c>
      <c r="AZ34" s="17">
        <v>2.5502009999999999</v>
      </c>
      <c r="BA34" s="17">
        <v>2.5663520000000002</v>
      </c>
      <c r="BB34" s="17">
        <v>2.6464639999999999</v>
      </c>
      <c r="BC34" s="17">
        <v>2.6039150000000002</v>
      </c>
      <c r="BD34" s="17">
        <v>2.705514</v>
      </c>
      <c r="BE34" s="17">
        <v>2.6555420000000001</v>
      </c>
      <c r="BF34" s="17">
        <v>2.7162519999999999</v>
      </c>
      <c r="BG34" s="17">
        <v>2.6614979999999999</v>
      </c>
      <c r="BH34" s="17">
        <v>2.4717609999999999</v>
      </c>
      <c r="BI34" s="17">
        <v>2.5160149999999999</v>
      </c>
      <c r="BJ34" s="17">
        <v>2.7341540000000002</v>
      </c>
      <c r="BK34" s="17">
        <v>2.6040000000000001</v>
      </c>
      <c r="BL34" s="17">
        <v>2.6349</v>
      </c>
      <c r="BM34" s="17">
        <v>2.4580760000000001</v>
      </c>
      <c r="BN34" s="17">
        <v>2.623742</v>
      </c>
      <c r="BO34" s="17">
        <v>2.4837410000000002</v>
      </c>
      <c r="BP34" s="17">
        <v>2.4898899999999999</v>
      </c>
      <c r="BQ34" s="17">
        <v>2.9240089999999999</v>
      </c>
      <c r="BR34" s="17">
        <v>2.3971049999999998</v>
      </c>
      <c r="BS34" s="17">
        <v>2.4190529999999999</v>
      </c>
      <c r="BV34" s="20" t="s">
        <v>222</v>
      </c>
      <c r="BW34" s="17">
        <v>0.244948</v>
      </c>
      <c r="BX34" s="17">
        <v>0.23099600000000001</v>
      </c>
      <c r="BY34" s="17">
        <v>0.22565299999999999</v>
      </c>
      <c r="BZ34" s="17">
        <v>0.22333500000000001</v>
      </c>
      <c r="CA34" s="17">
        <v>0.21698300000000001</v>
      </c>
      <c r="CB34" s="17">
        <v>0.20243700000000001</v>
      </c>
      <c r="CC34" s="17">
        <v>0.175867</v>
      </c>
      <c r="CD34" s="17">
        <v>0.18197199999999999</v>
      </c>
      <c r="CE34" s="17">
        <v>0.184171</v>
      </c>
      <c r="CF34" s="17">
        <v>0.18026200000000001</v>
      </c>
      <c r="CG34" s="17">
        <v>0.17804900000000001</v>
      </c>
      <c r="CH34" s="17">
        <v>0.18646199999999999</v>
      </c>
      <c r="CI34" s="17">
        <v>0.211121</v>
      </c>
      <c r="CJ34" s="17">
        <v>0.1946</v>
      </c>
      <c r="CK34" s="17">
        <v>0.19080800000000001</v>
      </c>
      <c r="CL34" s="17">
        <v>0.18381700000000001</v>
      </c>
      <c r="CM34" s="17">
        <v>0.188336</v>
      </c>
      <c r="CN34" s="17">
        <v>0.199514</v>
      </c>
      <c r="CO34" s="17">
        <v>0.196298</v>
      </c>
      <c r="CP34" s="17">
        <v>0.19082099999999999</v>
      </c>
      <c r="CQ34" s="17">
        <v>0.19680600000000001</v>
      </c>
      <c r="CT34" s="20" t="s">
        <v>222</v>
      </c>
      <c r="CU34" s="17">
        <v>0.33185300000000001</v>
      </c>
      <c r="CV34" s="17">
        <v>0.35266599999999998</v>
      </c>
      <c r="CW34" s="17">
        <v>0.33193600000000001</v>
      </c>
      <c r="CX34" s="17">
        <v>0.29739599999999999</v>
      </c>
      <c r="CY34" s="17">
        <v>0.29065299999999999</v>
      </c>
      <c r="CZ34" s="17">
        <v>0.283586</v>
      </c>
      <c r="DA34" s="17">
        <v>0.31176799999999999</v>
      </c>
      <c r="DB34" s="17">
        <v>0.28943000000000002</v>
      </c>
      <c r="DC34" s="17">
        <v>0.30123</v>
      </c>
      <c r="DD34" s="17">
        <v>0.29856899999999997</v>
      </c>
      <c r="DE34" s="17">
        <v>0.35733199999999998</v>
      </c>
      <c r="DF34" s="17">
        <v>0.34015699999999999</v>
      </c>
      <c r="DG34" s="17">
        <v>0.32235399999999997</v>
      </c>
      <c r="DH34" s="17">
        <v>0.34116999999999997</v>
      </c>
      <c r="DI34" s="17">
        <v>0.33382899999999999</v>
      </c>
      <c r="DJ34" s="17">
        <v>0.348943</v>
      </c>
      <c r="DK34" s="17">
        <v>0.35083900000000001</v>
      </c>
      <c r="DL34" s="17">
        <v>0.37661600000000001</v>
      </c>
      <c r="DM34" s="17">
        <v>0.38302700000000001</v>
      </c>
      <c r="DN34" s="17">
        <v>0.39438000000000001</v>
      </c>
      <c r="DO34" s="17">
        <v>0.38223000000000001</v>
      </c>
      <c r="DR34" s="20" t="s">
        <v>222</v>
      </c>
      <c r="DS34" s="17">
        <v>1.3535410000000001</v>
      </c>
      <c r="DT34" s="17">
        <v>1.296462</v>
      </c>
      <c r="DU34" s="17">
        <v>1.343091</v>
      </c>
      <c r="DV34" s="17">
        <v>1.397429</v>
      </c>
      <c r="DW34" s="17">
        <v>1.4284079999999999</v>
      </c>
      <c r="DX34" s="17">
        <v>1.4147270000000001</v>
      </c>
      <c r="DY34" s="17">
        <v>1.3932549999999999</v>
      </c>
      <c r="DZ34" s="17">
        <v>1.6084400000000001</v>
      </c>
      <c r="EA34" s="17">
        <v>1.5680829999999999</v>
      </c>
      <c r="EB34" s="17">
        <v>1.487873</v>
      </c>
      <c r="EC34" s="17">
        <v>1.5027299999999999</v>
      </c>
      <c r="ED34" s="17">
        <v>1.5799529999999999</v>
      </c>
      <c r="EE34" s="17">
        <v>1.5759829999999999</v>
      </c>
      <c r="EF34" s="17">
        <v>1.523574</v>
      </c>
      <c r="EG34" s="17">
        <v>1.4566779999999999</v>
      </c>
      <c r="EH34" s="17">
        <v>1.5047520000000001</v>
      </c>
      <c r="EI34" s="17">
        <v>1.299841</v>
      </c>
      <c r="EJ34" s="17">
        <v>1.552878</v>
      </c>
      <c r="EK34" s="17">
        <v>1.496732</v>
      </c>
      <c r="EL34" s="17">
        <v>1.4658169999999999</v>
      </c>
      <c r="EM34" s="17">
        <v>1.524402</v>
      </c>
      <c r="EP34" s="20" t="s">
        <v>222</v>
      </c>
      <c r="EQ34" s="17">
        <v>0.82932300000000003</v>
      </c>
      <c r="ER34" s="17">
        <v>0.82160100000000003</v>
      </c>
      <c r="ES34" s="17">
        <v>0.83087999999999995</v>
      </c>
      <c r="ET34" s="17">
        <v>0.83286000000000004</v>
      </c>
      <c r="EU34" s="17">
        <v>0.83102900000000002</v>
      </c>
      <c r="EV34" s="17">
        <v>0.89324300000000001</v>
      </c>
      <c r="EW34" s="17">
        <v>0.89715599999999995</v>
      </c>
      <c r="EX34" s="17">
        <v>0.87340200000000001</v>
      </c>
      <c r="EY34" s="17">
        <v>0.82872699999999999</v>
      </c>
      <c r="EZ34" s="17">
        <v>0.85470699999999999</v>
      </c>
      <c r="FA34" s="17">
        <v>0.74465899999999996</v>
      </c>
      <c r="FB34" s="17">
        <v>0.85003099999999998</v>
      </c>
      <c r="FC34" s="17">
        <v>0.81165600000000004</v>
      </c>
      <c r="FD34" s="17">
        <v>0.82275299999999996</v>
      </c>
      <c r="FE34" s="17">
        <v>0.80294500000000002</v>
      </c>
      <c r="FF34" s="17">
        <v>0.79879599999999995</v>
      </c>
      <c r="FG34" s="17">
        <v>0.823021</v>
      </c>
      <c r="FH34" s="17">
        <v>0.919956</v>
      </c>
      <c r="FI34" s="17">
        <v>0.82791999999999999</v>
      </c>
      <c r="FJ34" s="17">
        <v>0.836449</v>
      </c>
      <c r="FK34" s="17">
        <v>0.89432400000000001</v>
      </c>
    </row>
    <row r="35" spans="1:167">
      <c r="B35" s="20" t="s">
        <v>240</v>
      </c>
      <c r="C35" s="17">
        <v>3.7254000000000002E-2</v>
      </c>
      <c r="D35" s="17">
        <v>3.9349000000000002E-2</v>
      </c>
      <c r="E35" s="17">
        <v>4.1283E-2</v>
      </c>
      <c r="F35" s="17">
        <v>3.7206999999999997E-2</v>
      </c>
      <c r="G35" s="17">
        <v>3.4447999999999999E-2</v>
      </c>
      <c r="H35" s="17">
        <v>3.2104000000000001E-2</v>
      </c>
      <c r="I35" s="17">
        <v>3.5050999999999999E-2</v>
      </c>
      <c r="J35" s="17">
        <v>4.0925999999999997E-2</v>
      </c>
      <c r="K35" s="17">
        <v>3.9084000000000001E-2</v>
      </c>
      <c r="L35" s="17">
        <v>3.9084000000000001E-2</v>
      </c>
      <c r="M35" s="17">
        <v>4.4180999999999998E-2</v>
      </c>
      <c r="N35" s="17">
        <v>4.8022000000000002E-2</v>
      </c>
      <c r="O35" s="17">
        <v>4.3116000000000002E-2</v>
      </c>
      <c r="P35" s="17">
        <v>3.4858E-2</v>
      </c>
      <c r="Q35" s="17">
        <v>2.8896999999999999E-2</v>
      </c>
      <c r="R35" s="17">
        <v>2.6585999999999999E-2</v>
      </c>
      <c r="S35" s="17">
        <v>2.4878000000000001E-2</v>
      </c>
      <c r="T35" s="17">
        <v>2.4476000000000001E-2</v>
      </c>
      <c r="U35" s="17">
        <v>2.7560000000000001E-2</v>
      </c>
      <c r="V35" s="17">
        <v>2.6662999999999999E-2</v>
      </c>
      <c r="W35" s="17">
        <v>2.7847E-2</v>
      </c>
      <c r="Z35" s="20" t="s">
        <v>240</v>
      </c>
      <c r="AA35" s="17">
        <v>6.3303999999999999E-2</v>
      </c>
      <c r="AB35" s="17">
        <v>6.0422999999999998E-2</v>
      </c>
      <c r="AC35" s="17">
        <v>6.0486999999999999E-2</v>
      </c>
      <c r="AD35" s="17">
        <v>5.8705E-2</v>
      </c>
      <c r="AE35" s="17">
        <v>6.6094E-2</v>
      </c>
      <c r="AF35" s="17">
        <v>6.0567999999999997E-2</v>
      </c>
      <c r="AG35" s="17">
        <v>5.7419999999999999E-2</v>
      </c>
      <c r="AH35" s="17">
        <v>5.4392999999999997E-2</v>
      </c>
      <c r="AI35" s="17">
        <v>4.9069000000000002E-2</v>
      </c>
      <c r="AJ35" s="17">
        <v>4.6894999999999999E-2</v>
      </c>
      <c r="AK35" s="17">
        <v>4.0132000000000001E-2</v>
      </c>
      <c r="AL35" s="17">
        <v>3.3487000000000003E-2</v>
      </c>
      <c r="AM35" s="17">
        <v>3.0665999999999999E-2</v>
      </c>
      <c r="AN35" s="17">
        <v>2.6577E-2</v>
      </c>
      <c r="AO35" s="17">
        <v>2.3765000000000001E-2</v>
      </c>
      <c r="AP35" s="17">
        <v>2.3793000000000002E-2</v>
      </c>
      <c r="AQ35" s="17">
        <v>2.4632999999999999E-2</v>
      </c>
      <c r="AR35" s="17">
        <v>2.3043000000000001E-2</v>
      </c>
      <c r="AS35" s="17">
        <v>2.3436999999999999E-2</v>
      </c>
      <c r="AT35" s="17">
        <v>2.4482E-2</v>
      </c>
      <c r="AU35" s="17">
        <v>2.4043999999999999E-2</v>
      </c>
      <c r="AX35" s="20" t="s">
        <v>240</v>
      </c>
      <c r="AY35" s="17">
        <v>0.59278500000000001</v>
      </c>
      <c r="AZ35" s="17">
        <v>0.62577099999999997</v>
      </c>
      <c r="BA35" s="17">
        <v>0.63455099999999998</v>
      </c>
      <c r="BB35" s="17">
        <v>0.65922999999999998</v>
      </c>
      <c r="BC35" s="17">
        <v>0.65434099999999995</v>
      </c>
      <c r="BD35" s="17">
        <v>0.68574900000000005</v>
      </c>
      <c r="BE35" s="17">
        <v>0.67857299999999998</v>
      </c>
      <c r="BF35" s="17">
        <v>0.69980200000000004</v>
      </c>
      <c r="BG35" s="17">
        <v>0.67285499999999998</v>
      </c>
      <c r="BH35" s="17">
        <v>0.61290900000000004</v>
      </c>
      <c r="BI35" s="17">
        <v>0.61195100000000002</v>
      </c>
      <c r="BJ35" s="17">
        <v>0.65213399999999999</v>
      </c>
      <c r="BK35" s="17">
        <v>0.62453400000000003</v>
      </c>
      <c r="BL35" s="17">
        <v>0.63506600000000002</v>
      </c>
      <c r="BM35" s="17">
        <v>0.59556600000000004</v>
      </c>
      <c r="BN35" s="17">
        <v>0.64903699999999998</v>
      </c>
      <c r="BO35" s="17">
        <v>0.61724599999999996</v>
      </c>
      <c r="BP35" s="17">
        <v>0.62154600000000004</v>
      </c>
      <c r="BQ35" s="17">
        <v>0.73341599999999996</v>
      </c>
      <c r="BR35" s="17">
        <v>0.60377000000000003</v>
      </c>
      <c r="BS35" s="17">
        <v>0.61176900000000001</v>
      </c>
      <c r="BV35" s="20" t="s">
        <v>240</v>
      </c>
      <c r="BW35" s="17">
        <v>2.427E-2</v>
      </c>
      <c r="BX35" s="17">
        <v>2.2896E-2</v>
      </c>
      <c r="BY35" s="17">
        <v>2.2369E-2</v>
      </c>
      <c r="BZ35" s="17">
        <v>2.2158000000000001E-2</v>
      </c>
      <c r="CA35" s="17">
        <v>2.1402999999999998E-2</v>
      </c>
      <c r="CB35" s="17">
        <v>1.9866999999999999E-2</v>
      </c>
      <c r="CC35" s="17">
        <v>1.7167000000000002E-2</v>
      </c>
      <c r="CD35" s="17">
        <v>1.7680000000000001E-2</v>
      </c>
      <c r="CE35" s="17">
        <v>1.6854999999999998E-2</v>
      </c>
      <c r="CF35" s="17">
        <v>1.5464E-2</v>
      </c>
      <c r="CG35" s="17">
        <v>1.4253999999999999E-2</v>
      </c>
      <c r="CH35" s="17">
        <v>1.3873999999999999E-2</v>
      </c>
      <c r="CI35" s="17">
        <v>1.5675999999999999E-2</v>
      </c>
      <c r="CJ35" s="17">
        <v>1.4433E-2</v>
      </c>
      <c r="CK35" s="17">
        <v>1.4121E-2</v>
      </c>
      <c r="CL35" s="17">
        <v>1.4807000000000001E-2</v>
      </c>
      <c r="CM35" s="17">
        <v>1.391E-2</v>
      </c>
      <c r="CN35" s="17">
        <v>1.4723999999999999E-2</v>
      </c>
      <c r="CO35" s="17">
        <v>1.4489E-2</v>
      </c>
      <c r="CP35" s="17">
        <v>1.4074E-2</v>
      </c>
      <c r="CQ35" s="17">
        <v>1.4518E-2</v>
      </c>
      <c r="CT35" s="20" t="s">
        <v>240</v>
      </c>
      <c r="CU35" s="17">
        <v>2.3147999999999998E-2</v>
      </c>
      <c r="CV35" s="17">
        <v>2.4875999999999999E-2</v>
      </c>
      <c r="CW35" s="17">
        <v>2.3668000000000002E-2</v>
      </c>
      <c r="CX35" s="17">
        <v>2.1436E-2</v>
      </c>
      <c r="CY35" s="17">
        <v>2.0310000000000002E-2</v>
      </c>
      <c r="CZ35" s="17">
        <v>1.9193000000000002E-2</v>
      </c>
      <c r="DA35" s="17">
        <v>2.0381E-2</v>
      </c>
      <c r="DB35" s="17">
        <v>1.8227E-2</v>
      </c>
      <c r="DC35" s="17">
        <v>2.0119999999999999E-2</v>
      </c>
      <c r="DD35" s="17">
        <v>2.1218000000000001E-2</v>
      </c>
      <c r="DE35" s="17">
        <v>2.7005000000000001E-2</v>
      </c>
      <c r="DF35" s="17">
        <v>2.7342000000000002E-2</v>
      </c>
      <c r="DG35" s="17">
        <v>2.6162999999999999E-2</v>
      </c>
      <c r="DH35" s="17">
        <v>2.7951E-2</v>
      </c>
      <c r="DI35" s="17">
        <v>2.7602999999999999E-2</v>
      </c>
      <c r="DJ35" s="17">
        <v>2.4903000000000002E-2</v>
      </c>
      <c r="DK35" s="17">
        <v>2.5238E-2</v>
      </c>
      <c r="DL35" s="17">
        <v>2.7303999999999998E-2</v>
      </c>
      <c r="DM35" s="17">
        <v>2.7999E-2</v>
      </c>
      <c r="DN35" s="17">
        <v>2.9044E-2</v>
      </c>
      <c r="DO35" s="17">
        <v>2.8372999999999999E-2</v>
      </c>
      <c r="DR35" s="20" t="s">
        <v>240</v>
      </c>
      <c r="DS35" s="17">
        <v>0.229045</v>
      </c>
      <c r="DT35" s="17">
        <v>0.219725</v>
      </c>
      <c r="DU35" s="17">
        <v>0.22800799999999999</v>
      </c>
      <c r="DV35" s="17">
        <v>0.23757500000000001</v>
      </c>
      <c r="DW35" s="17">
        <v>0.23857800000000001</v>
      </c>
      <c r="DX35" s="17">
        <v>0.23186300000000001</v>
      </c>
      <c r="DY35" s="17">
        <v>0.223609</v>
      </c>
      <c r="DZ35" s="17">
        <v>0.25226199999999999</v>
      </c>
      <c r="EA35" s="17">
        <v>0.25000899999999998</v>
      </c>
      <c r="EB35" s="17">
        <v>0.24182600000000001</v>
      </c>
      <c r="EC35" s="17">
        <v>0.24893899999999999</v>
      </c>
      <c r="ED35" s="17">
        <v>0.26691500000000001</v>
      </c>
      <c r="EE35" s="17">
        <v>0.26638899999999999</v>
      </c>
      <c r="EF35" s="17">
        <v>0.25774900000000001</v>
      </c>
      <c r="EG35" s="17">
        <v>0.24653900000000001</v>
      </c>
      <c r="EH35" s="17">
        <v>0.25767400000000001</v>
      </c>
      <c r="EI35" s="17">
        <v>0.222799</v>
      </c>
      <c r="EJ35" s="17">
        <v>0.26641500000000001</v>
      </c>
      <c r="EK35" s="17">
        <v>0.257079</v>
      </c>
      <c r="EL35" s="17">
        <v>0.251973</v>
      </c>
      <c r="EM35" s="17">
        <v>0.26232499999999997</v>
      </c>
      <c r="EP35" s="20" t="s">
        <v>240</v>
      </c>
      <c r="EQ35" s="17">
        <v>0.15101999999999999</v>
      </c>
      <c r="ER35" s="17">
        <v>0.15271399999999999</v>
      </c>
      <c r="ES35" s="17">
        <v>0.15773799999999999</v>
      </c>
      <c r="ET35" s="17">
        <v>0.161274</v>
      </c>
      <c r="EU35" s="17">
        <v>0.16176399999999999</v>
      </c>
      <c r="EV35" s="17">
        <v>0.173905</v>
      </c>
      <c r="EW35" s="17">
        <v>0.17446999999999999</v>
      </c>
      <c r="EX35" s="17">
        <v>0.16983200000000001</v>
      </c>
      <c r="EY35" s="17">
        <v>0.170181</v>
      </c>
      <c r="EZ35" s="17">
        <v>0.185222</v>
      </c>
      <c r="FA35" s="17">
        <v>0.170155</v>
      </c>
      <c r="FB35" s="17">
        <v>0.20447000000000001</v>
      </c>
      <c r="FC35" s="17">
        <v>0.198268</v>
      </c>
      <c r="FD35" s="17">
        <v>0.20402799999999999</v>
      </c>
      <c r="FE35" s="17">
        <v>0.20202700000000001</v>
      </c>
      <c r="FF35" s="17">
        <v>0.18645700000000001</v>
      </c>
      <c r="FG35" s="17">
        <v>0.19439699999999999</v>
      </c>
      <c r="FH35" s="17">
        <v>0.21987799999999999</v>
      </c>
      <c r="FI35" s="17">
        <v>0.20038500000000001</v>
      </c>
      <c r="FJ35" s="17">
        <v>0.20483999999999999</v>
      </c>
      <c r="FK35" s="17">
        <v>0.221465</v>
      </c>
    </row>
    <row r="36" spans="1:167">
      <c r="B36" s="20" t="s">
        <v>241</v>
      </c>
      <c r="C36" s="17">
        <v>9.1627E-2</v>
      </c>
      <c r="D36" s="17">
        <v>9.6014000000000002E-2</v>
      </c>
      <c r="E36" s="17">
        <v>9.9823999999999996E-2</v>
      </c>
      <c r="F36" s="17">
        <v>8.9952000000000004E-2</v>
      </c>
      <c r="G36" s="17">
        <v>8.3899000000000001E-2</v>
      </c>
      <c r="H36" s="17">
        <v>8.0366000000000007E-2</v>
      </c>
      <c r="I36" s="17">
        <v>8.8872000000000007E-2</v>
      </c>
      <c r="J36" s="17">
        <v>0.104201</v>
      </c>
      <c r="K36" s="17">
        <v>9.6093999999999999E-2</v>
      </c>
      <c r="L36" s="17">
        <v>9.486E-2</v>
      </c>
      <c r="M36" s="17">
        <v>0.10650999999999999</v>
      </c>
      <c r="N36" s="17">
        <v>0.112944</v>
      </c>
      <c r="O36" s="17">
        <v>0.10080500000000001</v>
      </c>
      <c r="P36" s="17">
        <v>8.2307000000000005E-2</v>
      </c>
      <c r="Q36" s="17">
        <v>6.7294000000000007E-2</v>
      </c>
      <c r="R36" s="17">
        <v>6.1953000000000001E-2</v>
      </c>
      <c r="S36" s="17">
        <v>5.6755E-2</v>
      </c>
      <c r="T36" s="17">
        <v>5.5007E-2</v>
      </c>
      <c r="U36" s="17">
        <v>6.2255999999999999E-2</v>
      </c>
      <c r="V36" s="17">
        <v>6.0239000000000001E-2</v>
      </c>
      <c r="W36" s="17">
        <v>6.2909999999999994E-2</v>
      </c>
      <c r="Z36" s="20" t="s">
        <v>241</v>
      </c>
      <c r="AA36" s="17">
        <v>0.344634</v>
      </c>
      <c r="AB36" s="17">
        <v>0.32357999999999998</v>
      </c>
      <c r="AC36" s="17">
        <v>0.318832</v>
      </c>
      <c r="AD36" s="17">
        <v>0.30480299999999999</v>
      </c>
      <c r="AE36" s="17">
        <v>0.335704</v>
      </c>
      <c r="AF36" s="17">
        <v>0.30120200000000003</v>
      </c>
      <c r="AG36" s="17">
        <v>0.279532</v>
      </c>
      <c r="AH36" s="17">
        <v>0.25918999999999998</v>
      </c>
      <c r="AI36" s="17">
        <v>0.232428</v>
      </c>
      <c r="AJ36" s="17">
        <v>0.22117700000000001</v>
      </c>
      <c r="AK36" s="17">
        <v>0.188583</v>
      </c>
      <c r="AL36" s="17">
        <v>0.156802</v>
      </c>
      <c r="AM36" s="17">
        <v>0.14211399999999999</v>
      </c>
      <c r="AN36" s="17">
        <v>0.121905</v>
      </c>
      <c r="AO36" s="17">
        <v>0.10792300000000001</v>
      </c>
      <c r="AP36" s="17">
        <v>0.101192</v>
      </c>
      <c r="AQ36" s="17">
        <v>0.10369200000000001</v>
      </c>
      <c r="AR36" s="17">
        <v>9.6125000000000002E-2</v>
      </c>
      <c r="AS36" s="17">
        <v>9.6924999999999997E-2</v>
      </c>
      <c r="AT36" s="17">
        <v>0.10030799999999999</v>
      </c>
      <c r="AU36" s="17">
        <v>9.7601999999999994E-2</v>
      </c>
      <c r="AX36" s="20" t="s">
        <v>241</v>
      </c>
      <c r="AY36" s="17">
        <v>0.89860099999999998</v>
      </c>
      <c r="AZ36" s="17">
        <v>0.94007300000000005</v>
      </c>
      <c r="BA36" s="17">
        <v>0.944577</v>
      </c>
      <c r="BB36" s="17">
        <v>0.97299599999999997</v>
      </c>
      <c r="BC36" s="17">
        <v>0.97700900000000002</v>
      </c>
      <c r="BD36" s="17">
        <v>1.0347040000000001</v>
      </c>
      <c r="BE36" s="17">
        <v>1.0348489999999999</v>
      </c>
      <c r="BF36" s="17">
        <v>1.078573</v>
      </c>
      <c r="BG36" s="17">
        <v>1.0439659999999999</v>
      </c>
      <c r="BH36" s="17">
        <v>0.95928899999999995</v>
      </c>
      <c r="BI36" s="17">
        <v>0.96766799999999997</v>
      </c>
      <c r="BJ36" s="17">
        <v>1.0414129999999999</v>
      </c>
      <c r="BK36" s="17">
        <v>0.99244500000000002</v>
      </c>
      <c r="BL36" s="17">
        <v>1.003695</v>
      </c>
      <c r="BM36" s="17">
        <v>0.93686700000000001</v>
      </c>
      <c r="BN36" s="17">
        <v>0.98119000000000001</v>
      </c>
      <c r="BO36" s="17">
        <v>0.92839099999999997</v>
      </c>
      <c r="BP36" s="17">
        <v>0.93013900000000005</v>
      </c>
      <c r="BQ36" s="17">
        <v>1.09317</v>
      </c>
      <c r="BR36" s="17">
        <v>0.89528600000000003</v>
      </c>
      <c r="BS36" s="17">
        <v>0.90241800000000005</v>
      </c>
      <c r="BV36" s="20" t="s">
        <v>241</v>
      </c>
      <c r="BW36" s="17">
        <v>6.9705000000000003E-2</v>
      </c>
      <c r="BX36" s="17">
        <v>6.5712000000000007E-2</v>
      </c>
      <c r="BY36" s="17">
        <v>6.4221E-2</v>
      </c>
      <c r="BZ36" s="17">
        <v>6.3580999999999999E-2</v>
      </c>
      <c r="CA36" s="17">
        <v>6.1519999999999998E-2</v>
      </c>
      <c r="CB36" s="17">
        <v>5.7145000000000001E-2</v>
      </c>
      <c r="CC36" s="17">
        <v>4.9306999999999997E-2</v>
      </c>
      <c r="CD36" s="17">
        <v>5.0664000000000001E-2</v>
      </c>
      <c r="CE36" s="17">
        <v>4.9397999999999997E-2</v>
      </c>
      <c r="CF36" s="17">
        <v>4.6677999999999997E-2</v>
      </c>
      <c r="CG36" s="17">
        <v>4.4407000000000002E-2</v>
      </c>
      <c r="CH36" s="17">
        <v>4.4785999999999999E-2</v>
      </c>
      <c r="CI36" s="17">
        <v>5.0587E-2</v>
      </c>
      <c r="CJ36" s="17">
        <v>4.6593000000000002E-2</v>
      </c>
      <c r="CK36" s="17">
        <v>4.5562999999999999E-2</v>
      </c>
      <c r="CL36" s="17">
        <v>4.2655999999999999E-2</v>
      </c>
      <c r="CM36" s="17">
        <v>4.4922999999999998E-2</v>
      </c>
      <c r="CN36" s="17">
        <v>4.7578000000000002E-2</v>
      </c>
      <c r="CO36" s="17">
        <v>4.6872999999999998E-2</v>
      </c>
      <c r="CP36" s="17">
        <v>4.5541999999999999E-2</v>
      </c>
      <c r="CQ36" s="17">
        <v>4.7021E-2</v>
      </c>
      <c r="CT36" s="20" t="s">
        <v>241</v>
      </c>
      <c r="CU36" s="17">
        <v>5.9520999999999998E-2</v>
      </c>
      <c r="CV36" s="17">
        <v>6.3268000000000005E-2</v>
      </c>
      <c r="CW36" s="17">
        <v>5.9612999999999999E-2</v>
      </c>
      <c r="CX36" s="17">
        <v>5.3415999999999998E-2</v>
      </c>
      <c r="CY36" s="17">
        <v>5.1201999999999998E-2</v>
      </c>
      <c r="CZ36" s="17">
        <v>4.8944000000000001E-2</v>
      </c>
      <c r="DA36" s="17">
        <v>5.2594000000000002E-2</v>
      </c>
      <c r="DB36" s="17">
        <v>4.7629999999999999E-2</v>
      </c>
      <c r="DC36" s="17">
        <v>4.9960999999999998E-2</v>
      </c>
      <c r="DD36" s="17">
        <v>5.0222999999999997E-2</v>
      </c>
      <c r="DE36" s="17">
        <v>6.0936999999999998E-2</v>
      </c>
      <c r="DF36" s="17">
        <v>5.8902000000000003E-2</v>
      </c>
      <c r="DG36" s="17">
        <v>5.5711999999999998E-2</v>
      </c>
      <c r="DH36" s="17">
        <v>5.8929000000000002E-2</v>
      </c>
      <c r="DI36" s="17">
        <v>5.7544999999999999E-2</v>
      </c>
      <c r="DJ36" s="17">
        <v>5.8559E-2</v>
      </c>
      <c r="DK36" s="17">
        <v>5.8859000000000002E-2</v>
      </c>
      <c r="DL36" s="17">
        <v>6.3166E-2</v>
      </c>
      <c r="DM36" s="17">
        <v>6.4321000000000003E-2</v>
      </c>
      <c r="DN36" s="17">
        <v>6.6219E-2</v>
      </c>
      <c r="DO36" s="17">
        <v>6.4269999999999994E-2</v>
      </c>
      <c r="DR36" s="20" t="s">
        <v>241</v>
      </c>
      <c r="DS36" s="17">
        <v>0.33570100000000003</v>
      </c>
      <c r="DT36" s="17">
        <v>0.32052999999999998</v>
      </c>
      <c r="DU36" s="17">
        <v>0.33130999999999999</v>
      </c>
      <c r="DV36" s="17">
        <v>0.343727</v>
      </c>
      <c r="DW36" s="17">
        <v>0.34434199999999998</v>
      </c>
      <c r="DX36" s="17">
        <v>0.33382200000000001</v>
      </c>
      <c r="DY36" s="17">
        <v>0.32055299999999998</v>
      </c>
      <c r="DZ36" s="17">
        <v>0.36000700000000002</v>
      </c>
      <c r="EA36" s="17">
        <v>0.34821600000000003</v>
      </c>
      <c r="EB36" s="17">
        <v>0.32963399999999998</v>
      </c>
      <c r="EC36" s="17">
        <v>0.33170300000000003</v>
      </c>
      <c r="ED36" s="17">
        <v>0.34790500000000002</v>
      </c>
      <c r="EE36" s="17">
        <v>0.34559800000000002</v>
      </c>
      <c r="EF36" s="17">
        <v>0.33324399999999998</v>
      </c>
      <c r="EG36" s="17">
        <v>0.31725799999999998</v>
      </c>
      <c r="EH36" s="17">
        <v>0.32817299999999999</v>
      </c>
      <c r="EI36" s="17">
        <v>0.28298800000000002</v>
      </c>
      <c r="EJ36" s="17">
        <v>0.337474</v>
      </c>
      <c r="EK36" s="17">
        <v>0.32515300000000003</v>
      </c>
      <c r="EL36" s="17">
        <v>0.31782199999999999</v>
      </c>
      <c r="EM36" s="17">
        <v>0.33039200000000002</v>
      </c>
      <c r="EP36" s="20" t="s">
        <v>241</v>
      </c>
      <c r="EQ36" s="17">
        <v>0.36981199999999997</v>
      </c>
      <c r="ER36" s="17">
        <v>0.37203999999999998</v>
      </c>
      <c r="ES36" s="17">
        <v>0.38194299999999998</v>
      </c>
      <c r="ET36" s="17">
        <v>0.388324</v>
      </c>
      <c r="EU36" s="17">
        <v>0.38702900000000001</v>
      </c>
      <c r="EV36" s="17">
        <v>0.41591899999999998</v>
      </c>
      <c r="EW36" s="17">
        <v>0.41615099999999999</v>
      </c>
      <c r="EX36" s="17">
        <v>0.40234599999999998</v>
      </c>
      <c r="EY36" s="17">
        <v>0.38481599999999999</v>
      </c>
      <c r="EZ36" s="17">
        <v>0.401972</v>
      </c>
      <c r="FA36" s="17">
        <v>0.35404099999999999</v>
      </c>
      <c r="FB36" s="17">
        <v>0.40900300000000001</v>
      </c>
      <c r="FC36" s="17">
        <v>0.39413599999999999</v>
      </c>
      <c r="FD36" s="17">
        <v>0.40336</v>
      </c>
      <c r="FE36" s="17">
        <v>0.39687</v>
      </c>
      <c r="FF36" s="17">
        <v>0.43137700000000001</v>
      </c>
      <c r="FG36" s="17">
        <v>0.44956800000000002</v>
      </c>
      <c r="FH36" s="17">
        <v>0.50789099999999998</v>
      </c>
      <c r="FI36" s="17">
        <v>0.46160899999999999</v>
      </c>
      <c r="FJ36" s="17">
        <v>0.47051199999999999</v>
      </c>
      <c r="FK36" s="17">
        <v>0.50807500000000005</v>
      </c>
    </row>
    <row r="37" spans="1:167">
      <c r="B37" s="20" t="s">
        <v>242</v>
      </c>
      <c r="C37" s="17">
        <v>2.1652999999999999E-2</v>
      </c>
      <c r="D37" s="17">
        <v>2.2245999999999998E-2</v>
      </c>
      <c r="E37" s="17">
        <v>2.2987E-2</v>
      </c>
      <c r="F37" s="17">
        <v>2.0507000000000001E-2</v>
      </c>
      <c r="G37" s="17">
        <v>1.9955000000000001E-2</v>
      </c>
      <c r="H37" s="17">
        <v>1.951E-2</v>
      </c>
      <c r="I37" s="17">
        <v>2.1592E-2</v>
      </c>
      <c r="J37" s="17">
        <v>2.5250999999999999E-2</v>
      </c>
      <c r="K37" s="17">
        <v>2.2450999999999999E-2</v>
      </c>
      <c r="L37" s="17">
        <v>2.1462999999999999E-2</v>
      </c>
      <c r="M37" s="17">
        <v>2.3040999999999999E-2</v>
      </c>
      <c r="N37" s="17">
        <v>2.3463000000000001E-2</v>
      </c>
      <c r="O37" s="17">
        <v>2.0735E-2</v>
      </c>
      <c r="P37" s="17">
        <v>1.6813999999999999E-2</v>
      </c>
      <c r="Q37" s="17">
        <v>1.3528E-2</v>
      </c>
      <c r="R37" s="17">
        <v>1.1479E-2</v>
      </c>
      <c r="S37" s="17">
        <v>1.0454E-2</v>
      </c>
      <c r="T37" s="17">
        <v>9.9340000000000001E-3</v>
      </c>
      <c r="U37" s="17">
        <v>1.1084E-2</v>
      </c>
      <c r="V37" s="17">
        <v>1.0699999999999999E-2</v>
      </c>
      <c r="W37" s="17">
        <v>1.1054E-2</v>
      </c>
      <c r="Z37" s="20" t="s">
        <v>242</v>
      </c>
      <c r="AA37" s="17">
        <v>9.7000000000000003E-3</v>
      </c>
      <c r="AB37" s="17">
        <v>8.9680000000000003E-3</v>
      </c>
      <c r="AC37" s="17">
        <v>8.7049999999999992E-3</v>
      </c>
      <c r="AD37" s="17">
        <v>8.1960000000000002E-3</v>
      </c>
      <c r="AE37" s="17">
        <v>8.9540000000000002E-3</v>
      </c>
      <c r="AF37" s="17">
        <v>7.9690000000000004E-3</v>
      </c>
      <c r="AG37" s="17">
        <v>7.3410000000000003E-3</v>
      </c>
      <c r="AH37" s="17">
        <v>6.7590000000000003E-3</v>
      </c>
      <c r="AI37" s="17">
        <v>5.6750000000000004E-3</v>
      </c>
      <c r="AJ37" s="17">
        <v>5.0419999999999996E-3</v>
      </c>
      <c r="AK37" s="17">
        <v>4.0039999999999997E-3</v>
      </c>
      <c r="AL37" s="17">
        <v>3.094E-3</v>
      </c>
      <c r="AM37" s="17">
        <v>2.7620000000000001E-3</v>
      </c>
      <c r="AN37" s="17">
        <v>2.3340000000000001E-3</v>
      </c>
      <c r="AO37" s="17">
        <v>2.036E-3</v>
      </c>
      <c r="AP37" s="17">
        <v>1.9E-3</v>
      </c>
      <c r="AQ37" s="17">
        <v>1.916E-3</v>
      </c>
      <c r="AR37" s="17">
        <v>1.751E-3</v>
      </c>
      <c r="AS37" s="17">
        <v>1.74E-3</v>
      </c>
      <c r="AT37" s="17">
        <v>1.774E-3</v>
      </c>
      <c r="AU37" s="17">
        <v>1.702E-3</v>
      </c>
      <c r="AX37" s="20" t="s">
        <v>242</v>
      </c>
      <c r="AY37" s="17">
        <v>1.9802E-2</v>
      </c>
      <c r="AZ37" s="17">
        <v>2.002E-2</v>
      </c>
      <c r="BA37" s="17">
        <v>1.9439000000000001E-2</v>
      </c>
      <c r="BB37" s="17">
        <v>1.9342000000000002E-2</v>
      </c>
      <c r="BC37" s="17">
        <v>1.8058999999999999E-2</v>
      </c>
      <c r="BD37" s="17">
        <v>1.7784000000000001E-2</v>
      </c>
      <c r="BE37" s="17">
        <v>1.653E-2</v>
      </c>
      <c r="BF37" s="17">
        <v>1.5994000000000001E-2</v>
      </c>
      <c r="BG37" s="17">
        <v>1.4328E-2</v>
      </c>
      <c r="BH37" s="17">
        <v>1.2156999999999999E-2</v>
      </c>
      <c r="BI37" s="17">
        <v>1.1306999999999999E-2</v>
      </c>
      <c r="BJ37" s="17">
        <v>1.1195999999999999E-2</v>
      </c>
      <c r="BK37" s="17">
        <v>1.0258E-2</v>
      </c>
      <c r="BL37" s="17">
        <v>9.9609999999999994E-3</v>
      </c>
      <c r="BM37" s="17">
        <v>8.9309999999999997E-3</v>
      </c>
      <c r="BN37" s="17">
        <v>9.757E-3</v>
      </c>
      <c r="BO37" s="17">
        <v>8.8509999999999995E-3</v>
      </c>
      <c r="BP37" s="17">
        <v>8.4980000000000003E-3</v>
      </c>
      <c r="BQ37" s="17">
        <v>9.5680000000000001E-3</v>
      </c>
      <c r="BR37" s="17">
        <v>7.4989999999999996E-3</v>
      </c>
      <c r="BS37" s="17">
        <v>7.2290000000000002E-3</v>
      </c>
      <c r="BV37" s="20" t="s">
        <v>242</v>
      </c>
      <c r="BW37" s="17">
        <v>8.4340000000000005E-3</v>
      </c>
      <c r="BX37" s="17">
        <v>7.8609999999999999E-3</v>
      </c>
      <c r="BY37" s="17">
        <v>7.5890000000000003E-3</v>
      </c>
      <c r="BZ37" s="17">
        <v>7.4269999999999996E-3</v>
      </c>
      <c r="CA37" s="17">
        <v>7.0889999999999998E-3</v>
      </c>
      <c r="CB37" s="17">
        <v>6.4999999999999997E-3</v>
      </c>
      <c r="CC37" s="17">
        <v>5.5500000000000002E-3</v>
      </c>
      <c r="CD37" s="17">
        <v>5.6449999999999998E-3</v>
      </c>
      <c r="CE37" s="17">
        <v>5.2509999999999996E-3</v>
      </c>
      <c r="CF37" s="17">
        <v>4.6959999999999997E-3</v>
      </c>
      <c r="CG37" s="17">
        <v>4.2100000000000002E-3</v>
      </c>
      <c r="CH37" s="17">
        <v>3.9769999999999996E-3</v>
      </c>
      <c r="CI37" s="17">
        <v>4.4339999999999996E-3</v>
      </c>
      <c r="CJ37" s="17">
        <v>4.032E-3</v>
      </c>
      <c r="CK37" s="17">
        <v>3.895E-3</v>
      </c>
      <c r="CL37" s="17">
        <v>3.702E-3</v>
      </c>
      <c r="CM37" s="17">
        <v>3.7439999999999999E-3</v>
      </c>
      <c r="CN37" s="17">
        <v>3.9170000000000003E-3</v>
      </c>
      <c r="CO37" s="17">
        <v>3.8119999999999999E-3</v>
      </c>
      <c r="CP37" s="17">
        <v>3.6600000000000001E-3</v>
      </c>
      <c r="CQ37" s="17">
        <v>3.7360000000000002E-3</v>
      </c>
      <c r="CT37" s="20" t="s">
        <v>242</v>
      </c>
      <c r="CU37" s="17">
        <v>1.2512000000000001E-2</v>
      </c>
      <c r="CV37" s="17">
        <v>1.3143E-2</v>
      </c>
      <c r="CW37" s="17">
        <v>1.2229E-2</v>
      </c>
      <c r="CX37" s="17">
        <v>1.0829E-2</v>
      </c>
      <c r="CY37" s="17">
        <v>1.0269E-2</v>
      </c>
      <c r="CZ37" s="17">
        <v>9.7199999999999995E-3</v>
      </c>
      <c r="DA37" s="17">
        <v>1.0361E-2</v>
      </c>
      <c r="DB37" s="17">
        <v>9.3170000000000006E-3</v>
      </c>
      <c r="DC37" s="17">
        <v>9.8499999999999994E-3</v>
      </c>
      <c r="DD37" s="17">
        <v>9.9439999999999997E-3</v>
      </c>
      <c r="DE37" s="17">
        <v>1.213E-2</v>
      </c>
      <c r="DF37" s="17">
        <v>1.1780000000000001E-2</v>
      </c>
      <c r="DG37" s="17">
        <v>1.1039E-2</v>
      </c>
      <c r="DH37" s="17">
        <v>1.1552E-2</v>
      </c>
      <c r="DI37" s="17">
        <v>1.1176999999999999E-2</v>
      </c>
      <c r="DJ37" s="17">
        <v>1.167E-2</v>
      </c>
      <c r="DK37" s="17">
        <v>1.1603E-2</v>
      </c>
      <c r="DL37" s="17">
        <v>1.2316000000000001E-2</v>
      </c>
      <c r="DM37" s="17">
        <v>1.2385E-2</v>
      </c>
      <c r="DN37" s="17">
        <v>1.2609E-2</v>
      </c>
      <c r="DO37" s="17">
        <v>1.2082000000000001E-2</v>
      </c>
      <c r="DR37" s="20" t="s">
        <v>242</v>
      </c>
      <c r="DS37" s="17">
        <v>7.6934000000000002E-2</v>
      </c>
      <c r="DT37" s="17">
        <v>7.3382000000000003E-2</v>
      </c>
      <c r="DU37" s="17">
        <v>7.5745000000000007E-2</v>
      </c>
      <c r="DV37" s="17">
        <v>7.8495999999999996E-2</v>
      </c>
      <c r="DW37" s="17">
        <v>8.2112000000000004E-2</v>
      </c>
      <c r="DX37" s="17">
        <v>8.3207000000000003E-2</v>
      </c>
      <c r="DY37" s="17">
        <v>8.3820000000000006E-2</v>
      </c>
      <c r="DZ37" s="17">
        <v>9.9043000000000006E-2</v>
      </c>
      <c r="EA37" s="17">
        <v>9.3781000000000003E-2</v>
      </c>
      <c r="EB37" s="17">
        <v>8.6304000000000006E-2</v>
      </c>
      <c r="EC37" s="17">
        <v>8.4373000000000004E-2</v>
      </c>
      <c r="ED37" s="17">
        <v>8.5739999999999997E-2</v>
      </c>
      <c r="EE37" s="17">
        <v>8.5212999999999997E-2</v>
      </c>
      <c r="EF37" s="17">
        <v>8.2132999999999998E-2</v>
      </c>
      <c r="EG37" s="17">
        <v>7.825E-2</v>
      </c>
      <c r="EH37" s="17">
        <v>8.3357000000000001E-2</v>
      </c>
      <c r="EI37" s="17">
        <v>7.1837999999999999E-2</v>
      </c>
      <c r="EJ37" s="17">
        <v>8.5627999999999996E-2</v>
      </c>
      <c r="EK37" s="17">
        <v>8.2380999999999996E-2</v>
      </c>
      <c r="EL37" s="17">
        <v>8.0502000000000004E-2</v>
      </c>
      <c r="EM37" s="17">
        <v>8.3575999999999998E-2</v>
      </c>
      <c r="EP37" s="20" t="s">
        <v>242</v>
      </c>
      <c r="EQ37" s="17">
        <v>4.7565999999999997E-2</v>
      </c>
      <c r="ER37" s="17">
        <v>4.7161000000000002E-2</v>
      </c>
      <c r="ES37" s="17">
        <v>4.7888E-2</v>
      </c>
      <c r="ET37" s="17">
        <v>4.8087999999999999E-2</v>
      </c>
      <c r="EU37" s="17">
        <v>4.7870999999999997E-2</v>
      </c>
      <c r="EV37" s="17">
        <v>5.0939999999999999E-2</v>
      </c>
      <c r="EW37" s="17">
        <v>5.0623000000000001E-2</v>
      </c>
      <c r="EX37" s="17">
        <v>4.8847000000000002E-2</v>
      </c>
      <c r="EY37" s="17">
        <v>4.5399000000000002E-2</v>
      </c>
      <c r="EZ37" s="17">
        <v>4.5961000000000002E-2</v>
      </c>
      <c r="FA37" s="17">
        <v>3.9262999999999999E-2</v>
      </c>
      <c r="FB37" s="17">
        <v>4.3929000000000003E-2</v>
      </c>
      <c r="FC37" s="17">
        <v>4.1862000000000003E-2</v>
      </c>
      <c r="FD37" s="17">
        <v>4.2460999999999999E-2</v>
      </c>
      <c r="FE37" s="17">
        <v>4.1367000000000001E-2</v>
      </c>
      <c r="FF37" s="17">
        <v>4.5803999999999997E-2</v>
      </c>
      <c r="FG37" s="17">
        <v>4.7213999999999999E-2</v>
      </c>
      <c r="FH37" s="17">
        <v>5.2829000000000001E-2</v>
      </c>
      <c r="FI37" s="17">
        <v>4.7697000000000003E-2</v>
      </c>
      <c r="FJ37" s="17">
        <v>4.8281999999999999E-2</v>
      </c>
      <c r="FK37" s="17">
        <v>5.1771999999999999E-2</v>
      </c>
    </row>
    <row r="38" spans="1:167">
      <c r="B38" s="10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Z38" s="10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X38" s="10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V38" s="10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T38" s="10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R38" s="10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P38" s="10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</row>
    <row r="39" spans="1:167" ht="13">
      <c r="A39" s="7"/>
      <c r="B39" s="13" t="s">
        <v>23</v>
      </c>
      <c r="C39" s="22">
        <v>33.870992999999999</v>
      </c>
      <c r="D39" s="22">
        <v>34.422007000000001</v>
      </c>
      <c r="E39" s="22">
        <v>35.0259</v>
      </c>
      <c r="F39" s="22">
        <v>33.318116000000003</v>
      </c>
      <c r="G39" s="22">
        <v>32.355325000000001</v>
      </c>
      <c r="H39" s="22">
        <v>30.947752999999999</v>
      </c>
      <c r="I39" s="22">
        <v>32.491101999999998</v>
      </c>
      <c r="J39" s="22">
        <v>35.588152000000001</v>
      </c>
      <c r="K39" s="22">
        <v>34.788075999999997</v>
      </c>
      <c r="L39" s="22">
        <v>34.490765000000003</v>
      </c>
      <c r="M39" s="22">
        <v>36.249454</v>
      </c>
      <c r="N39" s="22">
        <v>37.500746999999997</v>
      </c>
      <c r="O39" s="22">
        <v>34.580536000000002</v>
      </c>
      <c r="P39" s="22">
        <v>30.715638999999999</v>
      </c>
      <c r="Q39" s="22">
        <v>28.390884</v>
      </c>
      <c r="R39" s="22">
        <v>27.105851000000001</v>
      </c>
      <c r="S39" s="22">
        <v>25.764253</v>
      </c>
      <c r="T39" s="22">
        <v>26.234518000000001</v>
      </c>
      <c r="U39" s="22">
        <v>27.052392999999999</v>
      </c>
      <c r="V39" s="22">
        <v>27.111243000000002</v>
      </c>
      <c r="W39" s="22">
        <v>26.694648999999998</v>
      </c>
      <c r="Y39" s="7"/>
      <c r="Z39" s="13" t="s">
        <v>23</v>
      </c>
      <c r="AA39" s="22">
        <v>16.622309000000001</v>
      </c>
      <c r="AB39" s="22">
        <v>15.688661</v>
      </c>
      <c r="AC39" s="22">
        <v>15.353033999999999</v>
      </c>
      <c r="AD39" s="22">
        <v>14.388693999999999</v>
      </c>
      <c r="AE39" s="22">
        <v>15.554442999999999</v>
      </c>
      <c r="AF39" s="22">
        <v>14.467229</v>
      </c>
      <c r="AG39" s="22">
        <v>13.439741</v>
      </c>
      <c r="AH39" s="22">
        <v>12.946755</v>
      </c>
      <c r="AI39" s="22">
        <v>11.888109</v>
      </c>
      <c r="AJ39" s="22">
        <v>11.351086</v>
      </c>
      <c r="AK39" s="22">
        <v>10.168896</v>
      </c>
      <c r="AL39" s="22">
        <v>8.6030850000000001</v>
      </c>
      <c r="AM39" s="22">
        <v>7.8844110000000001</v>
      </c>
      <c r="AN39" s="22">
        <v>6.843998</v>
      </c>
      <c r="AO39" s="22">
        <v>6.0167020000000004</v>
      </c>
      <c r="AP39" s="22">
        <v>5.9203109999999999</v>
      </c>
      <c r="AQ39" s="22">
        <v>6.1389820000000004</v>
      </c>
      <c r="AR39" s="22">
        <v>5.865653</v>
      </c>
      <c r="AS39" s="22">
        <v>5.7607699999999999</v>
      </c>
      <c r="AT39" s="22">
        <v>5.9506370000000004</v>
      </c>
      <c r="AU39" s="22">
        <v>5.4961890000000002</v>
      </c>
      <c r="AW39" s="7"/>
      <c r="AX39" s="13" t="s">
        <v>23</v>
      </c>
      <c r="AY39" s="22">
        <v>42.184387000000001</v>
      </c>
      <c r="AZ39" s="22">
        <v>42.421067999999998</v>
      </c>
      <c r="BA39" s="22">
        <v>42.897731999999998</v>
      </c>
      <c r="BB39" s="22">
        <v>42.790432000000003</v>
      </c>
      <c r="BC39" s="22">
        <v>42.486697999999997</v>
      </c>
      <c r="BD39" s="22">
        <v>43.328786000000001</v>
      </c>
      <c r="BE39" s="22">
        <v>43.210731000000003</v>
      </c>
      <c r="BF39" s="22">
        <v>43.564419999999998</v>
      </c>
      <c r="BG39" s="22">
        <v>43.370775999999999</v>
      </c>
      <c r="BH39" s="22">
        <v>42.840166000000004</v>
      </c>
      <c r="BI39" s="22">
        <v>42.982951</v>
      </c>
      <c r="BJ39" s="22">
        <v>43.481144999999998</v>
      </c>
      <c r="BK39" s="22">
        <v>43.230828000000002</v>
      </c>
      <c r="BL39" s="22">
        <v>43.348799</v>
      </c>
      <c r="BM39" s="22">
        <v>42.955770000000001</v>
      </c>
      <c r="BN39" s="22">
        <v>43.314363</v>
      </c>
      <c r="BO39" s="22">
        <v>43.796514999999999</v>
      </c>
      <c r="BP39" s="22">
        <v>43.839036999999998</v>
      </c>
      <c r="BQ39" s="22">
        <v>44.586182999999998</v>
      </c>
      <c r="BR39" s="22">
        <v>43.554048000000002</v>
      </c>
      <c r="BS39" s="22">
        <v>43.473433</v>
      </c>
      <c r="BU39" s="7"/>
      <c r="BV39" s="13" t="s">
        <v>23</v>
      </c>
      <c r="BW39" s="22">
        <v>35.962446</v>
      </c>
      <c r="BX39" s="22">
        <v>35.087291</v>
      </c>
      <c r="BY39" s="22">
        <v>34.677070999999998</v>
      </c>
      <c r="BZ39" s="22">
        <v>34.212327999999999</v>
      </c>
      <c r="CA39" s="22">
        <v>33.334980999999999</v>
      </c>
      <c r="CB39" s="22">
        <v>32.242145999999998</v>
      </c>
      <c r="CC39" s="22">
        <v>31.474858000000001</v>
      </c>
      <c r="CD39" s="22">
        <v>28.915879</v>
      </c>
      <c r="CE39" s="22">
        <v>28.639244000000001</v>
      </c>
      <c r="CF39" s="22">
        <v>27.569274</v>
      </c>
      <c r="CG39" s="22">
        <v>27.434839</v>
      </c>
      <c r="CH39" s="22">
        <v>27.685365999999998</v>
      </c>
      <c r="CI39" s="22">
        <v>28.139455000000002</v>
      </c>
      <c r="CJ39" s="22">
        <v>27.567917999999999</v>
      </c>
      <c r="CK39" s="22">
        <v>27.433807000000002</v>
      </c>
      <c r="CL39" s="22">
        <v>27.213338</v>
      </c>
      <c r="CM39" s="22">
        <v>27.869237999999999</v>
      </c>
      <c r="CN39" s="22">
        <v>28.512792000000001</v>
      </c>
      <c r="CO39" s="22">
        <v>28.173753000000001</v>
      </c>
      <c r="CP39" s="22">
        <v>27.923970000000001</v>
      </c>
      <c r="CQ39" s="22">
        <v>27.916857</v>
      </c>
      <c r="CS39" s="7"/>
      <c r="CT39" s="13" t="s">
        <v>23</v>
      </c>
      <c r="CU39" s="22">
        <v>44.499817</v>
      </c>
      <c r="CV39" s="22">
        <v>44.914420999999997</v>
      </c>
      <c r="CW39" s="22">
        <v>44.782052999999998</v>
      </c>
      <c r="CX39" s="22">
        <v>44.316906000000003</v>
      </c>
      <c r="CY39" s="22">
        <v>44.477291999999998</v>
      </c>
      <c r="CZ39" s="22">
        <v>44.306640999999999</v>
      </c>
      <c r="DA39" s="22">
        <v>45.024192999999997</v>
      </c>
      <c r="DB39" s="22">
        <v>44.667647000000002</v>
      </c>
      <c r="DC39" s="22">
        <v>44.991069000000003</v>
      </c>
      <c r="DD39" s="22">
        <v>44.751688999999999</v>
      </c>
      <c r="DE39" s="22">
        <v>45.535240999999999</v>
      </c>
      <c r="DF39" s="22">
        <v>45.079608</v>
      </c>
      <c r="DG39" s="22">
        <v>45.106776000000004</v>
      </c>
      <c r="DH39" s="22">
        <v>44.909337999999998</v>
      </c>
      <c r="DI39" s="22">
        <v>44.682865</v>
      </c>
      <c r="DJ39" s="22">
        <v>44.665554</v>
      </c>
      <c r="DK39" s="22">
        <v>45.311726999999998</v>
      </c>
      <c r="DL39" s="22">
        <v>45.625146000000001</v>
      </c>
      <c r="DM39" s="22">
        <v>45.913139999999999</v>
      </c>
      <c r="DN39" s="22">
        <v>46.101050999999998</v>
      </c>
      <c r="DO39" s="22">
        <v>45.899836999999998</v>
      </c>
      <c r="DQ39" s="7"/>
      <c r="DR39" s="13" t="s">
        <v>23</v>
      </c>
      <c r="DS39" s="22">
        <v>49.702004000000002</v>
      </c>
      <c r="DT39" s="22">
        <v>49.587983000000001</v>
      </c>
      <c r="DU39" s="22">
        <v>49.537542000000002</v>
      </c>
      <c r="DV39" s="22">
        <v>49.389589000000001</v>
      </c>
      <c r="DW39" s="22">
        <v>49.280282999999997</v>
      </c>
      <c r="DX39" s="22">
        <v>49.049616</v>
      </c>
      <c r="DY39" s="22">
        <v>48.926256000000002</v>
      </c>
      <c r="DZ39" s="22">
        <v>48.939791</v>
      </c>
      <c r="EA39" s="22">
        <v>48.894106000000001</v>
      </c>
      <c r="EB39" s="22">
        <v>48.936112999999999</v>
      </c>
      <c r="EC39" s="22">
        <v>48.943342999999999</v>
      </c>
      <c r="ED39" s="22">
        <v>48.884963999999997</v>
      </c>
      <c r="EE39" s="22">
        <v>48.861933999999998</v>
      </c>
      <c r="EF39" s="22">
        <v>48.704963999999997</v>
      </c>
      <c r="EG39" s="22">
        <v>48.446379999999998</v>
      </c>
      <c r="EH39" s="22">
        <v>48.330022999999997</v>
      </c>
      <c r="EI39" s="22">
        <v>48.373615000000001</v>
      </c>
      <c r="EJ39" s="22">
        <v>48.543734999999998</v>
      </c>
      <c r="EK39" s="22">
        <v>48.470660000000002</v>
      </c>
      <c r="EL39" s="22">
        <v>48.403419999999997</v>
      </c>
      <c r="EM39" s="22">
        <v>48.332000999999998</v>
      </c>
      <c r="EO39" s="7"/>
      <c r="EP39" s="13" t="s">
        <v>23</v>
      </c>
      <c r="EQ39" s="22">
        <v>38.821043000000003</v>
      </c>
      <c r="ER39" s="22">
        <v>38.781407000000002</v>
      </c>
      <c r="ES39" s="22">
        <v>38.549495</v>
      </c>
      <c r="ET39" s="22">
        <v>38.601038000000003</v>
      </c>
      <c r="EU39" s="22">
        <v>38.217081999999998</v>
      </c>
      <c r="EV39" s="22">
        <v>39.012912</v>
      </c>
      <c r="EW39" s="22">
        <v>39.202331999999998</v>
      </c>
      <c r="EX39" s="22">
        <v>39.021838000000002</v>
      </c>
      <c r="EY39" s="22">
        <v>38.397030999999998</v>
      </c>
      <c r="EZ39" s="22">
        <v>38.704307</v>
      </c>
      <c r="FA39" s="22">
        <v>37.711728999999998</v>
      </c>
      <c r="FB39" s="22">
        <v>38.933278000000001</v>
      </c>
      <c r="FC39" s="22">
        <v>38.359484000000002</v>
      </c>
      <c r="FD39" s="22">
        <v>38.495202999999997</v>
      </c>
      <c r="FE39" s="22">
        <v>38.093336999999998</v>
      </c>
      <c r="FF39" s="22">
        <v>38.964731</v>
      </c>
      <c r="FG39" s="22">
        <v>39.264763000000002</v>
      </c>
      <c r="FH39" s="22">
        <v>39.876935000000003</v>
      </c>
      <c r="FI39" s="22">
        <v>39.526508999999997</v>
      </c>
      <c r="FJ39" s="22">
        <v>39.616787000000002</v>
      </c>
      <c r="FK39" s="22">
        <v>39.744228999999997</v>
      </c>
    </row>
    <row r="40" spans="1:167">
      <c r="B40" s="10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Z40" s="10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X40" s="10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V40" s="10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T40" s="10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R40" s="10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P40" s="10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</row>
    <row r="41" spans="1:167">
      <c r="A41" s="84" t="s">
        <v>26</v>
      </c>
      <c r="B41" s="3"/>
      <c r="Y41" s="84" t="s">
        <v>26</v>
      </c>
      <c r="Z41" s="3"/>
      <c r="AW41" s="84" t="s">
        <v>26</v>
      </c>
      <c r="AX41" s="3"/>
      <c r="BU41" s="84" t="s">
        <v>26</v>
      </c>
      <c r="BV41" s="3"/>
      <c r="CS41" s="84" t="s">
        <v>26</v>
      </c>
      <c r="CT41" s="3"/>
      <c r="DQ41" s="84" t="s">
        <v>26</v>
      </c>
      <c r="DR41" s="3"/>
      <c r="EO41" s="84" t="s">
        <v>26</v>
      </c>
      <c r="EP41" s="3"/>
    </row>
    <row r="50" spans="2:146" ht="13">
      <c r="B50" s="13"/>
      <c r="Z50" s="13"/>
      <c r="AX50" s="13"/>
      <c r="BV50" s="13"/>
      <c r="CT50" s="13"/>
      <c r="DR50" s="13"/>
      <c r="EP50" s="13"/>
    </row>
    <row r="63" spans="2:146" ht="13">
      <c r="B63" s="13"/>
      <c r="Z63" s="13"/>
      <c r="AX63" s="13"/>
      <c r="BV63" s="13"/>
      <c r="CT63" s="13"/>
      <c r="DR63" s="13"/>
      <c r="EP63" s="13"/>
    </row>
    <row r="65" spans="2:146" ht="13">
      <c r="B65" s="13"/>
      <c r="Z65" s="13"/>
      <c r="AX65" s="13"/>
      <c r="BV65" s="13"/>
      <c r="CT65" s="13"/>
      <c r="DR65" s="13"/>
      <c r="EP65" s="13"/>
    </row>
  </sheetData>
  <hyperlinks>
    <hyperlink ref="B2" location="Menu!A1" display="Menu!A1" xr:uid="{EEC751F2-9CBC-41C1-B0D8-3193C98FF65D}"/>
    <hyperlink ref="A2:B2" location="Menu!B23" display="Back to main menu" xr:uid="{118204E7-DF3F-4822-8CCF-A207D69545A7}"/>
    <hyperlink ref="Y2:Z2" location="Menu!B23" display="Back to Main Menu" xr:uid="{738D6505-E69A-48E0-B01F-FDE8AAB65126}"/>
    <hyperlink ref="AW2:AX2" location="Menu!B23" display="Back to Main Menu" xr:uid="{ABC5CB8B-69E5-44A1-A426-A41CB6F6187C}"/>
    <hyperlink ref="BU2:BV2" location="Menu!B23" display="Back to Main Menu" xr:uid="{C8BF223E-C905-445A-AABD-DC78D6211159}"/>
    <hyperlink ref="CS2:CT2" location="Menu!B23" display="Back to Main Menu" xr:uid="{4FF9604D-89E8-4580-85D8-B70B53F8E4BD}"/>
    <hyperlink ref="DQ2:DR2" location="Menu!B23" display="Back to Main Menu" xr:uid="{FEB63551-9E98-4352-9941-5850B517329B}"/>
    <hyperlink ref="EP2" location="Menu!A1" display="Menu!A1" xr:uid="{0C50E025-94D8-48A5-8DD3-37935A56BE08}"/>
    <hyperlink ref="EO2:EP2" location="Menu!B23" display="Back to main menu" xr:uid="{472D792E-A8E5-400E-A7AF-0538E6D6CD34}"/>
  </hyperlink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A13DB-C040-42B9-BE94-0559AC2AAA28}">
  <dimension ref="A1:R70"/>
  <sheetViews>
    <sheetView topLeftCell="A34" zoomScaleNormal="100" workbookViewId="0">
      <selection activeCell="F64" sqref="F64:L64"/>
    </sheetView>
  </sheetViews>
  <sheetFormatPr defaultColWidth="8.7265625" defaultRowHeight="12.5"/>
  <cols>
    <col min="1" max="1" width="20.54296875" style="3" bestFit="1" customWidth="1"/>
    <col min="2" max="2" width="8.7265625" style="3"/>
    <col min="3" max="3" width="21.1796875" style="3" bestFit="1" customWidth="1"/>
    <col min="4" max="4" width="17.453125" style="3" bestFit="1" customWidth="1"/>
    <col min="5" max="5" width="66.81640625" style="3" bestFit="1" customWidth="1"/>
    <col min="6" max="6" width="27.26953125" style="3" bestFit="1" customWidth="1"/>
    <col min="7" max="7" width="17" style="3" bestFit="1" customWidth="1"/>
    <col min="8" max="12" width="12" style="3" bestFit="1" customWidth="1"/>
    <col min="13" max="17" width="8.7265625" style="3"/>
    <col min="18" max="18" width="66.81640625" style="3" bestFit="1" customWidth="1"/>
    <col min="19" max="16384" width="8.7265625" style="3"/>
  </cols>
  <sheetData>
    <row r="1" spans="3:18" ht="14.5">
      <c r="C1" s="72"/>
      <c r="D1" s="72"/>
      <c r="E1" s="74" t="s">
        <v>219</v>
      </c>
      <c r="F1" s="72"/>
      <c r="G1" s="72"/>
      <c r="H1" s="72"/>
      <c r="I1" s="72"/>
      <c r="J1" s="72"/>
      <c r="K1" s="72"/>
      <c r="L1" s="72"/>
      <c r="R1" s="87" t="s">
        <v>353</v>
      </c>
    </row>
    <row r="2" spans="3:18" ht="15" thickBot="1">
      <c r="C2" s="75" t="s">
        <v>1</v>
      </c>
      <c r="D2" s="75" t="s">
        <v>2</v>
      </c>
      <c r="E2" s="75" t="s">
        <v>3</v>
      </c>
      <c r="F2" s="3" t="s">
        <v>141</v>
      </c>
      <c r="G2" s="3" t="s">
        <v>142</v>
      </c>
      <c r="H2" s="3" t="s">
        <v>143</v>
      </c>
      <c r="I2" s="3" t="s">
        <v>144</v>
      </c>
      <c r="J2" s="3" t="s">
        <v>145</v>
      </c>
      <c r="K2" s="3" t="s">
        <v>146</v>
      </c>
      <c r="L2" s="3" t="s">
        <v>147</v>
      </c>
      <c r="N2" s="87" t="s">
        <v>344</v>
      </c>
    </row>
    <row r="3" spans="3:18">
      <c r="C3" s="87" t="s">
        <v>325</v>
      </c>
      <c r="D3" s="87" t="s">
        <v>55</v>
      </c>
      <c r="E3" s="87" t="s">
        <v>331</v>
      </c>
      <c r="F3" s="108">
        <f>attached_ApplianceStock!W14*N3</f>
        <v>0.60699999999999998</v>
      </c>
      <c r="G3" s="104">
        <f>attached_ApplianceStock!AU14*N3</f>
        <v>2.2725</v>
      </c>
      <c r="H3" s="108">
        <f>attached_ApplianceStock!BS14*N3</f>
        <v>3.593</v>
      </c>
      <c r="I3" s="3">
        <f>attached_ApplianceStock!CQ14*N3</f>
        <v>0.32350000000000001</v>
      </c>
      <c r="J3" s="3">
        <f>attached_ApplianceStock!DO14*N3</f>
        <v>0.29399999999999998</v>
      </c>
      <c r="K3" s="108">
        <f>attached_ApplianceStock!EM14*N3</f>
        <v>1.032</v>
      </c>
      <c r="L3" s="108">
        <f>attached_ApplianceStock!FK14*N3</f>
        <v>1.3245</v>
      </c>
      <c r="N3" s="3">
        <f>0.5/1000</f>
        <v>5.0000000000000001E-4</v>
      </c>
      <c r="O3" s="109" t="s">
        <v>341</v>
      </c>
    </row>
    <row r="4" spans="3:18">
      <c r="C4" s="87" t="s">
        <v>324</v>
      </c>
      <c r="D4" s="87" t="s">
        <v>55</v>
      </c>
      <c r="E4" s="87" t="s">
        <v>323</v>
      </c>
      <c r="F4" s="108">
        <f>attached_ApplianceStock!W15*N4</f>
        <v>0.25374999999999998</v>
      </c>
      <c r="G4" s="104">
        <f>attached_ApplianceStock!AU15*N4</f>
        <v>0.62580000000000002</v>
      </c>
      <c r="H4" s="108">
        <f>attached_ApplianceStock!BS15*N4</f>
        <v>0.98699999999999999</v>
      </c>
      <c r="I4" s="3">
        <f>attached_ApplianceStock!CQ15*N4</f>
        <v>0.11584999999999999</v>
      </c>
      <c r="J4" s="3">
        <f>attached_ApplianceStock!DO15*N4</f>
        <v>0.11445</v>
      </c>
      <c r="K4" s="108">
        <f>attached_ApplianceStock!EM15*N4</f>
        <v>0.36575000000000002</v>
      </c>
      <c r="L4" s="108">
        <f>attached_ApplianceStock!FK15*N4</f>
        <v>0.36225000000000002</v>
      </c>
      <c r="N4" s="3">
        <f>0.35/1000</f>
        <v>3.5E-4</v>
      </c>
      <c r="O4" s="109" t="s">
        <v>337</v>
      </c>
    </row>
    <row r="5" spans="3:18">
      <c r="C5" s="87" t="s">
        <v>326</v>
      </c>
      <c r="D5" s="87" t="s">
        <v>55</v>
      </c>
      <c r="E5" s="87" t="s">
        <v>332</v>
      </c>
      <c r="F5" s="108">
        <f>attached_ApplianceStock!W16*N5</f>
        <v>0.98459999999999992</v>
      </c>
      <c r="G5" s="104">
        <f>attached_ApplianceStock!AU16*N5</f>
        <v>3.7782</v>
      </c>
      <c r="H5" s="108">
        <f>attached_ApplianceStock!BS16*N5</f>
        <v>5.7816000000000001</v>
      </c>
      <c r="I5" s="3">
        <f>attached_ApplianceStock!CQ16*N5</f>
        <v>0.50759999999999994</v>
      </c>
      <c r="J5" s="3">
        <f>attached_ApplianceStock!DO16*N5</f>
        <v>0.504</v>
      </c>
      <c r="K5" s="108">
        <f>attached_ApplianceStock!EM16*N5</f>
        <v>2.2464</v>
      </c>
      <c r="L5" s="108">
        <f>attached_ApplianceStock!FK16*N5</f>
        <v>2.4569999999999999</v>
      </c>
      <c r="N5" s="3">
        <f>1.8/1000</f>
        <v>1.8E-3</v>
      </c>
      <c r="O5" s="109" t="s">
        <v>342</v>
      </c>
    </row>
    <row r="6" spans="3:18">
      <c r="C6" s="87" t="s">
        <v>327</v>
      </c>
      <c r="D6" s="87" t="s">
        <v>55</v>
      </c>
      <c r="E6" s="87" t="s">
        <v>333</v>
      </c>
      <c r="F6" s="108">
        <f>attached_ApplianceStock!W17*N6</f>
        <v>0.3644</v>
      </c>
      <c r="G6" s="104">
        <f>attached_ApplianceStock!AU17*N6</f>
        <v>1.278</v>
      </c>
      <c r="H6" s="108">
        <f>attached_ApplianceStock!BS17*N6</f>
        <v>1.6992</v>
      </c>
      <c r="I6" s="3">
        <f>attached_ApplianceStock!CQ17*N6</f>
        <v>0.15</v>
      </c>
      <c r="J6" s="3">
        <f>attached_ApplianceStock!DO17*N6</f>
        <v>0.15280000000000002</v>
      </c>
      <c r="K6" s="108">
        <f>attached_ApplianceStock!EM17*N6</f>
        <v>0.57320000000000004</v>
      </c>
      <c r="L6" s="108">
        <f>attached_ApplianceStock!FK17*N6</f>
        <v>0.63280000000000003</v>
      </c>
      <c r="N6" s="3">
        <f>0.4/1000</f>
        <v>4.0000000000000002E-4</v>
      </c>
      <c r="O6" s="109" t="s">
        <v>340</v>
      </c>
    </row>
    <row r="7" spans="3:18">
      <c r="C7" s="87" t="s">
        <v>328</v>
      </c>
      <c r="D7" s="87" t="s">
        <v>55</v>
      </c>
      <c r="E7" s="87" t="s">
        <v>334</v>
      </c>
      <c r="F7" s="108">
        <f>attached_ApplianceStock!W18*N7</f>
        <v>2.8832</v>
      </c>
      <c r="G7" s="104">
        <f>attached_ApplianceStock!AU18*N7</f>
        <v>9.8848000000000003</v>
      </c>
      <c r="H7" s="108">
        <f>attached_ApplianceStock!BS18*N7</f>
        <v>14.086400000000001</v>
      </c>
      <c r="I7" s="3">
        <f>attached_ApplianceStock!CQ18*N7</f>
        <v>1.296</v>
      </c>
      <c r="J7" s="3">
        <f>attached_ApplianceStock!DO18*N7</f>
        <v>1.6576000000000002</v>
      </c>
      <c r="K7" s="108">
        <f>attached_ApplianceStock!EM18*N7</f>
        <v>5.1104000000000003</v>
      </c>
      <c r="L7" s="108">
        <f>attached_ApplianceStock!FK18*N7</f>
        <v>5.1680000000000001</v>
      </c>
      <c r="N7" s="3">
        <f>3.2/1000</f>
        <v>3.2000000000000002E-3</v>
      </c>
      <c r="O7" s="109" t="s">
        <v>339</v>
      </c>
    </row>
    <row r="8" spans="3:18">
      <c r="C8" s="87" t="s">
        <v>329</v>
      </c>
      <c r="D8" s="87" t="s">
        <v>55</v>
      </c>
      <c r="E8" s="87" t="s">
        <v>335</v>
      </c>
      <c r="F8" s="108">
        <f>attached_ApplianceStock!W19*N8</f>
        <v>2.0699999999999998</v>
      </c>
      <c r="G8" s="104">
        <f>attached_ApplianceStock!AU19*N8</f>
        <v>7.3120000000000003</v>
      </c>
      <c r="H8" s="108">
        <f>attached_ApplianceStock!BS19*N8</f>
        <v>11.192</v>
      </c>
      <c r="I8" s="3">
        <f>attached_ApplianceStock!CQ19*N8</f>
        <v>0.98399999999999999</v>
      </c>
      <c r="J8" s="3">
        <f>attached_ApplianceStock!DO19*N8</f>
        <v>0.876</v>
      </c>
      <c r="K8" s="108">
        <f>attached_ApplianceStock!EM19*N8</f>
        <v>3.246</v>
      </c>
      <c r="L8" s="108">
        <f>attached_ApplianceStock!FK19*N8</f>
        <v>4.1719999999999997</v>
      </c>
      <c r="N8" s="3">
        <f>2/1000</f>
        <v>2E-3</v>
      </c>
      <c r="O8" s="109" t="s">
        <v>343</v>
      </c>
    </row>
    <row r="9" spans="3:18">
      <c r="C9" s="87" t="s">
        <v>330</v>
      </c>
      <c r="D9" s="87" t="s">
        <v>55</v>
      </c>
      <c r="E9" s="87" t="s">
        <v>336</v>
      </c>
      <c r="F9" s="108">
        <f>attached_ApplianceStock!W20*N9</f>
        <v>3.1153499999999998</v>
      </c>
      <c r="G9" s="104">
        <f>attached_ApplianceStock!AU20*N9</f>
        <v>10.075049999999999</v>
      </c>
      <c r="H9" s="108">
        <f>attached_ApplianceStock!BS20*N9</f>
        <v>16.222049999999999</v>
      </c>
      <c r="I9" s="3">
        <f>attached_ApplianceStock!CQ20*N9</f>
        <v>1.5268499999999998</v>
      </c>
      <c r="J9" s="3">
        <f>attached_ApplianceStock!DO20*N9</f>
        <v>1.3408499999999999</v>
      </c>
      <c r="K9" s="108">
        <f>attached_ApplianceStock!EM20*N9</f>
        <v>4.9384499999999996</v>
      </c>
      <c r="L9" s="108">
        <f>attached_ApplianceStock!FK20*N9</f>
        <v>6.2273999999999994</v>
      </c>
      <c r="N9" s="3">
        <f>0.15/1000</f>
        <v>1.4999999999999999E-4</v>
      </c>
      <c r="O9" s="109" t="s">
        <v>338</v>
      </c>
    </row>
    <row r="12" spans="3:18" ht="14.5">
      <c r="C12" s="155"/>
      <c r="D12" s="155"/>
      <c r="E12" s="156" t="s">
        <v>429</v>
      </c>
    </row>
    <row r="13" spans="3:18" ht="15" thickBot="1">
      <c r="C13" s="157" t="s">
        <v>1</v>
      </c>
      <c r="D13" s="157" t="s">
        <v>2</v>
      </c>
      <c r="E13" s="157" t="s">
        <v>3</v>
      </c>
    </row>
    <row r="14" spans="3:18">
      <c r="C14" s="159" t="s">
        <v>325</v>
      </c>
      <c r="D14" s="159" t="s">
        <v>55</v>
      </c>
      <c r="E14" s="159" t="s">
        <v>331</v>
      </c>
    </row>
    <row r="15" spans="3:18">
      <c r="C15" s="159" t="s">
        <v>324</v>
      </c>
      <c r="D15" s="159" t="s">
        <v>55</v>
      </c>
      <c r="E15" s="159" t="s">
        <v>323</v>
      </c>
    </row>
    <row r="16" spans="3:18">
      <c r="C16" s="159" t="s">
        <v>326</v>
      </c>
      <c r="D16" s="159" t="s">
        <v>55</v>
      </c>
      <c r="E16" s="159" t="s">
        <v>332</v>
      </c>
    </row>
    <row r="17" spans="1:13">
      <c r="C17" s="159" t="s">
        <v>327</v>
      </c>
      <c r="D17" s="159" t="s">
        <v>55</v>
      </c>
      <c r="E17" s="159" t="s">
        <v>333</v>
      </c>
    </row>
    <row r="18" spans="1:13">
      <c r="C18" s="159" t="s">
        <v>328</v>
      </c>
      <c r="D18" s="159" t="s">
        <v>55</v>
      </c>
      <c r="E18" s="159" t="s">
        <v>334</v>
      </c>
    </row>
    <row r="19" spans="1:13">
      <c r="C19" s="159" t="s">
        <v>329</v>
      </c>
      <c r="D19" s="159" t="s">
        <v>55</v>
      </c>
      <c r="E19" s="159" t="s">
        <v>335</v>
      </c>
    </row>
    <row r="20" spans="1:13">
      <c r="C20" s="159" t="s">
        <v>330</v>
      </c>
      <c r="D20" s="159" t="s">
        <v>55</v>
      </c>
      <c r="E20" s="159" t="s">
        <v>336</v>
      </c>
    </row>
    <row r="21" spans="1:13">
      <c r="C21" s="151"/>
      <c r="D21" s="151"/>
      <c r="E21" s="151"/>
    </row>
    <row r="22" spans="1:13" ht="14.5">
      <c r="C22" s="78"/>
      <c r="D22" s="78"/>
      <c r="E22" s="74" t="s">
        <v>212</v>
      </c>
      <c r="F22" s="77"/>
      <c r="G22" s="77"/>
      <c r="H22" s="77"/>
      <c r="I22" s="77"/>
      <c r="J22" s="77"/>
      <c r="K22" s="77"/>
      <c r="L22" s="77"/>
    </row>
    <row r="23" spans="1:13" ht="15" thickBot="1">
      <c r="C23" s="75" t="s">
        <v>1</v>
      </c>
      <c r="D23" s="75" t="s">
        <v>2</v>
      </c>
      <c r="E23" s="75" t="s">
        <v>3</v>
      </c>
      <c r="F23" s="3" t="s">
        <v>141</v>
      </c>
      <c r="G23" s="3" t="s">
        <v>142</v>
      </c>
      <c r="H23" s="3" t="s">
        <v>143</v>
      </c>
      <c r="I23" s="3" t="s">
        <v>144</v>
      </c>
      <c r="J23" s="3" t="s">
        <v>145</v>
      </c>
      <c r="K23" s="3" t="s">
        <v>146</v>
      </c>
      <c r="L23" s="3" t="s">
        <v>147</v>
      </c>
    </row>
    <row r="24" spans="1:13">
      <c r="C24" s="87" t="s">
        <v>325</v>
      </c>
      <c r="D24" s="87" t="s">
        <v>55</v>
      </c>
      <c r="E24" s="87" t="s">
        <v>331</v>
      </c>
      <c r="F24" s="80">
        <v>0.8</v>
      </c>
      <c r="G24" s="80">
        <v>0.8</v>
      </c>
      <c r="H24" s="80">
        <v>0.8</v>
      </c>
      <c r="I24" s="80">
        <v>0.8</v>
      </c>
      <c r="J24" s="80">
        <v>0.8</v>
      </c>
      <c r="K24" s="80">
        <v>0.8</v>
      </c>
      <c r="L24" s="80">
        <v>0.8</v>
      </c>
      <c r="M24" s="81"/>
    </row>
    <row r="25" spans="1:13">
      <c r="C25" s="87" t="s">
        <v>324</v>
      </c>
      <c r="D25" s="87" t="s">
        <v>55</v>
      </c>
      <c r="E25" s="87" t="s">
        <v>323</v>
      </c>
      <c r="F25" s="80">
        <v>0.8</v>
      </c>
      <c r="G25" s="80">
        <v>0.8</v>
      </c>
      <c r="H25" s="80">
        <v>0.8</v>
      </c>
      <c r="I25" s="80">
        <v>0.8</v>
      </c>
      <c r="J25" s="80">
        <v>0.8</v>
      </c>
      <c r="K25" s="80">
        <v>0.8</v>
      </c>
      <c r="L25" s="80">
        <v>0.8</v>
      </c>
      <c r="M25" s="81"/>
    </row>
    <row r="26" spans="1:13">
      <c r="C26" s="87" t="s">
        <v>326</v>
      </c>
      <c r="D26" s="87" t="s">
        <v>55</v>
      </c>
      <c r="E26" s="87" t="s">
        <v>332</v>
      </c>
      <c r="F26" s="80">
        <v>0.8</v>
      </c>
      <c r="G26" s="80">
        <v>0.8</v>
      </c>
      <c r="H26" s="80">
        <v>0.8</v>
      </c>
      <c r="I26" s="80">
        <v>0.8</v>
      </c>
      <c r="J26" s="80">
        <v>0.8</v>
      </c>
      <c r="K26" s="80">
        <v>0.8</v>
      </c>
      <c r="L26" s="80">
        <v>0.8</v>
      </c>
      <c r="M26" s="81"/>
    </row>
    <row r="27" spans="1:13">
      <c r="C27" s="87" t="s">
        <v>327</v>
      </c>
      <c r="D27" s="87" t="s">
        <v>55</v>
      </c>
      <c r="E27" s="87" t="s">
        <v>333</v>
      </c>
      <c r="F27" s="80">
        <v>0.8</v>
      </c>
      <c r="G27" s="80">
        <v>0.8</v>
      </c>
      <c r="H27" s="80">
        <v>0.8</v>
      </c>
      <c r="I27" s="80">
        <v>0.8</v>
      </c>
      <c r="J27" s="80">
        <v>0.8</v>
      </c>
      <c r="K27" s="80">
        <v>0.8</v>
      </c>
      <c r="L27" s="80">
        <v>0.8</v>
      </c>
      <c r="M27" s="81"/>
    </row>
    <row r="28" spans="1:13">
      <c r="C28" s="87" t="s">
        <v>328</v>
      </c>
      <c r="D28" s="87" t="s">
        <v>55</v>
      </c>
      <c r="E28" s="87" t="s">
        <v>334</v>
      </c>
      <c r="F28" s="80">
        <v>0.8</v>
      </c>
      <c r="G28" s="80">
        <v>0.8</v>
      </c>
      <c r="H28" s="80">
        <v>0.8</v>
      </c>
      <c r="I28" s="80">
        <v>0.8</v>
      </c>
      <c r="J28" s="80">
        <v>0.8</v>
      </c>
      <c r="K28" s="80">
        <v>0.8</v>
      </c>
      <c r="L28" s="80">
        <v>0.8</v>
      </c>
      <c r="M28" s="81"/>
    </row>
    <row r="29" spans="1:13">
      <c r="C29" s="87" t="s">
        <v>329</v>
      </c>
      <c r="D29" s="87" t="s">
        <v>55</v>
      </c>
      <c r="E29" s="87" t="s">
        <v>335</v>
      </c>
      <c r="F29" s="80">
        <v>0.8</v>
      </c>
      <c r="G29" s="80">
        <v>0.8</v>
      </c>
      <c r="H29" s="80">
        <v>0.8</v>
      </c>
      <c r="I29" s="80">
        <v>0.8</v>
      </c>
      <c r="J29" s="80">
        <v>0.8</v>
      </c>
      <c r="K29" s="80">
        <v>0.8</v>
      </c>
      <c r="L29" s="80">
        <v>0.8</v>
      </c>
      <c r="M29" s="81"/>
    </row>
    <row r="30" spans="1:13">
      <c r="C30" s="87" t="s">
        <v>330</v>
      </c>
      <c r="D30" s="87" t="s">
        <v>55</v>
      </c>
      <c r="E30" s="87" t="s">
        <v>336</v>
      </c>
      <c r="F30" s="80">
        <v>0.8</v>
      </c>
      <c r="G30" s="80">
        <v>0.8</v>
      </c>
      <c r="H30" s="80">
        <v>0.8</v>
      </c>
      <c r="I30" s="80">
        <v>0.8</v>
      </c>
      <c r="J30" s="80">
        <v>0.8</v>
      </c>
      <c r="K30" s="80">
        <v>0.8</v>
      </c>
      <c r="L30" s="80">
        <v>0.8</v>
      </c>
      <c r="M30" s="81"/>
    </row>
    <row r="31" spans="1:13">
      <c r="F31" s="80"/>
      <c r="G31" s="81"/>
      <c r="H31" s="81"/>
      <c r="I31" s="81"/>
      <c r="J31" s="81"/>
      <c r="K31" s="81"/>
      <c r="L31" s="81"/>
      <c r="M31" s="81"/>
    </row>
    <row r="32" spans="1:13" ht="14.5">
      <c r="A32" s="72"/>
      <c r="B32" s="72"/>
      <c r="C32" s="72"/>
      <c r="D32" s="72"/>
      <c r="E32" s="72"/>
      <c r="F32" s="73"/>
      <c r="G32" s="73"/>
      <c r="H32" s="73"/>
      <c r="I32" s="73"/>
      <c r="J32" s="73"/>
      <c r="K32" s="73"/>
    </row>
    <row r="33" spans="1:14" ht="14.5">
      <c r="A33" s="72"/>
      <c r="B33" s="72"/>
      <c r="C33" s="72"/>
      <c r="D33" s="72"/>
      <c r="E33" s="72"/>
      <c r="F33" s="73"/>
      <c r="G33" s="73"/>
      <c r="H33" s="73"/>
      <c r="I33" s="73"/>
      <c r="J33" s="73"/>
      <c r="K33" s="73"/>
    </row>
    <row r="34" spans="1:14" ht="14.5">
      <c r="A34" s="72"/>
      <c r="B34" s="72"/>
      <c r="C34" s="72"/>
      <c r="D34" s="72"/>
      <c r="E34" s="72"/>
      <c r="F34" s="73"/>
      <c r="G34" s="73"/>
      <c r="H34" s="73"/>
      <c r="I34" s="73"/>
      <c r="J34" s="73"/>
      <c r="K34" s="73"/>
    </row>
    <row r="35" spans="1:14" ht="14.5">
      <c r="A35" s="72"/>
      <c r="B35" s="72"/>
      <c r="C35" s="72"/>
      <c r="D35" s="72"/>
      <c r="E35" s="72"/>
      <c r="F35" s="73"/>
      <c r="G35" s="73"/>
      <c r="H35" s="73"/>
      <c r="I35" s="73"/>
      <c r="J35" s="73"/>
      <c r="K35" s="73"/>
    </row>
    <row r="36" spans="1:14" ht="14.5">
      <c r="A36" s="72"/>
      <c r="B36" s="72"/>
      <c r="C36" s="72"/>
      <c r="D36" s="72"/>
      <c r="E36" s="72"/>
      <c r="F36" s="73"/>
      <c r="G36" s="73"/>
      <c r="H36" s="73"/>
      <c r="I36" s="73"/>
      <c r="J36" s="73"/>
      <c r="K36" s="73"/>
    </row>
    <row r="40" spans="1:14" ht="14.5">
      <c r="A40" s="72"/>
      <c r="B40" s="72"/>
      <c r="C40" s="72"/>
      <c r="D40" s="72"/>
      <c r="E40" s="72"/>
      <c r="F40" s="79"/>
      <c r="G40" s="73"/>
      <c r="H40" s="73"/>
      <c r="I40" s="73"/>
      <c r="J40" s="73"/>
      <c r="K40" s="73"/>
    </row>
    <row r="43" spans="1:14" ht="14.5">
      <c r="C43" s="78"/>
      <c r="D43" s="78"/>
      <c r="E43" s="74" t="s">
        <v>376</v>
      </c>
      <c r="F43" s="77"/>
      <c r="G43" s="77"/>
      <c r="H43" s="77"/>
      <c r="I43" s="77"/>
      <c r="J43" s="77"/>
      <c r="K43" s="77"/>
      <c r="L43" s="77"/>
    </row>
    <row r="44" spans="1:14" ht="15" thickBot="1">
      <c r="C44" s="75" t="s">
        <v>1</v>
      </c>
      <c r="D44" s="75" t="s">
        <v>2</v>
      </c>
      <c r="E44" s="75" t="s">
        <v>3</v>
      </c>
      <c r="F44" s="3" t="s">
        <v>141</v>
      </c>
      <c r="G44" s="3" t="s">
        <v>142</v>
      </c>
      <c r="H44" s="3" t="s">
        <v>143</v>
      </c>
      <c r="I44" s="3" t="s">
        <v>144</v>
      </c>
      <c r="J44" s="3" t="s">
        <v>145</v>
      </c>
      <c r="K44" s="3" t="s">
        <v>146</v>
      </c>
      <c r="L44" s="3" t="s">
        <v>147</v>
      </c>
    </row>
    <row r="45" spans="1:14">
      <c r="C45" s="87" t="s">
        <v>325</v>
      </c>
      <c r="D45" s="87" t="s">
        <v>55</v>
      </c>
      <c r="E45" s="87" t="s">
        <v>331</v>
      </c>
      <c r="F45" s="80">
        <f>attached_ApplianceConsume!W15/SUM(F3:F9)/31.54</f>
        <v>4.3525933881510659E-2</v>
      </c>
      <c r="G45" s="80">
        <f>attached_ApplianceConsume!AU15/SUM(G3:G9)/31.54</f>
        <v>5.525056243318692E-2</v>
      </c>
      <c r="H45" s="80">
        <f>attached_ApplianceConsume!BS15/SUM(H3:H9)/31.54</f>
        <v>3.5429026082700377E-2</v>
      </c>
      <c r="I45" s="80">
        <f>attached_ApplianceConsume!CQ15/SUM(I3:I9)/31.54</f>
        <v>6.4168960838233396E-2</v>
      </c>
      <c r="J45" s="80">
        <f>attached_ApplianceConsume!DO15/SUM(J3:J9)/31.54</f>
        <v>3.9378583587436712E-2</v>
      </c>
      <c r="K45" s="80">
        <f>attached_ApplianceConsume!EM15/SUM(K3:K9)/31.54</f>
        <v>3.6896745312373844E-2</v>
      </c>
      <c r="L45" s="80">
        <f>attached_ApplianceConsume!FK15/SUM(L3:L9)/31.54</f>
        <v>4.3559811654605748E-2</v>
      </c>
      <c r="N45" s="3">
        <f>AVERAGE(F45:L45)</f>
        <v>4.5458517684292529E-2</v>
      </c>
    </row>
    <row r="46" spans="1:14">
      <c r="C46" s="87" t="s">
        <v>324</v>
      </c>
      <c r="D46" s="87" t="s">
        <v>55</v>
      </c>
      <c r="E46" s="87" t="s">
        <v>323</v>
      </c>
      <c r="F46" s="80">
        <f>F45</f>
        <v>4.3525933881510659E-2</v>
      </c>
      <c r="G46" s="80">
        <f t="shared" ref="G46:L46" si="0">G45</f>
        <v>5.525056243318692E-2</v>
      </c>
      <c r="H46" s="80">
        <f t="shared" si="0"/>
        <v>3.5429026082700377E-2</v>
      </c>
      <c r="I46" s="80">
        <f t="shared" si="0"/>
        <v>6.4168960838233396E-2</v>
      </c>
      <c r="J46" s="80">
        <f t="shared" si="0"/>
        <v>3.9378583587436712E-2</v>
      </c>
      <c r="K46" s="80">
        <f t="shared" si="0"/>
        <v>3.6896745312373844E-2</v>
      </c>
      <c r="L46" s="80">
        <f t="shared" si="0"/>
        <v>4.3559811654605748E-2</v>
      </c>
      <c r="N46" s="3">
        <f t="shared" ref="N46:N51" si="1">AVERAGE(F46:L46)</f>
        <v>4.5458517684292529E-2</v>
      </c>
    </row>
    <row r="47" spans="1:14">
      <c r="C47" s="87" t="s">
        <v>326</v>
      </c>
      <c r="D47" s="87" t="s">
        <v>55</v>
      </c>
      <c r="E47" s="87" t="s">
        <v>332</v>
      </c>
      <c r="F47" s="80">
        <f t="shared" ref="F47:F51" si="2">F46</f>
        <v>4.3525933881510659E-2</v>
      </c>
      <c r="G47" s="80">
        <f t="shared" ref="G47:G51" si="3">G46</f>
        <v>5.525056243318692E-2</v>
      </c>
      <c r="H47" s="80">
        <f t="shared" ref="H47:H51" si="4">H46</f>
        <v>3.5429026082700377E-2</v>
      </c>
      <c r="I47" s="80">
        <f t="shared" ref="I47:I51" si="5">I46</f>
        <v>6.4168960838233396E-2</v>
      </c>
      <c r="J47" s="80">
        <f t="shared" ref="J47:J51" si="6">J46</f>
        <v>3.9378583587436712E-2</v>
      </c>
      <c r="K47" s="80">
        <f t="shared" ref="K47:K51" si="7">K46</f>
        <v>3.6896745312373844E-2</v>
      </c>
      <c r="L47" s="80">
        <f t="shared" ref="L47:L51" si="8">L46</f>
        <v>4.3559811654605748E-2</v>
      </c>
      <c r="N47" s="3">
        <f t="shared" si="1"/>
        <v>4.5458517684292529E-2</v>
      </c>
    </row>
    <row r="48" spans="1:14">
      <c r="C48" s="87" t="s">
        <v>327</v>
      </c>
      <c r="D48" s="87" t="s">
        <v>55</v>
      </c>
      <c r="E48" s="87" t="s">
        <v>333</v>
      </c>
      <c r="F48" s="80">
        <f t="shared" si="2"/>
        <v>4.3525933881510659E-2</v>
      </c>
      <c r="G48" s="80">
        <f t="shared" si="3"/>
        <v>5.525056243318692E-2</v>
      </c>
      <c r="H48" s="80">
        <f t="shared" si="4"/>
        <v>3.5429026082700377E-2</v>
      </c>
      <c r="I48" s="80">
        <f t="shared" si="5"/>
        <v>6.4168960838233396E-2</v>
      </c>
      <c r="J48" s="80">
        <f t="shared" si="6"/>
        <v>3.9378583587436712E-2</v>
      </c>
      <c r="K48" s="80">
        <f t="shared" si="7"/>
        <v>3.6896745312373844E-2</v>
      </c>
      <c r="L48" s="80">
        <f t="shared" si="8"/>
        <v>4.3559811654605748E-2</v>
      </c>
      <c r="N48" s="3">
        <f t="shared" si="1"/>
        <v>4.5458517684292529E-2</v>
      </c>
    </row>
    <row r="49" spans="3:14">
      <c r="C49" s="87" t="s">
        <v>328</v>
      </c>
      <c r="D49" s="87" t="s">
        <v>55</v>
      </c>
      <c r="E49" s="87" t="s">
        <v>334</v>
      </c>
      <c r="F49" s="80">
        <f t="shared" si="2"/>
        <v>4.3525933881510659E-2</v>
      </c>
      <c r="G49" s="80">
        <f t="shared" si="3"/>
        <v>5.525056243318692E-2</v>
      </c>
      <c r="H49" s="80">
        <f t="shared" si="4"/>
        <v>3.5429026082700377E-2</v>
      </c>
      <c r="I49" s="80">
        <f t="shared" si="5"/>
        <v>6.4168960838233396E-2</v>
      </c>
      <c r="J49" s="80">
        <f t="shared" si="6"/>
        <v>3.9378583587436712E-2</v>
      </c>
      <c r="K49" s="80">
        <f t="shared" si="7"/>
        <v>3.6896745312373844E-2</v>
      </c>
      <c r="L49" s="80">
        <f t="shared" si="8"/>
        <v>4.3559811654605748E-2</v>
      </c>
      <c r="N49" s="3">
        <f t="shared" si="1"/>
        <v>4.5458517684292529E-2</v>
      </c>
    </row>
    <row r="50" spans="3:14">
      <c r="C50" s="87" t="s">
        <v>329</v>
      </c>
      <c r="D50" s="87" t="s">
        <v>55</v>
      </c>
      <c r="E50" s="87" t="s">
        <v>335</v>
      </c>
      <c r="F50" s="80">
        <f t="shared" si="2"/>
        <v>4.3525933881510659E-2</v>
      </c>
      <c r="G50" s="80">
        <f t="shared" si="3"/>
        <v>5.525056243318692E-2</v>
      </c>
      <c r="H50" s="80">
        <f t="shared" si="4"/>
        <v>3.5429026082700377E-2</v>
      </c>
      <c r="I50" s="80">
        <f t="shared" si="5"/>
        <v>6.4168960838233396E-2</v>
      </c>
      <c r="J50" s="80">
        <f t="shared" si="6"/>
        <v>3.9378583587436712E-2</v>
      </c>
      <c r="K50" s="80">
        <f t="shared" si="7"/>
        <v>3.6896745312373844E-2</v>
      </c>
      <c r="L50" s="80">
        <f t="shared" si="8"/>
        <v>4.3559811654605748E-2</v>
      </c>
      <c r="N50" s="3">
        <f t="shared" si="1"/>
        <v>4.5458517684292529E-2</v>
      </c>
    </row>
    <row r="51" spans="3:14">
      <c r="C51" s="87" t="s">
        <v>330</v>
      </c>
      <c r="D51" s="87" t="s">
        <v>55</v>
      </c>
      <c r="E51" s="87" t="s">
        <v>336</v>
      </c>
      <c r="F51" s="80">
        <f t="shared" si="2"/>
        <v>4.3525933881510659E-2</v>
      </c>
      <c r="G51" s="80">
        <f t="shared" si="3"/>
        <v>5.525056243318692E-2</v>
      </c>
      <c r="H51" s="80">
        <f t="shared" si="4"/>
        <v>3.5429026082700377E-2</v>
      </c>
      <c r="I51" s="80">
        <f t="shared" si="5"/>
        <v>6.4168960838233396E-2</v>
      </c>
      <c r="J51" s="80">
        <f t="shared" si="6"/>
        <v>3.9378583587436712E-2</v>
      </c>
      <c r="K51" s="80">
        <f t="shared" si="7"/>
        <v>3.6896745312373844E-2</v>
      </c>
      <c r="L51" s="80">
        <f t="shared" si="8"/>
        <v>4.3559811654605748E-2</v>
      </c>
      <c r="N51" s="3">
        <f t="shared" si="1"/>
        <v>4.5458517684292529E-2</v>
      </c>
    </row>
    <row r="57" spans="3:14">
      <c r="C57" s="153" t="s">
        <v>437</v>
      </c>
    </row>
    <row r="62" spans="3:14" ht="14.5">
      <c r="C62" s="118"/>
      <c r="D62" s="118"/>
      <c r="E62" s="74" t="s">
        <v>373</v>
      </c>
      <c r="F62" s="117"/>
      <c r="G62" s="117"/>
      <c r="H62" s="117"/>
      <c r="I62" s="117"/>
      <c r="J62" s="117"/>
      <c r="K62" s="117"/>
      <c r="L62" s="117"/>
    </row>
    <row r="63" spans="3:14" ht="15" thickBot="1">
      <c r="C63" s="75" t="s">
        <v>1</v>
      </c>
      <c r="D63" s="75" t="s">
        <v>2</v>
      </c>
      <c r="E63" s="75" t="s">
        <v>3</v>
      </c>
      <c r="F63" s="3" t="s">
        <v>141</v>
      </c>
      <c r="G63" s="3" t="s">
        <v>142</v>
      </c>
      <c r="H63" s="3" t="s">
        <v>143</v>
      </c>
      <c r="I63" s="3" t="s">
        <v>144</v>
      </c>
      <c r="J63" s="3" t="s">
        <v>145</v>
      </c>
      <c r="K63" s="3" t="s">
        <v>146</v>
      </c>
      <c r="L63" s="3" t="s">
        <v>147</v>
      </c>
    </row>
    <row r="64" spans="3:14">
      <c r="C64" s="193" t="s">
        <v>325</v>
      </c>
      <c r="D64" s="193" t="s">
        <v>55</v>
      </c>
      <c r="E64" s="193" t="s">
        <v>331</v>
      </c>
      <c r="F64" s="80">
        <v>31.54</v>
      </c>
      <c r="G64" s="80">
        <v>31.54</v>
      </c>
      <c r="H64" s="80">
        <v>31.54</v>
      </c>
      <c r="I64" s="80">
        <v>31.54</v>
      </c>
      <c r="J64" s="80">
        <v>31.54</v>
      </c>
      <c r="K64" s="80">
        <v>31.54</v>
      </c>
      <c r="L64" s="80">
        <v>31.54</v>
      </c>
    </row>
    <row r="65" spans="3:12">
      <c r="C65" s="193" t="s">
        <v>324</v>
      </c>
      <c r="D65" s="193" t="s">
        <v>55</v>
      </c>
      <c r="E65" s="193" t="s">
        <v>323</v>
      </c>
      <c r="F65" s="80">
        <f>F64</f>
        <v>31.54</v>
      </c>
      <c r="G65" s="80">
        <f t="shared" ref="G65:L70" si="9">G64</f>
        <v>31.54</v>
      </c>
      <c r="H65" s="80">
        <f t="shared" si="9"/>
        <v>31.54</v>
      </c>
      <c r="I65" s="80">
        <f t="shared" si="9"/>
        <v>31.54</v>
      </c>
      <c r="J65" s="80">
        <f t="shared" si="9"/>
        <v>31.54</v>
      </c>
      <c r="K65" s="80">
        <f t="shared" si="9"/>
        <v>31.54</v>
      </c>
      <c r="L65" s="80">
        <f t="shared" si="9"/>
        <v>31.54</v>
      </c>
    </row>
    <row r="66" spans="3:12">
      <c r="C66" s="193" t="s">
        <v>326</v>
      </c>
      <c r="D66" s="193" t="s">
        <v>55</v>
      </c>
      <c r="E66" s="193" t="s">
        <v>332</v>
      </c>
      <c r="F66" s="80">
        <f t="shared" ref="F66:F70" si="10">F65</f>
        <v>31.54</v>
      </c>
      <c r="G66" s="80">
        <f t="shared" si="9"/>
        <v>31.54</v>
      </c>
      <c r="H66" s="80">
        <f t="shared" si="9"/>
        <v>31.54</v>
      </c>
      <c r="I66" s="80">
        <f t="shared" si="9"/>
        <v>31.54</v>
      </c>
      <c r="J66" s="80">
        <f t="shared" si="9"/>
        <v>31.54</v>
      </c>
      <c r="K66" s="80">
        <f t="shared" si="9"/>
        <v>31.54</v>
      </c>
      <c r="L66" s="80">
        <f t="shared" si="9"/>
        <v>31.54</v>
      </c>
    </row>
    <row r="67" spans="3:12">
      <c r="C67" s="193" t="s">
        <v>327</v>
      </c>
      <c r="D67" s="193" t="s">
        <v>55</v>
      </c>
      <c r="E67" s="193" t="s">
        <v>333</v>
      </c>
      <c r="F67" s="80">
        <f t="shared" si="10"/>
        <v>31.54</v>
      </c>
      <c r="G67" s="80">
        <f t="shared" si="9"/>
        <v>31.54</v>
      </c>
      <c r="H67" s="80">
        <f t="shared" si="9"/>
        <v>31.54</v>
      </c>
      <c r="I67" s="80">
        <f t="shared" si="9"/>
        <v>31.54</v>
      </c>
      <c r="J67" s="80">
        <f t="shared" si="9"/>
        <v>31.54</v>
      </c>
      <c r="K67" s="80">
        <f t="shared" si="9"/>
        <v>31.54</v>
      </c>
      <c r="L67" s="80">
        <f t="shared" si="9"/>
        <v>31.54</v>
      </c>
    </row>
    <row r="68" spans="3:12">
      <c r="C68" s="193" t="s">
        <v>328</v>
      </c>
      <c r="D68" s="193" t="s">
        <v>55</v>
      </c>
      <c r="E68" s="193" t="s">
        <v>334</v>
      </c>
      <c r="F68" s="80">
        <f t="shared" si="10"/>
        <v>31.54</v>
      </c>
      <c r="G68" s="80">
        <f t="shared" si="9"/>
        <v>31.54</v>
      </c>
      <c r="H68" s="80">
        <f t="shared" si="9"/>
        <v>31.54</v>
      </c>
      <c r="I68" s="80">
        <f t="shared" si="9"/>
        <v>31.54</v>
      </c>
      <c r="J68" s="80">
        <f t="shared" si="9"/>
        <v>31.54</v>
      </c>
      <c r="K68" s="80">
        <f t="shared" si="9"/>
        <v>31.54</v>
      </c>
      <c r="L68" s="80">
        <f t="shared" si="9"/>
        <v>31.54</v>
      </c>
    </row>
    <row r="69" spans="3:12">
      <c r="C69" s="193" t="s">
        <v>329</v>
      </c>
      <c r="D69" s="193" t="s">
        <v>55</v>
      </c>
      <c r="E69" s="193" t="s">
        <v>335</v>
      </c>
      <c r="F69" s="80">
        <f t="shared" si="10"/>
        <v>31.54</v>
      </c>
      <c r="G69" s="80">
        <f t="shared" si="9"/>
        <v>31.54</v>
      </c>
      <c r="H69" s="80">
        <f t="shared" si="9"/>
        <v>31.54</v>
      </c>
      <c r="I69" s="80">
        <f t="shared" si="9"/>
        <v>31.54</v>
      </c>
      <c r="J69" s="80">
        <f t="shared" si="9"/>
        <v>31.54</v>
      </c>
      <c r="K69" s="80">
        <f t="shared" si="9"/>
        <v>31.54</v>
      </c>
      <c r="L69" s="80">
        <f t="shared" si="9"/>
        <v>31.54</v>
      </c>
    </row>
    <row r="70" spans="3:12">
      <c r="C70" s="193" t="s">
        <v>330</v>
      </c>
      <c r="D70" s="193" t="s">
        <v>55</v>
      </c>
      <c r="E70" s="193" t="s">
        <v>336</v>
      </c>
      <c r="F70" s="80">
        <f t="shared" si="10"/>
        <v>31.54</v>
      </c>
      <c r="G70" s="80">
        <f t="shared" si="9"/>
        <v>31.54</v>
      </c>
      <c r="H70" s="80">
        <f t="shared" si="9"/>
        <v>31.54</v>
      </c>
      <c r="I70" s="80">
        <f t="shared" si="9"/>
        <v>31.54</v>
      </c>
      <c r="J70" s="80">
        <f t="shared" si="9"/>
        <v>31.54</v>
      </c>
      <c r="K70" s="80">
        <f t="shared" si="9"/>
        <v>31.54</v>
      </c>
      <c r="L70" s="80">
        <f t="shared" si="9"/>
        <v>31.54</v>
      </c>
    </row>
  </sheetData>
  <hyperlinks>
    <hyperlink ref="O4" r:id="rId1" xr:uid="{AD664FBC-9040-4957-9458-986BC05106CF}"/>
    <hyperlink ref="O9" r:id="rId2" location=":~:text=Here%E2%80%99s%20a%20general%20guideline%20for%20the%20typical%20wattage,Large-sized%20TVs%20%2855%20inches%20and%20above%29%3A%2070-250%20watts" xr:uid="{DA466815-4C89-4415-A7F9-0C423FB8C6DD}"/>
    <hyperlink ref="O7" r:id="rId3" xr:uid="{9D9E7ECF-3850-4446-A419-ED6ED17D1A10}"/>
    <hyperlink ref="O6" r:id="rId4" xr:uid="{764D3309-2E78-4607-8762-EF95D0E6C1E4}"/>
    <hyperlink ref="O3" r:id="rId5" xr:uid="{4E11C47A-FCEC-41D6-B6FF-5012D58F5D71}"/>
    <hyperlink ref="O5" r:id="rId6" xr:uid="{08AB2798-8368-4D21-9F80-01E43C9FE786}"/>
    <hyperlink ref="O8" r:id="rId7" xr:uid="{BD6EED43-271C-49DC-8E7F-731584164EC8}"/>
  </hyperlinks>
  <pageMargins left="0.7" right="0.7" top="0.75" bottom="0.75" header="0.3" footer="0.3"/>
  <pageSetup orientation="portrait" r:id="rId8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EBE6C-C8DC-4179-99A5-A22BEBFD4A00}">
  <dimension ref="A2:FK35"/>
  <sheetViews>
    <sheetView topLeftCell="DO1" workbookViewId="0">
      <selection activeCell="B6" sqref="B6"/>
    </sheetView>
  </sheetViews>
  <sheetFormatPr defaultRowHeight="12.5"/>
  <cols>
    <col min="1" max="1" width="3" style="3" customWidth="1"/>
    <col min="2" max="2" width="47.1796875" style="84" customWidth="1"/>
    <col min="3" max="3" width="10.453125" style="3" customWidth="1"/>
    <col min="4" max="15" width="10.453125" style="3" hidden="1" customWidth="1"/>
    <col min="16" max="22" width="0" style="3" hidden="1" customWidth="1"/>
    <col min="23" max="23" width="8.7265625" style="3"/>
    <col min="25" max="25" width="3" style="3" customWidth="1"/>
    <col min="26" max="26" width="47" style="84" customWidth="1"/>
    <col min="27" max="27" width="10.453125" style="3" customWidth="1"/>
    <col min="28" max="39" width="10.453125" style="3" hidden="1" customWidth="1"/>
    <col min="40" max="41" width="0" style="3" hidden="1" customWidth="1"/>
    <col min="42" max="43" width="9.54296875" style="3" hidden="1" customWidth="1"/>
    <col min="44" max="46" width="0" style="3" hidden="1" customWidth="1"/>
    <col min="47" max="47" width="8.7265625" style="3"/>
    <col min="49" max="49" width="3" style="3" customWidth="1"/>
    <col min="50" max="50" width="47" style="84" customWidth="1"/>
    <col min="51" max="51" width="10.453125" style="3" customWidth="1"/>
    <col min="52" max="63" width="10.453125" style="3" hidden="1" customWidth="1"/>
    <col min="64" max="64" width="9.7265625" style="3" hidden="1" customWidth="1"/>
    <col min="65" max="65" width="10.26953125" style="3" hidden="1" customWidth="1"/>
    <col min="66" max="67" width="9.54296875" style="3" hidden="1" customWidth="1"/>
    <col min="68" max="68" width="11" style="3" hidden="1" customWidth="1"/>
    <col min="69" max="70" width="10.81640625" style="3" hidden="1" customWidth="1"/>
    <col min="71" max="71" width="10.81640625" style="3" customWidth="1"/>
    <col min="73" max="73" width="3" style="3" customWidth="1"/>
    <col min="74" max="74" width="47" style="84" customWidth="1"/>
    <col min="75" max="75" width="10.453125" style="3" customWidth="1"/>
    <col min="76" max="87" width="10.453125" style="3" hidden="1" customWidth="1"/>
    <col min="88" max="89" width="0" style="3" hidden="1" customWidth="1"/>
    <col min="90" max="91" width="9.54296875" style="3" hidden="1" customWidth="1"/>
    <col min="92" max="94" width="0" style="3" hidden="1" customWidth="1"/>
    <col min="95" max="95" width="8.7265625" style="3"/>
    <col min="97" max="97" width="3" style="3" customWidth="1"/>
    <col min="98" max="98" width="47" style="84" customWidth="1"/>
    <col min="99" max="99" width="10.453125" style="3" customWidth="1"/>
    <col min="100" max="111" width="10.453125" style="3" hidden="1" customWidth="1"/>
    <col min="112" max="113" width="0" style="3" hidden="1" customWidth="1"/>
    <col min="114" max="115" width="9.54296875" style="3" hidden="1" customWidth="1"/>
    <col min="116" max="118" width="0" style="3" hidden="1" customWidth="1"/>
    <col min="119" max="119" width="8.7265625" style="3"/>
    <col min="121" max="121" width="3" style="3" customWidth="1"/>
    <col min="122" max="122" width="30" style="84" customWidth="1"/>
    <col min="123" max="123" width="10.453125" style="3" customWidth="1"/>
    <col min="124" max="135" width="10.453125" style="3" hidden="1" customWidth="1"/>
    <col min="136" max="137" width="0" style="3" hidden="1" customWidth="1"/>
    <col min="138" max="139" width="9.54296875" style="3" hidden="1" customWidth="1"/>
    <col min="140" max="142" width="0" style="3" hidden="1" customWidth="1"/>
    <col min="143" max="143" width="8.7265625" style="3"/>
    <col min="145" max="145" width="3" style="3" customWidth="1"/>
    <col min="146" max="146" width="47.1796875" style="84" customWidth="1"/>
    <col min="147" max="147" width="10.453125" style="3" customWidth="1"/>
    <col min="148" max="159" width="10.453125" style="3" hidden="1" customWidth="1"/>
    <col min="160" max="166" width="0" style="3" hidden="1" customWidth="1"/>
    <col min="167" max="167" width="8.7265625" style="3"/>
  </cols>
  <sheetData>
    <row r="2" spans="1:167" ht="18">
      <c r="A2" s="91" t="s">
        <v>5</v>
      </c>
      <c r="B2" s="91"/>
      <c r="Y2" s="91" t="s">
        <v>231</v>
      </c>
      <c r="Z2" s="92"/>
      <c r="AW2" s="91" t="s">
        <v>231</v>
      </c>
      <c r="AX2" s="92"/>
      <c r="BU2" s="91" t="s">
        <v>231</v>
      </c>
      <c r="BV2" s="92"/>
      <c r="CS2" s="91" t="s">
        <v>231</v>
      </c>
      <c r="CT2" s="92"/>
      <c r="DQ2" s="91" t="s">
        <v>231</v>
      </c>
      <c r="DR2" s="92"/>
      <c r="EO2" s="91" t="s">
        <v>5</v>
      </c>
      <c r="EP2" s="91"/>
    </row>
    <row r="5" spans="1:167" ht="18">
      <c r="A5" s="86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7.5">
      <c r="A7" s="85" t="s">
        <v>7</v>
      </c>
      <c r="C7" s="5"/>
      <c r="D7" s="5"/>
      <c r="E7" s="5"/>
      <c r="Y7" s="85" t="s">
        <v>232</v>
      </c>
      <c r="AA7" s="5"/>
      <c r="AB7" s="5"/>
      <c r="AC7" s="5"/>
      <c r="AW7" s="85" t="s">
        <v>234</v>
      </c>
      <c r="AY7" s="5"/>
      <c r="AZ7" s="5"/>
      <c r="BA7" s="5"/>
      <c r="BU7" s="85" t="s">
        <v>235</v>
      </c>
      <c r="BW7" s="5"/>
      <c r="BX7" s="5"/>
      <c r="BY7" s="5"/>
      <c r="CS7" s="85" t="s">
        <v>236</v>
      </c>
      <c r="CU7" s="5"/>
      <c r="CV7" s="5"/>
      <c r="CW7" s="5"/>
      <c r="DQ7" s="85" t="s">
        <v>237</v>
      </c>
      <c r="DS7" s="5"/>
      <c r="DT7" s="5"/>
      <c r="DU7" s="5"/>
      <c r="EO7" s="85" t="s">
        <v>140</v>
      </c>
      <c r="EQ7" s="5"/>
      <c r="ER7" s="5"/>
      <c r="ES7" s="5"/>
    </row>
    <row r="8" spans="1:167" ht="15.5">
      <c r="A8" s="85" t="s">
        <v>345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5" t="s">
        <v>345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5" t="s">
        <v>345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5" t="s">
        <v>345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5" t="s">
        <v>345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5" t="s">
        <v>345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5" t="s">
        <v>345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 ht="13">
      <c r="A13" s="7"/>
      <c r="B13" s="13" t="s">
        <v>346</v>
      </c>
      <c r="C13" s="22">
        <v>13.454789</v>
      </c>
      <c r="D13" s="22">
        <v>13.748810000000001</v>
      </c>
      <c r="E13" s="22">
        <v>13.750311</v>
      </c>
      <c r="F13" s="22">
        <v>13.614416</v>
      </c>
      <c r="G13" s="22">
        <v>13.479158</v>
      </c>
      <c r="H13" s="22">
        <v>13.762164</v>
      </c>
      <c r="I13" s="22">
        <v>13.859280999999999</v>
      </c>
      <c r="J13" s="22">
        <v>13.735471</v>
      </c>
      <c r="K13" s="22">
        <v>13.395198000000001</v>
      </c>
      <c r="L13" s="22">
        <v>13.327534999999999</v>
      </c>
      <c r="M13" s="22">
        <v>13.344951999999999</v>
      </c>
      <c r="N13" s="22">
        <v>13.324947</v>
      </c>
      <c r="O13" s="22">
        <v>14.01642</v>
      </c>
      <c r="P13" s="22">
        <v>14.258419999999999</v>
      </c>
      <c r="Q13" s="22">
        <v>13.510535000000001</v>
      </c>
      <c r="R13" s="22">
        <v>13.114224999999999</v>
      </c>
      <c r="S13" s="22">
        <v>13.299936000000001</v>
      </c>
      <c r="T13" s="22">
        <v>12.742549</v>
      </c>
      <c r="U13" s="22">
        <v>13.714916000000001</v>
      </c>
      <c r="V13" s="22">
        <v>13.327510999999999</v>
      </c>
      <c r="W13" s="22">
        <v>14.1791</v>
      </c>
      <c r="Y13" s="7"/>
      <c r="Z13" s="13" t="s">
        <v>346</v>
      </c>
      <c r="AA13" s="22">
        <v>48.355162</v>
      </c>
      <c r="AB13" s="22">
        <v>48.705072000000001</v>
      </c>
      <c r="AC13" s="22">
        <v>49.230111000000001</v>
      </c>
      <c r="AD13" s="22">
        <v>50.452489999999997</v>
      </c>
      <c r="AE13" s="22">
        <v>50.713422000000001</v>
      </c>
      <c r="AF13" s="22">
        <v>49.969411000000001</v>
      </c>
      <c r="AG13" s="22">
        <v>52.000934000000001</v>
      </c>
      <c r="AH13" s="22">
        <v>51.979928000000001</v>
      </c>
      <c r="AI13" s="22">
        <v>52.926414999999999</v>
      </c>
      <c r="AJ13" s="22">
        <v>54.218169000000003</v>
      </c>
      <c r="AK13" s="22">
        <v>53.084924000000001</v>
      </c>
      <c r="AL13" s="22">
        <v>54.904933</v>
      </c>
      <c r="AM13" s="22">
        <v>55.844607000000003</v>
      </c>
      <c r="AN13" s="22">
        <v>57.382066000000002</v>
      </c>
      <c r="AO13" s="22">
        <v>59.313918000000001</v>
      </c>
      <c r="AP13" s="22">
        <v>57.081283999999997</v>
      </c>
      <c r="AQ13" s="22">
        <v>56.626024000000001</v>
      </c>
      <c r="AR13" s="22">
        <v>55.980637000000002</v>
      </c>
      <c r="AS13" s="22">
        <v>58.004818999999998</v>
      </c>
      <c r="AT13" s="22">
        <v>58.398805000000003</v>
      </c>
      <c r="AU13" s="22">
        <v>62.209820000000001</v>
      </c>
      <c r="AW13" s="7"/>
      <c r="AX13" s="13" t="s">
        <v>346</v>
      </c>
      <c r="AY13" s="22">
        <v>61.844149000000002</v>
      </c>
      <c r="AZ13" s="22">
        <v>63.890934000000001</v>
      </c>
      <c r="BA13" s="22">
        <v>60.482748999999998</v>
      </c>
      <c r="BB13" s="22">
        <v>61.946669</v>
      </c>
      <c r="BC13" s="22">
        <v>64.826505999999995</v>
      </c>
      <c r="BD13" s="22">
        <v>60.616106000000002</v>
      </c>
      <c r="BE13" s="22">
        <v>61.323492999999999</v>
      </c>
      <c r="BF13" s="22">
        <v>60.695245</v>
      </c>
      <c r="BG13" s="22">
        <v>61.960847999999999</v>
      </c>
      <c r="BH13" s="22">
        <v>64.432648</v>
      </c>
      <c r="BI13" s="22">
        <v>64.757268999999994</v>
      </c>
      <c r="BJ13" s="22">
        <v>64.090172999999993</v>
      </c>
      <c r="BK13" s="22">
        <v>66.048029999999997</v>
      </c>
      <c r="BL13" s="22">
        <v>66.719144</v>
      </c>
      <c r="BM13" s="22">
        <v>65.574316999999994</v>
      </c>
      <c r="BN13" s="22">
        <v>66.903829000000002</v>
      </c>
      <c r="BO13" s="22">
        <v>61.586903999999997</v>
      </c>
      <c r="BP13" s="22">
        <v>62.230953</v>
      </c>
      <c r="BQ13" s="22">
        <v>61.214455999999998</v>
      </c>
      <c r="BR13" s="22">
        <v>62.164526000000002</v>
      </c>
      <c r="BS13" s="22">
        <v>63.938434000000001</v>
      </c>
      <c r="BU13" s="7"/>
      <c r="BV13" s="13" t="s">
        <v>346</v>
      </c>
      <c r="BW13" s="22">
        <v>7.1183509999999997</v>
      </c>
      <c r="BX13" s="22">
        <v>7.2370409999999996</v>
      </c>
      <c r="BY13" s="22">
        <v>7.2647560000000002</v>
      </c>
      <c r="BZ13" s="22">
        <v>7.3562900000000004</v>
      </c>
      <c r="CA13" s="22">
        <v>7.6119729999999999</v>
      </c>
      <c r="CB13" s="22">
        <v>7.6707999999999998</v>
      </c>
      <c r="CC13" s="22">
        <v>6.9504260000000002</v>
      </c>
      <c r="CD13" s="22">
        <v>8.8336950000000005</v>
      </c>
      <c r="CE13" s="22">
        <v>8.8975580000000001</v>
      </c>
      <c r="CF13" s="22">
        <v>9.2967890000000004</v>
      </c>
      <c r="CG13" s="22">
        <v>9.0911989999999996</v>
      </c>
      <c r="CH13" s="22">
        <v>9.1102989999999995</v>
      </c>
      <c r="CI13" s="22">
        <v>9.9245859999999997</v>
      </c>
      <c r="CJ13" s="22">
        <v>9.7472440000000002</v>
      </c>
      <c r="CK13" s="22">
        <v>9.701098</v>
      </c>
      <c r="CL13" s="22">
        <v>9.6876529999999992</v>
      </c>
      <c r="CM13" s="22">
        <v>9.4391649999999991</v>
      </c>
      <c r="CN13" s="22">
        <v>9.6516669999999998</v>
      </c>
      <c r="CO13" s="22">
        <v>9.8397749999999995</v>
      </c>
      <c r="CP13" s="22">
        <v>9.8289410000000004</v>
      </c>
      <c r="CQ13" s="22">
        <v>10.119953000000001</v>
      </c>
      <c r="CS13" s="7"/>
      <c r="CT13" s="13" t="s">
        <v>346</v>
      </c>
      <c r="CU13" s="22">
        <v>5.4605769999999998</v>
      </c>
      <c r="CV13" s="22">
        <v>5.5216419999999999</v>
      </c>
      <c r="CW13" s="22">
        <v>5.520734</v>
      </c>
      <c r="CX13" s="22">
        <v>5.5890279999999999</v>
      </c>
      <c r="CY13" s="22">
        <v>5.7068349999999999</v>
      </c>
      <c r="CZ13" s="22">
        <v>5.7655669999999999</v>
      </c>
      <c r="DA13" s="22">
        <v>5.7641119999999999</v>
      </c>
      <c r="DB13" s="22">
        <v>5.9098889999999997</v>
      </c>
      <c r="DC13" s="22">
        <v>6.0820309999999997</v>
      </c>
      <c r="DD13" s="22">
        <v>6.3602090000000002</v>
      </c>
      <c r="DE13" s="22">
        <v>6.6262499999999998</v>
      </c>
      <c r="DF13" s="22">
        <v>6.7478319999999998</v>
      </c>
      <c r="DG13" s="22">
        <v>6.5123740000000003</v>
      </c>
      <c r="DH13" s="22">
        <v>6.9464300000000003</v>
      </c>
      <c r="DI13" s="22">
        <v>7.0555349999999999</v>
      </c>
      <c r="DJ13" s="22">
        <v>6.9684939999999997</v>
      </c>
      <c r="DK13" s="22">
        <v>6.8744680000000002</v>
      </c>
      <c r="DL13" s="22">
        <v>6.8178159999999997</v>
      </c>
      <c r="DM13" s="22">
        <v>6.7221570000000002</v>
      </c>
      <c r="DN13" s="22">
        <v>6.6154599999999997</v>
      </c>
      <c r="DO13" s="22">
        <v>6.780106</v>
      </c>
      <c r="DQ13" s="7"/>
      <c r="DR13" s="13" t="s">
        <v>346</v>
      </c>
      <c r="DS13" s="22">
        <v>16.371148000000002</v>
      </c>
      <c r="DT13" s="22">
        <v>17.758458000000001</v>
      </c>
      <c r="DU13" s="22">
        <v>17.948250000000002</v>
      </c>
      <c r="DV13" s="22">
        <v>16.843408</v>
      </c>
      <c r="DW13" s="22">
        <v>17.075158999999999</v>
      </c>
      <c r="DX13" s="22">
        <v>17.365945</v>
      </c>
      <c r="DY13" s="22">
        <v>17.920086000000001</v>
      </c>
      <c r="DZ13" s="22">
        <v>18.478491000000002</v>
      </c>
      <c r="EA13" s="22">
        <v>18.738503999999999</v>
      </c>
      <c r="EB13" s="22">
        <v>18.693968999999999</v>
      </c>
      <c r="EC13" s="22">
        <v>18.830186999999999</v>
      </c>
      <c r="ED13" s="22">
        <v>19.217233</v>
      </c>
      <c r="EE13" s="22">
        <v>19.3385</v>
      </c>
      <c r="EF13" s="22">
        <v>19.556547999999999</v>
      </c>
      <c r="EG13" s="22">
        <v>19.841031999999998</v>
      </c>
      <c r="EH13" s="22">
        <v>20.213999000000001</v>
      </c>
      <c r="EI13" s="22">
        <v>19.983799000000001</v>
      </c>
      <c r="EJ13" s="22">
        <v>20.007068</v>
      </c>
      <c r="EK13" s="22">
        <v>19.598545999999999</v>
      </c>
      <c r="EL13" s="22">
        <v>20.776689000000001</v>
      </c>
      <c r="EM13" s="22">
        <v>22.089604000000001</v>
      </c>
      <c r="EO13" s="7"/>
      <c r="EP13" s="13" t="s">
        <v>346</v>
      </c>
      <c r="EQ13" s="22">
        <v>23.735258000000002</v>
      </c>
      <c r="ER13" s="22">
        <v>23.796315</v>
      </c>
      <c r="ES13" s="22">
        <v>24.545310000000001</v>
      </c>
      <c r="ET13" s="22">
        <v>24.658714</v>
      </c>
      <c r="EU13" s="22">
        <v>26.243236</v>
      </c>
      <c r="EV13" s="22">
        <v>26.086186000000001</v>
      </c>
      <c r="EW13" s="22">
        <v>25.884323999999999</v>
      </c>
      <c r="EX13" s="22">
        <v>26.020614999999999</v>
      </c>
      <c r="EY13" s="22">
        <v>27.058624999999999</v>
      </c>
      <c r="EZ13" s="22">
        <v>27.020489000000001</v>
      </c>
      <c r="FA13" s="22">
        <v>26.966260999999999</v>
      </c>
      <c r="FB13" s="22">
        <v>26.741427999999999</v>
      </c>
      <c r="FC13" s="22">
        <v>27.047789999999999</v>
      </c>
      <c r="FD13" s="22">
        <v>27.751086000000001</v>
      </c>
      <c r="FE13" s="22">
        <v>28.307385</v>
      </c>
      <c r="FF13" s="22">
        <v>26.791713999999999</v>
      </c>
      <c r="FG13" s="22">
        <v>27.310969</v>
      </c>
      <c r="FH13" s="22">
        <v>29.392084000000001</v>
      </c>
      <c r="FI13" s="22">
        <v>27.813282000000001</v>
      </c>
      <c r="FJ13" s="22">
        <v>28.009087000000001</v>
      </c>
      <c r="FK13" s="22">
        <v>29.498608000000001</v>
      </c>
    </row>
    <row r="14" spans="1:167" ht="13">
      <c r="B14" s="19" t="s">
        <v>10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Z14" s="19" t="s">
        <v>10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X14" s="19" t="s">
        <v>10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V14" s="19" t="s">
        <v>10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10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10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10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11</v>
      </c>
      <c r="C15" s="17">
        <v>13.454789</v>
      </c>
      <c r="D15" s="17">
        <v>13.748810000000001</v>
      </c>
      <c r="E15" s="17">
        <v>13.750311</v>
      </c>
      <c r="F15" s="17">
        <v>13.614416</v>
      </c>
      <c r="G15" s="17">
        <v>13.479158</v>
      </c>
      <c r="H15" s="17">
        <v>13.762164</v>
      </c>
      <c r="I15" s="17">
        <v>13.859280999999999</v>
      </c>
      <c r="J15" s="17">
        <v>13.728336000000001</v>
      </c>
      <c r="K15" s="17">
        <v>13.379096000000001</v>
      </c>
      <c r="L15" s="17">
        <v>13.269206000000001</v>
      </c>
      <c r="M15" s="17">
        <v>13.283613000000001</v>
      </c>
      <c r="N15" s="17">
        <v>13.265563999999999</v>
      </c>
      <c r="O15" s="17">
        <v>13.948401</v>
      </c>
      <c r="P15" s="17">
        <v>14.16788</v>
      </c>
      <c r="Q15" s="17">
        <v>13.430717</v>
      </c>
      <c r="R15" s="17">
        <v>13.036486999999999</v>
      </c>
      <c r="S15" s="17">
        <v>13.230434000000001</v>
      </c>
      <c r="T15" s="17">
        <v>12.680902</v>
      </c>
      <c r="U15" s="17">
        <v>13.643644999999999</v>
      </c>
      <c r="V15" s="17">
        <v>13.258333</v>
      </c>
      <c r="W15" s="17">
        <v>14.110132</v>
      </c>
      <c r="Z15" s="20" t="s">
        <v>11</v>
      </c>
      <c r="AA15" s="17">
        <v>48.124701999999999</v>
      </c>
      <c r="AB15" s="17">
        <v>48.496445000000001</v>
      </c>
      <c r="AC15" s="17">
        <v>48.999893999999998</v>
      </c>
      <c r="AD15" s="17">
        <v>50.210869000000002</v>
      </c>
      <c r="AE15" s="17">
        <v>50.471809</v>
      </c>
      <c r="AF15" s="17">
        <v>49.714480000000002</v>
      </c>
      <c r="AG15" s="17">
        <v>51.741742000000002</v>
      </c>
      <c r="AH15" s="17">
        <v>51.632736000000001</v>
      </c>
      <c r="AI15" s="17">
        <v>52.456974000000002</v>
      </c>
      <c r="AJ15" s="17">
        <v>53.593919</v>
      </c>
      <c r="AK15" s="17">
        <v>52.413485000000001</v>
      </c>
      <c r="AL15" s="17">
        <v>54.174641999999999</v>
      </c>
      <c r="AM15" s="17">
        <v>55.087733999999998</v>
      </c>
      <c r="AN15" s="17">
        <v>56.655292000000003</v>
      </c>
      <c r="AO15" s="17">
        <v>58.621606999999997</v>
      </c>
      <c r="AP15" s="17">
        <v>56.387642</v>
      </c>
      <c r="AQ15" s="17">
        <v>55.894055999999999</v>
      </c>
      <c r="AR15" s="17">
        <v>55.240240999999997</v>
      </c>
      <c r="AS15" s="17">
        <v>57.233234000000003</v>
      </c>
      <c r="AT15" s="17">
        <v>57.572971000000003</v>
      </c>
      <c r="AU15" s="17">
        <v>61.385534</v>
      </c>
      <c r="AX15" s="20" t="s">
        <v>11</v>
      </c>
      <c r="AY15" s="17">
        <v>59.436383999999997</v>
      </c>
      <c r="AZ15" s="17">
        <v>61.338301999999999</v>
      </c>
      <c r="BA15" s="17">
        <v>57.918756999999999</v>
      </c>
      <c r="BB15" s="17">
        <v>59.244903000000001</v>
      </c>
      <c r="BC15" s="17">
        <v>62.063788000000002</v>
      </c>
      <c r="BD15" s="17">
        <v>57.571522999999999</v>
      </c>
      <c r="BE15" s="17">
        <v>58.125200999999997</v>
      </c>
      <c r="BF15" s="17">
        <v>57.140680000000003</v>
      </c>
      <c r="BG15" s="17">
        <v>58.184804</v>
      </c>
      <c r="BH15" s="17">
        <v>60.824800000000003</v>
      </c>
      <c r="BI15" s="17">
        <v>61.071496000000003</v>
      </c>
      <c r="BJ15" s="17">
        <v>59.989525</v>
      </c>
      <c r="BK15" s="17">
        <v>62.071066999999999</v>
      </c>
      <c r="BL15" s="17">
        <v>62.601556000000002</v>
      </c>
      <c r="BM15" s="17">
        <v>61.621073000000003</v>
      </c>
      <c r="BN15" s="17">
        <v>62.598830999999997</v>
      </c>
      <c r="BO15" s="17">
        <v>57.530158</v>
      </c>
      <c r="BP15" s="17">
        <v>58.137709000000001</v>
      </c>
      <c r="BQ15" s="17">
        <v>56.301727</v>
      </c>
      <c r="BR15" s="17">
        <v>58.122639999999997</v>
      </c>
      <c r="BS15" s="17">
        <v>59.851027000000002</v>
      </c>
      <c r="BV15" s="20" t="s">
        <v>11</v>
      </c>
      <c r="BW15" s="17">
        <v>6.9913759999999998</v>
      </c>
      <c r="BX15" s="17">
        <v>7.1178350000000004</v>
      </c>
      <c r="BY15" s="17">
        <v>7.1467729999999996</v>
      </c>
      <c r="BZ15" s="17">
        <v>7.2335140000000004</v>
      </c>
      <c r="CA15" s="17">
        <v>7.4896890000000003</v>
      </c>
      <c r="CB15" s="17">
        <v>7.5521339999999997</v>
      </c>
      <c r="CC15" s="17">
        <v>6.8392030000000004</v>
      </c>
      <c r="CD15" s="17">
        <v>8.7091180000000001</v>
      </c>
      <c r="CE15" s="17">
        <v>8.7655940000000001</v>
      </c>
      <c r="CF15" s="17">
        <v>9.1601809999999997</v>
      </c>
      <c r="CG15" s="17">
        <v>8.9514560000000003</v>
      </c>
      <c r="CH15" s="17">
        <v>8.9575499999999995</v>
      </c>
      <c r="CI15" s="17">
        <v>9.7447850000000003</v>
      </c>
      <c r="CJ15" s="17">
        <v>9.5760090000000009</v>
      </c>
      <c r="CK15" s="17">
        <v>9.5280710000000006</v>
      </c>
      <c r="CL15" s="17">
        <v>9.5176789999999993</v>
      </c>
      <c r="CM15" s="17">
        <v>9.2617799999999999</v>
      </c>
      <c r="CN15" s="17">
        <v>9.4611429999999999</v>
      </c>
      <c r="CO15" s="17">
        <v>9.6493880000000001</v>
      </c>
      <c r="CP15" s="17">
        <v>9.642099</v>
      </c>
      <c r="CQ15" s="17">
        <v>9.924747</v>
      </c>
      <c r="CT15" s="20" t="s">
        <v>11</v>
      </c>
      <c r="CU15" s="17">
        <v>5.3521190000000001</v>
      </c>
      <c r="CV15" s="17">
        <v>5.3964860000000003</v>
      </c>
      <c r="CW15" s="17">
        <v>5.391464</v>
      </c>
      <c r="CX15" s="17">
        <v>5.4660789999999997</v>
      </c>
      <c r="CY15" s="17">
        <v>5.5669820000000003</v>
      </c>
      <c r="CZ15" s="17">
        <v>5.6149490000000002</v>
      </c>
      <c r="DA15" s="17">
        <v>5.5845200000000004</v>
      </c>
      <c r="DB15" s="17">
        <v>5.7253749999999997</v>
      </c>
      <c r="DC15" s="17">
        <v>5.8667920000000002</v>
      </c>
      <c r="DD15" s="17">
        <v>6.1326280000000004</v>
      </c>
      <c r="DE15" s="17">
        <v>6.3204969999999996</v>
      </c>
      <c r="DF15" s="17">
        <v>6.4060759999999997</v>
      </c>
      <c r="DG15" s="17">
        <v>6.1540049999999997</v>
      </c>
      <c r="DH15" s="17">
        <v>6.5169709999999998</v>
      </c>
      <c r="DI15" s="17">
        <v>6.5896549999999996</v>
      </c>
      <c r="DJ15" s="17">
        <v>6.4452090000000002</v>
      </c>
      <c r="DK15" s="17">
        <v>6.3311450000000002</v>
      </c>
      <c r="DL15" s="17">
        <v>6.2081970000000002</v>
      </c>
      <c r="DM15" s="17">
        <v>6.0876749999999999</v>
      </c>
      <c r="DN15" s="17">
        <v>5.9581840000000001</v>
      </c>
      <c r="DO15" s="17">
        <v>6.1351100000000001</v>
      </c>
      <c r="DR15" s="20" t="s">
        <v>11</v>
      </c>
      <c r="DS15" s="17">
        <v>15.393012000000001</v>
      </c>
      <c r="DT15" s="17">
        <v>16.821137</v>
      </c>
      <c r="DU15" s="17">
        <v>16.977240999999999</v>
      </c>
      <c r="DV15" s="17">
        <v>15.797032</v>
      </c>
      <c r="DW15" s="17">
        <v>15.930697</v>
      </c>
      <c r="DX15" s="17">
        <v>16.210170999999999</v>
      </c>
      <c r="DY15" s="17">
        <v>16.721439</v>
      </c>
      <c r="DZ15" s="17">
        <v>17.019839999999999</v>
      </c>
      <c r="EA15" s="17">
        <v>17.273577</v>
      </c>
      <c r="EB15" s="17">
        <v>17.301210999999999</v>
      </c>
      <c r="EC15" s="17">
        <v>17.388967000000001</v>
      </c>
      <c r="ED15" s="17">
        <v>17.675538</v>
      </c>
      <c r="EE15" s="17">
        <v>17.77216</v>
      </c>
      <c r="EF15" s="17">
        <v>18.002334999999999</v>
      </c>
      <c r="EG15" s="17">
        <v>18.320968000000001</v>
      </c>
      <c r="EH15" s="17">
        <v>18.598026999999998</v>
      </c>
      <c r="EI15" s="17">
        <v>18.590149</v>
      </c>
      <c r="EJ15" s="17">
        <v>18.325192000000001</v>
      </c>
      <c r="EK15" s="17">
        <v>17.950545000000002</v>
      </c>
      <c r="EL15" s="17">
        <v>19.149190000000001</v>
      </c>
      <c r="EM15" s="17">
        <v>20.379356000000001</v>
      </c>
      <c r="EP15" s="20" t="s">
        <v>11</v>
      </c>
      <c r="EQ15" s="17">
        <v>23.013615000000001</v>
      </c>
      <c r="ER15" s="17">
        <v>23.046354000000001</v>
      </c>
      <c r="ES15" s="17">
        <v>23.744266</v>
      </c>
      <c r="ET15" s="17">
        <v>23.835000000000001</v>
      </c>
      <c r="EU15" s="17">
        <v>25.376203</v>
      </c>
      <c r="EV15" s="17">
        <v>25.148149</v>
      </c>
      <c r="EW15" s="17">
        <v>24.890112999999999</v>
      </c>
      <c r="EX15" s="17">
        <v>24.986840000000001</v>
      </c>
      <c r="EY15" s="17">
        <v>26.012049999999999</v>
      </c>
      <c r="EZ15" s="17">
        <v>25.910914999999999</v>
      </c>
      <c r="FA15" s="17">
        <v>25.942299999999999</v>
      </c>
      <c r="FB15" s="17">
        <v>25.516055999999999</v>
      </c>
      <c r="FC15" s="17">
        <v>25.842759000000001</v>
      </c>
      <c r="FD15" s="17">
        <v>26.501622000000001</v>
      </c>
      <c r="FE15" s="17">
        <v>27.056329999999999</v>
      </c>
      <c r="FF15" s="17">
        <v>25.505775</v>
      </c>
      <c r="FG15" s="17">
        <v>25.966272</v>
      </c>
      <c r="FH15" s="17">
        <v>27.871388</v>
      </c>
      <c r="FI15" s="17">
        <v>26.427273</v>
      </c>
      <c r="FJ15" s="17">
        <v>26.588550000000001</v>
      </c>
      <c r="FK15" s="17">
        <v>27.950074000000001</v>
      </c>
    </row>
    <row r="16" spans="1:167">
      <c r="B16" s="20" t="s">
        <v>12</v>
      </c>
      <c r="C16" s="17">
        <v>0</v>
      </c>
      <c r="D16" s="17">
        <v>0</v>
      </c>
      <c r="E16" s="17">
        <v>0</v>
      </c>
      <c r="F16" s="17">
        <v>0</v>
      </c>
      <c r="G16" s="17">
        <v>0</v>
      </c>
      <c r="H16" s="17">
        <v>0</v>
      </c>
      <c r="I16" s="17">
        <v>0</v>
      </c>
      <c r="J16" s="17">
        <v>7.1349999999999998E-3</v>
      </c>
      <c r="K16" s="17">
        <v>1.6102000000000002E-2</v>
      </c>
      <c r="L16" s="17">
        <v>5.8328999999999999E-2</v>
      </c>
      <c r="M16" s="17">
        <v>6.1338999999999998E-2</v>
      </c>
      <c r="N16" s="17">
        <v>5.9383999999999999E-2</v>
      </c>
      <c r="O16" s="17">
        <v>6.8019999999999997E-2</v>
      </c>
      <c r="P16" s="17">
        <v>9.0539999999999995E-2</v>
      </c>
      <c r="Q16" s="17">
        <v>7.9818E-2</v>
      </c>
      <c r="R16" s="17">
        <v>7.7738000000000002E-2</v>
      </c>
      <c r="S16" s="17">
        <v>6.9501999999999994E-2</v>
      </c>
      <c r="T16" s="17">
        <v>6.1647E-2</v>
      </c>
      <c r="U16" s="17">
        <v>7.1271000000000001E-2</v>
      </c>
      <c r="V16" s="17">
        <v>6.9178000000000003E-2</v>
      </c>
      <c r="W16" s="17">
        <v>6.8969000000000003E-2</v>
      </c>
      <c r="Z16" s="20" t="s">
        <v>12</v>
      </c>
      <c r="AA16" s="17">
        <v>0.23046</v>
      </c>
      <c r="AB16" s="17">
        <v>0.20862600000000001</v>
      </c>
      <c r="AC16" s="17">
        <v>0.230217</v>
      </c>
      <c r="AD16" s="17">
        <v>0.241621</v>
      </c>
      <c r="AE16" s="17">
        <v>0.241614</v>
      </c>
      <c r="AF16" s="17">
        <v>0.25493100000000002</v>
      </c>
      <c r="AG16" s="17">
        <v>0.25919199999999998</v>
      </c>
      <c r="AH16" s="17">
        <v>0.347192</v>
      </c>
      <c r="AI16" s="17">
        <v>0.469441</v>
      </c>
      <c r="AJ16" s="17">
        <v>0.624251</v>
      </c>
      <c r="AK16" s="17">
        <v>0.67144000000000004</v>
      </c>
      <c r="AL16" s="17">
        <v>0.73029100000000002</v>
      </c>
      <c r="AM16" s="17">
        <v>0.75687199999999999</v>
      </c>
      <c r="AN16" s="17">
        <v>0.72677400000000003</v>
      </c>
      <c r="AO16" s="17">
        <v>0.69230999999999998</v>
      </c>
      <c r="AP16" s="17">
        <v>0.69364099999999995</v>
      </c>
      <c r="AQ16" s="17">
        <v>0.73196799999999995</v>
      </c>
      <c r="AR16" s="17">
        <v>0.74039600000000005</v>
      </c>
      <c r="AS16" s="17">
        <v>0.77158599999999999</v>
      </c>
      <c r="AT16" s="17">
        <v>0.82583399999999996</v>
      </c>
      <c r="AU16" s="17">
        <v>0.82428599999999996</v>
      </c>
      <c r="AX16" s="20" t="s">
        <v>12</v>
      </c>
      <c r="AY16" s="17">
        <v>2.4077649999999999</v>
      </c>
      <c r="AZ16" s="17">
        <v>2.552632</v>
      </c>
      <c r="BA16" s="17">
        <v>2.563993</v>
      </c>
      <c r="BB16" s="17">
        <v>2.7017660000000001</v>
      </c>
      <c r="BC16" s="17">
        <v>2.762718</v>
      </c>
      <c r="BD16" s="17">
        <v>3.0445829999999998</v>
      </c>
      <c r="BE16" s="17">
        <v>3.1982910000000002</v>
      </c>
      <c r="BF16" s="17">
        <v>3.5545650000000002</v>
      </c>
      <c r="BG16" s="17">
        <v>3.7760449999999999</v>
      </c>
      <c r="BH16" s="17">
        <v>3.6078480000000002</v>
      </c>
      <c r="BI16" s="17">
        <v>3.6857730000000002</v>
      </c>
      <c r="BJ16" s="17">
        <v>4.1006479999999996</v>
      </c>
      <c r="BK16" s="17">
        <v>3.976963</v>
      </c>
      <c r="BL16" s="17">
        <v>4.1175870000000003</v>
      </c>
      <c r="BM16" s="17">
        <v>3.9532440000000002</v>
      </c>
      <c r="BN16" s="17">
        <v>4.3049980000000003</v>
      </c>
      <c r="BO16" s="17">
        <v>4.0567460000000004</v>
      </c>
      <c r="BP16" s="17">
        <v>4.0932440000000003</v>
      </c>
      <c r="BQ16" s="17">
        <v>4.9127289999999997</v>
      </c>
      <c r="BR16" s="17">
        <v>4.0418859999999999</v>
      </c>
      <c r="BS16" s="17">
        <v>4.0874069999999998</v>
      </c>
      <c r="BV16" s="20" t="s">
        <v>12</v>
      </c>
      <c r="BW16" s="17">
        <v>0.126975</v>
      </c>
      <c r="BX16" s="17">
        <v>0.11920699999999999</v>
      </c>
      <c r="BY16" s="17">
        <v>0.117983</v>
      </c>
      <c r="BZ16" s="17">
        <v>0.122776</v>
      </c>
      <c r="CA16" s="17">
        <v>0.122284</v>
      </c>
      <c r="CB16" s="17">
        <v>0.11866599999999999</v>
      </c>
      <c r="CC16" s="17">
        <v>0.111223</v>
      </c>
      <c r="CD16" s="17">
        <v>0.12457699999999999</v>
      </c>
      <c r="CE16" s="17">
        <v>0.131963</v>
      </c>
      <c r="CF16" s="17">
        <v>0.13660900000000001</v>
      </c>
      <c r="CG16" s="17">
        <v>0.13974400000000001</v>
      </c>
      <c r="CH16" s="17">
        <v>0.152749</v>
      </c>
      <c r="CI16" s="17">
        <v>0.17980099999999999</v>
      </c>
      <c r="CJ16" s="17">
        <v>0.171235</v>
      </c>
      <c r="CK16" s="17">
        <v>0.17302699999999999</v>
      </c>
      <c r="CL16" s="17">
        <v>0.16997499999999999</v>
      </c>
      <c r="CM16" s="17">
        <v>0.17738499999999999</v>
      </c>
      <c r="CN16" s="17">
        <v>0.190524</v>
      </c>
      <c r="CO16" s="17">
        <v>0.190387</v>
      </c>
      <c r="CP16" s="17">
        <v>0.18684200000000001</v>
      </c>
      <c r="CQ16" s="17">
        <v>0.19520599999999999</v>
      </c>
      <c r="CT16" s="20" t="s">
        <v>12</v>
      </c>
      <c r="CU16" s="17">
        <v>0.108457</v>
      </c>
      <c r="CV16" s="17">
        <v>0.12515599999999999</v>
      </c>
      <c r="CW16" s="17">
        <v>0.12927</v>
      </c>
      <c r="CX16" s="17">
        <v>0.122948</v>
      </c>
      <c r="CY16" s="17">
        <v>0.13985300000000001</v>
      </c>
      <c r="CZ16" s="17">
        <v>0.150618</v>
      </c>
      <c r="DA16" s="17">
        <v>0.179592</v>
      </c>
      <c r="DB16" s="17">
        <v>0.18451400000000001</v>
      </c>
      <c r="DC16" s="17">
        <v>0.21523900000000001</v>
      </c>
      <c r="DD16" s="17">
        <v>0.22758100000000001</v>
      </c>
      <c r="DE16" s="17">
        <v>0.305753</v>
      </c>
      <c r="DF16" s="17">
        <v>0.34175499999999998</v>
      </c>
      <c r="DG16" s="17">
        <v>0.35836899999999999</v>
      </c>
      <c r="DH16" s="17">
        <v>0.42945899999999998</v>
      </c>
      <c r="DI16" s="17">
        <v>0.46588000000000002</v>
      </c>
      <c r="DJ16" s="17">
        <v>0.52328399999999997</v>
      </c>
      <c r="DK16" s="17">
        <v>0.543323</v>
      </c>
      <c r="DL16" s="17">
        <v>0.60961900000000002</v>
      </c>
      <c r="DM16" s="17">
        <v>0.63448199999999999</v>
      </c>
      <c r="DN16" s="17">
        <v>0.65727500000000005</v>
      </c>
      <c r="DO16" s="17">
        <v>0.64499600000000001</v>
      </c>
      <c r="DR16" s="20" t="s">
        <v>12</v>
      </c>
      <c r="DS16" s="17">
        <v>0.97813600000000001</v>
      </c>
      <c r="DT16" s="17">
        <v>0.93732199999999999</v>
      </c>
      <c r="DU16" s="17">
        <v>0.97100900000000001</v>
      </c>
      <c r="DV16" s="17">
        <v>1.046376</v>
      </c>
      <c r="DW16" s="17">
        <v>1.1444620000000001</v>
      </c>
      <c r="DX16" s="17">
        <v>1.155775</v>
      </c>
      <c r="DY16" s="17">
        <v>1.198647</v>
      </c>
      <c r="DZ16" s="17">
        <v>1.4586509999999999</v>
      </c>
      <c r="EA16" s="17">
        <v>1.464926</v>
      </c>
      <c r="EB16" s="17">
        <v>1.3927579999999999</v>
      </c>
      <c r="EC16" s="17">
        <v>1.441219</v>
      </c>
      <c r="ED16" s="17">
        <v>1.5416939999999999</v>
      </c>
      <c r="EE16" s="17">
        <v>1.5663400000000001</v>
      </c>
      <c r="EF16" s="17">
        <v>1.5542130000000001</v>
      </c>
      <c r="EG16" s="17">
        <v>1.5200629999999999</v>
      </c>
      <c r="EH16" s="17">
        <v>1.615972</v>
      </c>
      <c r="EI16" s="17">
        <v>1.3936500000000001</v>
      </c>
      <c r="EJ16" s="17">
        <v>1.6818770000000001</v>
      </c>
      <c r="EK16" s="17">
        <v>1.648001</v>
      </c>
      <c r="EL16" s="17">
        <v>1.6274999999999999</v>
      </c>
      <c r="EM16" s="17">
        <v>1.7102489999999999</v>
      </c>
      <c r="EP16" s="20" t="s">
        <v>12</v>
      </c>
      <c r="EQ16" s="17">
        <v>0.72164300000000003</v>
      </c>
      <c r="ER16" s="17">
        <v>0.74996099999999999</v>
      </c>
      <c r="ES16" s="17">
        <v>0.80104399999999998</v>
      </c>
      <c r="ET16" s="17">
        <v>0.82371399999999995</v>
      </c>
      <c r="EU16" s="17">
        <v>0.86703300000000005</v>
      </c>
      <c r="EV16" s="17">
        <v>0.93803700000000001</v>
      </c>
      <c r="EW16" s="17">
        <v>0.99421099999999996</v>
      </c>
      <c r="EX16" s="17">
        <v>1.0337750000000001</v>
      </c>
      <c r="EY16" s="17">
        <v>1.046576</v>
      </c>
      <c r="EZ16" s="17">
        <v>1.1095740000000001</v>
      </c>
      <c r="FA16" s="17">
        <v>1.0239609999999999</v>
      </c>
      <c r="FB16" s="17">
        <v>1.2253719999999999</v>
      </c>
      <c r="FC16" s="17">
        <v>1.2050320000000001</v>
      </c>
      <c r="FD16" s="17">
        <v>1.2494639999999999</v>
      </c>
      <c r="FE16" s="17">
        <v>1.251055</v>
      </c>
      <c r="FF16" s="17">
        <v>1.2859389999999999</v>
      </c>
      <c r="FG16" s="17">
        <v>1.3446959999999999</v>
      </c>
      <c r="FH16" s="17">
        <v>1.520696</v>
      </c>
      <c r="FI16" s="17">
        <v>1.386009</v>
      </c>
      <c r="FJ16" s="17">
        <v>1.4205369999999999</v>
      </c>
      <c r="FK16" s="17">
        <v>1.5485329999999999</v>
      </c>
    </row>
    <row r="17" spans="1:167">
      <c r="B17" s="10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Z17" s="10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X17" s="10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V17" s="10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T17" s="10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R17" s="10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P17" s="10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</row>
    <row r="18" spans="1:167" ht="13">
      <c r="B18" s="19" t="s">
        <v>16</v>
      </c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Z18" s="19" t="s">
        <v>16</v>
      </c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X18" s="19" t="s">
        <v>16</v>
      </c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V18" s="19" t="s">
        <v>16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T18" s="19" t="s">
        <v>16</v>
      </c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R18" s="19" t="s">
        <v>16</v>
      </c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P18" s="19" t="s">
        <v>16</v>
      </c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</row>
    <row r="19" spans="1:167">
      <c r="B19" s="20" t="s">
        <v>11</v>
      </c>
      <c r="C19" s="17">
        <v>100</v>
      </c>
      <c r="D19" s="17">
        <v>100</v>
      </c>
      <c r="E19" s="17">
        <v>100</v>
      </c>
      <c r="F19" s="17">
        <v>100</v>
      </c>
      <c r="G19" s="17">
        <v>100</v>
      </c>
      <c r="H19" s="17">
        <v>100</v>
      </c>
      <c r="I19" s="17">
        <v>100</v>
      </c>
      <c r="J19" s="17">
        <v>99.948054999999997</v>
      </c>
      <c r="K19" s="17">
        <v>99.879789000000002</v>
      </c>
      <c r="L19" s="17">
        <v>99.562342000000001</v>
      </c>
      <c r="M19" s="17">
        <v>99.540361000000004</v>
      </c>
      <c r="N19" s="17">
        <v>99.554343000000003</v>
      </c>
      <c r="O19" s="17">
        <v>99.514714999999995</v>
      </c>
      <c r="P19" s="17">
        <v>99.365005999999994</v>
      </c>
      <c r="Q19" s="17">
        <v>99.409212999999994</v>
      </c>
      <c r="R19" s="17">
        <v>99.407222000000004</v>
      </c>
      <c r="S19" s="17">
        <v>99.477428000000003</v>
      </c>
      <c r="T19" s="17">
        <v>99.516212999999993</v>
      </c>
      <c r="U19" s="17">
        <v>99.480339999999998</v>
      </c>
      <c r="V19" s="17">
        <v>99.480936</v>
      </c>
      <c r="W19" s="17">
        <v>99.513589999999994</v>
      </c>
      <c r="Z19" s="20" t="s">
        <v>11</v>
      </c>
      <c r="AA19" s="17">
        <v>99.523402000000004</v>
      </c>
      <c r="AB19" s="17">
        <v>99.571653999999995</v>
      </c>
      <c r="AC19" s="17">
        <v>99.532364999999999</v>
      </c>
      <c r="AD19" s="17">
        <v>99.521090999999998</v>
      </c>
      <c r="AE19" s="17">
        <v>99.523570000000007</v>
      </c>
      <c r="AF19" s="17">
        <v>99.489825999999994</v>
      </c>
      <c r="AG19" s="17">
        <v>99.501564000000002</v>
      </c>
      <c r="AH19" s="17">
        <v>99.332065</v>
      </c>
      <c r="AI19" s="17">
        <v>99.113029999999995</v>
      </c>
      <c r="AJ19" s="17">
        <v>98.848631999999995</v>
      </c>
      <c r="AK19" s="17">
        <v>98.735159999999993</v>
      </c>
      <c r="AL19" s="17">
        <v>98.669899000000001</v>
      </c>
      <c r="AM19" s="17">
        <v>98.644681000000006</v>
      </c>
      <c r="AN19" s="17">
        <v>98.733446999999998</v>
      </c>
      <c r="AO19" s="17">
        <v>98.832802999999998</v>
      </c>
      <c r="AP19" s="17">
        <v>98.784818000000001</v>
      </c>
      <c r="AQ19" s="17">
        <v>98.707363999999998</v>
      </c>
      <c r="AR19" s="17">
        <v>98.677408</v>
      </c>
      <c r="AS19" s="17">
        <v>98.669791000000004</v>
      </c>
      <c r="AT19" s="17">
        <v>98.585870999999997</v>
      </c>
      <c r="AU19" s="17">
        <v>98.674989999999994</v>
      </c>
      <c r="AX19" s="20" t="s">
        <v>11</v>
      </c>
      <c r="AY19" s="17">
        <v>96.106722000000005</v>
      </c>
      <c r="AZ19" s="17">
        <v>96.004704000000004</v>
      </c>
      <c r="BA19" s="17">
        <v>95.760786999999993</v>
      </c>
      <c r="BB19" s="17">
        <v>95.638560999999996</v>
      </c>
      <c r="BC19" s="17">
        <v>95.738288999999995</v>
      </c>
      <c r="BD19" s="17">
        <v>94.977271000000002</v>
      </c>
      <c r="BE19" s="17">
        <v>94.784558000000004</v>
      </c>
      <c r="BF19" s="17">
        <v>94.143585999999999</v>
      </c>
      <c r="BG19" s="17">
        <v>93.905756999999994</v>
      </c>
      <c r="BH19" s="17">
        <v>94.400589999999994</v>
      </c>
      <c r="BI19" s="17">
        <v>94.308324999999996</v>
      </c>
      <c r="BJ19" s="17">
        <v>93.601752000000005</v>
      </c>
      <c r="BK19" s="17">
        <v>93.978680999999995</v>
      </c>
      <c r="BL19" s="17">
        <v>93.828477000000007</v>
      </c>
      <c r="BM19" s="17">
        <v>93.971352999999993</v>
      </c>
      <c r="BN19" s="17">
        <v>93.565393</v>
      </c>
      <c r="BO19" s="17">
        <v>93.412972999999994</v>
      </c>
      <c r="BP19" s="17">
        <v>93.422494999999998</v>
      </c>
      <c r="BQ19" s="17">
        <v>91.974560999999994</v>
      </c>
      <c r="BR19" s="17">
        <v>93.498082999999994</v>
      </c>
      <c r="BS19" s="17">
        <v>93.607276999999996</v>
      </c>
      <c r="BV19" s="20" t="s">
        <v>11</v>
      </c>
      <c r="BW19" s="17">
        <v>98.216226000000006</v>
      </c>
      <c r="BX19" s="17">
        <v>98.352828000000002</v>
      </c>
      <c r="BY19" s="17">
        <v>98.375957</v>
      </c>
      <c r="BZ19" s="17">
        <v>98.331010000000006</v>
      </c>
      <c r="CA19" s="17">
        <v>98.393525999999994</v>
      </c>
      <c r="CB19" s="17">
        <v>98.453018999999998</v>
      </c>
      <c r="CC19" s="17">
        <v>98.399764000000005</v>
      </c>
      <c r="CD19" s="17">
        <v>98.589751000000007</v>
      </c>
      <c r="CE19" s="17">
        <v>98.516857999999999</v>
      </c>
      <c r="CF19" s="17">
        <v>98.530580999999998</v>
      </c>
      <c r="CG19" s="17">
        <v>98.462867000000003</v>
      </c>
      <c r="CH19" s="17">
        <v>98.323335999999998</v>
      </c>
      <c r="CI19" s="17">
        <v>98.188322999999997</v>
      </c>
      <c r="CJ19" s="17">
        <v>98.243249000000006</v>
      </c>
      <c r="CK19" s="17">
        <v>98.216414</v>
      </c>
      <c r="CL19" s="17">
        <v>98.245450000000005</v>
      </c>
      <c r="CM19" s="17">
        <v>98.120756</v>
      </c>
      <c r="CN19" s="17">
        <v>98.025998999999999</v>
      </c>
      <c r="CO19" s="17">
        <v>98.065127000000004</v>
      </c>
      <c r="CP19" s="17">
        <v>98.099061000000006</v>
      </c>
      <c r="CQ19" s="17">
        <v>98.071079999999995</v>
      </c>
      <c r="CT19" s="20" t="s">
        <v>11</v>
      </c>
      <c r="CU19" s="17">
        <v>98.013812000000001</v>
      </c>
      <c r="CV19" s="17">
        <v>97.733362</v>
      </c>
      <c r="CW19" s="17">
        <v>97.658462999999998</v>
      </c>
      <c r="CX19" s="17">
        <v>97.800184000000002</v>
      </c>
      <c r="CY19" s="17">
        <v>97.549381999999994</v>
      </c>
      <c r="CZ19" s="17">
        <v>97.387631999999996</v>
      </c>
      <c r="DA19" s="17">
        <v>96.884303000000003</v>
      </c>
      <c r="DB19" s="17">
        <v>96.877870999999999</v>
      </c>
      <c r="DC19" s="17">
        <v>96.461065000000005</v>
      </c>
      <c r="DD19" s="17">
        <v>96.421802999999997</v>
      </c>
      <c r="DE19" s="17">
        <v>95.385729999999995</v>
      </c>
      <c r="DF19" s="17">
        <v>94.935333</v>
      </c>
      <c r="DG19" s="17">
        <v>94.497100000000003</v>
      </c>
      <c r="DH19" s="17">
        <v>93.817556999999994</v>
      </c>
      <c r="DI19" s="17">
        <v>93.396955000000005</v>
      </c>
      <c r="DJ19" s="17">
        <v>92.490713999999997</v>
      </c>
      <c r="DK19" s="17">
        <v>92.096514999999997</v>
      </c>
      <c r="DL19" s="17">
        <v>91.058437999999995</v>
      </c>
      <c r="DM19" s="17">
        <v>90.561329999999998</v>
      </c>
      <c r="DN19" s="17">
        <v>90.064554000000001</v>
      </c>
      <c r="DO19" s="17">
        <v>90.486940000000004</v>
      </c>
      <c r="DR19" s="20" t="s">
        <v>11</v>
      </c>
      <c r="DS19" s="17">
        <v>94.025244999999998</v>
      </c>
      <c r="DT19" s="17">
        <v>94.721829</v>
      </c>
      <c r="DU19" s="17">
        <v>94.589951999999997</v>
      </c>
      <c r="DV19" s="17">
        <v>93.787621999999999</v>
      </c>
      <c r="DW19" s="17">
        <v>93.297504000000004</v>
      </c>
      <c r="DX19" s="17">
        <v>93.344592000000006</v>
      </c>
      <c r="DY19" s="17">
        <v>93.311154999999999</v>
      </c>
      <c r="DZ19" s="17">
        <v>92.106223</v>
      </c>
      <c r="EA19" s="17">
        <v>92.182265000000001</v>
      </c>
      <c r="EB19" s="17">
        <v>92.549695</v>
      </c>
      <c r="EC19" s="17">
        <v>92.346227999999996</v>
      </c>
      <c r="ED19" s="17">
        <v>91.977542</v>
      </c>
      <c r="EE19" s="17">
        <v>91.900406000000004</v>
      </c>
      <c r="EF19" s="17">
        <v>92.052721000000005</v>
      </c>
      <c r="EG19" s="17">
        <v>92.338787999999994</v>
      </c>
      <c r="EH19" s="17">
        <v>92.005677000000006</v>
      </c>
      <c r="EI19" s="17">
        <v>93.026099000000002</v>
      </c>
      <c r="EJ19" s="17">
        <v>91.593586999999999</v>
      </c>
      <c r="EK19" s="17">
        <v>91.591206999999997</v>
      </c>
      <c r="EL19" s="17">
        <v>92.166703999999996</v>
      </c>
      <c r="EM19" s="17">
        <v>92.257676000000004</v>
      </c>
      <c r="EP19" s="20" t="s">
        <v>11</v>
      </c>
      <c r="EQ19" s="17">
        <v>96.959614999999999</v>
      </c>
      <c r="ER19" s="17">
        <v>96.848416</v>
      </c>
      <c r="ES19" s="17">
        <v>96.736467000000005</v>
      </c>
      <c r="ET19" s="17">
        <v>96.659542000000002</v>
      </c>
      <c r="EU19" s="17">
        <v>96.696166000000005</v>
      </c>
      <c r="EV19" s="17">
        <v>96.404087000000004</v>
      </c>
      <c r="EW19" s="17">
        <v>96.159021999999993</v>
      </c>
      <c r="EX19" s="17">
        <v>96.027090999999999</v>
      </c>
      <c r="EY19" s="17">
        <v>96.132192000000003</v>
      </c>
      <c r="EZ19" s="17">
        <v>95.893583000000007</v>
      </c>
      <c r="FA19" s="17">
        <v>96.202809000000002</v>
      </c>
      <c r="FB19" s="17">
        <v>95.417702000000006</v>
      </c>
      <c r="FC19" s="17">
        <v>95.544805999999994</v>
      </c>
      <c r="FD19" s="17">
        <v>95.497602999999998</v>
      </c>
      <c r="FE19" s="17">
        <v>95.580465000000004</v>
      </c>
      <c r="FF19" s="17">
        <v>95.200236000000004</v>
      </c>
      <c r="FG19" s="17">
        <v>95.076350000000005</v>
      </c>
      <c r="FH19" s="17">
        <v>94.826171000000002</v>
      </c>
      <c r="FI19" s="17">
        <v>95.016737000000006</v>
      </c>
      <c r="FJ19" s="17">
        <v>94.928297999999998</v>
      </c>
      <c r="FK19" s="17">
        <v>94.750487000000007</v>
      </c>
    </row>
    <row r="20" spans="1:167">
      <c r="B20" s="20" t="s">
        <v>12</v>
      </c>
      <c r="C20" s="17">
        <v>0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5.1944999999999998E-2</v>
      </c>
      <c r="K20" s="17">
        <v>0.120211</v>
      </c>
      <c r="L20" s="17">
        <v>0.43765799999999999</v>
      </c>
      <c r="M20" s="17">
        <v>0.45963900000000002</v>
      </c>
      <c r="N20" s="17">
        <v>0.44565700000000003</v>
      </c>
      <c r="O20" s="17">
        <v>0.48528500000000002</v>
      </c>
      <c r="P20" s="17">
        <v>0.63499399999999995</v>
      </c>
      <c r="Q20" s="17">
        <v>0.59078699999999995</v>
      </c>
      <c r="R20" s="17">
        <v>0.59277800000000003</v>
      </c>
      <c r="S20" s="17">
        <v>0.52257200000000004</v>
      </c>
      <c r="T20" s="17">
        <v>0.48378700000000002</v>
      </c>
      <c r="U20" s="17">
        <v>0.51966000000000001</v>
      </c>
      <c r="V20" s="17">
        <v>0.51906399999999997</v>
      </c>
      <c r="W20" s="17">
        <v>0.48641000000000001</v>
      </c>
      <c r="Z20" s="20" t="s">
        <v>12</v>
      </c>
      <c r="AA20" s="17">
        <v>0.47659800000000002</v>
      </c>
      <c r="AB20" s="17">
        <v>0.428346</v>
      </c>
      <c r="AC20" s="17">
        <v>0.46763500000000002</v>
      </c>
      <c r="AD20" s="17">
        <v>0.47890899999999997</v>
      </c>
      <c r="AE20" s="17">
        <v>0.47643000000000002</v>
      </c>
      <c r="AF20" s="17">
        <v>0.51017400000000002</v>
      </c>
      <c r="AG20" s="17">
        <v>0.49843599999999999</v>
      </c>
      <c r="AH20" s="17">
        <v>0.66793499999999995</v>
      </c>
      <c r="AI20" s="17">
        <v>0.88697000000000004</v>
      </c>
      <c r="AJ20" s="17">
        <v>1.1513679999999999</v>
      </c>
      <c r="AK20" s="17">
        <v>1.26484</v>
      </c>
      <c r="AL20" s="17">
        <v>1.330101</v>
      </c>
      <c r="AM20" s="17">
        <v>1.3553189999999999</v>
      </c>
      <c r="AN20" s="17">
        <v>1.266553</v>
      </c>
      <c r="AO20" s="17">
        <v>1.167197</v>
      </c>
      <c r="AP20" s="17">
        <v>1.215182</v>
      </c>
      <c r="AQ20" s="17">
        <v>1.2926359999999999</v>
      </c>
      <c r="AR20" s="17">
        <v>1.322592</v>
      </c>
      <c r="AS20" s="17">
        <v>1.330209</v>
      </c>
      <c r="AT20" s="17">
        <v>1.414129</v>
      </c>
      <c r="AU20" s="17">
        <v>1.32501</v>
      </c>
      <c r="AX20" s="20" t="s">
        <v>12</v>
      </c>
      <c r="AY20" s="17">
        <v>3.893278</v>
      </c>
      <c r="AZ20" s="17">
        <v>3.9952960000000002</v>
      </c>
      <c r="BA20" s="17">
        <v>4.2392130000000003</v>
      </c>
      <c r="BB20" s="17">
        <v>4.3614389999999998</v>
      </c>
      <c r="BC20" s="17">
        <v>4.261711</v>
      </c>
      <c r="BD20" s="17">
        <v>5.022729</v>
      </c>
      <c r="BE20" s="17">
        <v>5.2154420000000004</v>
      </c>
      <c r="BF20" s="17">
        <v>5.856414</v>
      </c>
      <c r="BG20" s="17">
        <v>6.0942429999999996</v>
      </c>
      <c r="BH20" s="17">
        <v>5.5994099999999998</v>
      </c>
      <c r="BI20" s="17">
        <v>5.691675</v>
      </c>
      <c r="BJ20" s="17">
        <v>6.3982479999999997</v>
      </c>
      <c r="BK20" s="17">
        <v>6.0213190000000001</v>
      </c>
      <c r="BL20" s="17">
        <v>6.1715229999999996</v>
      </c>
      <c r="BM20" s="17">
        <v>6.0286470000000003</v>
      </c>
      <c r="BN20" s="17">
        <v>6.4346069999999997</v>
      </c>
      <c r="BO20" s="17">
        <v>6.587027</v>
      </c>
      <c r="BP20" s="17">
        <v>6.5775050000000004</v>
      </c>
      <c r="BQ20" s="17">
        <v>8.0254390000000004</v>
      </c>
      <c r="BR20" s="17">
        <v>6.5019169999999997</v>
      </c>
      <c r="BS20" s="17">
        <v>6.3927230000000002</v>
      </c>
      <c r="BV20" s="20" t="s">
        <v>12</v>
      </c>
      <c r="BW20" s="17">
        <v>1.783774</v>
      </c>
      <c r="BX20" s="17">
        <v>1.6471720000000001</v>
      </c>
      <c r="BY20" s="17">
        <v>1.6240429999999999</v>
      </c>
      <c r="BZ20" s="17">
        <v>1.66899</v>
      </c>
      <c r="CA20" s="17">
        <v>1.606474</v>
      </c>
      <c r="CB20" s="17">
        <v>1.5469809999999999</v>
      </c>
      <c r="CC20" s="17">
        <v>1.600236</v>
      </c>
      <c r="CD20" s="17">
        <v>1.4102490000000001</v>
      </c>
      <c r="CE20" s="17">
        <v>1.483142</v>
      </c>
      <c r="CF20" s="17">
        <v>1.469419</v>
      </c>
      <c r="CG20" s="17">
        <v>1.5371330000000001</v>
      </c>
      <c r="CH20" s="17">
        <v>1.6766639999999999</v>
      </c>
      <c r="CI20" s="17">
        <v>1.811677</v>
      </c>
      <c r="CJ20" s="17">
        <v>1.756751</v>
      </c>
      <c r="CK20" s="17">
        <v>1.7835859999999999</v>
      </c>
      <c r="CL20" s="17">
        <v>1.7545500000000001</v>
      </c>
      <c r="CM20" s="17">
        <v>1.8792439999999999</v>
      </c>
      <c r="CN20" s="17">
        <v>1.9740009999999999</v>
      </c>
      <c r="CO20" s="17">
        <v>1.9348730000000001</v>
      </c>
      <c r="CP20" s="17">
        <v>1.9009389999999999</v>
      </c>
      <c r="CQ20" s="17">
        <v>1.92892</v>
      </c>
      <c r="CT20" s="20" t="s">
        <v>12</v>
      </c>
      <c r="CU20" s="17">
        <v>1.9861880000000001</v>
      </c>
      <c r="CV20" s="17">
        <v>2.2666379999999999</v>
      </c>
      <c r="CW20" s="17">
        <v>2.3415370000000002</v>
      </c>
      <c r="CX20" s="17">
        <v>2.1998160000000002</v>
      </c>
      <c r="CY20" s="17">
        <v>2.450618</v>
      </c>
      <c r="CZ20" s="17">
        <v>2.612368</v>
      </c>
      <c r="DA20" s="17">
        <v>3.1156969999999999</v>
      </c>
      <c r="DB20" s="17">
        <v>3.1221290000000002</v>
      </c>
      <c r="DC20" s="17">
        <v>3.5389349999999999</v>
      </c>
      <c r="DD20" s="17">
        <v>3.5781969999999998</v>
      </c>
      <c r="DE20" s="17">
        <v>4.6142700000000003</v>
      </c>
      <c r="DF20" s="17">
        <v>5.064667</v>
      </c>
      <c r="DG20" s="17">
        <v>5.5029000000000003</v>
      </c>
      <c r="DH20" s="17">
        <v>6.1824430000000001</v>
      </c>
      <c r="DI20" s="17">
        <v>6.6030449999999998</v>
      </c>
      <c r="DJ20" s="17">
        <v>7.5092860000000003</v>
      </c>
      <c r="DK20" s="17">
        <v>7.9034849999999999</v>
      </c>
      <c r="DL20" s="17">
        <v>8.9415619999999993</v>
      </c>
      <c r="DM20" s="17">
        <v>9.4386700000000001</v>
      </c>
      <c r="DN20" s="17">
        <v>9.9354460000000007</v>
      </c>
      <c r="DO20" s="17">
        <v>9.5130599999999994</v>
      </c>
      <c r="DR20" s="20" t="s">
        <v>12</v>
      </c>
      <c r="DS20" s="17">
        <v>5.974755</v>
      </c>
      <c r="DT20" s="17">
        <v>5.2781710000000004</v>
      </c>
      <c r="DU20" s="17">
        <v>5.4100479999999997</v>
      </c>
      <c r="DV20" s="17">
        <v>6.2123780000000002</v>
      </c>
      <c r="DW20" s="17">
        <v>6.702496</v>
      </c>
      <c r="DX20" s="17">
        <v>6.6554080000000004</v>
      </c>
      <c r="DY20" s="17">
        <v>6.6888449999999997</v>
      </c>
      <c r="DZ20" s="17">
        <v>7.893777</v>
      </c>
      <c r="EA20" s="17">
        <v>7.8177349999999999</v>
      </c>
      <c r="EB20" s="17">
        <v>7.4503050000000002</v>
      </c>
      <c r="EC20" s="17">
        <v>7.653772</v>
      </c>
      <c r="ED20" s="17">
        <v>8.0224580000000003</v>
      </c>
      <c r="EE20" s="17">
        <v>8.0995939999999997</v>
      </c>
      <c r="EF20" s="17">
        <v>7.947279</v>
      </c>
      <c r="EG20" s="17">
        <v>7.6612119999999999</v>
      </c>
      <c r="EH20" s="17">
        <v>7.9943229999999996</v>
      </c>
      <c r="EI20" s="17">
        <v>6.9739009999999997</v>
      </c>
      <c r="EJ20" s="17">
        <v>8.4064130000000006</v>
      </c>
      <c r="EK20" s="17">
        <v>8.4087929999999993</v>
      </c>
      <c r="EL20" s="17">
        <v>7.8332959999999998</v>
      </c>
      <c r="EM20" s="17">
        <v>7.742324</v>
      </c>
      <c r="EP20" s="20" t="s">
        <v>12</v>
      </c>
      <c r="EQ20" s="17">
        <v>3.0403850000000001</v>
      </c>
      <c r="ER20" s="17">
        <v>3.1515840000000002</v>
      </c>
      <c r="ES20" s="17">
        <v>3.2635329999999998</v>
      </c>
      <c r="ET20" s="17">
        <v>3.3404579999999999</v>
      </c>
      <c r="EU20" s="17">
        <v>3.3038340000000002</v>
      </c>
      <c r="EV20" s="17">
        <v>3.5959129999999999</v>
      </c>
      <c r="EW20" s="17">
        <v>3.8409779999999998</v>
      </c>
      <c r="EX20" s="17">
        <v>3.972909</v>
      </c>
      <c r="EY20" s="17">
        <v>3.8678080000000001</v>
      </c>
      <c r="EZ20" s="17">
        <v>4.1064170000000004</v>
      </c>
      <c r="FA20" s="17">
        <v>3.7971910000000002</v>
      </c>
      <c r="FB20" s="17">
        <v>4.5822979999999998</v>
      </c>
      <c r="FC20" s="17">
        <v>4.4551939999999997</v>
      </c>
      <c r="FD20" s="17">
        <v>4.5023970000000002</v>
      </c>
      <c r="FE20" s="17">
        <v>4.4195349999999998</v>
      </c>
      <c r="FF20" s="17">
        <v>4.7997639999999997</v>
      </c>
      <c r="FG20" s="17">
        <v>4.9236500000000003</v>
      </c>
      <c r="FH20" s="17">
        <v>5.1738289999999996</v>
      </c>
      <c r="FI20" s="17">
        <v>4.983263</v>
      </c>
      <c r="FJ20" s="17">
        <v>5.0717020000000002</v>
      </c>
      <c r="FK20" s="17">
        <v>5.2495130000000003</v>
      </c>
    </row>
    <row r="21" spans="1:167">
      <c r="B21" s="10"/>
      <c r="Z21" s="10"/>
      <c r="AX21" s="10"/>
      <c r="BV21" s="10"/>
      <c r="CT21" s="10"/>
      <c r="DR21" s="10"/>
      <c r="EP21" s="10"/>
    </row>
    <row r="22" spans="1:167" ht="13">
      <c r="B22" s="16" t="s">
        <v>17</v>
      </c>
      <c r="Z22" s="16" t="s">
        <v>17</v>
      </c>
      <c r="AX22" s="16" t="s">
        <v>17</v>
      </c>
      <c r="BV22" s="16" t="s">
        <v>17</v>
      </c>
      <c r="CT22" s="16" t="s">
        <v>17</v>
      </c>
      <c r="DR22" s="16" t="s">
        <v>17</v>
      </c>
      <c r="EP22" s="16" t="s">
        <v>17</v>
      </c>
    </row>
    <row r="23" spans="1:167">
      <c r="B23" s="94" t="s">
        <v>30</v>
      </c>
      <c r="C23" s="97">
        <v>885.75</v>
      </c>
      <c r="D23" s="97">
        <v>892.97</v>
      </c>
      <c r="E23" s="97">
        <v>902.7</v>
      </c>
      <c r="F23" s="97">
        <v>912.44</v>
      </c>
      <c r="G23" s="97">
        <v>921.18</v>
      </c>
      <c r="H23" s="97">
        <v>929</v>
      </c>
      <c r="I23" s="97">
        <v>934.37</v>
      </c>
      <c r="J23" s="97">
        <v>942.76</v>
      </c>
      <c r="K23" s="97">
        <v>955.19</v>
      </c>
      <c r="L23" s="97">
        <v>967.25</v>
      </c>
      <c r="M23" s="97">
        <v>963.25900000000001</v>
      </c>
      <c r="N23" s="97">
        <v>970.09</v>
      </c>
      <c r="O23" s="97">
        <v>975.08199999999999</v>
      </c>
      <c r="P23" s="97">
        <v>989.23800000000006</v>
      </c>
      <c r="Q23" s="97">
        <v>988</v>
      </c>
      <c r="R23" s="97">
        <v>995</v>
      </c>
      <c r="S23" s="97">
        <v>999</v>
      </c>
      <c r="T23" s="97">
        <v>1006</v>
      </c>
      <c r="U23" s="97">
        <v>1017</v>
      </c>
      <c r="V23" s="97">
        <v>1028</v>
      </c>
      <c r="W23" s="97">
        <v>1034.67</v>
      </c>
      <c r="Z23" s="94" t="s">
        <v>30</v>
      </c>
      <c r="AA23" s="97">
        <v>2991.17</v>
      </c>
      <c r="AB23" s="97">
        <v>3033.14</v>
      </c>
      <c r="AC23" s="97">
        <v>3075.94</v>
      </c>
      <c r="AD23" s="97">
        <v>3121.1</v>
      </c>
      <c r="AE23" s="97">
        <v>3169.7</v>
      </c>
      <c r="AF23" s="97">
        <v>3220.66</v>
      </c>
      <c r="AG23" s="97">
        <v>3267.66</v>
      </c>
      <c r="AH23" s="97">
        <v>3307.09</v>
      </c>
      <c r="AI23" s="97">
        <v>3351.04</v>
      </c>
      <c r="AJ23" s="97">
        <v>3398.34</v>
      </c>
      <c r="AK23" s="97">
        <v>3332.76</v>
      </c>
      <c r="AL23" s="97">
        <v>3365.5659999999998</v>
      </c>
      <c r="AM23" s="97">
        <v>3405</v>
      </c>
      <c r="AN23" s="97">
        <v>3477.0410000000002</v>
      </c>
      <c r="AO23" s="97">
        <v>3513</v>
      </c>
      <c r="AP23" s="97">
        <v>3547</v>
      </c>
      <c r="AQ23" s="97">
        <v>3580</v>
      </c>
      <c r="AR23" s="97">
        <v>3558</v>
      </c>
      <c r="AS23" s="97">
        <v>3594.5</v>
      </c>
      <c r="AT23" s="97">
        <v>3631</v>
      </c>
      <c r="AU23" s="97">
        <v>3656.12</v>
      </c>
      <c r="AX23" s="94" t="s">
        <v>30</v>
      </c>
      <c r="AY23" s="97">
        <v>4290.8999999999996</v>
      </c>
      <c r="AZ23" s="97">
        <v>4374.75</v>
      </c>
      <c r="BA23" s="97">
        <v>4450.24</v>
      </c>
      <c r="BB23" s="97">
        <v>4519.01</v>
      </c>
      <c r="BC23" s="97">
        <v>4590.99</v>
      </c>
      <c r="BD23" s="97">
        <v>4673.54</v>
      </c>
      <c r="BE23" s="97">
        <v>4736.82</v>
      </c>
      <c r="BF23" s="97">
        <v>4802.2700000000004</v>
      </c>
      <c r="BG23" s="97">
        <v>4878.3</v>
      </c>
      <c r="BH23" s="97">
        <v>4950.67</v>
      </c>
      <c r="BI23" s="97">
        <v>4962.134</v>
      </c>
      <c r="BJ23" s="97">
        <v>5023.8069999999998</v>
      </c>
      <c r="BK23" s="97">
        <v>5097</v>
      </c>
      <c r="BL23" s="97">
        <v>5136.7830000000004</v>
      </c>
      <c r="BM23" s="97">
        <v>5196</v>
      </c>
      <c r="BN23" s="97">
        <v>5250</v>
      </c>
      <c r="BO23" s="97">
        <v>5322</v>
      </c>
      <c r="BP23" s="97">
        <v>5360</v>
      </c>
      <c r="BQ23" s="97">
        <v>5445.5</v>
      </c>
      <c r="BR23" s="97">
        <v>5531</v>
      </c>
      <c r="BS23" s="97">
        <v>5596.2179999999998</v>
      </c>
      <c r="BV23" s="94" t="s">
        <v>30</v>
      </c>
      <c r="BW23" s="97">
        <v>426.5</v>
      </c>
      <c r="BX23" s="97">
        <v>429.71</v>
      </c>
      <c r="BY23" s="97">
        <v>434.06</v>
      </c>
      <c r="BZ23" s="97">
        <v>438.84</v>
      </c>
      <c r="CA23" s="97">
        <v>443.47</v>
      </c>
      <c r="CB23" s="97">
        <v>446.61</v>
      </c>
      <c r="CC23" s="97">
        <v>450.09</v>
      </c>
      <c r="CD23" s="97">
        <v>455.58</v>
      </c>
      <c r="CE23" s="97">
        <v>462.55</v>
      </c>
      <c r="CF23" s="97">
        <v>471.09</v>
      </c>
      <c r="CG23" s="97">
        <v>465.95400000000001</v>
      </c>
      <c r="CH23" s="97">
        <v>471.24599999999998</v>
      </c>
      <c r="CI23" s="97">
        <v>474</v>
      </c>
      <c r="CJ23" s="97">
        <v>479.23399999999998</v>
      </c>
      <c r="CK23" s="97">
        <v>473</v>
      </c>
      <c r="CL23" s="97">
        <v>477</v>
      </c>
      <c r="CM23" s="97">
        <v>484.5</v>
      </c>
      <c r="CN23" s="97">
        <v>482</v>
      </c>
      <c r="CO23" s="97">
        <v>486</v>
      </c>
      <c r="CP23" s="97">
        <v>490</v>
      </c>
      <c r="CQ23" s="97">
        <v>492.01100000000002</v>
      </c>
      <c r="CT23" s="94" t="s">
        <v>30</v>
      </c>
      <c r="CU23" s="97">
        <v>373.26</v>
      </c>
      <c r="CV23" s="97">
        <v>372.73</v>
      </c>
      <c r="CW23" s="97">
        <v>373.09</v>
      </c>
      <c r="CX23" s="97">
        <v>374.67</v>
      </c>
      <c r="CY23" s="97">
        <v>376.68</v>
      </c>
      <c r="CZ23" s="97">
        <v>377.82</v>
      </c>
      <c r="DA23" s="97">
        <v>378.19</v>
      </c>
      <c r="DB23" s="97">
        <v>384.78</v>
      </c>
      <c r="DC23" s="97">
        <v>393.67</v>
      </c>
      <c r="DD23" s="97">
        <v>401.34</v>
      </c>
      <c r="DE23" s="97">
        <v>407.29399999999998</v>
      </c>
      <c r="DF23" s="97">
        <v>413.12</v>
      </c>
      <c r="DG23" s="97">
        <v>418</v>
      </c>
      <c r="DH23" s="97">
        <v>418.32100000000003</v>
      </c>
      <c r="DI23" s="97">
        <v>423</v>
      </c>
      <c r="DJ23" s="97">
        <v>427</v>
      </c>
      <c r="DK23" s="97">
        <v>431</v>
      </c>
      <c r="DL23" s="97">
        <v>429</v>
      </c>
      <c r="DM23" s="97">
        <v>431.5</v>
      </c>
      <c r="DN23" s="97">
        <v>434</v>
      </c>
      <c r="DO23" s="97">
        <v>437.52499999999998</v>
      </c>
      <c r="DR23" s="94" t="s">
        <v>30</v>
      </c>
      <c r="DS23" s="97">
        <v>1103.53</v>
      </c>
      <c r="DT23" s="97">
        <v>1130.48</v>
      </c>
      <c r="DU23" s="97">
        <v>1153.56</v>
      </c>
      <c r="DV23" s="97">
        <v>1175.68</v>
      </c>
      <c r="DW23" s="97">
        <v>1198.68</v>
      </c>
      <c r="DX23" s="97">
        <v>1231.3499999999999</v>
      </c>
      <c r="DY23" s="97">
        <v>1280.8399999999999</v>
      </c>
      <c r="DZ23" s="97">
        <v>1317.33</v>
      </c>
      <c r="EA23" s="97">
        <v>1346.58</v>
      </c>
      <c r="EB23" s="97">
        <v>1381.95</v>
      </c>
      <c r="EC23" s="97">
        <v>1417.93</v>
      </c>
      <c r="ED23" s="97">
        <v>1450.0509999999999</v>
      </c>
      <c r="EE23" s="97">
        <v>1459</v>
      </c>
      <c r="EF23" s="97">
        <v>1494.759</v>
      </c>
      <c r="EG23" s="97">
        <v>1514</v>
      </c>
      <c r="EH23" s="97">
        <v>1534</v>
      </c>
      <c r="EI23" s="97">
        <v>1543</v>
      </c>
      <c r="EJ23" s="97">
        <v>1543</v>
      </c>
      <c r="EK23" s="97">
        <v>1570</v>
      </c>
      <c r="EL23" s="97">
        <v>1597</v>
      </c>
      <c r="EM23" s="97">
        <v>1622.848</v>
      </c>
      <c r="EP23" s="94" t="s">
        <v>30</v>
      </c>
      <c r="EQ23" s="97">
        <v>1580.51</v>
      </c>
      <c r="ER23" s="97">
        <v>1603.34</v>
      </c>
      <c r="ES23" s="97">
        <v>1624.0650000000001</v>
      </c>
      <c r="ET23" s="97">
        <v>1647.55</v>
      </c>
      <c r="EU23" s="97">
        <v>1674.62</v>
      </c>
      <c r="EV23" s="97">
        <v>1707.8</v>
      </c>
      <c r="EW23" s="97">
        <v>1707.6</v>
      </c>
      <c r="EX23" s="97">
        <v>1775.31</v>
      </c>
      <c r="EY23" s="97">
        <v>1777.04</v>
      </c>
      <c r="EZ23" s="97">
        <v>1846.35</v>
      </c>
      <c r="FA23" s="97">
        <v>1828.21</v>
      </c>
      <c r="FB23" s="97">
        <v>1857.604</v>
      </c>
      <c r="FC23" s="97">
        <v>1878.15</v>
      </c>
      <c r="FD23" s="97">
        <v>1880.836</v>
      </c>
      <c r="FE23" s="97">
        <v>1883.5350000000001</v>
      </c>
      <c r="FF23" s="97">
        <v>1906.508</v>
      </c>
      <c r="FG23" s="97">
        <v>1936.0150000000001</v>
      </c>
      <c r="FH23" s="97">
        <v>1989.3</v>
      </c>
      <c r="FI23" s="97">
        <v>2024.1</v>
      </c>
      <c r="FJ23" s="97">
        <v>2059.4699999999998</v>
      </c>
      <c r="FK23" s="97">
        <v>2085.748</v>
      </c>
    </row>
    <row r="24" spans="1:167">
      <c r="B24" s="10"/>
      <c r="Z24" s="10"/>
      <c r="AX24" s="10"/>
      <c r="BV24" s="10"/>
      <c r="CT24" s="10"/>
      <c r="DR24" s="10"/>
      <c r="EP24" s="10"/>
      <c r="EQ24" s="97"/>
      <c r="ER24" s="97"/>
      <c r="ES24" s="97"/>
      <c r="ET24" s="97"/>
      <c r="EU24" s="97"/>
      <c r="EV24" s="97"/>
      <c r="EW24" s="97"/>
      <c r="EX24" s="97"/>
      <c r="EY24" s="97"/>
      <c r="EZ24" s="97"/>
      <c r="FA24" s="97"/>
      <c r="FB24" s="97"/>
      <c r="FC24" s="97"/>
      <c r="FD24" s="97"/>
      <c r="FE24" s="97"/>
      <c r="FF24" s="97"/>
      <c r="FG24" s="97"/>
      <c r="FH24" s="97"/>
      <c r="FI24" s="97"/>
      <c r="FJ24" s="97"/>
      <c r="FK24" s="97"/>
    </row>
    <row r="25" spans="1:167" ht="13">
      <c r="A25" s="7"/>
      <c r="B25" s="16" t="s">
        <v>31</v>
      </c>
      <c r="C25" s="22">
        <v>15.190279</v>
      </c>
      <c r="D25" s="22">
        <v>15.396722</v>
      </c>
      <c r="E25" s="22">
        <v>15.232426</v>
      </c>
      <c r="F25" s="22">
        <v>14.920889000000001</v>
      </c>
      <c r="G25" s="22">
        <v>14.632491</v>
      </c>
      <c r="H25" s="22">
        <v>14.813955</v>
      </c>
      <c r="I25" s="22">
        <v>14.832755000000001</v>
      </c>
      <c r="J25" s="22">
        <v>14.569424</v>
      </c>
      <c r="K25" s="22">
        <v>14.023595</v>
      </c>
      <c r="L25" s="22">
        <v>13.778791</v>
      </c>
      <c r="M25" s="22">
        <v>13.853960000000001</v>
      </c>
      <c r="N25" s="22">
        <v>13.735785</v>
      </c>
      <c r="O25" s="22">
        <v>14.374606999999999</v>
      </c>
      <c r="P25" s="22">
        <v>14.413537</v>
      </c>
      <c r="Q25" s="22">
        <v>13.674631</v>
      </c>
      <c r="R25" s="22">
        <v>13.180126</v>
      </c>
      <c r="S25" s="22">
        <v>13.313249000000001</v>
      </c>
      <c r="T25" s="22">
        <v>12.666550000000001</v>
      </c>
      <c r="U25" s="22">
        <v>13.485659999999999</v>
      </c>
      <c r="V25" s="22">
        <v>12.964505000000001</v>
      </c>
      <c r="W25" s="22">
        <v>13.703982999999999</v>
      </c>
      <c r="Y25" s="7"/>
      <c r="Z25" s="16" t="s">
        <v>31</v>
      </c>
      <c r="AA25" s="22">
        <v>16.165969</v>
      </c>
      <c r="AB25" s="22">
        <v>16.057639999999999</v>
      </c>
      <c r="AC25" s="22">
        <v>16.004899999999999</v>
      </c>
      <c r="AD25" s="22">
        <v>16.164971000000001</v>
      </c>
      <c r="AE25" s="22">
        <v>15.999439000000001</v>
      </c>
      <c r="AF25" s="22">
        <v>15.515269999999999</v>
      </c>
      <c r="AG25" s="22">
        <v>15.913814</v>
      </c>
      <c r="AH25" s="22">
        <v>15.717724</v>
      </c>
      <c r="AI25" s="22">
        <v>15.794027</v>
      </c>
      <c r="AJ25" s="22">
        <v>15.95431</v>
      </c>
      <c r="AK25" s="22">
        <v>15.928217</v>
      </c>
      <c r="AL25" s="22">
        <v>16.313728999999999</v>
      </c>
      <c r="AM25" s="22">
        <v>16.400766000000001</v>
      </c>
      <c r="AN25" s="22">
        <v>16.503131</v>
      </c>
      <c r="AO25" s="22">
        <v>16.884121</v>
      </c>
      <c r="AP25" s="22">
        <v>16.092834</v>
      </c>
      <c r="AQ25" s="22">
        <v>15.817325</v>
      </c>
      <c r="AR25" s="22">
        <v>15.733737</v>
      </c>
      <c r="AS25" s="22">
        <v>16.137104000000001</v>
      </c>
      <c r="AT25" s="22">
        <v>16.083393999999998</v>
      </c>
      <c r="AU25" s="22">
        <v>17.015256999999998</v>
      </c>
      <c r="AW25" s="7"/>
      <c r="AX25" s="16" t="s">
        <v>31</v>
      </c>
      <c r="AY25" s="22">
        <v>14.412862000000001</v>
      </c>
      <c r="AZ25" s="22">
        <v>14.604476999999999</v>
      </c>
      <c r="BA25" s="22">
        <v>13.590896000000001</v>
      </c>
      <c r="BB25" s="22">
        <v>13.708017999999999</v>
      </c>
      <c r="BC25" s="22">
        <v>14.120376</v>
      </c>
      <c r="BD25" s="22">
        <v>12.970063</v>
      </c>
      <c r="BE25" s="22">
        <v>12.946130999999999</v>
      </c>
      <c r="BF25" s="22">
        <v>12.638866</v>
      </c>
      <c r="BG25" s="22">
        <v>12.701320000000001</v>
      </c>
      <c r="BH25" s="22">
        <v>13.014934999999999</v>
      </c>
      <c r="BI25" s="22">
        <v>13.050286</v>
      </c>
      <c r="BJ25" s="22">
        <v>12.757292</v>
      </c>
      <c r="BK25" s="22">
        <v>12.958216999999999</v>
      </c>
      <c r="BL25" s="22">
        <v>12.988505999999999</v>
      </c>
      <c r="BM25" s="22">
        <v>12.620153</v>
      </c>
      <c r="BN25" s="22">
        <v>12.743586000000001</v>
      </c>
      <c r="BO25" s="22">
        <v>11.572134999999999</v>
      </c>
      <c r="BP25" s="22">
        <v>11.610253</v>
      </c>
      <c r="BQ25" s="22">
        <v>11.241292</v>
      </c>
      <c r="BR25" s="22">
        <v>11.239292000000001</v>
      </c>
      <c r="BS25" s="22">
        <v>11.425293</v>
      </c>
      <c r="BU25" s="7"/>
      <c r="BV25" s="16" t="s">
        <v>31</v>
      </c>
      <c r="BW25" s="22">
        <v>16.690154</v>
      </c>
      <c r="BX25" s="22">
        <v>16.841687</v>
      </c>
      <c r="BY25" s="22">
        <v>16.736754999999999</v>
      </c>
      <c r="BZ25" s="22">
        <v>16.763034000000001</v>
      </c>
      <c r="CA25" s="22">
        <v>17.164574000000002</v>
      </c>
      <c r="CB25" s="22">
        <v>17.175612000000001</v>
      </c>
      <c r="CC25" s="22">
        <v>15.442302</v>
      </c>
      <c r="CD25" s="22">
        <v>19.389997999999999</v>
      </c>
      <c r="CE25" s="22">
        <v>19.235883000000001</v>
      </c>
      <c r="CF25" s="22">
        <v>19.734635000000001</v>
      </c>
      <c r="CG25" s="22">
        <v>19.510937999999999</v>
      </c>
      <c r="CH25" s="22">
        <v>19.332363999999998</v>
      </c>
      <c r="CI25" s="22">
        <v>20.937946</v>
      </c>
      <c r="CJ25" s="22">
        <v>20.339213999999998</v>
      </c>
      <c r="CK25" s="22">
        <v>20.509720999999999</v>
      </c>
      <c r="CL25" s="22">
        <v>20.309546000000001</v>
      </c>
      <c r="CM25" s="22">
        <v>19.482279999999999</v>
      </c>
      <c r="CN25" s="22">
        <v>20.024206</v>
      </c>
      <c r="CO25" s="22">
        <v>20.246451</v>
      </c>
      <c r="CP25" s="22">
        <v>20.059063999999999</v>
      </c>
      <c r="CQ25" s="22">
        <v>20.568553000000001</v>
      </c>
      <c r="CS25" s="7"/>
      <c r="CT25" s="16" t="s">
        <v>31</v>
      </c>
      <c r="CU25" s="22">
        <v>14.629417999999999</v>
      </c>
      <c r="CV25" s="22">
        <v>14.814052</v>
      </c>
      <c r="CW25" s="22">
        <v>14.797325000000001</v>
      </c>
      <c r="CX25" s="22">
        <v>14.917201</v>
      </c>
      <c r="CY25" s="22">
        <v>15.150353000000001</v>
      </c>
      <c r="CZ25" s="22">
        <v>15.260089000000001</v>
      </c>
      <c r="DA25" s="22">
        <v>15.241313</v>
      </c>
      <c r="DB25" s="22">
        <v>15.359139000000001</v>
      </c>
      <c r="DC25" s="22">
        <v>15.449567</v>
      </c>
      <c r="DD25" s="22">
        <v>15.847434</v>
      </c>
      <c r="DE25" s="22">
        <v>16.26896</v>
      </c>
      <c r="DF25" s="22">
        <v>16.333829999999999</v>
      </c>
      <c r="DG25" s="22">
        <v>15.579843</v>
      </c>
      <c r="DH25" s="22">
        <v>16.605501</v>
      </c>
      <c r="DI25" s="22">
        <v>16.679752000000001</v>
      </c>
      <c r="DJ25" s="22">
        <v>16.319656999999999</v>
      </c>
      <c r="DK25" s="22">
        <v>15.950041000000001</v>
      </c>
      <c r="DL25" s="22">
        <v>15.892345000000001</v>
      </c>
      <c r="DM25" s="22">
        <v>15.578579</v>
      </c>
      <c r="DN25" s="22">
        <v>15.242995000000001</v>
      </c>
      <c r="DO25" s="22">
        <v>15.496499</v>
      </c>
      <c r="DQ25" s="7"/>
      <c r="DR25" s="16" t="s">
        <v>31</v>
      </c>
      <c r="DS25" s="22">
        <v>14.835254000000001</v>
      </c>
      <c r="DT25" s="22">
        <v>15.708777</v>
      </c>
      <c r="DU25" s="22">
        <v>15.559009</v>
      </c>
      <c r="DV25" s="22">
        <v>14.326525</v>
      </c>
      <c r="DW25" s="22">
        <v>14.244968</v>
      </c>
      <c r="DX25" s="22">
        <v>14.103175999999999</v>
      </c>
      <c r="DY25" s="22">
        <v>13.990885</v>
      </c>
      <c r="DZ25" s="22">
        <v>14.027229999999999</v>
      </c>
      <c r="EA25" s="22">
        <v>13.915626</v>
      </c>
      <c r="EB25" s="22">
        <v>13.527240000000001</v>
      </c>
      <c r="EC25" s="22">
        <v>13.280054</v>
      </c>
      <c r="ED25" s="22">
        <v>13.252798</v>
      </c>
      <c r="EE25" s="22">
        <v>13.254626999999999</v>
      </c>
      <c r="EF25" s="22">
        <v>13.083411</v>
      </c>
      <c r="EG25" s="22">
        <v>13.105041</v>
      </c>
      <c r="EH25" s="22">
        <v>13.177314000000001</v>
      </c>
      <c r="EI25" s="22">
        <v>12.951263000000001</v>
      </c>
      <c r="EJ25" s="22">
        <v>12.966343999999999</v>
      </c>
      <c r="EK25" s="22">
        <v>12.48315</v>
      </c>
      <c r="EL25" s="22">
        <v>13.009824</v>
      </c>
      <c r="EM25" s="22">
        <v>13.611625</v>
      </c>
      <c r="EO25" s="7"/>
      <c r="EP25" s="16" t="s">
        <v>31</v>
      </c>
      <c r="EQ25" s="22">
        <v>15.017467999999999</v>
      </c>
      <c r="ER25" s="22">
        <v>14.841715000000001</v>
      </c>
      <c r="ES25" s="22">
        <v>15.113502</v>
      </c>
      <c r="ET25" s="22">
        <v>14.966899</v>
      </c>
      <c r="EU25" s="22">
        <v>15.671158999999999</v>
      </c>
      <c r="EV25" s="22">
        <v>15.274730999999999</v>
      </c>
      <c r="EW25" s="22">
        <v>15.158307000000001</v>
      </c>
      <c r="EX25" s="22">
        <v>14.656942000000001</v>
      </c>
      <c r="EY25" s="22">
        <v>15.226796</v>
      </c>
      <c r="EZ25" s="22">
        <v>14.634544</v>
      </c>
      <c r="FA25" s="22">
        <v>14.750088999999999</v>
      </c>
      <c r="FB25" s="22">
        <v>14.395656000000001</v>
      </c>
      <c r="FC25" s="22">
        <v>14.401294</v>
      </c>
      <c r="FD25" s="22">
        <v>14.754654</v>
      </c>
      <c r="FE25" s="22">
        <v>15.028860999999999</v>
      </c>
      <c r="FF25" s="22">
        <v>14.052766999999999</v>
      </c>
      <c r="FG25" s="22">
        <v>14.106795999999999</v>
      </c>
      <c r="FH25" s="22">
        <v>14.775088999999999</v>
      </c>
      <c r="FI25" s="22">
        <v>13.741061</v>
      </c>
      <c r="FJ25" s="22">
        <v>13.600141000000001</v>
      </c>
      <c r="FK25" s="22">
        <v>14.142937</v>
      </c>
    </row>
    <row r="26" spans="1:167">
      <c r="B26" s="10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Z26" s="10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X26" s="10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V26" s="10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T26" s="10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R26" s="10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P26" s="10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</row>
    <row r="27" spans="1:167">
      <c r="B27" s="10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Z27" s="10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X27" s="10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V27" s="10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T27" s="10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R27" s="10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P27" s="10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</row>
    <row r="28" spans="1:167" ht="28">
      <c r="A28" s="7"/>
      <c r="B28" s="14" t="s">
        <v>347</v>
      </c>
      <c r="C28" s="22">
        <v>0</v>
      </c>
      <c r="D28" s="22">
        <v>0</v>
      </c>
      <c r="E28" s="22">
        <v>0</v>
      </c>
      <c r="F28" s="22">
        <v>0</v>
      </c>
      <c r="G28" s="22">
        <v>0</v>
      </c>
      <c r="H28" s="22">
        <v>0</v>
      </c>
      <c r="I28" s="22">
        <v>0</v>
      </c>
      <c r="J28" s="22">
        <v>3.48E-4</v>
      </c>
      <c r="K28" s="22">
        <v>7.85E-4</v>
      </c>
      <c r="L28" s="22">
        <v>2.8479999999999998E-3</v>
      </c>
      <c r="M28" s="22">
        <v>2.9870000000000001E-3</v>
      </c>
      <c r="N28" s="22">
        <v>2.8960000000000001E-3</v>
      </c>
      <c r="O28" s="22">
        <v>3.3089999999999999E-3</v>
      </c>
      <c r="P28" s="22">
        <v>4.4229999999999998E-3</v>
      </c>
      <c r="Q28" s="22">
        <v>3.8960000000000002E-3</v>
      </c>
      <c r="R28" s="22">
        <v>3.7859999999999999E-3</v>
      </c>
      <c r="S28" s="22">
        <v>3.4280000000000001E-3</v>
      </c>
      <c r="T28" s="22">
        <v>3.042E-3</v>
      </c>
      <c r="U28" s="22">
        <v>3.5010000000000002E-3</v>
      </c>
      <c r="V28" s="22">
        <v>3.4039999999999999E-3</v>
      </c>
      <c r="W28" s="22">
        <v>3.3939999999999999E-3</v>
      </c>
      <c r="Y28" s="7"/>
      <c r="Z28" s="14" t="s">
        <v>347</v>
      </c>
      <c r="AA28" s="22">
        <v>1.1454000000000001E-2</v>
      </c>
      <c r="AB28" s="22">
        <v>1.0351000000000001E-2</v>
      </c>
      <c r="AC28" s="22">
        <v>1.1393E-2</v>
      </c>
      <c r="AD28" s="22">
        <v>1.1901999999999999E-2</v>
      </c>
      <c r="AE28" s="22">
        <v>1.1877E-2</v>
      </c>
      <c r="AF28" s="22">
        <v>1.2493000000000001E-2</v>
      </c>
      <c r="AG28" s="22">
        <v>1.264E-2</v>
      </c>
      <c r="AH28" s="22">
        <v>1.6937000000000001E-2</v>
      </c>
      <c r="AI28" s="22">
        <v>2.2935000000000001E-2</v>
      </c>
      <c r="AJ28" s="22">
        <v>3.0484000000000001E-2</v>
      </c>
      <c r="AK28" s="22">
        <v>3.2752000000000003E-2</v>
      </c>
      <c r="AL28" s="22">
        <v>3.5629000000000001E-2</v>
      </c>
      <c r="AM28" s="22">
        <v>3.6986999999999999E-2</v>
      </c>
      <c r="AN28" s="22">
        <v>3.5453999999999999E-2</v>
      </c>
      <c r="AO28" s="22">
        <v>3.3607999999999999E-2</v>
      </c>
      <c r="AP28" s="22">
        <v>3.3973999999999997E-2</v>
      </c>
      <c r="AQ28" s="22">
        <v>3.5975E-2</v>
      </c>
      <c r="AR28" s="22">
        <v>3.6547000000000003E-2</v>
      </c>
      <c r="AS28" s="22">
        <v>3.8052999999999997E-2</v>
      </c>
      <c r="AT28" s="22">
        <v>4.0728E-2</v>
      </c>
      <c r="AU28" s="22">
        <v>4.0652000000000001E-2</v>
      </c>
      <c r="AW28" s="7"/>
      <c r="AX28" s="14" t="s">
        <v>347</v>
      </c>
      <c r="AY28" s="22">
        <v>0.119744</v>
      </c>
      <c r="AZ28" s="22">
        <v>0.12672900000000001</v>
      </c>
      <c r="BA28" s="22">
        <v>0.126972</v>
      </c>
      <c r="BB28" s="22">
        <v>0.13317799999999999</v>
      </c>
      <c r="BC28" s="22">
        <v>0.13591</v>
      </c>
      <c r="BD28" s="22">
        <v>0.14927799999999999</v>
      </c>
      <c r="BE28" s="22">
        <v>0.15603500000000001</v>
      </c>
      <c r="BF28" s="22">
        <v>0.17349400000000001</v>
      </c>
      <c r="BG28" s="22">
        <v>0.184499</v>
      </c>
      <c r="BH28" s="22">
        <v>0.176012</v>
      </c>
      <c r="BI28" s="22">
        <v>0.179955</v>
      </c>
      <c r="BJ28" s="22">
        <v>0.20022200000000001</v>
      </c>
      <c r="BK28" s="22">
        <v>0.19498599999999999</v>
      </c>
      <c r="BL28" s="22">
        <v>0.20216200000000001</v>
      </c>
      <c r="BM28" s="22">
        <v>0.193384</v>
      </c>
      <c r="BN28" s="22">
        <v>0.21087</v>
      </c>
      <c r="BO28" s="22">
        <v>0.200241</v>
      </c>
      <c r="BP28" s="22">
        <v>0.20216700000000001</v>
      </c>
      <c r="BQ28" s="22">
        <v>0.241651</v>
      </c>
      <c r="BR28" s="22">
        <v>0.19881499999999999</v>
      </c>
      <c r="BS28" s="22">
        <v>0.20105500000000001</v>
      </c>
      <c r="BU28" s="7"/>
      <c r="BV28" s="14" t="s">
        <v>347</v>
      </c>
      <c r="BW28" s="22">
        <v>6.3090000000000004E-3</v>
      </c>
      <c r="BX28" s="22">
        <v>5.914E-3</v>
      </c>
      <c r="BY28" s="22">
        <v>5.8389999999999996E-3</v>
      </c>
      <c r="BZ28" s="22">
        <v>6.0489999999999997E-3</v>
      </c>
      <c r="CA28" s="22">
        <v>6.0130000000000001E-3</v>
      </c>
      <c r="CB28" s="22">
        <v>5.8180000000000003E-3</v>
      </c>
      <c r="CC28" s="22">
        <v>5.4260000000000003E-3</v>
      </c>
      <c r="CD28" s="22">
        <v>6.0749999999999997E-3</v>
      </c>
      <c r="CE28" s="22">
        <v>6.4380000000000001E-3</v>
      </c>
      <c r="CF28" s="22">
        <v>6.6559999999999996E-3</v>
      </c>
      <c r="CG28" s="22">
        <v>6.796E-3</v>
      </c>
      <c r="CH28" s="22">
        <v>7.437E-3</v>
      </c>
      <c r="CI28" s="22">
        <v>8.744E-3</v>
      </c>
      <c r="CJ28" s="22">
        <v>8.3059999999999991E-3</v>
      </c>
      <c r="CK28" s="22">
        <v>8.3700000000000007E-3</v>
      </c>
      <c r="CL28" s="22">
        <v>8.3029999999999996E-3</v>
      </c>
      <c r="CM28" s="22">
        <v>8.6689999999999996E-3</v>
      </c>
      <c r="CN28" s="22">
        <v>9.3439999999999999E-3</v>
      </c>
      <c r="CO28" s="22">
        <v>9.3369999999999998E-3</v>
      </c>
      <c r="CP28" s="22">
        <v>9.1629999999999993E-3</v>
      </c>
      <c r="CQ28" s="22">
        <v>9.5739999999999992E-3</v>
      </c>
      <c r="CS28" s="7"/>
      <c r="CT28" s="14" t="s">
        <v>347</v>
      </c>
      <c r="CU28" s="22">
        <v>5.2729999999999999E-3</v>
      </c>
      <c r="CV28" s="22">
        <v>6.1019999999999998E-3</v>
      </c>
      <c r="CW28" s="22">
        <v>6.3150000000000003E-3</v>
      </c>
      <c r="CX28" s="22">
        <v>6.0049999999999999E-3</v>
      </c>
      <c r="CY28" s="22">
        <v>6.8479999999999999E-3</v>
      </c>
      <c r="CZ28" s="22">
        <v>7.3829999999999998E-3</v>
      </c>
      <c r="DA28" s="22">
        <v>8.7609999999999997E-3</v>
      </c>
      <c r="DB28" s="22">
        <v>8.9969999999999998E-3</v>
      </c>
      <c r="DC28" s="22">
        <v>1.0503E-2</v>
      </c>
      <c r="DD28" s="22">
        <v>1.1089E-2</v>
      </c>
      <c r="DE28" s="22">
        <v>1.4851E-2</v>
      </c>
      <c r="DF28" s="22">
        <v>1.6638E-2</v>
      </c>
      <c r="DG28" s="22">
        <v>1.7443E-2</v>
      </c>
      <c r="DH28" s="22">
        <v>2.0848999999999999E-2</v>
      </c>
      <c r="DI28" s="22">
        <v>2.2568000000000001E-2</v>
      </c>
      <c r="DJ28" s="22">
        <v>2.5231E-2</v>
      </c>
      <c r="DK28" s="22">
        <v>2.6567E-2</v>
      </c>
      <c r="DL28" s="22">
        <v>2.9853999999999999E-2</v>
      </c>
      <c r="DM28" s="22">
        <v>3.1195000000000001E-2</v>
      </c>
      <c r="DN28" s="22">
        <v>3.2315000000000003E-2</v>
      </c>
      <c r="DO28" s="22">
        <v>3.1711999999999997E-2</v>
      </c>
      <c r="DQ28" s="7"/>
      <c r="DR28" s="14" t="s">
        <v>347</v>
      </c>
      <c r="DS28" s="22">
        <v>4.9713E-2</v>
      </c>
      <c r="DT28" s="22">
        <v>4.7578000000000002E-2</v>
      </c>
      <c r="DU28" s="22">
        <v>4.9185E-2</v>
      </c>
      <c r="DV28" s="22">
        <v>5.2782000000000003E-2</v>
      </c>
      <c r="DW28" s="22">
        <v>5.7639999999999997E-2</v>
      </c>
      <c r="DX28" s="22">
        <v>5.8058999999999999E-2</v>
      </c>
      <c r="DY28" s="22">
        <v>6.0185000000000002E-2</v>
      </c>
      <c r="DZ28" s="22">
        <v>7.3120000000000004E-2</v>
      </c>
      <c r="EA28" s="22">
        <v>7.3453000000000004E-2</v>
      </c>
      <c r="EB28" s="22">
        <v>7.0065000000000002E-2</v>
      </c>
      <c r="EC28" s="22">
        <v>7.2339000000000001E-2</v>
      </c>
      <c r="ED28" s="22">
        <v>7.7255000000000004E-2</v>
      </c>
      <c r="EE28" s="22">
        <v>7.8529000000000002E-2</v>
      </c>
      <c r="EF28" s="22">
        <v>7.7800999999999995E-2</v>
      </c>
      <c r="EG28" s="22">
        <v>7.5898999999999994E-2</v>
      </c>
      <c r="EH28" s="22">
        <v>8.0503000000000005E-2</v>
      </c>
      <c r="EI28" s="22">
        <v>7.0169999999999996E-2</v>
      </c>
      <c r="EJ28" s="22">
        <v>8.4725999999999996E-2</v>
      </c>
      <c r="EK28" s="22">
        <v>8.2793000000000005E-2</v>
      </c>
      <c r="EL28" s="22">
        <v>8.1763000000000002E-2</v>
      </c>
      <c r="EM28" s="22">
        <v>8.5919999999999996E-2</v>
      </c>
      <c r="EO28" s="7"/>
      <c r="EP28" s="14" t="s">
        <v>347</v>
      </c>
      <c r="EQ28" s="22">
        <v>3.6609999999999997E-2</v>
      </c>
      <c r="ER28" s="22">
        <v>3.7968000000000002E-2</v>
      </c>
      <c r="ES28" s="22">
        <v>4.0438000000000002E-2</v>
      </c>
      <c r="ET28" s="22">
        <v>4.1383999999999997E-2</v>
      </c>
      <c r="EU28" s="22">
        <v>4.3461E-2</v>
      </c>
      <c r="EV28" s="22">
        <v>4.6863000000000002E-2</v>
      </c>
      <c r="EW28" s="22">
        <v>4.9617000000000001E-2</v>
      </c>
      <c r="EX28" s="22">
        <v>5.1646999999999998E-2</v>
      </c>
      <c r="EY28" s="22">
        <v>5.2330000000000002E-2</v>
      </c>
      <c r="EZ28" s="22">
        <v>5.5274999999999998E-2</v>
      </c>
      <c r="FA28" s="22">
        <v>5.0960999999999999E-2</v>
      </c>
      <c r="FB28" s="22">
        <v>6.0823000000000002E-2</v>
      </c>
      <c r="FC28" s="22">
        <v>5.9420000000000001E-2</v>
      </c>
      <c r="FD28" s="22">
        <v>6.1761999999999997E-2</v>
      </c>
      <c r="FE28" s="22">
        <v>6.1700999999999999E-2</v>
      </c>
      <c r="FF28" s="22">
        <v>6.3909999999999995E-2</v>
      </c>
      <c r="FG28" s="22">
        <v>6.7276000000000002E-2</v>
      </c>
      <c r="FH28" s="22">
        <v>7.6595999999999997E-2</v>
      </c>
      <c r="FI28" s="22">
        <v>6.9786000000000001E-2</v>
      </c>
      <c r="FJ28" s="22">
        <v>7.1524000000000004E-2</v>
      </c>
      <c r="FK28" s="22">
        <v>7.7968999999999997E-2</v>
      </c>
    </row>
    <row r="29" spans="1:167" ht="15">
      <c r="B29" s="19" t="s">
        <v>21</v>
      </c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Z29" s="19" t="s">
        <v>21</v>
      </c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X29" s="19" t="s">
        <v>21</v>
      </c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V29" s="19" t="s">
        <v>21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T29" s="19" t="s">
        <v>21</v>
      </c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R29" s="19" t="s">
        <v>21</v>
      </c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P29" s="19" t="s">
        <v>21</v>
      </c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</row>
    <row r="30" spans="1:167" ht="15.5">
      <c r="B30" s="21" t="s">
        <v>11</v>
      </c>
      <c r="C30" s="28" t="s">
        <v>22</v>
      </c>
      <c r="D30" s="28" t="s">
        <v>22</v>
      </c>
      <c r="E30" s="28" t="s">
        <v>22</v>
      </c>
      <c r="F30" s="28" t="s">
        <v>22</v>
      </c>
      <c r="G30" s="28" t="s">
        <v>22</v>
      </c>
      <c r="H30" s="28" t="s">
        <v>22</v>
      </c>
      <c r="I30" s="28" t="s">
        <v>22</v>
      </c>
      <c r="J30" s="28" t="s">
        <v>22</v>
      </c>
      <c r="K30" s="28" t="s">
        <v>22</v>
      </c>
      <c r="L30" s="28" t="s">
        <v>22</v>
      </c>
      <c r="M30" s="28" t="s">
        <v>22</v>
      </c>
      <c r="N30" s="28" t="s">
        <v>22</v>
      </c>
      <c r="O30" s="28" t="s">
        <v>22</v>
      </c>
      <c r="P30" s="28" t="s">
        <v>22</v>
      </c>
      <c r="Q30" s="28" t="s">
        <v>22</v>
      </c>
      <c r="R30" s="28" t="s">
        <v>22</v>
      </c>
      <c r="S30" s="28" t="s">
        <v>22</v>
      </c>
      <c r="T30" s="28" t="s">
        <v>22</v>
      </c>
      <c r="U30" s="28" t="s">
        <v>22</v>
      </c>
      <c r="V30" s="28" t="s">
        <v>22</v>
      </c>
      <c r="W30" s="28" t="s">
        <v>22</v>
      </c>
      <c r="Z30" s="21" t="s">
        <v>11</v>
      </c>
      <c r="AA30" s="28" t="s">
        <v>22</v>
      </c>
      <c r="AB30" s="28" t="s">
        <v>22</v>
      </c>
      <c r="AC30" s="28" t="s">
        <v>22</v>
      </c>
      <c r="AD30" s="28" t="s">
        <v>22</v>
      </c>
      <c r="AE30" s="28" t="s">
        <v>22</v>
      </c>
      <c r="AF30" s="28" t="s">
        <v>22</v>
      </c>
      <c r="AG30" s="28" t="s">
        <v>22</v>
      </c>
      <c r="AH30" s="28" t="s">
        <v>22</v>
      </c>
      <c r="AI30" s="28" t="s">
        <v>22</v>
      </c>
      <c r="AJ30" s="28" t="s">
        <v>22</v>
      </c>
      <c r="AK30" s="28" t="s">
        <v>22</v>
      </c>
      <c r="AL30" s="28" t="s">
        <v>22</v>
      </c>
      <c r="AM30" s="28" t="s">
        <v>22</v>
      </c>
      <c r="AN30" s="28" t="s">
        <v>22</v>
      </c>
      <c r="AO30" s="28" t="s">
        <v>22</v>
      </c>
      <c r="AP30" s="28" t="s">
        <v>22</v>
      </c>
      <c r="AQ30" s="28" t="s">
        <v>22</v>
      </c>
      <c r="AR30" s="28" t="s">
        <v>22</v>
      </c>
      <c r="AS30" s="28" t="s">
        <v>22</v>
      </c>
      <c r="AT30" s="28" t="s">
        <v>22</v>
      </c>
      <c r="AU30" s="28" t="s">
        <v>22</v>
      </c>
      <c r="AX30" s="21" t="s">
        <v>11</v>
      </c>
      <c r="AY30" s="28" t="s">
        <v>22</v>
      </c>
      <c r="AZ30" s="28" t="s">
        <v>22</v>
      </c>
      <c r="BA30" s="28" t="s">
        <v>22</v>
      </c>
      <c r="BB30" s="28" t="s">
        <v>22</v>
      </c>
      <c r="BC30" s="28" t="s">
        <v>22</v>
      </c>
      <c r="BD30" s="28" t="s">
        <v>22</v>
      </c>
      <c r="BE30" s="28" t="s">
        <v>22</v>
      </c>
      <c r="BF30" s="28" t="s">
        <v>22</v>
      </c>
      <c r="BG30" s="28" t="s">
        <v>22</v>
      </c>
      <c r="BH30" s="28" t="s">
        <v>22</v>
      </c>
      <c r="BI30" s="28" t="s">
        <v>22</v>
      </c>
      <c r="BJ30" s="28" t="s">
        <v>22</v>
      </c>
      <c r="BK30" s="28" t="s">
        <v>22</v>
      </c>
      <c r="BL30" s="28" t="s">
        <v>22</v>
      </c>
      <c r="BM30" s="28" t="s">
        <v>22</v>
      </c>
      <c r="BN30" s="28" t="s">
        <v>22</v>
      </c>
      <c r="BO30" s="28" t="s">
        <v>22</v>
      </c>
      <c r="BP30" s="28" t="s">
        <v>22</v>
      </c>
      <c r="BQ30" s="28" t="s">
        <v>22</v>
      </c>
      <c r="BR30" s="28" t="s">
        <v>22</v>
      </c>
      <c r="BS30" s="28" t="s">
        <v>22</v>
      </c>
      <c r="BV30" s="21" t="s">
        <v>11</v>
      </c>
      <c r="BW30" s="28" t="s">
        <v>22</v>
      </c>
      <c r="BX30" s="28" t="s">
        <v>22</v>
      </c>
      <c r="BY30" s="28" t="s">
        <v>22</v>
      </c>
      <c r="BZ30" s="28" t="s">
        <v>22</v>
      </c>
      <c r="CA30" s="28" t="s">
        <v>22</v>
      </c>
      <c r="CB30" s="28" t="s">
        <v>22</v>
      </c>
      <c r="CC30" s="28" t="s">
        <v>22</v>
      </c>
      <c r="CD30" s="28" t="s">
        <v>22</v>
      </c>
      <c r="CE30" s="28" t="s">
        <v>22</v>
      </c>
      <c r="CF30" s="28" t="s">
        <v>22</v>
      </c>
      <c r="CG30" s="28" t="s">
        <v>22</v>
      </c>
      <c r="CH30" s="28" t="s">
        <v>22</v>
      </c>
      <c r="CI30" s="28" t="s">
        <v>22</v>
      </c>
      <c r="CJ30" s="28" t="s">
        <v>22</v>
      </c>
      <c r="CK30" s="28" t="s">
        <v>22</v>
      </c>
      <c r="CL30" s="28" t="s">
        <v>22</v>
      </c>
      <c r="CM30" s="28" t="s">
        <v>22</v>
      </c>
      <c r="CN30" s="28" t="s">
        <v>22</v>
      </c>
      <c r="CO30" s="28" t="s">
        <v>22</v>
      </c>
      <c r="CP30" s="28" t="s">
        <v>22</v>
      </c>
      <c r="CQ30" s="28" t="s">
        <v>22</v>
      </c>
      <c r="CT30" s="21" t="s">
        <v>11</v>
      </c>
      <c r="CU30" s="28" t="s">
        <v>22</v>
      </c>
      <c r="CV30" s="28" t="s">
        <v>22</v>
      </c>
      <c r="CW30" s="28" t="s">
        <v>22</v>
      </c>
      <c r="CX30" s="28" t="s">
        <v>22</v>
      </c>
      <c r="CY30" s="28" t="s">
        <v>22</v>
      </c>
      <c r="CZ30" s="28" t="s">
        <v>22</v>
      </c>
      <c r="DA30" s="28" t="s">
        <v>22</v>
      </c>
      <c r="DB30" s="28" t="s">
        <v>22</v>
      </c>
      <c r="DC30" s="28" t="s">
        <v>22</v>
      </c>
      <c r="DD30" s="28" t="s">
        <v>22</v>
      </c>
      <c r="DE30" s="28" t="s">
        <v>22</v>
      </c>
      <c r="DF30" s="28" t="s">
        <v>22</v>
      </c>
      <c r="DG30" s="28" t="s">
        <v>22</v>
      </c>
      <c r="DH30" s="28" t="s">
        <v>22</v>
      </c>
      <c r="DI30" s="28" t="s">
        <v>22</v>
      </c>
      <c r="DJ30" s="28" t="s">
        <v>22</v>
      </c>
      <c r="DK30" s="28" t="s">
        <v>22</v>
      </c>
      <c r="DL30" s="28" t="s">
        <v>22</v>
      </c>
      <c r="DM30" s="28" t="s">
        <v>22</v>
      </c>
      <c r="DN30" s="28" t="s">
        <v>22</v>
      </c>
      <c r="DO30" s="28" t="s">
        <v>22</v>
      </c>
      <c r="DR30" s="21" t="s">
        <v>11</v>
      </c>
      <c r="DS30" s="28" t="s">
        <v>22</v>
      </c>
      <c r="DT30" s="28" t="s">
        <v>22</v>
      </c>
      <c r="DU30" s="28" t="s">
        <v>22</v>
      </c>
      <c r="DV30" s="28" t="s">
        <v>22</v>
      </c>
      <c r="DW30" s="28" t="s">
        <v>22</v>
      </c>
      <c r="DX30" s="28" t="s">
        <v>22</v>
      </c>
      <c r="DY30" s="28" t="s">
        <v>22</v>
      </c>
      <c r="DZ30" s="28" t="s">
        <v>22</v>
      </c>
      <c r="EA30" s="28" t="s">
        <v>22</v>
      </c>
      <c r="EB30" s="28" t="s">
        <v>22</v>
      </c>
      <c r="EC30" s="28" t="s">
        <v>22</v>
      </c>
      <c r="ED30" s="28" t="s">
        <v>22</v>
      </c>
      <c r="EE30" s="28" t="s">
        <v>22</v>
      </c>
      <c r="EF30" s="28" t="s">
        <v>22</v>
      </c>
      <c r="EG30" s="28" t="s">
        <v>22</v>
      </c>
      <c r="EH30" s="28" t="s">
        <v>22</v>
      </c>
      <c r="EI30" s="28" t="s">
        <v>22</v>
      </c>
      <c r="EJ30" s="28" t="s">
        <v>22</v>
      </c>
      <c r="EK30" s="28" t="s">
        <v>22</v>
      </c>
      <c r="EL30" s="28" t="s">
        <v>22</v>
      </c>
      <c r="EM30" s="28" t="s">
        <v>22</v>
      </c>
      <c r="EP30" s="21" t="s">
        <v>11</v>
      </c>
      <c r="EQ30" s="28" t="s">
        <v>22</v>
      </c>
      <c r="ER30" s="28" t="s">
        <v>22</v>
      </c>
      <c r="ES30" s="28" t="s">
        <v>22</v>
      </c>
      <c r="ET30" s="28" t="s">
        <v>22</v>
      </c>
      <c r="EU30" s="28" t="s">
        <v>22</v>
      </c>
      <c r="EV30" s="28" t="s">
        <v>22</v>
      </c>
      <c r="EW30" s="28" t="s">
        <v>22</v>
      </c>
      <c r="EX30" s="28" t="s">
        <v>22</v>
      </c>
      <c r="EY30" s="28" t="s">
        <v>22</v>
      </c>
      <c r="EZ30" s="28" t="s">
        <v>22</v>
      </c>
      <c r="FA30" s="28" t="s">
        <v>22</v>
      </c>
      <c r="FB30" s="28" t="s">
        <v>22</v>
      </c>
      <c r="FC30" s="28" t="s">
        <v>22</v>
      </c>
      <c r="FD30" s="28" t="s">
        <v>22</v>
      </c>
      <c r="FE30" s="28" t="s">
        <v>22</v>
      </c>
      <c r="FF30" s="28" t="s">
        <v>22</v>
      </c>
      <c r="FG30" s="28" t="s">
        <v>22</v>
      </c>
      <c r="FH30" s="28" t="s">
        <v>22</v>
      </c>
      <c r="FI30" s="28" t="s">
        <v>22</v>
      </c>
      <c r="FJ30" s="28" t="s">
        <v>22</v>
      </c>
      <c r="FK30" s="28" t="s">
        <v>22</v>
      </c>
    </row>
    <row r="31" spans="1:167">
      <c r="B31" s="20" t="s">
        <v>12</v>
      </c>
      <c r="C31" s="17">
        <v>0</v>
      </c>
      <c r="D31" s="17">
        <v>0</v>
      </c>
      <c r="E31" s="17">
        <v>0</v>
      </c>
      <c r="F31" s="17">
        <v>0</v>
      </c>
      <c r="G31" s="17">
        <v>0</v>
      </c>
      <c r="H31" s="17">
        <v>0</v>
      </c>
      <c r="I31" s="17">
        <v>0</v>
      </c>
      <c r="J31" s="17">
        <v>3.48E-4</v>
      </c>
      <c r="K31" s="17">
        <v>7.85E-4</v>
      </c>
      <c r="L31" s="17">
        <v>2.8479999999999998E-3</v>
      </c>
      <c r="M31" s="17">
        <v>2.9870000000000001E-3</v>
      </c>
      <c r="N31" s="17">
        <v>2.8960000000000001E-3</v>
      </c>
      <c r="O31" s="17">
        <v>3.3089999999999999E-3</v>
      </c>
      <c r="P31" s="17">
        <v>4.4229999999999998E-3</v>
      </c>
      <c r="Q31" s="17">
        <v>3.8960000000000002E-3</v>
      </c>
      <c r="R31" s="17">
        <v>3.7859999999999999E-3</v>
      </c>
      <c r="S31" s="17">
        <v>3.4280000000000001E-3</v>
      </c>
      <c r="T31" s="17">
        <v>3.042E-3</v>
      </c>
      <c r="U31" s="17">
        <v>3.5010000000000002E-3</v>
      </c>
      <c r="V31" s="17">
        <v>3.4039999999999999E-3</v>
      </c>
      <c r="W31" s="17">
        <v>3.3939999999999999E-3</v>
      </c>
      <c r="Z31" s="20" t="s">
        <v>12</v>
      </c>
      <c r="AA31" s="17">
        <v>1.1454000000000001E-2</v>
      </c>
      <c r="AB31" s="17">
        <v>1.0351000000000001E-2</v>
      </c>
      <c r="AC31" s="17">
        <v>1.1393E-2</v>
      </c>
      <c r="AD31" s="17">
        <v>1.1901999999999999E-2</v>
      </c>
      <c r="AE31" s="17">
        <v>1.1877E-2</v>
      </c>
      <c r="AF31" s="17">
        <v>1.2493000000000001E-2</v>
      </c>
      <c r="AG31" s="17">
        <v>1.264E-2</v>
      </c>
      <c r="AH31" s="17">
        <v>1.6937000000000001E-2</v>
      </c>
      <c r="AI31" s="17">
        <v>2.2935000000000001E-2</v>
      </c>
      <c r="AJ31" s="17">
        <v>3.0484000000000001E-2</v>
      </c>
      <c r="AK31" s="17">
        <v>3.2752000000000003E-2</v>
      </c>
      <c r="AL31" s="17">
        <v>3.5629000000000001E-2</v>
      </c>
      <c r="AM31" s="17">
        <v>3.6986999999999999E-2</v>
      </c>
      <c r="AN31" s="17">
        <v>3.5453999999999999E-2</v>
      </c>
      <c r="AO31" s="17">
        <v>3.3607999999999999E-2</v>
      </c>
      <c r="AP31" s="17">
        <v>3.3973999999999997E-2</v>
      </c>
      <c r="AQ31" s="17">
        <v>3.5975E-2</v>
      </c>
      <c r="AR31" s="17">
        <v>3.6547000000000003E-2</v>
      </c>
      <c r="AS31" s="17">
        <v>3.8052999999999997E-2</v>
      </c>
      <c r="AT31" s="17">
        <v>4.0728E-2</v>
      </c>
      <c r="AU31" s="17">
        <v>4.0652000000000001E-2</v>
      </c>
      <c r="AX31" s="20" t="s">
        <v>12</v>
      </c>
      <c r="AY31" s="17">
        <v>0.119744</v>
      </c>
      <c r="AZ31" s="17">
        <v>0.12672900000000001</v>
      </c>
      <c r="BA31" s="17">
        <v>0.126972</v>
      </c>
      <c r="BB31" s="17">
        <v>0.13317799999999999</v>
      </c>
      <c r="BC31" s="17">
        <v>0.13591</v>
      </c>
      <c r="BD31" s="17">
        <v>0.14927799999999999</v>
      </c>
      <c r="BE31" s="17">
        <v>0.15603500000000001</v>
      </c>
      <c r="BF31" s="17">
        <v>0.17349400000000001</v>
      </c>
      <c r="BG31" s="17">
        <v>0.184499</v>
      </c>
      <c r="BH31" s="17">
        <v>0.176012</v>
      </c>
      <c r="BI31" s="17">
        <v>0.179955</v>
      </c>
      <c r="BJ31" s="17">
        <v>0.20022200000000001</v>
      </c>
      <c r="BK31" s="17">
        <v>0.19498599999999999</v>
      </c>
      <c r="BL31" s="17">
        <v>0.20216200000000001</v>
      </c>
      <c r="BM31" s="17">
        <v>0.193384</v>
      </c>
      <c r="BN31" s="17">
        <v>0.21087</v>
      </c>
      <c r="BO31" s="17">
        <v>0.200241</v>
      </c>
      <c r="BP31" s="17">
        <v>0.20216700000000001</v>
      </c>
      <c r="BQ31" s="17">
        <v>0.241651</v>
      </c>
      <c r="BR31" s="17">
        <v>0.19881499999999999</v>
      </c>
      <c r="BS31" s="17">
        <v>0.20105500000000001</v>
      </c>
      <c r="BV31" s="20" t="s">
        <v>12</v>
      </c>
      <c r="BW31" s="17">
        <v>6.3090000000000004E-3</v>
      </c>
      <c r="BX31" s="17">
        <v>5.914E-3</v>
      </c>
      <c r="BY31" s="17">
        <v>5.8389999999999996E-3</v>
      </c>
      <c r="BZ31" s="17">
        <v>6.0489999999999997E-3</v>
      </c>
      <c r="CA31" s="17">
        <v>6.0130000000000001E-3</v>
      </c>
      <c r="CB31" s="17">
        <v>5.8180000000000003E-3</v>
      </c>
      <c r="CC31" s="17">
        <v>5.4260000000000003E-3</v>
      </c>
      <c r="CD31" s="17">
        <v>6.0749999999999997E-3</v>
      </c>
      <c r="CE31" s="17">
        <v>6.4380000000000001E-3</v>
      </c>
      <c r="CF31" s="17">
        <v>6.6559999999999996E-3</v>
      </c>
      <c r="CG31" s="17">
        <v>6.796E-3</v>
      </c>
      <c r="CH31" s="17">
        <v>7.437E-3</v>
      </c>
      <c r="CI31" s="17">
        <v>8.744E-3</v>
      </c>
      <c r="CJ31" s="17">
        <v>8.3059999999999991E-3</v>
      </c>
      <c r="CK31" s="17">
        <v>8.3700000000000007E-3</v>
      </c>
      <c r="CL31" s="17">
        <v>8.3029999999999996E-3</v>
      </c>
      <c r="CM31" s="17">
        <v>8.6689999999999996E-3</v>
      </c>
      <c r="CN31" s="17">
        <v>9.3439999999999999E-3</v>
      </c>
      <c r="CO31" s="17">
        <v>9.3369999999999998E-3</v>
      </c>
      <c r="CP31" s="17">
        <v>9.1629999999999993E-3</v>
      </c>
      <c r="CQ31" s="17">
        <v>9.5739999999999992E-3</v>
      </c>
      <c r="CT31" s="20" t="s">
        <v>12</v>
      </c>
      <c r="CU31" s="17">
        <v>5.2729999999999999E-3</v>
      </c>
      <c r="CV31" s="17">
        <v>6.1019999999999998E-3</v>
      </c>
      <c r="CW31" s="17">
        <v>6.3150000000000003E-3</v>
      </c>
      <c r="CX31" s="17">
        <v>6.0049999999999999E-3</v>
      </c>
      <c r="CY31" s="17">
        <v>6.8479999999999999E-3</v>
      </c>
      <c r="CZ31" s="17">
        <v>7.3829999999999998E-3</v>
      </c>
      <c r="DA31" s="17">
        <v>8.7609999999999997E-3</v>
      </c>
      <c r="DB31" s="17">
        <v>8.9969999999999998E-3</v>
      </c>
      <c r="DC31" s="17">
        <v>1.0503E-2</v>
      </c>
      <c r="DD31" s="17">
        <v>1.1089E-2</v>
      </c>
      <c r="DE31" s="17">
        <v>1.4851E-2</v>
      </c>
      <c r="DF31" s="17">
        <v>1.6638E-2</v>
      </c>
      <c r="DG31" s="17">
        <v>1.7443E-2</v>
      </c>
      <c r="DH31" s="17">
        <v>2.0848999999999999E-2</v>
      </c>
      <c r="DI31" s="17">
        <v>2.2568000000000001E-2</v>
      </c>
      <c r="DJ31" s="17">
        <v>2.5231E-2</v>
      </c>
      <c r="DK31" s="17">
        <v>2.6567E-2</v>
      </c>
      <c r="DL31" s="17">
        <v>2.9853999999999999E-2</v>
      </c>
      <c r="DM31" s="17">
        <v>3.1195000000000001E-2</v>
      </c>
      <c r="DN31" s="17">
        <v>3.2315000000000003E-2</v>
      </c>
      <c r="DO31" s="17">
        <v>3.1711999999999997E-2</v>
      </c>
      <c r="DR31" s="20" t="s">
        <v>12</v>
      </c>
      <c r="DS31" s="17">
        <v>4.9713E-2</v>
      </c>
      <c r="DT31" s="17">
        <v>4.7578000000000002E-2</v>
      </c>
      <c r="DU31" s="17">
        <v>4.9185E-2</v>
      </c>
      <c r="DV31" s="17">
        <v>5.2782000000000003E-2</v>
      </c>
      <c r="DW31" s="17">
        <v>5.7639999999999997E-2</v>
      </c>
      <c r="DX31" s="17">
        <v>5.8058999999999999E-2</v>
      </c>
      <c r="DY31" s="17">
        <v>6.0185000000000002E-2</v>
      </c>
      <c r="DZ31" s="17">
        <v>7.3120000000000004E-2</v>
      </c>
      <c r="EA31" s="17">
        <v>7.3453000000000004E-2</v>
      </c>
      <c r="EB31" s="17">
        <v>7.0065000000000002E-2</v>
      </c>
      <c r="EC31" s="17">
        <v>7.2339000000000001E-2</v>
      </c>
      <c r="ED31" s="17">
        <v>7.7255000000000004E-2</v>
      </c>
      <c r="EE31" s="17">
        <v>7.8529000000000002E-2</v>
      </c>
      <c r="EF31" s="17">
        <v>7.7800999999999995E-2</v>
      </c>
      <c r="EG31" s="17">
        <v>7.5898999999999994E-2</v>
      </c>
      <c r="EH31" s="17">
        <v>8.0503000000000005E-2</v>
      </c>
      <c r="EI31" s="17">
        <v>7.0169999999999996E-2</v>
      </c>
      <c r="EJ31" s="17">
        <v>8.4725999999999996E-2</v>
      </c>
      <c r="EK31" s="17">
        <v>8.2793000000000005E-2</v>
      </c>
      <c r="EL31" s="17">
        <v>8.1763000000000002E-2</v>
      </c>
      <c r="EM31" s="17">
        <v>8.5919999999999996E-2</v>
      </c>
      <c r="EP31" s="20" t="s">
        <v>12</v>
      </c>
      <c r="EQ31" s="17">
        <v>3.6609999999999997E-2</v>
      </c>
      <c r="ER31" s="17">
        <v>3.7968000000000002E-2</v>
      </c>
      <c r="ES31" s="17">
        <v>4.0438000000000002E-2</v>
      </c>
      <c r="ET31" s="17">
        <v>4.1383999999999997E-2</v>
      </c>
      <c r="EU31" s="17">
        <v>4.3461E-2</v>
      </c>
      <c r="EV31" s="17">
        <v>4.6863000000000002E-2</v>
      </c>
      <c r="EW31" s="17">
        <v>4.9617000000000001E-2</v>
      </c>
      <c r="EX31" s="17">
        <v>5.1646999999999998E-2</v>
      </c>
      <c r="EY31" s="17">
        <v>5.2330000000000002E-2</v>
      </c>
      <c r="EZ31" s="17">
        <v>5.5274999999999998E-2</v>
      </c>
      <c r="FA31" s="17">
        <v>5.0960999999999999E-2</v>
      </c>
      <c r="FB31" s="17">
        <v>6.0823000000000002E-2</v>
      </c>
      <c r="FC31" s="17">
        <v>5.9420000000000001E-2</v>
      </c>
      <c r="FD31" s="17">
        <v>6.1761999999999997E-2</v>
      </c>
      <c r="FE31" s="17">
        <v>6.1700999999999999E-2</v>
      </c>
      <c r="FF31" s="17">
        <v>6.3909999999999995E-2</v>
      </c>
      <c r="FG31" s="17">
        <v>6.7276000000000002E-2</v>
      </c>
      <c r="FH31" s="17">
        <v>7.6595999999999997E-2</v>
      </c>
      <c r="FI31" s="17">
        <v>6.9786000000000001E-2</v>
      </c>
      <c r="FJ31" s="17">
        <v>7.1524000000000004E-2</v>
      </c>
      <c r="FK31" s="17">
        <v>7.7968999999999997E-2</v>
      </c>
    </row>
    <row r="32" spans="1:167">
      <c r="B32" s="10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Z32" s="10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X32" s="10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V32" s="10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T32" s="10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R32" s="10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P32" s="10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</row>
    <row r="33" spans="1:167" ht="13">
      <c r="A33" s="7"/>
      <c r="B33" s="13" t="s">
        <v>23</v>
      </c>
      <c r="C33" s="22">
        <v>0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0</v>
      </c>
      <c r="J33" s="22">
        <v>2.5311E-2</v>
      </c>
      <c r="K33" s="22">
        <v>5.8574000000000001E-2</v>
      </c>
      <c r="L33" s="22">
        <v>0.213701</v>
      </c>
      <c r="M33" s="22">
        <v>0.223801</v>
      </c>
      <c r="N33" s="22">
        <v>0.21735399999999999</v>
      </c>
      <c r="O33" s="22">
        <v>0.23608299999999999</v>
      </c>
      <c r="P33" s="22">
        <v>0.31017899999999998</v>
      </c>
      <c r="Q33" s="22">
        <v>0.28834799999999999</v>
      </c>
      <c r="R33" s="22">
        <v>0.28867599999999999</v>
      </c>
      <c r="S33" s="22">
        <v>0.25773299999999999</v>
      </c>
      <c r="T33" s="22">
        <v>0.238704</v>
      </c>
      <c r="U33" s="22">
        <v>0.25526399999999999</v>
      </c>
      <c r="V33" s="22">
        <v>0.25540200000000002</v>
      </c>
      <c r="W33" s="22">
        <v>0.23933499999999999</v>
      </c>
      <c r="Y33" s="7"/>
      <c r="Z33" s="13" t="s">
        <v>23</v>
      </c>
      <c r="AA33" s="22">
        <v>0.23687900000000001</v>
      </c>
      <c r="AB33" s="22">
        <v>0.21251999999999999</v>
      </c>
      <c r="AC33" s="22">
        <v>0.23141900000000001</v>
      </c>
      <c r="AD33" s="22">
        <v>0.23589499999999999</v>
      </c>
      <c r="AE33" s="22">
        <v>0.23419499999999999</v>
      </c>
      <c r="AF33" s="22">
        <v>0.25000800000000001</v>
      </c>
      <c r="AG33" s="22">
        <v>0.243066</v>
      </c>
      <c r="AH33" s="22">
        <v>0.32584000000000002</v>
      </c>
      <c r="AI33" s="22">
        <v>0.43332900000000002</v>
      </c>
      <c r="AJ33" s="22">
        <v>0.56225000000000003</v>
      </c>
      <c r="AK33" s="22">
        <v>0.61697999999999997</v>
      </c>
      <c r="AL33" s="22">
        <v>0.64892300000000003</v>
      </c>
      <c r="AM33" s="22">
        <v>0.662323</v>
      </c>
      <c r="AN33" s="22">
        <v>0.61786099999999999</v>
      </c>
      <c r="AO33" s="22">
        <v>0.566612</v>
      </c>
      <c r="AP33" s="22">
        <v>0.59518499999999996</v>
      </c>
      <c r="AQ33" s="22">
        <v>0.63529999999999998</v>
      </c>
      <c r="AR33" s="22">
        <v>0.65284500000000001</v>
      </c>
      <c r="AS33" s="22">
        <v>0.65603100000000003</v>
      </c>
      <c r="AT33" s="22">
        <v>0.69741799999999998</v>
      </c>
      <c r="AU33" s="22">
        <v>0.65346700000000002</v>
      </c>
      <c r="AW33" s="7"/>
      <c r="AX33" s="13" t="s">
        <v>23</v>
      </c>
      <c r="AY33" s="22">
        <v>1.9362140000000001</v>
      </c>
      <c r="AZ33" s="22">
        <v>1.983514</v>
      </c>
      <c r="BA33" s="22">
        <v>2.09931</v>
      </c>
      <c r="BB33" s="22">
        <v>2.1498810000000002</v>
      </c>
      <c r="BC33" s="22">
        <v>2.0965220000000002</v>
      </c>
      <c r="BD33" s="22">
        <v>2.4626760000000001</v>
      </c>
      <c r="BE33" s="22">
        <v>2.5444599999999999</v>
      </c>
      <c r="BF33" s="22">
        <v>2.858444</v>
      </c>
      <c r="BG33" s="22">
        <v>2.977678</v>
      </c>
      <c r="BH33" s="22">
        <v>2.7317269999999998</v>
      </c>
      <c r="BI33" s="22">
        <v>2.7789229999999998</v>
      </c>
      <c r="BJ33" s="22">
        <v>3.124069</v>
      </c>
      <c r="BK33" s="22">
        <v>2.9521890000000002</v>
      </c>
      <c r="BL33" s="22">
        <v>3.0300379999999998</v>
      </c>
      <c r="BM33" s="22">
        <v>2.9490780000000001</v>
      </c>
      <c r="BN33" s="22">
        <v>3.151831</v>
      </c>
      <c r="BO33" s="22">
        <v>3.2513570000000001</v>
      </c>
      <c r="BP33" s="22">
        <v>3.2486630000000001</v>
      </c>
      <c r="BQ33" s="22">
        <v>3.9476149999999999</v>
      </c>
      <c r="BR33" s="22">
        <v>3.198213</v>
      </c>
      <c r="BS33" s="22">
        <v>3.1445020000000001</v>
      </c>
      <c r="BU33" s="7"/>
      <c r="BV33" s="13" t="s">
        <v>23</v>
      </c>
      <c r="BW33" s="22">
        <v>0.88635299999999995</v>
      </c>
      <c r="BX33" s="22">
        <v>0.81714200000000003</v>
      </c>
      <c r="BY33" s="22">
        <v>0.80371899999999996</v>
      </c>
      <c r="BZ33" s="22">
        <v>0.82223800000000002</v>
      </c>
      <c r="CA33" s="22">
        <v>0.78993599999999997</v>
      </c>
      <c r="CB33" s="22">
        <v>0.75844199999999995</v>
      </c>
      <c r="CC33" s="22">
        <v>0.78063700000000003</v>
      </c>
      <c r="CD33" s="22">
        <v>0.68769199999999997</v>
      </c>
      <c r="CE33" s="22">
        <v>0.72357000000000005</v>
      </c>
      <c r="CF33" s="22">
        <v>0.71592100000000003</v>
      </c>
      <c r="CG33" s="22">
        <v>0.74754699999999996</v>
      </c>
      <c r="CH33" s="22">
        <v>0.81630400000000003</v>
      </c>
      <c r="CI33" s="22">
        <v>0.88107400000000002</v>
      </c>
      <c r="CJ33" s="22">
        <v>0.852105</v>
      </c>
      <c r="CK33" s="22">
        <v>0.86273900000000003</v>
      </c>
      <c r="CL33" s="22">
        <v>0.85703399999999996</v>
      </c>
      <c r="CM33" s="22">
        <v>0.91842599999999996</v>
      </c>
      <c r="CN33" s="22">
        <v>0.96817399999999998</v>
      </c>
      <c r="CO33" s="22">
        <v>0.948932</v>
      </c>
      <c r="CP33" s="22">
        <v>0.93228900000000003</v>
      </c>
      <c r="CQ33" s="22">
        <v>0.94601199999999996</v>
      </c>
      <c r="CS33" s="7"/>
      <c r="CT33" s="13" t="s">
        <v>23</v>
      </c>
      <c r="CU33" s="22">
        <v>0.96571300000000004</v>
      </c>
      <c r="CV33" s="22">
        <v>1.1051029999999999</v>
      </c>
      <c r="CW33" s="22">
        <v>1.1438489999999999</v>
      </c>
      <c r="CX33" s="22">
        <v>1.0744530000000001</v>
      </c>
      <c r="CY33" s="22">
        <v>1.1999029999999999</v>
      </c>
      <c r="CZ33" s="22">
        <v>1.2805800000000001</v>
      </c>
      <c r="DA33" s="22">
        <v>1.520003</v>
      </c>
      <c r="DB33" s="22">
        <v>1.522365</v>
      </c>
      <c r="DC33" s="22">
        <v>1.7268289999999999</v>
      </c>
      <c r="DD33" s="22">
        <v>1.7434339999999999</v>
      </c>
      <c r="DE33" s="22">
        <v>2.2413020000000001</v>
      </c>
      <c r="DF33" s="22">
        <v>2.4656470000000001</v>
      </c>
      <c r="DG33" s="22">
        <v>2.6784270000000001</v>
      </c>
      <c r="DH33" s="22">
        <v>3.0013890000000001</v>
      </c>
      <c r="DI33" s="22">
        <v>3.1986270000000001</v>
      </c>
      <c r="DJ33" s="22">
        <v>3.6207530000000001</v>
      </c>
      <c r="DK33" s="22">
        <v>3.8646060000000002</v>
      </c>
      <c r="DL33" s="22">
        <v>4.3787770000000004</v>
      </c>
      <c r="DM33" s="22">
        <v>4.6405960000000004</v>
      </c>
      <c r="DN33" s="22">
        <v>4.8848399999999996</v>
      </c>
      <c r="DO33" s="22">
        <v>4.6771710000000004</v>
      </c>
      <c r="DQ33" s="7"/>
      <c r="DR33" s="13" t="s">
        <v>23</v>
      </c>
      <c r="DS33" s="22">
        <v>3.0366339999999998</v>
      </c>
      <c r="DT33" s="22">
        <v>2.6791469999999999</v>
      </c>
      <c r="DU33" s="22">
        <v>2.740389</v>
      </c>
      <c r="DV33" s="22">
        <v>3.1336879999999998</v>
      </c>
      <c r="DW33" s="22">
        <v>3.3756659999999998</v>
      </c>
      <c r="DX33" s="22">
        <v>3.3432400000000002</v>
      </c>
      <c r="DY33" s="22">
        <v>3.3585050000000001</v>
      </c>
      <c r="DZ33" s="22">
        <v>3.9570419999999999</v>
      </c>
      <c r="EA33" s="22">
        <v>3.9198949999999999</v>
      </c>
      <c r="EB33" s="22">
        <v>3.747992</v>
      </c>
      <c r="EC33" s="22">
        <v>3.841669</v>
      </c>
      <c r="ED33" s="22">
        <v>4.0200649999999998</v>
      </c>
      <c r="EE33" s="22">
        <v>4.0607530000000001</v>
      </c>
      <c r="EF33" s="22">
        <v>3.9782670000000002</v>
      </c>
      <c r="EG33" s="22">
        <v>3.825342</v>
      </c>
      <c r="EH33" s="22">
        <v>3.982542</v>
      </c>
      <c r="EI33" s="22">
        <v>3.5113660000000002</v>
      </c>
      <c r="EJ33" s="22">
        <v>4.2347970000000004</v>
      </c>
      <c r="EK33" s="22">
        <v>4.2244549999999998</v>
      </c>
      <c r="EL33" s="22">
        <v>3.9353340000000001</v>
      </c>
      <c r="EM33" s="22">
        <v>3.8896310000000001</v>
      </c>
      <c r="EO33" s="7"/>
      <c r="EP33" s="13" t="s">
        <v>23</v>
      </c>
      <c r="EQ33" s="22">
        <v>1.542411</v>
      </c>
      <c r="ER33" s="22">
        <v>1.5955440000000001</v>
      </c>
      <c r="ES33" s="22">
        <v>1.647483</v>
      </c>
      <c r="ET33" s="22">
        <v>1.678291</v>
      </c>
      <c r="EU33" s="22">
        <v>1.656085</v>
      </c>
      <c r="EV33" s="22">
        <v>1.7964610000000001</v>
      </c>
      <c r="EW33" s="22">
        <v>1.9168719999999999</v>
      </c>
      <c r="EX33" s="22">
        <v>1.984866</v>
      </c>
      <c r="EY33" s="22">
        <v>1.933964</v>
      </c>
      <c r="EZ33" s="22">
        <v>2.0456599999999998</v>
      </c>
      <c r="FA33" s="22">
        <v>1.889802</v>
      </c>
      <c r="FB33" s="22">
        <v>2.2744840000000002</v>
      </c>
      <c r="FC33" s="22">
        <v>2.196847</v>
      </c>
      <c r="FD33" s="22">
        <v>2.2255880000000001</v>
      </c>
      <c r="FE33" s="22">
        <v>2.1796730000000002</v>
      </c>
      <c r="FF33" s="22">
        <v>2.3854419999999998</v>
      </c>
      <c r="FG33" s="22">
        <v>2.4633289999999999</v>
      </c>
      <c r="FH33" s="22">
        <v>2.6060189999999999</v>
      </c>
      <c r="FI33" s="22">
        <v>2.5090859999999999</v>
      </c>
      <c r="FJ33" s="22">
        <v>2.5536150000000002</v>
      </c>
      <c r="FK33" s="22">
        <v>2.6431429999999998</v>
      </c>
    </row>
    <row r="35" spans="1:167">
      <c r="A35" s="84" t="s">
        <v>26</v>
      </c>
      <c r="B35" s="3"/>
      <c r="Y35" s="84" t="s">
        <v>26</v>
      </c>
      <c r="Z35" s="3"/>
      <c r="AW35" s="84" t="s">
        <v>26</v>
      </c>
      <c r="AX35" s="3"/>
      <c r="BU35" s="84" t="s">
        <v>26</v>
      </c>
      <c r="BV35" s="3"/>
      <c r="CS35" s="84" t="s">
        <v>26</v>
      </c>
      <c r="CT35" s="3"/>
      <c r="DQ35" s="84" t="s">
        <v>26</v>
      </c>
      <c r="DR35" s="3"/>
      <c r="EO35" s="84" t="s">
        <v>26</v>
      </c>
      <c r="EP35" s="3"/>
    </row>
  </sheetData>
  <hyperlinks>
    <hyperlink ref="B2" location="Menu!A1" display="Menu!A1" xr:uid="{7743E9F2-D020-46FF-ACF0-652F27BB75D2}"/>
    <hyperlink ref="A2:B2" location="Menu!B25" display="Back to main menu" xr:uid="{6389072D-33A0-40EF-AF1F-1A79F309C29D}"/>
    <hyperlink ref="Y2:Z2" location="Menu!B25" display="Back to Main Menu" xr:uid="{44822701-8B68-47AF-A214-CA7F1B085F0B}"/>
    <hyperlink ref="AW2:AX2" location="Menu!B25" display="Back to Main Menu" xr:uid="{922DD3B7-3198-42FD-BDCD-C6644E84E990}"/>
    <hyperlink ref="BU2:BV2" location="Menu!B25" display="Back to Main Menu" xr:uid="{D7886C08-5944-4697-BBAF-2F85B7785A40}"/>
    <hyperlink ref="CS2:CT2" location="Menu!B25" display="Back to Main Menu" xr:uid="{EB602864-C863-4C38-B7AC-9E3C43CF47F7}"/>
    <hyperlink ref="DQ2:DR2" location="Menu!B25" display="Back to Main Menu" xr:uid="{61334B52-0032-4FA1-9D8C-EE8B5FF82084}"/>
    <hyperlink ref="EP2" location="Menu!A1" display="Menu!A1" xr:uid="{ED381135-1616-482E-AC89-47E2F6093BBC}"/>
    <hyperlink ref="EO2:EP2" location="Menu!B25" display="Back to main menu" xr:uid="{48BA70FC-BBCA-4D3B-BE6D-AAC101271240}"/>
  </hyperlink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8867C-9975-4E8D-95DC-86EC407FA83D}">
  <dimension ref="A1:FK57"/>
  <sheetViews>
    <sheetView workbookViewId="0">
      <selection activeCell="B32" sqref="B32"/>
    </sheetView>
  </sheetViews>
  <sheetFormatPr defaultRowHeight="12.5"/>
  <cols>
    <col min="1" max="1" width="60.26953125" customWidth="1"/>
    <col min="2" max="2" width="40.179687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206"/>
      <c r="B1" s="206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06"/>
      <c r="Z1" s="206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06"/>
      <c r="AX1" s="206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06"/>
      <c r="BV1" s="206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06"/>
      <c r="CT1" s="206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06"/>
      <c r="DR1" s="206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06"/>
      <c r="EP1" s="206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4.5">
      <c r="A2" s="206"/>
      <c r="B2" s="206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06"/>
      <c r="Z2" s="206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06"/>
      <c r="AX2" s="206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06"/>
      <c r="BV2" s="206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06"/>
      <c r="CT2" s="206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06"/>
      <c r="DR2" s="206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06"/>
      <c r="EP2" s="206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4.5">
      <c r="A3" s="206"/>
      <c r="B3" s="20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06"/>
      <c r="Z3" s="206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06"/>
      <c r="AX3" s="206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06"/>
      <c r="BV3" s="206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06"/>
      <c r="CT3" s="206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06"/>
      <c r="DR3" s="206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06"/>
      <c r="EP3" s="206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4.5">
      <c r="A4" s="206"/>
      <c r="B4" s="20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06"/>
      <c r="Z4" s="206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06"/>
      <c r="AX4" s="206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06"/>
      <c r="BV4" s="206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06"/>
      <c r="CT4" s="206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06"/>
      <c r="DR4" s="206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06"/>
      <c r="EP4" s="206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07" t="s">
        <v>6</v>
      </c>
      <c r="B5" s="207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07" t="s">
        <v>6</v>
      </c>
      <c r="Z5" s="207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07" t="s">
        <v>6</v>
      </c>
      <c r="AX5" s="207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07" t="s">
        <v>6</v>
      </c>
      <c r="BV5" s="207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07" t="s">
        <v>6</v>
      </c>
      <c r="CT5" s="207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07" t="s">
        <v>6</v>
      </c>
      <c r="DR5" s="207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07" t="s">
        <v>6</v>
      </c>
      <c r="EP5" s="207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06"/>
      <c r="B6" s="206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07"/>
      <c r="Z6" s="207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07"/>
      <c r="AX6" s="207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07"/>
      <c r="BV6" s="207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07"/>
      <c r="CT6" s="207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07"/>
      <c r="DR6" s="207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06"/>
      <c r="EP6" s="206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7.5">
      <c r="A7" s="209" t="s">
        <v>115</v>
      </c>
      <c r="B7" s="209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09" t="s">
        <v>133</v>
      </c>
      <c r="Z7" s="209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09" t="s">
        <v>136</v>
      </c>
      <c r="AX7" s="209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09" t="s">
        <v>137</v>
      </c>
      <c r="BV7" s="209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09" t="s">
        <v>138</v>
      </c>
      <c r="CT7" s="209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09" t="s">
        <v>139</v>
      </c>
      <c r="DR7" s="209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09" t="s">
        <v>140</v>
      </c>
      <c r="EP7" s="209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5">
      <c r="A8" s="209" t="s">
        <v>196</v>
      </c>
      <c r="B8" s="209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09" t="s">
        <v>196</v>
      </c>
      <c r="Z8" s="209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09" t="s">
        <v>196</v>
      </c>
      <c r="AX8" s="209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09" t="s">
        <v>196</v>
      </c>
      <c r="BV8" s="209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09" t="s">
        <v>196</v>
      </c>
      <c r="CT8" s="209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09" t="s">
        <v>196</v>
      </c>
      <c r="DR8" s="209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09" t="s">
        <v>196</v>
      </c>
      <c r="EP8" s="209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9" s="206"/>
      <c r="B9" s="206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06"/>
      <c r="Z9" s="206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06"/>
      <c r="AX9" s="206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06"/>
      <c r="BV9" s="206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06"/>
      <c r="CT9" s="206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06"/>
      <c r="DR9" s="206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06"/>
      <c r="EP9" s="206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4.5">
      <c r="A10" s="206"/>
      <c r="B10" s="206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06"/>
      <c r="Z10" s="206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06"/>
      <c r="AX10" s="206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06"/>
      <c r="BV10" s="206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06"/>
      <c r="CT10" s="206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06"/>
      <c r="DR10" s="206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06"/>
      <c r="EP10" s="206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" thickBot="1">
      <c r="A11" s="206"/>
      <c r="B11" s="206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06"/>
      <c r="Z11" s="206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06"/>
      <c r="AX11" s="206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06"/>
      <c r="BV11" s="206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06"/>
      <c r="CT11" s="206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06"/>
      <c r="DR11" s="206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06"/>
      <c r="EP11" s="206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4.5">
      <c r="A12" s="206"/>
      <c r="B12" s="20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06"/>
      <c r="Z12" s="206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206"/>
      <c r="AX12" s="206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206"/>
      <c r="BV12" s="206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206"/>
      <c r="CT12" s="206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206"/>
      <c r="DR12" s="206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206"/>
      <c r="EP12" s="206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91.5">
      <c r="A13" s="37"/>
      <c r="B13" s="14" t="s">
        <v>197</v>
      </c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Y13" s="37"/>
      <c r="Z13" s="14" t="s">
        <v>197</v>
      </c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W13" s="37"/>
      <c r="AX13" s="14" t="s">
        <v>197</v>
      </c>
      <c r="AY13" s="37"/>
      <c r="AZ13" s="37"/>
      <c r="BA13" s="37"/>
      <c r="BB13" s="37"/>
      <c r="BC13" s="37"/>
      <c r="BD13" s="37"/>
      <c r="BE13" s="37"/>
      <c r="BF13" s="37"/>
      <c r="BG13" s="37"/>
      <c r="BH13" s="37"/>
      <c r="BI13" s="37"/>
      <c r="BJ13" s="37"/>
      <c r="BK13" s="37"/>
      <c r="BL13" s="37"/>
      <c r="BM13" s="37"/>
      <c r="BN13" s="37"/>
      <c r="BO13" s="37"/>
      <c r="BP13" s="37"/>
      <c r="BQ13" s="37"/>
      <c r="BR13" s="37"/>
      <c r="BS13" s="37"/>
      <c r="BU13" s="37"/>
      <c r="BV13" s="14" t="s">
        <v>197</v>
      </c>
      <c r="BW13" s="37"/>
      <c r="BX13" s="37"/>
      <c r="BY13" s="37"/>
      <c r="BZ13" s="37"/>
      <c r="CA13" s="37"/>
      <c r="CB13" s="37"/>
      <c r="CC13" s="37"/>
      <c r="CD13" s="37"/>
      <c r="CE13" s="37"/>
      <c r="CF13" s="37"/>
      <c r="CG13" s="37"/>
      <c r="CH13" s="37"/>
      <c r="CI13" s="37"/>
      <c r="CJ13" s="37"/>
      <c r="CK13" s="37"/>
      <c r="CL13" s="37"/>
      <c r="CM13" s="37"/>
      <c r="CN13" s="37"/>
      <c r="CO13" s="37"/>
      <c r="CP13" s="37"/>
      <c r="CQ13" s="37"/>
      <c r="CS13" s="37"/>
      <c r="CT13" s="14" t="s">
        <v>197</v>
      </c>
      <c r="CU13" s="37"/>
      <c r="CV13" s="37"/>
      <c r="CW13" s="37"/>
      <c r="CX13" s="37"/>
      <c r="CY13" s="37"/>
      <c r="CZ13" s="37"/>
      <c r="DA13" s="37"/>
      <c r="DB13" s="37"/>
      <c r="DC13" s="37"/>
      <c r="DD13" s="37"/>
      <c r="DE13" s="37"/>
      <c r="DF13" s="37"/>
      <c r="DG13" s="37"/>
      <c r="DH13" s="37"/>
      <c r="DI13" s="37"/>
      <c r="DJ13" s="37"/>
      <c r="DK13" s="37"/>
      <c r="DL13" s="37"/>
      <c r="DM13" s="37"/>
      <c r="DN13" s="37"/>
      <c r="DO13" s="37"/>
      <c r="DQ13" s="37"/>
      <c r="DR13" s="14" t="s">
        <v>197</v>
      </c>
      <c r="DS13" s="37"/>
      <c r="DT13" s="37"/>
      <c r="DU13" s="37"/>
      <c r="DV13" s="37"/>
      <c r="DW13" s="37"/>
      <c r="DX13" s="37"/>
      <c r="DY13" s="37"/>
      <c r="DZ13" s="37"/>
      <c r="EA13" s="37"/>
      <c r="EB13" s="37"/>
      <c r="EC13" s="37"/>
      <c r="ED13" s="37"/>
      <c r="EE13" s="37"/>
      <c r="EF13" s="37"/>
      <c r="EG13" s="37"/>
      <c r="EH13" s="37"/>
      <c r="EI13" s="37"/>
      <c r="EJ13" s="37"/>
      <c r="EK13" s="37"/>
      <c r="EL13" s="37"/>
      <c r="EM13" s="37"/>
      <c r="EO13" s="37"/>
      <c r="EP13" s="14" t="s">
        <v>197</v>
      </c>
      <c r="EQ13" s="37"/>
      <c r="ER13" s="37"/>
      <c r="ES13" s="37"/>
      <c r="ET13" s="37"/>
      <c r="EU13" s="37"/>
      <c r="EV13" s="37"/>
      <c r="EW13" s="37"/>
      <c r="EX13" s="37"/>
      <c r="EY13" s="37"/>
      <c r="EZ13" s="37"/>
      <c r="FA13" s="37"/>
      <c r="FB13" s="37"/>
      <c r="FC13" s="37"/>
      <c r="FD13" s="37"/>
      <c r="FE13" s="37"/>
      <c r="FF13" s="37"/>
      <c r="FG13" s="37"/>
      <c r="FH13" s="37"/>
      <c r="FI13" s="37"/>
      <c r="FJ13" s="37"/>
      <c r="FK13" s="37"/>
    </row>
    <row r="14" spans="1:167" ht="14.5">
      <c r="A14" s="37"/>
      <c r="B14" s="21" t="s">
        <v>198</v>
      </c>
      <c r="C14" s="45">
        <v>1002</v>
      </c>
      <c r="D14" s="45">
        <v>1017</v>
      </c>
      <c r="E14" s="45">
        <v>1034</v>
      </c>
      <c r="F14" s="45">
        <v>1051</v>
      </c>
      <c r="G14" s="45">
        <v>1071</v>
      </c>
      <c r="H14" s="45">
        <v>1086</v>
      </c>
      <c r="I14" s="45">
        <v>1097</v>
      </c>
      <c r="J14" s="45">
        <v>1108</v>
      </c>
      <c r="K14" s="45">
        <v>1124</v>
      </c>
      <c r="L14" s="45">
        <v>1136</v>
      </c>
      <c r="M14" s="45">
        <v>1131</v>
      </c>
      <c r="N14" s="45">
        <v>1138</v>
      </c>
      <c r="O14" s="45">
        <v>1144</v>
      </c>
      <c r="P14" s="45">
        <v>1161</v>
      </c>
      <c r="Q14" s="45">
        <v>1159</v>
      </c>
      <c r="R14" s="45">
        <v>1167</v>
      </c>
      <c r="S14" s="45">
        <v>1172</v>
      </c>
      <c r="T14" s="45">
        <v>1180</v>
      </c>
      <c r="U14" s="45">
        <v>1193</v>
      </c>
      <c r="V14" s="45">
        <v>1206</v>
      </c>
      <c r="W14" s="45">
        <v>1214</v>
      </c>
      <c r="Y14" s="37"/>
      <c r="Z14" s="21" t="s">
        <v>198</v>
      </c>
      <c r="AA14" s="45">
        <v>3594</v>
      </c>
      <c r="AB14" s="45">
        <v>3663</v>
      </c>
      <c r="AC14" s="45">
        <v>3726</v>
      </c>
      <c r="AD14" s="45">
        <v>3806</v>
      </c>
      <c r="AE14" s="45">
        <v>3885</v>
      </c>
      <c r="AF14" s="45">
        <v>3966</v>
      </c>
      <c r="AG14" s="45">
        <v>4038</v>
      </c>
      <c r="AH14" s="45">
        <v>4100</v>
      </c>
      <c r="AI14" s="45">
        <v>4164</v>
      </c>
      <c r="AJ14" s="45">
        <v>4232</v>
      </c>
      <c r="AK14" s="45">
        <v>4143</v>
      </c>
      <c r="AL14" s="45">
        <v>4183</v>
      </c>
      <c r="AM14" s="45">
        <v>4232</v>
      </c>
      <c r="AN14" s="45">
        <v>4322</v>
      </c>
      <c r="AO14" s="45">
        <v>4367</v>
      </c>
      <c r="AP14" s="45">
        <v>4409</v>
      </c>
      <c r="AQ14" s="45">
        <v>4450</v>
      </c>
      <c r="AR14" s="45">
        <v>4423</v>
      </c>
      <c r="AS14" s="45">
        <v>4468</v>
      </c>
      <c r="AT14" s="45">
        <v>4513</v>
      </c>
      <c r="AU14" s="45">
        <v>4545</v>
      </c>
      <c r="AW14" s="37"/>
      <c r="AX14" s="21" t="s">
        <v>198</v>
      </c>
      <c r="AY14" s="45">
        <v>5423</v>
      </c>
      <c r="AZ14" s="45">
        <v>5534</v>
      </c>
      <c r="BA14" s="45">
        <v>5643</v>
      </c>
      <c r="BB14" s="45">
        <v>5749</v>
      </c>
      <c r="BC14" s="45">
        <v>5865</v>
      </c>
      <c r="BD14" s="45">
        <v>6080</v>
      </c>
      <c r="BE14" s="45">
        <v>6174</v>
      </c>
      <c r="BF14" s="45">
        <v>6249</v>
      </c>
      <c r="BG14" s="45">
        <v>6358</v>
      </c>
      <c r="BH14" s="45">
        <v>6445</v>
      </c>
      <c r="BI14" s="45">
        <v>6358</v>
      </c>
      <c r="BJ14" s="45">
        <v>6451</v>
      </c>
      <c r="BK14" s="45">
        <v>6545</v>
      </c>
      <c r="BL14" s="45">
        <v>6596</v>
      </c>
      <c r="BM14" s="45">
        <v>6672</v>
      </c>
      <c r="BN14" s="45">
        <v>6741</v>
      </c>
      <c r="BO14" s="45">
        <v>6833</v>
      </c>
      <c r="BP14" s="45">
        <v>6882</v>
      </c>
      <c r="BQ14" s="45">
        <v>6992</v>
      </c>
      <c r="BR14" s="45">
        <v>7102</v>
      </c>
      <c r="BS14" s="45">
        <v>7186</v>
      </c>
      <c r="BU14" s="37"/>
      <c r="BV14" s="21" t="s">
        <v>198</v>
      </c>
      <c r="BW14" s="37">
        <v>543</v>
      </c>
      <c r="BX14" s="37">
        <v>550</v>
      </c>
      <c r="BY14" s="37">
        <v>557</v>
      </c>
      <c r="BZ14" s="37">
        <v>565</v>
      </c>
      <c r="CA14" s="37">
        <v>571</v>
      </c>
      <c r="CB14" s="37">
        <v>576</v>
      </c>
      <c r="CC14" s="37">
        <v>583</v>
      </c>
      <c r="CD14" s="37">
        <v>592</v>
      </c>
      <c r="CE14" s="37">
        <v>603</v>
      </c>
      <c r="CF14" s="37">
        <v>618</v>
      </c>
      <c r="CG14" s="37">
        <v>612</v>
      </c>
      <c r="CH14" s="37">
        <v>619</v>
      </c>
      <c r="CI14" s="37">
        <v>623</v>
      </c>
      <c r="CJ14" s="37">
        <v>630</v>
      </c>
      <c r="CK14" s="37">
        <v>622</v>
      </c>
      <c r="CL14" s="37">
        <v>627</v>
      </c>
      <c r="CM14" s="37">
        <v>637</v>
      </c>
      <c r="CN14" s="37">
        <v>633</v>
      </c>
      <c r="CO14" s="37">
        <v>639</v>
      </c>
      <c r="CP14" s="37">
        <v>644</v>
      </c>
      <c r="CQ14" s="37">
        <v>647</v>
      </c>
      <c r="CS14" s="37"/>
      <c r="CT14" s="21" t="s">
        <v>198</v>
      </c>
      <c r="CU14" s="37">
        <v>486</v>
      </c>
      <c r="CV14" s="37">
        <v>486</v>
      </c>
      <c r="CW14" s="37">
        <v>490</v>
      </c>
      <c r="CX14" s="37">
        <v>496</v>
      </c>
      <c r="CY14" s="37">
        <v>503</v>
      </c>
      <c r="CZ14" s="37">
        <v>506</v>
      </c>
      <c r="DA14" s="37">
        <v>510</v>
      </c>
      <c r="DB14" s="37">
        <v>519</v>
      </c>
      <c r="DC14" s="37">
        <v>530</v>
      </c>
      <c r="DD14" s="37">
        <v>539</v>
      </c>
      <c r="DE14" s="37">
        <v>548</v>
      </c>
      <c r="DF14" s="37">
        <v>555</v>
      </c>
      <c r="DG14" s="37">
        <v>561</v>
      </c>
      <c r="DH14" s="37">
        <v>562</v>
      </c>
      <c r="DI14" s="37">
        <v>568</v>
      </c>
      <c r="DJ14" s="37">
        <v>573</v>
      </c>
      <c r="DK14" s="37">
        <v>579</v>
      </c>
      <c r="DL14" s="37">
        <v>576</v>
      </c>
      <c r="DM14" s="37">
        <v>580</v>
      </c>
      <c r="DN14" s="37">
        <v>583</v>
      </c>
      <c r="DO14" s="37">
        <v>588</v>
      </c>
      <c r="DQ14" s="37"/>
      <c r="DR14" s="21" t="s">
        <v>198</v>
      </c>
      <c r="DS14" s="45">
        <v>1379</v>
      </c>
      <c r="DT14" s="45">
        <v>1413</v>
      </c>
      <c r="DU14" s="45">
        <v>1439</v>
      </c>
      <c r="DV14" s="45">
        <v>1469</v>
      </c>
      <c r="DW14" s="45">
        <v>1507</v>
      </c>
      <c r="DX14" s="45">
        <v>1558</v>
      </c>
      <c r="DY14" s="45">
        <v>1630</v>
      </c>
      <c r="DZ14" s="45">
        <v>1679</v>
      </c>
      <c r="EA14" s="45">
        <v>1716</v>
      </c>
      <c r="EB14" s="45">
        <v>1760</v>
      </c>
      <c r="EC14" s="45">
        <v>1807</v>
      </c>
      <c r="ED14" s="45">
        <v>1844</v>
      </c>
      <c r="EE14" s="45">
        <v>1856</v>
      </c>
      <c r="EF14" s="45">
        <v>1901</v>
      </c>
      <c r="EG14" s="45">
        <v>1926</v>
      </c>
      <c r="EH14" s="45">
        <v>1951</v>
      </c>
      <c r="EI14" s="45">
        <v>1963</v>
      </c>
      <c r="EJ14" s="45">
        <v>1963</v>
      </c>
      <c r="EK14" s="45">
        <v>1997</v>
      </c>
      <c r="EL14" s="45">
        <v>2031</v>
      </c>
      <c r="EM14" s="45">
        <v>2064</v>
      </c>
      <c r="EO14" s="37"/>
      <c r="EP14" s="21" t="s">
        <v>198</v>
      </c>
      <c r="EQ14" s="45">
        <v>1903</v>
      </c>
      <c r="ER14" s="45">
        <v>1932</v>
      </c>
      <c r="ES14" s="45">
        <v>1966</v>
      </c>
      <c r="ET14" s="45">
        <v>2004</v>
      </c>
      <c r="EU14" s="45">
        <v>2053</v>
      </c>
      <c r="EV14" s="45">
        <v>2105</v>
      </c>
      <c r="EW14" s="45">
        <v>2112</v>
      </c>
      <c r="EX14" s="45">
        <v>2211</v>
      </c>
      <c r="EY14" s="45">
        <v>2228</v>
      </c>
      <c r="EZ14" s="45">
        <v>2326</v>
      </c>
      <c r="FA14" s="45">
        <v>2312</v>
      </c>
      <c r="FB14" s="45">
        <v>2360</v>
      </c>
      <c r="FC14" s="45">
        <v>2386</v>
      </c>
      <c r="FD14" s="45">
        <v>2389</v>
      </c>
      <c r="FE14" s="45">
        <v>2392</v>
      </c>
      <c r="FF14" s="45">
        <v>2422</v>
      </c>
      <c r="FG14" s="45">
        <v>2459</v>
      </c>
      <c r="FH14" s="45">
        <v>2527</v>
      </c>
      <c r="FI14" s="45">
        <v>2571</v>
      </c>
      <c r="FJ14" s="45">
        <v>2616</v>
      </c>
      <c r="FK14" s="45">
        <v>2649</v>
      </c>
    </row>
    <row r="15" spans="1:167" ht="14.5">
      <c r="A15" s="37"/>
      <c r="B15" s="21" t="s">
        <v>199</v>
      </c>
      <c r="C15" s="37">
        <v>619</v>
      </c>
      <c r="D15" s="37">
        <v>624</v>
      </c>
      <c r="E15" s="37">
        <v>631</v>
      </c>
      <c r="F15" s="37">
        <v>637</v>
      </c>
      <c r="G15" s="37">
        <v>641</v>
      </c>
      <c r="H15" s="37">
        <v>645</v>
      </c>
      <c r="I15" s="37">
        <v>646</v>
      </c>
      <c r="J15" s="37">
        <v>652</v>
      </c>
      <c r="K15" s="37">
        <v>662</v>
      </c>
      <c r="L15" s="37">
        <v>673</v>
      </c>
      <c r="M15" s="37">
        <v>672</v>
      </c>
      <c r="N15" s="37">
        <v>679</v>
      </c>
      <c r="O15" s="37">
        <v>683</v>
      </c>
      <c r="P15" s="37">
        <v>693</v>
      </c>
      <c r="Q15" s="37">
        <v>692</v>
      </c>
      <c r="R15" s="37">
        <v>697</v>
      </c>
      <c r="S15" s="37">
        <v>700</v>
      </c>
      <c r="T15" s="37">
        <v>705</v>
      </c>
      <c r="U15" s="37">
        <v>713</v>
      </c>
      <c r="V15" s="37">
        <v>720</v>
      </c>
      <c r="W15" s="37">
        <v>725</v>
      </c>
      <c r="Y15" s="37"/>
      <c r="Z15" s="21" t="s">
        <v>199</v>
      </c>
      <c r="AA15" s="45">
        <v>1450</v>
      </c>
      <c r="AB15" s="45">
        <v>1463</v>
      </c>
      <c r="AC15" s="45">
        <v>1486</v>
      </c>
      <c r="AD15" s="45">
        <v>1518</v>
      </c>
      <c r="AE15" s="45">
        <v>1529</v>
      </c>
      <c r="AF15" s="45">
        <v>1595</v>
      </c>
      <c r="AG15" s="45">
        <v>1625</v>
      </c>
      <c r="AH15" s="45">
        <v>1656</v>
      </c>
      <c r="AI15" s="45">
        <v>1671</v>
      </c>
      <c r="AJ15" s="45">
        <v>1709</v>
      </c>
      <c r="AK15" s="45">
        <v>1629</v>
      </c>
      <c r="AL15" s="45">
        <v>1646</v>
      </c>
      <c r="AM15" s="45">
        <v>1665</v>
      </c>
      <c r="AN15" s="45">
        <v>1700</v>
      </c>
      <c r="AO15" s="45">
        <v>1718</v>
      </c>
      <c r="AP15" s="45">
        <v>1734</v>
      </c>
      <c r="AQ15" s="45">
        <v>1751</v>
      </c>
      <c r="AR15" s="45">
        <v>1740</v>
      </c>
      <c r="AS15" s="45">
        <v>1758</v>
      </c>
      <c r="AT15" s="45">
        <v>1776</v>
      </c>
      <c r="AU15" s="45">
        <v>1788</v>
      </c>
      <c r="AW15" s="37"/>
      <c r="AX15" s="21" t="s">
        <v>199</v>
      </c>
      <c r="AY15" s="45">
        <v>2444</v>
      </c>
      <c r="AZ15" s="45">
        <v>2444</v>
      </c>
      <c r="BA15" s="45">
        <v>2437</v>
      </c>
      <c r="BB15" s="45">
        <v>2442</v>
      </c>
      <c r="BC15" s="45">
        <v>2415</v>
      </c>
      <c r="BD15" s="45">
        <v>2402</v>
      </c>
      <c r="BE15" s="45">
        <v>2400</v>
      </c>
      <c r="BF15" s="45">
        <v>2423</v>
      </c>
      <c r="BG15" s="45">
        <v>2431</v>
      </c>
      <c r="BH15" s="45">
        <v>2470</v>
      </c>
      <c r="BI15" s="45">
        <v>2497</v>
      </c>
      <c r="BJ15" s="45">
        <v>2532</v>
      </c>
      <c r="BK15" s="45">
        <v>2569</v>
      </c>
      <c r="BL15" s="45">
        <v>2589</v>
      </c>
      <c r="BM15" s="45">
        <v>2619</v>
      </c>
      <c r="BN15" s="45">
        <v>2646</v>
      </c>
      <c r="BO15" s="45">
        <v>2682</v>
      </c>
      <c r="BP15" s="45">
        <v>2701</v>
      </c>
      <c r="BQ15" s="45">
        <v>2745</v>
      </c>
      <c r="BR15" s="45">
        <v>2788</v>
      </c>
      <c r="BS15" s="45">
        <v>2820</v>
      </c>
      <c r="BU15" s="37"/>
      <c r="BV15" s="21" t="s">
        <v>199</v>
      </c>
      <c r="BW15" s="37">
        <v>310</v>
      </c>
      <c r="BX15" s="37">
        <v>312</v>
      </c>
      <c r="BY15" s="37">
        <v>314</v>
      </c>
      <c r="BZ15" s="37">
        <v>318</v>
      </c>
      <c r="CA15" s="37">
        <v>317</v>
      </c>
      <c r="CB15" s="37">
        <v>317</v>
      </c>
      <c r="CC15" s="37">
        <v>317</v>
      </c>
      <c r="CD15" s="37">
        <v>318</v>
      </c>
      <c r="CE15" s="37">
        <v>318</v>
      </c>
      <c r="CF15" s="37">
        <v>323</v>
      </c>
      <c r="CG15" s="37">
        <v>317</v>
      </c>
      <c r="CH15" s="37">
        <v>317</v>
      </c>
      <c r="CI15" s="37">
        <v>319</v>
      </c>
      <c r="CJ15" s="37">
        <v>322</v>
      </c>
      <c r="CK15" s="37">
        <v>318</v>
      </c>
      <c r="CL15" s="37">
        <v>321</v>
      </c>
      <c r="CM15" s="37">
        <v>326</v>
      </c>
      <c r="CN15" s="37">
        <v>324</v>
      </c>
      <c r="CO15" s="37">
        <v>327</v>
      </c>
      <c r="CP15" s="37">
        <v>329</v>
      </c>
      <c r="CQ15" s="37">
        <v>331</v>
      </c>
      <c r="CS15" s="37"/>
      <c r="CT15" s="21" t="s">
        <v>199</v>
      </c>
      <c r="CU15" s="37">
        <v>292</v>
      </c>
      <c r="CV15" s="37">
        <v>293</v>
      </c>
      <c r="CW15" s="37">
        <v>294</v>
      </c>
      <c r="CX15" s="37">
        <v>296</v>
      </c>
      <c r="CY15" s="37">
        <v>295</v>
      </c>
      <c r="CZ15" s="37">
        <v>294</v>
      </c>
      <c r="DA15" s="37">
        <v>292</v>
      </c>
      <c r="DB15" s="37">
        <v>293</v>
      </c>
      <c r="DC15" s="37">
        <v>297</v>
      </c>
      <c r="DD15" s="37">
        <v>301</v>
      </c>
      <c r="DE15" s="37">
        <v>305</v>
      </c>
      <c r="DF15" s="37">
        <v>309</v>
      </c>
      <c r="DG15" s="37">
        <v>312</v>
      </c>
      <c r="DH15" s="37">
        <v>312</v>
      </c>
      <c r="DI15" s="37">
        <v>316</v>
      </c>
      <c r="DJ15" s="37">
        <v>319</v>
      </c>
      <c r="DK15" s="37">
        <v>322</v>
      </c>
      <c r="DL15" s="37">
        <v>320</v>
      </c>
      <c r="DM15" s="37">
        <v>322</v>
      </c>
      <c r="DN15" s="37">
        <v>324</v>
      </c>
      <c r="DO15" s="37">
        <v>327</v>
      </c>
      <c r="DQ15" s="37"/>
      <c r="DR15" s="21" t="s">
        <v>199</v>
      </c>
      <c r="DS15" s="37">
        <v>751</v>
      </c>
      <c r="DT15" s="37">
        <v>763</v>
      </c>
      <c r="DU15" s="37">
        <v>773</v>
      </c>
      <c r="DV15" s="37">
        <v>780</v>
      </c>
      <c r="DW15" s="37">
        <v>797</v>
      </c>
      <c r="DX15" s="37">
        <v>806</v>
      </c>
      <c r="DY15" s="37">
        <v>838</v>
      </c>
      <c r="DZ15" s="37">
        <v>855</v>
      </c>
      <c r="EA15" s="37">
        <v>870</v>
      </c>
      <c r="EB15" s="37">
        <v>889</v>
      </c>
      <c r="EC15" s="37">
        <v>915</v>
      </c>
      <c r="ED15" s="37">
        <v>934</v>
      </c>
      <c r="EE15" s="37">
        <v>940</v>
      </c>
      <c r="EF15" s="37">
        <v>963</v>
      </c>
      <c r="EG15" s="37">
        <v>975</v>
      </c>
      <c r="EH15" s="37">
        <v>988</v>
      </c>
      <c r="EI15" s="37">
        <v>994</v>
      </c>
      <c r="EJ15" s="37">
        <v>994</v>
      </c>
      <c r="EK15" s="45">
        <v>1011</v>
      </c>
      <c r="EL15" s="45">
        <v>1028</v>
      </c>
      <c r="EM15" s="45">
        <v>1045</v>
      </c>
      <c r="EO15" s="37"/>
      <c r="EP15" s="21" t="s">
        <v>199</v>
      </c>
      <c r="EQ15" s="37">
        <v>875</v>
      </c>
      <c r="ER15" s="37">
        <v>887</v>
      </c>
      <c r="ES15" s="37">
        <v>893</v>
      </c>
      <c r="ET15" s="37">
        <v>899</v>
      </c>
      <c r="EU15" s="37">
        <v>903</v>
      </c>
      <c r="EV15" s="37">
        <v>907</v>
      </c>
      <c r="EW15" s="37">
        <v>885</v>
      </c>
      <c r="EX15" s="37">
        <v>903</v>
      </c>
      <c r="EY15" s="37">
        <v>892</v>
      </c>
      <c r="EZ15" s="37">
        <v>918</v>
      </c>
      <c r="FA15" s="37">
        <v>906</v>
      </c>
      <c r="FB15" s="37">
        <v>922</v>
      </c>
      <c r="FC15" s="37">
        <v>932</v>
      </c>
      <c r="FD15" s="37">
        <v>933</v>
      </c>
      <c r="FE15" s="37">
        <v>935</v>
      </c>
      <c r="FF15" s="37">
        <v>946</v>
      </c>
      <c r="FG15" s="37">
        <v>961</v>
      </c>
      <c r="FH15" s="37">
        <v>987</v>
      </c>
      <c r="FI15" s="45">
        <v>1004</v>
      </c>
      <c r="FJ15" s="45">
        <v>1022</v>
      </c>
      <c r="FK15" s="45">
        <v>1035</v>
      </c>
    </row>
    <row r="16" spans="1:167" ht="14.5">
      <c r="A16" s="37"/>
      <c r="B16" s="21" t="s">
        <v>104</v>
      </c>
      <c r="C16" s="37">
        <v>351</v>
      </c>
      <c r="D16" s="37">
        <v>365</v>
      </c>
      <c r="E16" s="37">
        <v>382</v>
      </c>
      <c r="F16" s="37">
        <v>401</v>
      </c>
      <c r="G16" s="37">
        <v>419</v>
      </c>
      <c r="H16" s="37">
        <v>437</v>
      </c>
      <c r="I16" s="37">
        <v>454</v>
      </c>
      <c r="J16" s="37">
        <v>471</v>
      </c>
      <c r="K16" s="37">
        <v>487</v>
      </c>
      <c r="L16" s="37">
        <v>502</v>
      </c>
      <c r="M16" s="37">
        <v>506</v>
      </c>
      <c r="N16" s="37">
        <v>512</v>
      </c>
      <c r="O16" s="37">
        <v>515</v>
      </c>
      <c r="P16" s="37">
        <v>523</v>
      </c>
      <c r="Q16" s="37">
        <v>522</v>
      </c>
      <c r="R16" s="37">
        <v>526</v>
      </c>
      <c r="S16" s="37">
        <v>528</v>
      </c>
      <c r="T16" s="37">
        <v>531</v>
      </c>
      <c r="U16" s="37">
        <v>537</v>
      </c>
      <c r="V16" s="37">
        <v>543</v>
      </c>
      <c r="W16" s="37">
        <v>547</v>
      </c>
      <c r="Y16" s="37"/>
      <c r="Z16" s="21" t="s">
        <v>104</v>
      </c>
      <c r="AA16" s="45">
        <v>1506</v>
      </c>
      <c r="AB16" s="45">
        <v>1551</v>
      </c>
      <c r="AC16" s="45">
        <v>1610</v>
      </c>
      <c r="AD16" s="45">
        <v>1658</v>
      </c>
      <c r="AE16" s="45">
        <v>1720</v>
      </c>
      <c r="AF16" s="45">
        <v>1747</v>
      </c>
      <c r="AG16" s="45">
        <v>1789</v>
      </c>
      <c r="AH16" s="45">
        <v>1834</v>
      </c>
      <c r="AI16" s="45">
        <v>1881</v>
      </c>
      <c r="AJ16" s="45">
        <v>1906</v>
      </c>
      <c r="AK16" s="45">
        <v>1901</v>
      </c>
      <c r="AL16" s="45">
        <v>1932</v>
      </c>
      <c r="AM16" s="45">
        <v>1954</v>
      </c>
      <c r="AN16" s="45">
        <v>1996</v>
      </c>
      <c r="AO16" s="45">
        <v>2016</v>
      </c>
      <c r="AP16" s="45">
        <v>2036</v>
      </c>
      <c r="AQ16" s="45">
        <v>2055</v>
      </c>
      <c r="AR16" s="45">
        <v>2042</v>
      </c>
      <c r="AS16" s="45">
        <v>2063</v>
      </c>
      <c r="AT16" s="45">
        <v>2084</v>
      </c>
      <c r="AU16" s="45">
        <v>2099</v>
      </c>
      <c r="AW16" s="37"/>
      <c r="AX16" s="21" t="s">
        <v>104</v>
      </c>
      <c r="AY16" s="45">
        <v>2073</v>
      </c>
      <c r="AZ16" s="45">
        <v>2127</v>
      </c>
      <c r="BA16" s="45">
        <v>2230</v>
      </c>
      <c r="BB16" s="45">
        <v>2322</v>
      </c>
      <c r="BC16" s="45">
        <v>2409</v>
      </c>
      <c r="BD16" s="45">
        <v>2523</v>
      </c>
      <c r="BE16" s="45">
        <v>2612</v>
      </c>
      <c r="BF16" s="45">
        <v>2689</v>
      </c>
      <c r="BG16" s="45">
        <v>2767</v>
      </c>
      <c r="BH16" s="45">
        <v>2848</v>
      </c>
      <c r="BI16" s="45">
        <v>2842</v>
      </c>
      <c r="BJ16" s="45">
        <v>2884</v>
      </c>
      <c r="BK16" s="45">
        <v>2926</v>
      </c>
      <c r="BL16" s="45">
        <v>2949</v>
      </c>
      <c r="BM16" s="45">
        <v>2983</v>
      </c>
      <c r="BN16" s="45">
        <v>3014</v>
      </c>
      <c r="BO16" s="45">
        <v>3055</v>
      </c>
      <c r="BP16" s="45">
        <v>3077</v>
      </c>
      <c r="BQ16" s="45">
        <v>3126</v>
      </c>
      <c r="BR16" s="45">
        <v>3175</v>
      </c>
      <c r="BS16" s="45">
        <v>3212</v>
      </c>
      <c r="BU16" s="37"/>
      <c r="BV16" s="21" t="s">
        <v>104</v>
      </c>
      <c r="BW16" s="37">
        <v>213</v>
      </c>
      <c r="BX16" s="37">
        <v>220</v>
      </c>
      <c r="BY16" s="37">
        <v>225</v>
      </c>
      <c r="BZ16" s="37">
        <v>230</v>
      </c>
      <c r="CA16" s="37">
        <v>233</v>
      </c>
      <c r="CB16" s="37">
        <v>237</v>
      </c>
      <c r="CC16" s="37">
        <v>241</v>
      </c>
      <c r="CD16" s="37">
        <v>250</v>
      </c>
      <c r="CE16" s="37">
        <v>257</v>
      </c>
      <c r="CF16" s="37">
        <v>266</v>
      </c>
      <c r="CG16" s="37">
        <v>266</v>
      </c>
      <c r="CH16" s="37">
        <v>270</v>
      </c>
      <c r="CI16" s="37">
        <v>272</v>
      </c>
      <c r="CJ16" s="37">
        <v>275</v>
      </c>
      <c r="CK16" s="37">
        <v>271</v>
      </c>
      <c r="CL16" s="37">
        <v>273</v>
      </c>
      <c r="CM16" s="37">
        <v>278</v>
      </c>
      <c r="CN16" s="37">
        <v>276</v>
      </c>
      <c r="CO16" s="37">
        <v>278</v>
      </c>
      <c r="CP16" s="37">
        <v>281</v>
      </c>
      <c r="CQ16" s="37">
        <v>282</v>
      </c>
      <c r="CS16" s="37"/>
      <c r="CT16" s="21" t="s">
        <v>104</v>
      </c>
      <c r="CU16" s="37">
        <v>193</v>
      </c>
      <c r="CV16" s="37">
        <v>197</v>
      </c>
      <c r="CW16" s="37">
        <v>204</v>
      </c>
      <c r="CX16" s="37">
        <v>211</v>
      </c>
      <c r="CY16" s="37">
        <v>218</v>
      </c>
      <c r="CZ16" s="37">
        <v>221</v>
      </c>
      <c r="DA16" s="37">
        <v>227</v>
      </c>
      <c r="DB16" s="37">
        <v>235</v>
      </c>
      <c r="DC16" s="37">
        <v>242</v>
      </c>
      <c r="DD16" s="37">
        <v>251</v>
      </c>
      <c r="DE16" s="37">
        <v>260</v>
      </c>
      <c r="DF16" s="37">
        <v>264</v>
      </c>
      <c r="DG16" s="37">
        <v>268</v>
      </c>
      <c r="DH16" s="37">
        <v>268</v>
      </c>
      <c r="DI16" s="37">
        <v>271</v>
      </c>
      <c r="DJ16" s="37">
        <v>273</v>
      </c>
      <c r="DK16" s="37">
        <v>276</v>
      </c>
      <c r="DL16" s="37">
        <v>275</v>
      </c>
      <c r="DM16" s="37">
        <v>276</v>
      </c>
      <c r="DN16" s="37">
        <v>278</v>
      </c>
      <c r="DO16" s="37">
        <v>280</v>
      </c>
      <c r="DQ16" s="37"/>
      <c r="DR16" s="21" t="s">
        <v>104</v>
      </c>
      <c r="DS16" s="37">
        <v>725</v>
      </c>
      <c r="DT16" s="37">
        <v>757</v>
      </c>
      <c r="DU16" s="37">
        <v>790</v>
      </c>
      <c r="DV16" s="37">
        <v>822</v>
      </c>
      <c r="DW16" s="37">
        <v>850</v>
      </c>
      <c r="DX16" s="37">
        <v>880</v>
      </c>
      <c r="DY16" s="37">
        <v>926</v>
      </c>
      <c r="DZ16" s="37">
        <v>969</v>
      </c>
      <c r="EA16" s="45">
        <v>1003</v>
      </c>
      <c r="EB16" s="45">
        <v>1045</v>
      </c>
      <c r="EC16" s="45">
        <v>1085</v>
      </c>
      <c r="ED16" s="45">
        <v>1115</v>
      </c>
      <c r="EE16" s="45">
        <v>1122</v>
      </c>
      <c r="EF16" s="45">
        <v>1149</v>
      </c>
      <c r="EG16" s="45">
        <v>1164</v>
      </c>
      <c r="EH16" s="45">
        <v>1180</v>
      </c>
      <c r="EI16" s="45">
        <v>1187</v>
      </c>
      <c r="EJ16" s="45">
        <v>1187</v>
      </c>
      <c r="EK16" s="45">
        <v>1207</v>
      </c>
      <c r="EL16" s="45">
        <v>1228</v>
      </c>
      <c r="EM16" s="45">
        <v>1248</v>
      </c>
      <c r="EO16" s="37"/>
      <c r="EP16" s="21" t="s">
        <v>104</v>
      </c>
      <c r="EQ16" s="37">
        <v>945</v>
      </c>
      <c r="ER16" s="37">
        <v>974</v>
      </c>
      <c r="ES16" s="37">
        <v>999</v>
      </c>
      <c r="ET16" s="45">
        <v>1037</v>
      </c>
      <c r="EU16" s="45">
        <v>1073</v>
      </c>
      <c r="EV16" s="45">
        <v>1103</v>
      </c>
      <c r="EW16" s="45">
        <v>1126</v>
      </c>
      <c r="EX16" s="45">
        <v>1180</v>
      </c>
      <c r="EY16" s="45">
        <v>1177</v>
      </c>
      <c r="EZ16" s="45">
        <v>1221</v>
      </c>
      <c r="FA16" s="45">
        <v>1210</v>
      </c>
      <c r="FB16" s="45">
        <v>1215</v>
      </c>
      <c r="FC16" s="45">
        <v>1229</v>
      </c>
      <c r="FD16" s="45">
        <v>1230</v>
      </c>
      <c r="FE16" s="45">
        <v>1232</v>
      </c>
      <c r="FF16" s="45">
        <v>1247</v>
      </c>
      <c r="FG16" s="45">
        <v>1266</v>
      </c>
      <c r="FH16" s="45">
        <v>1301</v>
      </c>
      <c r="FI16" s="45">
        <v>1324</v>
      </c>
      <c r="FJ16" s="45">
        <v>1347</v>
      </c>
      <c r="FK16" s="45">
        <v>1365</v>
      </c>
    </row>
    <row r="17" spans="1:167" ht="14.5">
      <c r="A17" s="37"/>
      <c r="B17" s="21" t="s">
        <v>200</v>
      </c>
      <c r="C17" s="37">
        <v>764</v>
      </c>
      <c r="D17" s="37">
        <v>769</v>
      </c>
      <c r="E17" s="37">
        <v>778</v>
      </c>
      <c r="F17" s="37">
        <v>788</v>
      </c>
      <c r="G17" s="37">
        <v>795</v>
      </c>
      <c r="H17" s="37">
        <v>805</v>
      </c>
      <c r="I17" s="37">
        <v>813</v>
      </c>
      <c r="J17" s="37">
        <v>822</v>
      </c>
      <c r="K17" s="37">
        <v>834</v>
      </c>
      <c r="L17" s="37">
        <v>849</v>
      </c>
      <c r="M17" s="37">
        <v>846</v>
      </c>
      <c r="N17" s="37">
        <v>854</v>
      </c>
      <c r="O17" s="37">
        <v>858</v>
      </c>
      <c r="P17" s="37">
        <v>871</v>
      </c>
      <c r="Q17" s="37">
        <v>870</v>
      </c>
      <c r="R17" s="37">
        <v>876</v>
      </c>
      <c r="S17" s="37">
        <v>880</v>
      </c>
      <c r="T17" s="37">
        <v>886</v>
      </c>
      <c r="U17" s="37">
        <v>896</v>
      </c>
      <c r="V17" s="37">
        <v>905</v>
      </c>
      <c r="W17" s="37">
        <v>911</v>
      </c>
      <c r="Y17" s="37"/>
      <c r="Z17" s="21" t="s">
        <v>200</v>
      </c>
      <c r="AA17" s="45">
        <v>2583</v>
      </c>
      <c r="AB17" s="45">
        <v>2614</v>
      </c>
      <c r="AC17" s="45">
        <v>2664</v>
      </c>
      <c r="AD17" s="45">
        <v>2703</v>
      </c>
      <c r="AE17" s="45">
        <v>2738</v>
      </c>
      <c r="AF17" s="45">
        <v>2789</v>
      </c>
      <c r="AG17" s="45">
        <v>2822</v>
      </c>
      <c r="AH17" s="45">
        <v>2857</v>
      </c>
      <c r="AI17" s="45">
        <v>2898</v>
      </c>
      <c r="AJ17" s="45">
        <v>2953</v>
      </c>
      <c r="AK17" s="45">
        <v>2897</v>
      </c>
      <c r="AL17" s="45">
        <v>2942</v>
      </c>
      <c r="AM17" s="45">
        <v>2976</v>
      </c>
      <c r="AN17" s="45">
        <v>3039</v>
      </c>
      <c r="AO17" s="45">
        <v>3070</v>
      </c>
      <c r="AP17" s="45">
        <v>3100</v>
      </c>
      <c r="AQ17" s="45">
        <v>3129</v>
      </c>
      <c r="AR17" s="45">
        <v>3110</v>
      </c>
      <c r="AS17" s="45">
        <v>3142</v>
      </c>
      <c r="AT17" s="45">
        <v>3173</v>
      </c>
      <c r="AU17" s="45">
        <v>3195</v>
      </c>
      <c r="AW17" s="37"/>
      <c r="AX17" s="21" t="s">
        <v>200</v>
      </c>
      <c r="AY17" s="45">
        <v>3233</v>
      </c>
      <c r="AZ17" s="45">
        <v>3300</v>
      </c>
      <c r="BA17" s="45">
        <v>3383</v>
      </c>
      <c r="BB17" s="45">
        <v>3453</v>
      </c>
      <c r="BC17" s="45">
        <v>3506</v>
      </c>
      <c r="BD17" s="45">
        <v>3583</v>
      </c>
      <c r="BE17" s="45">
        <v>3629</v>
      </c>
      <c r="BF17" s="45">
        <v>3666</v>
      </c>
      <c r="BG17" s="45">
        <v>3712</v>
      </c>
      <c r="BH17" s="45">
        <v>3773</v>
      </c>
      <c r="BI17" s="45">
        <v>3771</v>
      </c>
      <c r="BJ17" s="45">
        <v>3813</v>
      </c>
      <c r="BK17" s="45">
        <v>3869</v>
      </c>
      <c r="BL17" s="45">
        <v>3899</v>
      </c>
      <c r="BM17" s="45">
        <v>3944</v>
      </c>
      <c r="BN17" s="45">
        <v>3985</v>
      </c>
      <c r="BO17" s="45">
        <v>4039</v>
      </c>
      <c r="BP17" s="45">
        <v>4068</v>
      </c>
      <c r="BQ17" s="45">
        <v>4133</v>
      </c>
      <c r="BR17" s="45">
        <v>4198</v>
      </c>
      <c r="BS17" s="45">
        <v>4248</v>
      </c>
      <c r="BU17" s="37"/>
      <c r="BV17" s="21" t="s">
        <v>200</v>
      </c>
      <c r="BW17" s="37">
        <v>337</v>
      </c>
      <c r="BX17" s="37">
        <v>341</v>
      </c>
      <c r="BY17" s="37">
        <v>342</v>
      </c>
      <c r="BZ17" s="37">
        <v>345</v>
      </c>
      <c r="CA17" s="37">
        <v>350</v>
      </c>
      <c r="CB17" s="37">
        <v>353</v>
      </c>
      <c r="CC17" s="37">
        <v>355</v>
      </c>
      <c r="CD17" s="37">
        <v>358</v>
      </c>
      <c r="CE17" s="37">
        <v>361</v>
      </c>
      <c r="CF17" s="37">
        <v>365</v>
      </c>
      <c r="CG17" s="37">
        <v>357</v>
      </c>
      <c r="CH17" s="37">
        <v>360</v>
      </c>
      <c r="CI17" s="37">
        <v>362</v>
      </c>
      <c r="CJ17" s="37">
        <v>366</v>
      </c>
      <c r="CK17" s="37">
        <v>361</v>
      </c>
      <c r="CL17" s="37">
        <v>364</v>
      </c>
      <c r="CM17" s="37">
        <v>370</v>
      </c>
      <c r="CN17" s="37">
        <v>368</v>
      </c>
      <c r="CO17" s="37">
        <v>371</v>
      </c>
      <c r="CP17" s="37">
        <v>374</v>
      </c>
      <c r="CQ17" s="37">
        <v>375</v>
      </c>
      <c r="CS17" s="37"/>
      <c r="CT17" s="21" t="s">
        <v>200</v>
      </c>
      <c r="CU17" s="37">
        <v>320</v>
      </c>
      <c r="CV17" s="37">
        <v>323</v>
      </c>
      <c r="CW17" s="37">
        <v>324</v>
      </c>
      <c r="CX17" s="37">
        <v>325</v>
      </c>
      <c r="CY17" s="37">
        <v>328</v>
      </c>
      <c r="CZ17" s="37">
        <v>329</v>
      </c>
      <c r="DA17" s="37">
        <v>328</v>
      </c>
      <c r="DB17" s="37">
        <v>334</v>
      </c>
      <c r="DC17" s="37">
        <v>343</v>
      </c>
      <c r="DD17" s="37">
        <v>349</v>
      </c>
      <c r="DE17" s="37">
        <v>354</v>
      </c>
      <c r="DF17" s="37">
        <v>361</v>
      </c>
      <c r="DG17" s="37">
        <v>365</v>
      </c>
      <c r="DH17" s="37">
        <v>365</v>
      </c>
      <c r="DI17" s="37">
        <v>369</v>
      </c>
      <c r="DJ17" s="37">
        <v>373</v>
      </c>
      <c r="DK17" s="37">
        <v>376</v>
      </c>
      <c r="DL17" s="37">
        <v>375</v>
      </c>
      <c r="DM17" s="37">
        <v>377</v>
      </c>
      <c r="DN17" s="37">
        <v>379</v>
      </c>
      <c r="DO17" s="37">
        <v>382</v>
      </c>
      <c r="DQ17" s="37"/>
      <c r="DR17" s="21" t="s">
        <v>200</v>
      </c>
      <c r="DS17" s="37">
        <v>942</v>
      </c>
      <c r="DT17" s="37">
        <v>967</v>
      </c>
      <c r="DU17" s="37">
        <v>983</v>
      </c>
      <c r="DV17" s="45">
        <v>1006</v>
      </c>
      <c r="DW17" s="45">
        <v>1030</v>
      </c>
      <c r="DX17" s="45">
        <v>1061</v>
      </c>
      <c r="DY17" s="45">
        <v>1108</v>
      </c>
      <c r="DZ17" s="45">
        <v>1147</v>
      </c>
      <c r="EA17" s="45">
        <v>1176</v>
      </c>
      <c r="EB17" s="45">
        <v>1213</v>
      </c>
      <c r="EC17" s="45">
        <v>1249</v>
      </c>
      <c r="ED17" s="45">
        <v>1280</v>
      </c>
      <c r="EE17" s="45">
        <v>1288</v>
      </c>
      <c r="EF17" s="45">
        <v>1320</v>
      </c>
      <c r="EG17" s="45">
        <v>1337</v>
      </c>
      <c r="EH17" s="45">
        <v>1355</v>
      </c>
      <c r="EI17" s="45">
        <v>1362</v>
      </c>
      <c r="EJ17" s="45">
        <v>1362</v>
      </c>
      <c r="EK17" s="45">
        <v>1386</v>
      </c>
      <c r="EL17" s="45">
        <v>1410</v>
      </c>
      <c r="EM17" s="45">
        <v>1433</v>
      </c>
      <c r="EO17" s="37"/>
      <c r="EP17" s="21" t="s">
        <v>200</v>
      </c>
      <c r="EQ17" s="45">
        <v>1221</v>
      </c>
      <c r="ER17" s="45">
        <v>1252</v>
      </c>
      <c r="ES17" s="45">
        <v>1272</v>
      </c>
      <c r="ET17" s="45">
        <v>1299</v>
      </c>
      <c r="EU17" s="45">
        <v>1327</v>
      </c>
      <c r="EV17" s="45">
        <v>1359</v>
      </c>
      <c r="EW17" s="45">
        <v>1369</v>
      </c>
      <c r="EX17" s="45">
        <v>1412</v>
      </c>
      <c r="EY17" s="45">
        <v>1396</v>
      </c>
      <c r="EZ17" s="45">
        <v>1436</v>
      </c>
      <c r="FA17" s="45">
        <v>1407</v>
      </c>
      <c r="FB17" s="45">
        <v>1409</v>
      </c>
      <c r="FC17" s="45">
        <v>1424</v>
      </c>
      <c r="FD17" s="45">
        <v>1427</v>
      </c>
      <c r="FE17" s="45">
        <v>1429</v>
      </c>
      <c r="FF17" s="45">
        <v>1446</v>
      </c>
      <c r="FG17" s="45">
        <v>1468</v>
      </c>
      <c r="FH17" s="45">
        <v>1509</v>
      </c>
      <c r="FI17" s="45">
        <v>1535</v>
      </c>
      <c r="FJ17" s="45">
        <v>1562</v>
      </c>
      <c r="FK17" s="45">
        <v>1582</v>
      </c>
    </row>
    <row r="18" spans="1:167" ht="14.5">
      <c r="A18" s="37"/>
      <c r="B18" s="21" t="s">
        <v>201</v>
      </c>
      <c r="C18" s="37">
        <v>730</v>
      </c>
      <c r="D18" s="37">
        <v>739</v>
      </c>
      <c r="E18" s="37">
        <v>749</v>
      </c>
      <c r="F18" s="37">
        <v>762</v>
      </c>
      <c r="G18" s="37">
        <v>774</v>
      </c>
      <c r="H18" s="37">
        <v>787</v>
      </c>
      <c r="I18" s="37">
        <v>797</v>
      </c>
      <c r="J18" s="37">
        <v>809</v>
      </c>
      <c r="K18" s="37">
        <v>825</v>
      </c>
      <c r="L18" s="37">
        <v>838</v>
      </c>
      <c r="M18" s="37">
        <v>836</v>
      </c>
      <c r="N18" s="37">
        <v>845</v>
      </c>
      <c r="O18" s="37">
        <v>849</v>
      </c>
      <c r="P18" s="37">
        <v>862</v>
      </c>
      <c r="Q18" s="37">
        <v>860</v>
      </c>
      <c r="R18" s="37">
        <v>866</v>
      </c>
      <c r="S18" s="37">
        <v>870</v>
      </c>
      <c r="T18" s="37">
        <v>876</v>
      </c>
      <c r="U18" s="37">
        <v>886</v>
      </c>
      <c r="V18" s="37">
        <v>895</v>
      </c>
      <c r="W18" s="37">
        <v>901</v>
      </c>
      <c r="Y18" s="37"/>
      <c r="Z18" s="21" t="s">
        <v>201</v>
      </c>
      <c r="AA18" s="45">
        <v>2480</v>
      </c>
      <c r="AB18" s="45">
        <v>2511</v>
      </c>
      <c r="AC18" s="45">
        <v>2562</v>
      </c>
      <c r="AD18" s="45">
        <v>2607</v>
      </c>
      <c r="AE18" s="45">
        <v>2655</v>
      </c>
      <c r="AF18" s="45">
        <v>2716</v>
      </c>
      <c r="AG18" s="45">
        <v>2755</v>
      </c>
      <c r="AH18" s="45">
        <v>2795</v>
      </c>
      <c r="AI18" s="45">
        <v>2833</v>
      </c>
      <c r="AJ18" s="45">
        <v>2867</v>
      </c>
      <c r="AK18" s="45">
        <v>2806</v>
      </c>
      <c r="AL18" s="45">
        <v>2844</v>
      </c>
      <c r="AM18" s="45">
        <v>2877</v>
      </c>
      <c r="AN18" s="45">
        <v>2938</v>
      </c>
      <c r="AO18" s="45">
        <v>2968</v>
      </c>
      <c r="AP18" s="45">
        <v>2997</v>
      </c>
      <c r="AQ18" s="45">
        <v>3025</v>
      </c>
      <c r="AR18" s="45">
        <v>3007</v>
      </c>
      <c r="AS18" s="45">
        <v>3037</v>
      </c>
      <c r="AT18" s="45">
        <v>3068</v>
      </c>
      <c r="AU18" s="45">
        <v>3089</v>
      </c>
      <c r="AW18" s="37"/>
      <c r="AX18" s="21" t="s">
        <v>201</v>
      </c>
      <c r="AY18" s="45">
        <v>3340</v>
      </c>
      <c r="AZ18" s="45">
        <v>3390</v>
      </c>
      <c r="BA18" s="45">
        <v>3463</v>
      </c>
      <c r="BB18" s="45">
        <v>3527</v>
      </c>
      <c r="BC18" s="45">
        <v>3584</v>
      </c>
      <c r="BD18" s="45">
        <v>3749</v>
      </c>
      <c r="BE18" s="45">
        <v>3808</v>
      </c>
      <c r="BF18" s="45">
        <v>3870</v>
      </c>
      <c r="BG18" s="45">
        <v>3939</v>
      </c>
      <c r="BH18" s="45">
        <v>4003</v>
      </c>
      <c r="BI18" s="45">
        <v>3923</v>
      </c>
      <c r="BJ18" s="45">
        <v>3973</v>
      </c>
      <c r="BK18" s="45">
        <v>4027</v>
      </c>
      <c r="BL18" s="45">
        <v>4054</v>
      </c>
      <c r="BM18" s="45">
        <v>4096</v>
      </c>
      <c r="BN18" s="45">
        <v>4135</v>
      </c>
      <c r="BO18" s="45">
        <v>4189</v>
      </c>
      <c r="BP18" s="45">
        <v>4217</v>
      </c>
      <c r="BQ18" s="45">
        <v>4283</v>
      </c>
      <c r="BR18" s="45">
        <v>4350</v>
      </c>
      <c r="BS18" s="45">
        <v>4402</v>
      </c>
      <c r="BU18" s="37"/>
      <c r="BV18" s="21" t="s">
        <v>201</v>
      </c>
      <c r="BW18" s="37">
        <v>354</v>
      </c>
      <c r="BX18" s="37">
        <v>358</v>
      </c>
      <c r="BY18" s="37">
        <v>361</v>
      </c>
      <c r="BZ18" s="37">
        <v>365</v>
      </c>
      <c r="CA18" s="37">
        <v>370</v>
      </c>
      <c r="CB18" s="37">
        <v>375</v>
      </c>
      <c r="CC18" s="37">
        <v>378</v>
      </c>
      <c r="CD18" s="37">
        <v>383</v>
      </c>
      <c r="CE18" s="37">
        <v>388</v>
      </c>
      <c r="CF18" s="37">
        <v>393</v>
      </c>
      <c r="CG18" s="37">
        <v>385</v>
      </c>
      <c r="CH18" s="37">
        <v>387</v>
      </c>
      <c r="CI18" s="37">
        <v>390</v>
      </c>
      <c r="CJ18" s="37">
        <v>394</v>
      </c>
      <c r="CK18" s="37">
        <v>389</v>
      </c>
      <c r="CL18" s="37">
        <v>393</v>
      </c>
      <c r="CM18" s="37">
        <v>399</v>
      </c>
      <c r="CN18" s="37">
        <v>397</v>
      </c>
      <c r="CO18" s="37">
        <v>400</v>
      </c>
      <c r="CP18" s="37">
        <v>404</v>
      </c>
      <c r="CQ18" s="37">
        <v>405</v>
      </c>
      <c r="CS18" s="37"/>
      <c r="CT18" s="21" t="s">
        <v>201</v>
      </c>
      <c r="CU18" s="37">
        <v>331</v>
      </c>
      <c r="CV18" s="37">
        <v>336</v>
      </c>
      <c r="CW18" s="37">
        <v>339</v>
      </c>
      <c r="CX18" s="37">
        <v>344</v>
      </c>
      <c r="CY18" s="37">
        <v>351</v>
      </c>
      <c r="CZ18" s="37">
        <v>357</v>
      </c>
      <c r="DA18" s="37">
        <v>362</v>
      </c>
      <c r="DB18" s="37">
        <v>375</v>
      </c>
      <c r="DC18" s="37">
        <v>391</v>
      </c>
      <c r="DD18" s="37">
        <v>407</v>
      </c>
      <c r="DE18" s="37">
        <v>420</v>
      </c>
      <c r="DF18" s="37">
        <v>438</v>
      </c>
      <c r="DG18" s="37">
        <v>453</v>
      </c>
      <c r="DH18" s="37">
        <v>464</v>
      </c>
      <c r="DI18" s="37">
        <v>480</v>
      </c>
      <c r="DJ18" s="37">
        <v>493</v>
      </c>
      <c r="DK18" s="37">
        <v>503</v>
      </c>
      <c r="DL18" s="37">
        <v>506</v>
      </c>
      <c r="DM18" s="37">
        <v>511</v>
      </c>
      <c r="DN18" s="37">
        <v>514</v>
      </c>
      <c r="DO18" s="37">
        <v>518</v>
      </c>
      <c r="DQ18" s="37"/>
      <c r="DR18" s="21" t="s">
        <v>201</v>
      </c>
      <c r="DS18" s="45">
        <v>1023</v>
      </c>
      <c r="DT18" s="45">
        <v>1049</v>
      </c>
      <c r="DU18" s="45">
        <v>1069</v>
      </c>
      <c r="DV18" s="45">
        <v>1096</v>
      </c>
      <c r="DW18" s="45">
        <v>1124</v>
      </c>
      <c r="DX18" s="45">
        <v>1160</v>
      </c>
      <c r="DY18" s="45">
        <v>1212</v>
      </c>
      <c r="DZ18" s="45">
        <v>1260</v>
      </c>
      <c r="EA18" s="45">
        <v>1297</v>
      </c>
      <c r="EB18" s="45">
        <v>1341</v>
      </c>
      <c r="EC18" s="45">
        <v>1382</v>
      </c>
      <c r="ED18" s="45">
        <v>1422</v>
      </c>
      <c r="EE18" s="45">
        <v>1432</v>
      </c>
      <c r="EF18" s="45">
        <v>1468</v>
      </c>
      <c r="EG18" s="45">
        <v>1488</v>
      </c>
      <c r="EH18" s="45">
        <v>1508</v>
      </c>
      <c r="EI18" s="45">
        <v>1518</v>
      </c>
      <c r="EJ18" s="45">
        <v>1518</v>
      </c>
      <c r="EK18" s="45">
        <v>1545</v>
      </c>
      <c r="EL18" s="45">
        <v>1571</v>
      </c>
      <c r="EM18" s="45">
        <v>1597</v>
      </c>
      <c r="EO18" s="37"/>
      <c r="EP18" s="21" t="s">
        <v>201</v>
      </c>
      <c r="EQ18" s="45">
        <v>1215</v>
      </c>
      <c r="ER18" s="45">
        <v>1239</v>
      </c>
      <c r="ES18" s="45">
        <v>1261</v>
      </c>
      <c r="ET18" s="45">
        <v>1290</v>
      </c>
      <c r="EU18" s="45">
        <v>1316</v>
      </c>
      <c r="EV18" s="45">
        <v>1352</v>
      </c>
      <c r="EW18" s="45">
        <v>1366</v>
      </c>
      <c r="EX18" s="45">
        <v>1418</v>
      </c>
      <c r="EY18" s="45">
        <v>1409</v>
      </c>
      <c r="EZ18" s="45">
        <v>1454</v>
      </c>
      <c r="FA18" s="45">
        <v>1430</v>
      </c>
      <c r="FB18" s="45">
        <v>1441</v>
      </c>
      <c r="FC18" s="45">
        <v>1456</v>
      </c>
      <c r="FD18" s="45">
        <v>1458</v>
      </c>
      <c r="FE18" s="45">
        <v>1459</v>
      </c>
      <c r="FF18" s="45">
        <v>1477</v>
      </c>
      <c r="FG18" s="45">
        <v>1499</v>
      </c>
      <c r="FH18" s="45">
        <v>1540</v>
      </c>
      <c r="FI18" s="45">
        <v>1567</v>
      </c>
      <c r="FJ18" s="45">
        <v>1595</v>
      </c>
      <c r="FK18" s="45">
        <v>1615</v>
      </c>
    </row>
    <row r="19" spans="1:167" ht="14.5">
      <c r="A19" s="37"/>
      <c r="B19" s="21" t="s">
        <v>202</v>
      </c>
      <c r="C19" s="37">
        <v>849</v>
      </c>
      <c r="D19" s="37">
        <v>860</v>
      </c>
      <c r="E19" s="37">
        <v>871</v>
      </c>
      <c r="F19" s="37">
        <v>883</v>
      </c>
      <c r="G19" s="37">
        <v>897</v>
      </c>
      <c r="H19" s="37">
        <v>907</v>
      </c>
      <c r="I19" s="37">
        <v>912</v>
      </c>
      <c r="J19" s="37">
        <v>926</v>
      </c>
      <c r="K19" s="37">
        <v>943</v>
      </c>
      <c r="L19" s="37">
        <v>955</v>
      </c>
      <c r="M19" s="37">
        <v>957</v>
      </c>
      <c r="N19" s="37">
        <v>970</v>
      </c>
      <c r="O19" s="37">
        <v>975</v>
      </c>
      <c r="P19" s="37">
        <v>989</v>
      </c>
      <c r="Q19" s="37">
        <v>988</v>
      </c>
      <c r="R19" s="37">
        <v>995</v>
      </c>
      <c r="S19" s="37">
        <v>999</v>
      </c>
      <c r="T19" s="45">
        <v>1006</v>
      </c>
      <c r="U19" s="45">
        <v>1017</v>
      </c>
      <c r="V19" s="45">
        <v>1028</v>
      </c>
      <c r="W19" s="45">
        <v>1035</v>
      </c>
      <c r="Y19" s="37"/>
      <c r="Z19" s="21" t="s">
        <v>202</v>
      </c>
      <c r="AA19" s="45">
        <v>2971</v>
      </c>
      <c r="AB19" s="45">
        <v>3014</v>
      </c>
      <c r="AC19" s="45">
        <v>3055</v>
      </c>
      <c r="AD19" s="45">
        <v>3097</v>
      </c>
      <c r="AE19" s="45">
        <v>3141</v>
      </c>
      <c r="AF19" s="45">
        <v>3192</v>
      </c>
      <c r="AG19" s="45">
        <v>3235</v>
      </c>
      <c r="AH19" s="45">
        <v>3280</v>
      </c>
      <c r="AI19" s="45">
        <v>3332</v>
      </c>
      <c r="AJ19" s="45">
        <v>3385</v>
      </c>
      <c r="AK19" s="45">
        <v>3324</v>
      </c>
      <c r="AL19" s="45">
        <v>3366</v>
      </c>
      <c r="AM19" s="45">
        <v>3405</v>
      </c>
      <c r="AN19" s="45">
        <v>3477</v>
      </c>
      <c r="AO19" s="45">
        <v>3513</v>
      </c>
      <c r="AP19" s="45">
        <v>3547</v>
      </c>
      <c r="AQ19" s="45">
        <v>3580</v>
      </c>
      <c r="AR19" s="45">
        <v>3558</v>
      </c>
      <c r="AS19" s="45">
        <v>3595</v>
      </c>
      <c r="AT19" s="45">
        <v>3631</v>
      </c>
      <c r="AU19" s="45">
        <v>3656</v>
      </c>
      <c r="AW19" s="37"/>
      <c r="AX19" s="21" t="s">
        <v>202</v>
      </c>
      <c r="AY19" s="45">
        <v>4265</v>
      </c>
      <c r="AZ19" s="45">
        <v>4351</v>
      </c>
      <c r="BA19" s="45">
        <v>4418</v>
      </c>
      <c r="BB19" s="45">
        <v>4490</v>
      </c>
      <c r="BC19" s="45">
        <v>4559</v>
      </c>
      <c r="BD19" s="45">
        <v>4646</v>
      </c>
      <c r="BE19" s="45">
        <v>4706</v>
      </c>
      <c r="BF19" s="45">
        <v>4785</v>
      </c>
      <c r="BG19" s="45">
        <v>4865</v>
      </c>
      <c r="BH19" s="45">
        <v>4945</v>
      </c>
      <c r="BI19" s="45">
        <v>4956</v>
      </c>
      <c r="BJ19" s="45">
        <v>5024</v>
      </c>
      <c r="BK19" s="45">
        <v>5097</v>
      </c>
      <c r="BL19" s="45">
        <v>5137</v>
      </c>
      <c r="BM19" s="45">
        <v>5196</v>
      </c>
      <c r="BN19" s="45">
        <v>5250</v>
      </c>
      <c r="BO19" s="45">
        <v>5322</v>
      </c>
      <c r="BP19" s="45">
        <v>5360</v>
      </c>
      <c r="BQ19" s="45">
        <v>5446</v>
      </c>
      <c r="BR19" s="45">
        <v>5531</v>
      </c>
      <c r="BS19" s="45">
        <v>5596</v>
      </c>
      <c r="BU19" s="37"/>
      <c r="BV19" s="21" t="s">
        <v>202</v>
      </c>
      <c r="BW19" s="37">
        <v>427</v>
      </c>
      <c r="BX19" s="37">
        <v>431</v>
      </c>
      <c r="BY19" s="37">
        <v>434</v>
      </c>
      <c r="BZ19" s="37">
        <v>439</v>
      </c>
      <c r="CA19" s="37">
        <v>444</v>
      </c>
      <c r="CB19" s="37">
        <v>446</v>
      </c>
      <c r="CC19" s="37">
        <v>449</v>
      </c>
      <c r="CD19" s="37">
        <v>455</v>
      </c>
      <c r="CE19" s="37">
        <v>462</v>
      </c>
      <c r="CF19" s="37">
        <v>471</v>
      </c>
      <c r="CG19" s="37">
        <v>466</v>
      </c>
      <c r="CH19" s="37">
        <v>471</v>
      </c>
      <c r="CI19" s="37">
        <v>474</v>
      </c>
      <c r="CJ19" s="37">
        <v>479</v>
      </c>
      <c r="CK19" s="37">
        <v>473</v>
      </c>
      <c r="CL19" s="37">
        <v>477</v>
      </c>
      <c r="CM19" s="37">
        <v>485</v>
      </c>
      <c r="CN19" s="37">
        <v>482</v>
      </c>
      <c r="CO19" s="37">
        <v>486</v>
      </c>
      <c r="CP19" s="37">
        <v>490</v>
      </c>
      <c r="CQ19" s="37">
        <v>492</v>
      </c>
      <c r="CS19" s="37"/>
      <c r="CT19" s="21" t="s">
        <v>202</v>
      </c>
      <c r="CU19" s="37">
        <v>373</v>
      </c>
      <c r="CV19" s="37">
        <v>372</v>
      </c>
      <c r="CW19" s="37">
        <v>373</v>
      </c>
      <c r="CX19" s="37">
        <v>374</v>
      </c>
      <c r="CY19" s="37">
        <v>376</v>
      </c>
      <c r="CZ19" s="37">
        <v>377</v>
      </c>
      <c r="DA19" s="37">
        <v>377</v>
      </c>
      <c r="DB19" s="37">
        <v>384</v>
      </c>
      <c r="DC19" s="37">
        <v>393</v>
      </c>
      <c r="DD19" s="37">
        <v>401</v>
      </c>
      <c r="DE19" s="37">
        <v>407</v>
      </c>
      <c r="DF19" s="37">
        <v>413</v>
      </c>
      <c r="DG19" s="37">
        <v>418</v>
      </c>
      <c r="DH19" s="37">
        <v>418</v>
      </c>
      <c r="DI19" s="37">
        <v>423</v>
      </c>
      <c r="DJ19" s="37">
        <v>427</v>
      </c>
      <c r="DK19" s="37">
        <v>431</v>
      </c>
      <c r="DL19" s="37">
        <v>429</v>
      </c>
      <c r="DM19" s="37">
        <v>432</v>
      </c>
      <c r="DN19" s="37">
        <v>434</v>
      </c>
      <c r="DO19" s="37">
        <v>438</v>
      </c>
      <c r="DQ19" s="37"/>
      <c r="DR19" s="21" t="s">
        <v>202</v>
      </c>
      <c r="DS19" s="45">
        <v>1098</v>
      </c>
      <c r="DT19" s="45">
        <v>1126</v>
      </c>
      <c r="DU19" s="45">
        <v>1149</v>
      </c>
      <c r="DV19" s="45">
        <v>1173</v>
      </c>
      <c r="DW19" s="45">
        <v>1196</v>
      </c>
      <c r="DX19" s="45">
        <v>1229</v>
      </c>
      <c r="DY19" s="45">
        <v>1277</v>
      </c>
      <c r="DZ19" s="45">
        <v>1314</v>
      </c>
      <c r="EA19" s="45">
        <v>1344</v>
      </c>
      <c r="EB19" s="45">
        <v>1380</v>
      </c>
      <c r="EC19" s="45">
        <v>1417</v>
      </c>
      <c r="ED19" s="45">
        <v>1450</v>
      </c>
      <c r="EE19" s="45">
        <v>1459</v>
      </c>
      <c r="EF19" s="45">
        <v>1495</v>
      </c>
      <c r="EG19" s="45">
        <v>1514</v>
      </c>
      <c r="EH19" s="45">
        <v>1534</v>
      </c>
      <c r="EI19" s="45">
        <v>1543</v>
      </c>
      <c r="EJ19" s="45">
        <v>1543</v>
      </c>
      <c r="EK19" s="45">
        <v>1570</v>
      </c>
      <c r="EL19" s="45">
        <v>1597</v>
      </c>
      <c r="EM19" s="45">
        <v>1623</v>
      </c>
      <c r="EO19" s="37"/>
      <c r="EP19" s="21" t="s">
        <v>202</v>
      </c>
      <c r="EQ19" s="45">
        <v>1561</v>
      </c>
      <c r="ER19" s="45">
        <v>1585</v>
      </c>
      <c r="ES19" s="45">
        <v>1607</v>
      </c>
      <c r="ET19" s="45">
        <v>1627</v>
      </c>
      <c r="EU19" s="45">
        <v>1655</v>
      </c>
      <c r="EV19" s="45">
        <v>1688</v>
      </c>
      <c r="EW19" s="45">
        <v>1686</v>
      </c>
      <c r="EX19" s="45">
        <v>1758</v>
      </c>
      <c r="EY19" s="45">
        <v>1767</v>
      </c>
      <c r="EZ19" s="45">
        <v>1839</v>
      </c>
      <c r="FA19" s="45">
        <v>1825</v>
      </c>
      <c r="FB19" s="45">
        <v>1858</v>
      </c>
      <c r="FC19" s="45">
        <v>1878</v>
      </c>
      <c r="FD19" s="45">
        <v>1881</v>
      </c>
      <c r="FE19" s="45">
        <v>1883</v>
      </c>
      <c r="FF19" s="45">
        <v>1906</v>
      </c>
      <c r="FG19" s="45">
        <v>1936</v>
      </c>
      <c r="FH19" s="45">
        <v>1989</v>
      </c>
      <c r="FI19" s="45">
        <v>2024</v>
      </c>
      <c r="FJ19" s="45">
        <v>2059</v>
      </c>
      <c r="FK19" s="45">
        <v>2086</v>
      </c>
    </row>
    <row r="20" spans="1:167" ht="15.5">
      <c r="A20" s="37"/>
      <c r="B20" s="21" t="s">
        <v>203</v>
      </c>
      <c r="C20" s="45">
        <v>11296</v>
      </c>
      <c r="D20" s="45">
        <v>11825</v>
      </c>
      <c r="E20" s="45">
        <v>12372</v>
      </c>
      <c r="F20" s="45">
        <v>12954</v>
      </c>
      <c r="G20" s="45">
        <v>13493</v>
      </c>
      <c r="H20" s="45">
        <v>14163</v>
      </c>
      <c r="I20" s="45">
        <v>14619</v>
      </c>
      <c r="J20" s="45">
        <v>14960</v>
      </c>
      <c r="K20" s="45">
        <v>15355</v>
      </c>
      <c r="L20" s="45">
        <v>15691</v>
      </c>
      <c r="M20" s="45">
        <v>15859</v>
      </c>
      <c r="N20" s="45">
        <v>16291</v>
      </c>
      <c r="O20" s="45">
        <v>16809</v>
      </c>
      <c r="P20" s="45">
        <v>17477</v>
      </c>
      <c r="Q20" s="45">
        <v>17925</v>
      </c>
      <c r="R20" s="45">
        <v>18474</v>
      </c>
      <c r="S20" s="45">
        <v>18845</v>
      </c>
      <c r="T20" s="45">
        <v>19185</v>
      </c>
      <c r="U20" s="45">
        <v>19968</v>
      </c>
      <c r="V20" s="45">
        <v>20474</v>
      </c>
      <c r="W20" s="45">
        <v>20769</v>
      </c>
      <c r="Y20" s="37"/>
      <c r="Z20" s="21" t="s">
        <v>203</v>
      </c>
      <c r="AA20" s="45">
        <v>37046</v>
      </c>
      <c r="AB20" s="45">
        <v>39194</v>
      </c>
      <c r="AC20" s="45">
        <v>41667</v>
      </c>
      <c r="AD20" s="45">
        <v>42990</v>
      </c>
      <c r="AE20" s="45">
        <v>45539</v>
      </c>
      <c r="AF20" s="45">
        <v>47859</v>
      </c>
      <c r="AG20" s="45">
        <v>49796</v>
      </c>
      <c r="AH20" s="45">
        <v>51052</v>
      </c>
      <c r="AI20" s="45">
        <v>52484</v>
      </c>
      <c r="AJ20" s="45">
        <v>53891</v>
      </c>
      <c r="AK20" s="45">
        <v>51898</v>
      </c>
      <c r="AL20" s="45">
        <v>52762</v>
      </c>
      <c r="AM20" s="45">
        <v>55229</v>
      </c>
      <c r="AN20" s="45">
        <v>57465</v>
      </c>
      <c r="AO20" s="45">
        <v>59514</v>
      </c>
      <c r="AP20" s="45">
        <v>61448</v>
      </c>
      <c r="AQ20" s="45">
        <v>62714</v>
      </c>
      <c r="AR20" s="45">
        <v>62859</v>
      </c>
      <c r="AS20" s="45">
        <v>64374</v>
      </c>
      <c r="AT20" s="45">
        <v>66041</v>
      </c>
      <c r="AU20" s="45">
        <v>67167</v>
      </c>
      <c r="AW20" s="37"/>
      <c r="AX20" s="21" t="s">
        <v>203</v>
      </c>
      <c r="AY20" s="45">
        <v>57009</v>
      </c>
      <c r="AZ20" s="45">
        <v>60853</v>
      </c>
      <c r="BA20" s="45">
        <v>63630</v>
      </c>
      <c r="BB20" s="45">
        <v>66375</v>
      </c>
      <c r="BC20" s="45">
        <v>69829</v>
      </c>
      <c r="BD20" s="45">
        <v>74216</v>
      </c>
      <c r="BE20" s="45">
        <v>76329</v>
      </c>
      <c r="BF20" s="45">
        <v>78935</v>
      </c>
      <c r="BG20" s="45">
        <v>80297</v>
      </c>
      <c r="BH20" s="45">
        <v>82983</v>
      </c>
      <c r="BI20" s="45">
        <v>80888</v>
      </c>
      <c r="BJ20" s="45">
        <v>83692</v>
      </c>
      <c r="BK20" s="45">
        <v>87149</v>
      </c>
      <c r="BL20" s="45">
        <v>89883</v>
      </c>
      <c r="BM20" s="45">
        <v>93367</v>
      </c>
      <c r="BN20" s="45">
        <v>96884</v>
      </c>
      <c r="BO20" s="45">
        <v>99048</v>
      </c>
      <c r="BP20" s="45">
        <v>100505</v>
      </c>
      <c r="BQ20" s="45">
        <v>103160</v>
      </c>
      <c r="BR20" s="45">
        <v>105847</v>
      </c>
      <c r="BS20" s="45">
        <v>108147</v>
      </c>
      <c r="BU20" s="37"/>
      <c r="BV20" s="21" t="s">
        <v>203</v>
      </c>
      <c r="BW20" s="45">
        <v>5411</v>
      </c>
      <c r="BX20" s="45">
        <v>5689</v>
      </c>
      <c r="BY20" s="45">
        <v>5919</v>
      </c>
      <c r="BZ20" s="45">
        <v>6205</v>
      </c>
      <c r="CA20" s="45">
        <v>6433</v>
      </c>
      <c r="CB20" s="45">
        <v>6722</v>
      </c>
      <c r="CC20" s="45">
        <v>6834</v>
      </c>
      <c r="CD20" s="45">
        <v>7181</v>
      </c>
      <c r="CE20" s="45">
        <v>7307</v>
      </c>
      <c r="CF20" s="45">
        <v>7564</v>
      </c>
      <c r="CG20" s="45">
        <v>7558</v>
      </c>
      <c r="CH20" s="45">
        <v>7735</v>
      </c>
      <c r="CI20" s="45">
        <v>8040</v>
      </c>
      <c r="CJ20" s="45">
        <v>8430</v>
      </c>
      <c r="CK20" s="45">
        <v>8582</v>
      </c>
      <c r="CL20" s="45">
        <v>8946</v>
      </c>
      <c r="CM20" s="45">
        <v>9296</v>
      </c>
      <c r="CN20" s="45">
        <v>9493</v>
      </c>
      <c r="CO20" s="45">
        <v>9762</v>
      </c>
      <c r="CP20" s="45">
        <v>10038</v>
      </c>
      <c r="CQ20" s="45">
        <v>10179</v>
      </c>
      <c r="CS20" s="37"/>
      <c r="CT20" s="21" t="s">
        <v>203</v>
      </c>
      <c r="CU20" s="45">
        <v>4621</v>
      </c>
      <c r="CV20" s="45">
        <v>4759</v>
      </c>
      <c r="CW20" s="45">
        <v>4882</v>
      </c>
      <c r="CX20" s="45">
        <v>5054</v>
      </c>
      <c r="CY20" s="45">
        <v>5188</v>
      </c>
      <c r="CZ20" s="45">
        <v>5455</v>
      </c>
      <c r="DA20" s="45">
        <v>5525</v>
      </c>
      <c r="DB20" s="45">
        <v>5667</v>
      </c>
      <c r="DC20" s="45">
        <v>5912</v>
      </c>
      <c r="DD20" s="45">
        <v>6092</v>
      </c>
      <c r="DE20" s="45">
        <v>6663</v>
      </c>
      <c r="DF20" s="45">
        <v>6745</v>
      </c>
      <c r="DG20" s="45">
        <v>7071</v>
      </c>
      <c r="DH20" s="45">
        <v>7255</v>
      </c>
      <c r="DI20" s="45">
        <v>7595</v>
      </c>
      <c r="DJ20" s="45">
        <v>7939</v>
      </c>
      <c r="DK20" s="45">
        <v>8204</v>
      </c>
      <c r="DL20" s="45">
        <v>8318</v>
      </c>
      <c r="DM20" s="45">
        <v>8547</v>
      </c>
      <c r="DN20" s="45">
        <v>8777</v>
      </c>
      <c r="DO20" s="45">
        <v>8939</v>
      </c>
      <c r="DQ20" s="37"/>
      <c r="DR20" s="21" t="s">
        <v>203</v>
      </c>
      <c r="DS20" s="45">
        <v>14366</v>
      </c>
      <c r="DT20" s="45">
        <v>15291</v>
      </c>
      <c r="DU20" s="45">
        <v>16056</v>
      </c>
      <c r="DV20" s="45">
        <v>16515</v>
      </c>
      <c r="DW20" s="45">
        <v>17325</v>
      </c>
      <c r="DX20" s="45">
        <v>18432</v>
      </c>
      <c r="DY20" s="45">
        <v>19617</v>
      </c>
      <c r="DZ20" s="45">
        <v>20145</v>
      </c>
      <c r="EA20" s="45">
        <v>20568</v>
      </c>
      <c r="EB20" s="45">
        <v>21068</v>
      </c>
      <c r="EC20" s="45">
        <v>23377</v>
      </c>
      <c r="ED20" s="45">
        <v>24106</v>
      </c>
      <c r="EE20" s="45">
        <v>25204</v>
      </c>
      <c r="EF20" s="45">
        <v>26527</v>
      </c>
      <c r="EG20" s="45">
        <v>27768</v>
      </c>
      <c r="EH20" s="45">
        <v>29057</v>
      </c>
      <c r="EI20" s="45">
        <v>29746</v>
      </c>
      <c r="EJ20" s="45">
        <v>30085</v>
      </c>
      <c r="EK20" s="45">
        <v>31114</v>
      </c>
      <c r="EL20" s="45">
        <v>32159</v>
      </c>
      <c r="EM20" s="45">
        <v>32923</v>
      </c>
      <c r="EO20" s="37"/>
      <c r="EP20" s="21" t="s">
        <v>203</v>
      </c>
      <c r="EQ20" s="45">
        <v>19013</v>
      </c>
      <c r="ER20" s="45">
        <v>20648</v>
      </c>
      <c r="ES20" s="45">
        <v>21829</v>
      </c>
      <c r="ET20" s="45">
        <v>22641</v>
      </c>
      <c r="EU20" s="45">
        <v>23618</v>
      </c>
      <c r="EV20" s="45">
        <v>25197</v>
      </c>
      <c r="EW20" s="45">
        <v>25566</v>
      </c>
      <c r="EX20" s="45">
        <v>26869</v>
      </c>
      <c r="EY20" s="45">
        <v>27289</v>
      </c>
      <c r="EZ20" s="45">
        <v>28332</v>
      </c>
      <c r="FA20" s="45">
        <v>29457</v>
      </c>
      <c r="FB20" s="45">
        <v>29933</v>
      </c>
      <c r="FC20" s="45">
        <v>31145</v>
      </c>
      <c r="FD20" s="45">
        <v>32264</v>
      </c>
      <c r="FE20" s="45">
        <v>33409</v>
      </c>
      <c r="FF20" s="45">
        <v>34930</v>
      </c>
      <c r="FG20" s="45">
        <v>36171</v>
      </c>
      <c r="FH20" s="45">
        <v>37846</v>
      </c>
      <c r="FI20" s="45">
        <v>39213</v>
      </c>
      <c r="FJ20" s="45">
        <v>40613</v>
      </c>
      <c r="FK20" s="45">
        <v>41516</v>
      </c>
    </row>
    <row r="21" spans="1:167" ht="14.5">
      <c r="A21" s="206"/>
      <c r="B21" s="206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Y21" s="206"/>
      <c r="Z21" s="206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W21" s="206"/>
      <c r="AX21" s="206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U21" s="206"/>
      <c r="BV21" s="206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S21" s="206"/>
      <c r="CT21" s="206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Q21" s="206"/>
      <c r="DR21" s="206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O21" s="206"/>
      <c r="EP21" s="206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</row>
    <row r="22" spans="1:167" ht="78.5">
      <c r="A22" s="37"/>
      <c r="B22" s="14" t="s">
        <v>204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Y22" s="37"/>
      <c r="Z22" s="14" t="s">
        <v>204</v>
      </c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W22" s="37"/>
      <c r="AX22" s="14" t="s">
        <v>204</v>
      </c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U22" s="37"/>
      <c r="BV22" s="14" t="s">
        <v>204</v>
      </c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S22" s="37"/>
      <c r="CT22" s="14" t="s">
        <v>204</v>
      </c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Q22" s="37"/>
      <c r="DR22" s="14" t="s">
        <v>204</v>
      </c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O22" s="37"/>
      <c r="EP22" s="14" t="s">
        <v>204</v>
      </c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</row>
    <row r="23" spans="1:167" ht="14.5">
      <c r="A23" s="37"/>
      <c r="B23" s="21" t="s">
        <v>198</v>
      </c>
      <c r="C23" s="37">
        <v>1.1299999999999999</v>
      </c>
      <c r="D23" s="37">
        <v>1.1399999999999999</v>
      </c>
      <c r="E23" s="37">
        <v>1.1499999999999999</v>
      </c>
      <c r="F23" s="37">
        <v>1.1499999999999999</v>
      </c>
      <c r="G23" s="37">
        <v>1.1599999999999999</v>
      </c>
      <c r="H23" s="37">
        <v>1.17</v>
      </c>
      <c r="I23" s="37">
        <v>1.17</v>
      </c>
      <c r="J23" s="37">
        <v>1.18</v>
      </c>
      <c r="K23" s="37">
        <v>1.18</v>
      </c>
      <c r="L23" s="37">
        <v>1.17</v>
      </c>
      <c r="M23" s="37">
        <v>1.17</v>
      </c>
      <c r="N23" s="37">
        <v>1.17</v>
      </c>
      <c r="O23" s="37">
        <v>1.17</v>
      </c>
      <c r="P23" s="37">
        <v>1.17</v>
      </c>
      <c r="Q23" s="37">
        <v>1.17</v>
      </c>
      <c r="R23" s="37">
        <v>1.17</v>
      </c>
      <c r="S23" s="37">
        <v>1.17</v>
      </c>
      <c r="T23" s="37">
        <v>1.17</v>
      </c>
      <c r="U23" s="37">
        <v>1.17</v>
      </c>
      <c r="V23" s="37">
        <v>1.17</v>
      </c>
      <c r="W23" s="37">
        <v>1.17</v>
      </c>
      <c r="Y23" s="37"/>
      <c r="Z23" s="36" t="s">
        <v>198</v>
      </c>
      <c r="AA23" s="37">
        <v>1.2</v>
      </c>
      <c r="AB23" s="37">
        <v>1.21</v>
      </c>
      <c r="AC23" s="37">
        <v>1.21</v>
      </c>
      <c r="AD23" s="37">
        <v>1.22</v>
      </c>
      <c r="AE23" s="37">
        <v>1.23</v>
      </c>
      <c r="AF23" s="37">
        <v>1.23</v>
      </c>
      <c r="AG23" s="37">
        <v>1.24</v>
      </c>
      <c r="AH23" s="37">
        <v>1.24</v>
      </c>
      <c r="AI23" s="37">
        <v>1.24</v>
      </c>
      <c r="AJ23" s="37">
        <v>1.25</v>
      </c>
      <c r="AK23" s="37">
        <v>1.24</v>
      </c>
      <c r="AL23" s="37">
        <v>1.24</v>
      </c>
      <c r="AM23" s="37">
        <v>1.24</v>
      </c>
      <c r="AN23" s="37">
        <v>1.24</v>
      </c>
      <c r="AO23" s="37">
        <v>1.24</v>
      </c>
      <c r="AP23" s="37">
        <v>1.24</v>
      </c>
      <c r="AQ23" s="37">
        <v>1.24</v>
      </c>
      <c r="AR23" s="37">
        <v>1.24</v>
      </c>
      <c r="AS23" s="37">
        <v>1.24</v>
      </c>
      <c r="AT23" s="37">
        <v>1.24</v>
      </c>
      <c r="AU23" s="37">
        <v>1.24</v>
      </c>
      <c r="AW23" s="37"/>
      <c r="AX23" s="36" t="s">
        <v>198</v>
      </c>
      <c r="AY23" s="37">
        <v>1.26</v>
      </c>
      <c r="AZ23" s="37">
        <v>1.27</v>
      </c>
      <c r="BA23" s="37">
        <v>1.27</v>
      </c>
      <c r="BB23" s="37">
        <v>1.27</v>
      </c>
      <c r="BC23" s="37">
        <v>1.28</v>
      </c>
      <c r="BD23" s="37">
        <v>1.3</v>
      </c>
      <c r="BE23" s="37">
        <v>1.3</v>
      </c>
      <c r="BF23" s="37">
        <v>1.3</v>
      </c>
      <c r="BG23" s="37">
        <v>1.3</v>
      </c>
      <c r="BH23" s="37">
        <v>1.3</v>
      </c>
      <c r="BI23" s="37">
        <v>1.28</v>
      </c>
      <c r="BJ23" s="37">
        <v>1.28</v>
      </c>
      <c r="BK23" s="37">
        <v>1.28</v>
      </c>
      <c r="BL23" s="37">
        <v>1.28</v>
      </c>
      <c r="BM23" s="37">
        <v>1.28</v>
      </c>
      <c r="BN23" s="37">
        <v>1.28</v>
      </c>
      <c r="BO23" s="37">
        <v>1.28</v>
      </c>
      <c r="BP23" s="37">
        <v>1.28</v>
      </c>
      <c r="BQ23" s="37">
        <v>1.28</v>
      </c>
      <c r="BR23" s="37">
        <v>1.28</v>
      </c>
      <c r="BS23" s="37">
        <v>1.28</v>
      </c>
      <c r="BU23" s="37"/>
      <c r="BV23" s="36" t="s">
        <v>198</v>
      </c>
      <c r="BW23" s="37">
        <v>1.27</v>
      </c>
      <c r="BX23" s="37">
        <v>1.28</v>
      </c>
      <c r="BY23" s="37">
        <v>1.28</v>
      </c>
      <c r="BZ23" s="37">
        <v>1.29</v>
      </c>
      <c r="CA23" s="37">
        <v>1.29</v>
      </c>
      <c r="CB23" s="37">
        <v>1.29</v>
      </c>
      <c r="CC23" s="37">
        <v>1.29</v>
      </c>
      <c r="CD23" s="37">
        <v>1.3</v>
      </c>
      <c r="CE23" s="37">
        <v>1.3</v>
      </c>
      <c r="CF23" s="37">
        <v>1.31</v>
      </c>
      <c r="CG23" s="37">
        <v>1.31</v>
      </c>
      <c r="CH23" s="37">
        <v>1.31</v>
      </c>
      <c r="CI23" s="37">
        <v>1.31</v>
      </c>
      <c r="CJ23" s="37">
        <v>1.31</v>
      </c>
      <c r="CK23" s="37">
        <v>1.31</v>
      </c>
      <c r="CL23" s="37">
        <v>1.31</v>
      </c>
      <c r="CM23" s="37">
        <v>1.31</v>
      </c>
      <c r="CN23" s="37">
        <v>1.31</v>
      </c>
      <c r="CO23" s="37">
        <v>1.31</v>
      </c>
      <c r="CP23" s="37">
        <v>1.31</v>
      </c>
      <c r="CQ23" s="37">
        <v>1.31</v>
      </c>
      <c r="CS23" s="37"/>
      <c r="CT23" s="36" t="s">
        <v>198</v>
      </c>
      <c r="CU23" s="37">
        <v>1.3</v>
      </c>
      <c r="CV23" s="37">
        <v>1.3</v>
      </c>
      <c r="CW23" s="37">
        <v>1.31</v>
      </c>
      <c r="CX23" s="37">
        <v>1.32</v>
      </c>
      <c r="CY23" s="37">
        <v>1.33</v>
      </c>
      <c r="CZ23" s="37">
        <v>1.34</v>
      </c>
      <c r="DA23" s="37">
        <v>1.35</v>
      </c>
      <c r="DB23" s="37">
        <v>1.35</v>
      </c>
      <c r="DC23" s="37">
        <v>1.35</v>
      </c>
      <c r="DD23" s="37">
        <v>1.34</v>
      </c>
      <c r="DE23" s="37">
        <v>1.35</v>
      </c>
      <c r="DF23" s="37">
        <v>1.34</v>
      </c>
      <c r="DG23" s="37">
        <v>1.34</v>
      </c>
      <c r="DH23" s="37">
        <v>1.34</v>
      </c>
      <c r="DI23" s="37">
        <v>1.34</v>
      </c>
      <c r="DJ23" s="37">
        <v>1.34</v>
      </c>
      <c r="DK23" s="37">
        <v>1.34</v>
      </c>
      <c r="DL23" s="37">
        <v>1.34</v>
      </c>
      <c r="DM23" s="37">
        <v>1.34</v>
      </c>
      <c r="DN23" s="37">
        <v>1.34</v>
      </c>
      <c r="DO23" s="37">
        <v>1.34</v>
      </c>
      <c r="DQ23" s="37"/>
      <c r="DR23" s="36" t="s">
        <v>198</v>
      </c>
      <c r="DS23" s="37">
        <v>1.25</v>
      </c>
      <c r="DT23" s="37">
        <v>1.25</v>
      </c>
      <c r="DU23" s="37">
        <v>1.25</v>
      </c>
      <c r="DV23" s="37">
        <v>1.25</v>
      </c>
      <c r="DW23" s="37">
        <v>1.26</v>
      </c>
      <c r="DX23" s="37">
        <v>1.26</v>
      </c>
      <c r="DY23" s="37">
        <v>1.27</v>
      </c>
      <c r="DZ23" s="37">
        <v>1.27</v>
      </c>
      <c r="EA23" s="37">
        <v>1.27</v>
      </c>
      <c r="EB23" s="37">
        <v>1.27</v>
      </c>
      <c r="EC23" s="37">
        <v>1.27</v>
      </c>
      <c r="ED23" s="37">
        <v>1.27</v>
      </c>
      <c r="EE23" s="37">
        <v>1.27</v>
      </c>
      <c r="EF23" s="37">
        <v>1.27</v>
      </c>
      <c r="EG23" s="37">
        <v>1.27</v>
      </c>
      <c r="EH23" s="37">
        <v>1.27</v>
      </c>
      <c r="EI23" s="37">
        <v>1.27</v>
      </c>
      <c r="EJ23" s="37">
        <v>1.27</v>
      </c>
      <c r="EK23" s="37">
        <v>1.27</v>
      </c>
      <c r="EL23" s="37">
        <v>1.27</v>
      </c>
      <c r="EM23" s="37">
        <v>1.27</v>
      </c>
      <c r="EO23" s="37"/>
      <c r="EP23" s="21" t="s">
        <v>198</v>
      </c>
      <c r="EQ23" s="37">
        <v>1.2</v>
      </c>
      <c r="ER23" s="37">
        <v>1.2</v>
      </c>
      <c r="ES23" s="37">
        <v>1.21</v>
      </c>
      <c r="ET23" s="37">
        <v>1.22</v>
      </c>
      <c r="EU23" s="37">
        <v>1.23</v>
      </c>
      <c r="EV23" s="37">
        <v>1.23</v>
      </c>
      <c r="EW23" s="37">
        <v>1.24</v>
      </c>
      <c r="EX23" s="37">
        <v>1.25</v>
      </c>
      <c r="EY23" s="37">
        <v>1.25</v>
      </c>
      <c r="EZ23" s="37">
        <v>1.26</v>
      </c>
      <c r="FA23" s="37">
        <v>1.26</v>
      </c>
      <c r="FB23" s="37">
        <v>1.27</v>
      </c>
      <c r="FC23" s="37">
        <v>1.27</v>
      </c>
      <c r="FD23" s="37">
        <v>1.27</v>
      </c>
      <c r="FE23" s="37">
        <v>1.27</v>
      </c>
      <c r="FF23" s="37">
        <v>1.27</v>
      </c>
      <c r="FG23" s="37">
        <v>1.27</v>
      </c>
      <c r="FH23" s="37">
        <v>1.27</v>
      </c>
      <c r="FI23" s="37">
        <v>1.27</v>
      </c>
      <c r="FJ23" s="37">
        <v>1.27</v>
      </c>
      <c r="FK23" s="37">
        <v>1.27</v>
      </c>
    </row>
    <row r="24" spans="1:167" ht="14.5">
      <c r="A24" s="37"/>
      <c r="B24" s="21" t="s">
        <v>199</v>
      </c>
      <c r="C24" s="37">
        <v>0.7</v>
      </c>
      <c r="D24" s="37">
        <v>0.7</v>
      </c>
      <c r="E24" s="37">
        <v>0.7</v>
      </c>
      <c r="F24" s="37">
        <v>0.7</v>
      </c>
      <c r="G24" s="37">
        <v>0.7</v>
      </c>
      <c r="H24" s="37">
        <v>0.69</v>
      </c>
      <c r="I24" s="37">
        <v>0.69</v>
      </c>
      <c r="J24" s="37">
        <v>0.69</v>
      </c>
      <c r="K24" s="37">
        <v>0.69</v>
      </c>
      <c r="L24" s="37">
        <v>0.7</v>
      </c>
      <c r="M24" s="37">
        <v>0.7</v>
      </c>
      <c r="N24" s="37">
        <v>0.7</v>
      </c>
      <c r="O24" s="37">
        <v>0.7</v>
      </c>
      <c r="P24" s="37">
        <v>0.7</v>
      </c>
      <c r="Q24" s="37">
        <v>0.7</v>
      </c>
      <c r="R24" s="37">
        <v>0.7</v>
      </c>
      <c r="S24" s="37">
        <v>0.7</v>
      </c>
      <c r="T24" s="37">
        <v>0.7</v>
      </c>
      <c r="U24" s="37">
        <v>0.7</v>
      </c>
      <c r="V24" s="37">
        <v>0.7</v>
      </c>
      <c r="W24" s="37">
        <v>0.7</v>
      </c>
      <c r="Y24" s="37"/>
      <c r="Z24" s="36" t="s">
        <v>199</v>
      </c>
      <c r="AA24" s="37">
        <v>0.48</v>
      </c>
      <c r="AB24" s="37">
        <v>0.48</v>
      </c>
      <c r="AC24" s="37">
        <v>0.48</v>
      </c>
      <c r="AD24" s="37">
        <v>0.49</v>
      </c>
      <c r="AE24" s="37">
        <v>0.48</v>
      </c>
      <c r="AF24" s="37">
        <v>0.5</v>
      </c>
      <c r="AG24" s="37">
        <v>0.5</v>
      </c>
      <c r="AH24" s="37">
        <v>0.5</v>
      </c>
      <c r="AI24" s="37">
        <v>0.5</v>
      </c>
      <c r="AJ24" s="37">
        <v>0.5</v>
      </c>
      <c r="AK24" s="37">
        <v>0.49</v>
      </c>
      <c r="AL24" s="37">
        <v>0.49</v>
      </c>
      <c r="AM24" s="37">
        <v>0.49</v>
      </c>
      <c r="AN24" s="37">
        <v>0.49</v>
      </c>
      <c r="AO24" s="37">
        <v>0.49</v>
      </c>
      <c r="AP24" s="37">
        <v>0.49</v>
      </c>
      <c r="AQ24" s="37">
        <v>0.49</v>
      </c>
      <c r="AR24" s="37">
        <v>0.49</v>
      </c>
      <c r="AS24" s="37">
        <v>0.49</v>
      </c>
      <c r="AT24" s="37">
        <v>0.49</v>
      </c>
      <c r="AU24" s="37">
        <v>0.49</v>
      </c>
      <c r="AW24" s="37"/>
      <c r="AX24" s="36" t="s">
        <v>199</v>
      </c>
      <c r="AY24" s="37">
        <v>0.56999999999999995</v>
      </c>
      <c r="AZ24" s="37">
        <v>0.56000000000000005</v>
      </c>
      <c r="BA24" s="37">
        <v>0.55000000000000004</v>
      </c>
      <c r="BB24" s="37">
        <v>0.54</v>
      </c>
      <c r="BC24" s="37">
        <v>0.53</v>
      </c>
      <c r="BD24" s="37">
        <v>0.51</v>
      </c>
      <c r="BE24" s="37">
        <v>0.51</v>
      </c>
      <c r="BF24" s="37">
        <v>0.5</v>
      </c>
      <c r="BG24" s="37">
        <v>0.5</v>
      </c>
      <c r="BH24" s="37">
        <v>0.5</v>
      </c>
      <c r="BI24" s="37">
        <v>0.5</v>
      </c>
      <c r="BJ24" s="37">
        <v>0.5</v>
      </c>
      <c r="BK24" s="37">
        <v>0.5</v>
      </c>
      <c r="BL24" s="37">
        <v>0.5</v>
      </c>
      <c r="BM24" s="37">
        <v>0.5</v>
      </c>
      <c r="BN24" s="37">
        <v>0.5</v>
      </c>
      <c r="BO24" s="37">
        <v>0.5</v>
      </c>
      <c r="BP24" s="37">
        <v>0.5</v>
      </c>
      <c r="BQ24" s="37">
        <v>0.5</v>
      </c>
      <c r="BR24" s="37">
        <v>0.5</v>
      </c>
      <c r="BS24" s="37">
        <v>0.5</v>
      </c>
      <c r="BU24" s="37"/>
      <c r="BV24" s="36" t="s">
        <v>199</v>
      </c>
      <c r="BW24" s="37">
        <v>0.73</v>
      </c>
      <c r="BX24" s="37">
        <v>0.73</v>
      </c>
      <c r="BY24" s="37">
        <v>0.72</v>
      </c>
      <c r="BZ24" s="37">
        <v>0.72</v>
      </c>
      <c r="CA24" s="37">
        <v>0.72</v>
      </c>
      <c r="CB24" s="37">
        <v>0.71</v>
      </c>
      <c r="CC24" s="37">
        <v>0.7</v>
      </c>
      <c r="CD24" s="37">
        <v>0.7</v>
      </c>
      <c r="CE24" s="37">
        <v>0.69</v>
      </c>
      <c r="CF24" s="37">
        <v>0.69</v>
      </c>
      <c r="CG24" s="37">
        <v>0.68</v>
      </c>
      <c r="CH24" s="37">
        <v>0.67</v>
      </c>
      <c r="CI24" s="37">
        <v>0.67</v>
      </c>
      <c r="CJ24" s="37">
        <v>0.67</v>
      </c>
      <c r="CK24" s="37">
        <v>0.67</v>
      </c>
      <c r="CL24" s="37">
        <v>0.67</v>
      </c>
      <c r="CM24" s="37">
        <v>0.67</v>
      </c>
      <c r="CN24" s="37">
        <v>0.67</v>
      </c>
      <c r="CO24" s="37">
        <v>0.67</v>
      </c>
      <c r="CP24" s="37">
        <v>0.67</v>
      </c>
      <c r="CQ24" s="37">
        <v>0.67</v>
      </c>
      <c r="CS24" s="37"/>
      <c r="CT24" s="36" t="s">
        <v>199</v>
      </c>
      <c r="CU24" s="37">
        <v>0.78</v>
      </c>
      <c r="CV24" s="37">
        <v>0.79</v>
      </c>
      <c r="CW24" s="37">
        <v>0.79</v>
      </c>
      <c r="CX24" s="37">
        <v>0.79</v>
      </c>
      <c r="CY24" s="37">
        <v>0.78</v>
      </c>
      <c r="CZ24" s="37">
        <v>0.78</v>
      </c>
      <c r="DA24" s="37">
        <v>0.77</v>
      </c>
      <c r="DB24" s="37">
        <v>0.76</v>
      </c>
      <c r="DC24" s="37">
        <v>0.75</v>
      </c>
      <c r="DD24" s="37">
        <v>0.75</v>
      </c>
      <c r="DE24" s="37">
        <v>0.75</v>
      </c>
      <c r="DF24" s="37">
        <v>0.75</v>
      </c>
      <c r="DG24" s="37">
        <v>0.75</v>
      </c>
      <c r="DH24" s="37">
        <v>0.75</v>
      </c>
      <c r="DI24" s="37">
        <v>0.75</v>
      </c>
      <c r="DJ24" s="37">
        <v>0.75</v>
      </c>
      <c r="DK24" s="37">
        <v>0.75</v>
      </c>
      <c r="DL24" s="37">
        <v>0.75</v>
      </c>
      <c r="DM24" s="37">
        <v>0.75</v>
      </c>
      <c r="DN24" s="37">
        <v>0.75</v>
      </c>
      <c r="DO24" s="37">
        <v>0.75</v>
      </c>
      <c r="DQ24" s="37"/>
      <c r="DR24" s="36" t="s">
        <v>199</v>
      </c>
      <c r="DS24" s="37">
        <v>0.68</v>
      </c>
      <c r="DT24" s="37">
        <v>0.68</v>
      </c>
      <c r="DU24" s="37">
        <v>0.67</v>
      </c>
      <c r="DV24" s="37">
        <v>0.66</v>
      </c>
      <c r="DW24" s="37">
        <v>0.67</v>
      </c>
      <c r="DX24" s="37">
        <v>0.65</v>
      </c>
      <c r="DY24" s="37">
        <v>0.65</v>
      </c>
      <c r="DZ24" s="37">
        <v>0.65</v>
      </c>
      <c r="EA24" s="37">
        <v>0.65</v>
      </c>
      <c r="EB24" s="37">
        <v>0.64</v>
      </c>
      <c r="EC24" s="37">
        <v>0.65</v>
      </c>
      <c r="ED24" s="37">
        <v>0.64</v>
      </c>
      <c r="EE24" s="37">
        <v>0.64</v>
      </c>
      <c r="EF24" s="37">
        <v>0.64</v>
      </c>
      <c r="EG24" s="37">
        <v>0.64</v>
      </c>
      <c r="EH24" s="37">
        <v>0.64</v>
      </c>
      <c r="EI24" s="37">
        <v>0.64</v>
      </c>
      <c r="EJ24" s="37">
        <v>0.64</v>
      </c>
      <c r="EK24" s="37">
        <v>0.64</v>
      </c>
      <c r="EL24" s="37">
        <v>0.64</v>
      </c>
      <c r="EM24" s="37">
        <v>0.64</v>
      </c>
      <c r="EO24" s="37"/>
      <c r="EP24" s="21" t="s">
        <v>199</v>
      </c>
      <c r="EQ24" s="37">
        <v>0.55000000000000004</v>
      </c>
      <c r="ER24" s="37">
        <v>0.55000000000000004</v>
      </c>
      <c r="ES24" s="37">
        <v>0.55000000000000004</v>
      </c>
      <c r="ET24" s="37">
        <v>0.55000000000000004</v>
      </c>
      <c r="EU24" s="37">
        <v>0.54</v>
      </c>
      <c r="EV24" s="37">
        <v>0.53</v>
      </c>
      <c r="EW24" s="37">
        <v>0.52</v>
      </c>
      <c r="EX24" s="37">
        <v>0.51</v>
      </c>
      <c r="EY24" s="37">
        <v>0.5</v>
      </c>
      <c r="EZ24" s="37">
        <v>0.5</v>
      </c>
      <c r="FA24" s="37">
        <v>0.5</v>
      </c>
      <c r="FB24" s="37">
        <v>0.5</v>
      </c>
      <c r="FC24" s="37">
        <v>0.5</v>
      </c>
      <c r="FD24" s="37">
        <v>0.5</v>
      </c>
      <c r="FE24" s="37">
        <v>0.5</v>
      </c>
      <c r="FF24" s="37">
        <v>0.5</v>
      </c>
      <c r="FG24" s="37">
        <v>0.5</v>
      </c>
      <c r="FH24" s="37">
        <v>0.5</v>
      </c>
      <c r="FI24" s="37">
        <v>0.5</v>
      </c>
      <c r="FJ24" s="37">
        <v>0.5</v>
      </c>
      <c r="FK24" s="37">
        <v>0.5</v>
      </c>
    </row>
    <row r="25" spans="1:167" ht="14.5">
      <c r="A25" s="37"/>
      <c r="B25" s="21" t="s">
        <v>104</v>
      </c>
      <c r="C25" s="37">
        <v>0.4</v>
      </c>
      <c r="D25" s="37">
        <v>0.41</v>
      </c>
      <c r="E25" s="37">
        <v>0.42</v>
      </c>
      <c r="F25" s="37">
        <v>0.44</v>
      </c>
      <c r="G25" s="37">
        <v>0.45</v>
      </c>
      <c r="H25" s="37">
        <v>0.47</v>
      </c>
      <c r="I25" s="37">
        <v>0.49</v>
      </c>
      <c r="J25" s="37">
        <v>0.5</v>
      </c>
      <c r="K25" s="37">
        <v>0.51</v>
      </c>
      <c r="L25" s="37">
        <v>0.52</v>
      </c>
      <c r="M25" s="37">
        <v>0.53</v>
      </c>
      <c r="N25" s="37">
        <v>0.53</v>
      </c>
      <c r="O25" s="37">
        <v>0.53</v>
      </c>
      <c r="P25" s="37">
        <v>0.53</v>
      </c>
      <c r="Q25" s="37">
        <v>0.53</v>
      </c>
      <c r="R25" s="37">
        <v>0.53</v>
      </c>
      <c r="S25" s="37">
        <v>0.53</v>
      </c>
      <c r="T25" s="37">
        <v>0.53</v>
      </c>
      <c r="U25" s="37">
        <v>0.53</v>
      </c>
      <c r="V25" s="37">
        <v>0.53</v>
      </c>
      <c r="W25" s="37">
        <v>0.53</v>
      </c>
      <c r="Y25" s="37"/>
      <c r="Z25" s="36" t="s">
        <v>104</v>
      </c>
      <c r="AA25" s="37">
        <v>0.5</v>
      </c>
      <c r="AB25" s="37">
        <v>0.51</v>
      </c>
      <c r="AC25" s="37">
        <v>0.52</v>
      </c>
      <c r="AD25" s="37">
        <v>0.53</v>
      </c>
      <c r="AE25" s="37">
        <v>0.54</v>
      </c>
      <c r="AF25" s="37">
        <v>0.54</v>
      </c>
      <c r="AG25" s="37">
        <v>0.55000000000000004</v>
      </c>
      <c r="AH25" s="37">
        <v>0.55000000000000004</v>
      </c>
      <c r="AI25" s="37">
        <v>0.56000000000000005</v>
      </c>
      <c r="AJ25" s="37">
        <v>0.56000000000000005</v>
      </c>
      <c r="AK25" s="37">
        <v>0.56999999999999995</v>
      </c>
      <c r="AL25" s="37">
        <v>0.56999999999999995</v>
      </c>
      <c r="AM25" s="37">
        <v>0.56999999999999995</v>
      </c>
      <c r="AN25" s="37">
        <v>0.56999999999999995</v>
      </c>
      <c r="AO25" s="37">
        <v>0.56999999999999995</v>
      </c>
      <c r="AP25" s="37">
        <v>0.56999999999999995</v>
      </c>
      <c r="AQ25" s="37">
        <v>0.56999999999999995</v>
      </c>
      <c r="AR25" s="37">
        <v>0.56999999999999995</v>
      </c>
      <c r="AS25" s="37">
        <v>0.56999999999999995</v>
      </c>
      <c r="AT25" s="37">
        <v>0.56999999999999995</v>
      </c>
      <c r="AU25" s="37">
        <v>0.56999999999999995</v>
      </c>
      <c r="AW25" s="37"/>
      <c r="AX25" s="36" t="s">
        <v>104</v>
      </c>
      <c r="AY25" s="37">
        <v>0.48</v>
      </c>
      <c r="AZ25" s="37">
        <v>0.49</v>
      </c>
      <c r="BA25" s="37">
        <v>0.5</v>
      </c>
      <c r="BB25" s="37">
        <v>0.51</v>
      </c>
      <c r="BC25" s="37">
        <v>0.52</v>
      </c>
      <c r="BD25" s="37">
        <v>0.54</v>
      </c>
      <c r="BE25" s="37">
        <v>0.55000000000000004</v>
      </c>
      <c r="BF25" s="37">
        <v>0.56000000000000005</v>
      </c>
      <c r="BG25" s="37">
        <v>0.56999999999999995</v>
      </c>
      <c r="BH25" s="37">
        <v>0.57999999999999996</v>
      </c>
      <c r="BI25" s="37">
        <v>0.56999999999999995</v>
      </c>
      <c r="BJ25" s="37">
        <v>0.56999999999999995</v>
      </c>
      <c r="BK25" s="37">
        <v>0.56999999999999995</v>
      </c>
      <c r="BL25" s="37">
        <v>0.56999999999999995</v>
      </c>
      <c r="BM25" s="37">
        <v>0.56999999999999995</v>
      </c>
      <c r="BN25" s="37">
        <v>0.56999999999999995</v>
      </c>
      <c r="BO25" s="37">
        <v>0.56999999999999995</v>
      </c>
      <c r="BP25" s="37">
        <v>0.56999999999999995</v>
      </c>
      <c r="BQ25" s="37">
        <v>0.56999999999999995</v>
      </c>
      <c r="BR25" s="37">
        <v>0.56999999999999995</v>
      </c>
      <c r="BS25" s="37">
        <v>0.56999999999999995</v>
      </c>
      <c r="BU25" s="37"/>
      <c r="BV25" s="36" t="s">
        <v>104</v>
      </c>
      <c r="BW25" s="37">
        <v>0.5</v>
      </c>
      <c r="BX25" s="37">
        <v>0.51</v>
      </c>
      <c r="BY25" s="37">
        <v>0.52</v>
      </c>
      <c r="BZ25" s="37">
        <v>0.52</v>
      </c>
      <c r="CA25" s="37">
        <v>0.53</v>
      </c>
      <c r="CB25" s="37">
        <v>0.53</v>
      </c>
      <c r="CC25" s="37">
        <v>0.54</v>
      </c>
      <c r="CD25" s="37">
        <v>0.55000000000000004</v>
      </c>
      <c r="CE25" s="37">
        <v>0.56000000000000005</v>
      </c>
      <c r="CF25" s="37">
        <v>0.56999999999999995</v>
      </c>
      <c r="CG25" s="37">
        <v>0.56999999999999995</v>
      </c>
      <c r="CH25" s="37">
        <v>0.56999999999999995</v>
      </c>
      <c r="CI25" s="37">
        <v>0.56999999999999995</v>
      </c>
      <c r="CJ25" s="37">
        <v>0.56999999999999995</v>
      </c>
      <c r="CK25" s="37">
        <v>0.56999999999999995</v>
      </c>
      <c r="CL25" s="37">
        <v>0.56999999999999995</v>
      </c>
      <c r="CM25" s="37">
        <v>0.56999999999999995</v>
      </c>
      <c r="CN25" s="37">
        <v>0.56999999999999995</v>
      </c>
      <c r="CO25" s="37">
        <v>0.56999999999999995</v>
      </c>
      <c r="CP25" s="37">
        <v>0.56999999999999995</v>
      </c>
      <c r="CQ25" s="37">
        <v>0.56999999999999995</v>
      </c>
      <c r="CS25" s="37"/>
      <c r="CT25" s="36" t="s">
        <v>104</v>
      </c>
      <c r="CU25" s="37">
        <v>0.52</v>
      </c>
      <c r="CV25" s="37">
        <v>0.53</v>
      </c>
      <c r="CW25" s="37">
        <v>0.55000000000000004</v>
      </c>
      <c r="CX25" s="37">
        <v>0.56000000000000005</v>
      </c>
      <c r="CY25" s="37">
        <v>0.57999999999999996</v>
      </c>
      <c r="CZ25" s="37">
        <v>0.59</v>
      </c>
      <c r="DA25" s="37">
        <v>0.6</v>
      </c>
      <c r="DB25" s="37">
        <v>0.61</v>
      </c>
      <c r="DC25" s="37">
        <v>0.62</v>
      </c>
      <c r="DD25" s="37">
        <v>0.62</v>
      </c>
      <c r="DE25" s="37">
        <v>0.64</v>
      </c>
      <c r="DF25" s="37">
        <v>0.64</v>
      </c>
      <c r="DG25" s="37">
        <v>0.64</v>
      </c>
      <c r="DH25" s="37">
        <v>0.64</v>
      </c>
      <c r="DI25" s="37">
        <v>0.64</v>
      </c>
      <c r="DJ25" s="37">
        <v>0.64</v>
      </c>
      <c r="DK25" s="37">
        <v>0.64</v>
      </c>
      <c r="DL25" s="37">
        <v>0.64</v>
      </c>
      <c r="DM25" s="37">
        <v>0.64</v>
      </c>
      <c r="DN25" s="37">
        <v>0.64</v>
      </c>
      <c r="DO25" s="37">
        <v>0.64</v>
      </c>
      <c r="DQ25" s="37"/>
      <c r="DR25" s="36" t="s">
        <v>104</v>
      </c>
      <c r="DS25" s="37">
        <v>0.66</v>
      </c>
      <c r="DT25" s="37">
        <v>0.67</v>
      </c>
      <c r="DU25" s="37">
        <v>0.68</v>
      </c>
      <c r="DV25" s="37">
        <v>0.7</v>
      </c>
      <c r="DW25" s="37">
        <v>0.71</v>
      </c>
      <c r="DX25" s="37">
        <v>0.71</v>
      </c>
      <c r="DY25" s="37">
        <v>0.72</v>
      </c>
      <c r="DZ25" s="37">
        <v>0.74</v>
      </c>
      <c r="EA25" s="37">
        <v>0.74</v>
      </c>
      <c r="EB25" s="37">
        <v>0.76</v>
      </c>
      <c r="EC25" s="37">
        <v>0.77</v>
      </c>
      <c r="ED25" s="37">
        <v>0.77</v>
      </c>
      <c r="EE25" s="37">
        <v>0.77</v>
      </c>
      <c r="EF25" s="37">
        <v>0.77</v>
      </c>
      <c r="EG25" s="37">
        <v>0.77</v>
      </c>
      <c r="EH25" s="37">
        <v>0.77</v>
      </c>
      <c r="EI25" s="37">
        <v>0.77</v>
      </c>
      <c r="EJ25" s="37">
        <v>0.77</v>
      </c>
      <c r="EK25" s="37">
        <v>0.77</v>
      </c>
      <c r="EL25" s="37">
        <v>0.77</v>
      </c>
      <c r="EM25" s="37">
        <v>0.77</v>
      </c>
      <c r="EO25" s="37"/>
      <c r="EP25" s="21" t="s">
        <v>104</v>
      </c>
      <c r="EQ25" s="37">
        <v>0.6</v>
      </c>
      <c r="ER25" s="37">
        <v>0.61</v>
      </c>
      <c r="ES25" s="37">
        <v>0.62</v>
      </c>
      <c r="ET25" s="37">
        <v>0.63</v>
      </c>
      <c r="EU25" s="37">
        <v>0.64</v>
      </c>
      <c r="EV25" s="37">
        <v>0.65</v>
      </c>
      <c r="EW25" s="37">
        <v>0.66</v>
      </c>
      <c r="EX25" s="37">
        <v>0.66</v>
      </c>
      <c r="EY25" s="37">
        <v>0.66</v>
      </c>
      <c r="EZ25" s="37">
        <v>0.66</v>
      </c>
      <c r="FA25" s="37">
        <v>0.66</v>
      </c>
      <c r="FB25" s="37">
        <v>0.65</v>
      </c>
      <c r="FC25" s="37">
        <v>0.65</v>
      </c>
      <c r="FD25" s="37">
        <v>0.65</v>
      </c>
      <c r="FE25" s="37">
        <v>0.65</v>
      </c>
      <c r="FF25" s="37">
        <v>0.65</v>
      </c>
      <c r="FG25" s="37">
        <v>0.65</v>
      </c>
      <c r="FH25" s="37">
        <v>0.65</v>
      </c>
      <c r="FI25" s="37">
        <v>0.65</v>
      </c>
      <c r="FJ25" s="37">
        <v>0.65</v>
      </c>
      <c r="FK25" s="37">
        <v>0.65</v>
      </c>
    </row>
    <row r="26" spans="1:167" ht="14.5">
      <c r="A26" s="37"/>
      <c r="B26" s="21" t="s">
        <v>200</v>
      </c>
      <c r="C26" s="37">
        <v>0.86</v>
      </c>
      <c r="D26" s="37">
        <v>0.86</v>
      </c>
      <c r="E26" s="37">
        <v>0.86</v>
      </c>
      <c r="F26" s="37">
        <v>0.86</v>
      </c>
      <c r="G26" s="37">
        <v>0.86</v>
      </c>
      <c r="H26" s="37">
        <v>0.87</v>
      </c>
      <c r="I26" s="37">
        <v>0.87</v>
      </c>
      <c r="J26" s="37">
        <v>0.87</v>
      </c>
      <c r="K26" s="37">
        <v>0.87</v>
      </c>
      <c r="L26" s="37">
        <v>0.88</v>
      </c>
      <c r="M26" s="37">
        <v>0.88</v>
      </c>
      <c r="N26" s="37">
        <v>0.88</v>
      </c>
      <c r="O26" s="37">
        <v>0.88</v>
      </c>
      <c r="P26" s="37">
        <v>0.88</v>
      </c>
      <c r="Q26" s="37">
        <v>0.88</v>
      </c>
      <c r="R26" s="37">
        <v>0.88</v>
      </c>
      <c r="S26" s="37">
        <v>0.88</v>
      </c>
      <c r="T26" s="37">
        <v>0.88</v>
      </c>
      <c r="U26" s="37">
        <v>0.88</v>
      </c>
      <c r="V26" s="37">
        <v>0.88</v>
      </c>
      <c r="W26" s="37">
        <v>0.88</v>
      </c>
      <c r="Y26" s="37"/>
      <c r="Z26" s="36" t="s">
        <v>200</v>
      </c>
      <c r="AA26" s="37">
        <v>0.86</v>
      </c>
      <c r="AB26" s="37">
        <v>0.86</v>
      </c>
      <c r="AC26" s="37">
        <v>0.87</v>
      </c>
      <c r="AD26" s="37">
        <v>0.87</v>
      </c>
      <c r="AE26" s="37">
        <v>0.86</v>
      </c>
      <c r="AF26" s="37">
        <v>0.87</v>
      </c>
      <c r="AG26" s="37">
        <v>0.86</v>
      </c>
      <c r="AH26" s="37">
        <v>0.86</v>
      </c>
      <c r="AI26" s="37">
        <v>0.86</v>
      </c>
      <c r="AJ26" s="37">
        <v>0.87</v>
      </c>
      <c r="AK26" s="37">
        <v>0.87</v>
      </c>
      <c r="AL26" s="37">
        <v>0.87</v>
      </c>
      <c r="AM26" s="37">
        <v>0.87</v>
      </c>
      <c r="AN26" s="37">
        <v>0.87</v>
      </c>
      <c r="AO26" s="37">
        <v>0.87</v>
      </c>
      <c r="AP26" s="37">
        <v>0.87</v>
      </c>
      <c r="AQ26" s="37">
        <v>0.87</v>
      </c>
      <c r="AR26" s="37">
        <v>0.87</v>
      </c>
      <c r="AS26" s="37">
        <v>0.87</v>
      </c>
      <c r="AT26" s="37">
        <v>0.87</v>
      </c>
      <c r="AU26" s="37">
        <v>0.87</v>
      </c>
      <c r="AW26" s="37"/>
      <c r="AX26" s="36" t="s">
        <v>200</v>
      </c>
      <c r="AY26" s="37">
        <v>0.75</v>
      </c>
      <c r="AZ26" s="37">
        <v>0.75</v>
      </c>
      <c r="BA26" s="37">
        <v>0.76</v>
      </c>
      <c r="BB26" s="37">
        <v>0.76</v>
      </c>
      <c r="BC26" s="37">
        <v>0.76</v>
      </c>
      <c r="BD26" s="37">
        <v>0.77</v>
      </c>
      <c r="BE26" s="37">
        <v>0.77</v>
      </c>
      <c r="BF26" s="37">
        <v>0.76</v>
      </c>
      <c r="BG26" s="37">
        <v>0.76</v>
      </c>
      <c r="BH26" s="37">
        <v>0.76</v>
      </c>
      <c r="BI26" s="37">
        <v>0.76</v>
      </c>
      <c r="BJ26" s="37">
        <v>0.76</v>
      </c>
      <c r="BK26" s="37">
        <v>0.76</v>
      </c>
      <c r="BL26" s="37">
        <v>0.76</v>
      </c>
      <c r="BM26" s="37">
        <v>0.76</v>
      </c>
      <c r="BN26" s="37">
        <v>0.76</v>
      </c>
      <c r="BO26" s="37">
        <v>0.76</v>
      </c>
      <c r="BP26" s="37">
        <v>0.76</v>
      </c>
      <c r="BQ26" s="37">
        <v>0.76</v>
      </c>
      <c r="BR26" s="37">
        <v>0.76</v>
      </c>
      <c r="BS26" s="37">
        <v>0.76</v>
      </c>
      <c r="BU26" s="37"/>
      <c r="BV26" s="36" t="s">
        <v>200</v>
      </c>
      <c r="BW26" s="37">
        <v>0.79</v>
      </c>
      <c r="BX26" s="37">
        <v>0.79</v>
      </c>
      <c r="BY26" s="37">
        <v>0.79</v>
      </c>
      <c r="BZ26" s="37">
        <v>0.79</v>
      </c>
      <c r="CA26" s="37">
        <v>0.79</v>
      </c>
      <c r="CB26" s="37">
        <v>0.79</v>
      </c>
      <c r="CC26" s="37">
        <v>0.79</v>
      </c>
      <c r="CD26" s="37">
        <v>0.79</v>
      </c>
      <c r="CE26" s="37">
        <v>0.78</v>
      </c>
      <c r="CF26" s="37">
        <v>0.77</v>
      </c>
      <c r="CG26" s="37">
        <v>0.77</v>
      </c>
      <c r="CH26" s="37">
        <v>0.76</v>
      </c>
      <c r="CI26" s="37">
        <v>0.76</v>
      </c>
      <c r="CJ26" s="37">
        <v>0.76</v>
      </c>
      <c r="CK26" s="37">
        <v>0.76</v>
      </c>
      <c r="CL26" s="37">
        <v>0.76</v>
      </c>
      <c r="CM26" s="37">
        <v>0.76</v>
      </c>
      <c r="CN26" s="37">
        <v>0.76</v>
      </c>
      <c r="CO26" s="37">
        <v>0.76</v>
      </c>
      <c r="CP26" s="37">
        <v>0.76</v>
      </c>
      <c r="CQ26" s="37">
        <v>0.76</v>
      </c>
      <c r="CS26" s="37"/>
      <c r="CT26" s="36" t="s">
        <v>200</v>
      </c>
      <c r="CU26" s="37">
        <v>0.86</v>
      </c>
      <c r="CV26" s="37">
        <v>0.87</v>
      </c>
      <c r="CW26" s="37">
        <v>0.87</v>
      </c>
      <c r="CX26" s="37">
        <v>0.87</v>
      </c>
      <c r="CY26" s="37">
        <v>0.87</v>
      </c>
      <c r="CZ26" s="37">
        <v>0.87</v>
      </c>
      <c r="DA26" s="37">
        <v>0.87</v>
      </c>
      <c r="DB26" s="37">
        <v>0.87</v>
      </c>
      <c r="DC26" s="37">
        <v>0.87</v>
      </c>
      <c r="DD26" s="37">
        <v>0.87</v>
      </c>
      <c r="DE26" s="37">
        <v>0.87</v>
      </c>
      <c r="DF26" s="37">
        <v>0.87</v>
      </c>
      <c r="DG26" s="37">
        <v>0.87</v>
      </c>
      <c r="DH26" s="37">
        <v>0.87</v>
      </c>
      <c r="DI26" s="37">
        <v>0.87</v>
      </c>
      <c r="DJ26" s="37">
        <v>0.87</v>
      </c>
      <c r="DK26" s="37">
        <v>0.87</v>
      </c>
      <c r="DL26" s="37">
        <v>0.87</v>
      </c>
      <c r="DM26" s="37">
        <v>0.87</v>
      </c>
      <c r="DN26" s="37">
        <v>0.87</v>
      </c>
      <c r="DO26" s="37">
        <v>0.87</v>
      </c>
      <c r="DQ26" s="37"/>
      <c r="DR26" s="36" t="s">
        <v>200</v>
      </c>
      <c r="DS26" s="37">
        <v>0.85</v>
      </c>
      <c r="DT26" s="37">
        <v>0.86</v>
      </c>
      <c r="DU26" s="37">
        <v>0.85</v>
      </c>
      <c r="DV26" s="37">
        <v>0.86</v>
      </c>
      <c r="DW26" s="37">
        <v>0.86</v>
      </c>
      <c r="DX26" s="37">
        <v>0.86</v>
      </c>
      <c r="DY26" s="37">
        <v>0.86</v>
      </c>
      <c r="DZ26" s="37">
        <v>0.87</v>
      </c>
      <c r="EA26" s="37">
        <v>0.87</v>
      </c>
      <c r="EB26" s="37">
        <v>0.88</v>
      </c>
      <c r="EC26" s="37">
        <v>0.88</v>
      </c>
      <c r="ED26" s="37">
        <v>0.88</v>
      </c>
      <c r="EE26" s="37">
        <v>0.88</v>
      </c>
      <c r="EF26" s="37">
        <v>0.88</v>
      </c>
      <c r="EG26" s="37">
        <v>0.88</v>
      </c>
      <c r="EH26" s="37">
        <v>0.88</v>
      </c>
      <c r="EI26" s="37">
        <v>0.88</v>
      </c>
      <c r="EJ26" s="37">
        <v>0.88</v>
      </c>
      <c r="EK26" s="37">
        <v>0.88</v>
      </c>
      <c r="EL26" s="37">
        <v>0.88</v>
      </c>
      <c r="EM26" s="37">
        <v>0.88</v>
      </c>
      <c r="EO26" s="37"/>
      <c r="EP26" s="21" t="s">
        <v>200</v>
      </c>
      <c r="EQ26" s="37">
        <v>0.77</v>
      </c>
      <c r="ER26" s="37">
        <v>0.78</v>
      </c>
      <c r="ES26" s="37">
        <v>0.78</v>
      </c>
      <c r="ET26" s="37">
        <v>0.79</v>
      </c>
      <c r="EU26" s="37">
        <v>0.79</v>
      </c>
      <c r="EV26" s="37">
        <v>0.8</v>
      </c>
      <c r="EW26" s="37">
        <v>0.8</v>
      </c>
      <c r="EX26" s="37">
        <v>0.8</v>
      </c>
      <c r="EY26" s="37">
        <v>0.79</v>
      </c>
      <c r="EZ26" s="37">
        <v>0.78</v>
      </c>
      <c r="FA26" s="37">
        <v>0.77</v>
      </c>
      <c r="FB26" s="37">
        <v>0.76</v>
      </c>
      <c r="FC26" s="37">
        <v>0.76</v>
      </c>
      <c r="FD26" s="37">
        <v>0.76</v>
      </c>
      <c r="FE26" s="37">
        <v>0.76</v>
      </c>
      <c r="FF26" s="37">
        <v>0.76</v>
      </c>
      <c r="FG26" s="37">
        <v>0.76</v>
      </c>
      <c r="FH26" s="37">
        <v>0.76</v>
      </c>
      <c r="FI26" s="37">
        <v>0.76</v>
      </c>
      <c r="FJ26" s="37">
        <v>0.76</v>
      </c>
      <c r="FK26" s="37">
        <v>0.76</v>
      </c>
    </row>
    <row r="27" spans="1:167" ht="14.5">
      <c r="A27" s="37"/>
      <c r="B27" s="21" t="s">
        <v>201</v>
      </c>
      <c r="C27" s="37">
        <v>0.82</v>
      </c>
      <c r="D27" s="37">
        <v>0.83</v>
      </c>
      <c r="E27" s="37">
        <v>0.83</v>
      </c>
      <c r="F27" s="37">
        <v>0.84</v>
      </c>
      <c r="G27" s="37">
        <v>0.84</v>
      </c>
      <c r="H27" s="37">
        <v>0.85</v>
      </c>
      <c r="I27" s="37">
        <v>0.85</v>
      </c>
      <c r="J27" s="37">
        <v>0.86</v>
      </c>
      <c r="K27" s="37">
        <v>0.86</v>
      </c>
      <c r="L27" s="37">
        <v>0.87</v>
      </c>
      <c r="M27" s="37">
        <v>0.87</v>
      </c>
      <c r="N27" s="37">
        <v>0.87</v>
      </c>
      <c r="O27" s="37">
        <v>0.87</v>
      </c>
      <c r="P27" s="37">
        <v>0.87</v>
      </c>
      <c r="Q27" s="37">
        <v>0.87</v>
      </c>
      <c r="R27" s="37">
        <v>0.87</v>
      </c>
      <c r="S27" s="37">
        <v>0.87</v>
      </c>
      <c r="T27" s="37">
        <v>0.87</v>
      </c>
      <c r="U27" s="37">
        <v>0.87</v>
      </c>
      <c r="V27" s="37">
        <v>0.87</v>
      </c>
      <c r="W27" s="37">
        <v>0.87</v>
      </c>
      <c r="Y27" s="37"/>
      <c r="Z27" s="36" t="s">
        <v>201</v>
      </c>
      <c r="AA27" s="37">
        <v>0.83</v>
      </c>
      <c r="AB27" s="37">
        <v>0.83</v>
      </c>
      <c r="AC27" s="37">
        <v>0.83</v>
      </c>
      <c r="AD27" s="37">
        <v>0.84</v>
      </c>
      <c r="AE27" s="37">
        <v>0.84</v>
      </c>
      <c r="AF27" s="37">
        <v>0.84</v>
      </c>
      <c r="AG27" s="37">
        <v>0.84</v>
      </c>
      <c r="AH27" s="37">
        <v>0.85</v>
      </c>
      <c r="AI27" s="37">
        <v>0.85</v>
      </c>
      <c r="AJ27" s="37">
        <v>0.84</v>
      </c>
      <c r="AK27" s="37">
        <v>0.84</v>
      </c>
      <c r="AL27" s="37">
        <v>0.85</v>
      </c>
      <c r="AM27" s="37">
        <v>0.85</v>
      </c>
      <c r="AN27" s="37">
        <v>0.85</v>
      </c>
      <c r="AO27" s="37">
        <v>0.85</v>
      </c>
      <c r="AP27" s="37">
        <v>0.85</v>
      </c>
      <c r="AQ27" s="37">
        <v>0.85</v>
      </c>
      <c r="AR27" s="37">
        <v>0.85</v>
      </c>
      <c r="AS27" s="37">
        <v>0.85</v>
      </c>
      <c r="AT27" s="37">
        <v>0.85</v>
      </c>
      <c r="AU27" s="37">
        <v>0.85</v>
      </c>
      <c r="AW27" s="37"/>
      <c r="AX27" s="36" t="s">
        <v>201</v>
      </c>
      <c r="AY27" s="37">
        <v>0.78</v>
      </c>
      <c r="AZ27" s="37">
        <v>0.77</v>
      </c>
      <c r="BA27" s="37">
        <v>0.78</v>
      </c>
      <c r="BB27" s="37">
        <v>0.78</v>
      </c>
      <c r="BC27" s="37">
        <v>0.78</v>
      </c>
      <c r="BD27" s="37">
        <v>0.8</v>
      </c>
      <c r="BE27" s="37">
        <v>0.8</v>
      </c>
      <c r="BF27" s="37">
        <v>0.81</v>
      </c>
      <c r="BG27" s="37">
        <v>0.81</v>
      </c>
      <c r="BH27" s="37">
        <v>0.81</v>
      </c>
      <c r="BI27" s="37">
        <v>0.79</v>
      </c>
      <c r="BJ27" s="37">
        <v>0.79</v>
      </c>
      <c r="BK27" s="37">
        <v>0.79</v>
      </c>
      <c r="BL27" s="37">
        <v>0.79</v>
      </c>
      <c r="BM27" s="37">
        <v>0.79</v>
      </c>
      <c r="BN27" s="37">
        <v>0.79</v>
      </c>
      <c r="BO27" s="37">
        <v>0.79</v>
      </c>
      <c r="BP27" s="37">
        <v>0.79</v>
      </c>
      <c r="BQ27" s="37">
        <v>0.79</v>
      </c>
      <c r="BR27" s="37">
        <v>0.79</v>
      </c>
      <c r="BS27" s="37">
        <v>0.79</v>
      </c>
      <c r="BU27" s="37"/>
      <c r="BV27" s="36" t="s">
        <v>201</v>
      </c>
      <c r="BW27" s="37">
        <v>0.83</v>
      </c>
      <c r="BX27" s="37">
        <v>0.83</v>
      </c>
      <c r="BY27" s="37">
        <v>0.83</v>
      </c>
      <c r="BZ27" s="37">
        <v>0.83</v>
      </c>
      <c r="CA27" s="37">
        <v>0.84</v>
      </c>
      <c r="CB27" s="37">
        <v>0.84</v>
      </c>
      <c r="CC27" s="37">
        <v>0.84</v>
      </c>
      <c r="CD27" s="37">
        <v>0.84</v>
      </c>
      <c r="CE27" s="37">
        <v>0.84</v>
      </c>
      <c r="CF27" s="37">
        <v>0.83</v>
      </c>
      <c r="CG27" s="37">
        <v>0.83</v>
      </c>
      <c r="CH27" s="37">
        <v>0.82</v>
      </c>
      <c r="CI27" s="37">
        <v>0.82</v>
      </c>
      <c r="CJ27" s="37">
        <v>0.82</v>
      </c>
      <c r="CK27" s="37">
        <v>0.82</v>
      </c>
      <c r="CL27" s="37">
        <v>0.82</v>
      </c>
      <c r="CM27" s="37">
        <v>0.82</v>
      </c>
      <c r="CN27" s="37">
        <v>0.82</v>
      </c>
      <c r="CO27" s="37">
        <v>0.82</v>
      </c>
      <c r="CP27" s="37">
        <v>0.82</v>
      </c>
      <c r="CQ27" s="37">
        <v>0.82</v>
      </c>
      <c r="CS27" s="37"/>
      <c r="CT27" s="36" t="s">
        <v>201</v>
      </c>
      <c r="CU27" s="37">
        <v>0.89</v>
      </c>
      <c r="CV27" s="37">
        <v>0.9</v>
      </c>
      <c r="CW27" s="37">
        <v>0.91</v>
      </c>
      <c r="CX27" s="37">
        <v>0.92</v>
      </c>
      <c r="CY27" s="37">
        <v>0.93</v>
      </c>
      <c r="CZ27" s="37">
        <v>0.95</v>
      </c>
      <c r="DA27" s="37">
        <v>0.96</v>
      </c>
      <c r="DB27" s="37">
        <v>0.97</v>
      </c>
      <c r="DC27" s="37">
        <v>0.99</v>
      </c>
      <c r="DD27" s="37">
        <v>1.01</v>
      </c>
      <c r="DE27" s="37">
        <v>1.03</v>
      </c>
      <c r="DF27" s="37">
        <v>1.06</v>
      </c>
      <c r="DG27" s="37">
        <v>1.08</v>
      </c>
      <c r="DH27" s="37">
        <v>1.1100000000000001</v>
      </c>
      <c r="DI27" s="37">
        <v>1.1299999999999999</v>
      </c>
      <c r="DJ27" s="37">
        <v>1.1499999999999999</v>
      </c>
      <c r="DK27" s="37">
        <v>1.17</v>
      </c>
      <c r="DL27" s="37">
        <v>1.18</v>
      </c>
      <c r="DM27" s="37">
        <v>1.18</v>
      </c>
      <c r="DN27" s="37">
        <v>1.18</v>
      </c>
      <c r="DO27" s="37">
        <v>1.18</v>
      </c>
      <c r="DQ27" s="37"/>
      <c r="DR27" s="36" t="s">
        <v>201</v>
      </c>
      <c r="DS27" s="37">
        <v>0.93</v>
      </c>
      <c r="DT27" s="37">
        <v>0.93</v>
      </c>
      <c r="DU27" s="37">
        <v>0.93</v>
      </c>
      <c r="DV27" s="37">
        <v>0.93</v>
      </c>
      <c r="DW27" s="37">
        <v>0.94</v>
      </c>
      <c r="DX27" s="37">
        <v>0.94</v>
      </c>
      <c r="DY27" s="37">
        <v>0.95</v>
      </c>
      <c r="DZ27" s="37">
        <v>0.96</v>
      </c>
      <c r="EA27" s="37">
        <v>0.96</v>
      </c>
      <c r="EB27" s="37">
        <v>0.97</v>
      </c>
      <c r="EC27" s="37">
        <v>0.97</v>
      </c>
      <c r="ED27" s="37">
        <v>0.98</v>
      </c>
      <c r="EE27" s="37">
        <v>0.98</v>
      </c>
      <c r="EF27" s="37">
        <v>0.98</v>
      </c>
      <c r="EG27" s="37">
        <v>0.98</v>
      </c>
      <c r="EH27" s="37">
        <v>0.98</v>
      </c>
      <c r="EI27" s="37">
        <v>0.98</v>
      </c>
      <c r="EJ27" s="37">
        <v>0.98</v>
      </c>
      <c r="EK27" s="37">
        <v>0.98</v>
      </c>
      <c r="EL27" s="37">
        <v>0.98</v>
      </c>
      <c r="EM27" s="37">
        <v>0.98</v>
      </c>
      <c r="EO27" s="37"/>
      <c r="EP27" s="21" t="s">
        <v>201</v>
      </c>
      <c r="EQ27" s="37">
        <v>0.77</v>
      </c>
      <c r="ER27" s="37">
        <v>0.77</v>
      </c>
      <c r="ES27" s="37">
        <v>0.78</v>
      </c>
      <c r="ET27" s="37">
        <v>0.78</v>
      </c>
      <c r="EU27" s="37">
        <v>0.79</v>
      </c>
      <c r="EV27" s="37">
        <v>0.79</v>
      </c>
      <c r="EW27" s="37">
        <v>0.8</v>
      </c>
      <c r="EX27" s="37">
        <v>0.8</v>
      </c>
      <c r="EY27" s="37">
        <v>0.79</v>
      </c>
      <c r="EZ27" s="37">
        <v>0.79</v>
      </c>
      <c r="FA27" s="37">
        <v>0.78</v>
      </c>
      <c r="FB27" s="37">
        <v>0.78</v>
      </c>
      <c r="FC27" s="37">
        <v>0.78</v>
      </c>
      <c r="FD27" s="37">
        <v>0.78</v>
      </c>
      <c r="FE27" s="37">
        <v>0.77</v>
      </c>
      <c r="FF27" s="37">
        <v>0.77</v>
      </c>
      <c r="FG27" s="37">
        <v>0.77</v>
      </c>
      <c r="FH27" s="37">
        <v>0.77</v>
      </c>
      <c r="FI27" s="37">
        <v>0.77</v>
      </c>
      <c r="FJ27" s="37">
        <v>0.77</v>
      </c>
      <c r="FK27" s="37">
        <v>0.77</v>
      </c>
    </row>
    <row r="28" spans="1:167" ht="14.5">
      <c r="A28" s="37"/>
      <c r="B28" s="21" t="s">
        <v>202</v>
      </c>
      <c r="C28" s="37">
        <v>0.96</v>
      </c>
      <c r="D28" s="37">
        <v>0.96</v>
      </c>
      <c r="E28" s="37">
        <v>0.96</v>
      </c>
      <c r="F28" s="37">
        <v>0.97</v>
      </c>
      <c r="G28" s="37">
        <v>0.97</v>
      </c>
      <c r="H28" s="37">
        <v>0.98</v>
      </c>
      <c r="I28" s="37">
        <v>0.98</v>
      </c>
      <c r="J28" s="37">
        <v>0.98</v>
      </c>
      <c r="K28" s="37">
        <v>0.99</v>
      </c>
      <c r="L28" s="37">
        <v>0.99</v>
      </c>
      <c r="M28" s="37">
        <v>0.99</v>
      </c>
      <c r="N28" s="37">
        <v>1</v>
      </c>
      <c r="O28" s="37">
        <v>1</v>
      </c>
      <c r="P28" s="37">
        <v>1</v>
      </c>
      <c r="Q28" s="37">
        <v>1</v>
      </c>
      <c r="R28" s="37">
        <v>1</v>
      </c>
      <c r="S28" s="37">
        <v>1</v>
      </c>
      <c r="T28" s="37">
        <v>1</v>
      </c>
      <c r="U28" s="37">
        <v>1</v>
      </c>
      <c r="V28" s="37">
        <v>1</v>
      </c>
      <c r="W28" s="37">
        <v>1</v>
      </c>
      <c r="Y28" s="37"/>
      <c r="Z28" s="36" t="s">
        <v>202</v>
      </c>
      <c r="AA28" s="37">
        <v>0.99</v>
      </c>
      <c r="AB28" s="37">
        <v>0.99</v>
      </c>
      <c r="AC28" s="37">
        <v>0.99</v>
      </c>
      <c r="AD28" s="37">
        <v>0.99</v>
      </c>
      <c r="AE28" s="37">
        <v>0.99</v>
      </c>
      <c r="AF28" s="37">
        <v>0.99</v>
      </c>
      <c r="AG28" s="37">
        <v>0.99</v>
      </c>
      <c r="AH28" s="37">
        <v>0.99</v>
      </c>
      <c r="AI28" s="37">
        <v>0.99</v>
      </c>
      <c r="AJ28" s="37">
        <v>1</v>
      </c>
      <c r="AK28" s="37">
        <v>1</v>
      </c>
      <c r="AL28" s="37">
        <v>1</v>
      </c>
      <c r="AM28" s="37">
        <v>1</v>
      </c>
      <c r="AN28" s="37">
        <v>1</v>
      </c>
      <c r="AO28" s="37">
        <v>1</v>
      </c>
      <c r="AP28" s="37">
        <v>1</v>
      </c>
      <c r="AQ28" s="37">
        <v>1</v>
      </c>
      <c r="AR28" s="37">
        <v>1</v>
      </c>
      <c r="AS28" s="37">
        <v>1</v>
      </c>
      <c r="AT28" s="37">
        <v>1</v>
      </c>
      <c r="AU28" s="37">
        <v>1</v>
      </c>
      <c r="AW28" s="37"/>
      <c r="AX28" s="36" t="s">
        <v>202</v>
      </c>
      <c r="AY28" s="37">
        <v>0.99</v>
      </c>
      <c r="AZ28" s="37">
        <v>0.99</v>
      </c>
      <c r="BA28" s="37">
        <v>0.99</v>
      </c>
      <c r="BB28" s="37">
        <v>0.99</v>
      </c>
      <c r="BC28" s="37">
        <v>0.99</v>
      </c>
      <c r="BD28" s="37">
        <v>0.99</v>
      </c>
      <c r="BE28" s="37">
        <v>0.99</v>
      </c>
      <c r="BF28" s="37">
        <v>1</v>
      </c>
      <c r="BG28" s="37">
        <v>1</v>
      </c>
      <c r="BH28" s="37">
        <v>1</v>
      </c>
      <c r="BI28" s="37">
        <v>1</v>
      </c>
      <c r="BJ28" s="37">
        <v>1</v>
      </c>
      <c r="BK28" s="37">
        <v>1</v>
      </c>
      <c r="BL28" s="37">
        <v>1</v>
      </c>
      <c r="BM28" s="37">
        <v>1</v>
      </c>
      <c r="BN28" s="37">
        <v>1</v>
      </c>
      <c r="BO28" s="37">
        <v>1</v>
      </c>
      <c r="BP28" s="37">
        <v>1</v>
      </c>
      <c r="BQ28" s="37">
        <v>1</v>
      </c>
      <c r="BR28" s="37">
        <v>1</v>
      </c>
      <c r="BS28" s="37">
        <v>1</v>
      </c>
      <c r="BU28" s="37"/>
      <c r="BV28" s="36" t="s">
        <v>202</v>
      </c>
      <c r="BW28" s="37">
        <v>1</v>
      </c>
      <c r="BX28" s="37">
        <v>1</v>
      </c>
      <c r="BY28" s="37">
        <v>1</v>
      </c>
      <c r="BZ28" s="37">
        <v>1</v>
      </c>
      <c r="CA28" s="37">
        <v>1</v>
      </c>
      <c r="CB28" s="37">
        <v>1</v>
      </c>
      <c r="CC28" s="37">
        <v>1</v>
      </c>
      <c r="CD28" s="37">
        <v>1</v>
      </c>
      <c r="CE28" s="37">
        <v>1</v>
      </c>
      <c r="CF28" s="37">
        <v>1</v>
      </c>
      <c r="CG28" s="37">
        <v>1</v>
      </c>
      <c r="CH28" s="37">
        <v>1</v>
      </c>
      <c r="CI28" s="37">
        <v>1</v>
      </c>
      <c r="CJ28" s="37">
        <v>1</v>
      </c>
      <c r="CK28" s="37">
        <v>1</v>
      </c>
      <c r="CL28" s="37">
        <v>1</v>
      </c>
      <c r="CM28" s="37">
        <v>1</v>
      </c>
      <c r="CN28" s="37">
        <v>1</v>
      </c>
      <c r="CO28" s="37">
        <v>1</v>
      </c>
      <c r="CP28" s="37">
        <v>1</v>
      </c>
      <c r="CQ28" s="37">
        <v>1</v>
      </c>
      <c r="CS28" s="37"/>
      <c r="CT28" s="36" t="s">
        <v>202</v>
      </c>
      <c r="CU28" s="37">
        <v>1</v>
      </c>
      <c r="CV28" s="37">
        <v>1</v>
      </c>
      <c r="CW28" s="37">
        <v>1</v>
      </c>
      <c r="CX28" s="37">
        <v>1</v>
      </c>
      <c r="CY28" s="37">
        <v>1</v>
      </c>
      <c r="CZ28" s="37">
        <v>1</v>
      </c>
      <c r="DA28" s="37">
        <v>1</v>
      </c>
      <c r="DB28" s="37">
        <v>1</v>
      </c>
      <c r="DC28" s="37">
        <v>1</v>
      </c>
      <c r="DD28" s="37">
        <v>1</v>
      </c>
      <c r="DE28" s="37">
        <v>1</v>
      </c>
      <c r="DF28" s="37">
        <v>1</v>
      </c>
      <c r="DG28" s="37">
        <v>1</v>
      </c>
      <c r="DH28" s="37">
        <v>1</v>
      </c>
      <c r="DI28" s="37">
        <v>1</v>
      </c>
      <c r="DJ28" s="37">
        <v>1</v>
      </c>
      <c r="DK28" s="37">
        <v>1</v>
      </c>
      <c r="DL28" s="37">
        <v>1</v>
      </c>
      <c r="DM28" s="37">
        <v>1</v>
      </c>
      <c r="DN28" s="37">
        <v>1</v>
      </c>
      <c r="DO28" s="37">
        <v>1</v>
      </c>
      <c r="DQ28" s="37"/>
      <c r="DR28" s="36" t="s">
        <v>202</v>
      </c>
      <c r="DS28" s="37">
        <v>0.99</v>
      </c>
      <c r="DT28" s="37">
        <v>1</v>
      </c>
      <c r="DU28" s="37">
        <v>1</v>
      </c>
      <c r="DV28" s="37">
        <v>1</v>
      </c>
      <c r="DW28" s="37">
        <v>1</v>
      </c>
      <c r="DX28" s="37">
        <v>1</v>
      </c>
      <c r="DY28" s="37">
        <v>1</v>
      </c>
      <c r="DZ28" s="37">
        <v>1</v>
      </c>
      <c r="EA28" s="37">
        <v>1</v>
      </c>
      <c r="EB28" s="37">
        <v>1</v>
      </c>
      <c r="EC28" s="37">
        <v>1</v>
      </c>
      <c r="ED28" s="37">
        <v>1</v>
      </c>
      <c r="EE28" s="37">
        <v>1</v>
      </c>
      <c r="EF28" s="37">
        <v>1</v>
      </c>
      <c r="EG28" s="37">
        <v>1</v>
      </c>
      <c r="EH28" s="37">
        <v>1</v>
      </c>
      <c r="EI28" s="37">
        <v>1</v>
      </c>
      <c r="EJ28" s="37">
        <v>1</v>
      </c>
      <c r="EK28" s="37">
        <v>1</v>
      </c>
      <c r="EL28" s="37">
        <v>1</v>
      </c>
      <c r="EM28" s="37">
        <v>1</v>
      </c>
      <c r="EO28" s="37"/>
      <c r="EP28" s="21" t="s">
        <v>202</v>
      </c>
      <c r="EQ28" s="37">
        <v>0.99</v>
      </c>
      <c r="ER28" s="37">
        <v>0.99</v>
      </c>
      <c r="ES28" s="37">
        <v>0.99</v>
      </c>
      <c r="ET28" s="37">
        <v>0.99</v>
      </c>
      <c r="EU28" s="37">
        <v>0.99</v>
      </c>
      <c r="EV28" s="37">
        <v>0.99</v>
      </c>
      <c r="EW28" s="37">
        <v>0.99</v>
      </c>
      <c r="EX28" s="37">
        <v>0.99</v>
      </c>
      <c r="EY28" s="37">
        <v>0.99</v>
      </c>
      <c r="EZ28" s="37">
        <v>1</v>
      </c>
      <c r="FA28" s="37">
        <v>1</v>
      </c>
      <c r="FB28" s="37">
        <v>1</v>
      </c>
      <c r="FC28" s="37">
        <v>1</v>
      </c>
      <c r="FD28" s="37">
        <v>1</v>
      </c>
      <c r="FE28" s="37">
        <v>1</v>
      </c>
      <c r="FF28" s="37">
        <v>1</v>
      </c>
      <c r="FG28" s="37">
        <v>1</v>
      </c>
      <c r="FH28" s="37">
        <v>1</v>
      </c>
      <c r="FI28" s="37">
        <v>1</v>
      </c>
      <c r="FJ28" s="37">
        <v>1</v>
      </c>
      <c r="FK28" s="37">
        <v>1</v>
      </c>
    </row>
    <row r="29" spans="1:167" ht="15.5">
      <c r="A29" s="37"/>
      <c r="B29" s="21" t="s">
        <v>203</v>
      </c>
      <c r="C29" s="37">
        <v>12.75</v>
      </c>
      <c r="D29" s="37">
        <v>13.24</v>
      </c>
      <c r="E29" s="37">
        <v>13.71</v>
      </c>
      <c r="F29" s="37">
        <v>14.2</v>
      </c>
      <c r="G29" s="37">
        <v>14.65</v>
      </c>
      <c r="H29" s="37">
        <v>15.25</v>
      </c>
      <c r="I29" s="37">
        <v>15.65</v>
      </c>
      <c r="J29" s="37">
        <v>15.87</v>
      </c>
      <c r="K29" s="37">
        <v>16.07</v>
      </c>
      <c r="L29" s="37">
        <v>16.22</v>
      </c>
      <c r="M29" s="37">
        <v>16.46</v>
      </c>
      <c r="N29" s="37">
        <v>16.79</v>
      </c>
      <c r="O29" s="37">
        <v>17.239999999999998</v>
      </c>
      <c r="P29" s="37">
        <v>17.670000000000002</v>
      </c>
      <c r="Q29" s="37">
        <v>18.14</v>
      </c>
      <c r="R29" s="37">
        <v>18.57</v>
      </c>
      <c r="S29" s="37">
        <v>18.86</v>
      </c>
      <c r="T29" s="37">
        <v>19.07</v>
      </c>
      <c r="U29" s="37">
        <v>19.63</v>
      </c>
      <c r="V29" s="37">
        <v>19.920000000000002</v>
      </c>
      <c r="W29" s="37">
        <v>20.07</v>
      </c>
      <c r="Y29" s="37"/>
      <c r="Z29" s="21" t="s">
        <v>203</v>
      </c>
      <c r="AA29" s="37">
        <v>12.39</v>
      </c>
      <c r="AB29" s="37">
        <v>12.92</v>
      </c>
      <c r="AC29" s="37">
        <v>13.55</v>
      </c>
      <c r="AD29" s="37">
        <v>13.77</v>
      </c>
      <c r="AE29" s="37">
        <v>14.37</v>
      </c>
      <c r="AF29" s="37">
        <v>14.86</v>
      </c>
      <c r="AG29" s="37">
        <v>15.24</v>
      </c>
      <c r="AH29" s="37">
        <v>15.44</v>
      </c>
      <c r="AI29" s="37">
        <v>15.66</v>
      </c>
      <c r="AJ29" s="37">
        <v>15.86</v>
      </c>
      <c r="AK29" s="37">
        <v>15.57</v>
      </c>
      <c r="AL29" s="37">
        <v>15.68</v>
      </c>
      <c r="AM29" s="37">
        <v>16.22</v>
      </c>
      <c r="AN29" s="37">
        <v>16.53</v>
      </c>
      <c r="AO29" s="37">
        <v>16.940000000000001</v>
      </c>
      <c r="AP29" s="37">
        <v>17.32</v>
      </c>
      <c r="AQ29" s="37">
        <v>17.52</v>
      </c>
      <c r="AR29" s="37">
        <v>17.670000000000002</v>
      </c>
      <c r="AS29" s="37">
        <v>17.91</v>
      </c>
      <c r="AT29" s="37">
        <v>18.190000000000001</v>
      </c>
      <c r="AU29" s="37">
        <v>18.37</v>
      </c>
      <c r="AW29" s="37"/>
      <c r="AX29" s="21" t="s">
        <v>203</v>
      </c>
      <c r="AY29" s="37">
        <v>13.29</v>
      </c>
      <c r="AZ29" s="37">
        <v>13.91</v>
      </c>
      <c r="BA29" s="37">
        <v>14.3</v>
      </c>
      <c r="BB29" s="37">
        <v>14.69</v>
      </c>
      <c r="BC29" s="37">
        <v>15.21</v>
      </c>
      <c r="BD29" s="37">
        <v>15.88</v>
      </c>
      <c r="BE29" s="37">
        <v>16.11</v>
      </c>
      <c r="BF29" s="37">
        <v>16.440000000000001</v>
      </c>
      <c r="BG29" s="37">
        <v>16.46</v>
      </c>
      <c r="BH29" s="37">
        <v>16.760000000000002</v>
      </c>
      <c r="BI29" s="37">
        <v>16.3</v>
      </c>
      <c r="BJ29" s="37">
        <v>16.66</v>
      </c>
      <c r="BK29" s="37">
        <v>17.100000000000001</v>
      </c>
      <c r="BL29" s="37">
        <v>17.5</v>
      </c>
      <c r="BM29" s="37">
        <v>17.97</v>
      </c>
      <c r="BN29" s="37">
        <v>18.45</v>
      </c>
      <c r="BO29" s="37">
        <v>18.61</v>
      </c>
      <c r="BP29" s="37">
        <v>18.75</v>
      </c>
      <c r="BQ29" s="37">
        <v>18.940000000000001</v>
      </c>
      <c r="BR29" s="37">
        <v>19.14</v>
      </c>
      <c r="BS29" s="37">
        <v>19.329999999999998</v>
      </c>
      <c r="BU29" s="37"/>
      <c r="BV29" s="21" t="s">
        <v>203</v>
      </c>
      <c r="BW29" s="37">
        <v>12.69</v>
      </c>
      <c r="BX29" s="37">
        <v>13.24</v>
      </c>
      <c r="BY29" s="37">
        <v>13.64</v>
      </c>
      <c r="BZ29" s="37">
        <v>14.14</v>
      </c>
      <c r="CA29" s="37">
        <v>14.51</v>
      </c>
      <c r="CB29" s="37">
        <v>15.05</v>
      </c>
      <c r="CC29" s="37">
        <v>15.18</v>
      </c>
      <c r="CD29" s="37">
        <v>15.76</v>
      </c>
      <c r="CE29" s="37">
        <v>15.8</v>
      </c>
      <c r="CF29" s="37">
        <v>16.059999999999999</v>
      </c>
      <c r="CG29" s="37">
        <v>16.22</v>
      </c>
      <c r="CH29" s="37">
        <v>16.41</v>
      </c>
      <c r="CI29" s="37">
        <v>16.96</v>
      </c>
      <c r="CJ29" s="37">
        <v>17.59</v>
      </c>
      <c r="CK29" s="37">
        <v>18.14</v>
      </c>
      <c r="CL29" s="37">
        <v>18.760000000000002</v>
      </c>
      <c r="CM29" s="37">
        <v>19.190000000000001</v>
      </c>
      <c r="CN29" s="37">
        <v>19.7</v>
      </c>
      <c r="CO29" s="37">
        <v>20.09</v>
      </c>
      <c r="CP29" s="37">
        <v>20.49</v>
      </c>
      <c r="CQ29" s="37">
        <v>20.69</v>
      </c>
      <c r="CS29" s="37"/>
      <c r="CT29" s="21" t="s">
        <v>203</v>
      </c>
      <c r="CU29" s="37">
        <v>12.38</v>
      </c>
      <c r="CV29" s="37">
        <v>12.77</v>
      </c>
      <c r="CW29" s="37">
        <v>13.09</v>
      </c>
      <c r="CX29" s="37">
        <v>13.49</v>
      </c>
      <c r="CY29" s="37">
        <v>13.77</v>
      </c>
      <c r="CZ29" s="37">
        <v>14.44</v>
      </c>
      <c r="DA29" s="37">
        <v>14.61</v>
      </c>
      <c r="DB29" s="37">
        <v>14.73</v>
      </c>
      <c r="DC29" s="37">
        <v>15.02</v>
      </c>
      <c r="DD29" s="37">
        <v>15.18</v>
      </c>
      <c r="DE29" s="37">
        <v>16.36</v>
      </c>
      <c r="DF29" s="37">
        <v>16.329999999999998</v>
      </c>
      <c r="DG29" s="37">
        <v>16.920000000000002</v>
      </c>
      <c r="DH29" s="37">
        <v>17.34</v>
      </c>
      <c r="DI29" s="37">
        <v>17.95</v>
      </c>
      <c r="DJ29" s="37">
        <v>18.59</v>
      </c>
      <c r="DK29" s="37">
        <v>19.04</v>
      </c>
      <c r="DL29" s="37">
        <v>19.39</v>
      </c>
      <c r="DM29" s="37">
        <v>19.809999999999999</v>
      </c>
      <c r="DN29" s="37">
        <v>20.22</v>
      </c>
      <c r="DO29" s="37">
        <v>20.43</v>
      </c>
      <c r="DQ29" s="37"/>
      <c r="DR29" s="21" t="s">
        <v>203</v>
      </c>
      <c r="DS29" s="37">
        <v>13.02</v>
      </c>
      <c r="DT29" s="37">
        <v>13.53</v>
      </c>
      <c r="DU29" s="37">
        <v>13.92</v>
      </c>
      <c r="DV29" s="37">
        <v>14.05</v>
      </c>
      <c r="DW29" s="37">
        <v>14.45</v>
      </c>
      <c r="DX29" s="37">
        <v>14.97</v>
      </c>
      <c r="DY29" s="37">
        <v>15.32</v>
      </c>
      <c r="DZ29" s="37">
        <v>15.29</v>
      </c>
      <c r="EA29" s="37">
        <v>15.27</v>
      </c>
      <c r="EB29" s="37">
        <v>15.25</v>
      </c>
      <c r="EC29" s="37">
        <v>16.489999999999998</v>
      </c>
      <c r="ED29" s="37">
        <v>16.62</v>
      </c>
      <c r="EE29" s="37">
        <v>17.28</v>
      </c>
      <c r="EF29" s="37">
        <v>17.75</v>
      </c>
      <c r="EG29" s="37">
        <v>18.34</v>
      </c>
      <c r="EH29" s="37">
        <v>18.940000000000001</v>
      </c>
      <c r="EI29" s="37">
        <v>19.28</v>
      </c>
      <c r="EJ29" s="37">
        <v>19.5</v>
      </c>
      <c r="EK29" s="37">
        <v>19.82</v>
      </c>
      <c r="EL29" s="37">
        <v>20.14</v>
      </c>
      <c r="EM29" s="37">
        <v>20.29</v>
      </c>
      <c r="EO29" s="37"/>
      <c r="EP29" s="21" t="s">
        <v>203</v>
      </c>
      <c r="EQ29" s="37">
        <v>12.03</v>
      </c>
      <c r="ER29" s="37">
        <v>12.88</v>
      </c>
      <c r="ES29" s="37">
        <v>13.44</v>
      </c>
      <c r="ET29" s="37">
        <v>13.74</v>
      </c>
      <c r="EU29" s="37">
        <v>14.1</v>
      </c>
      <c r="EV29" s="37">
        <v>14.75</v>
      </c>
      <c r="EW29" s="37">
        <v>14.97</v>
      </c>
      <c r="EX29" s="37">
        <v>15.13</v>
      </c>
      <c r="EY29" s="37">
        <v>15.36</v>
      </c>
      <c r="EZ29" s="37">
        <v>15.35</v>
      </c>
      <c r="FA29" s="37">
        <v>16.11</v>
      </c>
      <c r="FB29" s="37">
        <v>16.11</v>
      </c>
      <c r="FC29" s="37">
        <v>16.579999999999998</v>
      </c>
      <c r="FD29" s="37">
        <v>17.149999999999999</v>
      </c>
      <c r="FE29" s="37">
        <v>17.739999999999998</v>
      </c>
      <c r="FF29" s="37">
        <v>18.32</v>
      </c>
      <c r="FG29" s="37">
        <v>18.68</v>
      </c>
      <c r="FH29" s="37">
        <v>19.02</v>
      </c>
      <c r="FI29" s="37">
        <v>19.37</v>
      </c>
      <c r="FJ29" s="37">
        <v>19.72</v>
      </c>
      <c r="FK29" s="37">
        <v>19.899999999999999</v>
      </c>
    </row>
    <row r="30" spans="1:167" ht="14.5">
      <c r="A30" s="206"/>
      <c r="B30" s="206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206"/>
      <c r="Z30" s="206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206"/>
      <c r="AX30" s="206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206"/>
      <c r="BV30" s="206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206"/>
      <c r="CT30" s="206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206"/>
      <c r="DR30" s="206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206"/>
      <c r="EP30" s="206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4.5">
      <c r="A31" s="37"/>
      <c r="B31" s="13" t="s">
        <v>205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3" t="s">
        <v>205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3" t="s">
        <v>205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3" t="s">
        <v>205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3" t="s">
        <v>205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3" t="s">
        <v>205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3" t="s">
        <v>205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4.5">
      <c r="A32" s="37"/>
      <c r="B32" s="36" t="s">
        <v>198</v>
      </c>
      <c r="C32" s="45">
        <v>1002</v>
      </c>
      <c r="D32" s="45">
        <v>1017</v>
      </c>
      <c r="E32" s="45">
        <v>1034</v>
      </c>
      <c r="F32" s="45">
        <v>1051</v>
      </c>
      <c r="G32" s="45">
        <v>1071</v>
      </c>
      <c r="H32" s="45">
        <v>1086</v>
      </c>
      <c r="I32" s="45">
        <v>1097</v>
      </c>
      <c r="J32" s="45">
        <v>1108</v>
      </c>
      <c r="K32" s="45">
        <v>1124</v>
      </c>
      <c r="L32" s="45">
        <v>1136</v>
      </c>
      <c r="M32" s="45">
        <v>1131</v>
      </c>
      <c r="N32" s="45">
        <v>1138</v>
      </c>
      <c r="O32" s="45">
        <v>1144</v>
      </c>
      <c r="P32" s="45">
        <v>1161</v>
      </c>
      <c r="Q32" s="45">
        <v>1159</v>
      </c>
      <c r="R32" s="45">
        <v>1167</v>
      </c>
      <c r="S32" s="45">
        <v>1172</v>
      </c>
      <c r="T32" s="45">
        <v>1180</v>
      </c>
      <c r="U32" s="45">
        <v>1193</v>
      </c>
      <c r="V32" s="45">
        <v>1206</v>
      </c>
      <c r="W32" s="45">
        <v>1214</v>
      </c>
      <c r="Y32" s="37"/>
      <c r="Z32" s="36" t="s">
        <v>198</v>
      </c>
      <c r="AA32" s="45">
        <v>3594</v>
      </c>
      <c r="AB32" s="45">
        <v>3663</v>
      </c>
      <c r="AC32" s="45">
        <v>3726</v>
      </c>
      <c r="AD32" s="45">
        <v>3806</v>
      </c>
      <c r="AE32" s="45">
        <v>3885</v>
      </c>
      <c r="AF32" s="45">
        <v>3966</v>
      </c>
      <c r="AG32" s="45">
        <v>4038</v>
      </c>
      <c r="AH32" s="45">
        <v>4100</v>
      </c>
      <c r="AI32" s="45">
        <v>4164</v>
      </c>
      <c r="AJ32" s="45">
        <v>4232</v>
      </c>
      <c r="AK32" s="45">
        <v>4143</v>
      </c>
      <c r="AL32" s="45">
        <v>4183</v>
      </c>
      <c r="AM32" s="45">
        <v>4232</v>
      </c>
      <c r="AN32" s="45">
        <v>4322</v>
      </c>
      <c r="AO32" s="45">
        <v>4367</v>
      </c>
      <c r="AP32" s="45">
        <v>4409</v>
      </c>
      <c r="AQ32" s="45">
        <v>4450</v>
      </c>
      <c r="AR32" s="45">
        <v>4423</v>
      </c>
      <c r="AS32" s="45">
        <v>4468</v>
      </c>
      <c r="AT32" s="45">
        <v>4513</v>
      </c>
      <c r="AU32" s="45">
        <v>4545</v>
      </c>
      <c r="AW32" s="37"/>
      <c r="AX32" s="36" t="s">
        <v>198</v>
      </c>
      <c r="AY32" s="45">
        <v>5423</v>
      </c>
      <c r="AZ32" s="45">
        <v>5534</v>
      </c>
      <c r="BA32" s="45">
        <v>5643</v>
      </c>
      <c r="BB32" s="45">
        <v>5749</v>
      </c>
      <c r="BC32" s="45">
        <v>5865</v>
      </c>
      <c r="BD32" s="45">
        <v>6080</v>
      </c>
      <c r="BE32" s="45">
        <v>6174</v>
      </c>
      <c r="BF32" s="45">
        <v>6249</v>
      </c>
      <c r="BG32" s="45">
        <v>6358</v>
      </c>
      <c r="BH32" s="45">
        <v>6445</v>
      </c>
      <c r="BI32" s="45">
        <v>6358</v>
      </c>
      <c r="BJ32" s="45">
        <v>6451</v>
      </c>
      <c r="BK32" s="45">
        <v>6545</v>
      </c>
      <c r="BL32" s="45">
        <v>6596</v>
      </c>
      <c r="BM32" s="45">
        <v>6672</v>
      </c>
      <c r="BN32" s="45">
        <v>6741</v>
      </c>
      <c r="BO32" s="45">
        <v>6833</v>
      </c>
      <c r="BP32" s="45">
        <v>6882</v>
      </c>
      <c r="BQ32" s="45">
        <v>6992</v>
      </c>
      <c r="BR32" s="45">
        <v>7102</v>
      </c>
      <c r="BS32" s="45">
        <v>7186</v>
      </c>
      <c r="BU32" s="37"/>
      <c r="BV32" s="36" t="s">
        <v>198</v>
      </c>
      <c r="BW32" s="37">
        <v>543</v>
      </c>
      <c r="BX32" s="37">
        <v>550</v>
      </c>
      <c r="BY32" s="37">
        <v>557</v>
      </c>
      <c r="BZ32" s="37">
        <v>565</v>
      </c>
      <c r="CA32" s="37">
        <v>571</v>
      </c>
      <c r="CB32" s="37">
        <v>576</v>
      </c>
      <c r="CC32" s="37">
        <v>583</v>
      </c>
      <c r="CD32" s="37">
        <v>592</v>
      </c>
      <c r="CE32" s="37">
        <v>603</v>
      </c>
      <c r="CF32" s="37">
        <v>618</v>
      </c>
      <c r="CG32" s="37">
        <v>612</v>
      </c>
      <c r="CH32" s="37">
        <v>619</v>
      </c>
      <c r="CI32" s="37">
        <v>623</v>
      </c>
      <c r="CJ32" s="37">
        <v>630</v>
      </c>
      <c r="CK32" s="37">
        <v>622</v>
      </c>
      <c r="CL32" s="37">
        <v>627</v>
      </c>
      <c r="CM32" s="37">
        <v>637</v>
      </c>
      <c r="CN32" s="37">
        <v>633</v>
      </c>
      <c r="CO32" s="37">
        <v>639</v>
      </c>
      <c r="CP32" s="37">
        <v>644</v>
      </c>
      <c r="CQ32" s="37">
        <v>647</v>
      </c>
      <c r="CS32" s="37"/>
      <c r="CT32" s="36" t="s">
        <v>198</v>
      </c>
      <c r="CU32" s="37">
        <v>486</v>
      </c>
      <c r="CV32" s="37">
        <v>486</v>
      </c>
      <c r="CW32" s="37">
        <v>490</v>
      </c>
      <c r="CX32" s="37">
        <v>496</v>
      </c>
      <c r="CY32" s="37">
        <v>503</v>
      </c>
      <c r="CZ32" s="37">
        <v>506</v>
      </c>
      <c r="DA32" s="37">
        <v>510</v>
      </c>
      <c r="DB32" s="37">
        <v>519</v>
      </c>
      <c r="DC32" s="37">
        <v>530</v>
      </c>
      <c r="DD32" s="37">
        <v>539</v>
      </c>
      <c r="DE32" s="37">
        <v>548</v>
      </c>
      <c r="DF32" s="37">
        <v>555</v>
      </c>
      <c r="DG32" s="37">
        <v>561</v>
      </c>
      <c r="DH32" s="37">
        <v>562</v>
      </c>
      <c r="DI32" s="37">
        <v>568</v>
      </c>
      <c r="DJ32" s="37">
        <v>573</v>
      </c>
      <c r="DK32" s="37">
        <v>579</v>
      </c>
      <c r="DL32" s="37">
        <v>576</v>
      </c>
      <c r="DM32" s="37">
        <v>580</v>
      </c>
      <c r="DN32" s="37">
        <v>583</v>
      </c>
      <c r="DO32" s="37">
        <v>588</v>
      </c>
      <c r="DQ32" s="37"/>
      <c r="DR32" s="36" t="s">
        <v>198</v>
      </c>
      <c r="DS32" s="45">
        <v>1379</v>
      </c>
      <c r="DT32" s="45">
        <v>1413</v>
      </c>
      <c r="DU32" s="45">
        <v>1439</v>
      </c>
      <c r="DV32" s="45">
        <v>1469</v>
      </c>
      <c r="DW32" s="45">
        <v>1507</v>
      </c>
      <c r="DX32" s="45">
        <v>1558</v>
      </c>
      <c r="DY32" s="45">
        <v>1630</v>
      </c>
      <c r="DZ32" s="45">
        <v>1679</v>
      </c>
      <c r="EA32" s="45">
        <v>1716</v>
      </c>
      <c r="EB32" s="45">
        <v>1760</v>
      </c>
      <c r="EC32" s="45">
        <v>1807</v>
      </c>
      <c r="ED32" s="45">
        <v>1844</v>
      </c>
      <c r="EE32" s="45">
        <v>1856</v>
      </c>
      <c r="EF32" s="45">
        <v>1901</v>
      </c>
      <c r="EG32" s="45">
        <v>1926</v>
      </c>
      <c r="EH32" s="45">
        <v>1951</v>
      </c>
      <c r="EI32" s="45">
        <v>1963</v>
      </c>
      <c r="EJ32" s="45">
        <v>1963</v>
      </c>
      <c r="EK32" s="45">
        <v>1997</v>
      </c>
      <c r="EL32" s="45">
        <v>2031</v>
      </c>
      <c r="EM32" s="45">
        <v>2064</v>
      </c>
      <c r="EO32" s="37"/>
      <c r="EP32" s="36" t="s">
        <v>198</v>
      </c>
      <c r="EQ32" s="45">
        <v>1903</v>
      </c>
      <c r="ER32" s="45">
        <v>1932</v>
      </c>
      <c r="ES32" s="45">
        <v>1966</v>
      </c>
      <c r="ET32" s="45">
        <v>2004</v>
      </c>
      <c r="EU32" s="45">
        <v>2053</v>
      </c>
      <c r="EV32" s="45">
        <v>2105</v>
      </c>
      <c r="EW32" s="45">
        <v>2112</v>
      </c>
      <c r="EX32" s="45">
        <v>2211</v>
      </c>
      <c r="EY32" s="45">
        <v>2228</v>
      </c>
      <c r="EZ32" s="45">
        <v>2326</v>
      </c>
      <c r="FA32" s="45">
        <v>2312</v>
      </c>
      <c r="FB32" s="45">
        <v>2360</v>
      </c>
      <c r="FC32" s="45">
        <v>2386</v>
      </c>
      <c r="FD32" s="45">
        <v>2389</v>
      </c>
      <c r="FE32" s="45">
        <v>2392</v>
      </c>
      <c r="FF32" s="45">
        <v>2422</v>
      </c>
      <c r="FG32" s="45">
        <v>2459</v>
      </c>
      <c r="FH32" s="45">
        <v>2527</v>
      </c>
      <c r="FI32" s="45">
        <v>2571</v>
      </c>
      <c r="FJ32" s="45">
        <v>2616</v>
      </c>
      <c r="FK32" s="45">
        <v>2649</v>
      </c>
    </row>
    <row r="33" spans="1:167" ht="14.5">
      <c r="A33" s="37"/>
      <c r="B33" s="36" t="s">
        <v>199</v>
      </c>
      <c r="C33" s="37">
        <v>619</v>
      </c>
      <c r="D33" s="37">
        <v>624</v>
      </c>
      <c r="E33" s="37">
        <v>631</v>
      </c>
      <c r="F33" s="37">
        <v>637</v>
      </c>
      <c r="G33" s="37">
        <v>641</v>
      </c>
      <c r="H33" s="37">
        <v>645</v>
      </c>
      <c r="I33" s="37">
        <v>646</v>
      </c>
      <c r="J33" s="37">
        <v>652</v>
      </c>
      <c r="K33" s="37">
        <v>662</v>
      </c>
      <c r="L33" s="37">
        <v>673</v>
      </c>
      <c r="M33" s="37">
        <v>672</v>
      </c>
      <c r="N33" s="37">
        <v>679</v>
      </c>
      <c r="O33" s="37">
        <v>683</v>
      </c>
      <c r="P33" s="37">
        <v>693</v>
      </c>
      <c r="Q33" s="37">
        <v>692</v>
      </c>
      <c r="R33" s="37">
        <v>697</v>
      </c>
      <c r="S33" s="37">
        <v>700</v>
      </c>
      <c r="T33" s="37">
        <v>705</v>
      </c>
      <c r="U33" s="37">
        <v>713</v>
      </c>
      <c r="V33" s="37">
        <v>720</v>
      </c>
      <c r="W33" s="37">
        <v>725</v>
      </c>
      <c r="Y33" s="37"/>
      <c r="Z33" s="36" t="s">
        <v>199</v>
      </c>
      <c r="AA33" s="45">
        <v>1450</v>
      </c>
      <c r="AB33" s="45">
        <v>1463</v>
      </c>
      <c r="AC33" s="45">
        <v>1486</v>
      </c>
      <c r="AD33" s="45">
        <v>1518</v>
      </c>
      <c r="AE33" s="45">
        <v>1529</v>
      </c>
      <c r="AF33" s="45">
        <v>1595</v>
      </c>
      <c r="AG33" s="45">
        <v>1625</v>
      </c>
      <c r="AH33" s="45">
        <v>1656</v>
      </c>
      <c r="AI33" s="45">
        <v>1671</v>
      </c>
      <c r="AJ33" s="45">
        <v>1709</v>
      </c>
      <c r="AK33" s="45">
        <v>1629</v>
      </c>
      <c r="AL33" s="45">
        <v>1646</v>
      </c>
      <c r="AM33" s="45">
        <v>1665</v>
      </c>
      <c r="AN33" s="45">
        <v>1700</v>
      </c>
      <c r="AO33" s="45">
        <v>1718</v>
      </c>
      <c r="AP33" s="45">
        <v>1734</v>
      </c>
      <c r="AQ33" s="45">
        <v>1751</v>
      </c>
      <c r="AR33" s="45">
        <v>1740</v>
      </c>
      <c r="AS33" s="45">
        <v>1758</v>
      </c>
      <c r="AT33" s="45">
        <v>1776</v>
      </c>
      <c r="AU33" s="45">
        <v>1788</v>
      </c>
      <c r="AW33" s="37"/>
      <c r="AX33" s="36" t="s">
        <v>199</v>
      </c>
      <c r="AY33" s="45">
        <v>2444</v>
      </c>
      <c r="AZ33" s="45">
        <v>2444</v>
      </c>
      <c r="BA33" s="45">
        <v>2437</v>
      </c>
      <c r="BB33" s="45">
        <v>2442</v>
      </c>
      <c r="BC33" s="45">
        <v>2415</v>
      </c>
      <c r="BD33" s="45">
        <v>2402</v>
      </c>
      <c r="BE33" s="45">
        <v>2400</v>
      </c>
      <c r="BF33" s="45">
        <v>2423</v>
      </c>
      <c r="BG33" s="45">
        <v>2431</v>
      </c>
      <c r="BH33" s="45">
        <v>2470</v>
      </c>
      <c r="BI33" s="45">
        <v>2497</v>
      </c>
      <c r="BJ33" s="45">
        <v>2532</v>
      </c>
      <c r="BK33" s="45">
        <v>2569</v>
      </c>
      <c r="BL33" s="45">
        <v>2589</v>
      </c>
      <c r="BM33" s="45">
        <v>2619</v>
      </c>
      <c r="BN33" s="45">
        <v>2646</v>
      </c>
      <c r="BO33" s="45">
        <v>2682</v>
      </c>
      <c r="BP33" s="45">
        <v>2701</v>
      </c>
      <c r="BQ33" s="45">
        <v>2745</v>
      </c>
      <c r="BR33" s="45">
        <v>2788</v>
      </c>
      <c r="BS33" s="45">
        <v>2820</v>
      </c>
      <c r="BU33" s="37"/>
      <c r="BV33" s="36" t="s">
        <v>199</v>
      </c>
      <c r="BW33" s="37">
        <v>310</v>
      </c>
      <c r="BX33" s="37">
        <v>312</v>
      </c>
      <c r="BY33" s="37">
        <v>314</v>
      </c>
      <c r="BZ33" s="37">
        <v>318</v>
      </c>
      <c r="CA33" s="37">
        <v>317</v>
      </c>
      <c r="CB33" s="37">
        <v>317</v>
      </c>
      <c r="CC33" s="37">
        <v>317</v>
      </c>
      <c r="CD33" s="37">
        <v>318</v>
      </c>
      <c r="CE33" s="37">
        <v>318</v>
      </c>
      <c r="CF33" s="37">
        <v>323</v>
      </c>
      <c r="CG33" s="37">
        <v>317</v>
      </c>
      <c r="CH33" s="37">
        <v>317</v>
      </c>
      <c r="CI33" s="37">
        <v>319</v>
      </c>
      <c r="CJ33" s="37">
        <v>322</v>
      </c>
      <c r="CK33" s="37">
        <v>318</v>
      </c>
      <c r="CL33" s="37">
        <v>321</v>
      </c>
      <c r="CM33" s="37">
        <v>326</v>
      </c>
      <c r="CN33" s="37">
        <v>324</v>
      </c>
      <c r="CO33" s="37">
        <v>327</v>
      </c>
      <c r="CP33" s="37">
        <v>329</v>
      </c>
      <c r="CQ33" s="37">
        <v>331</v>
      </c>
      <c r="CS33" s="37"/>
      <c r="CT33" s="36" t="s">
        <v>199</v>
      </c>
      <c r="CU33" s="37">
        <v>292</v>
      </c>
      <c r="CV33" s="37">
        <v>293</v>
      </c>
      <c r="CW33" s="37">
        <v>294</v>
      </c>
      <c r="CX33" s="37">
        <v>296</v>
      </c>
      <c r="CY33" s="37">
        <v>295</v>
      </c>
      <c r="CZ33" s="37">
        <v>294</v>
      </c>
      <c r="DA33" s="37">
        <v>292</v>
      </c>
      <c r="DB33" s="37">
        <v>293</v>
      </c>
      <c r="DC33" s="37">
        <v>297</v>
      </c>
      <c r="DD33" s="37">
        <v>301</v>
      </c>
      <c r="DE33" s="37">
        <v>305</v>
      </c>
      <c r="DF33" s="37">
        <v>309</v>
      </c>
      <c r="DG33" s="37">
        <v>312</v>
      </c>
      <c r="DH33" s="37">
        <v>312</v>
      </c>
      <c r="DI33" s="37">
        <v>316</v>
      </c>
      <c r="DJ33" s="37">
        <v>319</v>
      </c>
      <c r="DK33" s="37">
        <v>322</v>
      </c>
      <c r="DL33" s="37">
        <v>320</v>
      </c>
      <c r="DM33" s="37">
        <v>322</v>
      </c>
      <c r="DN33" s="37">
        <v>324</v>
      </c>
      <c r="DO33" s="37">
        <v>327</v>
      </c>
      <c r="DQ33" s="37"/>
      <c r="DR33" s="36" t="s">
        <v>199</v>
      </c>
      <c r="DS33" s="37">
        <v>751</v>
      </c>
      <c r="DT33" s="37">
        <v>763</v>
      </c>
      <c r="DU33" s="37">
        <v>773</v>
      </c>
      <c r="DV33" s="37">
        <v>780</v>
      </c>
      <c r="DW33" s="37">
        <v>797</v>
      </c>
      <c r="DX33" s="37">
        <v>806</v>
      </c>
      <c r="DY33" s="37">
        <v>838</v>
      </c>
      <c r="DZ33" s="37">
        <v>855</v>
      </c>
      <c r="EA33" s="37">
        <v>870</v>
      </c>
      <c r="EB33" s="37">
        <v>889</v>
      </c>
      <c r="EC33" s="37">
        <v>915</v>
      </c>
      <c r="ED33" s="37">
        <v>934</v>
      </c>
      <c r="EE33" s="37">
        <v>940</v>
      </c>
      <c r="EF33" s="37">
        <v>963</v>
      </c>
      <c r="EG33" s="37">
        <v>975</v>
      </c>
      <c r="EH33" s="37">
        <v>988</v>
      </c>
      <c r="EI33" s="37">
        <v>994</v>
      </c>
      <c r="EJ33" s="37">
        <v>994</v>
      </c>
      <c r="EK33" s="45">
        <v>1011</v>
      </c>
      <c r="EL33" s="45">
        <v>1028</v>
      </c>
      <c r="EM33" s="45">
        <v>1045</v>
      </c>
      <c r="EO33" s="37"/>
      <c r="EP33" s="36" t="s">
        <v>199</v>
      </c>
      <c r="EQ33" s="37">
        <v>875</v>
      </c>
      <c r="ER33" s="37">
        <v>887</v>
      </c>
      <c r="ES33" s="37">
        <v>893</v>
      </c>
      <c r="ET33" s="37">
        <v>899</v>
      </c>
      <c r="EU33" s="37">
        <v>903</v>
      </c>
      <c r="EV33" s="37">
        <v>907</v>
      </c>
      <c r="EW33" s="37">
        <v>885</v>
      </c>
      <c r="EX33" s="37">
        <v>903</v>
      </c>
      <c r="EY33" s="37">
        <v>892</v>
      </c>
      <c r="EZ33" s="37">
        <v>918</v>
      </c>
      <c r="FA33" s="37">
        <v>906</v>
      </c>
      <c r="FB33" s="37">
        <v>922</v>
      </c>
      <c r="FC33" s="37">
        <v>932</v>
      </c>
      <c r="FD33" s="37">
        <v>933</v>
      </c>
      <c r="FE33" s="37">
        <v>935</v>
      </c>
      <c r="FF33" s="37">
        <v>946</v>
      </c>
      <c r="FG33" s="37">
        <v>961</v>
      </c>
      <c r="FH33" s="37">
        <v>987</v>
      </c>
      <c r="FI33" s="45">
        <v>1004</v>
      </c>
      <c r="FJ33" s="45">
        <v>1022</v>
      </c>
      <c r="FK33" s="45">
        <v>1035</v>
      </c>
    </row>
    <row r="34" spans="1:167" ht="14.5">
      <c r="A34" s="37"/>
      <c r="B34" s="36" t="s">
        <v>104</v>
      </c>
      <c r="C34" s="37">
        <v>351</v>
      </c>
      <c r="D34" s="37">
        <v>365</v>
      </c>
      <c r="E34" s="37">
        <v>382</v>
      </c>
      <c r="F34" s="37">
        <v>401</v>
      </c>
      <c r="G34" s="37">
        <v>419</v>
      </c>
      <c r="H34" s="37">
        <v>437</v>
      </c>
      <c r="I34" s="37">
        <v>454</v>
      </c>
      <c r="J34" s="37">
        <v>471</v>
      </c>
      <c r="K34" s="37">
        <v>487</v>
      </c>
      <c r="L34" s="37">
        <v>502</v>
      </c>
      <c r="M34" s="37">
        <v>506</v>
      </c>
      <c r="N34" s="37">
        <v>512</v>
      </c>
      <c r="O34" s="37">
        <v>515</v>
      </c>
      <c r="P34" s="37">
        <v>523</v>
      </c>
      <c r="Q34" s="37">
        <v>522</v>
      </c>
      <c r="R34" s="37">
        <v>526</v>
      </c>
      <c r="S34" s="37">
        <v>528</v>
      </c>
      <c r="T34" s="37">
        <v>531</v>
      </c>
      <c r="U34" s="37">
        <v>537</v>
      </c>
      <c r="V34" s="37">
        <v>543</v>
      </c>
      <c r="W34" s="37">
        <v>547</v>
      </c>
      <c r="Y34" s="37"/>
      <c r="Z34" s="36" t="s">
        <v>104</v>
      </c>
      <c r="AA34" s="45">
        <v>1506</v>
      </c>
      <c r="AB34" s="45">
        <v>1551</v>
      </c>
      <c r="AC34" s="45">
        <v>1610</v>
      </c>
      <c r="AD34" s="45">
        <v>1658</v>
      </c>
      <c r="AE34" s="45">
        <v>1720</v>
      </c>
      <c r="AF34" s="45">
        <v>1747</v>
      </c>
      <c r="AG34" s="45">
        <v>1789</v>
      </c>
      <c r="AH34" s="45">
        <v>1834</v>
      </c>
      <c r="AI34" s="45">
        <v>1881</v>
      </c>
      <c r="AJ34" s="45">
        <v>1906</v>
      </c>
      <c r="AK34" s="45">
        <v>1901</v>
      </c>
      <c r="AL34" s="45">
        <v>1932</v>
      </c>
      <c r="AM34" s="45">
        <v>1954</v>
      </c>
      <c r="AN34" s="45">
        <v>1996</v>
      </c>
      <c r="AO34" s="45">
        <v>2016</v>
      </c>
      <c r="AP34" s="45">
        <v>2036</v>
      </c>
      <c r="AQ34" s="45">
        <v>2055</v>
      </c>
      <c r="AR34" s="45">
        <v>2042</v>
      </c>
      <c r="AS34" s="45">
        <v>2063</v>
      </c>
      <c r="AT34" s="45">
        <v>2084</v>
      </c>
      <c r="AU34" s="45">
        <v>2099</v>
      </c>
      <c r="AW34" s="37"/>
      <c r="AX34" s="36" t="s">
        <v>104</v>
      </c>
      <c r="AY34" s="45">
        <v>2073</v>
      </c>
      <c r="AZ34" s="45">
        <v>2127</v>
      </c>
      <c r="BA34" s="45">
        <v>2230</v>
      </c>
      <c r="BB34" s="45">
        <v>2322</v>
      </c>
      <c r="BC34" s="45">
        <v>2409</v>
      </c>
      <c r="BD34" s="45">
        <v>2523</v>
      </c>
      <c r="BE34" s="45">
        <v>2612</v>
      </c>
      <c r="BF34" s="45">
        <v>2689</v>
      </c>
      <c r="BG34" s="45">
        <v>2767</v>
      </c>
      <c r="BH34" s="45">
        <v>2848</v>
      </c>
      <c r="BI34" s="45">
        <v>2842</v>
      </c>
      <c r="BJ34" s="45">
        <v>2884</v>
      </c>
      <c r="BK34" s="45">
        <v>2926</v>
      </c>
      <c r="BL34" s="45">
        <v>2949</v>
      </c>
      <c r="BM34" s="45">
        <v>2983</v>
      </c>
      <c r="BN34" s="45">
        <v>3014</v>
      </c>
      <c r="BO34" s="45">
        <v>3055</v>
      </c>
      <c r="BP34" s="45">
        <v>3077</v>
      </c>
      <c r="BQ34" s="45">
        <v>3126</v>
      </c>
      <c r="BR34" s="45">
        <v>3175</v>
      </c>
      <c r="BS34" s="45">
        <v>3212</v>
      </c>
      <c r="BU34" s="37"/>
      <c r="BV34" s="36" t="s">
        <v>104</v>
      </c>
      <c r="BW34" s="37">
        <v>213</v>
      </c>
      <c r="BX34" s="37">
        <v>220</v>
      </c>
      <c r="BY34" s="37">
        <v>225</v>
      </c>
      <c r="BZ34" s="37">
        <v>230</v>
      </c>
      <c r="CA34" s="37">
        <v>233</v>
      </c>
      <c r="CB34" s="37">
        <v>237</v>
      </c>
      <c r="CC34" s="37">
        <v>241</v>
      </c>
      <c r="CD34" s="37">
        <v>250</v>
      </c>
      <c r="CE34" s="37">
        <v>257</v>
      </c>
      <c r="CF34" s="37">
        <v>266</v>
      </c>
      <c r="CG34" s="37">
        <v>266</v>
      </c>
      <c r="CH34" s="37">
        <v>270</v>
      </c>
      <c r="CI34" s="37">
        <v>272</v>
      </c>
      <c r="CJ34" s="37">
        <v>275</v>
      </c>
      <c r="CK34" s="37">
        <v>271</v>
      </c>
      <c r="CL34" s="37">
        <v>273</v>
      </c>
      <c r="CM34" s="37">
        <v>278</v>
      </c>
      <c r="CN34" s="37">
        <v>276</v>
      </c>
      <c r="CO34" s="37">
        <v>278</v>
      </c>
      <c r="CP34" s="37">
        <v>281</v>
      </c>
      <c r="CQ34" s="37">
        <v>282</v>
      </c>
      <c r="CS34" s="37"/>
      <c r="CT34" s="36" t="s">
        <v>104</v>
      </c>
      <c r="CU34" s="37">
        <v>193</v>
      </c>
      <c r="CV34" s="37">
        <v>197</v>
      </c>
      <c r="CW34" s="37">
        <v>204</v>
      </c>
      <c r="CX34" s="37">
        <v>211</v>
      </c>
      <c r="CY34" s="37">
        <v>218</v>
      </c>
      <c r="CZ34" s="37">
        <v>221</v>
      </c>
      <c r="DA34" s="37">
        <v>227</v>
      </c>
      <c r="DB34" s="37">
        <v>235</v>
      </c>
      <c r="DC34" s="37">
        <v>242</v>
      </c>
      <c r="DD34" s="37">
        <v>251</v>
      </c>
      <c r="DE34" s="37">
        <v>260</v>
      </c>
      <c r="DF34" s="37">
        <v>264</v>
      </c>
      <c r="DG34" s="37">
        <v>268</v>
      </c>
      <c r="DH34" s="37">
        <v>268</v>
      </c>
      <c r="DI34" s="37">
        <v>271</v>
      </c>
      <c r="DJ34" s="37">
        <v>273</v>
      </c>
      <c r="DK34" s="37">
        <v>276</v>
      </c>
      <c r="DL34" s="37">
        <v>275</v>
      </c>
      <c r="DM34" s="37">
        <v>276</v>
      </c>
      <c r="DN34" s="37">
        <v>278</v>
      </c>
      <c r="DO34" s="37">
        <v>280</v>
      </c>
      <c r="DQ34" s="37"/>
      <c r="DR34" s="36" t="s">
        <v>104</v>
      </c>
      <c r="DS34" s="37">
        <v>725</v>
      </c>
      <c r="DT34" s="37">
        <v>757</v>
      </c>
      <c r="DU34" s="37">
        <v>790</v>
      </c>
      <c r="DV34" s="37">
        <v>822</v>
      </c>
      <c r="DW34" s="37">
        <v>850</v>
      </c>
      <c r="DX34" s="37">
        <v>880</v>
      </c>
      <c r="DY34" s="37">
        <v>926</v>
      </c>
      <c r="DZ34" s="37">
        <v>969</v>
      </c>
      <c r="EA34" s="45">
        <v>1003</v>
      </c>
      <c r="EB34" s="45">
        <v>1045</v>
      </c>
      <c r="EC34" s="45">
        <v>1085</v>
      </c>
      <c r="ED34" s="45">
        <v>1115</v>
      </c>
      <c r="EE34" s="45">
        <v>1122</v>
      </c>
      <c r="EF34" s="45">
        <v>1149</v>
      </c>
      <c r="EG34" s="45">
        <v>1164</v>
      </c>
      <c r="EH34" s="45">
        <v>1180</v>
      </c>
      <c r="EI34" s="45">
        <v>1187</v>
      </c>
      <c r="EJ34" s="45">
        <v>1187</v>
      </c>
      <c r="EK34" s="45">
        <v>1207</v>
      </c>
      <c r="EL34" s="45">
        <v>1228</v>
      </c>
      <c r="EM34" s="45">
        <v>1248</v>
      </c>
      <c r="EO34" s="37"/>
      <c r="EP34" s="36" t="s">
        <v>104</v>
      </c>
      <c r="EQ34" s="37">
        <v>945</v>
      </c>
      <c r="ER34" s="37">
        <v>974</v>
      </c>
      <c r="ES34" s="37">
        <v>999</v>
      </c>
      <c r="ET34" s="45">
        <v>1037</v>
      </c>
      <c r="EU34" s="45">
        <v>1073</v>
      </c>
      <c r="EV34" s="45">
        <v>1103</v>
      </c>
      <c r="EW34" s="45">
        <v>1126</v>
      </c>
      <c r="EX34" s="45">
        <v>1180</v>
      </c>
      <c r="EY34" s="45">
        <v>1177</v>
      </c>
      <c r="EZ34" s="45">
        <v>1221</v>
      </c>
      <c r="FA34" s="45">
        <v>1210</v>
      </c>
      <c r="FB34" s="45">
        <v>1215</v>
      </c>
      <c r="FC34" s="45">
        <v>1229</v>
      </c>
      <c r="FD34" s="45">
        <v>1230</v>
      </c>
      <c r="FE34" s="45">
        <v>1232</v>
      </c>
      <c r="FF34" s="45">
        <v>1247</v>
      </c>
      <c r="FG34" s="45">
        <v>1266</v>
      </c>
      <c r="FH34" s="45">
        <v>1301</v>
      </c>
      <c r="FI34" s="45">
        <v>1324</v>
      </c>
      <c r="FJ34" s="45">
        <v>1347</v>
      </c>
      <c r="FK34" s="45">
        <v>1365</v>
      </c>
    </row>
    <row r="35" spans="1:167" ht="14.5">
      <c r="A35" s="37"/>
      <c r="B35" s="36" t="s">
        <v>200</v>
      </c>
      <c r="C35" s="37">
        <v>764</v>
      </c>
      <c r="D35" s="37">
        <v>769</v>
      </c>
      <c r="E35" s="37">
        <v>778</v>
      </c>
      <c r="F35" s="37">
        <v>788</v>
      </c>
      <c r="G35" s="37">
        <v>795</v>
      </c>
      <c r="H35" s="37">
        <v>805</v>
      </c>
      <c r="I35" s="37">
        <v>813</v>
      </c>
      <c r="J35" s="37">
        <v>822</v>
      </c>
      <c r="K35" s="37">
        <v>834</v>
      </c>
      <c r="L35" s="37">
        <v>849</v>
      </c>
      <c r="M35" s="37">
        <v>846</v>
      </c>
      <c r="N35" s="37">
        <v>854</v>
      </c>
      <c r="O35" s="37">
        <v>858</v>
      </c>
      <c r="P35" s="37">
        <v>871</v>
      </c>
      <c r="Q35" s="37">
        <v>870</v>
      </c>
      <c r="R35" s="37">
        <v>876</v>
      </c>
      <c r="S35" s="37">
        <v>880</v>
      </c>
      <c r="T35" s="37">
        <v>886</v>
      </c>
      <c r="U35" s="37">
        <v>896</v>
      </c>
      <c r="V35" s="37">
        <v>905</v>
      </c>
      <c r="W35" s="37">
        <v>911</v>
      </c>
      <c r="Y35" s="37"/>
      <c r="Z35" s="36" t="s">
        <v>200</v>
      </c>
      <c r="AA35" s="45">
        <v>2583</v>
      </c>
      <c r="AB35" s="45">
        <v>2614</v>
      </c>
      <c r="AC35" s="45">
        <v>2664</v>
      </c>
      <c r="AD35" s="45">
        <v>2703</v>
      </c>
      <c r="AE35" s="45">
        <v>2738</v>
      </c>
      <c r="AF35" s="45">
        <v>2789</v>
      </c>
      <c r="AG35" s="45">
        <v>2822</v>
      </c>
      <c r="AH35" s="45">
        <v>2857</v>
      </c>
      <c r="AI35" s="45">
        <v>2898</v>
      </c>
      <c r="AJ35" s="45">
        <v>2953</v>
      </c>
      <c r="AK35" s="45">
        <v>2897</v>
      </c>
      <c r="AL35" s="45">
        <v>2942</v>
      </c>
      <c r="AM35" s="45">
        <v>2976</v>
      </c>
      <c r="AN35" s="45">
        <v>3039</v>
      </c>
      <c r="AO35" s="45">
        <v>3070</v>
      </c>
      <c r="AP35" s="45">
        <v>3100</v>
      </c>
      <c r="AQ35" s="45">
        <v>3129</v>
      </c>
      <c r="AR35" s="45">
        <v>3110</v>
      </c>
      <c r="AS35" s="45">
        <v>3142</v>
      </c>
      <c r="AT35" s="45">
        <v>3173</v>
      </c>
      <c r="AU35" s="45">
        <v>3195</v>
      </c>
      <c r="AW35" s="37"/>
      <c r="AX35" s="36" t="s">
        <v>200</v>
      </c>
      <c r="AY35" s="45">
        <v>3233</v>
      </c>
      <c r="AZ35" s="45">
        <v>3300</v>
      </c>
      <c r="BA35" s="45">
        <v>3383</v>
      </c>
      <c r="BB35" s="45">
        <v>3453</v>
      </c>
      <c r="BC35" s="45">
        <v>3506</v>
      </c>
      <c r="BD35" s="45">
        <v>3583</v>
      </c>
      <c r="BE35" s="45">
        <v>3629</v>
      </c>
      <c r="BF35" s="45">
        <v>3666</v>
      </c>
      <c r="BG35" s="45">
        <v>3712</v>
      </c>
      <c r="BH35" s="45">
        <v>3773</v>
      </c>
      <c r="BI35" s="45">
        <v>3771</v>
      </c>
      <c r="BJ35" s="45">
        <v>3813</v>
      </c>
      <c r="BK35" s="45">
        <v>3869</v>
      </c>
      <c r="BL35" s="45">
        <v>3899</v>
      </c>
      <c r="BM35" s="45">
        <v>3944</v>
      </c>
      <c r="BN35" s="45">
        <v>3985</v>
      </c>
      <c r="BO35" s="45">
        <v>4039</v>
      </c>
      <c r="BP35" s="45">
        <v>4068</v>
      </c>
      <c r="BQ35" s="45">
        <v>4133</v>
      </c>
      <c r="BR35" s="45">
        <v>4198</v>
      </c>
      <c r="BS35" s="45">
        <v>4248</v>
      </c>
      <c r="BU35" s="37"/>
      <c r="BV35" s="36" t="s">
        <v>200</v>
      </c>
      <c r="BW35" s="37">
        <v>337</v>
      </c>
      <c r="BX35" s="37">
        <v>341</v>
      </c>
      <c r="BY35" s="37">
        <v>342</v>
      </c>
      <c r="BZ35" s="37">
        <v>345</v>
      </c>
      <c r="CA35" s="37">
        <v>350</v>
      </c>
      <c r="CB35" s="37">
        <v>353</v>
      </c>
      <c r="CC35" s="37">
        <v>355</v>
      </c>
      <c r="CD35" s="37">
        <v>358</v>
      </c>
      <c r="CE35" s="37">
        <v>361</v>
      </c>
      <c r="CF35" s="37">
        <v>365</v>
      </c>
      <c r="CG35" s="37">
        <v>357</v>
      </c>
      <c r="CH35" s="37">
        <v>360</v>
      </c>
      <c r="CI35" s="37">
        <v>362</v>
      </c>
      <c r="CJ35" s="37">
        <v>366</v>
      </c>
      <c r="CK35" s="37">
        <v>361</v>
      </c>
      <c r="CL35" s="37">
        <v>364</v>
      </c>
      <c r="CM35" s="37">
        <v>370</v>
      </c>
      <c r="CN35" s="37">
        <v>368</v>
      </c>
      <c r="CO35" s="37">
        <v>371</v>
      </c>
      <c r="CP35" s="37">
        <v>374</v>
      </c>
      <c r="CQ35" s="37">
        <v>375</v>
      </c>
      <c r="CS35" s="37"/>
      <c r="CT35" s="36" t="s">
        <v>200</v>
      </c>
      <c r="CU35" s="37">
        <v>320</v>
      </c>
      <c r="CV35" s="37">
        <v>323</v>
      </c>
      <c r="CW35" s="37">
        <v>324</v>
      </c>
      <c r="CX35" s="37">
        <v>325</v>
      </c>
      <c r="CY35" s="37">
        <v>328</v>
      </c>
      <c r="CZ35" s="37">
        <v>329</v>
      </c>
      <c r="DA35" s="37">
        <v>328</v>
      </c>
      <c r="DB35" s="37">
        <v>334</v>
      </c>
      <c r="DC35" s="37">
        <v>343</v>
      </c>
      <c r="DD35" s="37">
        <v>349</v>
      </c>
      <c r="DE35" s="37">
        <v>354</v>
      </c>
      <c r="DF35" s="37">
        <v>361</v>
      </c>
      <c r="DG35" s="37">
        <v>365</v>
      </c>
      <c r="DH35" s="37">
        <v>365</v>
      </c>
      <c r="DI35" s="37">
        <v>369</v>
      </c>
      <c r="DJ35" s="37">
        <v>373</v>
      </c>
      <c r="DK35" s="37">
        <v>376</v>
      </c>
      <c r="DL35" s="37">
        <v>375</v>
      </c>
      <c r="DM35" s="37">
        <v>377</v>
      </c>
      <c r="DN35" s="37">
        <v>379</v>
      </c>
      <c r="DO35" s="37">
        <v>382</v>
      </c>
      <c r="DQ35" s="37"/>
      <c r="DR35" s="36" t="s">
        <v>200</v>
      </c>
      <c r="DS35" s="37">
        <v>942</v>
      </c>
      <c r="DT35" s="37">
        <v>967</v>
      </c>
      <c r="DU35" s="37">
        <v>983</v>
      </c>
      <c r="DV35" s="45">
        <v>1006</v>
      </c>
      <c r="DW35" s="45">
        <v>1030</v>
      </c>
      <c r="DX35" s="45">
        <v>1061</v>
      </c>
      <c r="DY35" s="45">
        <v>1108</v>
      </c>
      <c r="DZ35" s="45">
        <v>1147</v>
      </c>
      <c r="EA35" s="45">
        <v>1176</v>
      </c>
      <c r="EB35" s="45">
        <v>1213</v>
      </c>
      <c r="EC35" s="45">
        <v>1249</v>
      </c>
      <c r="ED35" s="45">
        <v>1280</v>
      </c>
      <c r="EE35" s="45">
        <v>1288</v>
      </c>
      <c r="EF35" s="45">
        <v>1320</v>
      </c>
      <c r="EG35" s="45">
        <v>1337</v>
      </c>
      <c r="EH35" s="45">
        <v>1355</v>
      </c>
      <c r="EI35" s="45">
        <v>1362</v>
      </c>
      <c r="EJ35" s="45">
        <v>1362</v>
      </c>
      <c r="EK35" s="45">
        <v>1386</v>
      </c>
      <c r="EL35" s="45">
        <v>1410</v>
      </c>
      <c r="EM35" s="45">
        <v>1433</v>
      </c>
      <c r="EO35" s="37"/>
      <c r="EP35" s="36" t="s">
        <v>200</v>
      </c>
      <c r="EQ35" s="45">
        <v>1221</v>
      </c>
      <c r="ER35" s="45">
        <v>1252</v>
      </c>
      <c r="ES35" s="45">
        <v>1272</v>
      </c>
      <c r="ET35" s="45">
        <v>1299</v>
      </c>
      <c r="EU35" s="45">
        <v>1327</v>
      </c>
      <c r="EV35" s="45">
        <v>1359</v>
      </c>
      <c r="EW35" s="45">
        <v>1369</v>
      </c>
      <c r="EX35" s="45">
        <v>1412</v>
      </c>
      <c r="EY35" s="45">
        <v>1396</v>
      </c>
      <c r="EZ35" s="45">
        <v>1436</v>
      </c>
      <c r="FA35" s="45">
        <v>1407</v>
      </c>
      <c r="FB35" s="45">
        <v>1409</v>
      </c>
      <c r="FC35" s="45">
        <v>1424</v>
      </c>
      <c r="FD35" s="45">
        <v>1427</v>
      </c>
      <c r="FE35" s="45">
        <v>1429</v>
      </c>
      <c r="FF35" s="45">
        <v>1446</v>
      </c>
      <c r="FG35" s="45">
        <v>1468</v>
      </c>
      <c r="FH35" s="45">
        <v>1509</v>
      </c>
      <c r="FI35" s="45">
        <v>1535</v>
      </c>
      <c r="FJ35" s="45">
        <v>1562</v>
      </c>
      <c r="FK35" s="45">
        <v>1582</v>
      </c>
    </row>
    <row r="36" spans="1:167" ht="14.5">
      <c r="A36" s="37"/>
      <c r="B36" s="36" t="s">
        <v>201</v>
      </c>
      <c r="C36" s="37">
        <v>730</v>
      </c>
      <c r="D36" s="37">
        <v>739</v>
      </c>
      <c r="E36" s="37">
        <v>749</v>
      </c>
      <c r="F36" s="37">
        <v>762</v>
      </c>
      <c r="G36" s="37">
        <v>774</v>
      </c>
      <c r="H36" s="37">
        <v>787</v>
      </c>
      <c r="I36" s="37">
        <v>797</v>
      </c>
      <c r="J36" s="37">
        <v>809</v>
      </c>
      <c r="K36" s="37">
        <v>825</v>
      </c>
      <c r="L36" s="37">
        <v>838</v>
      </c>
      <c r="M36" s="37">
        <v>836</v>
      </c>
      <c r="N36" s="37">
        <v>845</v>
      </c>
      <c r="O36" s="37">
        <v>849</v>
      </c>
      <c r="P36" s="37">
        <v>862</v>
      </c>
      <c r="Q36" s="37">
        <v>860</v>
      </c>
      <c r="R36" s="37">
        <v>866</v>
      </c>
      <c r="S36" s="37">
        <v>870</v>
      </c>
      <c r="T36" s="37">
        <v>876</v>
      </c>
      <c r="U36" s="37">
        <v>886</v>
      </c>
      <c r="V36" s="37">
        <v>895</v>
      </c>
      <c r="W36" s="37">
        <v>901</v>
      </c>
      <c r="Y36" s="37"/>
      <c r="Z36" s="36" t="s">
        <v>201</v>
      </c>
      <c r="AA36" s="45">
        <v>2480</v>
      </c>
      <c r="AB36" s="45">
        <v>2511</v>
      </c>
      <c r="AC36" s="45">
        <v>2562</v>
      </c>
      <c r="AD36" s="45">
        <v>2607</v>
      </c>
      <c r="AE36" s="45">
        <v>2655</v>
      </c>
      <c r="AF36" s="45">
        <v>2716</v>
      </c>
      <c r="AG36" s="45">
        <v>2755</v>
      </c>
      <c r="AH36" s="45">
        <v>2795</v>
      </c>
      <c r="AI36" s="45">
        <v>2833</v>
      </c>
      <c r="AJ36" s="45">
        <v>2867</v>
      </c>
      <c r="AK36" s="45">
        <v>2806</v>
      </c>
      <c r="AL36" s="45">
        <v>2844</v>
      </c>
      <c r="AM36" s="45">
        <v>2877</v>
      </c>
      <c r="AN36" s="45">
        <v>2938</v>
      </c>
      <c r="AO36" s="45">
        <v>2968</v>
      </c>
      <c r="AP36" s="45">
        <v>2997</v>
      </c>
      <c r="AQ36" s="45">
        <v>3025</v>
      </c>
      <c r="AR36" s="45">
        <v>3007</v>
      </c>
      <c r="AS36" s="45">
        <v>3037</v>
      </c>
      <c r="AT36" s="45">
        <v>3068</v>
      </c>
      <c r="AU36" s="45">
        <v>3089</v>
      </c>
      <c r="AW36" s="37"/>
      <c r="AX36" s="36" t="s">
        <v>201</v>
      </c>
      <c r="AY36" s="45">
        <v>3167</v>
      </c>
      <c r="AZ36" s="45">
        <v>3220</v>
      </c>
      <c r="BA36" s="45">
        <v>3297</v>
      </c>
      <c r="BB36" s="45">
        <v>3366</v>
      </c>
      <c r="BC36" s="45">
        <v>3426</v>
      </c>
      <c r="BD36" s="45">
        <v>3594</v>
      </c>
      <c r="BE36" s="45">
        <v>3658</v>
      </c>
      <c r="BF36" s="45">
        <v>3724</v>
      </c>
      <c r="BG36" s="45">
        <v>3796</v>
      </c>
      <c r="BH36" s="45">
        <v>3864</v>
      </c>
      <c r="BI36" s="45">
        <v>3789</v>
      </c>
      <c r="BJ36" s="45">
        <v>3843</v>
      </c>
      <c r="BK36" s="45">
        <v>3899</v>
      </c>
      <c r="BL36" s="45">
        <v>3930</v>
      </c>
      <c r="BM36" s="45">
        <v>3975</v>
      </c>
      <c r="BN36" s="45">
        <v>4016</v>
      </c>
      <c r="BO36" s="45">
        <v>4071</v>
      </c>
      <c r="BP36" s="45">
        <v>4100</v>
      </c>
      <c r="BQ36" s="45">
        <v>4166</v>
      </c>
      <c r="BR36" s="45">
        <v>4231</v>
      </c>
      <c r="BS36" s="45">
        <v>4281</v>
      </c>
      <c r="BU36" s="37"/>
      <c r="BV36" s="36" t="s">
        <v>201</v>
      </c>
      <c r="BW36" s="37">
        <v>334</v>
      </c>
      <c r="BX36" s="37">
        <v>337</v>
      </c>
      <c r="BY36" s="37">
        <v>340</v>
      </c>
      <c r="BZ36" s="37">
        <v>344</v>
      </c>
      <c r="CA36" s="37">
        <v>349</v>
      </c>
      <c r="CB36" s="37">
        <v>353</v>
      </c>
      <c r="CC36" s="37">
        <v>356</v>
      </c>
      <c r="CD36" s="37">
        <v>360</v>
      </c>
      <c r="CE36" s="37">
        <v>364</v>
      </c>
      <c r="CF36" s="37">
        <v>369</v>
      </c>
      <c r="CG36" s="37">
        <v>360</v>
      </c>
      <c r="CH36" s="37">
        <v>362</v>
      </c>
      <c r="CI36" s="37">
        <v>365</v>
      </c>
      <c r="CJ36" s="37">
        <v>369</v>
      </c>
      <c r="CK36" s="37">
        <v>364</v>
      </c>
      <c r="CL36" s="37">
        <v>367</v>
      </c>
      <c r="CM36" s="37">
        <v>373</v>
      </c>
      <c r="CN36" s="37">
        <v>371</v>
      </c>
      <c r="CO36" s="37">
        <v>374</v>
      </c>
      <c r="CP36" s="37">
        <v>377</v>
      </c>
      <c r="CQ36" s="37">
        <v>378</v>
      </c>
      <c r="CS36" s="37"/>
      <c r="CT36" s="36" t="s">
        <v>201</v>
      </c>
      <c r="CU36" s="37">
        <v>319</v>
      </c>
      <c r="CV36" s="37">
        <v>322</v>
      </c>
      <c r="CW36" s="37">
        <v>323</v>
      </c>
      <c r="CX36" s="37">
        <v>325</v>
      </c>
      <c r="CY36" s="37">
        <v>328</v>
      </c>
      <c r="CZ36" s="37">
        <v>330</v>
      </c>
      <c r="DA36" s="37">
        <v>330</v>
      </c>
      <c r="DB36" s="37">
        <v>337</v>
      </c>
      <c r="DC36" s="37">
        <v>347</v>
      </c>
      <c r="DD36" s="37">
        <v>353</v>
      </c>
      <c r="DE36" s="37">
        <v>357</v>
      </c>
      <c r="DF36" s="37">
        <v>363</v>
      </c>
      <c r="DG36" s="37">
        <v>367</v>
      </c>
      <c r="DH36" s="37">
        <v>368</v>
      </c>
      <c r="DI36" s="37">
        <v>372</v>
      </c>
      <c r="DJ36" s="37">
        <v>375</v>
      </c>
      <c r="DK36" s="37">
        <v>379</v>
      </c>
      <c r="DL36" s="37">
        <v>377</v>
      </c>
      <c r="DM36" s="37">
        <v>379</v>
      </c>
      <c r="DN36" s="37">
        <v>381</v>
      </c>
      <c r="DO36" s="37">
        <v>385</v>
      </c>
      <c r="DQ36" s="37"/>
      <c r="DR36" s="36" t="s">
        <v>201</v>
      </c>
      <c r="DS36" s="37">
        <v>936</v>
      </c>
      <c r="DT36" s="37">
        <v>959</v>
      </c>
      <c r="DU36" s="37">
        <v>977</v>
      </c>
      <c r="DV36" s="45">
        <v>1001</v>
      </c>
      <c r="DW36" s="45">
        <v>1026</v>
      </c>
      <c r="DX36" s="45">
        <v>1059</v>
      </c>
      <c r="DY36" s="45">
        <v>1106</v>
      </c>
      <c r="DZ36" s="45">
        <v>1150</v>
      </c>
      <c r="EA36" s="45">
        <v>1183</v>
      </c>
      <c r="EB36" s="45">
        <v>1223</v>
      </c>
      <c r="EC36" s="45">
        <v>1260</v>
      </c>
      <c r="ED36" s="45">
        <v>1296</v>
      </c>
      <c r="EE36" s="45">
        <v>1304</v>
      </c>
      <c r="EF36" s="45">
        <v>1336</v>
      </c>
      <c r="EG36" s="45">
        <v>1354</v>
      </c>
      <c r="EH36" s="45">
        <v>1371</v>
      </c>
      <c r="EI36" s="45">
        <v>1379</v>
      </c>
      <c r="EJ36" s="45">
        <v>1379</v>
      </c>
      <c r="EK36" s="45">
        <v>1404</v>
      </c>
      <c r="EL36" s="45">
        <v>1428</v>
      </c>
      <c r="EM36" s="45">
        <v>1451</v>
      </c>
      <c r="EO36" s="37"/>
      <c r="EP36" s="36" t="s">
        <v>201</v>
      </c>
      <c r="EQ36" s="45">
        <v>1199</v>
      </c>
      <c r="ER36" s="45">
        <v>1224</v>
      </c>
      <c r="ES36" s="45">
        <v>1246</v>
      </c>
      <c r="ET36" s="45">
        <v>1275</v>
      </c>
      <c r="EU36" s="45">
        <v>1302</v>
      </c>
      <c r="EV36" s="45">
        <v>1338</v>
      </c>
      <c r="EW36" s="45">
        <v>1352</v>
      </c>
      <c r="EX36" s="45">
        <v>1405</v>
      </c>
      <c r="EY36" s="45">
        <v>1396</v>
      </c>
      <c r="EZ36" s="45">
        <v>1441</v>
      </c>
      <c r="FA36" s="45">
        <v>1417</v>
      </c>
      <c r="FB36" s="45">
        <v>1428</v>
      </c>
      <c r="FC36" s="45">
        <v>1444</v>
      </c>
      <c r="FD36" s="45">
        <v>1446</v>
      </c>
      <c r="FE36" s="45">
        <v>1449</v>
      </c>
      <c r="FF36" s="45">
        <v>1466</v>
      </c>
      <c r="FG36" s="45">
        <v>1489</v>
      </c>
      <c r="FH36" s="45">
        <v>1530</v>
      </c>
      <c r="FI36" s="45">
        <v>1557</v>
      </c>
      <c r="FJ36" s="45">
        <v>1584</v>
      </c>
      <c r="FK36" s="45">
        <v>1604</v>
      </c>
    </row>
    <row r="37" spans="1:167" ht="14.5">
      <c r="A37" s="37"/>
      <c r="B37" s="36" t="s">
        <v>202</v>
      </c>
      <c r="C37" s="37">
        <v>849</v>
      </c>
      <c r="D37" s="37">
        <v>860</v>
      </c>
      <c r="E37" s="37">
        <v>871</v>
      </c>
      <c r="F37" s="37">
        <v>883</v>
      </c>
      <c r="G37" s="37">
        <v>897</v>
      </c>
      <c r="H37" s="37">
        <v>907</v>
      </c>
      <c r="I37" s="37">
        <v>912</v>
      </c>
      <c r="J37" s="37">
        <v>919</v>
      </c>
      <c r="K37" s="37">
        <v>930</v>
      </c>
      <c r="L37" s="37">
        <v>936</v>
      </c>
      <c r="M37" s="37">
        <v>931</v>
      </c>
      <c r="N37" s="37">
        <v>937</v>
      </c>
      <c r="O37" s="37">
        <v>942</v>
      </c>
      <c r="P37" s="37">
        <v>956</v>
      </c>
      <c r="Q37" s="37">
        <v>955</v>
      </c>
      <c r="R37" s="37">
        <v>961</v>
      </c>
      <c r="S37" s="37">
        <v>965</v>
      </c>
      <c r="T37" s="37">
        <v>972</v>
      </c>
      <c r="U37" s="37">
        <v>983</v>
      </c>
      <c r="V37" s="37">
        <v>993</v>
      </c>
      <c r="W37" s="45">
        <v>1000</v>
      </c>
      <c r="Y37" s="37"/>
      <c r="Z37" s="36" t="s">
        <v>202</v>
      </c>
      <c r="AA37" s="45">
        <v>2941</v>
      </c>
      <c r="AB37" s="45">
        <v>2983</v>
      </c>
      <c r="AC37" s="45">
        <v>3024</v>
      </c>
      <c r="AD37" s="45">
        <v>3065</v>
      </c>
      <c r="AE37" s="45">
        <v>3109</v>
      </c>
      <c r="AF37" s="45">
        <v>3160</v>
      </c>
      <c r="AG37" s="45">
        <v>3203</v>
      </c>
      <c r="AH37" s="45">
        <v>3236</v>
      </c>
      <c r="AI37" s="45">
        <v>3276</v>
      </c>
      <c r="AJ37" s="45">
        <v>3317</v>
      </c>
      <c r="AK37" s="45">
        <v>3245</v>
      </c>
      <c r="AL37" s="45">
        <v>3275</v>
      </c>
      <c r="AM37" s="45">
        <v>3313</v>
      </c>
      <c r="AN37" s="45">
        <v>3383</v>
      </c>
      <c r="AO37" s="45">
        <v>3418</v>
      </c>
      <c r="AP37" s="45">
        <v>3451</v>
      </c>
      <c r="AQ37" s="45">
        <v>3483</v>
      </c>
      <c r="AR37" s="45">
        <v>3462</v>
      </c>
      <c r="AS37" s="45">
        <v>3497</v>
      </c>
      <c r="AT37" s="45">
        <v>3533</v>
      </c>
      <c r="AU37" s="45">
        <v>3557</v>
      </c>
      <c r="AW37" s="37"/>
      <c r="AX37" s="36" t="s">
        <v>202</v>
      </c>
      <c r="AY37" s="45">
        <v>3852</v>
      </c>
      <c r="AZ37" s="45">
        <v>3915</v>
      </c>
      <c r="BA37" s="45">
        <v>3964</v>
      </c>
      <c r="BB37" s="45">
        <v>4016</v>
      </c>
      <c r="BC37" s="45">
        <v>4056</v>
      </c>
      <c r="BD37" s="45">
        <v>4090</v>
      </c>
      <c r="BE37" s="45">
        <v>4114</v>
      </c>
      <c r="BF37" s="45">
        <v>4148</v>
      </c>
      <c r="BG37" s="45">
        <v>4183</v>
      </c>
      <c r="BH37" s="45">
        <v>4234</v>
      </c>
      <c r="BI37" s="45">
        <v>4248</v>
      </c>
      <c r="BJ37" s="45">
        <v>4310</v>
      </c>
      <c r="BK37" s="45">
        <v>4373</v>
      </c>
      <c r="BL37" s="45">
        <v>4407</v>
      </c>
      <c r="BM37" s="45">
        <v>4458</v>
      </c>
      <c r="BN37" s="45">
        <v>4505</v>
      </c>
      <c r="BO37" s="45">
        <v>4566</v>
      </c>
      <c r="BP37" s="45">
        <v>4599</v>
      </c>
      <c r="BQ37" s="45">
        <v>4672</v>
      </c>
      <c r="BR37" s="45">
        <v>4746</v>
      </c>
      <c r="BS37" s="45">
        <v>4802</v>
      </c>
      <c r="BU37" s="37"/>
      <c r="BV37" s="36" t="s">
        <v>202</v>
      </c>
      <c r="BW37" s="37">
        <v>416</v>
      </c>
      <c r="BX37" s="37">
        <v>420</v>
      </c>
      <c r="BY37" s="37">
        <v>423</v>
      </c>
      <c r="BZ37" s="37">
        <v>427</v>
      </c>
      <c r="CA37" s="37">
        <v>432</v>
      </c>
      <c r="CB37" s="37">
        <v>433</v>
      </c>
      <c r="CC37" s="37">
        <v>436</v>
      </c>
      <c r="CD37" s="37">
        <v>441</v>
      </c>
      <c r="CE37" s="37">
        <v>447</v>
      </c>
      <c r="CF37" s="37">
        <v>455</v>
      </c>
      <c r="CG37" s="37">
        <v>450</v>
      </c>
      <c r="CH37" s="37">
        <v>455</v>
      </c>
      <c r="CI37" s="37">
        <v>457</v>
      </c>
      <c r="CJ37" s="37">
        <v>462</v>
      </c>
      <c r="CK37" s="37">
        <v>456</v>
      </c>
      <c r="CL37" s="37">
        <v>460</v>
      </c>
      <c r="CM37" s="37">
        <v>468</v>
      </c>
      <c r="CN37" s="37">
        <v>465</v>
      </c>
      <c r="CO37" s="37">
        <v>469</v>
      </c>
      <c r="CP37" s="37">
        <v>473</v>
      </c>
      <c r="CQ37" s="37">
        <v>475</v>
      </c>
      <c r="CS37" s="37"/>
      <c r="CT37" s="36" t="s">
        <v>202</v>
      </c>
      <c r="CU37" s="37">
        <v>360</v>
      </c>
      <c r="CV37" s="37">
        <v>358</v>
      </c>
      <c r="CW37" s="37">
        <v>358</v>
      </c>
      <c r="CX37" s="37">
        <v>359</v>
      </c>
      <c r="CY37" s="37">
        <v>358</v>
      </c>
      <c r="CZ37" s="37">
        <v>358</v>
      </c>
      <c r="DA37" s="37">
        <v>359</v>
      </c>
      <c r="DB37" s="37">
        <v>365</v>
      </c>
      <c r="DC37" s="37">
        <v>373</v>
      </c>
      <c r="DD37" s="37">
        <v>384</v>
      </c>
      <c r="DE37" s="37">
        <v>390</v>
      </c>
      <c r="DF37" s="37">
        <v>396</v>
      </c>
      <c r="DG37" s="37">
        <v>400</v>
      </c>
      <c r="DH37" s="37">
        <v>401</v>
      </c>
      <c r="DI37" s="37">
        <v>405</v>
      </c>
      <c r="DJ37" s="37">
        <v>409</v>
      </c>
      <c r="DK37" s="37">
        <v>413</v>
      </c>
      <c r="DL37" s="37">
        <v>411</v>
      </c>
      <c r="DM37" s="37">
        <v>413</v>
      </c>
      <c r="DN37" s="37">
        <v>416</v>
      </c>
      <c r="DO37" s="37">
        <v>419</v>
      </c>
      <c r="DQ37" s="37"/>
      <c r="DR37" s="36" t="s">
        <v>202</v>
      </c>
      <c r="DS37" s="45">
        <v>1006</v>
      </c>
      <c r="DT37" s="45">
        <v>1032</v>
      </c>
      <c r="DU37" s="45">
        <v>1055</v>
      </c>
      <c r="DV37" s="45">
        <v>1073</v>
      </c>
      <c r="DW37" s="45">
        <v>1085</v>
      </c>
      <c r="DX37" s="45">
        <v>1113</v>
      </c>
      <c r="DY37" s="45">
        <v>1151</v>
      </c>
      <c r="DZ37" s="45">
        <v>1178</v>
      </c>
      <c r="EA37" s="45">
        <v>1204</v>
      </c>
      <c r="EB37" s="45">
        <v>1240</v>
      </c>
      <c r="EC37" s="45">
        <v>1270</v>
      </c>
      <c r="ED37" s="45">
        <v>1301</v>
      </c>
      <c r="EE37" s="45">
        <v>1309</v>
      </c>
      <c r="EF37" s="45">
        <v>1341</v>
      </c>
      <c r="EG37" s="45">
        <v>1358</v>
      </c>
      <c r="EH37" s="45">
        <v>1376</v>
      </c>
      <c r="EI37" s="45">
        <v>1384</v>
      </c>
      <c r="EJ37" s="45">
        <v>1384</v>
      </c>
      <c r="EK37" s="45">
        <v>1408</v>
      </c>
      <c r="EL37" s="45">
        <v>1433</v>
      </c>
      <c r="EM37" s="45">
        <v>1456</v>
      </c>
      <c r="EO37" s="37"/>
      <c r="EP37" s="36" t="s">
        <v>202</v>
      </c>
      <c r="EQ37" s="45">
        <v>1430</v>
      </c>
      <c r="ER37" s="45">
        <v>1444</v>
      </c>
      <c r="ES37" s="45">
        <v>1459</v>
      </c>
      <c r="ET37" s="45">
        <v>1470</v>
      </c>
      <c r="EU37" s="45">
        <v>1484</v>
      </c>
      <c r="EV37" s="45">
        <v>1510</v>
      </c>
      <c r="EW37" s="45">
        <v>1502</v>
      </c>
      <c r="EX37" s="45">
        <v>1555</v>
      </c>
      <c r="EY37" s="45">
        <v>1557</v>
      </c>
      <c r="EZ37" s="45">
        <v>1621</v>
      </c>
      <c r="FA37" s="45">
        <v>1601</v>
      </c>
      <c r="FB37" s="45">
        <v>1629</v>
      </c>
      <c r="FC37" s="45">
        <v>1647</v>
      </c>
      <c r="FD37" s="45">
        <v>1649</v>
      </c>
      <c r="FE37" s="45">
        <v>1651</v>
      </c>
      <c r="FF37" s="45">
        <v>1672</v>
      </c>
      <c r="FG37" s="45">
        <v>1697</v>
      </c>
      <c r="FH37" s="45">
        <v>1744</v>
      </c>
      <c r="FI37" s="45">
        <v>1775</v>
      </c>
      <c r="FJ37" s="45">
        <v>1806</v>
      </c>
      <c r="FK37" s="45">
        <v>1829</v>
      </c>
    </row>
    <row r="38" spans="1:167" ht="15.5">
      <c r="A38" s="37"/>
      <c r="B38" s="21" t="s">
        <v>203</v>
      </c>
      <c r="C38" s="45">
        <v>11296</v>
      </c>
      <c r="D38" s="45">
        <v>11825</v>
      </c>
      <c r="E38" s="45">
        <v>12372</v>
      </c>
      <c r="F38" s="45">
        <v>12954</v>
      </c>
      <c r="G38" s="45">
        <v>13493</v>
      </c>
      <c r="H38" s="45">
        <v>14163</v>
      </c>
      <c r="I38" s="45">
        <v>14619</v>
      </c>
      <c r="J38" s="45">
        <v>14960</v>
      </c>
      <c r="K38" s="45">
        <v>15355</v>
      </c>
      <c r="L38" s="45">
        <v>15691</v>
      </c>
      <c r="M38" s="45">
        <v>15859</v>
      </c>
      <c r="N38" s="45">
        <v>16291</v>
      </c>
      <c r="O38" s="45">
        <v>16809</v>
      </c>
      <c r="P38" s="45">
        <v>17477</v>
      </c>
      <c r="Q38" s="45">
        <v>17925</v>
      </c>
      <c r="R38" s="45">
        <v>18474</v>
      </c>
      <c r="S38" s="45">
        <v>18845</v>
      </c>
      <c r="T38" s="45">
        <v>19185</v>
      </c>
      <c r="U38" s="45">
        <v>19968</v>
      </c>
      <c r="V38" s="45">
        <v>20474</v>
      </c>
      <c r="W38" s="45">
        <v>20769</v>
      </c>
      <c r="Y38" s="37"/>
      <c r="Z38" s="21" t="s">
        <v>203</v>
      </c>
      <c r="AA38" s="45">
        <v>37046</v>
      </c>
      <c r="AB38" s="45">
        <v>39194</v>
      </c>
      <c r="AC38" s="45">
        <v>41667</v>
      </c>
      <c r="AD38" s="45">
        <v>42990</v>
      </c>
      <c r="AE38" s="45">
        <v>45539</v>
      </c>
      <c r="AF38" s="45">
        <v>47859</v>
      </c>
      <c r="AG38" s="45">
        <v>49796</v>
      </c>
      <c r="AH38" s="45">
        <v>51052</v>
      </c>
      <c r="AI38" s="45">
        <v>52484</v>
      </c>
      <c r="AJ38" s="45">
        <v>53891</v>
      </c>
      <c r="AK38" s="45">
        <v>51898</v>
      </c>
      <c r="AL38" s="45">
        <v>52762</v>
      </c>
      <c r="AM38" s="45">
        <v>55229</v>
      </c>
      <c r="AN38" s="45">
        <v>57465</v>
      </c>
      <c r="AO38" s="45">
        <v>59514</v>
      </c>
      <c r="AP38" s="45">
        <v>61448</v>
      </c>
      <c r="AQ38" s="45">
        <v>62714</v>
      </c>
      <c r="AR38" s="45">
        <v>62859</v>
      </c>
      <c r="AS38" s="45">
        <v>64374</v>
      </c>
      <c r="AT38" s="45">
        <v>66041</v>
      </c>
      <c r="AU38" s="45">
        <v>67167</v>
      </c>
      <c r="AW38" s="37"/>
      <c r="AX38" s="21" t="s">
        <v>203</v>
      </c>
      <c r="AY38" s="45">
        <v>57009</v>
      </c>
      <c r="AZ38" s="45">
        <v>60853</v>
      </c>
      <c r="BA38" s="45">
        <v>63630</v>
      </c>
      <c r="BB38" s="45">
        <v>66375</v>
      </c>
      <c r="BC38" s="45">
        <v>69829</v>
      </c>
      <c r="BD38" s="45">
        <v>74216</v>
      </c>
      <c r="BE38" s="45">
        <v>76329</v>
      </c>
      <c r="BF38" s="45">
        <v>78935</v>
      </c>
      <c r="BG38" s="45">
        <v>80297</v>
      </c>
      <c r="BH38" s="45">
        <v>82983</v>
      </c>
      <c r="BI38" s="45">
        <v>80888</v>
      </c>
      <c r="BJ38" s="45">
        <v>83692</v>
      </c>
      <c r="BK38" s="45">
        <v>87149</v>
      </c>
      <c r="BL38" s="45">
        <v>89883</v>
      </c>
      <c r="BM38" s="45">
        <v>93367</v>
      </c>
      <c r="BN38" s="45">
        <v>96884</v>
      </c>
      <c r="BO38" s="45">
        <v>99048</v>
      </c>
      <c r="BP38" s="45">
        <v>100505</v>
      </c>
      <c r="BQ38" s="45">
        <v>103160</v>
      </c>
      <c r="BR38" s="45">
        <v>105847</v>
      </c>
      <c r="BS38" s="45">
        <v>108147</v>
      </c>
      <c r="BU38" s="37"/>
      <c r="BV38" s="21" t="s">
        <v>203</v>
      </c>
      <c r="BW38" s="45">
        <v>5411</v>
      </c>
      <c r="BX38" s="45">
        <v>5689</v>
      </c>
      <c r="BY38" s="45">
        <v>5919</v>
      </c>
      <c r="BZ38" s="45">
        <v>6205</v>
      </c>
      <c r="CA38" s="45">
        <v>6433</v>
      </c>
      <c r="CB38" s="45">
        <v>6722</v>
      </c>
      <c r="CC38" s="45">
        <v>6834</v>
      </c>
      <c r="CD38" s="45">
        <v>7181</v>
      </c>
      <c r="CE38" s="45">
        <v>7307</v>
      </c>
      <c r="CF38" s="45">
        <v>7564</v>
      </c>
      <c r="CG38" s="45">
        <v>7558</v>
      </c>
      <c r="CH38" s="45">
        <v>7735</v>
      </c>
      <c r="CI38" s="45">
        <v>8040</v>
      </c>
      <c r="CJ38" s="45">
        <v>8430</v>
      </c>
      <c r="CK38" s="45">
        <v>8582</v>
      </c>
      <c r="CL38" s="45">
        <v>8946</v>
      </c>
      <c r="CM38" s="45">
        <v>9296</v>
      </c>
      <c r="CN38" s="45">
        <v>9493</v>
      </c>
      <c r="CO38" s="45">
        <v>9762</v>
      </c>
      <c r="CP38" s="45">
        <v>10038</v>
      </c>
      <c r="CQ38" s="45">
        <v>10179</v>
      </c>
      <c r="CS38" s="37"/>
      <c r="CT38" s="21" t="s">
        <v>203</v>
      </c>
      <c r="CU38" s="45">
        <v>4621</v>
      </c>
      <c r="CV38" s="45">
        <v>4759</v>
      </c>
      <c r="CW38" s="45">
        <v>4882</v>
      </c>
      <c r="CX38" s="45">
        <v>5054</v>
      </c>
      <c r="CY38" s="45">
        <v>5188</v>
      </c>
      <c r="CZ38" s="45">
        <v>5455</v>
      </c>
      <c r="DA38" s="45">
        <v>5525</v>
      </c>
      <c r="DB38" s="45">
        <v>5667</v>
      </c>
      <c r="DC38" s="45">
        <v>5912</v>
      </c>
      <c r="DD38" s="45">
        <v>6092</v>
      </c>
      <c r="DE38" s="45">
        <v>6663</v>
      </c>
      <c r="DF38" s="45">
        <v>6745</v>
      </c>
      <c r="DG38" s="45">
        <v>7071</v>
      </c>
      <c r="DH38" s="45">
        <v>7255</v>
      </c>
      <c r="DI38" s="45">
        <v>7595</v>
      </c>
      <c r="DJ38" s="45">
        <v>7939</v>
      </c>
      <c r="DK38" s="45">
        <v>8204</v>
      </c>
      <c r="DL38" s="45">
        <v>8318</v>
      </c>
      <c r="DM38" s="45">
        <v>8547</v>
      </c>
      <c r="DN38" s="45">
        <v>8777</v>
      </c>
      <c r="DO38" s="45">
        <v>8939</v>
      </c>
      <c r="DQ38" s="37"/>
      <c r="DR38" s="21" t="s">
        <v>203</v>
      </c>
      <c r="DS38" s="45">
        <v>14366</v>
      </c>
      <c r="DT38" s="45">
        <v>15291</v>
      </c>
      <c r="DU38" s="45">
        <v>16056</v>
      </c>
      <c r="DV38" s="45">
        <v>16515</v>
      </c>
      <c r="DW38" s="45">
        <v>17325</v>
      </c>
      <c r="DX38" s="45">
        <v>18432</v>
      </c>
      <c r="DY38" s="45">
        <v>19617</v>
      </c>
      <c r="DZ38" s="45">
        <v>20145</v>
      </c>
      <c r="EA38" s="45">
        <v>20568</v>
      </c>
      <c r="EB38" s="45">
        <v>21068</v>
      </c>
      <c r="EC38" s="45">
        <v>23377</v>
      </c>
      <c r="ED38" s="45">
        <v>24106</v>
      </c>
      <c r="EE38" s="45">
        <v>25204</v>
      </c>
      <c r="EF38" s="45">
        <v>26527</v>
      </c>
      <c r="EG38" s="45">
        <v>27768</v>
      </c>
      <c r="EH38" s="45">
        <v>29057</v>
      </c>
      <c r="EI38" s="45">
        <v>29746</v>
      </c>
      <c r="EJ38" s="45">
        <v>30085</v>
      </c>
      <c r="EK38" s="45">
        <v>31114</v>
      </c>
      <c r="EL38" s="45">
        <v>32159</v>
      </c>
      <c r="EM38" s="45">
        <v>32923</v>
      </c>
      <c r="EO38" s="37"/>
      <c r="EP38" s="21" t="s">
        <v>203</v>
      </c>
      <c r="EQ38" s="45">
        <v>19013</v>
      </c>
      <c r="ER38" s="45">
        <v>20648</v>
      </c>
      <c r="ES38" s="45">
        <v>21829</v>
      </c>
      <c r="ET38" s="45">
        <v>22641</v>
      </c>
      <c r="EU38" s="45">
        <v>23618</v>
      </c>
      <c r="EV38" s="45">
        <v>25197</v>
      </c>
      <c r="EW38" s="45">
        <v>25566</v>
      </c>
      <c r="EX38" s="45">
        <v>26869</v>
      </c>
      <c r="EY38" s="45">
        <v>27289</v>
      </c>
      <c r="EZ38" s="45">
        <v>28332</v>
      </c>
      <c r="FA38" s="45">
        <v>29457</v>
      </c>
      <c r="FB38" s="45">
        <v>29933</v>
      </c>
      <c r="FC38" s="45">
        <v>31145</v>
      </c>
      <c r="FD38" s="45">
        <v>32264</v>
      </c>
      <c r="FE38" s="45">
        <v>33409</v>
      </c>
      <c r="FF38" s="45">
        <v>34930</v>
      </c>
      <c r="FG38" s="45">
        <v>36171</v>
      </c>
      <c r="FH38" s="45">
        <v>37846</v>
      </c>
      <c r="FI38" s="45">
        <v>39213</v>
      </c>
      <c r="FJ38" s="45">
        <v>40613</v>
      </c>
      <c r="FK38" s="45">
        <v>41516</v>
      </c>
    </row>
    <row r="39" spans="1:167" ht="14.5">
      <c r="A39" s="206"/>
      <c r="B39" s="206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Y39" s="206"/>
      <c r="Z39" s="206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W39" s="206"/>
      <c r="AX39" s="206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U39" s="206"/>
      <c r="BV39" s="206"/>
      <c r="BW39" s="37"/>
      <c r="BX39" s="37"/>
      <c r="BY39" s="37"/>
      <c r="BZ39" s="37"/>
      <c r="CA39" s="37"/>
      <c r="CB39" s="37"/>
      <c r="CC39" s="37"/>
      <c r="CD39" s="37"/>
      <c r="CE39" s="37"/>
      <c r="CF39" s="37"/>
      <c r="CG39" s="37"/>
      <c r="CH39" s="37"/>
      <c r="CI39" s="37"/>
      <c r="CJ39" s="37"/>
      <c r="CK39" s="37"/>
      <c r="CL39" s="37"/>
      <c r="CM39" s="37"/>
      <c r="CN39" s="37"/>
      <c r="CO39" s="37"/>
      <c r="CP39" s="37"/>
      <c r="CQ39" s="37"/>
      <c r="CS39" s="206"/>
      <c r="CT39" s="206"/>
      <c r="CU39" s="37"/>
      <c r="CV39" s="37"/>
      <c r="CW39" s="37"/>
      <c r="CX39" s="37"/>
      <c r="CY39" s="37"/>
      <c r="CZ39" s="37"/>
      <c r="DA39" s="37"/>
      <c r="DB39" s="37"/>
      <c r="DC39" s="37"/>
      <c r="DD39" s="37"/>
      <c r="DE39" s="37"/>
      <c r="DF39" s="37"/>
      <c r="DG39" s="37"/>
      <c r="DH39" s="37"/>
      <c r="DI39" s="37"/>
      <c r="DJ39" s="37"/>
      <c r="DK39" s="37"/>
      <c r="DL39" s="37"/>
      <c r="DM39" s="37"/>
      <c r="DN39" s="37"/>
      <c r="DO39" s="37"/>
      <c r="DQ39" s="206"/>
      <c r="DR39" s="206"/>
      <c r="DS39" s="37"/>
      <c r="DT39" s="37"/>
      <c r="DU39" s="37"/>
      <c r="DV39" s="37"/>
      <c r="DW39" s="37"/>
      <c r="DX39" s="37"/>
      <c r="DY39" s="37"/>
      <c r="DZ39" s="37"/>
      <c r="EA39" s="37"/>
      <c r="EB39" s="37"/>
      <c r="EC39" s="37"/>
      <c r="ED39" s="37"/>
      <c r="EE39" s="37"/>
      <c r="EF39" s="37"/>
      <c r="EG39" s="37"/>
      <c r="EH39" s="37"/>
      <c r="EI39" s="37"/>
      <c r="EJ39" s="37"/>
      <c r="EK39" s="37"/>
      <c r="EL39" s="37"/>
      <c r="EM39" s="37"/>
      <c r="EO39" s="206"/>
      <c r="EP39" s="206"/>
      <c r="EQ39" s="37"/>
      <c r="ER39" s="37"/>
      <c r="ES39" s="37"/>
      <c r="ET39" s="37"/>
      <c r="EU39" s="37"/>
      <c r="EV39" s="37"/>
      <c r="EW39" s="37"/>
      <c r="EX39" s="37"/>
      <c r="EY39" s="37"/>
      <c r="EZ39" s="37"/>
      <c r="FA39" s="37"/>
      <c r="FB39" s="37"/>
      <c r="FC39" s="37"/>
      <c r="FD39" s="37"/>
      <c r="FE39" s="37"/>
      <c r="FF39" s="37"/>
      <c r="FG39" s="37"/>
      <c r="FH39" s="37"/>
      <c r="FI39" s="37"/>
      <c r="FJ39" s="37"/>
      <c r="FK39" s="37"/>
    </row>
    <row r="40" spans="1:167" ht="91.5">
      <c r="A40" s="37"/>
      <c r="B40" s="14" t="s">
        <v>206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37"/>
      <c r="Z40" s="14" t="s">
        <v>206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4" t="s">
        <v>206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4" t="s">
        <v>206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4" t="s">
        <v>206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4" t="s">
        <v>206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37"/>
      <c r="EP40" s="14" t="s">
        <v>206</v>
      </c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4.5">
      <c r="A41" s="37"/>
      <c r="B41" s="36" t="s">
        <v>198</v>
      </c>
      <c r="C41" s="37">
        <v>1.1299999999999999</v>
      </c>
      <c r="D41" s="37">
        <v>1.1399999999999999</v>
      </c>
      <c r="E41" s="37">
        <v>1.1499999999999999</v>
      </c>
      <c r="F41" s="37">
        <v>1.1499999999999999</v>
      </c>
      <c r="G41" s="37">
        <v>1.1599999999999999</v>
      </c>
      <c r="H41" s="37">
        <v>1.17</v>
      </c>
      <c r="I41" s="37">
        <v>1.17</v>
      </c>
      <c r="J41" s="37">
        <v>1.18</v>
      </c>
      <c r="K41" s="37">
        <v>1.18</v>
      </c>
      <c r="L41" s="37">
        <v>1.17</v>
      </c>
      <c r="M41" s="37">
        <v>1.17</v>
      </c>
      <c r="N41" s="37">
        <v>1.17</v>
      </c>
      <c r="O41" s="37">
        <v>1.17</v>
      </c>
      <c r="P41" s="37">
        <v>1.17</v>
      </c>
      <c r="Q41" s="37">
        <v>1.17</v>
      </c>
      <c r="R41" s="37">
        <v>1.17</v>
      </c>
      <c r="S41" s="37">
        <v>1.17</v>
      </c>
      <c r="T41" s="37">
        <v>1.17</v>
      </c>
      <c r="U41" s="37">
        <v>1.17</v>
      </c>
      <c r="V41" s="37">
        <v>1.17</v>
      </c>
      <c r="W41" s="37">
        <v>1.17</v>
      </c>
      <c r="Y41" s="37"/>
      <c r="Z41" s="36" t="s">
        <v>198</v>
      </c>
      <c r="AA41" s="37">
        <v>1.2</v>
      </c>
      <c r="AB41" s="37">
        <v>1.21</v>
      </c>
      <c r="AC41" s="37">
        <v>1.21</v>
      </c>
      <c r="AD41" s="37">
        <v>1.22</v>
      </c>
      <c r="AE41" s="37">
        <v>1.23</v>
      </c>
      <c r="AF41" s="37">
        <v>1.23</v>
      </c>
      <c r="AG41" s="37">
        <v>1.24</v>
      </c>
      <c r="AH41" s="37">
        <v>1.24</v>
      </c>
      <c r="AI41" s="37">
        <v>1.24</v>
      </c>
      <c r="AJ41" s="37">
        <v>1.25</v>
      </c>
      <c r="AK41" s="37">
        <v>1.24</v>
      </c>
      <c r="AL41" s="37">
        <v>1.24</v>
      </c>
      <c r="AM41" s="37">
        <v>1.24</v>
      </c>
      <c r="AN41" s="37">
        <v>1.24</v>
      </c>
      <c r="AO41" s="37">
        <v>1.24</v>
      </c>
      <c r="AP41" s="37">
        <v>1.24</v>
      </c>
      <c r="AQ41" s="37">
        <v>1.24</v>
      </c>
      <c r="AR41" s="37">
        <v>1.24</v>
      </c>
      <c r="AS41" s="37">
        <v>1.24</v>
      </c>
      <c r="AT41" s="37">
        <v>1.24</v>
      </c>
      <c r="AU41" s="37">
        <v>1.24</v>
      </c>
      <c r="AW41" s="37"/>
      <c r="AX41" s="36" t="s">
        <v>198</v>
      </c>
      <c r="AY41" s="37">
        <v>1.26</v>
      </c>
      <c r="AZ41" s="37">
        <v>1.27</v>
      </c>
      <c r="BA41" s="37">
        <v>1.27</v>
      </c>
      <c r="BB41" s="37">
        <v>1.27</v>
      </c>
      <c r="BC41" s="37">
        <v>1.28</v>
      </c>
      <c r="BD41" s="37">
        <v>1.3</v>
      </c>
      <c r="BE41" s="37">
        <v>1.3</v>
      </c>
      <c r="BF41" s="37">
        <v>1.3</v>
      </c>
      <c r="BG41" s="37">
        <v>1.3</v>
      </c>
      <c r="BH41" s="37">
        <v>1.3</v>
      </c>
      <c r="BI41" s="37">
        <v>1.28</v>
      </c>
      <c r="BJ41" s="37">
        <v>1.28</v>
      </c>
      <c r="BK41" s="37">
        <v>1.28</v>
      </c>
      <c r="BL41" s="37">
        <v>1.28</v>
      </c>
      <c r="BM41" s="37">
        <v>1.28</v>
      </c>
      <c r="BN41" s="37">
        <v>1.28</v>
      </c>
      <c r="BO41" s="37">
        <v>1.28</v>
      </c>
      <c r="BP41" s="37">
        <v>1.28</v>
      </c>
      <c r="BQ41" s="37">
        <v>1.28</v>
      </c>
      <c r="BR41" s="37">
        <v>1.28</v>
      </c>
      <c r="BS41" s="37">
        <v>1.28</v>
      </c>
      <c r="BU41" s="37"/>
      <c r="BV41" s="36" t="s">
        <v>198</v>
      </c>
      <c r="BW41" s="37">
        <v>1.27</v>
      </c>
      <c r="BX41" s="37">
        <v>1.28</v>
      </c>
      <c r="BY41" s="37">
        <v>1.28</v>
      </c>
      <c r="BZ41" s="37">
        <v>1.29</v>
      </c>
      <c r="CA41" s="37">
        <v>1.29</v>
      </c>
      <c r="CB41" s="37">
        <v>1.29</v>
      </c>
      <c r="CC41" s="37">
        <v>1.29</v>
      </c>
      <c r="CD41" s="37">
        <v>1.3</v>
      </c>
      <c r="CE41" s="37">
        <v>1.3</v>
      </c>
      <c r="CF41" s="37">
        <v>1.31</v>
      </c>
      <c r="CG41" s="37">
        <v>1.31</v>
      </c>
      <c r="CH41" s="37">
        <v>1.31</v>
      </c>
      <c r="CI41" s="37">
        <v>1.31</v>
      </c>
      <c r="CJ41" s="37">
        <v>1.31</v>
      </c>
      <c r="CK41" s="37">
        <v>1.31</v>
      </c>
      <c r="CL41" s="37">
        <v>1.31</v>
      </c>
      <c r="CM41" s="37">
        <v>1.31</v>
      </c>
      <c r="CN41" s="37">
        <v>1.31</v>
      </c>
      <c r="CO41" s="37">
        <v>1.31</v>
      </c>
      <c r="CP41" s="37">
        <v>1.31</v>
      </c>
      <c r="CQ41" s="37">
        <v>1.31</v>
      </c>
      <c r="CS41" s="37"/>
      <c r="CT41" s="36" t="s">
        <v>198</v>
      </c>
      <c r="CU41" s="37">
        <v>1.3</v>
      </c>
      <c r="CV41" s="37">
        <v>1.3</v>
      </c>
      <c r="CW41" s="37">
        <v>1.31</v>
      </c>
      <c r="CX41" s="37">
        <v>1.32</v>
      </c>
      <c r="CY41" s="37">
        <v>1.33</v>
      </c>
      <c r="CZ41" s="37">
        <v>1.34</v>
      </c>
      <c r="DA41" s="37">
        <v>1.35</v>
      </c>
      <c r="DB41" s="37">
        <v>1.35</v>
      </c>
      <c r="DC41" s="37">
        <v>1.35</v>
      </c>
      <c r="DD41" s="37">
        <v>1.34</v>
      </c>
      <c r="DE41" s="37">
        <v>1.35</v>
      </c>
      <c r="DF41" s="37">
        <v>1.34</v>
      </c>
      <c r="DG41" s="37">
        <v>1.34</v>
      </c>
      <c r="DH41" s="37">
        <v>1.34</v>
      </c>
      <c r="DI41" s="37">
        <v>1.34</v>
      </c>
      <c r="DJ41" s="37">
        <v>1.34</v>
      </c>
      <c r="DK41" s="37">
        <v>1.34</v>
      </c>
      <c r="DL41" s="37">
        <v>1.34</v>
      </c>
      <c r="DM41" s="37">
        <v>1.34</v>
      </c>
      <c r="DN41" s="37">
        <v>1.34</v>
      </c>
      <c r="DO41" s="37">
        <v>1.34</v>
      </c>
      <c r="DQ41" s="37"/>
      <c r="DR41" s="36" t="s">
        <v>198</v>
      </c>
      <c r="DS41" s="37">
        <v>1.25</v>
      </c>
      <c r="DT41" s="37">
        <v>1.25</v>
      </c>
      <c r="DU41" s="37">
        <v>1.25</v>
      </c>
      <c r="DV41" s="37">
        <v>1.25</v>
      </c>
      <c r="DW41" s="37">
        <v>1.26</v>
      </c>
      <c r="DX41" s="37">
        <v>1.26</v>
      </c>
      <c r="DY41" s="37">
        <v>1.27</v>
      </c>
      <c r="DZ41" s="37">
        <v>1.27</v>
      </c>
      <c r="EA41" s="37">
        <v>1.27</v>
      </c>
      <c r="EB41" s="37">
        <v>1.27</v>
      </c>
      <c r="EC41" s="37">
        <v>1.27</v>
      </c>
      <c r="ED41" s="37">
        <v>1.27</v>
      </c>
      <c r="EE41" s="37">
        <v>1.27</v>
      </c>
      <c r="EF41" s="37">
        <v>1.27</v>
      </c>
      <c r="EG41" s="37">
        <v>1.27</v>
      </c>
      <c r="EH41" s="37">
        <v>1.27</v>
      </c>
      <c r="EI41" s="37">
        <v>1.27</v>
      </c>
      <c r="EJ41" s="37">
        <v>1.27</v>
      </c>
      <c r="EK41" s="37">
        <v>1.27</v>
      </c>
      <c r="EL41" s="37">
        <v>1.27</v>
      </c>
      <c r="EM41" s="37">
        <v>1.27</v>
      </c>
      <c r="EO41" s="37"/>
      <c r="EP41" s="36" t="s">
        <v>198</v>
      </c>
      <c r="EQ41" s="37">
        <v>1.2</v>
      </c>
      <c r="ER41" s="37">
        <v>1.2</v>
      </c>
      <c r="ES41" s="37">
        <v>1.21</v>
      </c>
      <c r="ET41" s="37">
        <v>1.22</v>
      </c>
      <c r="EU41" s="37">
        <v>1.23</v>
      </c>
      <c r="EV41" s="37">
        <v>1.23</v>
      </c>
      <c r="EW41" s="37">
        <v>1.24</v>
      </c>
      <c r="EX41" s="37">
        <v>1.25</v>
      </c>
      <c r="EY41" s="37">
        <v>1.25</v>
      </c>
      <c r="EZ41" s="37">
        <v>1.26</v>
      </c>
      <c r="FA41" s="37">
        <v>1.26</v>
      </c>
      <c r="FB41" s="37">
        <v>1.27</v>
      </c>
      <c r="FC41" s="37">
        <v>1.27</v>
      </c>
      <c r="FD41" s="37">
        <v>1.27</v>
      </c>
      <c r="FE41" s="37">
        <v>1.27</v>
      </c>
      <c r="FF41" s="37">
        <v>1.27</v>
      </c>
      <c r="FG41" s="37">
        <v>1.27</v>
      </c>
      <c r="FH41" s="37">
        <v>1.27</v>
      </c>
      <c r="FI41" s="37">
        <v>1.27</v>
      </c>
      <c r="FJ41" s="37">
        <v>1.27</v>
      </c>
      <c r="FK41" s="37">
        <v>1.27</v>
      </c>
    </row>
    <row r="42" spans="1:167" ht="14.5">
      <c r="A42" s="37"/>
      <c r="B42" s="36" t="s">
        <v>199</v>
      </c>
      <c r="C42" s="37">
        <v>0.7</v>
      </c>
      <c r="D42" s="37">
        <v>0.7</v>
      </c>
      <c r="E42" s="37">
        <v>0.7</v>
      </c>
      <c r="F42" s="37">
        <v>0.7</v>
      </c>
      <c r="G42" s="37">
        <v>0.7</v>
      </c>
      <c r="H42" s="37">
        <v>0.69</v>
      </c>
      <c r="I42" s="37">
        <v>0.69</v>
      </c>
      <c r="J42" s="37">
        <v>0.69</v>
      </c>
      <c r="K42" s="37">
        <v>0.69</v>
      </c>
      <c r="L42" s="37">
        <v>0.7</v>
      </c>
      <c r="M42" s="37">
        <v>0.7</v>
      </c>
      <c r="N42" s="37">
        <v>0.7</v>
      </c>
      <c r="O42" s="37">
        <v>0.7</v>
      </c>
      <c r="P42" s="37">
        <v>0.7</v>
      </c>
      <c r="Q42" s="37">
        <v>0.7</v>
      </c>
      <c r="R42" s="37">
        <v>0.7</v>
      </c>
      <c r="S42" s="37">
        <v>0.7</v>
      </c>
      <c r="T42" s="37">
        <v>0.7</v>
      </c>
      <c r="U42" s="37">
        <v>0.7</v>
      </c>
      <c r="V42" s="37">
        <v>0.7</v>
      </c>
      <c r="W42" s="37">
        <v>0.7</v>
      </c>
      <c r="Y42" s="37"/>
      <c r="Z42" s="36" t="s">
        <v>199</v>
      </c>
      <c r="AA42" s="37">
        <v>0.48</v>
      </c>
      <c r="AB42" s="37">
        <v>0.48</v>
      </c>
      <c r="AC42" s="37">
        <v>0.48</v>
      </c>
      <c r="AD42" s="37">
        <v>0.49</v>
      </c>
      <c r="AE42" s="37">
        <v>0.48</v>
      </c>
      <c r="AF42" s="37">
        <v>0.5</v>
      </c>
      <c r="AG42" s="37">
        <v>0.5</v>
      </c>
      <c r="AH42" s="37">
        <v>0.5</v>
      </c>
      <c r="AI42" s="37">
        <v>0.5</v>
      </c>
      <c r="AJ42" s="37">
        <v>0.5</v>
      </c>
      <c r="AK42" s="37">
        <v>0.49</v>
      </c>
      <c r="AL42" s="37">
        <v>0.49</v>
      </c>
      <c r="AM42" s="37">
        <v>0.49</v>
      </c>
      <c r="AN42" s="37">
        <v>0.49</v>
      </c>
      <c r="AO42" s="37">
        <v>0.49</v>
      </c>
      <c r="AP42" s="37">
        <v>0.49</v>
      </c>
      <c r="AQ42" s="37">
        <v>0.49</v>
      </c>
      <c r="AR42" s="37">
        <v>0.49</v>
      </c>
      <c r="AS42" s="37">
        <v>0.49</v>
      </c>
      <c r="AT42" s="37">
        <v>0.49</v>
      </c>
      <c r="AU42" s="37">
        <v>0.49</v>
      </c>
      <c r="AW42" s="37"/>
      <c r="AX42" s="36" t="s">
        <v>199</v>
      </c>
      <c r="AY42" s="37">
        <v>0.56999999999999995</v>
      </c>
      <c r="AZ42" s="37">
        <v>0.56000000000000005</v>
      </c>
      <c r="BA42" s="37">
        <v>0.55000000000000004</v>
      </c>
      <c r="BB42" s="37">
        <v>0.54</v>
      </c>
      <c r="BC42" s="37">
        <v>0.53</v>
      </c>
      <c r="BD42" s="37">
        <v>0.51</v>
      </c>
      <c r="BE42" s="37">
        <v>0.51</v>
      </c>
      <c r="BF42" s="37">
        <v>0.5</v>
      </c>
      <c r="BG42" s="37">
        <v>0.5</v>
      </c>
      <c r="BH42" s="37">
        <v>0.5</v>
      </c>
      <c r="BI42" s="37">
        <v>0.5</v>
      </c>
      <c r="BJ42" s="37">
        <v>0.5</v>
      </c>
      <c r="BK42" s="37">
        <v>0.5</v>
      </c>
      <c r="BL42" s="37">
        <v>0.5</v>
      </c>
      <c r="BM42" s="37">
        <v>0.5</v>
      </c>
      <c r="BN42" s="37">
        <v>0.5</v>
      </c>
      <c r="BO42" s="37">
        <v>0.5</v>
      </c>
      <c r="BP42" s="37">
        <v>0.5</v>
      </c>
      <c r="BQ42" s="37">
        <v>0.5</v>
      </c>
      <c r="BR42" s="37">
        <v>0.5</v>
      </c>
      <c r="BS42" s="37">
        <v>0.5</v>
      </c>
      <c r="BU42" s="37"/>
      <c r="BV42" s="36" t="s">
        <v>199</v>
      </c>
      <c r="BW42" s="37">
        <v>0.73</v>
      </c>
      <c r="BX42" s="37">
        <v>0.73</v>
      </c>
      <c r="BY42" s="37">
        <v>0.72</v>
      </c>
      <c r="BZ42" s="37">
        <v>0.72</v>
      </c>
      <c r="CA42" s="37">
        <v>0.72</v>
      </c>
      <c r="CB42" s="37">
        <v>0.71</v>
      </c>
      <c r="CC42" s="37">
        <v>0.7</v>
      </c>
      <c r="CD42" s="37">
        <v>0.7</v>
      </c>
      <c r="CE42" s="37">
        <v>0.69</v>
      </c>
      <c r="CF42" s="37">
        <v>0.69</v>
      </c>
      <c r="CG42" s="37">
        <v>0.68</v>
      </c>
      <c r="CH42" s="37">
        <v>0.67</v>
      </c>
      <c r="CI42" s="37">
        <v>0.67</v>
      </c>
      <c r="CJ42" s="37">
        <v>0.67</v>
      </c>
      <c r="CK42" s="37">
        <v>0.67</v>
      </c>
      <c r="CL42" s="37">
        <v>0.67</v>
      </c>
      <c r="CM42" s="37">
        <v>0.67</v>
      </c>
      <c r="CN42" s="37">
        <v>0.67</v>
      </c>
      <c r="CO42" s="37">
        <v>0.67</v>
      </c>
      <c r="CP42" s="37">
        <v>0.67</v>
      </c>
      <c r="CQ42" s="37">
        <v>0.67</v>
      </c>
      <c r="CS42" s="37"/>
      <c r="CT42" s="36" t="s">
        <v>199</v>
      </c>
      <c r="CU42" s="37">
        <v>0.78</v>
      </c>
      <c r="CV42" s="37">
        <v>0.79</v>
      </c>
      <c r="CW42" s="37">
        <v>0.79</v>
      </c>
      <c r="CX42" s="37">
        <v>0.79</v>
      </c>
      <c r="CY42" s="37">
        <v>0.78</v>
      </c>
      <c r="CZ42" s="37">
        <v>0.78</v>
      </c>
      <c r="DA42" s="37">
        <v>0.77</v>
      </c>
      <c r="DB42" s="37">
        <v>0.76</v>
      </c>
      <c r="DC42" s="37">
        <v>0.75</v>
      </c>
      <c r="DD42" s="37">
        <v>0.75</v>
      </c>
      <c r="DE42" s="37">
        <v>0.75</v>
      </c>
      <c r="DF42" s="37">
        <v>0.75</v>
      </c>
      <c r="DG42" s="37">
        <v>0.75</v>
      </c>
      <c r="DH42" s="37">
        <v>0.75</v>
      </c>
      <c r="DI42" s="37">
        <v>0.75</v>
      </c>
      <c r="DJ42" s="37">
        <v>0.75</v>
      </c>
      <c r="DK42" s="37">
        <v>0.75</v>
      </c>
      <c r="DL42" s="37">
        <v>0.75</v>
      </c>
      <c r="DM42" s="37">
        <v>0.75</v>
      </c>
      <c r="DN42" s="37">
        <v>0.75</v>
      </c>
      <c r="DO42" s="37">
        <v>0.75</v>
      </c>
      <c r="DQ42" s="37"/>
      <c r="DR42" s="36" t="s">
        <v>199</v>
      </c>
      <c r="DS42" s="37">
        <v>0.68</v>
      </c>
      <c r="DT42" s="37">
        <v>0.68</v>
      </c>
      <c r="DU42" s="37">
        <v>0.67</v>
      </c>
      <c r="DV42" s="37">
        <v>0.66</v>
      </c>
      <c r="DW42" s="37">
        <v>0.67</v>
      </c>
      <c r="DX42" s="37">
        <v>0.65</v>
      </c>
      <c r="DY42" s="37">
        <v>0.65</v>
      </c>
      <c r="DZ42" s="37">
        <v>0.65</v>
      </c>
      <c r="EA42" s="37">
        <v>0.65</v>
      </c>
      <c r="EB42" s="37">
        <v>0.64</v>
      </c>
      <c r="EC42" s="37">
        <v>0.65</v>
      </c>
      <c r="ED42" s="37">
        <v>0.64</v>
      </c>
      <c r="EE42" s="37">
        <v>0.64</v>
      </c>
      <c r="EF42" s="37">
        <v>0.64</v>
      </c>
      <c r="EG42" s="37">
        <v>0.64</v>
      </c>
      <c r="EH42" s="37">
        <v>0.64</v>
      </c>
      <c r="EI42" s="37">
        <v>0.64</v>
      </c>
      <c r="EJ42" s="37">
        <v>0.64</v>
      </c>
      <c r="EK42" s="37">
        <v>0.64</v>
      </c>
      <c r="EL42" s="37">
        <v>0.64</v>
      </c>
      <c r="EM42" s="37">
        <v>0.64</v>
      </c>
      <c r="EO42" s="37"/>
      <c r="EP42" s="36" t="s">
        <v>199</v>
      </c>
      <c r="EQ42" s="37">
        <v>0.55000000000000004</v>
      </c>
      <c r="ER42" s="37">
        <v>0.55000000000000004</v>
      </c>
      <c r="ES42" s="37">
        <v>0.55000000000000004</v>
      </c>
      <c r="ET42" s="37">
        <v>0.55000000000000004</v>
      </c>
      <c r="EU42" s="37">
        <v>0.54</v>
      </c>
      <c r="EV42" s="37">
        <v>0.53</v>
      </c>
      <c r="EW42" s="37">
        <v>0.52</v>
      </c>
      <c r="EX42" s="37">
        <v>0.51</v>
      </c>
      <c r="EY42" s="37">
        <v>0.5</v>
      </c>
      <c r="EZ42" s="37">
        <v>0.5</v>
      </c>
      <c r="FA42" s="37">
        <v>0.5</v>
      </c>
      <c r="FB42" s="37">
        <v>0.5</v>
      </c>
      <c r="FC42" s="37">
        <v>0.5</v>
      </c>
      <c r="FD42" s="37">
        <v>0.5</v>
      </c>
      <c r="FE42" s="37">
        <v>0.5</v>
      </c>
      <c r="FF42" s="37">
        <v>0.5</v>
      </c>
      <c r="FG42" s="37">
        <v>0.5</v>
      </c>
      <c r="FH42" s="37">
        <v>0.5</v>
      </c>
      <c r="FI42" s="37">
        <v>0.5</v>
      </c>
      <c r="FJ42" s="37">
        <v>0.5</v>
      </c>
      <c r="FK42" s="37">
        <v>0.5</v>
      </c>
    </row>
    <row r="43" spans="1:167" ht="14.5">
      <c r="A43" s="37"/>
      <c r="B43" s="36" t="s">
        <v>104</v>
      </c>
      <c r="C43" s="37">
        <v>0.4</v>
      </c>
      <c r="D43" s="37">
        <v>0.41</v>
      </c>
      <c r="E43" s="37">
        <v>0.42</v>
      </c>
      <c r="F43" s="37">
        <v>0.44</v>
      </c>
      <c r="G43" s="37">
        <v>0.45</v>
      </c>
      <c r="H43" s="37">
        <v>0.47</v>
      </c>
      <c r="I43" s="37">
        <v>0.49</v>
      </c>
      <c r="J43" s="37">
        <v>0.5</v>
      </c>
      <c r="K43" s="37">
        <v>0.51</v>
      </c>
      <c r="L43" s="37">
        <v>0.52</v>
      </c>
      <c r="M43" s="37">
        <v>0.53</v>
      </c>
      <c r="N43" s="37">
        <v>0.53</v>
      </c>
      <c r="O43" s="37">
        <v>0.53</v>
      </c>
      <c r="P43" s="37">
        <v>0.53</v>
      </c>
      <c r="Q43" s="37">
        <v>0.53</v>
      </c>
      <c r="R43" s="37">
        <v>0.53</v>
      </c>
      <c r="S43" s="37">
        <v>0.53</v>
      </c>
      <c r="T43" s="37">
        <v>0.53</v>
      </c>
      <c r="U43" s="37">
        <v>0.53</v>
      </c>
      <c r="V43" s="37">
        <v>0.53</v>
      </c>
      <c r="W43" s="37">
        <v>0.53</v>
      </c>
      <c r="Y43" s="37"/>
      <c r="Z43" s="36" t="s">
        <v>104</v>
      </c>
      <c r="AA43" s="37">
        <v>0.5</v>
      </c>
      <c r="AB43" s="37">
        <v>0.51</v>
      </c>
      <c r="AC43" s="37">
        <v>0.52</v>
      </c>
      <c r="AD43" s="37">
        <v>0.53</v>
      </c>
      <c r="AE43" s="37">
        <v>0.54</v>
      </c>
      <c r="AF43" s="37">
        <v>0.54</v>
      </c>
      <c r="AG43" s="37">
        <v>0.55000000000000004</v>
      </c>
      <c r="AH43" s="37">
        <v>0.55000000000000004</v>
      </c>
      <c r="AI43" s="37">
        <v>0.56000000000000005</v>
      </c>
      <c r="AJ43" s="37">
        <v>0.56000000000000005</v>
      </c>
      <c r="AK43" s="37">
        <v>0.56999999999999995</v>
      </c>
      <c r="AL43" s="37">
        <v>0.56999999999999995</v>
      </c>
      <c r="AM43" s="37">
        <v>0.56999999999999995</v>
      </c>
      <c r="AN43" s="37">
        <v>0.56999999999999995</v>
      </c>
      <c r="AO43" s="37">
        <v>0.56999999999999995</v>
      </c>
      <c r="AP43" s="37">
        <v>0.56999999999999995</v>
      </c>
      <c r="AQ43" s="37">
        <v>0.56999999999999995</v>
      </c>
      <c r="AR43" s="37">
        <v>0.56999999999999995</v>
      </c>
      <c r="AS43" s="37">
        <v>0.56999999999999995</v>
      </c>
      <c r="AT43" s="37">
        <v>0.56999999999999995</v>
      </c>
      <c r="AU43" s="37">
        <v>0.56999999999999995</v>
      </c>
      <c r="AW43" s="37"/>
      <c r="AX43" s="36" t="s">
        <v>104</v>
      </c>
      <c r="AY43" s="37">
        <v>0.48</v>
      </c>
      <c r="AZ43" s="37">
        <v>0.49</v>
      </c>
      <c r="BA43" s="37">
        <v>0.5</v>
      </c>
      <c r="BB43" s="37">
        <v>0.51</v>
      </c>
      <c r="BC43" s="37">
        <v>0.52</v>
      </c>
      <c r="BD43" s="37">
        <v>0.54</v>
      </c>
      <c r="BE43" s="37">
        <v>0.55000000000000004</v>
      </c>
      <c r="BF43" s="37">
        <v>0.56000000000000005</v>
      </c>
      <c r="BG43" s="37">
        <v>0.56999999999999995</v>
      </c>
      <c r="BH43" s="37">
        <v>0.57999999999999996</v>
      </c>
      <c r="BI43" s="37">
        <v>0.56999999999999995</v>
      </c>
      <c r="BJ43" s="37">
        <v>0.56999999999999995</v>
      </c>
      <c r="BK43" s="37">
        <v>0.56999999999999995</v>
      </c>
      <c r="BL43" s="37">
        <v>0.56999999999999995</v>
      </c>
      <c r="BM43" s="37">
        <v>0.56999999999999995</v>
      </c>
      <c r="BN43" s="37">
        <v>0.56999999999999995</v>
      </c>
      <c r="BO43" s="37">
        <v>0.56999999999999995</v>
      </c>
      <c r="BP43" s="37">
        <v>0.56999999999999995</v>
      </c>
      <c r="BQ43" s="37">
        <v>0.56999999999999995</v>
      </c>
      <c r="BR43" s="37">
        <v>0.56999999999999995</v>
      </c>
      <c r="BS43" s="37">
        <v>0.56999999999999995</v>
      </c>
      <c r="BU43" s="37"/>
      <c r="BV43" s="36" t="s">
        <v>104</v>
      </c>
      <c r="BW43" s="37">
        <v>0.5</v>
      </c>
      <c r="BX43" s="37">
        <v>0.51</v>
      </c>
      <c r="BY43" s="37">
        <v>0.52</v>
      </c>
      <c r="BZ43" s="37">
        <v>0.52</v>
      </c>
      <c r="CA43" s="37">
        <v>0.53</v>
      </c>
      <c r="CB43" s="37">
        <v>0.53</v>
      </c>
      <c r="CC43" s="37">
        <v>0.54</v>
      </c>
      <c r="CD43" s="37">
        <v>0.55000000000000004</v>
      </c>
      <c r="CE43" s="37">
        <v>0.56000000000000005</v>
      </c>
      <c r="CF43" s="37">
        <v>0.56999999999999995</v>
      </c>
      <c r="CG43" s="37">
        <v>0.56999999999999995</v>
      </c>
      <c r="CH43" s="37">
        <v>0.56999999999999995</v>
      </c>
      <c r="CI43" s="37">
        <v>0.56999999999999995</v>
      </c>
      <c r="CJ43" s="37">
        <v>0.56999999999999995</v>
      </c>
      <c r="CK43" s="37">
        <v>0.56999999999999995</v>
      </c>
      <c r="CL43" s="37">
        <v>0.56999999999999995</v>
      </c>
      <c r="CM43" s="37">
        <v>0.56999999999999995</v>
      </c>
      <c r="CN43" s="37">
        <v>0.56999999999999995</v>
      </c>
      <c r="CO43" s="37">
        <v>0.56999999999999995</v>
      </c>
      <c r="CP43" s="37">
        <v>0.56999999999999995</v>
      </c>
      <c r="CQ43" s="37">
        <v>0.56999999999999995</v>
      </c>
      <c r="CS43" s="37"/>
      <c r="CT43" s="36" t="s">
        <v>104</v>
      </c>
      <c r="CU43" s="37">
        <v>0.52</v>
      </c>
      <c r="CV43" s="37">
        <v>0.53</v>
      </c>
      <c r="CW43" s="37">
        <v>0.55000000000000004</v>
      </c>
      <c r="CX43" s="37">
        <v>0.56000000000000005</v>
      </c>
      <c r="CY43" s="37">
        <v>0.57999999999999996</v>
      </c>
      <c r="CZ43" s="37">
        <v>0.59</v>
      </c>
      <c r="DA43" s="37">
        <v>0.6</v>
      </c>
      <c r="DB43" s="37">
        <v>0.61</v>
      </c>
      <c r="DC43" s="37">
        <v>0.62</v>
      </c>
      <c r="DD43" s="37">
        <v>0.62</v>
      </c>
      <c r="DE43" s="37">
        <v>0.64</v>
      </c>
      <c r="DF43" s="37">
        <v>0.64</v>
      </c>
      <c r="DG43" s="37">
        <v>0.64</v>
      </c>
      <c r="DH43" s="37">
        <v>0.64</v>
      </c>
      <c r="DI43" s="37">
        <v>0.64</v>
      </c>
      <c r="DJ43" s="37">
        <v>0.64</v>
      </c>
      <c r="DK43" s="37">
        <v>0.64</v>
      </c>
      <c r="DL43" s="37">
        <v>0.64</v>
      </c>
      <c r="DM43" s="37">
        <v>0.64</v>
      </c>
      <c r="DN43" s="37">
        <v>0.64</v>
      </c>
      <c r="DO43" s="37">
        <v>0.64</v>
      </c>
      <c r="DQ43" s="37"/>
      <c r="DR43" s="36" t="s">
        <v>104</v>
      </c>
      <c r="DS43" s="37">
        <v>0.66</v>
      </c>
      <c r="DT43" s="37">
        <v>0.67</v>
      </c>
      <c r="DU43" s="37">
        <v>0.68</v>
      </c>
      <c r="DV43" s="37">
        <v>0.7</v>
      </c>
      <c r="DW43" s="37">
        <v>0.71</v>
      </c>
      <c r="DX43" s="37">
        <v>0.71</v>
      </c>
      <c r="DY43" s="37">
        <v>0.72</v>
      </c>
      <c r="DZ43" s="37">
        <v>0.74</v>
      </c>
      <c r="EA43" s="37">
        <v>0.74</v>
      </c>
      <c r="EB43" s="37">
        <v>0.76</v>
      </c>
      <c r="EC43" s="37">
        <v>0.77</v>
      </c>
      <c r="ED43" s="37">
        <v>0.77</v>
      </c>
      <c r="EE43" s="37">
        <v>0.77</v>
      </c>
      <c r="EF43" s="37">
        <v>0.77</v>
      </c>
      <c r="EG43" s="37">
        <v>0.77</v>
      </c>
      <c r="EH43" s="37">
        <v>0.77</v>
      </c>
      <c r="EI43" s="37">
        <v>0.77</v>
      </c>
      <c r="EJ43" s="37">
        <v>0.77</v>
      </c>
      <c r="EK43" s="37">
        <v>0.77</v>
      </c>
      <c r="EL43" s="37">
        <v>0.77</v>
      </c>
      <c r="EM43" s="37">
        <v>0.77</v>
      </c>
      <c r="EO43" s="37"/>
      <c r="EP43" s="36" t="s">
        <v>104</v>
      </c>
      <c r="EQ43" s="37">
        <v>0.6</v>
      </c>
      <c r="ER43" s="37">
        <v>0.61</v>
      </c>
      <c r="ES43" s="37">
        <v>0.62</v>
      </c>
      <c r="ET43" s="37">
        <v>0.63</v>
      </c>
      <c r="EU43" s="37">
        <v>0.64</v>
      </c>
      <c r="EV43" s="37">
        <v>0.65</v>
      </c>
      <c r="EW43" s="37">
        <v>0.66</v>
      </c>
      <c r="EX43" s="37">
        <v>0.66</v>
      </c>
      <c r="EY43" s="37">
        <v>0.66</v>
      </c>
      <c r="EZ43" s="37">
        <v>0.66</v>
      </c>
      <c r="FA43" s="37">
        <v>0.66</v>
      </c>
      <c r="FB43" s="37">
        <v>0.65</v>
      </c>
      <c r="FC43" s="37">
        <v>0.65</v>
      </c>
      <c r="FD43" s="37">
        <v>0.65</v>
      </c>
      <c r="FE43" s="37">
        <v>0.65</v>
      </c>
      <c r="FF43" s="37">
        <v>0.65</v>
      </c>
      <c r="FG43" s="37">
        <v>0.65</v>
      </c>
      <c r="FH43" s="37">
        <v>0.65</v>
      </c>
      <c r="FI43" s="37">
        <v>0.65</v>
      </c>
      <c r="FJ43" s="37">
        <v>0.65</v>
      </c>
      <c r="FK43" s="37">
        <v>0.65</v>
      </c>
    </row>
    <row r="44" spans="1:167" ht="14.5">
      <c r="A44" s="37"/>
      <c r="B44" s="36" t="s">
        <v>200</v>
      </c>
      <c r="C44" s="37">
        <v>0.86</v>
      </c>
      <c r="D44" s="37">
        <v>0.86</v>
      </c>
      <c r="E44" s="37">
        <v>0.86</v>
      </c>
      <c r="F44" s="37">
        <v>0.86</v>
      </c>
      <c r="G44" s="37">
        <v>0.86</v>
      </c>
      <c r="H44" s="37">
        <v>0.87</v>
      </c>
      <c r="I44" s="37">
        <v>0.87</v>
      </c>
      <c r="J44" s="37">
        <v>0.87</v>
      </c>
      <c r="K44" s="37">
        <v>0.87</v>
      </c>
      <c r="L44" s="37">
        <v>0.88</v>
      </c>
      <c r="M44" s="37">
        <v>0.88</v>
      </c>
      <c r="N44" s="37">
        <v>0.88</v>
      </c>
      <c r="O44" s="37">
        <v>0.88</v>
      </c>
      <c r="P44" s="37">
        <v>0.88</v>
      </c>
      <c r="Q44" s="37">
        <v>0.88</v>
      </c>
      <c r="R44" s="37">
        <v>0.88</v>
      </c>
      <c r="S44" s="37">
        <v>0.88</v>
      </c>
      <c r="T44" s="37">
        <v>0.88</v>
      </c>
      <c r="U44" s="37">
        <v>0.88</v>
      </c>
      <c r="V44" s="37">
        <v>0.88</v>
      </c>
      <c r="W44" s="37">
        <v>0.88</v>
      </c>
      <c r="Y44" s="37"/>
      <c r="Z44" s="36" t="s">
        <v>200</v>
      </c>
      <c r="AA44" s="37">
        <v>0.86</v>
      </c>
      <c r="AB44" s="37">
        <v>0.86</v>
      </c>
      <c r="AC44" s="37">
        <v>0.87</v>
      </c>
      <c r="AD44" s="37">
        <v>0.87</v>
      </c>
      <c r="AE44" s="37">
        <v>0.86</v>
      </c>
      <c r="AF44" s="37">
        <v>0.87</v>
      </c>
      <c r="AG44" s="37">
        <v>0.86</v>
      </c>
      <c r="AH44" s="37">
        <v>0.86</v>
      </c>
      <c r="AI44" s="37">
        <v>0.86</v>
      </c>
      <c r="AJ44" s="37">
        <v>0.87</v>
      </c>
      <c r="AK44" s="37">
        <v>0.87</v>
      </c>
      <c r="AL44" s="37">
        <v>0.87</v>
      </c>
      <c r="AM44" s="37">
        <v>0.87</v>
      </c>
      <c r="AN44" s="37">
        <v>0.87</v>
      </c>
      <c r="AO44" s="37">
        <v>0.87</v>
      </c>
      <c r="AP44" s="37">
        <v>0.87</v>
      </c>
      <c r="AQ44" s="37">
        <v>0.87</v>
      </c>
      <c r="AR44" s="37">
        <v>0.87</v>
      </c>
      <c r="AS44" s="37">
        <v>0.87</v>
      </c>
      <c r="AT44" s="37">
        <v>0.87</v>
      </c>
      <c r="AU44" s="37">
        <v>0.87</v>
      </c>
      <c r="AW44" s="37"/>
      <c r="AX44" s="36" t="s">
        <v>200</v>
      </c>
      <c r="AY44" s="37">
        <v>0.75</v>
      </c>
      <c r="AZ44" s="37">
        <v>0.75</v>
      </c>
      <c r="BA44" s="37">
        <v>0.76</v>
      </c>
      <c r="BB44" s="37">
        <v>0.76</v>
      </c>
      <c r="BC44" s="37">
        <v>0.76</v>
      </c>
      <c r="BD44" s="37">
        <v>0.77</v>
      </c>
      <c r="BE44" s="37">
        <v>0.77</v>
      </c>
      <c r="BF44" s="37">
        <v>0.76</v>
      </c>
      <c r="BG44" s="37">
        <v>0.76</v>
      </c>
      <c r="BH44" s="37">
        <v>0.76</v>
      </c>
      <c r="BI44" s="37">
        <v>0.76</v>
      </c>
      <c r="BJ44" s="37">
        <v>0.76</v>
      </c>
      <c r="BK44" s="37">
        <v>0.76</v>
      </c>
      <c r="BL44" s="37">
        <v>0.76</v>
      </c>
      <c r="BM44" s="37">
        <v>0.76</v>
      </c>
      <c r="BN44" s="37">
        <v>0.76</v>
      </c>
      <c r="BO44" s="37">
        <v>0.76</v>
      </c>
      <c r="BP44" s="37">
        <v>0.76</v>
      </c>
      <c r="BQ44" s="37">
        <v>0.76</v>
      </c>
      <c r="BR44" s="37">
        <v>0.76</v>
      </c>
      <c r="BS44" s="37">
        <v>0.76</v>
      </c>
      <c r="BU44" s="37"/>
      <c r="BV44" s="36" t="s">
        <v>200</v>
      </c>
      <c r="BW44" s="37">
        <v>0.79</v>
      </c>
      <c r="BX44" s="37">
        <v>0.79</v>
      </c>
      <c r="BY44" s="37">
        <v>0.79</v>
      </c>
      <c r="BZ44" s="37">
        <v>0.79</v>
      </c>
      <c r="CA44" s="37">
        <v>0.79</v>
      </c>
      <c r="CB44" s="37">
        <v>0.79</v>
      </c>
      <c r="CC44" s="37">
        <v>0.79</v>
      </c>
      <c r="CD44" s="37">
        <v>0.79</v>
      </c>
      <c r="CE44" s="37">
        <v>0.78</v>
      </c>
      <c r="CF44" s="37">
        <v>0.77</v>
      </c>
      <c r="CG44" s="37">
        <v>0.77</v>
      </c>
      <c r="CH44" s="37">
        <v>0.76</v>
      </c>
      <c r="CI44" s="37">
        <v>0.76</v>
      </c>
      <c r="CJ44" s="37">
        <v>0.76</v>
      </c>
      <c r="CK44" s="37">
        <v>0.76</v>
      </c>
      <c r="CL44" s="37">
        <v>0.76</v>
      </c>
      <c r="CM44" s="37">
        <v>0.76</v>
      </c>
      <c r="CN44" s="37">
        <v>0.76</v>
      </c>
      <c r="CO44" s="37">
        <v>0.76</v>
      </c>
      <c r="CP44" s="37">
        <v>0.76</v>
      </c>
      <c r="CQ44" s="37">
        <v>0.76</v>
      </c>
      <c r="CS44" s="37"/>
      <c r="CT44" s="36" t="s">
        <v>200</v>
      </c>
      <c r="CU44" s="37">
        <v>0.86</v>
      </c>
      <c r="CV44" s="37">
        <v>0.87</v>
      </c>
      <c r="CW44" s="37">
        <v>0.87</v>
      </c>
      <c r="CX44" s="37">
        <v>0.87</v>
      </c>
      <c r="CY44" s="37">
        <v>0.87</v>
      </c>
      <c r="CZ44" s="37">
        <v>0.87</v>
      </c>
      <c r="DA44" s="37">
        <v>0.87</v>
      </c>
      <c r="DB44" s="37">
        <v>0.87</v>
      </c>
      <c r="DC44" s="37">
        <v>0.87</v>
      </c>
      <c r="DD44" s="37">
        <v>0.87</v>
      </c>
      <c r="DE44" s="37">
        <v>0.87</v>
      </c>
      <c r="DF44" s="37">
        <v>0.87</v>
      </c>
      <c r="DG44" s="37">
        <v>0.87</v>
      </c>
      <c r="DH44" s="37">
        <v>0.87</v>
      </c>
      <c r="DI44" s="37">
        <v>0.87</v>
      </c>
      <c r="DJ44" s="37">
        <v>0.87</v>
      </c>
      <c r="DK44" s="37">
        <v>0.87</v>
      </c>
      <c r="DL44" s="37">
        <v>0.87</v>
      </c>
      <c r="DM44" s="37">
        <v>0.87</v>
      </c>
      <c r="DN44" s="37">
        <v>0.87</v>
      </c>
      <c r="DO44" s="37">
        <v>0.87</v>
      </c>
      <c r="DQ44" s="37"/>
      <c r="DR44" s="36" t="s">
        <v>200</v>
      </c>
      <c r="DS44" s="37">
        <v>0.85</v>
      </c>
      <c r="DT44" s="37">
        <v>0.86</v>
      </c>
      <c r="DU44" s="37">
        <v>0.85</v>
      </c>
      <c r="DV44" s="37">
        <v>0.86</v>
      </c>
      <c r="DW44" s="37">
        <v>0.86</v>
      </c>
      <c r="DX44" s="37">
        <v>0.86</v>
      </c>
      <c r="DY44" s="37">
        <v>0.86</v>
      </c>
      <c r="DZ44" s="37">
        <v>0.87</v>
      </c>
      <c r="EA44" s="37">
        <v>0.87</v>
      </c>
      <c r="EB44" s="37">
        <v>0.88</v>
      </c>
      <c r="EC44" s="37">
        <v>0.88</v>
      </c>
      <c r="ED44" s="37">
        <v>0.88</v>
      </c>
      <c r="EE44" s="37">
        <v>0.88</v>
      </c>
      <c r="EF44" s="37">
        <v>0.88</v>
      </c>
      <c r="EG44" s="37">
        <v>0.88</v>
      </c>
      <c r="EH44" s="37">
        <v>0.88</v>
      </c>
      <c r="EI44" s="37">
        <v>0.88</v>
      </c>
      <c r="EJ44" s="37">
        <v>0.88</v>
      </c>
      <c r="EK44" s="37">
        <v>0.88</v>
      </c>
      <c r="EL44" s="37">
        <v>0.88</v>
      </c>
      <c r="EM44" s="37">
        <v>0.88</v>
      </c>
      <c r="EO44" s="37"/>
      <c r="EP44" s="36" t="s">
        <v>200</v>
      </c>
      <c r="EQ44" s="37">
        <v>0.77</v>
      </c>
      <c r="ER44" s="37">
        <v>0.78</v>
      </c>
      <c r="ES44" s="37">
        <v>0.78</v>
      </c>
      <c r="ET44" s="37">
        <v>0.79</v>
      </c>
      <c r="EU44" s="37">
        <v>0.79</v>
      </c>
      <c r="EV44" s="37">
        <v>0.8</v>
      </c>
      <c r="EW44" s="37">
        <v>0.8</v>
      </c>
      <c r="EX44" s="37">
        <v>0.8</v>
      </c>
      <c r="EY44" s="37">
        <v>0.79</v>
      </c>
      <c r="EZ44" s="37">
        <v>0.78</v>
      </c>
      <c r="FA44" s="37">
        <v>0.77</v>
      </c>
      <c r="FB44" s="37">
        <v>0.76</v>
      </c>
      <c r="FC44" s="37">
        <v>0.76</v>
      </c>
      <c r="FD44" s="37">
        <v>0.76</v>
      </c>
      <c r="FE44" s="37">
        <v>0.76</v>
      </c>
      <c r="FF44" s="37">
        <v>0.76</v>
      </c>
      <c r="FG44" s="37">
        <v>0.76</v>
      </c>
      <c r="FH44" s="37">
        <v>0.76</v>
      </c>
      <c r="FI44" s="37">
        <v>0.76</v>
      </c>
      <c r="FJ44" s="37">
        <v>0.76</v>
      </c>
      <c r="FK44" s="37">
        <v>0.76</v>
      </c>
    </row>
    <row r="45" spans="1:167" ht="14.5">
      <c r="A45" s="37"/>
      <c r="B45" s="36" t="s">
        <v>201</v>
      </c>
      <c r="C45" s="37">
        <v>0.82</v>
      </c>
      <c r="D45" s="37">
        <v>0.83</v>
      </c>
      <c r="E45" s="37">
        <v>0.83</v>
      </c>
      <c r="F45" s="37">
        <v>0.84</v>
      </c>
      <c r="G45" s="37">
        <v>0.84</v>
      </c>
      <c r="H45" s="37">
        <v>0.85</v>
      </c>
      <c r="I45" s="37">
        <v>0.85</v>
      </c>
      <c r="J45" s="37">
        <v>0.86</v>
      </c>
      <c r="K45" s="37">
        <v>0.86</v>
      </c>
      <c r="L45" s="37">
        <v>0.87</v>
      </c>
      <c r="M45" s="37">
        <v>0.87</v>
      </c>
      <c r="N45" s="37">
        <v>0.87</v>
      </c>
      <c r="O45" s="37">
        <v>0.87</v>
      </c>
      <c r="P45" s="37">
        <v>0.87</v>
      </c>
      <c r="Q45" s="37">
        <v>0.87</v>
      </c>
      <c r="R45" s="37">
        <v>0.87</v>
      </c>
      <c r="S45" s="37">
        <v>0.87</v>
      </c>
      <c r="T45" s="37">
        <v>0.87</v>
      </c>
      <c r="U45" s="37">
        <v>0.87</v>
      </c>
      <c r="V45" s="37">
        <v>0.87</v>
      </c>
      <c r="W45" s="37">
        <v>0.87</v>
      </c>
      <c r="Y45" s="37"/>
      <c r="Z45" s="36" t="s">
        <v>201</v>
      </c>
      <c r="AA45" s="37">
        <v>0.83</v>
      </c>
      <c r="AB45" s="37">
        <v>0.83</v>
      </c>
      <c r="AC45" s="37">
        <v>0.83</v>
      </c>
      <c r="AD45" s="37">
        <v>0.84</v>
      </c>
      <c r="AE45" s="37">
        <v>0.84</v>
      </c>
      <c r="AF45" s="37">
        <v>0.84</v>
      </c>
      <c r="AG45" s="37">
        <v>0.84</v>
      </c>
      <c r="AH45" s="37">
        <v>0.85</v>
      </c>
      <c r="AI45" s="37">
        <v>0.85</v>
      </c>
      <c r="AJ45" s="37">
        <v>0.84</v>
      </c>
      <c r="AK45" s="37">
        <v>0.84</v>
      </c>
      <c r="AL45" s="37">
        <v>0.85</v>
      </c>
      <c r="AM45" s="37">
        <v>0.85</v>
      </c>
      <c r="AN45" s="37">
        <v>0.85</v>
      </c>
      <c r="AO45" s="37">
        <v>0.85</v>
      </c>
      <c r="AP45" s="37">
        <v>0.85</v>
      </c>
      <c r="AQ45" s="37">
        <v>0.85</v>
      </c>
      <c r="AR45" s="37">
        <v>0.85</v>
      </c>
      <c r="AS45" s="37">
        <v>0.85</v>
      </c>
      <c r="AT45" s="37">
        <v>0.85</v>
      </c>
      <c r="AU45" s="37">
        <v>0.85</v>
      </c>
      <c r="AW45" s="37"/>
      <c r="AX45" s="36" t="s">
        <v>201</v>
      </c>
      <c r="AY45" s="37">
        <v>0.74</v>
      </c>
      <c r="AZ45" s="37">
        <v>0.74</v>
      </c>
      <c r="BA45" s="37">
        <v>0.74</v>
      </c>
      <c r="BB45" s="37">
        <v>0.74</v>
      </c>
      <c r="BC45" s="37">
        <v>0.75</v>
      </c>
      <c r="BD45" s="37">
        <v>0.77</v>
      </c>
      <c r="BE45" s="37">
        <v>0.77</v>
      </c>
      <c r="BF45" s="37">
        <v>0.78</v>
      </c>
      <c r="BG45" s="37">
        <v>0.78</v>
      </c>
      <c r="BH45" s="37">
        <v>0.78</v>
      </c>
      <c r="BI45" s="37">
        <v>0.76</v>
      </c>
      <c r="BJ45" s="37">
        <v>0.77</v>
      </c>
      <c r="BK45" s="37">
        <v>0.77</v>
      </c>
      <c r="BL45" s="37">
        <v>0.77</v>
      </c>
      <c r="BM45" s="37">
        <v>0.77</v>
      </c>
      <c r="BN45" s="37">
        <v>0.77</v>
      </c>
      <c r="BO45" s="37">
        <v>0.77</v>
      </c>
      <c r="BP45" s="37">
        <v>0.77</v>
      </c>
      <c r="BQ45" s="37">
        <v>0.77</v>
      </c>
      <c r="BR45" s="37">
        <v>0.77</v>
      </c>
      <c r="BS45" s="37">
        <v>0.77</v>
      </c>
      <c r="BU45" s="37"/>
      <c r="BV45" s="36" t="s">
        <v>201</v>
      </c>
      <c r="BW45" s="37">
        <v>0.78</v>
      </c>
      <c r="BX45" s="37">
        <v>0.78</v>
      </c>
      <c r="BY45" s="37">
        <v>0.78</v>
      </c>
      <c r="BZ45" s="37">
        <v>0.78</v>
      </c>
      <c r="CA45" s="37">
        <v>0.79</v>
      </c>
      <c r="CB45" s="37">
        <v>0.79</v>
      </c>
      <c r="CC45" s="37">
        <v>0.79</v>
      </c>
      <c r="CD45" s="37">
        <v>0.79</v>
      </c>
      <c r="CE45" s="37">
        <v>0.79</v>
      </c>
      <c r="CF45" s="37">
        <v>0.78</v>
      </c>
      <c r="CG45" s="37">
        <v>0.77</v>
      </c>
      <c r="CH45" s="37">
        <v>0.77</v>
      </c>
      <c r="CI45" s="37">
        <v>0.77</v>
      </c>
      <c r="CJ45" s="37">
        <v>0.77</v>
      </c>
      <c r="CK45" s="37">
        <v>0.77</v>
      </c>
      <c r="CL45" s="37">
        <v>0.77</v>
      </c>
      <c r="CM45" s="37">
        <v>0.77</v>
      </c>
      <c r="CN45" s="37">
        <v>0.77</v>
      </c>
      <c r="CO45" s="37">
        <v>0.77</v>
      </c>
      <c r="CP45" s="37">
        <v>0.77</v>
      </c>
      <c r="CQ45" s="37">
        <v>0.77</v>
      </c>
      <c r="CS45" s="37"/>
      <c r="CT45" s="36" t="s">
        <v>201</v>
      </c>
      <c r="CU45" s="37">
        <v>0.86</v>
      </c>
      <c r="CV45" s="37">
        <v>0.86</v>
      </c>
      <c r="CW45" s="37">
        <v>0.87</v>
      </c>
      <c r="CX45" s="37">
        <v>0.87</v>
      </c>
      <c r="CY45" s="37">
        <v>0.87</v>
      </c>
      <c r="CZ45" s="37">
        <v>0.87</v>
      </c>
      <c r="DA45" s="37">
        <v>0.87</v>
      </c>
      <c r="DB45" s="37">
        <v>0.88</v>
      </c>
      <c r="DC45" s="37">
        <v>0.88</v>
      </c>
      <c r="DD45" s="37">
        <v>0.88</v>
      </c>
      <c r="DE45" s="37">
        <v>0.88</v>
      </c>
      <c r="DF45" s="37">
        <v>0.88</v>
      </c>
      <c r="DG45" s="37">
        <v>0.88</v>
      </c>
      <c r="DH45" s="37">
        <v>0.88</v>
      </c>
      <c r="DI45" s="37">
        <v>0.88</v>
      </c>
      <c r="DJ45" s="37">
        <v>0.88</v>
      </c>
      <c r="DK45" s="37">
        <v>0.88</v>
      </c>
      <c r="DL45" s="37">
        <v>0.88</v>
      </c>
      <c r="DM45" s="37">
        <v>0.88</v>
      </c>
      <c r="DN45" s="37">
        <v>0.88</v>
      </c>
      <c r="DO45" s="37">
        <v>0.88</v>
      </c>
      <c r="DQ45" s="37"/>
      <c r="DR45" s="36" t="s">
        <v>201</v>
      </c>
      <c r="DS45" s="37">
        <v>0.85</v>
      </c>
      <c r="DT45" s="37">
        <v>0.85</v>
      </c>
      <c r="DU45" s="37">
        <v>0.85</v>
      </c>
      <c r="DV45" s="37">
        <v>0.85</v>
      </c>
      <c r="DW45" s="37">
        <v>0.86</v>
      </c>
      <c r="DX45" s="37">
        <v>0.86</v>
      </c>
      <c r="DY45" s="37">
        <v>0.86</v>
      </c>
      <c r="DZ45" s="37">
        <v>0.87</v>
      </c>
      <c r="EA45" s="37">
        <v>0.88</v>
      </c>
      <c r="EB45" s="37">
        <v>0.88</v>
      </c>
      <c r="EC45" s="37">
        <v>0.89</v>
      </c>
      <c r="ED45" s="37">
        <v>0.89</v>
      </c>
      <c r="EE45" s="37">
        <v>0.89</v>
      </c>
      <c r="EF45" s="37">
        <v>0.89</v>
      </c>
      <c r="EG45" s="37">
        <v>0.89</v>
      </c>
      <c r="EH45" s="37">
        <v>0.89</v>
      </c>
      <c r="EI45" s="37">
        <v>0.89</v>
      </c>
      <c r="EJ45" s="37">
        <v>0.89</v>
      </c>
      <c r="EK45" s="37">
        <v>0.89</v>
      </c>
      <c r="EL45" s="37">
        <v>0.89</v>
      </c>
      <c r="EM45" s="37">
        <v>0.89</v>
      </c>
      <c r="EO45" s="37"/>
      <c r="EP45" s="36" t="s">
        <v>201</v>
      </c>
      <c r="EQ45" s="37">
        <v>0.76</v>
      </c>
      <c r="ER45" s="37">
        <v>0.76</v>
      </c>
      <c r="ES45" s="37">
        <v>0.77</v>
      </c>
      <c r="ET45" s="37">
        <v>0.77</v>
      </c>
      <c r="EU45" s="37">
        <v>0.78</v>
      </c>
      <c r="EV45" s="37">
        <v>0.78</v>
      </c>
      <c r="EW45" s="37">
        <v>0.79</v>
      </c>
      <c r="EX45" s="37">
        <v>0.79</v>
      </c>
      <c r="EY45" s="37">
        <v>0.79</v>
      </c>
      <c r="EZ45" s="37">
        <v>0.78</v>
      </c>
      <c r="FA45" s="37">
        <v>0.78</v>
      </c>
      <c r="FB45" s="37">
        <v>0.77</v>
      </c>
      <c r="FC45" s="37">
        <v>0.77</v>
      </c>
      <c r="FD45" s="37">
        <v>0.77</v>
      </c>
      <c r="FE45" s="37">
        <v>0.77</v>
      </c>
      <c r="FF45" s="37">
        <v>0.77</v>
      </c>
      <c r="FG45" s="37">
        <v>0.77</v>
      </c>
      <c r="FH45" s="37">
        <v>0.77</v>
      </c>
      <c r="FI45" s="37">
        <v>0.77</v>
      </c>
      <c r="FJ45" s="37">
        <v>0.77</v>
      </c>
      <c r="FK45" s="37">
        <v>0.77</v>
      </c>
    </row>
    <row r="46" spans="1:167" ht="14.5">
      <c r="A46" s="37"/>
      <c r="B46" s="36" t="s">
        <v>202</v>
      </c>
      <c r="C46" s="37">
        <v>0.96</v>
      </c>
      <c r="D46" s="37">
        <v>0.96</v>
      </c>
      <c r="E46" s="37">
        <v>0.96</v>
      </c>
      <c r="F46" s="37">
        <v>0.97</v>
      </c>
      <c r="G46" s="37">
        <v>0.97</v>
      </c>
      <c r="H46" s="37">
        <v>0.98</v>
      </c>
      <c r="I46" s="37">
        <v>0.98</v>
      </c>
      <c r="J46" s="37">
        <v>0.97</v>
      </c>
      <c r="K46" s="37">
        <v>0.97</v>
      </c>
      <c r="L46" s="37">
        <v>0.97</v>
      </c>
      <c r="M46" s="37">
        <v>0.97</v>
      </c>
      <c r="N46" s="37">
        <v>0.97</v>
      </c>
      <c r="O46" s="37">
        <v>0.97</v>
      </c>
      <c r="P46" s="37">
        <v>0.97</v>
      </c>
      <c r="Q46" s="37">
        <v>0.97</v>
      </c>
      <c r="R46" s="37">
        <v>0.97</v>
      </c>
      <c r="S46" s="37">
        <v>0.97</v>
      </c>
      <c r="T46" s="37">
        <v>0.97</v>
      </c>
      <c r="U46" s="37">
        <v>0.97</v>
      </c>
      <c r="V46" s="37">
        <v>0.97</v>
      </c>
      <c r="W46" s="37">
        <v>0.97</v>
      </c>
      <c r="Y46" s="37"/>
      <c r="Z46" s="36" t="s">
        <v>202</v>
      </c>
      <c r="AA46" s="37">
        <v>0.98</v>
      </c>
      <c r="AB46" s="37">
        <v>0.98</v>
      </c>
      <c r="AC46" s="37">
        <v>0.98</v>
      </c>
      <c r="AD46" s="37">
        <v>0.98</v>
      </c>
      <c r="AE46" s="37">
        <v>0.98</v>
      </c>
      <c r="AF46" s="37">
        <v>0.98</v>
      </c>
      <c r="AG46" s="37">
        <v>0.98</v>
      </c>
      <c r="AH46" s="37">
        <v>0.98</v>
      </c>
      <c r="AI46" s="37">
        <v>0.98</v>
      </c>
      <c r="AJ46" s="37">
        <v>0.98</v>
      </c>
      <c r="AK46" s="37">
        <v>0.97</v>
      </c>
      <c r="AL46" s="37">
        <v>0.97</v>
      </c>
      <c r="AM46" s="37">
        <v>0.97</v>
      </c>
      <c r="AN46" s="37">
        <v>0.97</v>
      </c>
      <c r="AO46" s="37">
        <v>0.97</v>
      </c>
      <c r="AP46" s="37">
        <v>0.97</v>
      </c>
      <c r="AQ46" s="37">
        <v>0.97</v>
      </c>
      <c r="AR46" s="37">
        <v>0.97</v>
      </c>
      <c r="AS46" s="37">
        <v>0.97</v>
      </c>
      <c r="AT46" s="37">
        <v>0.97</v>
      </c>
      <c r="AU46" s="37">
        <v>0.97</v>
      </c>
      <c r="AW46" s="37"/>
      <c r="AX46" s="36" t="s">
        <v>202</v>
      </c>
      <c r="AY46" s="37">
        <v>0.9</v>
      </c>
      <c r="AZ46" s="37">
        <v>0.89</v>
      </c>
      <c r="BA46" s="37">
        <v>0.89</v>
      </c>
      <c r="BB46" s="37">
        <v>0.89</v>
      </c>
      <c r="BC46" s="37">
        <v>0.88</v>
      </c>
      <c r="BD46" s="37">
        <v>0.88</v>
      </c>
      <c r="BE46" s="37">
        <v>0.87</v>
      </c>
      <c r="BF46" s="37">
        <v>0.86</v>
      </c>
      <c r="BG46" s="37">
        <v>0.86</v>
      </c>
      <c r="BH46" s="37">
        <v>0.86</v>
      </c>
      <c r="BI46" s="37">
        <v>0.86</v>
      </c>
      <c r="BJ46" s="37">
        <v>0.86</v>
      </c>
      <c r="BK46" s="37">
        <v>0.86</v>
      </c>
      <c r="BL46" s="37">
        <v>0.86</v>
      </c>
      <c r="BM46" s="37">
        <v>0.86</v>
      </c>
      <c r="BN46" s="37">
        <v>0.86</v>
      </c>
      <c r="BO46" s="37">
        <v>0.86</v>
      </c>
      <c r="BP46" s="37">
        <v>0.86</v>
      </c>
      <c r="BQ46" s="37">
        <v>0.86</v>
      </c>
      <c r="BR46" s="37">
        <v>0.86</v>
      </c>
      <c r="BS46" s="37">
        <v>0.86</v>
      </c>
      <c r="BU46" s="37"/>
      <c r="BV46" s="36" t="s">
        <v>202</v>
      </c>
      <c r="BW46" s="37">
        <v>0.98</v>
      </c>
      <c r="BX46" s="37">
        <v>0.98</v>
      </c>
      <c r="BY46" s="37">
        <v>0.98</v>
      </c>
      <c r="BZ46" s="37">
        <v>0.97</v>
      </c>
      <c r="CA46" s="37">
        <v>0.97</v>
      </c>
      <c r="CB46" s="37">
        <v>0.97</v>
      </c>
      <c r="CC46" s="37">
        <v>0.97</v>
      </c>
      <c r="CD46" s="37">
        <v>0.97</v>
      </c>
      <c r="CE46" s="37">
        <v>0.97</v>
      </c>
      <c r="CF46" s="37">
        <v>0.97</v>
      </c>
      <c r="CG46" s="37">
        <v>0.97</v>
      </c>
      <c r="CH46" s="37">
        <v>0.97</v>
      </c>
      <c r="CI46" s="37">
        <v>0.97</v>
      </c>
      <c r="CJ46" s="37">
        <v>0.97</v>
      </c>
      <c r="CK46" s="37">
        <v>0.97</v>
      </c>
      <c r="CL46" s="37">
        <v>0.97</v>
      </c>
      <c r="CM46" s="37">
        <v>0.97</v>
      </c>
      <c r="CN46" s="37">
        <v>0.97</v>
      </c>
      <c r="CO46" s="37">
        <v>0.97</v>
      </c>
      <c r="CP46" s="37">
        <v>0.97</v>
      </c>
      <c r="CQ46" s="37">
        <v>0.97</v>
      </c>
      <c r="CS46" s="37"/>
      <c r="CT46" s="36" t="s">
        <v>202</v>
      </c>
      <c r="CU46" s="37">
        <v>0.96</v>
      </c>
      <c r="CV46" s="37">
        <v>0.96</v>
      </c>
      <c r="CW46" s="37">
        <v>0.96</v>
      </c>
      <c r="CX46" s="37">
        <v>0.96</v>
      </c>
      <c r="CY46" s="37">
        <v>0.95</v>
      </c>
      <c r="CZ46" s="37">
        <v>0.95</v>
      </c>
      <c r="DA46" s="37">
        <v>0.95</v>
      </c>
      <c r="DB46" s="37">
        <v>0.95</v>
      </c>
      <c r="DC46" s="37">
        <v>0.95</v>
      </c>
      <c r="DD46" s="37">
        <v>0.96</v>
      </c>
      <c r="DE46" s="37">
        <v>0.96</v>
      </c>
      <c r="DF46" s="37">
        <v>0.96</v>
      </c>
      <c r="DG46" s="37">
        <v>0.96</v>
      </c>
      <c r="DH46" s="37">
        <v>0.96</v>
      </c>
      <c r="DI46" s="37">
        <v>0.96</v>
      </c>
      <c r="DJ46" s="37">
        <v>0.96</v>
      </c>
      <c r="DK46" s="37">
        <v>0.96</v>
      </c>
      <c r="DL46" s="37">
        <v>0.96</v>
      </c>
      <c r="DM46" s="37">
        <v>0.96</v>
      </c>
      <c r="DN46" s="37">
        <v>0.96</v>
      </c>
      <c r="DO46" s="37">
        <v>0.96</v>
      </c>
      <c r="DQ46" s="37"/>
      <c r="DR46" s="36" t="s">
        <v>202</v>
      </c>
      <c r="DS46" s="37">
        <v>0.91</v>
      </c>
      <c r="DT46" s="37">
        <v>0.91</v>
      </c>
      <c r="DU46" s="37">
        <v>0.91</v>
      </c>
      <c r="DV46" s="37">
        <v>0.91</v>
      </c>
      <c r="DW46" s="37">
        <v>0.91</v>
      </c>
      <c r="DX46" s="37">
        <v>0.9</v>
      </c>
      <c r="DY46" s="37">
        <v>0.9</v>
      </c>
      <c r="DZ46" s="37">
        <v>0.89</v>
      </c>
      <c r="EA46" s="37">
        <v>0.89</v>
      </c>
      <c r="EB46" s="37">
        <v>0.9</v>
      </c>
      <c r="EC46" s="37">
        <v>0.9</v>
      </c>
      <c r="ED46" s="37">
        <v>0.9</v>
      </c>
      <c r="EE46" s="37">
        <v>0.9</v>
      </c>
      <c r="EF46" s="37">
        <v>0.9</v>
      </c>
      <c r="EG46" s="37">
        <v>0.9</v>
      </c>
      <c r="EH46" s="37">
        <v>0.9</v>
      </c>
      <c r="EI46" s="37">
        <v>0.9</v>
      </c>
      <c r="EJ46" s="37">
        <v>0.9</v>
      </c>
      <c r="EK46" s="37">
        <v>0.9</v>
      </c>
      <c r="EL46" s="37">
        <v>0.9</v>
      </c>
      <c r="EM46" s="37">
        <v>0.9</v>
      </c>
      <c r="EO46" s="37"/>
      <c r="EP46" s="36" t="s">
        <v>202</v>
      </c>
      <c r="EQ46" s="37">
        <v>0.9</v>
      </c>
      <c r="ER46" s="37">
        <v>0.9</v>
      </c>
      <c r="ES46" s="37">
        <v>0.9</v>
      </c>
      <c r="ET46" s="37">
        <v>0.89</v>
      </c>
      <c r="EU46" s="37">
        <v>0.89</v>
      </c>
      <c r="EV46" s="37">
        <v>0.88</v>
      </c>
      <c r="EW46" s="37">
        <v>0.88</v>
      </c>
      <c r="EX46" s="37">
        <v>0.88</v>
      </c>
      <c r="EY46" s="37">
        <v>0.88</v>
      </c>
      <c r="EZ46" s="37">
        <v>0.88</v>
      </c>
      <c r="FA46" s="37">
        <v>0.88</v>
      </c>
      <c r="FB46" s="37">
        <v>0.88</v>
      </c>
      <c r="FC46" s="37">
        <v>0.88</v>
      </c>
      <c r="FD46" s="37">
        <v>0.88</v>
      </c>
      <c r="FE46" s="37">
        <v>0.88</v>
      </c>
      <c r="FF46" s="37">
        <v>0.88</v>
      </c>
      <c r="FG46" s="37">
        <v>0.88</v>
      </c>
      <c r="FH46" s="37">
        <v>0.88</v>
      </c>
      <c r="FI46" s="37">
        <v>0.88</v>
      </c>
      <c r="FJ46" s="37">
        <v>0.88</v>
      </c>
      <c r="FK46" s="37">
        <v>0.88</v>
      </c>
    </row>
    <row r="47" spans="1:167" ht="15.5">
      <c r="A47" s="37"/>
      <c r="B47" s="21" t="s">
        <v>203</v>
      </c>
      <c r="C47" s="37">
        <v>12.75</v>
      </c>
      <c r="D47" s="37">
        <v>13.24</v>
      </c>
      <c r="E47" s="37">
        <v>13.71</v>
      </c>
      <c r="F47" s="37">
        <v>14.2</v>
      </c>
      <c r="G47" s="37">
        <v>14.65</v>
      </c>
      <c r="H47" s="37">
        <v>15.25</v>
      </c>
      <c r="I47" s="37">
        <v>15.65</v>
      </c>
      <c r="J47" s="37">
        <v>15.87</v>
      </c>
      <c r="K47" s="37">
        <v>16.07</v>
      </c>
      <c r="L47" s="37">
        <v>16.22</v>
      </c>
      <c r="M47" s="37">
        <v>16.46</v>
      </c>
      <c r="N47" s="37">
        <v>16.79</v>
      </c>
      <c r="O47" s="37">
        <v>17.239999999999998</v>
      </c>
      <c r="P47" s="37">
        <v>17.670000000000002</v>
      </c>
      <c r="Q47" s="37">
        <v>18.14</v>
      </c>
      <c r="R47" s="37">
        <v>18.57</v>
      </c>
      <c r="S47" s="37">
        <v>18.86</v>
      </c>
      <c r="T47" s="37">
        <v>19.07</v>
      </c>
      <c r="U47" s="37">
        <v>19.63</v>
      </c>
      <c r="V47" s="37">
        <v>19.920000000000002</v>
      </c>
      <c r="W47" s="37">
        <v>20.07</v>
      </c>
      <c r="Y47" s="37"/>
      <c r="Z47" s="21" t="s">
        <v>203</v>
      </c>
      <c r="AA47" s="37">
        <v>12.39</v>
      </c>
      <c r="AB47" s="37">
        <v>12.92</v>
      </c>
      <c r="AC47" s="37">
        <v>13.55</v>
      </c>
      <c r="AD47" s="37">
        <v>13.77</v>
      </c>
      <c r="AE47" s="37">
        <v>14.37</v>
      </c>
      <c r="AF47" s="37">
        <v>14.86</v>
      </c>
      <c r="AG47" s="37">
        <v>15.24</v>
      </c>
      <c r="AH47" s="37">
        <v>15.44</v>
      </c>
      <c r="AI47" s="37">
        <v>15.66</v>
      </c>
      <c r="AJ47" s="37">
        <v>15.86</v>
      </c>
      <c r="AK47" s="37">
        <v>15.57</v>
      </c>
      <c r="AL47" s="37">
        <v>15.68</v>
      </c>
      <c r="AM47" s="37">
        <v>16.22</v>
      </c>
      <c r="AN47" s="37">
        <v>16.53</v>
      </c>
      <c r="AO47" s="37">
        <v>16.940000000000001</v>
      </c>
      <c r="AP47" s="37">
        <v>17.32</v>
      </c>
      <c r="AQ47" s="37">
        <v>17.52</v>
      </c>
      <c r="AR47" s="37">
        <v>17.670000000000002</v>
      </c>
      <c r="AS47" s="37">
        <v>17.91</v>
      </c>
      <c r="AT47" s="37">
        <v>18.190000000000001</v>
      </c>
      <c r="AU47" s="37">
        <v>18.37</v>
      </c>
      <c r="AW47" s="37"/>
      <c r="AX47" s="21" t="s">
        <v>203</v>
      </c>
      <c r="AY47" s="37">
        <v>13.29</v>
      </c>
      <c r="AZ47" s="37">
        <v>13.91</v>
      </c>
      <c r="BA47" s="37">
        <v>14.3</v>
      </c>
      <c r="BB47" s="37">
        <v>14.69</v>
      </c>
      <c r="BC47" s="37">
        <v>15.21</v>
      </c>
      <c r="BD47" s="37">
        <v>15.88</v>
      </c>
      <c r="BE47" s="37">
        <v>16.11</v>
      </c>
      <c r="BF47" s="37">
        <v>16.440000000000001</v>
      </c>
      <c r="BG47" s="37">
        <v>16.46</v>
      </c>
      <c r="BH47" s="37">
        <v>16.760000000000002</v>
      </c>
      <c r="BI47" s="37">
        <v>16.3</v>
      </c>
      <c r="BJ47" s="37">
        <v>16.66</v>
      </c>
      <c r="BK47" s="37">
        <v>17.100000000000001</v>
      </c>
      <c r="BL47" s="37">
        <v>17.5</v>
      </c>
      <c r="BM47" s="37">
        <v>17.97</v>
      </c>
      <c r="BN47" s="37">
        <v>18.45</v>
      </c>
      <c r="BO47" s="37">
        <v>18.61</v>
      </c>
      <c r="BP47" s="37">
        <v>18.75</v>
      </c>
      <c r="BQ47" s="37">
        <v>18.940000000000001</v>
      </c>
      <c r="BR47" s="37">
        <v>19.14</v>
      </c>
      <c r="BS47" s="37">
        <v>19.329999999999998</v>
      </c>
      <c r="BU47" s="37"/>
      <c r="BV47" s="21" t="s">
        <v>203</v>
      </c>
      <c r="BW47" s="37">
        <v>12.69</v>
      </c>
      <c r="BX47" s="37">
        <v>13.24</v>
      </c>
      <c r="BY47" s="37">
        <v>13.64</v>
      </c>
      <c r="BZ47" s="37">
        <v>14.14</v>
      </c>
      <c r="CA47" s="37">
        <v>14.51</v>
      </c>
      <c r="CB47" s="37">
        <v>15.05</v>
      </c>
      <c r="CC47" s="37">
        <v>15.18</v>
      </c>
      <c r="CD47" s="37">
        <v>15.76</v>
      </c>
      <c r="CE47" s="37">
        <v>15.8</v>
      </c>
      <c r="CF47" s="37">
        <v>16.059999999999999</v>
      </c>
      <c r="CG47" s="37">
        <v>16.22</v>
      </c>
      <c r="CH47" s="37">
        <v>16.41</v>
      </c>
      <c r="CI47" s="37">
        <v>16.96</v>
      </c>
      <c r="CJ47" s="37">
        <v>17.59</v>
      </c>
      <c r="CK47" s="37">
        <v>18.14</v>
      </c>
      <c r="CL47" s="37">
        <v>18.760000000000002</v>
      </c>
      <c r="CM47" s="37">
        <v>19.190000000000001</v>
      </c>
      <c r="CN47" s="37">
        <v>19.7</v>
      </c>
      <c r="CO47" s="37">
        <v>20.09</v>
      </c>
      <c r="CP47" s="37">
        <v>20.49</v>
      </c>
      <c r="CQ47" s="37">
        <v>20.69</v>
      </c>
      <c r="CS47" s="37"/>
      <c r="CT47" s="21" t="s">
        <v>203</v>
      </c>
      <c r="CU47" s="37">
        <v>12.38</v>
      </c>
      <c r="CV47" s="37">
        <v>12.77</v>
      </c>
      <c r="CW47" s="37">
        <v>13.09</v>
      </c>
      <c r="CX47" s="37">
        <v>13.49</v>
      </c>
      <c r="CY47" s="37">
        <v>13.77</v>
      </c>
      <c r="CZ47" s="37">
        <v>14.44</v>
      </c>
      <c r="DA47" s="37">
        <v>14.61</v>
      </c>
      <c r="DB47" s="37">
        <v>14.73</v>
      </c>
      <c r="DC47" s="37">
        <v>15.02</v>
      </c>
      <c r="DD47" s="37">
        <v>15.18</v>
      </c>
      <c r="DE47" s="37">
        <v>16.36</v>
      </c>
      <c r="DF47" s="37">
        <v>16.329999999999998</v>
      </c>
      <c r="DG47" s="37">
        <v>16.920000000000002</v>
      </c>
      <c r="DH47" s="37">
        <v>17.34</v>
      </c>
      <c r="DI47" s="37">
        <v>17.95</v>
      </c>
      <c r="DJ47" s="37">
        <v>18.59</v>
      </c>
      <c r="DK47" s="37">
        <v>19.04</v>
      </c>
      <c r="DL47" s="37">
        <v>19.39</v>
      </c>
      <c r="DM47" s="37">
        <v>19.809999999999999</v>
      </c>
      <c r="DN47" s="37">
        <v>20.22</v>
      </c>
      <c r="DO47" s="37">
        <v>20.43</v>
      </c>
      <c r="DQ47" s="37"/>
      <c r="DR47" s="21" t="s">
        <v>203</v>
      </c>
      <c r="DS47" s="37">
        <v>13.02</v>
      </c>
      <c r="DT47" s="37">
        <v>13.53</v>
      </c>
      <c r="DU47" s="37">
        <v>13.92</v>
      </c>
      <c r="DV47" s="37">
        <v>14.05</v>
      </c>
      <c r="DW47" s="37">
        <v>14.45</v>
      </c>
      <c r="DX47" s="37">
        <v>14.97</v>
      </c>
      <c r="DY47" s="37">
        <v>15.32</v>
      </c>
      <c r="DZ47" s="37">
        <v>15.29</v>
      </c>
      <c r="EA47" s="37">
        <v>15.27</v>
      </c>
      <c r="EB47" s="37">
        <v>15.25</v>
      </c>
      <c r="EC47" s="37">
        <v>16.489999999999998</v>
      </c>
      <c r="ED47" s="37">
        <v>16.62</v>
      </c>
      <c r="EE47" s="37">
        <v>17.28</v>
      </c>
      <c r="EF47" s="37">
        <v>17.75</v>
      </c>
      <c r="EG47" s="37">
        <v>18.34</v>
      </c>
      <c r="EH47" s="37">
        <v>18.940000000000001</v>
      </c>
      <c r="EI47" s="37">
        <v>19.28</v>
      </c>
      <c r="EJ47" s="37">
        <v>19.5</v>
      </c>
      <c r="EK47" s="37">
        <v>19.82</v>
      </c>
      <c r="EL47" s="37">
        <v>20.14</v>
      </c>
      <c r="EM47" s="37">
        <v>20.29</v>
      </c>
      <c r="EO47" s="37"/>
      <c r="EP47" s="21" t="s">
        <v>203</v>
      </c>
      <c r="EQ47" s="37">
        <v>12.03</v>
      </c>
      <c r="ER47" s="37">
        <v>12.88</v>
      </c>
      <c r="ES47" s="37">
        <v>13.44</v>
      </c>
      <c r="ET47" s="37">
        <v>13.74</v>
      </c>
      <c r="EU47" s="37">
        <v>14.1</v>
      </c>
      <c r="EV47" s="37">
        <v>14.75</v>
      </c>
      <c r="EW47" s="37">
        <v>14.97</v>
      </c>
      <c r="EX47" s="37">
        <v>15.13</v>
      </c>
      <c r="EY47" s="37">
        <v>15.36</v>
      </c>
      <c r="EZ47" s="37">
        <v>15.35</v>
      </c>
      <c r="FA47" s="37">
        <v>16.11</v>
      </c>
      <c r="FB47" s="37">
        <v>16.11</v>
      </c>
      <c r="FC47" s="37">
        <v>16.579999999999998</v>
      </c>
      <c r="FD47" s="37">
        <v>17.149999999999999</v>
      </c>
      <c r="FE47" s="37">
        <v>17.739999999999998</v>
      </c>
      <c r="FF47" s="37">
        <v>18.32</v>
      </c>
      <c r="FG47" s="37">
        <v>18.68</v>
      </c>
      <c r="FH47" s="37">
        <v>19.02</v>
      </c>
      <c r="FI47" s="37">
        <v>19.37</v>
      </c>
      <c r="FJ47" s="37">
        <v>19.72</v>
      </c>
      <c r="FK47" s="37">
        <v>19.899999999999999</v>
      </c>
    </row>
    <row r="48" spans="1:167" ht="14.5">
      <c r="A48" s="206"/>
      <c r="B48" s="206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Y48" s="206"/>
      <c r="Z48" s="206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206"/>
      <c r="AX48" s="206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206"/>
      <c r="BV48" s="206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206"/>
      <c r="CT48" s="206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206"/>
      <c r="DR48" s="206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206"/>
      <c r="EP48" s="206"/>
      <c r="EQ48" s="44"/>
      <c r="ER48" s="44"/>
      <c r="ES48" s="44"/>
      <c r="ET48" s="44"/>
      <c r="EU48" s="44"/>
      <c r="EV48" s="44"/>
      <c r="EW48" s="44"/>
      <c r="EX48" s="44"/>
      <c r="EY48" s="44"/>
      <c r="EZ48" s="44"/>
      <c r="FA48" s="44"/>
      <c r="FB48" s="44"/>
      <c r="FC48" s="44"/>
      <c r="FD48" s="44"/>
      <c r="FE48" s="44"/>
      <c r="FF48" s="44"/>
      <c r="FG48" s="44"/>
      <c r="FH48" s="44"/>
      <c r="FI48" s="44"/>
      <c r="FJ48" s="44"/>
      <c r="FK48" s="44"/>
    </row>
    <row r="49" spans="1:167" ht="14.5">
      <c r="A49" s="37"/>
      <c r="B49" s="13" t="s">
        <v>207</v>
      </c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Y49" s="37"/>
      <c r="Z49" s="13" t="s">
        <v>207</v>
      </c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37"/>
      <c r="AX49" s="13" t="s">
        <v>207</v>
      </c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37"/>
      <c r="BV49" s="13" t="s">
        <v>207</v>
      </c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37"/>
      <c r="CT49" s="13" t="s">
        <v>207</v>
      </c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37"/>
      <c r="DR49" s="13" t="s">
        <v>207</v>
      </c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37"/>
      <c r="EP49" s="13" t="s">
        <v>207</v>
      </c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</row>
    <row r="50" spans="1:167" ht="14.5">
      <c r="A50" s="37"/>
      <c r="B50" s="36" t="s">
        <v>201</v>
      </c>
      <c r="C50" s="37">
        <v>0</v>
      </c>
      <c r="D50" s="37">
        <v>0</v>
      </c>
      <c r="E50" s="37">
        <v>0</v>
      </c>
      <c r="F50" s="37">
        <v>0</v>
      </c>
      <c r="G50" s="37">
        <v>0</v>
      </c>
      <c r="H50" s="37">
        <v>0</v>
      </c>
      <c r="I50" s="37">
        <v>0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7">
        <v>0</v>
      </c>
      <c r="R50" s="37">
        <v>0</v>
      </c>
      <c r="S50" s="37">
        <v>0</v>
      </c>
      <c r="T50" s="37">
        <v>0</v>
      </c>
      <c r="U50" s="37">
        <v>0</v>
      </c>
      <c r="V50" s="37">
        <v>0</v>
      </c>
      <c r="W50" s="37">
        <v>0</v>
      </c>
      <c r="Y50" s="37"/>
      <c r="Z50" s="36" t="s">
        <v>201</v>
      </c>
      <c r="AA50" s="37">
        <v>0</v>
      </c>
      <c r="AB50" s="37">
        <v>0</v>
      </c>
      <c r="AC50" s="37">
        <v>0</v>
      </c>
      <c r="AD50" s="37">
        <v>0</v>
      </c>
      <c r="AE50" s="37">
        <v>0</v>
      </c>
      <c r="AF50" s="37">
        <v>0</v>
      </c>
      <c r="AG50" s="37">
        <v>0</v>
      </c>
      <c r="AH50" s="37">
        <v>0</v>
      </c>
      <c r="AI50" s="37">
        <v>0</v>
      </c>
      <c r="AJ50" s="37">
        <v>0</v>
      </c>
      <c r="AK50" s="37">
        <v>0</v>
      </c>
      <c r="AL50" s="37">
        <v>0</v>
      </c>
      <c r="AM50" s="37">
        <v>0</v>
      </c>
      <c r="AN50" s="37">
        <v>0</v>
      </c>
      <c r="AO50" s="37">
        <v>0</v>
      </c>
      <c r="AP50" s="37">
        <v>0</v>
      </c>
      <c r="AQ50" s="37">
        <v>0</v>
      </c>
      <c r="AR50" s="37">
        <v>0</v>
      </c>
      <c r="AS50" s="37">
        <v>0</v>
      </c>
      <c r="AT50" s="37">
        <v>0</v>
      </c>
      <c r="AU50" s="37">
        <v>0</v>
      </c>
      <c r="AW50" s="37"/>
      <c r="AX50" s="36" t="s">
        <v>201</v>
      </c>
      <c r="AY50" s="37">
        <v>172.9</v>
      </c>
      <c r="AZ50" s="37">
        <v>169.6</v>
      </c>
      <c r="BA50" s="37">
        <v>165.7</v>
      </c>
      <c r="BB50" s="37">
        <v>161.5</v>
      </c>
      <c r="BC50" s="37">
        <v>157.6</v>
      </c>
      <c r="BD50" s="37">
        <v>154.1</v>
      </c>
      <c r="BE50" s="37">
        <v>150</v>
      </c>
      <c r="BF50" s="37">
        <v>146</v>
      </c>
      <c r="BG50" s="37">
        <v>142.5</v>
      </c>
      <c r="BH50" s="37">
        <v>138.80000000000001</v>
      </c>
      <c r="BI50" s="37">
        <v>133.69999999999999</v>
      </c>
      <c r="BJ50" s="37">
        <v>129.9</v>
      </c>
      <c r="BK50" s="37">
        <v>127.6</v>
      </c>
      <c r="BL50" s="37">
        <v>124</v>
      </c>
      <c r="BM50" s="37">
        <v>120.9</v>
      </c>
      <c r="BN50" s="37">
        <v>118.7</v>
      </c>
      <c r="BO50" s="37">
        <v>117.9</v>
      </c>
      <c r="BP50" s="37">
        <v>116.3</v>
      </c>
      <c r="BQ50" s="37">
        <v>117.2</v>
      </c>
      <c r="BR50" s="37">
        <v>119</v>
      </c>
      <c r="BS50" s="37">
        <v>120.4</v>
      </c>
      <c r="BU50" s="37"/>
      <c r="BV50" s="36" t="s">
        <v>201</v>
      </c>
      <c r="BW50" s="37">
        <v>20</v>
      </c>
      <c r="BX50" s="37">
        <v>20.399999999999999</v>
      </c>
      <c r="BY50" s="37">
        <v>20.8</v>
      </c>
      <c r="BZ50" s="37">
        <v>21.3</v>
      </c>
      <c r="CA50" s="37">
        <v>21.7</v>
      </c>
      <c r="CB50" s="37">
        <v>22.1</v>
      </c>
      <c r="CC50" s="37">
        <v>22.5</v>
      </c>
      <c r="CD50" s="37">
        <v>23</v>
      </c>
      <c r="CE50" s="37">
        <v>23.6</v>
      </c>
      <c r="CF50" s="37">
        <v>24.3</v>
      </c>
      <c r="CG50" s="37">
        <v>24.3</v>
      </c>
      <c r="CH50" s="37">
        <v>24.9</v>
      </c>
      <c r="CI50" s="37">
        <v>25.2</v>
      </c>
      <c r="CJ50" s="37">
        <v>25.7</v>
      </c>
      <c r="CK50" s="37">
        <v>25.6</v>
      </c>
      <c r="CL50" s="37">
        <v>26</v>
      </c>
      <c r="CM50" s="37">
        <v>26.5</v>
      </c>
      <c r="CN50" s="37">
        <v>26.5</v>
      </c>
      <c r="CO50" s="37">
        <v>26.8</v>
      </c>
      <c r="CP50" s="37">
        <v>27</v>
      </c>
      <c r="CQ50" s="37">
        <v>27.1</v>
      </c>
      <c r="CS50" s="37"/>
      <c r="CT50" s="36" t="s">
        <v>201</v>
      </c>
      <c r="CU50" s="37">
        <v>12.1</v>
      </c>
      <c r="CV50" s="37">
        <v>14.1</v>
      </c>
      <c r="CW50" s="37">
        <v>16.5</v>
      </c>
      <c r="CX50" s="37">
        <v>19.399999999999999</v>
      </c>
      <c r="CY50" s="37">
        <v>22.8</v>
      </c>
      <c r="CZ50" s="37">
        <v>26.8</v>
      </c>
      <c r="DA50" s="37">
        <v>31.4</v>
      </c>
      <c r="DB50" s="37">
        <v>37.4</v>
      </c>
      <c r="DC50" s="37">
        <v>44.7</v>
      </c>
      <c r="DD50" s="37">
        <v>53.4</v>
      </c>
      <c r="DE50" s="37">
        <v>63.4</v>
      </c>
      <c r="DF50" s="37">
        <v>75.2</v>
      </c>
      <c r="DG50" s="37">
        <v>85.6</v>
      </c>
      <c r="DH50" s="37">
        <v>96.4</v>
      </c>
      <c r="DI50" s="37">
        <v>108.2</v>
      </c>
      <c r="DJ50" s="37">
        <v>117.5</v>
      </c>
      <c r="DK50" s="37">
        <v>123.8</v>
      </c>
      <c r="DL50" s="37">
        <v>128.5</v>
      </c>
      <c r="DM50" s="37">
        <v>131.4</v>
      </c>
      <c r="DN50" s="37">
        <v>132.19999999999999</v>
      </c>
      <c r="DO50" s="37">
        <v>133.30000000000001</v>
      </c>
      <c r="DQ50" s="37"/>
      <c r="DR50" s="36" t="s">
        <v>201</v>
      </c>
      <c r="DS50" s="37">
        <v>86.9</v>
      </c>
      <c r="DT50" s="37">
        <v>89.8</v>
      </c>
      <c r="DU50" s="37">
        <v>92.5</v>
      </c>
      <c r="DV50" s="37">
        <v>95.1</v>
      </c>
      <c r="DW50" s="37">
        <v>97.8</v>
      </c>
      <c r="DX50" s="37">
        <v>101.3</v>
      </c>
      <c r="DY50" s="37">
        <v>106.4</v>
      </c>
      <c r="DZ50" s="37">
        <v>110.4</v>
      </c>
      <c r="EA50" s="37">
        <v>113.8</v>
      </c>
      <c r="EB50" s="37">
        <v>117.8</v>
      </c>
      <c r="EC50" s="37">
        <v>122</v>
      </c>
      <c r="ED50" s="37">
        <v>125.9</v>
      </c>
      <c r="EE50" s="37">
        <v>127.5</v>
      </c>
      <c r="EF50" s="37">
        <v>131.6</v>
      </c>
      <c r="EG50" s="37">
        <v>134.30000000000001</v>
      </c>
      <c r="EH50" s="37">
        <v>136.9</v>
      </c>
      <c r="EI50" s="37">
        <v>138.19999999999999</v>
      </c>
      <c r="EJ50" s="37">
        <v>138.69999999999999</v>
      </c>
      <c r="EK50" s="37">
        <v>141.30000000000001</v>
      </c>
      <c r="EL50" s="37">
        <v>143.80000000000001</v>
      </c>
      <c r="EM50" s="37">
        <v>146.1</v>
      </c>
      <c r="EO50" s="37"/>
      <c r="EP50" s="36" t="s">
        <v>201</v>
      </c>
      <c r="EQ50" s="37">
        <v>15.7</v>
      </c>
      <c r="ER50" s="37">
        <v>15.2</v>
      </c>
      <c r="ES50" s="37">
        <v>14.8</v>
      </c>
      <c r="ET50" s="37">
        <v>14.5</v>
      </c>
      <c r="EU50" s="37">
        <v>14.2</v>
      </c>
      <c r="EV50" s="37">
        <v>13.9</v>
      </c>
      <c r="EW50" s="37">
        <v>13.4</v>
      </c>
      <c r="EX50" s="37">
        <v>13.5</v>
      </c>
      <c r="EY50" s="37">
        <v>13</v>
      </c>
      <c r="EZ50" s="37">
        <v>12.9</v>
      </c>
      <c r="FA50" s="37">
        <v>12.2</v>
      </c>
      <c r="FB50" s="37">
        <v>12</v>
      </c>
      <c r="FC50" s="37">
        <v>11.8</v>
      </c>
      <c r="FD50" s="37">
        <v>11.4</v>
      </c>
      <c r="FE50" s="37">
        <v>11</v>
      </c>
      <c r="FF50" s="37">
        <v>10.7</v>
      </c>
      <c r="FG50" s="37">
        <v>10.7</v>
      </c>
      <c r="FH50" s="37">
        <v>10.6</v>
      </c>
      <c r="FI50" s="37">
        <v>10.7</v>
      </c>
      <c r="FJ50" s="37">
        <v>10.9</v>
      </c>
      <c r="FK50" s="37">
        <v>11.1</v>
      </c>
    </row>
    <row r="51" spans="1:167" ht="14.5">
      <c r="A51" s="37"/>
      <c r="B51" s="36" t="s">
        <v>202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6.4</v>
      </c>
      <c r="K51" s="37">
        <v>13</v>
      </c>
      <c r="L51" s="37">
        <v>19.7</v>
      </c>
      <c r="M51" s="37">
        <v>26.2</v>
      </c>
      <c r="N51" s="37">
        <v>32.9</v>
      </c>
      <c r="O51" s="37">
        <v>33.1</v>
      </c>
      <c r="P51" s="37">
        <v>33.5</v>
      </c>
      <c r="Q51" s="37">
        <v>33.5</v>
      </c>
      <c r="R51" s="37">
        <v>33.700000000000003</v>
      </c>
      <c r="S51" s="37">
        <v>33.9</v>
      </c>
      <c r="T51" s="37">
        <v>34</v>
      </c>
      <c r="U51" s="37">
        <v>34.4</v>
      </c>
      <c r="V51" s="37">
        <v>34.799999999999997</v>
      </c>
      <c r="W51" s="37">
        <v>35.1</v>
      </c>
      <c r="Y51" s="37"/>
      <c r="Z51" s="36" t="s">
        <v>202</v>
      </c>
      <c r="AA51" s="37">
        <v>30</v>
      </c>
      <c r="AB51" s="37">
        <v>30.3</v>
      </c>
      <c r="AC51" s="37">
        <v>30.7</v>
      </c>
      <c r="AD51" s="37">
        <v>31.1</v>
      </c>
      <c r="AE51" s="37">
        <v>31.5</v>
      </c>
      <c r="AF51" s="37">
        <v>31.9</v>
      </c>
      <c r="AG51" s="37">
        <v>32.299999999999997</v>
      </c>
      <c r="AH51" s="37">
        <v>43.9</v>
      </c>
      <c r="AI51" s="37">
        <v>56</v>
      </c>
      <c r="AJ51" s="37">
        <v>68.400000000000006</v>
      </c>
      <c r="AK51" s="37">
        <v>78.5</v>
      </c>
      <c r="AL51" s="37">
        <v>90.9</v>
      </c>
      <c r="AM51" s="37">
        <v>91.9</v>
      </c>
      <c r="AN51" s="37">
        <v>93.9</v>
      </c>
      <c r="AO51" s="37">
        <v>94.9</v>
      </c>
      <c r="AP51" s="37">
        <v>95.8</v>
      </c>
      <c r="AQ51" s="37">
        <v>96.7</v>
      </c>
      <c r="AR51" s="37">
        <v>96.1</v>
      </c>
      <c r="AS51" s="37">
        <v>97.1</v>
      </c>
      <c r="AT51" s="37">
        <v>98</v>
      </c>
      <c r="AU51" s="37">
        <v>98.7</v>
      </c>
      <c r="AW51" s="37"/>
      <c r="AX51" s="36" t="s">
        <v>202</v>
      </c>
      <c r="AY51" s="37">
        <v>412.5</v>
      </c>
      <c r="AZ51" s="37">
        <v>436.1</v>
      </c>
      <c r="BA51" s="37">
        <v>454.3</v>
      </c>
      <c r="BB51" s="37">
        <v>473.6</v>
      </c>
      <c r="BC51" s="37">
        <v>503.7</v>
      </c>
      <c r="BD51" s="37">
        <v>556.4</v>
      </c>
      <c r="BE51" s="37">
        <v>592.1</v>
      </c>
      <c r="BF51" s="37">
        <v>637.1</v>
      </c>
      <c r="BG51" s="37">
        <v>682.2</v>
      </c>
      <c r="BH51" s="37">
        <v>710.8</v>
      </c>
      <c r="BI51" s="37">
        <v>708.3</v>
      </c>
      <c r="BJ51" s="37">
        <v>713.4</v>
      </c>
      <c r="BK51" s="37">
        <v>723.8</v>
      </c>
      <c r="BL51" s="37">
        <v>729.4</v>
      </c>
      <c r="BM51" s="37">
        <v>737.8</v>
      </c>
      <c r="BN51" s="37">
        <v>745.5</v>
      </c>
      <c r="BO51" s="37">
        <v>755.7</v>
      </c>
      <c r="BP51" s="37">
        <v>761.1</v>
      </c>
      <c r="BQ51" s="37">
        <v>773.3</v>
      </c>
      <c r="BR51" s="37">
        <v>785.4</v>
      </c>
      <c r="BS51" s="37">
        <v>794.7</v>
      </c>
      <c r="BU51" s="37"/>
      <c r="BV51" s="36" t="s">
        <v>202</v>
      </c>
      <c r="BW51" s="37">
        <v>10.8</v>
      </c>
      <c r="BX51" s="37">
        <v>10.7</v>
      </c>
      <c r="BY51" s="37">
        <v>10.7</v>
      </c>
      <c r="BZ51" s="37">
        <v>11.7</v>
      </c>
      <c r="CA51" s="37">
        <v>11.9</v>
      </c>
      <c r="CB51" s="37">
        <v>12.4</v>
      </c>
      <c r="CC51" s="37">
        <v>13.3</v>
      </c>
      <c r="CD51" s="37">
        <v>14.4</v>
      </c>
      <c r="CE51" s="37">
        <v>14.8</v>
      </c>
      <c r="CF51" s="37">
        <v>15.8</v>
      </c>
      <c r="CG51" s="37">
        <v>16.100000000000001</v>
      </c>
      <c r="CH51" s="37">
        <v>16.5</v>
      </c>
      <c r="CI51" s="37">
        <v>16.600000000000001</v>
      </c>
      <c r="CJ51" s="37">
        <v>16.8</v>
      </c>
      <c r="CK51" s="37">
        <v>16.600000000000001</v>
      </c>
      <c r="CL51" s="37">
        <v>16.7</v>
      </c>
      <c r="CM51" s="37">
        <v>17</v>
      </c>
      <c r="CN51" s="37">
        <v>16.899999999999999</v>
      </c>
      <c r="CO51" s="37">
        <v>17</v>
      </c>
      <c r="CP51" s="37">
        <v>17.2</v>
      </c>
      <c r="CQ51" s="37">
        <v>17.2</v>
      </c>
      <c r="CS51" s="37"/>
      <c r="CT51" s="36" t="s">
        <v>202</v>
      </c>
      <c r="CU51" s="37">
        <v>13.6</v>
      </c>
      <c r="CV51" s="37">
        <v>14.3</v>
      </c>
      <c r="CW51" s="37">
        <v>15.1</v>
      </c>
      <c r="CX51" s="37">
        <v>15</v>
      </c>
      <c r="CY51" s="37">
        <v>18.100000000000001</v>
      </c>
      <c r="CZ51" s="37">
        <v>18.899999999999999</v>
      </c>
      <c r="DA51" s="37">
        <v>18.8</v>
      </c>
      <c r="DB51" s="37">
        <v>19.3</v>
      </c>
      <c r="DC51" s="37">
        <v>19.8</v>
      </c>
      <c r="DD51" s="37">
        <v>16.899999999999999</v>
      </c>
      <c r="DE51" s="37">
        <v>16.600000000000001</v>
      </c>
      <c r="DF51" s="37">
        <v>17.399999999999999</v>
      </c>
      <c r="DG51" s="37">
        <v>17.600000000000001</v>
      </c>
      <c r="DH51" s="37">
        <v>17.600000000000001</v>
      </c>
      <c r="DI51" s="37">
        <v>17.8</v>
      </c>
      <c r="DJ51" s="37">
        <v>17.899999999999999</v>
      </c>
      <c r="DK51" s="37">
        <v>18.100000000000001</v>
      </c>
      <c r="DL51" s="37">
        <v>18</v>
      </c>
      <c r="DM51" s="37">
        <v>18.100000000000001</v>
      </c>
      <c r="DN51" s="37">
        <v>18.2</v>
      </c>
      <c r="DO51" s="37">
        <v>18.399999999999999</v>
      </c>
      <c r="DQ51" s="37"/>
      <c r="DR51" s="36" t="s">
        <v>202</v>
      </c>
      <c r="DS51" s="37">
        <v>91.5</v>
      </c>
      <c r="DT51" s="37">
        <v>93.7</v>
      </c>
      <c r="DU51" s="37">
        <v>94.4</v>
      </c>
      <c r="DV51" s="37">
        <v>99.7</v>
      </c>
      <c r="DW51" s="37">
        <v>111.2</v>
      </c>
      <c r="DX51" s="37">
        <v>115.5</v>
      </c>
      <c r="DY51" s="37">
        <v>126</v>
      </c>
      <c r="DZ51" s="37">
        <v>136.30000000000001</v>
      </c>
      <c r="EA51" s="37">
        <v>139.9</v>
      </c>
      <c r="EB51" s="37">
        <v>139.9</v>
      </c>
      <c r="EC51" s="37">
        <v>147</v>
      </c>
      <c r="ED51" s="37">
        <v>149.4</v>
      </c>
      <c r="EE51" s="37">
        <v>150.30000000000001</v>
      </c>
      <c r="EF51" s="37">
        <v>154</v>
      </c>
      <c r="EG51" s="37">
        <v>155.9</v>
      </c>
      <c r="EH51" s="37">
        <v>158</v>
      </c>
      <c r="EI51" s="37">
        <v>158.9</v>
      </c>
      <c r="EJ51" s="37">
        <v>158.9</v>
      </c>
      <c r="EK51" s="37">
        <v>161.69999999999999</v>
      </c>
      <c r="EL51" s="37">
        <v>164.5</v>
      </c>
      <c r="EM51" s="37">
        <v>167.2</v>
      </c>
      <c r="EO51" s="37"/>
      <c r="EP51" s="36" t="s">
        <v>202</v>
      </c>
      <c r="EQ51" s="37">
        <v>130.9</v>
      </c>
      <c r="ER51" s="37">
        <v>140.9</v>
      </c>
      <c r="ES51" s="37">
        <v>148.4</v>
      </c>
      <c r="ET51" s="37">
        <v>156.69999999999999</v>
      </c>
      <c r="EU51" s="37">
        <v>171.1</v>
      </c>
      <c r="EV51" s="37">
        <v>177.8</v>
      </c>
      <c r="EW51" s="37">
        <v>184.3</v>
      </c>
      <c r="EX51" s="37">
        <v>202.9</v>
      </c>
      <c r="EY51" s="37">
        <v>210.1</v>
      </c>
      <c r="EZ51" s="37">
        <v>218.2</v>
      </c>
      <c r="FA51" s="37">
        <v>224</v>
      </c>
      <c r="FB51" s="37">
        <v>228.9</v>
      </c>
      <c r="FC51" s="37">
        <v>231.4</v>
      </c>
      <c r="FD51" s="37">
        <v>231.7</v>
      </c>
      <c r="FE51" s="37">
        <v>231.9</v>
      </c>
      <c r="FF51" s="37">
        <v>234.8</v>
      </c>
      <c r="FG51" s="37">
        <v>238.5</v>
      </c>
      <c r="FH51" s="37">
        <v>245.1</v>
      </c>
      <c r="FI51" s="37">
        <v>249.4</v>
      </c>
      <c r="FJ51" s="37">
        <v>253.8</v>
      </c>
      <c r="FK51" s="37">
        <v>257</v>
      </c>
    </row>
    <row r="52" spans="1:167" ht="14.5">
      <c r="A52" s="206"/>
      <c r="B52" s="206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Y52" s="206"/>
      <c r="Z52" s="206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206"/>
      <c r="AX52" s="206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206"/>
      <c r="BV52" s="206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206"/>
      <c r="CT52" s="206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206"/>
      <c r="DR52" s="206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206"/>
      <c r="EP52" s="206"/>
      <c r="EQ52" s="44"/>
      <c r="ER52" s="44"/>
      <c r="ES52" s="44"/>
      <c r="ET52" s="44"/>
      <c r="EU52" s="44"/>
      <c r="EV52" s="44"/>
      <c r="EW52" s="44"/>
      <c r="EX52" s="44"/>
      <c r="EY52" s="44"/>
      <c r="EZ52" s="44"/>
      <c r="FA52" s="44"/>
      <c r="FB52" s="44"/>
      <c r="FC52" s="44"/>
      <c r="FD52" s="44"/>
      <c r="FE52" s="44"/>
      <c r="FF52" s="44"/>
      <c r="FG52" s="44"/>
      <c r="FH52" s="44"/>
      <c r="FI52" s="44"/>
      <c r="FJ52" s="44"/>
      <c r="FK52" s="44"/>
    </row>
    <row r="53" spans="1:167" ht="104.5">
      <c r="A53" s="37"/>
      <c r="B53" s="14" t="s">
        <v>208</v>
      </c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Y53" s="37"/>
      <c r="Z53" s="14" t="s">
        <v>208</v>
      </c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37"/>
      <c r="AX53" s="14" t="s">
        <v>208</v>
      </c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37"/>
      <c r="BV53" s="14" t="s">
        <v>208</v>
      </c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37"/>
      <c r="CT53" s="14" t="s">
        <v>208</v>
      </c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37"/>
      <c r="DR53" s="14" t="s">
        <v>208</v>
      </c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37"/>
      <c r="EP53" s="14" t="s">
        <v>208</v>
      </c>
      <c r="EQ53" s="14"/>
      <c r="ER53" s="14"/>
      <c r="ES53" s="14"/>
      <c r="ET53" s="14"/>
      <c r="EU53" s="14"/>
      <c r="EV53" s="14"/>
      <c r="EW53" s="14"/>
      <c r="EX53" s="14"/>
      <c r="EY53" s="14"/>
      <c r="EZ53" s="14"/>
      <c r="FA53" s="14"/>
      <c r="FB53" s="14"/>
      <c r="FC53" s="14"/>
      <c r="FD53" s="14"/>
      <c r="FE53" s="14"/>
      <c r="FF53" s="14"/>
      <c r="FG53" s="14"/>
      <c r="FH53" s="14"/>
      <c r="FI53" s="14"/>
      <c r="FJ53" s="14"/>
      <c r="FK53" s="14"/>
    </row>
    <row r="54" spans="1:167" ht="14.5">
      <c r="A54" s="37"/>
      <c r="B54" s="36" t="s">
        <v>201</v>
      </c>
      <c r="C54" s="37">
        <v>0</v>
      </c>
      <c r="D54" s="37">
        <v>0</v>
      </c>
      <c r="E54" s="37">
        <v>0</v>
      </c>
      <c r="F54" s="37">
        <v>0</v>
      </c>
      <c r="G54" s="37">
        <v>0</v>
      </c>
      <c r="H54" s="37">
        <v>0</v>
      </c>
      <c r="I54" s="37">
        <v>0</v>
      </c>
      <c r="J54" s="37">
        <v>0</v>
      </c>
      <c r="K54" s="37">
        <v>0</v>
      </c>
      <c r="L54" s="37">
        <v>0</v>
      </c>
      <c r="M54" s="37">
        <v>0</v>
      </c>
      <c r="N54" s="37">
        <v>0</v>
      </c>
      <c r="O54" s="37">
        <v>0</v>
      </c>
      <c r="P54" s="37">
        <v>0</v>
      </c>
      <c r="Q54" s="37">
        <v>0</v>
      </c>
      <c r="R54" s="37">
        <v>0</v>
      </c>
      <c r="S54" s="37">
        <v>0</v>
      </c>
      <c r="T54" s="37">
        <v>0</v>
      </c>
      <c r="U54" s="37">
        <v>0</v>
      </c>
      <c r="V54" s="37">
        <v>0</v>
      </c>
      <c r="W54" s="37">
        <v>0</v>
      </c>
      <c r="Y54" s="37"/>
      <c r="Z54" s="36" t="s">
        <v>201</v>
      </c>
      <c r="AA54" s="37">
        <v>0</v>
      </c>
      <c r="AB54" s="37">
        <v>0</v>
      </c>
      <c r="AC54" s="37">
        <v>0</v>
      </c>
      <c r="AD54" s="37">
        <v>0</v>
      </c>
      <c r="AE54" s="37">
        <v>0</v>
      </c>
      <c r="AF54" s="37">
        <v>0</v>
      </c>
      <c r="AG54" s="37">
        <v>0</v>
      </c>
      <c r="AH54" s="37">
        <v>0</v>
      </c>
      <c r="AI54" s="37">
        <v>0</v>
      </c>
      <c r="AJ54" s="37">
        <v>0</v>
      </c>
      <c r="AK54" s="37">
        <v>0</v>
      </c>
      <c r="AL54" s="37">
        <v>0</v>
      </c>
      <c r="AM54" s="37">
        <v>0</v>
      </c>
      <c r="AN54" s="37">
        <v>0</v>
      </c>
      <c r="AO54" s="37">
        <v>0</v>
      </c>
      <c r="AP54" s="37">
        <v>0</v>
      </c>
      <c r="AQ54" s="37">
        <v>0</v>
      </c>
      <c r="AR54" s="37">
        <v>0</v>
      </c>
      <c r="AS54" s="37">
        <v>0</v>
      </c>
      <c r="AT54" s="37">
        <v>0</v>
      </c>
      <c r="AU54" s="37">
        <v>0</v>
      </c>
      <c r="AW54" s="37"/>
      <c r="AX54" s="36" t="s">
        <v>201</v>
      </c>
      <c r="AY54" s="37">
        <v>0.04</v>
      </c>
      <c r="AZ54" s="37">
        <v>0.04</v>
      </c>
      <c r="BA54" s="37">
        <v>0.04</v>
      </c>
      <c r="BB54" s="37">
        <v>0.04</v>
      </c>
      <c r="BC54" s="37">
        <v>0.03</v>
      </c>
      <c r="BD54" s="37">
        <v>0.03</v>
      </c>
      <c r="BE54" s="37">
        <v>0.03</v>
      </c>
      <c r="BF54" s="37">
        <v>0.03</v>
      </c>
      <c r="BG54" s="37">
        <v>0.03</v>
      </c>
      <c r="BH54" s="37">
        <v>0.03</v>
      </c>
      <c r="BI54" s="37">
        <v>0.03</v>
      </c>
      <c r="BJ54" s="37">
        <v>0.03</v>
      </c>
      <c r="BK54" s="37">
        <v>0.03</v>
      </c>
      <c r="BL54" s="37">
        <v>0.02</v>
      </c>
      <c r="BM54" s="37">
        <v>0.02</v>
      </c>
      <c r="BN54" s="37">
        <v>0.02</v>
      </c>
      <c r="BO54" s="37">
        <v>0.02</v>
      </c>
      <c r="BP54" s="37">
        <v>0.02</v>
      </c>
      <c r="BQ54" s="37">
        <v>0.02</v>
      </c>
      <c r="BR54" s="37">
        <v>0.02</v>
      </c>
      <c r="BS54" s="37">
        <v>0.02</v>
      </c>
      <c r="BU54" s="37"/>
      <c r="BV54" s="36" t="s">
        <v>201</v>
      </c>
      <c r="BW54" s="37">
        <v>0.05</v>
      </c>
      <c r="BX54" s="37">
        <v>0.05</v>
      </c>
      <c r="BY54" s="37">
        <v>0.05</v>
      </c>
      <c r="BZ54" s="37">
        <v>0.05</v>
      </c>
      <c r="CA54" s="37">
        <v>0.05</v>
      </c>
      <c r="CB54" s="37">
        <v>0.05</v>
      </c>
      <c r="CC54" s="37">
        <v>0.05</v>
      </c>
      <c r="CD54" s="37">
        <v>0.05</v>
      </c>
      <c r="CE54" s="37">
        <v>0.05</v>
      </c>
      <c r="CF54" s="37">
        <v>0.05</v>
      </c>
      <c r="CG54" s="37">
        <v>0.05</v>
      </c>
      <c r="CH54" s="37">
        <v>0.05</v>
      </c>
      <c r="CI54" s="37">
        <v>0.05</v>
      </c>
      <c r="CJ54" s="37">
        <v>0.05</v>
      </c>
      <c r="CK54" s="37">
        <v>0.05</v>
      </c>
      <c r="CL54" s="37">
        <v>0.05</v>
      </c>
      <c r="CM54" s="37">
        <v>0.05</v>
      </c>
      <c r="CN54" s="37">
        <v>0.05</v>
      </c>
      <c r="CO54" s="37">
        <v>0.06</v>
      </c>
      <c r="CP54" s="37">
        <v>0.06</v>
      </c>
      <c r="CQ54" s="37">
        <v>0.06</v>
      </c>
      <c r="CS54" s="37"/>
      <c r="CT54" s="36" t="s">
        <v>201</v>
      </c>
      <c r="CU54" s="37">
        <v>0.03</v>
      </c>
      <c r="CV54" s="37">
        <v>0.04</v>
      </c>
      <c r="CW54" s="37">
        <v>0.04</v>
      </c>
      <c r="CX54" s="37">
        <v>0.05</v>
      </c>
      <c r="CY54" s="37">
        <v>0.06</v>
      </c>
      <c r="CZ54" s="37">
        <v>7.0000000000000007E-2</v>
      </c>
      <c r="DA54" s="37">
        <v>0.08</v>
      </c>
      <c r="DB54" s="37">
        <v>0.1</v>
      </c>
      <c r="DC54" s="37">
        <v>0.11</v>
      </c>
      <c r="DD54" s="37">
        <v>0.13</v>
      </c>
      <c r="DE54" s="37">
        <v>0.16</v>
      </c>
      <c r="DF54" s="37">
        <v>0.18</v>
      </c>
      <c r="DG54" s="37">
        <v>0.2</v>
      </c>
      <c r="DH54" s="37">
        <v>0.23</v>
      </c>
      <c r="DI54" s="37">
        <v>0.26</v>
      </c>
      <c r="DJ54" s="37">
        <v>0.28000000000000003</v>
      </c>
      <c r="DK54" s="37">
        <v>0.28999999999999998</v>
      </c>
      <c r="DL54" s="37">
        <v>0.3</v>
      </c>
      <c r="DM54" s="37">
        <v>0.3</v>
      </c>
      <c r="DN54" s="37">
        <v>0.3</v>
      </c>
      <c r="DO54" s="37">
        <v>0.3</v>
      </c>
      <c r="DQ54" s="37"/>
      <c r="DR54" s="36" t="s">
        <v>201</v>
      </c>
      <c r="DS54" s="37">
        <v>0.08</v>
      </c>
      <c r="DT54" s="37">
        <v>0.08</v>
      </c>
      <c r="DU54" s="37">
        <v>0.08</v>
      </c>
      <c r="DV54" s="37">
        <v>0.08</v>
      </c>
      <c r="DW54" s="37">
        <v>0.08</v>
      </c>
      <c r="DX54" s="37">
        <v>0.08</v>
      </c>
      <c r="DY54" s="37">
        <v>0.08</v>
      </c>
      <c r="DZ54" s="37">
        <v>0.08</v>
      </c>
      <c r="EA54" s="37">
        <v>0.08</v>
      </c>
      <c r="EB54" s="37">
        <v>0.09</v>
      </c>
      <c r="EC54" s="37">
        <v>0.09</v>
      </c>
      <c r="ED54" s="37">
        <v>0.09</v>
      </c>
      <c r="EE54" s="37">
        <v>0.09</v>
      </c>
      <c r="EF54" s="37">
        <v>0.09</v>
      </c>
      <c r="EG54" s="37">
        <v>0.09</v>
      </c>
      <c r="EH54" s="37">
        <v>0.09</v>
      </c>
      <c r="EI54" s="37">
        <v>0.09</v>
      </c>
      <c r="EJ54" s="37">
        <v>0.09</v>
      </c>
      <c r="EK54" s="37">
        <v>0.09</v>
      </c>
      <c r="EL54" s="37">
        <v>0.09</v>
      </c>
      <c r="EM54" s="37">
        <v>0.09</v>
      </c>
      <c r="EO54" s="37"/>
      <c r="EP54" s="36" t="s">
        <v>201</v>
      </c>
      <c r="EQ54" s="37">
        <v>0.01</v>
      </c>
      <c r="ER54" s="37">
        <v>0.01</v>
      </c>
      <c r="ES54" s="37">
        <v>0.01</v>
      </c>
      <c r="ET54" s="37">
        <v>0.01</v>
      </c>
      <c r="EU54" s="37">
        <v>0.01</v>
      </c>
      <c r="EV54" s="37">
        <v>0.01</v>
      </c>
      <c r="EW54" s="37">
        <v>0.01</v>
      </c>
      <c r="EX54" s="37">
        <v>0.01</v>
      </c>
      <c r="EY54" s="37">
        <v>0.01</v>
      </c>
      <c r="EZ54" s="37">
        <v>0.01</v>
      </c>
      <c r="FA54" s="37">
        <v>0.01</v>
      </c>
      <c r="FB54" s="37">
        <v>0.01</v>
      </c>
      <c r="FC54" s="37">
        <v>0.01</v>
      </c>
      <c r="FD54" s="37">
        <v>0.01</v>
      </c>
      <c r="FE54" s="37">
        <v>0.01</v>
      </c>
      <c r="FF54" s="37">
        <v>0.01</v>
      </c>
      <c r="FG54" s="37">
        <v>0.01</v>
      </c>
      <c r="FH54" s="37">
        <v>0.01</v>
      </c>
      <c r="FI54" s="37">
        <v>0.01</v>
      </c>
      <c r="FJ54" s="37">
        <v>0.01</v>
      </c>
      <c r="FK54" s="37">
        <v>0.01</v>
      </c>
    </row>
    <row r="55" spans="1:167" ht="14.5">
      <c r="A55" s="37"/>
      <c r="B55" s="36" t="s">
        <v>202</v>
      </c>
      <c r="C55" s="37">
        <v>0</v>
      </c>
      <c r="D55" s="37">
        <v>0</v>
      </c>
      <c r="E55" s="37">
        <v>0</v>
      </c>
      <c r="F55" s="37">
        <v>0</v>
      </c>
      <c r="G55" s="37">
        <v>0</v>
      </c>
      <c r="H55" s="37">
        <v>0</v>
      </c>
      <c r="I55" s="37">
        <v>0</v>
      </c>
      <c r="J55" s="37">
        <v>0.01</v>
      </c>
      <c r="K55" s="37">
        <v>0.01</v>
      </c>
      <c r="L55" s="37">
        <v>0.02</v>
      </c>
      <c r="M55" s="37">
        <v>0.03</v>
      </c>
      <c r="N55" s="37">
        <v>0.03</v>
      </c>
      <c r="O55" s="37">
        <v>0.03</v>
      </c>
      <c r="P55" s="37">
        <v>0.03</v>
      </c>
      <c r="Q55" s="37">
        <v>0.03</v>
      </c>
      <c r="R55" s="37">
        <v>0.03</v>
      </c>
      <c r="S55" s="37">
        <v>0.03</v>
      </c>
      <c r="T55" s="37">
        <v>0.03</v>
      </c>
      <c r="U55" s="37">
        <v>0.03</v>
      </c>
      <c r="V55" s="37">
        <v>0.03</v>
      </c>
      <c r="W55" s="37">
        <v>0.03</v>
      </c>
      <c r="Y55" s="37"/>
      <c r="Z55" s="36" t="s">
        <v>202</v>
      </c>
      <c r="AA55" s="37">
        <v>0.01</v>
      </c>
      <c r="AB55" s="37">
        <v>0.01</v>
      </c>
      <c r="AC55" s="37">
        <v>0.01</v>
      </c>
      <c r="AD55" s="37">
        <v>0.01</v>
      </c>
      <c r="AE55" s="37">
        <v>0.01</v>
      </c>
      <c r="AF55" s="37">
        <v>0.01</v>
      </c>
      <c r="AG55" s="37">
        <v>0.01</v>
      </c>
      <c r="AH55" s="37">
        <v>0.01</v>
      </c>
      <c r="AI55" s="37">
        <v>0.02</v>
      </c>
      <c r="AJ55" s="37">
        <v>0.02</v>
      </c>
      <c r="AK55" s="37">
        <v>0.02</v>
      </c>
      <c r="AL55" s="37">
        <v>0.03</v>
      </c>
      <c r="AM55" s="37">
        <v>0.03</v>
      </c>
      <c r="AN55" s="37">
        <v>0.03</v>
      </c>
      <c r="AO55" s="37">
        <v>0.03</v>
      </c>
      <c r="AP55" s="37">
        <v>0.03</v>
      </c>
      <c r="AQ55" s="37">
        <v>0.03</v>
      </c>
      <c r="AR55" s="37">
        <v>0.03</v>
      </c>
      <c r="AS55" s="37">
        <v>0.03</v>
      </c>
      <c r="AT55" s="37">
        <v>0.03</v>
      </c>
      <c r="AU55" s="37">
        <v>0.03</v>
      </c>
      <c r="AW55" s="37"/>
      <c r="AX55" s="36" t="s">
        <v>202</v>
      </c>
      <c r="AY55" s="37">
        <v>0.1</v>
      </c>
      <c r="AZ55" s="37">
        <v>0.1</v>
      </c>
      <c r="BA55" s="37">
        <v>0.1</v>
      </c>
      <c r="BB55" s="37">
        <v>0.1</v>
      </c>
      <c r="BC55" s="37">
        <v>0.11</v>
      </c>
      <c r="BD55" s="37">
        <v>0.12</v>
      </c>
      <c r="BE55" s="37">
        <v>0.13</v>
      </c>
      <c r="BF55" s="37">
        <v>0.13</v>
      </c>
      <c r="BG55" s="37">
        <v>0.14000000000000001</v>
      </c>
      <c r="BH55" s="37">
        <v>0.14000000000000001</v>
      </c>
      <c r="BI55" s="37">
        <v>0.14000000000000001</v>
      </c>
      <c r="BJ55" s="37">
        <v>0.14000000000000001</v>
      </c>
      <c r="BK55" s="37">
        <v>0.14000000000000001</v>
      </c>
      <c r="BL55" s="37">
        <v>0.14000000000000001</v>
      </c>
      <c r="BM55" s="37">
        <v>0.14000000000000001</v>
      </c>
      <c r="BN55" s="37">
        <v>0.14000000000000001</v>
      </c>
      <c r="BO55" s="37">
        <v>0.14000000000000001</v>
      </c>
      <c r="BP55" s="37">
        <v>0.14000000000000001</v>
      </c>
      <c r="BQ55" s="37">
        <v>0.14000000000000001</v>
      </c>
      <c r="BR55" s="37">
        <v>0.14000000000000001</v>
      </c>
      <c r="BS55" s="37">
        <v>0.14000000000000001</v>
      </c>
      <c r="BU55" s="37"/>
      <c r="BV55" s="36" t="s">
        <v>202</v>
      </c>
      <c r="BW55" s="37">
        <v>0.03</v>
      </c>
      <c r="BX55" s="37">
        <v>0.02</v>
      </c>
      <c r="BY55" s="37">
        <v>0.02</v>
      </c>
      <c r="BZ55" s="37">
        <v>0.03</v>
      </c>
      <c r="CA55" s="37">
        <v>0.03</v>
      </c>
      <c r="CB55" s="37">
        <v>0.03</v>
      </c>
      <c r="CC55" s="37">
        <v>0.03</v>
      </c>
      <c r="CD55" s="37">
        <v>0.03</v>
      </c>
      <c r="CE55" s="37">
        <v>0.03</v>
      </c>
      <c r="CF55" s="37">
        <v>0.03</v>
      </c>
      <c r="CG55" s="37">
        <v>0.03</v>
      </c>
      <c r="CH55" s="37">
        <v>0.04</v>
      </c>
      <c r="CI55" s="37">
        <v>0.04</v>
      </c>
      <c r="CJ55" s="37">
        <v>0.04</v>
      </c>
      <c r="CK55" s="37">
        <v>0.04</v>
      </c>
      <c r="CL55" s="37">
        <v>0.04</v>
      </c>
      <c r="CM55" s="37">
        <v>0.04</v>
      </c>
      <c r="CN55" s="37">
        <v>0.04</v>
      </c>
      <c r="CO55" s="37">
        <v>0.04</v>
      </c>
      <c r="CP55" s="37">
        <v>0.04</v>
      </c>
      <c r="CQ55" s="37">
        <v>0.04</v>
      </c>
      <c r="CS55" s="37"/>
      <c r="CT55" s="36" t="s">
        <v>202</v>
      </c>
      <c r="CU55" s="37">
        <v>0.04</v>
      </c>
      <c r="CV55" s="37">
        <v>0.04</v>
      </c>
      <c r="CW55" s="37">
        <v>0.04</v>
      </c>
      <c r="CX55" s="37">
        <v>0.04</v>
      </c>
      <c r="CY55" s="37">
        <v>0.05</v>
      </c>
      <c r="CZ55" s="37">
        <v>0.05</v>
      </c>
      <c r="DA55" s="37">
        <v>0.05</v>
      </c>
      <c r="DB55" s="37">
        <v>0.05</v>
      </c>
      <c r="DC55" s="37">
        <v>0.05</v>
      </c>
      <c r="DD55" s="37">
        <v>0.04</v>
      </c>
      <c r="DE55" s="37">
        <v>0.04</v>
      </c>
      <c r="DF55" s="37">
        <v>0.04</v>
      </c>
      <c r="DG55" s="37">
        <v>0.04</v>
      </c>
      <c r="DH55" s="37">
        <v>0.04</v>
      </c>
      <c r="DI55" s="37">
        <v>0.04</v>
      </c>
      <c r="DJ55" s="37">
        <v>0.04</v>
      </c>
      <c r="DK55" s="37">
        <v>0.04</v>
      </c>
      <c r="DL55" s="37">
        <v>0.04</v>
      </c>
      <c r="DM55" s="37">
        <v>0.04</v>
      </c>
      <c r="DN55" s="37">
        <v>0.04</v>
      </c>
      <c r="DO55" s="37">
        <v>0.04</v>
      </c>
      <c r="DQ55" s="37"/>
      <c r="DR55" s="36" t="s">
        <v>202</v>
      </c>
      <c r="DS55" s="37">
        <v>0.08</v>
      </c>
      <c r="DT55" s="37">
        <v>0.08</v>
      </c>
      <c r="DU55" s="37">
        <v>0.08</v>
      </c>
      <c r="DV55" s="37">
        <v>0.08</v>
      </c>
      <c r="DW55" s="37">
        <v>0.09</v>
      </c>
      <c r="DX55" s="37">
        <v>0.09</v>
      </c>
      <c r="DY55" s="37">
        <v>0.1</v>
      </c>
      <c r="DZ55" s="37">
        <v>0.1</v>
      </c>
      <c r="EA55" s="37">
        <v>0.1</v>
      </c>
      <c r="EB55" s="37">
        <v>0.1</v>
      </c>
      <c r="EC55" s="37">
        <v>0.1</v>
      </c>
      <c r="ED55" s="37">
        <v>0.1</v>
      </c>
      <c r="EE55" s="37">
        <v>0.1</v>
      </c>
      <c r="EF55" s="37">
        <v>0.1</v>
      </c>
      <c r="EG55" s="37">
        <v>0.1</v>
      </c>
      <c r="EH55" s="37">
        <v>0.1</v>
      </c>
      <c r="EI55" s="37">
        <v>0.1</v>
      </c>
      <c r="EJ55" s="37">
        <v>0.1</v>
      </c>
      <c r="EK55" s="37">
        <v>0.1</v>
      </c>
      <c r="EL55" s="37">
        <v>0.1</v>
      </c>
      <c r="EM55" s="37">
        <v>0.1</v>
      </c>
      <c r="EO55" s="37"/>
      <c r="EP55" s="36" t="s">
        <v>202</v>
      </c>
      <c r="EQ55" s="37">
        <v>0.08</v>
      </c>
      <c r="ER55" s="37">
        <v>0.09</v>
      </c>
      <c r="ES55" s="37">
        <v>0.09</v>
      </c>
      <c r="ET55" s="37">
        <v>0.1</v>
      </c>
      <c r="EU55" s="37">
        <v>0.1</v>
      </c>
      <c r="EV55" s="37">
        <v>0.1</v>
      </c>
      <c r="EW55" s="37">
        <v>0.11</v>
      </c>
      <c r="EX55" s="37">
        <v>0.11</v>
      </c>
      <c r="EY55" s="37">
        <v>0.12</v>
      </c>
      <c r="EZ55" s="37">
        <v>0.12</v>
      </c>
      <c r="FA55" s="37">
        <v>0.12</v>
      </c>
      <c r="FB55" s="37">
        <v>0.12</v>
      </c>
      <c r="FC55" s="37">
        <v>0.12</v>
      </c>
      <c r="FD55" s="37">
        <v>0.12</v>
      </c>
      <c r="FE55" s="37">
        <v>0.12</v>
      </c>
      <c r="FF55" s="37">
        <v>0.12</v>
      </c>
      <c r="FG55" s="37">
        <v>0.12</v>
      </c>
      <c r="FH55" s="37">
        <v>0.12</v>
      </c>
      <c r="FI55" s="37">
        <v>0.12</v>
      </c>
      <c r="FJ55" s="37">
        <v>0.12</v>
      </c>
      <c r="FK55" s="37">
        <v>0.12</v>
      </c>
    </row>
    <row r="56" spans="1:167" ht="14.5">
      <c r="A56" s="206"/>
      <c r="B56" s="206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206"/>
      <c r="Z56" s="206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206"/>
      <c r="AX56" s="206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206"/>
      <c r="BV56" s="206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206"/>
      <c r="CT56" s="206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206"/>
      <c r="DR56" s="206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206"/>
      <c r="EP56" s="206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4.5">
      <c r="A57" s="210" t="s">
        <v>209</v>
      </c>
      <c r="B57" s="210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210" t="s">
        <v>209</v>
      </c>
      <c r="Z57" s="210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210" t="s">
        <v>209</v>
      </c>
      <c r="AX57" s="210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210" t="s">
        <v>209</v>
      </c>
      <c r="BV57" s="210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210" t="s">
        <v>209</v>
      </c>
      <c r="CT57" s="210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210" t="s">
        <v>209</v>
      </c>
      <c r="DR57" s="210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210" t="s">
        <v>209</v>
      </c>
      <c r="EP57" s="210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</sheetData>
  <mergeCells count="133">
    <mergeCell ref="EO57:EP57"/>
    <mergeCell ref="EO21:EP21"/>
    <mergeCell ref="EO30:EP30"/>
    <mergeCell ref="EO39:EP39"/>
    <mergeCell ref="EO48:EP48"/>
    <mergeCell ref="EO52:EP52"/>
    <mergeCell ref="EO56:EP56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DQ7:DR7"/>
    <mergeCell ref="CS8:CT8"/>
    <mergeCell ref="CS9:CT9"/>
    <mergeCell ref="CS10:CT10"/>
    <mergeCell ref="CS11:CT11"/>
    <mergeCell ref="CS12:CT12"/>
    <mergeCell ref="DQ48:DR48"/>
    <mergeCell ref="DQ52:DR52"/>
    <mergeCell ref="DQ56:DR56"/>
    <mergeCell ref="DQ57:DR57"/>
    <mergeCell ref="DQ21:DR21"/>
    <mergeCell ref="DQ30:DR30"/>
    <mergeCell ref="DQ39:DR39"/>
    <mergeCell ref="DQ8:DR8"/>
    <mergeCell ref="DQ9:DR9"/>
    <mergeCell ref="BU48:BV48"/>
    <mergeCell ref="BU52:BV52"/>
    <mergeCell ref="BU56:BV56"/>
    <mergeCell ref="BU57:BV57"/>
    <mergeCell ref="CS1:CT1"/>
    <mergeCell ref="CS2:CT2"/>
    <mergeCell ref="CS3:CT3"/>
    <mergeCell ref="CS4:CT4"/>
    <mergeCell ref="CS5:CT5"/>
    <mergeCell ref="CS6:CT6"/>
    <mergeCell ref="BU10:BV10"/>
    <mergeCell ref="BU11:BV11"/>
    <mergeCell ref="BU12:BV12"/>
    <mergeCell ref="BU21:BV21"/>
    <mergeCell ref="BU30:BV30"/>
    <mergeCell ref="BU39:BV39"/>
    <mergeCell ref="CS57:CT57"/>
    <mergeCell ref="CS21:CT21"/>
    <mergeCell ref="CS30:CT30"/>
    <mergeCell ref="CS39:CT39"/>
    <mergeCell ref="CS48:CT48"/>
    <mergeCell ref="CS52:CT52"/>
    <mergeCell ref="CS56:CT56"/>
    <mergeCell ref="CS7:CT7"/>
    <mergeCell ref="AW48:AX48"/>
    <mergeCell ref="AW52:AX52"/>
    <mergeCell ref="AW56:AX56"/>
    <mergeCell ref="AW7:AX7"/>
    <mergeCell ref="AW8:AX8"/>
    <mergeCell ref="AW9:AX9"/>
    <mergeCell ref="AW10:AX10"/>
    <mergeCell ref="AW11:AX11"/>
    <mergeCell ref="AW12:AX12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11:B11"/>
    <mergeCell ref="A12:B12"/>
    <mergeCell ref="A1:B1"/>
    <mergeCell ref="A2:B2"/>
    <mergeCell ref="Y48:Z48"/>
    <mergeCell ref="Y52:Z52"/>
    <mergeCell ref="Y56:Z56"/>
    <mergeCell ref="Y57:Z57"/>
    <mergeCell ref="AW1:AX1"/>
    <mergeCell ref="AW2:AX2"/>
    <mergeCell ref="AW3:AX3"/>
    <mergeCell ref="AW4:AX4"/>
    <mergeCell ref="AW5:AX5"/>
    <mergeCell ref="AW6:AX6"/>
    <mergeCell ref="Y10:Z10"/>
    <mergeCell ref="Y11:Z11"/>
    <mergeCell ref="Y12:Z12"/>
    <mergeCell ref="Y21:Z21"/>
    <mergeCell ref="Y30:Z30"/>
    <mergeCell ref="Y39:Z39"/>
    <mergeCell ref="AW57:AX57"/>
    <mergeCell ref="AW21:AX21"/>
    <mergeCell ref="AW30:AX30"/>
    <mergeCell ref="AW39:AX39"/>
    <mergeCell ref="A3:B3"/>
    <mergeCell ref="A4:B4"/>
    <mergeCell ref="A5:B5"/>
    <mergeCell ref="A6:B6"/>
    <mergeCell ref="A57:B57"/>
    <mergeCell ref="Y1:Z1"/>
    <mergeCell ref="Y2:Z2"/>
    <mergeCell ref="Y3:Z3"/>
    <mergeCell ref="Y4:Z4"/>
    <mergeCell ref="Y5:Z5"/>
    <mergeCell ref="Y6:Z6"/>
    <mergeCell ref="Y7:Z7"/>
    <mergeCell ref="Y8:Z8"/>
    <mergeCell ref="Y9:Z9"/>
    <mergeCell ref="A21:B21"/>
    <mergeCell ref="A30:B30"/>
    <mergeCell ref="A39:B39"/>
    <mergeCell ref="A48:B48"/>
    <mergeCell ref="A52:B52"/>
    <mergeCell ref="A56:B56"/>
    <mergeCell ref="A7:B7"/>
    <mergeCell ref="A8:B8"/>
    <mergeCell ref="A9:B9"/>
    <mergeCell ref="A10:B10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986D5-1F55-4944-B7E4-B184918EB0B8}">
  <dimension ref="A1:Y66"/>
  <sheetViews>
    <sheetView topLeftCell="A28" zoomScale="85" zoomScaleNormal="85" workbookViewId="0">
      <selection activeCell="N55" sqref="N55"/>
    </sheetView>
  </sheetViews>
  <sheetFormatPr defaultColWidth="8.7265625" defaultRowHeight="12.5"/>
  <cols>
    <col min="1" max="1" width="20.54296875" style="3" bestFit="1" customWidth="1"/>
    <col min="2" max="2" width="8.7265625" style="3"/>
    <col min="3" max="3" width="16.453125" style="3" bestFit="1" customWidth="1"/>
    <col min="4" max="4" width="17.453125" style="3" bestFit="1" customWidth="1"/>
    <col min="5" max="5" width="66.81640625" style="3" bestFit="1" customWidth="1"/>
    <col min="6" max="6" width="27.26953125" style="3" bestFit="1" customWidth="1"/>
    <col min="7" max="7" width="17" style="3" bestFit="1" customWidth="1"/>
    <col min="8" max="12" width="12" style="3" bestFit="1" customWidth="1"/>
    <col min="13" max="17" width="8.7265625" style="3"/>
    <col min="18" max="18" width="66.81640625" style="3" bestFit="1" customWidth="1"/>
    <col min="19" max="16384" width="8.7265625" style="3"/>
  </cols>
  <sheetData>
    <row r="1" spans="3:16" ht="14.5">
      <c r="C1" s="72"/>
      <c r="D1" s="72"/>
      <c r="E1" s="74" t="s">
        <v>219</v>
      </c>
      <c r="F1" s="72"/>
      <c r="G1" s="72"/>
      <c r="H1" s="72"/>
      <c r="I1" s="72"/>
      <c r="J1" s="72"/>
      <c r="K1" s="72"/>
      <c r="L1" s="72"/>
      <c r="N1" s="87" t="s">
        <v>350</v>
      </c>
      <c r="P1" s="98" t="s">
        <v>351</v>
      </c>
    </row>
    <row r="2" spans="3:16" ht="15" thickBot="1">
      <c r="C2" s="75" t="s">
        <v>1</v>
      </c>
      <c r="D2" s="75" t="s">
        <v>2</v>
      </c>
      <c r="E2" s="75" t="s">
        <v>3</v>
      </c>
      <c r="F2" s="3" t="s">
        <v>141</v>
      </c>
      <c r="G2" s="3" t="s">
        <v>142</v>
      </c>
      <c r="H2" s="3" t="s">
        <v>143</v>
      </c>
      <c r="I2" s="3" t="s">
        <v>144</v>
      </c>
      <c r="J2" s="3" t="s">
        <v>145</v>
      </c>
      <c r="K2" s="3" t="s">
        <v>146</v>
      </c>
      <c r="L2" s="3" t="s">
        <v>147</v>
      </c>
    </row>
    <row r="3" spans="3:16">
      <c r="C3" s="87" t="s">
        <v>348</v>
      </c>
      <c r="D3" s="87" t="s">
        <v>55</v>
      </c>
      <c r="E3" s="87" t="s">
        <v>349</v>
      </c>
      <c r="F3" s="3">
        <f>attached_lighting!W16*0.005</f>
        <v>5.1735000000000007</v>
      </c>
      <c r="G3" s="3">
        <f>attached_lighting!AU16*0.005</f>
        <v>18.2806</v>
      </c>
      <c r="H3" s="3">
        <f>attached_lighting!BS16*0.005</f>
        <v>27.981089999999998</v>
      </c>
      <c r="I3" s="3">
        <f>attached_lighting!CQ16*0.005</f>
        <v>2.4600550000000001</v>
      </c>
      <c r="J3" s="3">
        <f>attached_lighting!DO16*0.005</f>
        <v>2.1876250000000002</v>
      </c>
      <c r="K3" s="3">
        <f>attached_lighting!EM16*0.005</f>
        <v>8.1142400000000006</v>
      </c>
      <c r="L3" s="3">
        <f>attached_lighting!FK16*0.005</f>
        <v>10.428740000000001</v>
      </c>
      <c r="N3" s="3">
        <v>5.0000000000000001E-3</v>
      </c>
    </row>
    <row r="4" spans="3:16">
      <c r="C4" s="87"/>
      <c r="D4" s="87"/>
      <c r="E4" s="87"/>
      <c r="G4" s="104"/>
    </row>
    <row r="5" spans="3:16">
      <c r="C5" s="87"/>
      <c r="D5" s="87"/>
      <c r="E5" s="87"/>
      <c r="G5" s="104"/>
    </row>
    <row r="6" spans="3:16">
      <c r="C6" s="87"/>
      <c r="D6" s="87"/>
      <c r="E6" s="87"/>
      <c r="G6" s="104"/>
    </row>
    <row r="7" spans="3:16">
      <c r="C7" s="87"/>
      <c r="D7" s="87"/>
      <c r="E7" s="87"/>
      <c r="G7" s="104"/>
    </row>
    <row r="8" spans="3:16">
      <c r="C8" s="87"/>
      <c r="D8" s="87"/>
      <c r="E8" s="87"/>
      <c r="G8" s="104"/>
    </row>
    <row r="9" spans="3:16" ht="14.5">
      <c r="C9" s="155"/>
      <c r="D9" s="155"/>
      <c r="E9" s="156" t="s">
        <v>429</v>
      </c>
    </row>
    <row r="10" spans="3:16" ht="15" thickBot="1">
      <c r="C10" s="157" t="s">
        <v>1</v>
      </c>
      <c r="D10" s="157" t="s">
        <v>2</v>
      </c>
      <c r="E10" s="157" t="s">
        <v>3</v>
      </c>
    </row>
    <row r="11" spans="3:16">
      <c r="C11" s="159" t="s">
        <v>348</v>
      </c>
      <c r="D11" s="159" t="s">
        <v>55</v>
      </c>
      <c r="E11" s="159" t="s">
        <v>349</v>
      </c>
    </row>
    <row r="21" spans="1:13" ht="14.5">
      <c r="C21" s="78"/>
      <c r="D21" s="78"/>
      <c r="E21" s="74" t="s">
        <v>212</v>
      </c>
      <c r="F21" s="77"/>
      <c r="G21" s="77"/>
      <c r="H21" s="77"/>
      <c r="I21" s="77"/>
      <c r="J21" s="77"/>
      <c r="K21" s="77"/>
      <c r="L21" s="77"/>
    </row>
    <row r="22" spans="1:13" ht="15" thickBot="1">
      <c r="C22" s="75" t="s">
        <v>1</v>
      </c>
      <c r="D22" s="75" t="s">
        <v>2</v>
      </c>
      <c r="E22" s="75" t="s">
        <v>3</v>
      </c>
      <c r="F22" s="3" t="s">
        <v>141</v>
      </c>
      <c r="G22" s="3" t="s">
        <v>142</v>
      </c>
      <c r="H22" s="3" t="s">
        <v>143</v>
      </c>
      <c r="I22" s="3" t="s">
        <v>144</v>
      </c>
      <c r="J22" s="3" t="s">
        <v>145</v>
      </c>
      <c r="K22" s="3" t="s">
        <v>146</v>
      </c>
      <c r="L22" s="3" t="s">
        <v>147</v>
      </c>
    </row>
    <row r="23" spans="1:13">
      <c r="C23" s="87" t="s">
        <v>348</v>
      </c>
      <c r="D23" s="87" t="s">
        <v>55</v>
      </c>
      <c r="E23" s="87" t="s">
        <v>349</v>
      </c>
      <c r="F23" s="80">
        <v>0.8</v>
      </c>
      <c r="G23" s="80">
        <v>0.8</v>
      </c>
      <c r="H23" s="80">
        <v>0.8</v>
      </c>
      <c r="I23" s="80">
        <v>0.8</v>
      </c>
      <c r="J23" s="80">
        <v>0.8</v>
      </c>
      <c r="K23" s="80">
        <v>0.8</v>
      </c>
      <c r="L23" s="80">
        <v>0.8</v>
      </c>
      <c r="M23" s="81"/>
    </row>
    <row r="24" spans="1:13">
      <c r="C24" s="87"/>
      <c r="D24" s="87"/>
      <c r="E24" s="87"/>
      <c r="F24" s="80"/>
      <c r="G24" s="80"/>
      <c r="H24" s="80"/>
      <c r="I24" s="80"/>
      <c r="J24" s="80"/>
      <c r="K24" s="80"/>
      <c r="L24" s="80"/>
      <c r="M24" s="81"/>
    </row>
    <row r="25" spans="1:13">
      <c r="C25" s="87"/>
      <c r="D25" s="87"/>
      <c r="E25" s="87"/>
      <c r="F25" s="80"/>
      <c r="G25" s="80"/>
      <c r="H25" s="80"/>
      <c r="I25" s="80"/>
      <c r="J25" s="80"/>
      <c r="K25" s="80"/>
      <c r="L25" s="80"/>
      <c r="M25" s="81"/>
    </row>
    <row r="26" spans="1:13">
      <c r="C26" s="87"/>
      <c r="D26" s="87"/>
      <c r="E26" s="87"/>
      <c r="F26" s="80"/>
      <c r="G26" s="80"/>
      <c r="H26" s="80"/>
      <c r="I26" s="80"/>
      <c r="J26" s="80"/>
      <c r="K26" s="80"/>
      <c r="L26" s="80"/>
      <c r="M26" s="81"/>
    </row>
    <row r="27" spans="1:13">
      <c r="C27" s="87"/>
      <c r="D27" s="87"/>
      <c r="E27" s="87"/>
      <c r="F27" s="80"/>
      <c r="G27" s="80"/>
      <c r="H27" s="80"/>
      <c r="I27" s="80"/>
      <c r="J27" s="80"/>
      <c r="K27" s="80"/>
      <c r="L27" s="80"/>
      <c r="M27" s="81"/>
    </row>
    <row r="28" spans="1:13">
      <c r="C28" s="87"/>
      <c r="D28" s="87"/>
      <c r="E28" s="87"/>
      <c r="F28" s="80"/>
      <c r="G28" s="80"/>
      <c r="H28" s="80"/>
      <c r="I28" s="80"/>
      <c r="J28" s="80"/>
      <c r="K28" s="80"/>
      <c r="L28" s="80"/>
      <c r="M28" s="81"/>
    </row>
    <row r="29" spans="1:13">
      <c r="F29" s="80"/>
      <c r="G29" s="81"/>
      <c r="H29" s="81"/>
      <c r="I29" s="81"/>
      <c r="J29" s="81"/>
      <c r="K29" s="81"/>
      <c r="L29" s="81"/>
      <c r="M29" s="81"/>
    </row>
    <row r="30" spans="1:13">
      <c r="F30" s="80"/>
      <c r="G30" s="81"/>
      <c r="H30" s="81"/>
      <c r="I30" s="81"/>
      <c r="J30" s="81"/>
      <c r="K30" s="81"/>
      <c r="L30" s="81"/>
      <c r="M30" s="81"/>
    </row>
    <row r="31" spans="1:13" ht="14.5">
      <c r="A31" s="72"/>
      <c r="B31" s="72"/>
      <c r="C31" s="72"/>
      <c r="D31" s="72"/>
      <c r="E31" s="72"/>
      <c r="F31" s="73"/>
      <c r="G31" s="73"/>
      <c r="H31" s="73"/>
      <c r="I31" s="73"/>
      <c r="J31" s="73"/>
      <c r="K31" s="73"/>
    </row>
    <row r="32" spans="1:13" ht="14.5">
      <c r="A32" s="72"/>
      <c r="B32" s="72"/>
      <c r="C32" s="72"/>
      <c r="D32" s="72"/>
      <c r="E32" s="72"/>
      <c r="F32" s="73"/>
      <c r="G32" s="73"/>
      <c r="H32" s="73"/>
      <c r="I32" s="73"/>
      <c r="J32" s="73"/>
      <c r="K32" s="73"/>
    </row>
    <row r="33" spans="1:25" ht="14.5">
      <c r="A33" s="72"/>
      <c r="B33" s="72"/>
      <c r="C33" s="72"/>
      <c r="D33" s="72"/>
      <c r="E33" s="72"/>
      <c r="F33" s="73"/>
      <c r="G33" s="73"/>
      <c r="H33" s="73"/>
      <c r="I33" s="73"/>
      <c r="J33" s="73"/>
      <c r="K33" s="73"/>
    </row>
    <row r="34" spans="1:25" ht="14.5">
      <c r="A34" s="72"/>
      <c r="B34" s="72"/>
      <c r="C34" s="72"/>
      <c r="D34" s="72"/>
      <c r="E34" s="72"/>
      <c r="F34" s="73"/>
      <c r="G34" s="73"/>
      <c r="H34" s="73"/>
      <c r="I34" s="73"/>
      <c r="J34" s="73"/>
      <c r="K34" s="73"/>
    </row>
    <row r="35" spans="1:25" ht="14.5">
      <c r="A35" s="72"/>
      <c r="B35" s="72"/>
      <c r="C35" s="72"/>
      <c r="D35" s="72"/>
      <c r="E35" s="72"/>
      <c r="F35" s="73"/>
      <c r="G35" s="73"/>
      <c r="H35" s="73"/>
      <c r="I35" s="73"/>
      <c r="J35" s="73"/>
      <c r="K35" s="73"/>
    </row>
    <row r="39" spans="1:25" ht="14.5">
      <c r="A39" s="72"/>
      <c r="B39" s="72"/>
      <c r="C39" s="72"/>
      <c r="D39" s="72"/>
      <c r="E39" s="74"/>
      <c r="F39" s="72"/>
      <c r="G39" s="72"/>
      <c r="H39" s="72"/>
      <c r="I39" s="72"/>
      <c r="J39" s="72"/>
      <c r="K39" s="72"/>
      <c r="P39" s="72"/>
      <c r="Q39" s="72"/>
      <c r="R39" s="74"/>
      <c r="S39" s="72"/>
      <c r="T39" s="72"/>
      <c r="U39" s="72"/>
      <c r="V39" s="72"/>
      <c r="W39" s="72"/>
      <c r="X39" s="72"/>
    </row>
    <row r="40" spans="1:25" ht="15" thickBot="1">
      <c r="A40" s="72"/>
      <c r="B40" s="72"/>
      <c r="C40" s="75"/>
      <c r="D40" s="75"/>
      <c r="E40" s="75"/>
      <c r="P40" s="75"/>
      <c r="Q40" s="75"/>
      <c r="R40" s="75"/>
    </row>
    <row r="41" spans="1:25" ht="14.5">
      <c r="A41" s="72"/>
      <c r="B41" s="72"/>
      <c r="C41" s="87"/>
      <c r="D41" s="87"/>
      <c r="E41" s="87"/>
      <c r="F41" s="79"/>
      <c r="G41" s="79"/>
      <c r="H41" s="73"/>
      <c r="I41" s="73"/>
      <c r="J41" s="73"/>
      <c r="K41" s="73"/>
      <c r="P41" s="87"/>
      <c r="Q41" s="87"/>
      <c r="R41" s="87"/>
      <c r="S41" s="79"/>
      <c r="T41" s="79"/>
      <c r="U41" s="73"/>
      <c r="V41" s="73"/>
      <c r="W41" s="73"/>
      <c r="X41" s="73"/>
    </row>
    <row r="42" spans="1:25" ht="14.5">
      <c r="A42" s="83"/>
      <c r="B42" s="72"/>
      <c r="C42" s="87"/>
      <c r="D42" s="87"/>
      <c r="E42" s="87"/>
      <c r="F42" s="79"/>
      <c r="G42" s="79"/>
      <c r="H42" s="73"/>
      <c r="I42" s="73"/>
      <c r="J42" s="73"/>
      <c r="K42" s="73"/>
      <c r="P42" s="87"/>
      <c r="Q42" s="87"/>
      <c r="R42" s="87"/>
      <c r="S42" s="79"/>
      <c r="T42" s="79"/>
      <c r="U42" s="79"/>
      <c r="V42" s="79"/>
      <c r="W42" s="79"/>
      <c r="X42" s="79"/>
      <c r="Y42" s="79"/>
    </row>
    <row r="43" spans="1:25" ht="14.5">
      <c r="A43" s="83"/>
      <c r="B43" s="72"/>
      <c r="C43" s="87"/>
      <c r="D43" s="87"/>
      <c r="E43" s="87"/>
      <c r="F43" s="79"/>
      <c r="G43" s="79"/>
      <c r="H43" s="73"/>
      <c r="I43" s="107"/>
      <c r="J43" s="73"/>
      <c r="K43" s="73"/>
      <c r="P43" s="87"/>
      <c r="Q43" s="87"/>
      <c r="R43" s="87"/>
      <c r="S43" s="79"/>
      <c r="T43" s="79"/>
      <c r="U43" s="79"/>
      <c r="V43" s="79"/>
      <c r="W43" s="79"/>
      <c r="X43" s="79"/>
      <c r="Y43" s="79"/>
    </row>
    <row r="44" spans="1:25" ht="14.5">
      <c r="A44" s="72"/>
      <c r="B44" s="72"/>
      <c r="C44" s="87"/>
      <c r="D44" s="87"/>
      <c r="E44" s="87"/>
      <c r="F44" s="106"/>
      <c r="G44" s="106"/>
      <c r="H44" s="106"/>
      <c r="I44" s="106"/>
      <c r="J44" s="106"/>
      <c r="K44" s="106"/>
      <c r="L44" s="106"/>
      <c r="P44" s="87"/>
      <c r="Q44" s="87"/>
      <c r="R44" s="87"/>
      <c r="S44" s="79"/>
      <c r="T44" s="79"/>
      <c r="U44" s="79"/>
      <c r="V44" s="79"/>
      <c r="W44" s="79"/>
      <c r="X44" s="79"/>
      <c r="Y44" s="79"/>
    </row>
    <row r="45" spans="1:25" ht="14.5">
      <c r="A45" s="72"/>
      <c r="B45" s="72"/>
      <c r="C45" s="87"/>
      <c r="D45" s="87"/>
      <c r="E45" s="87"/>
      <c r="F45" s="79"/>
      <c r="G45" s="105"/>
      <c r="H45" s="73"/>
      <c r="I45" s="107"/>
      <c r="J45" s="73"/>
      <c r="K45" s="73"/>
      <c r="P45" s="87"/>
      <c r="Q45" s="87"/>
      <c r="R45" s="87"/>
      <c r="S45" s="79"/>
      <c r="T45" s="79"/>
      <c r="U45" s="79"/>
      <c r="V45" s="79"/>
      <c r="W45" s="79"/>
      <c r="X45" s="79"/>
      <c r="Y45" s="79"/>
    </row>
    <row r="46" spans="1:25" ht="14.5">
      <c r="A46" s="72"/>
      <c r="B46" s="72"/>
      <c r="C46" s="87"/>
      <c r="D46" s="87"/>
      <c r="E46" s="87"/>
      <c r="F46" s="79"/>
      <c r="G46" s="79"/>
      <c r="H46" s="107"/>
      <c r="I46" s="107"/>
      <c r="J46" s="107"/>
      <c r="K46" s="73"/>
      <c r="P46" s="87"/>
      <c r="Q46" s="87"/>
      <c r="R46" s="87"/>
      <c r="S46" s="79"/>
      <c r="T46" s="79"/>
      <c r="U46" s="79"/>
      <c r="V46" s="79"/>
      <c r="W46" s="79"/>
      <c r="X46" s="79"/>
      <c r="Y46" s="79"/>
    </row>
    <row r="47" spans="1:25" ht="14.5">
      <c r="A47" s="72"/>
      <c r="B47" s="72"/>
      <c r="C47" s="72"/>
      <c r="D47" s="72"/>
      <c r="E47" s="72"/>
      <c r="F47" s="79"/>
      <c r="G47" s="73"/>
      <c r="H47" s="73"/>
      <c r="I47" s="73"/>
      <c r="J47" s="73"/>
      <c r="K47" s="73"/>
    </row>
    <row r="48" spans="1:25" ht="14.5">
      <c r="A48" s="72"/>
      <c r="B48" s="72"/>
      <c r="C48" s="72"/>
      <c r="D48" s="72"/>
      <c r="E48" s="72"/>
      <c r="F48" s="79"/>
      <c r="G48" s="73"/>
      <c r="H48" s="73"/>
      <c r="I48" s="73"/>
      <c r="J48" s="73"/>
      <c r="K48" s="73"/>
    </row>
    <row r="49" spans="1:14" ht="14.5">
      <c r="A49" s="72"/>
      <c r="B49" s="72"/>
      <c r="C49" s="72"/>
      <c r="D49" s="72"/>
      <c r="E49" s="72"/>
      <c r="F49" s="79"/>
      <c r="G49" s="73"/>
      <c r="H49" s="73"/>
      <c r="I49" s="73"/>
      <c r="J49" s="73"/>
      <c r="K49" s="73"/>
    </row>
    <row r="52" spans="1:14" ht="14.5">
      <c r="C52" s="78"/>
      <c r="D52" s="78"/>
      <c r="E52" s="74" t="s">
        <v>376</v>
      </c>
      <c r="F52" s="77"/>
      <c r="G52" s="77"/>
      <c r="H52" s="77"/>
      <c r="I52" s="77"/>
      <c r="J52" s="77"/>
      <c r="K52" s="77"/>
      <c r="L52" s="77"/>
      <c r="N52" s="98" t="s">
        <v>352</v>
      </c>
    </row>
    <row r="53" spans="1:14" ht="15" thickBot="1">
      <c r="C53" s="75" t="s">
        <v>1</v>
      </c>
      <c r="D53" s="75" t="s">
        <v>2</v>
      </c>
      <c r="E53" s="75" t="s">
        <v>3</v>
      </c>
      <c r="F53" s="3" t="s">
        <v>141</v>
      </c>
      <c r="G53" s="3" t="s">
        <v>142</v>
      </c>
      <c r="H53" s="3" t="s">
        <v>143</v>
      </c>
      <c r="I53" s="3" t="s">
        <v>144</v>
      </c>
      <c r="J53" s="3" t="s">
        <v>145</v>
      </c>
      <c r="K53" s="3" t="s">
        <v>146</v>
      </c>
      <c r="L53" s="3" t="s">
        <v>147</v>
      </c>
    </row>
    <row r="54" spans="1:14">
      <c r="C54" s="87" t="s">
        <v>348</v>
      </c>
      <c r="D54" s="87" t="s">
        <v>55</v>
      </c>
      <c r="E54" s="87" t="s">
        <v>349</v>
      </c>
      <c r="F54" s="80">
        <f>attached_lighting!W13/TechLighting!F3/31.54</f>
        <v>1.8385485909087815E-2</v>
      </c>
      <c r="G54" s="80">
        <f>attached_lighting!AU13/TechLighting!G3/31.54</f>
        <v>2.61957260206566E-2</v>
      </c>
      <c r="H54" s="80">
        <f>attached_lighting!BS13/TechLighting!H3/31.54</f>
        <v>1.9666407131617911E-2</v>
      </c>
      <c r="I54" s="80">
        <f>attached_lighting!CQ13/TechLighting!I3/31.54</f>
        <v>2.8354300562903906E-2</v>
      </c>
      <c r="J54" s="80">
        <f>attached_lighting!DO13/TechLighting!J3/31.54</f>
        <v>2.5558188050998951E-2</v>
      </c>
      <c r="K54" s="80">
        <f>attached_lighting!EM13/TechLighting!K3/31.54</f>
        <v>2.3134685048803026E-2</v>
      </c>
      <c r="L54" s="80">
        <f>attached_lighting!FK13/TechLighting!L3/31.54</f>
        <v>2.2687505161778861E-2</v>
      </c>
      <c r="N54" s="3">
        <f>AVERAGE(F54:L54)</f>
        <v>2.3426042555121009E-2</v>
      </c>
    </row>
    <row r="55" spans="1:14">
      <c r="C55" s="87"/>
      <c r="D55" s="87"/>
      <c r="E55" s="87"/>
      <c r="F55" s="80"/>
      <c r="G55" s="80"/>
      <c r="H55" s="80"/>
      <c r="I55" s="80"/>
      <c r="J55" s="80"/>
      <c r="K55" s="80"/>
      <c r="L55" s="80"/>
    </row>
    <row r="56" spans="1:14">
      <c r="C56" s="87"/>
      <c r="D56" s="87"/>
      <c r="E56" s="87"/>
      <c r="F56" s="80"/>
      <c r="G56" s="80"/>
      <c r="H56" s="80"/>
      <c r="I56" s="80"/>
      <c r="J56" s="80"/>
      <c r="K56" s="80"/>
      <c r="L56" s="80"/>
    </row>
    <row r="57" spans="1:14">
      <c r="C57" s="87"/>
      <c r="D57" s="87"/>
      <c r="E57" s="87"/>
      <c r="F57" s="80"/>
      <c r="G57" s="80"/>
      <c r="H57" s="80"/>
      <c r="I57" s="80"/>
      <c r="J57" s="80"/>
      <c r="K57" s="80"/>
      <c r="L57" s="80"/>
    </row>
    <row r="58" spans="1:14">
      <c r="C58" s="87"/>
      <c r="D58" s="87"/>
      <c r="E58" s="87"/>
      <c r="F58" s="80"/>
      <c r="G58" s="80"/>
      <c r="H58" s="80"/>
      <c r="I58" s="80"/>
      <c r="J58" s="80"/>
      <c r="K58" s="80"/>
      <c r="L58" s="80"/>
    </row>
    <row r="59" spans="1:14">
      <c r="C59" s="87"/>
      <c r="D59" s="87"/>
      <c r="E59" s="87"/>
      <c r="F59" s="80"/>
      <c r="G59" s="80"/>
      <c r="H59" s="80"/>
      <c r="I59" s="80"/>
      <c r="J59" s="80"/>
      <c r="K59" s="80"/>
      <c r="L59" s="80"/>
    </row>
    <row r="64" spans="1:14" ht="14.5">
      <c r="C64" s="118"/>
      <c r="D64" s="118"/>
      <c r="E64" s="74" t="s">
        <v>373</v>
      </c>
      <c r="F64" s="117"/>
      <c r="G64" s="117"/>
      <c r="H64" s="117"/>
      <c r="I64" s="117"/>
      <c r="J64" s="117"/>
      <c r="K64" s="117"/>
      <c r="L64" s="117"/>
    </row>
    <row r="65" spans="3:12" ht="15" thickBot="1">
      <c r="C65" s="75" t="s">
        <v>1</v>
      </c>
      <c r="D65" s="75" t="s">
        <v>2</v>
      </c>
      <c r="E65" s="75" t="s">
        <v>3</v>
      </c>
      <c r="F65" s="3" t="s">
        <v>141</v>
      </c>
      <c r="G65" s="3" t="s">
        <v>142</v>
      </c>
      <c r="H65" s="3" t="s">
        <v>143</v>
      </c>
      <c r="I65" s="3" t="s">
        <v>144</v>
      </c>
      <c r="J65" s="3" t="s">
        <v>145</v>
      </c>
      <c r="K65" s="3" t="s">
        <v>146</v>
      </c>
      <c r="L65" s="3" t="s">
        <v>147</v>
      </c>
    </row>
    <row r="66" spans="3:12">
      <c r="C66" s="193" t="s">
        <v>348</v>
      </c>
      <c r="D66" s="193" t="s">
        <v>55</v>
      </c>
      <c r="E66" s="193" t="s">
        <v>349</v>
      </c>
      <c r="F66" s="80">
        <v>31.54</v>
      </c>
      <c r="G66" s="80">
        <v>31.54</v>
      </c>
      <c r="H66" s="80">
        <v>31.54</v>
      </c>
      <c r="I66" s="80">
        <v>31.54</v>
      </c>
      <c r="J66" s="80">
        <v>31.54</v>
      </c>
      <c r="K66" s="80">
        <v>31.54</v>
      </c>
      <c r="L66" s="80">
        <v>31.54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05692-8578-490A-98B6-F3446496ABEC}">
  <dimension ref="A1:FK27"/>
  <sheetViews>
    <sheetView workbookViewId="0">
      <selection activeCell="A3" sqref="A3:B3"/>
    </sheetView>
  </sheetViews>
  <sheetFormatPr defaultRowHeight="12.5"/>
  <cols>
    <col min="2" max="2" width="29" bestFit="1" customWidth="1"/>
    <col min="4" max="22" width="0" hidden="1" customWidth="1"/>
    <col min="25" max="25" width="3" style="3" customWidth="1"/>
    <col min="26" max="26" width="48.453125" style="84" customWidth="1"/>
    <col min="27" max="27" width="10.453125" style="3" customWidth="1"/>
    <col min="28" max="39" width="10.453125" style="3" hidden="1" customWidth="1"/>
    <col min="40" max="41" width="0" style="3" hidden="1" customWidth="1"/>
    <col min="42" max="43" width="9.54296875" style="3" hidden="1" customWidth="1"/>
    <col min="44" max="46" width="0" style="3" hidden="1" customWidth="1"/>
    <col min="47" max="47" width="8.7265625" style="3"/>
    <col min="49" max="49" width="3" style="3" customWidth="1"/>
    <col min="50" max="50" width="48.453125" style="84" customWidth="1"/>
    <col min="51" max="51" width="10.453125" style="3" customWidth="1"/>
    <col min="52" max="63" width="10.453125" style="3" hidden="1" customWidth="1"/>
    <col min="64" max="64" width="9.7265625" style="3" hidden="1" customWidth="1"/>
    <col min="65" max="65" width="10.26953125" style="3" hidden="1" customWidth="1"/>
    <col min="66" max="67" width="9.54296875" style="3" hidden="1" customWidth="1"/>
    <col min="68" max="68" width="11" style="3" hidden="1" customWidth="1"/>
    <col min="69" max="70" width="10.81640625" style="3" hidden="1" customWidth="1"/>
    <col min="71" max="71" width="10.81640625" style="3" customWidth="1"/>
    <col min="73" max="73" width="3" style="3" customWidth="1"/>
    <col min="74" max="74" width="48.453125" style="84" customWidth="1"/>
    <col min="75" max="75" width="10.453125" style="3" customWidth="1"/>
    <col min="76" max="87" width="10.453125" style="3" hidden="1" customWidth="1"/>
    <col min="88" max="89" width="0" style="3" hidden="1" customWidth="1"/>
    <col min="90" max="91" width="9.54296875" style="3" hidden="1" customWidth="1"/>
    <col min="92" max="94" width="0" style="3" hidden="1" customWidth="1"/>
    <col min="95" max="95" width="8.7265625" style="3"/>
    <col min="97" max="97" width="3" style="3" customWidth="1"/>
    <col min="98" max="98" width="48.453125" style="84" customWidth="1"/>
    <col min="99" max="99" width="10.453125" style="3" customWidth="1"/>
    <col min="100" max="111" width="10.453125" style="3" hidden="1" customWidth="1"/>
    <col min="112" max="113" width="0" style="3" hidden="1" customWidth="1"/>
    <col min="114" max="115" width="9.54296875" style="3" hidden="1" customWidth="1"/>
    <col min="116" max="118" width="0" style="3" hidden="1" customWidth="1"/>
    <col min="119" max="119" width="8.7265625" style="3"/>
    <col min="121" max="121" width="3" style="3" customWidth="1"/>
    <col min="122" max="122" width="30" style="84" customWidth="1"/>
    <col min="123" max="123" width="10.453125" style="3" customWidth="1"/>
    <col min="124" max="135" width="10.453125" style="3" hidden="1" customWidth="1"/>
    <col min="136" max="137" width="0" style="3" hidden="1" customWidth="1"/>
    <col min="138" max="139" width="9.54296875" style="3" hidden="1" customWidth="1"/>
    <col min="140" max="142" width="0" style="3" hidden="1" customWidth="1"/>
    <col min="143" max="143" width="8.7265625" style="3"/>
    <col min="145" max="145" width="1.81640625" style="3" customWidth="1"/>
    <col min="146" max="146" width="45.81640625" style="84" customWidth="1"/>
    <col min="147" max="147" width="10.453125" style="3" customWidth="1"/>
    <col min="148" max="159" width="10.453125" style="3" hidden="1" customWidth="1"/>
    <col min="160" max="166" width="0" style="3" hidden="1" customWidth="1"/>
    <col min="167" max="167" width="8.7265625" style="3"/>
  </cols>
  <sheetData>
    <row r="1" spans="1:167" ht="14.5">
      <c r="A1" s="206"/>
      <c r="B1" s="206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</row>
    <row r="2" spans="1:167" ht="18">
      <c r="A2" s="206"/>
      <c r="B2" s="206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91" t="s">
        <v>231</v>
      </c>
      <c r="Z2" s="92"/>
      <c r="AW2" s="91" t="s">
        <v>231</v>
      </c>
      <c r="AX2" s="92"/>
      <c r="BU2" s="91" t="s">
        <v>231</v>
      </c>
      <c r="BV2" s="92"/>
      <c r="CS2" s="91" t="s">
        <v>231</v>
      </c>
      <c r="CT2" s="92"/>
      <c r="DQ2" s="91" t="s">
        <v>231</v>
      </c>
      <c r="DR2" s="92"/>
      <c r="EO2" s="91" t="s">
        <v>5</v>
      </c>
      <c r="EP2" s="92"/>
    </row>
    <row r="3" spans="1:167" ht="14.5">
      <c r="A3" s="206"/>
      <c r="B3" s="206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</row>
    <row r="4" spans="1:167" ht="14.5">
      <c r="A4" s="206"/>
      <c r="B4" s="206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</row>
    <row r="5" spans="1:167" ht="18">
      <c r="A5" s="207" t="s">
        <v>6</v>
      </c>
      <c r="B5" s="207"/>
      <c r="C5" s="2"/>
      <c r="D5" s="2"/>
      <c r="E5" s="2"/>
      <c r="F5" s="30"/>
      <c r="G5" s="30"/>
      <c r="H5" s="30"/>
      <c r="I5" s="30"/>
      <c r="J5" s="30"/>
      <c r="K5" s="30"/>
      <c r="L5" s="30"/>
      <c r="M5" s="30"/>
      <c r="N5" s="30"/>
      <c r="O5" s="30"/>
      <c r="P5" s="2"/>
      <c r="Q5" s="2"/>
      <c r="R5" s="2"/>
      <c r="S5" s="2"/>
      <c r="T5" s="2"/>
      <c r="U5" s="2"/>
      <c r="V5" s="2"/>
      <c r="W5" s="2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A6" s="206"/>
      <c r="B6" s="206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7.5">
      <c r="A7" s="209" t="s">
        <v>7</v>
      </c>
      <c r="B7" s="209"/>
      <c r="C7" s="30"/>
      <c r="D7" s="30"/>
      <c r="E7" s="30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Y7" s="85" t="s">
        <v>232</v>
      </c>
      <c r="AA7" s="5"/>
      <c r="AB7" s="5"/>
      <c r="AC7" s="5"/>
      <c r="AW7" s="85" t="s">
        <v>234</v>
      </c>
      <c r="AY7" s="5"/>
      <c r="AZ7" s="5"/>
      <c r="BA7" s="5"/>
      <c r="BU7" s="85" t="s">
        <v>235</v>
      </c>
      <c r="BW7" s="5"/>
      <c r="BX7" s="5"/>
      <c r="BY7" s="5"/>
      <c r="CS7" s="85" t="s">
        <v>236</v>
      </c>
      <c r="CU7" s="5"/>
      <c r="CV7" s="5"/>
      <c r="CW7" s="5"/>
      <c r="DQ7" s="85" t="s">
        <v>237</v>
      </c>
      <c r="DS7" s="5"/>
      <c r="DT7" s="5"/>
      <c r="DU7" s="5"/>
      <c r="EO7" s="85" t="s">
        <v>140</v>
      </c>
      <c r="EQ7" s="5"/>
      <c r="ER7" s="5"/>
      <c r="ES7" s="5"/>
    </row>
    <row r="8" spans="1:167" ht="15.5">
      <c r="A8" s="209" t="s">
        <v>28</v>
      </c>
      <c r="B8" s="209"/>
      <c r="C8" s="11"/>
      <c r="D8" s="11"/>
      <c r="E8" s="11"/>
      <c r="F8" s="12"/>
      <c r="G8" s="12"/>
      <c r="H8" s="12"/>
      <c r="I8" s="12"/>
      <c r="J8" s="12"/>
      <c r="K8" s="12"/>
      <c r="L8" s="12"/>
      <c r="M8" s="12"/>
      <c r="N8" s="12"/>
      <c r="O8" s="12"/>
      <c r="P8" s="11"/>
      <c r="Q8" s="11"/>
      <c r="R8" s="11"/>
      <c r="S8" s="11"/>
      <c r="T8" s="11"/>
      <c r="U8" s="11"/>
      <c r="V8" s="11"/>
      <c r="W8" s="11"/>
      <c r="Y8" s="85" t="s">
        <v>28</v>
      </c>
      <c r="AA8" s="11"/>
      <c r="AB8" s="11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1"/>
      <c r="AO8" s="11"/>
      <c r="AP8" s="11"/>
      <c r="AQ8" s="11"/>
      <c r="AR8" s="11"/>
      <c r="AS8" s="11"/>
      <c r="AT8" s="11"/>
      <c r="AU8" s="11"/>
      <c r="AW8" s="85" t="s">
        <v>28</v>
      </c>
      <c r="AY8" s="11"/>
      <c r="AZ8" s="11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1"/>
      <c r="BM8" s="11"/>
      <c r="BN8" s="11"/>
      <c r="BO8" s="11"/>
      <c r="BP8" s="11"/>
      <c r="BQ8" s="11"/>
      <c r="BR8" s="11"/>
      <c r="BS8" s="11"/>
      <c r="BU8" s="85" t="s">
        <v>28</v>
      </c>
      <c r="BW8" s="11"/>
      <c r="BX8" s="11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1"/>
      <c r="CK8" s="11"/>
      <c r="CL8" s="11"/>
      <c r="CM8" s="11"/>
      <c r="CN8" s="11"/>
      <c r="CO8" s="11"/>
      <c r="CP8" s="11"/>
      <c r="CQ8" s="11"/>
      <c r="CS8" s="85" t="s">
        <v>28</v>
      </c>
      <c r="CU8" s="11"/>
      <c r="CV8" s="11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1"/>
      <c r="DI8" s="11"/>
      <c r="DJ8" s="11"/>
      <c r="DK8" s="11"/>
      <c r="DL8" s="11"/>
      <c r="DM8" s="11"/>
      <c r="DN8" s="11"/>
      <c r="DO8" s="11"/>
      <c r="DQ8" s="85" t="s">
        <v>28</v>
      </c>
      <c r="DS8" s="11"/>
      <c r="DT8" s="11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1"/>
      <c r="EG8" s="11"/>
      <c r="EH8" s="11"/>
      <c r="EI8" s="11"/>
      <c r="EJ8" s="11"/>
      <c r="EK8" s="11"/>
      <c r="EL8" s="11"/>
      <c r="EM8" s="11"/>
      <c r="EO8" s="85" t="s">
        <v>28</v>
      </c>
      <c r="EQ8" s="11"/>
      <c r="ER8" s="11"/>
      <c r="ES8" s="11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1"/>
      <c r="FE8" s="11"/>
      <c r="FF8" s="11"/>
      <c r="FG8" s="11"/>
      <c r="FH8" s="11"/>
      <c r="FI8" s="11"/>
      <c r="FJ8" s="11"/>
      <c r="FK8" s="11"/>
    </row>
    <row r="9" spans="1:167" ht="15.5">
      <c r="A9" s="206"/>
      <c r="B9" s="20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AA9" s="50"/>
      <c r="AB9" s="50"/>
      <c r="AC9" s="10"/>
      <c r="AD9" s="110"/>
      <c r="AE9" s="110"/>
      <c r="AF9" s="110"/>
      <c r="AG9" s="110"/>
      <c r="AH9" s="110"/>
      <c r="AI9" s="110"/>
      <c r="AJ9" s="110"/>
      <c r="AK9" s="110"/>
      <c r="AL9" s="110"/>
      <c r="AM9" s="110"/>
      <c r="AY9" s="50"/>
      <c r="AZ9" s="50"/>
      <c r="BA9" s="10"/>
      <c r="BB9" s="110"/>
      <c r="BC9" s="110"/>
      <c r="BD9" s="110"/>
      <c r="BE9" s="110"/>
      <c r="BF9" s="110"/>
      <c r="BG9" s="110"/>
      <c r="BH9" s="110"/>
      <c r="BI9" s="110"/>
      <c r="BJ9" s="110"/>
      <c r="BK9" s="110"/>
      <c r="BW9" s="50"/>
      <c r="BX9" s="50"/>
      <c r="BY9" s="10"/>
      <c r="BZ9" s="110"/>
      <c r="CA9" s="110"/>
      <c r="CB9" s="110"/>
      <c r="CC9" s="110"/>
      <c r="CD9" s="110"/>
      <c r="CE9" s="110"/>
      <c r="CF9" s="110"/>
      <c r="CG9" s="110"/>
      <c r="CH9" s="110"/>
      <c r="CI9" s="110"/>
      <c r="CU9" s="50"/>
      <c r="CV9" s="50"/>
      <c r="CW9" s="10"/>
      <c r="CX9" s="110"/>
      <c r="CY9" s="110"/>
      <c r="CZ9" s="110"/>
      <c r="DA9" s="110"/>
      <c r="DB9" s="110"/>
      <c r="DC9" s="110"/>
      <c r="DD9" s="110"/>
      <c r="DE9" s="110"/>
      <c r="DF9" s="110"/>
      <c r="DG9" s="110"/>
      <c r="DS9" s="50"/>
      <c r="DT9" s="50"/>
      <c r="DU9" s="10"/>
      <c r="DV9" s="110"/>
      <c r="DW9" s="110"/>
      <c r="DX9" s="110"/>
      <c r="DY9" s="110"/>
      <c r="DZ9" s="110"/>
      <c r="EA9" s="110"/>
      <c r="EB9" s="110"/>
      <c r="EC9" s="110"/>
      <c r="ED9" s="110"/>
      <c r="EE9" s="110"/>
    </row>
    <row r="10" spans="1:167" ht="14.5">
      <c r="A10" s="206"/>
      <c r="B10" s="206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</row>
    <row r="11" spans="1:167" ht="15" thickBot="1">
      <c r="A11" s="206"/>
      <c r="B11" s="206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4.5">
      <c r="A12" s="206"/>
      <c r="B12" s="206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</row>
    <row r="13" spans="1:167" ht="15">
      <c r="A13" s="7"/>
      <c r="B13" s="13" t="s">
        <v>29</v>
      </c>
      <c r="C13" s="7">
        <v>4</v>
      </c>
      <c r="D13" s="7">
        <v>4.0999999999999996</v>
      </c>
      <c r="E13" s="7">
        <v>4.0999999999999996</v>
      </c>
      <c r="F13" s="7">
        <v>4.0999999999999996</v>
      </c>
      <c r="G13" s="7">
        <v>4</v>
      </c>
      <c r="H13" s="7">
        <v>4</v>
      </c>
      <c r="I13" s="7">
        <v>3.9</v>
      </c>
      <c r="J13" s="7">
        <v>3.7</v>
      </c>
      <c r="K13" s="7">
        <v>3.5</v>
      </c>
      <c r="L13" s="7">
        <v>3.5</v>
      </c>
      <c r="M13" s="7">
        <v>3.4</v>
      </c>
      <c r="N13" s="7">
        <v>3.3</v>
      </c>
      <c r="O13" s="7">
        <v>3.4</v>
      </c>
      <c r="P13" s="7">
        <v>3.4</v>
      </c>
      <c r="Q13" s="7">
        <v>3.1</v>
      </c>
      <c r="R13" s="7">
        <v>3</v>
      </c>
      <c r="S13" s="7">
        <v>3</v>
      </c>
      <c r="T13" s="7">
        <v>2.8</v>
      </c>
      <c r="U13" s="7">
        <v>3</v>
      </c>
      <c r="V13" s="7">
        <v>2.8</v>
      </c>
      <c r="W13" s="7">
        <v>3</v>
      </c>
      <c r="Y13" s="7"/>
      <c r="Z13" s="13" t="s">
        <v>29</v>
      </c>
      <c r="AA13" s="22">
        <v>13.196396</v>
      </c>
      <c r="AB13" s="22">
        <v>13.484857</v>
      </c>
      <c r="AC13" s="22">
        <v>13.629007</v>
      </c>
      <c r="AD13" s="22">
        <v>14.268704</v>
      </c>
      <c r="AE13" s="22">
        <v>14.215645</v>
      </c>
      <c r="AF13" s="22">
        <v>13.880143</v>
      </c>
      <c r="AG13" s="22">
        <v>14.270333000000001</v>
      </c>
      <c r="AH13" s="22">
        <v>14.034599999999999</v>
      </c>
      <c r="AI13" s="22">
        <v>14.292684</v>
      </c>
      <c r="AJ13" s="22">
        <v>14.608881</v>
      </c>
      <c r="AK13" s="22">
        <v>14.503159</v>
      </c>
      <c r="AL13" s="22">
        <v>14.917308999999999</v>
      </c>
      <c r="AM13" s="22">
        <v>14.814984000000001</v>
      </c>
      <c r="AN13" s="22">
        <v>14.943892999999999</v>
      </c>
      <c r="AO13" s="22">
        <v>15.205959</v>
      </c>
      <c r="AP13" s="22">
        <v>14.400271999999999</v>
      </c>
      <c r="AQ13" s="22">
        <v>14.062015000000001</v>
      </c>
      <c r="AR13" s="22">
        <v>13.838836000000001</v>
      </c>
      <c r="AS13" s="22">
        <v>14.208599</v>
      </c>
      <c r="AT13" s="22">
        <v>14.091934</v>
      </c>
      <c r="AU13" s="22">
        <v>15.103673000000001</v>
      </c>
      <c r="AW13" s="7"/>
      <c r="AX13" s="13" t="s">
        <v>29</v>
      </c>
      <c r="AY13" s="22">
        <v>20.451991</v>
      </c>
      <c r="AZ13" s="22">
        <v>21.382764999999999</v>
      </c>
      <c r="BA13" s="22">
        <v>20.348068000000001</v>
      </c>
      <c r="BB13" s="22">
        <v>21.200074000000001</v>
      </c>
      <c r="BC13" s="22">
        <v>21.947859000000001</v>
      </c>
      <c r="BD13" s="22">
        <v>19.873763</v>
      </c>
      <c r="BE13" s="22">
        <v>19.639804000000002</v>
      </c>
      <c r="BF13" s="22">
        <v>18.815994</v>
      </c>
      <c r="BG13" s="22">
        <v>19.18149</v>
      </c>
      <c r="BH13" s="22">
        <v>19.965008999999998</v>
      </c>
      <c r="BI13" s="22">
        <v>20.447106000000002</v>
      </c>
      <c r="BJ13" s="22">
        <v>19.801048000000002</v>
      </c>
      <c r="BK13" s="22">
        <v>20.203538999999999</v>
      </c>
      <c r="BL13" s="22">
        <v>19.920597000000001</v>
      </c>
      <c r="BM13" s="22">
        <v>19.216448</v>
      </c>
      <c r="BN13" s="22">
        <v>19.158054</v>
      </c>
      <c r="BO13" s="22">
        <v>17.298859</v>
      </c>
      <c r="BP13" s="22">
        <v>17.363281000000001</v>
      </c>
      <c r="BQ13" s="22">
        <v>16.581827000000001</v>
      </c>
      <c r="BR13" s="22">
        <v>16.785962999999999</v>
      </c>
      <c r="BS13" s="22">
        <v>17.356068</v>
      </c>
      <c r="BU13" s="7"/>
      <c r="BV13" s="13" t="s">
        <v>29</v>
      </c>
      <c r="BW13" s="22">
        <v>2.007984</v>
      </c>
      <c r="BX13" s="22">
        <v>2.0764450000000001</v>
      </c>
      <c r="BY13" s="22">
        <v>2.1098750000000002</v>
      </c>
      <c r="BZ13" s="22">
        <v>2.1929539999999998</v>
      </c>
      <c r="CA13" s="22">
        <v>2.2484250000000001</v>
      </c>
      <c r="CB13" s="22">
        <v>2.2417129999999998</v>
      </c>
      <c r="CC13" s="22">
        <v>1.9997149999999999</v>
      </c>
      <c r="CD13" s="22">
        <v>2.480229</v>
      </c>
      <c r="CE13" s="22">
        <v>2.4852240000000001</v>
      </c>
      <c r="CF13" s="22">
        <v>2.5651419999999998</v>
      </c>
      <c r="CG13" s="22">
        <v>2.4896859999999998</v>
      </c>
      <c r="CH13" s="22">
        <v>2.451587</v>
      </c>
      <c r="CI13" s="22">
        <v>2.5937000000000001</v>
      </c>
      <c r="CJ13" s="22">
        <v>2.4717449999999999</v>
      </c>
      <c r="CK13" s="22">
        <v>2.3910710000000002</v>
      </c>
      <c r="CL13" s="22">
        <v>2.3218260000000002</v>
      </c>
      <c r="CM13" s="22">
        <v>2.1993510000000001</v>
      </c>
      <c r="CN13" s="22">
        <v>2.20784</v>
      </c>
      <c r="CO13" s="22">
        <v>2.1990270000000001</v>
      </c>
      <c r="CP13" s="22">
        <v>2.1278809999999999</v>
      </c>
      <c r="CQ13" s="22">
        <v>2.2000139999999999</v>
      </c>
      <c r="CS13" s="7"/>
      <c r="CT13" s="13" t="s">
        <v>29</v>
      </c>
      <c r="CU13" s="22">
        <v>1.776805</v>
      </c>
      <c r="CV13" s="22">
        <v>1.8239540000000001</v>
      </c>
      <c r="CW13" s="22">
        <v>1.839188</v>
      </c>
      <c r="CX13" s="22">
        <v>1.907853</v>
      </c>
      <c r="CY13" s="22">
        <v>1.928353</v>
      </c>
      <c r="CZ13" s="22">
        <v>1.9230879999999999</v>
      </c>
      <c r="DA13" s="22">
        <v>1.8822319999999999</v>
      </c>
      <c r="DB13" s="22">
        <v>1.8977740000000001</v>
      </c>
      <c r="DC13" s="22">
        <v>1.9483459999999999</v>
      </c>
      <c r="DD13" s="22">
        <v>2.036267</v>
      </c>
      <c r="DE13" s="22">
        <v>2.0351110000000001</v>
      </c>
      <c r="DF13" s="22">
        <v>2.050424</v>
      </c>
      <c r="DG13" s="22">
        <v>1.9358390000000001</v>
      </c>
      <c r="DH13" s="22">
        <v>2.0179239999999998</v>
      </c>
      <c r="DI13" s="22">
        <v>2.0125259999999998</v>
      </c>
      <c r="DJ13" s="22">
        <v>1.9400250000000001</v>
      </c>
      <c r="DK13" s="22">
        <v>1.877847</v>
      </c>
      <c r="DL13" s="22">
        <v>1.82816</v>
      </c>
      <c r="DM13" s="22">
        <v>1.771212</v>
      </c>
      <c r="DN13" s="22">
        <v>1.7053320000000001</v>
      </c>
      <c r="DO13" s="22">
        <v>1.7634559999999999</v>
      </c>
      <c r="DQ13" s="7"/>
      <c r="DR13" s="13" t="s">
        <v>29</v>
      </c>
      <c r="DS13" s="22">
        <v>5.3575379999999999</v>
      </c>
      <c r="DT13" s="22">
        <v>5.9398730000000004</v>
      </c>
      <c r="DU13" s="22">
        <v>6.0602549999999997</v>
      </c>
      <c r="DV13" s="22">
        <v>5.7679520000000002</v>
      </c>
      <c r="DW13" s="22">
        <v>5.80938</v>
      </c>
      <c r="DX13" s="22">
        <v>5.9001400000000004</v>
      </c>
      <c r="DY13" s="22">
        <v>6.0293369999999999</v>
      </c>
      <c r="DZ13" s="22">
        <v>6.0861169999999998</v>
      </c>
      <c r="EA13" s="22">
        <v>6.1857519999999999</v>
      </c>
      <c r="EB13" s="22">
        <v>6.2125300000000001</v>
      </c>
      <c r="EC13" s="22">
        <v>6.0457020000000004</v>
      </c>
      <c r="ED13" s="22">
        <v>6.0912459999999999</v>
      </c>
      <c r="EE13" s="22">
        <v>6.0067789999999999</v>
      </c>
      <c r="EF13" s="22">
        <v>5.8430920000000004</v>
      </c>
      <c r="EG13" s="22">
        <v>5.7891500000000002</v>
      </c>
      <c r="EH13" s="22">
        <v>5.733212</v>
      </c>
      <c r="EI13" s="22">
        <v>5.6290529999999999</v>
      </c>
      <c r="EJ13" s="22">
        <v>5.5033329999999996</v>
      </c>
      <c r="EK13" s="22">
        <v>5.3065920000000002</v>
      </c>
      <c r="EL13" s="22">
        <v>5.5352309999999996</v>
      </c>
      <c r="EM13" s="22">
        <v>5.9207010000000002</v>
      </c>
      <c r="EO13" s="7"/>
      <c r="EP13" s="13" t="s">
        <v>29</v>
      </c>
      <c r="EQ13" s="22">
        <v>8.3141239999999996</v>
      </c>
      <c r="ER13" s="22">
        <v>8.3933289999999996</v>
      </c>
      <c r="ES13" s="22">
        <v>8.632028</v>
      </c>
      <c r="ET13" s="22">
        <v>8.8087520000000001</v>
      </c>
      <c r="EU13" s="22">
        <v>9.3126069999999999</v>
      </c>
      <c r="EV13" s="22">
        <v>9.1632680000000004</v>
      </c>
      <c r="EW13" s="22">
        <v>8.9517729999999993</v>
      </c>
      <c r="EX13" s="22">
        <v>8.8968980000000002</v>
      </c>
      <c r="EY13" s="22">
        <v>9.1468159999999994</v>
      </c>
      <c r="EZ13" s="22">
        <v>9.0053940000000008</v>
      </c>
      <c r="FA13" s="22">
        <v>8.7361179999999994</v>
      </c>
      <c r="FB13" s="22">
        <v>8.4469189999999994</v>
      </c>
      <c r="FC13" s="22">
        <v>8.2271900000000002</v>
      </c>
      <c r="FD13" s="22">
        <v>8.1948310000000006</v>
      </c>
      <c r="FE13" s="22">
        <v>8.2078170000000004</v>
      </c>
      <c r="FF13" s="22">
        <v>7.5911140000000001</v>
      </c>
      <c r="FG13" s="22">
        <v>7.5531350000000002</v>
      </c>
      <c r="FH13" s="22">
        <v>7.9753559999999997</v>
      </c>
      <c r="FI13" s="22">
        <v>7.3522730000000003</v>
      </c>
      <c r="FJ13" s="22">
        <v>7.0872140000000003</v>
      </c>
      <c r="FK13" s="22">
        <v>7.4624300000000003</v>
      </c>
    </row>
    <row r="14" spans="1:167" ht="14.5">
      <c r="A14" s="206"/>
      <c r="B14" s="206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Z14" s="10"/>
      <c r="AX14" s="10"/>
      <c r="BV14" s="10"/>
      <c r="CT14" s="10"/>
      <c r="DR14" s="10"/>
      <c r="EP14" s="10"/>
    </row>
    <row r="15" spans="1:167" ht="14.5">
      <c r="A15" s="2"/>
      <c r="B15" s="31" t="s">
        <v>17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Z15" s="16" t="s">
        <v>17</v>
      </c>
      <c r="AX15" s="16" t="s">
        <v>17</v>
      </c>
      <c r="BV15" s="16" t="s">
        <v>17</v>
      </c>
      <c r="CT15" s="16" t="s">
        <v>17</v>
      </c>
      <c r="DR15" s="16" t="s">
        <v>17</v>
      </c>
      <c r="EP15" s="16" t="s">
        <v>17</v>
      </c>
    </row>
    <row r="16" spans="1:167" ht="14.5">
      <c r="A16" s="2"/>
      <c r="B16" s="32" t="s">
        <v>30</v>
      </c>
      <c r="C16" s="2">
        <v>885.8</v>
      </c>
      <c r="D16" s="2">
        <v>893</v>
      </c>
      <c r="E16" s="2">
        <v>902.7</v>
      </c>
      <c r="F16" s="2">
        <v>912.4</v>
      </c>
      <c r="G16" s="2">
        <v>921.2</v>
      </c>
      <c r="H16" s="2">
        <v>929</v>
      </c>
      <c r="I16" s="2">
        <v>934.4</v>
      </c>
      <c r="J16" s="2">
        <v>942.8</v>
      </c>
      <c r="K16" s="2">
        <v>955.2</v>
      </c>
      <c r="L16" s="2">
        <v>967.3</v>
      </c>
      <c r="M16" s="2">
        <v>963.3</v>
      </c>
      <c r="N16" s="2">
        <v>970.1</v>
      </c>
      <c r="O16" s="2">
        <v>975.1</v>
      </c>
      <c r="P16" s="2">
        <v>989.2</v>
      </c>
      <c r="Q16" s="2">
        <v>988</v>
      </c>
      <c r="R16" s="2">
        <v>995</v>
      </c>
      <c r="S16" s="2">
        <v>999</v>
      </c>
      <c r="T16" s="33">
        <v>1006</v>
      </c>
      <c r="U16" s="33">
        <v>1017</v>
      </c>
      <c r="V16" s="33">
        <v>1028</v>
      </c>
      <c r="W16" s="33">
        <v>1034.7</v>
      </c>
      <c r="Z16" s="94" t="s">
        <v>30</v>
      </c>
      <c r="AA16" s="97">
        <v>2991.17</v>
      </c>
      <c r="AB16" s="97">
        <v>3033.14</v>
      </c>
      <c r="AC16" s="97">
        <v>3075.94</v>
      </c>
      <c r="AD16" s="97">
        <v>3121.1</v>
      </c>
      <c r="AE16" s="97">
        <v>3169.7</v>
      </c>
      <c r="AF16" s="97">
        <v>3220.66</v>
      </c>
      <c r="AG16" s="97">
        <v>3267.66</v>
      </c>
      <c r="AH16" s="97">
        <v>3307.09</v>
      </c>
      <c r="AI16" s="97">
        <v>3351.04</v>
      </c>
      <c r="AJ16" s="97">
        <v>3398.34</v>
      </c>
      <c r="AK16" s="97">
        <v>3332.76</v>
      </c>
      <c r="AL16" s="97">
        <v>3365.5659999999998</v>
      </c>
      <c r="AM16" s="97">
        <v>3405</v>
      </c>
      <c r="AN16" s="97">
        <v>3477.0410000000002</v>
      </c>
      <c r="AO16" s="97">
        <v>3513</v>
      </c>
      <c r="AP16" s="97">
        <v>3547</v>
      </c>
      <c r="AQ16" s="97">
        <v>3580</v>
      </c>
      <c r="AR16" s="97">
        <v>3558</v>
      </c>
      <c r="AS16" s="97">
        <v>3594.5</v>
      </c>
      <c r="AT16" s="97">
        <v>3631</v>
      </c>
      <c r="AU16" s="97">
        <v>3656.12</v>
      </c>
      <c r="AX16" s="94" t="s">
        <v>30</v>
      </c>
      <c r="AY16" s="97">
        <v>4290.8999999999996</v>
      </c>
      <c r="AZ16" s="97">
        <v>4374.75</v>
      </c>
      <c r="BA16" s="97">
        <v>4450.24</v>
      </c>
      <c r="BB16" s="97">
        <v>4519.01</v>
      </c>
      <c r="BC16" s="97">
        <v>4590.99</v>
      </c>
      <c r="BD16" s="97">
        <v>4673.54</v>
      </c>
      <c r="BE16" s="97">
        <v>4736.82</v>
      </c>
      <c r="BF16" s="97">
        <v>4802.2700000000004</v>
      </c>
      <c r="BG16" s="97">
        <v>4878.3</v>
      </c>
      <c r="BH16" s="97">
        <v>4950.67</v>
      </c>
      <c r="BI16" s="97">
        <v>4962.134</v>
      </c>
      <c r="BJ16" s="97">
        <v>5023.8069999999998</v>
      </c>
      <c r="BK16" s="97">
        <v>5097</v>
      </c>
      <c r="BL16" s="97">
        <v>5136.7830000000004</v>
      </c>
      <c r="BM16" s="97">
        <v>5196</v>
      </c>
      <c r="BN16" s="97">
        <v>5250</v>
      </c>
      <c r="BO16" s="97">
        <v>5322</v>
      </c>
      <c r="BP16" s="97">
        <v>5360</v>
      </c>
      <c r="BQ16" s="97">
        <v>5445.5</v>
      </c>
      <c r="BR16" s="97">
        <v>5531</v>
      </c>
      <c r="BS16" s="97">
        <v>5596.2179999999998</v>
      </c>
      <c r="BV16" s="94" t="s">
        <v>30</v>
      </c>
      <c r="BW16" s="97">
        <v>426.5</v>
      </c>
      <c r="BX16" s="97">
        <v>429.71</v>
      </c>
      <c r="BY16" s="97">
        <v>434.06</v>
      </c>
      <c r="BZ16" s="97">
        <v>438.84</v>
      </c>
      <c r="CA16" s="97">
        <v>443.47</v>
      </c>
      <c r="CB16" s="97">
        <v>446.61</v>
      </c>
      <c r="CC16" s="97">
        <v>450.09</v>
      </c>
      <c r="CD16" s="97">
        <v>455.58</v>
      </c>
      <c r="CE16" s="97">
        <v>462.55</v>
      </c>
      <c r="CF16" s="97">
        <v>471.09</v>
      </c>
      <c r="CG16" s="97">
        <v>465.95400000000001</v>
      </c>
      <c r="CH16" s="97">
        <v>471.24599999999998</v>
      </c>
      <c r="CI16" s="97">
        <v>474</v>
      </c>
      <c r="CJ16" s="97">
        <v>479.23399999999998</v>
      </c>
      <c r="CK16" s="97">
        <v>473</v>
      </c>
      <c r="CL16" s="97">
        <v>477</v>
      </c>
      <c r="CM16" s="97">
        <v>484.5</v>
      </c>
      <c r="CN16" s="97">
        <v>482</v>
      </c>
      <c r="CO16" s="97">
        <v>486</v>
      </c>
      <c r="CP16" s="97">
        <v>490</v>
      </c>
      <c r="CQ16" s="97">
        <v>492.01100000000002</v>
      </c>
      <c r="CT16" s="94" t="s">
        <v>30</v>
      </c>
      <c r="CU16" s="97">
        <v>373.26</v>
      </c>
      <c r="CV16" s="97">
        <v>372.73</v>
      </c>
      <c r="CW16" s="97">
        <v>373.09</v>
      </c>
      <c r="CX16" s="97">
        <v>374.67</v>
      </c>
      <c r="CY16" s="97">
        <v>376.68</v>
      </c>
      <c r="CZ16" s="97">
        <v>377.82</v>
      </c>
      <c r="DA16" s="97">
        <v>378.19</v>
      </c>
      <c r="DB16" s="97">
        <v>384.78</v>
      </c>
      <c r="DC16" s="97">
        <v>393.67</v>
      </c>
      <c r="DD16" s="97">
        <v>401.34</v>
      </c>
      <c r="DE16" s="97">
        <v>407.29399999999998</v>
      </c>
      <c r="DF16" s="97">
        <v>413.12</v>
      </c>
      <c r="DG16" s="97">
        <v>418</v>
      </c>
      <c r="DH16" s="97">
        <v>418.32100000000003</v>
      </c>
      <c r="DI16" s="97">
        <v>423</v>
      </c>
      <c r="DJ16" s="97">
        <v>427</v>
      </c>
      <c r="DK16" s="97">
        <v>431</v>
      </c>
      <c r="DL16" s="97">
        <v>429</v>
      </c>
      <c r="DM16" s="97">
        <v>431.5</v>
      </c>
      <c r="DN16" s="97">
        <v>434</v>
      </c>
      <c r="DO16" s="97">
        <v>437.52499999999998</v>
      </c>
      <c r="DR16" s="94" t="s">
        <v>30</v>
      </c>
      <c r="DS16" s="97">
        <v>1103.53</v>
      </c>
      <c r="DT16" s="97">
        <v>1130.48</v>
      </c>
      <c r="DU16" s="97">
        <v>1153.56</v>
      </c>
      <c r="DV16" s="97">
        <v>1175.68</v>
      </c>
      <c r="DW16" s="97">
        <v>1198.68</v>
      </c>
      <c r="DX16" s="97">
        <v>1231.3499999999999</v>
      </c>
      <c r="DY16" s="97">
        <v>1280.8399999999999</v>
      </c>
      <c r="DZ16" s="97">
        <v>1317.33</v>
      </c>
      <c r="EA16" s="97">
        <v>1346.58</v>
      </c>
      <c r="EB16" s="97">
        <v>1381.95</v>
      </c>
      <c r="EC16" s="97">
        <v>1417.93</v>
      </c>
      <c r="ED16" s="97">
        <v>1450.0509999999999</v>
      </c>
      <c r="EE16" s="97">
        <v>1459</v>
      </c>
      <c r="EF16" s="97">
        <v>1494.759</v>
      </c>
      <c r="EG16" s="97">
        <v>1514</v>
      </c>
      <c r="EH16" s="97">
        <v>1534</v>
      </c>
      <c r="EI16" s="97">
        <v>1543</v>
      </c>
      <c r="EJ16" s="97">
        <v>1543</v>
      </c>
      <c r="EK16" s="97">
        <v>1570</v>
      </c>
      <c r="EL16" s="97">
        <v>1597</v>
      </c>
      <c r="EM16" s="97">
        <v>1622.848</v>
      </c>
      <c r="EP16" s="94" t="s">
        <v>30</v>
      </c>
      <c r="EQ16" s="97">
        <v>1580.51</v>
      </c>
      <c r="ER16" s="97">
        <v>1603.34</v>
      </c>
      <c r="ES16" s="97">
        <v>1624.0650000000001</v>
      </c>
      <c r="ET16" s="97">
        <v>1647.55</v>
      </c>
      <c r="EU16" s="97">
        <v>1674.62</v>
      </c>
      <c r="EV16" s="97">
        <v>1707.8</v>
      </c>
      <c r="EW16" s="97">
        <v>1707.6</v>
      </c>
      <c r="EX16" s="97">
        <v>1775.31</v>
      </c>
      <c r="EY16" s="97">
        <v>1777.04</v>
      </c>
      <c r="EZ16" s="97">
        <v>1846.35</v>
      </c>
      <c r="FA16" s="97">
        <v>1828.21</v>
      </c>
      <c r="FB16" s="97">
        <v>1857.604</v>
      </c>
      <c r="FC16" s="97">
        <v>1878.15</v>
      </c>
      <c r="FD16" s="97">
        <v>1880.836</v>
      </c>
      <c r="FE16" s="97">
        <v>1883.5350000000001</v>
      </c>
      <c r="FF16" s="97">
        <v>1906.508</v>
      </c>
      <c r="FG16" s="97">
        <v>1936.0150000000001</v>
      </c>
      <c r="FH16" s="97">
        <v>1989.3</v>
      </c>
      <c r="FI16" s="97">
        <v>2024.1</v>
      </c>
      <c r="FJ16" s="97">
        <v>2059.4699999999998</v>
      </c>
      <c r="FK16" s="97">
        <v>2085.748</v>
      </c>
    </row>
    <row r="17" spans="1:167" ht="14.5">
      <c r="A17" s="206"/>
      <c r="B17" s="206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Z17" s="10"/>
      <c r="AX17" s="10"/>
      <c r="BV17" s="10"/>
      <c r="CT17" s="10"/>
      <c r="DR17" s="10"/>
      <c r="EP17" s="10"/>
      <c r="EQ17" s="97"/>
      <c r="ER17" s="97"/>
      <c r="ES17" s="97"/>
      <c r="ET17" s="97"/>
      <c r="EU17" s="97"/>
      <c r="EV17" s="97"/>
      <c r="EW17" s="97"/>
      <c r="EX17" s="97"/>
      <c r="EY17" s="97"/>
      <c r="EZ17" s="97"/>
      <c r="FA17" s="97"/>
      <c r="FB17" s="97"/>
      <c r="FC17" s="97"/>
      <c r="FD17" s="97"/>
      <c r="FE17" s="97"/>
      <c r="FF17" s="97"/>
      <c r="FG17" s="97"/>
      <c r="FH17" s="97"/>
      <c r="FI17" s="97"/>
      <c r="FJ17" s="97"/>
      <c r="FK17" s="97"/>
    </row>
    <row r="18" spans="1:167" ht="13">
      <c r="A18" s="7"/>
      <c r="B18" s="34" t="s">
        <v>31</v>
      </c>
      <c r="C18" s="7">
        <v>4.5</v>
      </c>
      <c r="D18" s="7">
        <v>4.5999999999999996</v>
      </c>
      <c r="E18" s="7">
        <v>4.5999999999999996</v>
      </c>
      <c r="F18" s="7">
        <v>4.5</v>
      </c>
      <c r="G18" s="7">
        <v>4.3</v>
      </c>
      <c r="H18" s="7">
        <v>4.3</v>
      </c>
      <c r="I18" s="7">
        <v>4.0999999999999996</v>
      </c>
      <c r="J18" s="7">
        <v>3.9</v>
      </c>
      <c r="K18" s="7">
        <v>3.7</v>
      </c>
      <c r="L18" s="7">
        <v>3.6</v>
      </c>
      <c r="M18" s="7">
        <v>3.5</v>
      </c>
      <c r="N18" s="7">
        <v>3.4</v>
      </c>
      <c r="O18" s="7">
        <v>3.5</v>
      </c>
      <c r="P18" s="7">
        <v>3.4</v>
      </c>
      <c r="Q18" s="7">
        <v>3.2</v>
      </c>
      <c r="R18" s="7">
        <v>3</v>
      </c>
      <c r="S18" s="7">
        <v>3</v>
      </c>
      <c r="T18" s="7">
        <v>2.8</v>
      </c>
      <c r="U18" s="7">
        <v>2.9</v>
      </c>
      <c r="V18" s="7">
        <v>2.8</v>
      </c>
      <c r="W18" s="7">
        <v>2.9</v>
      </c>
      <c r="Y18" s="7"/>
      <c r="Z18" s="16" t="s">
        <v>31</v>
      </c>
      <c r="AA18" s="22">
        <v>4.4117839999999999</v>
      </c>
      <c r="AB18" s="22">
        <v>4.4458399999999996</v>
      </c>
      <c r="AC18" s="22">
        <v>4.4308430000000003</v>
      </c>
      <c r="AD18" s="22">
        <v>4.5716910000000004</v>
      </c>
      <c r="AE18" s="22">
        <v>4.4848549999999996</v>
      </c>
      <c r="AF18" s="22">
        <v>4.3097200000000004</v>
      </c>
      <c r="AG18" s="22">
        <v>4.3671410000000002</v>
      </c>
      <c r="AH18" s="22">
        <v>4.2437909999999999</v>
      </c>
      <c r="AI18" s="22">
        <v>4.2651490000000001</v>
      </c>
      <c r="AJ18" s="22">
        <v>4.2988280000000003</v>
      </c>
      <c r="AK18" s="22">
        <v>4.3516959999999996</v>
      </c>
      <c r="AL18" s="22">
        <v>4.4323329999999999</v>
      </c>
      <c r="AM18" s="22">
        <v>4.3509500000000001</v>
      </c>
      <c r="AN18" s="22">
        <v>4.2978759999999996</v>
      </c>
      <c r="AO18" s="22">
        <v>4.3284830000000003</v>
      </c>
      <c r="AP18" s="22">
        <v>4.0598460000000003</v>
      </c>
      <c r="AQ18" s="22">
        <v>3.927937</v>
      </c>
      <c r="AR18" s="22">
        <v>3.8894989999999998</v>
      </c>
      <c r="AS18" s="22">
        <v>3.9528720000000002</v>
      </c>
      <c r="AT18" s="22">
        <v>3.8810060000000002</v>
      </c>
      <c r="AU18" s="22">
        <v>4.1310659999999997</v>
      </c>
      <c r="AW18" s="7"/>
      <c r="AX18" s="16" t="s">
        <v>31</v>
      </c>
      <c r="AY18" s="22">
        <v>4.7663640000000003</v>
      </c>
      <c r="AZ18" s="22">
        <v>4.8877680000000003</v>
      </c>
      <c r="BA18" s="22">
        <v>4.5723529999999997</v>
      </c>
      <c r="BB18" s="22">
        <v>4.6913090000000004</v>
      </c>
      <c r="BC18" s="22">
        <v>4.7806369999999996</v>
      </c>
      <c r="BD18" s="22">
        <v>4.2523999999999997</v>
      </c>
      <c r="BE18" s="22">
        <v>4.1462000000000003</v>
      </c>
      <c r="BF18" s="22">
        <v>3.9181460000000001</v>
      </c>
      <c r="BG18" s="22">
        <v>3.9320029999999999</v>
      </c>
      <c r="BH18" s="22">
        <v>4.0327890000000002</v>
      </c>
      <c r="BI18" s="22">
        <v>4.120628</v>
      </c>
      <c r="BJ18" s="22">
        <v>3.941443</v>
      </c>
      <c r="BK18" s="22">
        <v>3.9638100000000001</v>
      </c>
      <c r="BL18" s="22">
        <v>3.8780290000000002</v>
      </c>
      <c r="BM18" s="22">
        <v>3.6983160000000002</v>
      </c>
      <c r="BN18" s="22">
        <v>3.6491530000000001</v>
      </c>
      <c r="BO18" s="22">
        <v>3.2504430000000002</v>
      </c>
      <c r="BP18" s="22">
        <v>3.2394180000000001</v>
      </c>
      <c r="BQ18" s="22">
        <v>3.045051</v>
      </c>
      <c r="BR18" s="22">
        <v>3.0348869999999999</v>
      </c>
      <c r="BS18" s="22">
        <v>3.1013920000000001</v>
      </c>
      <c r="BU18" s="7"/>
      <c r="BV18" s="16" t="s">
        <v>31</v>
      </c>
      <c r="BW18" s="22">
        <v>4.7080510000000002</v>
      </c>
      <c r="BX18" s="22">
        <v>4.8322000000000003</v>
      </c>
      <c r="BY18" s="22">
        <v>4.860792</v>
      </c>
      <c r="BZ18" s="22">
        <v>4.99716</v>
      </c>
      <c r="CA18" s="22">
        <v>5.0700719999999997</v>
      </c>
      <c r="CB18" s="22">
        <v>5.0193979999999998</v>
      </c>
      <c r="CC18" s="22">
        <v>4.4429230000000004</v>
      </c>
      <c r="CD18" s="22">
        <v>5.4441139999999999</v>
      </c>
      <c r="CE18" s="22">
        <v>5.3728769999999999</v>
      </c>
      <c r="CF18" s="22">
        <v>5.4451210000000003</v>
      </c>
      <c r="CG18" s="22">
        <v>5.3432019999999998</v>
      </c>
      <c r="CH18" s="22">
        <v>5.2023510000000002</v>
      </c>
      <c r="CI18" s="22">
        <v>5.47194</v>
      </c>
      <c r="CJ18" s="22">
        <v>5.157699</v>
      </c>
      <c r="CK18" s="22">
        <v>5.0551190000000004</v>
      </c>
      <c r="CL18" s="22">
        <v>4.8675600000000001</v>
      </c>
      <c r="CM18" s="22">
        <v>4.5394249999999996</v>
      </c>
      <c r="CN18" s="22">
        <v>4.5805800000000003</v>
      </c>
      <c r="CO18" s="22">
        <v>4.5247469999999996</v>
      </c>
      <c r="CP18" s="22">
        <v>4.3426130000000001</v>
      </c>
      <c r="CQ18" s="22">
        <v>4.4714739999999997</v>
      </c>
      <c r="CS18" s="7"/>
      <c r="CT18" s="16" t="s">
        <v>31</v>
      </c>
      <c r="CU18" s="22">
        <v>4.7602349999999998</v>
      </c>
      <c r="CV18" s="22">
        <v>4.8935000000000004</v>
      </c>
      <c r="CW18" s="22">
        <v>4.9296090000000001</v>
      </c>
      <c r="CX18" s="22">
        <v>5.0920899999999998</v>
      </c>
      <c r="CY18" s="22">
        <v>5.1193400000000002</v>
      </c>
      <c r="CZ18" s="22">
        <v>5.0899590000000003</v>
      </c>
      <c r="DA18" s="22">
        <v>4.9769490000000003</v>
      </c>
      <c r="DB18" s="22">
        <v>4.9321010000000003</v>
      </c>
      <c r="DC18" s="22">
        <v>4.9491860000000001</v>
      </c>
      <c r="DD18" s="22">
        <v>5.0736699999999999</v>
      </c>
      <c r="DE18" s="22">
        <v>4.9966629999999999</v>
      </c>
      <c r="DF18" s="22">
        <v>4.9632649999999998</v>
      </c>
      <c r="DG18" s="22">
        <v>4.6311929999999997</v>
      </c>
      <c r="DH18" s="22">
        <v>4.8238640000000004</v>
      </c>
      <c r="DI18" s="22">
        <v>4.7577439999999998</v>
      </c>
      <c r="DJ18" s="22">
        <v>4.5433830000000004</v>
      </c>
      <c r="DK18" s="22">
        <v>4.356954</v>
      </c>
      <c r="DL18" s="22">
        <v>4.2614460000000003</v>
      </c>
      <c r="DM18" s="22">
        <v>4.1047779999999996</v>
      </c>
      <c r="DN18" s="22">
        <v>3.9293369999999999</v>
      </c>
      <c r="DO18" s="22">
        <v>4.0305260000000001</v>
      </c>
      <c r="DQ18" s="7"/>
      <c r="DR18" s="16" t="s">
        <v>31</v>
      </c>
      <c r="DS18" s="22">
        <v>4.8549090000000001</v>
      </c>
      <c r="DT18" s="22">
        <v>5.2542929999999997</v>
      </c>
      <c r="DU18" s="22">
        <v>5.2535230000000004</v>
      </c>
      <c r="DV18" s="22">
        <v>4.9060560000000004</v>
      </c>
      <c r="DW18" s="22">
        <v>4.8464809999999998</v>
      </c>
      <c r="DX18" s="22">
        <v>4.7916020000000001</v>
      </c>
      <c r="DY18" s="22">
        <v>4.7073299999999998</v>
      </c>
      <c r="DZ18" s="22">
        <v>4.6200400000000004</v>
      </c>
      <c r="EA18" s="22">
        <v>4.5936760000000003</v>
      </c>
      <c r="EB18" s="22">
        <v>4.4954809999999998</v>
      </c>
      <c r="EC18" s="22">
        <v>4.2637520000000002</v>
      </c>
      <c r="ED18" s="22">
        <v>4.2007120000000002</v>
      </c>
      <c r="EE18" s="22">
        <v>4.1170520000000002</v>
      </c>
      <c r="EF18" s="22">
        <v>3.9090530000000001</v>
      </c>
      <c r="EG18" s="22">
        <v>3.8237450000000002</v>
      </c>
      <c r="EH18" s="22">
        <v>3.7374260000000001</v>
      </c>
      <c r="EI18" s="22">
        <v>3.648123</v>
      </c>
      <c r="EJ18" s="22">
        <v>3.5666449999999998</v>
      </c>
      <c r="EK18" s="22">
        <v>3.3799950000000001</v>
      </c>
      <c r="EL18" s="22">
        <v>3.466018</v>
      </c>
      <c r="EM18" s="22">
        <v>3.648339</v>
      </c>
      <c r="EO18" s="7"/>
      <c r="EP18" s="16" t="s">
        <v>31</v>
      </c>
      <c r="EQ18" s="22">
        <v>5.2604059999999997</v>
      </c>
      <c r="ER18" s="22">
        <v>5.2349030000000001</v>
      </c>
      <c r="ES18" s="22">
        <v>5.3150760000000004</v>
      </c>
      <c r="ET18" s="22">
        <v>5.3465759999999998</v>
      </c>
      <c r="EU18" s="22">
        <v>5.5610270000000002</v>
      </c>
      <c r="EV18" s="22">
        <v>5.3655400000000002</v>
      </c>
      <c r="EW18" s="22">
        <v>5.2423120000000001</v>
      </c>
      <c r="EX18" s="22">
        <v>5.0114619999999999</v>
      </c>
      <c r="EY18" s="22">
        <v>5.1472199999999999</v>
      </c>
      <c r="EZ18" s="22">
        <v>4.8774030000000002</v>
      </c>
      <c r="FA18" s="22">
        <v>4.7785089999999997</v>
      </c>
      <c r="FB18" s="22">
        <v>4.547212</v>
      </c>
      <c r="FC18" s="22">
        <v>4.3804759999999998</v>
      </c>
      <c r="FD18" s="22">
        <v>4.3570149999999996</v>
      </c>
      <c r="FE18" s="22">
        <v>4.357666</v>
      </c>
      <c r="FF18" s="22">
        <v>3.9816850000000001</v>
      </c>
      <c r="FG18" s="22">
        <v>3.901383</v>
      </c>
      <c r="FH18" s="22">
        <v>4.0091270000000003</v>
      </c>
      <c r="FI18" s="22">
        <v>3.6323660000000002</v>
      </c>
      <c r="FJ18" s="22">
        <v>3.4412799999999999</v>
      </c>
      <c r="FK18" s="22">
        <v>3.5778189999999999</v>
      </c>
    </row>
    <row r="19" spans="1:167" ht="14.5">
      <c r="A19" s="206"/>
      <c r="B19" s="206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Z19" s="10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X19" s="10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V19" s="10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T19" s="10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R19" s="10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P19" s="10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</row>
    <row r="20" spans="1:167" ht="14.5">
      <c r="A20" s="206"/>
      <c r="B20" s="206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Z20" s="10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X20" s="10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V20" s="10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T20" s="10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R20" s="10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P20" s="10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1:167" ht="43">
      <c r="A21" s="7"/>
      <c r="B21" s="14" t="s">
        <v>32</v>
      </c>
      <c r="C21" s="35">
        <v>0</v>
      </c>
      <c r="D21" s="35">
        <v>0</v>
      </c>
      <c r="E21" s="35">
        <v>0</v>
      </c>
      <c r="F21" s="35">
        <v>0</v>
      </c>
      <c r="G21" s="35">
        <v>0</v>
      </c>
      <c r="H21" s="35">
        <v>0</v>
      </c>
      <c r="I21" s="35">
        <v>0</v>
      </c>
      <c r="J21" s="35">
        <v>0</v>
      </c>
      <c r="K21" s="35">
        <v>0</v>
      </c>
      <c r="L21" s="35">
        <v>0</v>
      </c>
      <c r="M21" s="35">
        <v>0</v>
      </c>
      <c r="N21" s="35">
        <v>0</v>
      </c>
      <c r="O21" s="35">
        <v>0</v>
      </c>
      <c r="P21" s="35">
        <v>0</v>
      </c>
      <c r="Q21" s="35">
        <v>0</v>
      </c>
      <c r="R21" s="35">
        <v>0</v>
      </c>
      <c r="S21" s="35">
        <v>0</v>
      </c>
      <c r="T21" s="35">
        <v>0</v>
      </c>
      <c r="U21" s="35">
        <v>0</v>
      </c>
      <c r="V21" s="35">
        <v>0</v>
      </c>
      <c r="W21" s="35">
        <v>0</v>
      </c>
      <c r="Y21" s="7"/>
      <c r="Z21" s="14" t="s">
        <v>32</v>
      </c>
      <c r="AA21" s="102" t="s">
        <v>22</v>
      </c>
      <c r="AB21" s="102" t="s">
        <v>22</v>
      </c>
      <c r="AC21" s="102" t="s">
        <v>22</v>
      </c>
      <c r="AD21" s="102" t="s">
        <v>22</v>
      </c>
      <c r="AE21" s="102" t="s">
        <v>22</v>
      </c>
      <c r="AF21" s="102" t="s">
        <v>22</v>
      </c>
      <c r="AG21" s="102" t="s">
        <v>22</v>
      </c>
      <c r="AH21" s="102" t="s">
        <v>22</v>
      </c>
      <c r="AI21" s="102" t="s">
        <v>22</v>
      </c>
      <c r="AJ21" s="102" t="s">
        <v>22</v>
      </c>
      <c r="AK21" s="102" t="s">
        <v>22</v>
      </c>
      <c r="AL21" s="102" t="s">
        <v>22</v>
      </c>
      <c r="AM21" s="102" t="s">
        <v>22</v>
      </c>
      <c r="AN21" s="102" t="s">
        <v>22</v>
      </c>
      <c r="AO21" s="102" t="s">
        <v>22</v>
      </c>
      <c r="AP21" s="102" t="s">
        <v>22</v>
      </c>
      <c r="AQ21" s="102" t="s">
        <v>22</v>
      </c>
      <c r="AR21" s="102" t="s">
        <v>22</v>
      </c>
      <c r="AS21" s="102" t="s">
        <v>22</v>
      </c>
      <c r="AT21" s="102" t="s">
        <v>22</v>
      </c>
      <c r="AU21" s="102" t="s">
        <v>22</v>
      </c>
      <c r="AW21" s="7"/>
      <c r="AX21" s="14" t="s">
        <v>32</v>
      </c>
      <c r="AY21" s="102" t="s">
        <v>22</v>
      </c>
      <c r="AZ21" s="102" t="s">
        <v>22</v>
      </c>
      <c r="BA21" s="102" t="s">
        <v>22</v>
      </c>
      <c r="BB21" s="102" t="s">
        <v>22</v>
      </c>
      <c r="BC21" s="102" t="s">
        <v>22</v>
      </c>
      <c r="BD21" s="102" t="s">
        <v>22</v>
      </c>
      <c r="BE21" s="102" t="s">
        <v>22</v>
      </c>
      <c r="BF21" s="102" t="s">
        <v>22</v>
      </c>
      <c r="BG21" s="102" t="s">
        <v>22</v>
      </c>
      <c r="BH21" s="102" t="s">
        <v>22</v>
      </c>
      <c r="BI21" s="102" t="s">
        <v>22</v>
      </c>
      <c r="BJ21" s="102" t="s">
        <v>22</v>
      </c>
      <c r="BK21" s="102" t="s">
        <v>22</v>
      </c>
      <c r="BL21" s="102" t="s">
        <v>22</v>
      </c>
      <c r="BM21" s="102" t="s">
        <v>22</v>
      </c>
      <c r="BN21" s="102" t="s">
        <v>22</v>
      </c>
      <c r="BO21" s="102" t="s">
        <v>22</v>
      </c>
      <c r="BP21" s="102" t="s">
        <v>22</v>
      </c>
      <c r="BQ21" s="102" t="s">
        <v>22</v>
      </c>
      <c r="BR21" s="102" t="s">
        <v>22</v>
      </c>
      <c r="BS21" s="102" t="s">
        <v>22</v>
      </c>
      <c r="BU21" s="7"/>
      <c r="BV21" s="14" t="s">
        <v>32</v>
      </c>
      <c r="BW21" s="102" t="s">
        <v>22</v>
      </c>
      <c r="BX21" s="102" t="s">
        <v>22</v>
      </c>
      <c r="BY21" s="102" t="s">
        <v>22</v>
      </c>
      <c r="BZ21" s="102" t="s">
        <v>22</v>
      </c>
      <c r="CA21" s="102" t="s">
        <v>22</v>
      </c>
      <c r="CB21" s="102" t="s">
        <v>22</v>
      </c>
      <c r="CC21" s="102" t="s">
        <v>22</v>
      </c>
      <c r="CD21" s="102" t="s">
        <v>22</v>
      </c>
      <c r="CE21" s="102" t="s">
        <v>22</v>
      </c>
      <c r="CF21" s="102" t="s">
        <v>22</v>
      </c>
      <c r="CG21" s="102" t="s">
        <v>22</v>
      </c>
      <c r="CH21" s="102" t="s">
        <v>22</v>
      </c>
      <c r="CI21" s="102" t="s">
        <v>22</v>
      </c>
      <c r="CJ21" s="102" t="s">
        <v>22</v>
      </c>
      <c r="CK21" s="102" t="s">
        <v>22</v>
      </c>
      <c r="CL21" s="102" t="s">
        <v>22</v>
      </c>
      <c r="CM21" s="102" t="s">
        <v>22</v>
      </c>
      <c r="CN21" s="102" t="s">
        <v>22</v>
      </c>
      <c r="CO21" s="102" t="s">
        <v>22</v>
      </c>
      <c r="CP21" s="102" t="s">
        <v>22</v>
      </c>
      <c r="CQ21" s="102" t="s">
        <v>22</v>
      </c>
      <c r="CS21" s="7"/>
      <c r="CT21" s="14" t="s">
        <v>32</v>
      </c>
      <c r="CU21" s="102" t="s">
        <v>22</v>
      </c>
      <c r="CV21" s="102" t="s">
        <v>22</v>
      </c>
      <c r="CW21" s="102" t="s">
        <v>22</v>
      </c>
      <c r="CX21" s="102" t="s">
        <v>22</v>
      </c>
      <c r="CY21" s="102" t="s">
        <v>22</v>
      </c>
      <c r="CZ21" s="102" t="s">
        <v>22</v>
      </c>
      <c r="DA21" s="102" t="s">
        <v>22</v>
      </c>
      <c r="DB21" s="102" t="s">
        <v>22</v>
      </c>
      <c r="DC21" s="102" t="s">
        <v>22</v>
      </c>
      <c r="DD21" s="102" t="s">
        <v>22</v>
      </c>
      <c r="DE21" s="102" t="s">
        <v>22</v>
      </c>
      <c r="DF21" s="102" t="s">
        <v>22</v>
      </c>
      <c r="DG21" s="102" t="s">
        <v>22</v>
      </c>
      <c r="DH21" s="102" t="s">
        <v>22</v>
      </c>
      <c r="DI21" s="102" t="s">
        <v>22</v>
      </c>
      <c r="DJ21" s="102" t="s">
        <v>22</v>
      </c>
      <c r="DK21" s="102" t="s">
        <v>22</v>
      </c>
      <c r="DL21" s="102" t="s">
        <v>22</v>
      </c>
      <c r="DM21" s="102" t="s">
        <v>22</v>
      </c>
      <c r="DN21" s="102" t="s">
        <v>22</v>
      </c>
      <c r="DO21" s="102" t="s">
        <v>22</v>
      </c>
      <c r="DQ21" s="7"/>
      <c r="DR21" s="14" t="s">
        <v>32</v>
      </c>
      <c r="DS21" s="102" t="s">
        <v>22</v>
      </c>
      <c r="DT21" s="102" t="s">
        <v>22</v>
      </c>
      <c r="DU21" s="102" t="s">
        <v>22</v>
      </c>
      <c r="DV21" s="102" t="s">
        <v>22</v>
      </c>
      <c r="DW21" s="102" t="s">
        <v>22</v>
      </c>
      <c r="DX21" s="102" t="s">
        <v>22</v>
      </c>
      <c r="DY21" s="102" t="s">
        <v>22</v>
      </c>
      <c r="DZ21" s="102" t="s">
        <v>22</v>
      </c>
      <c r="EA21" s="102" t="s">
        <v>22</v>
      </c>
      <c r="EB21" s="102" t="s">
        <v>22</v>
      </c>
      <c r="EC21" s="102" t="s">
        <v>22</v>
      </c>
      <c r="ED21" s="102" t="s">
        <v>22</v>
      </c>
      <c r="EE21" s="102" t="s">
        <v>22</v>
      </c>
      <c r="EF21" s="102" t="s">
        <v>22</v>
      </c>
      <c r="EG21" s="102" t="s">
        <v>22</v>
      </c>
      <c r="EH21" s="102" t="s">
        <v>22</v>
      </c>
      <c r="EI21" s="102" t="s">
        <v>22</v>
      </c>
      <c r="EJ21" s="102" t="s">
        <v>22</v>
      </c>
      <c r="EK21" s="102" t="s">
        <v>22</v>
      </c>
      <c r="EL21" s="102" t="s">
        <v>22</v>
      </c>
      <c r="EM21" s="102" t="s">
        <v>22</v>
      </c>
      <c r="EO21" s="7"/>
      <c r="EP21" s="14" t="s">
        <v>32</v>
      </c>
      <c r="EQ21" s="102" t="s">
        <v>22</v>
      </c>
      <c r="ER21" s="102" t="s">
        <v>22</v>
      </c>
      <c r="ES21" s="102" t="s">
        <v>22</v>
      </c>
      <c r="ET21" s="102" t="s">
        <v>22</v>
      </c>
      <c r="EU21" s="102" t="s">
        <v>22</v>
      </c>
      <c r="EV21" s="102" t="s">
        <v>22</v>
      </c>
      <c r="EW21" s="102" t="s">
        <v>22</v>
      </c>
      <c r="EX21" s="102" t="s">
        <v>22</v>
      </c>
      <c r="EY21" s="102" t="s">
        <v>22</v>
      </c>
      <c r="EZ21" s="102" t="s">
        <v>22</v>
      </c>
      <c r="FA21" s="102" t="s">
        <v>22</v>
      </c>
      <c r="FB21" s="102" t="s">
        <v>22</v>
      </c>
      <c r="FC21" s="102" t="s">
        <v>22</v>
      </c>
      <c r="FD21" s="102" t="s">
        <v>22</v>
      </c>
      <c r="FE21" s="102" t="s">
        <v>22</v>
      </c>
      <c r="FF21" s="102" t="s">
        <v>22</v>
      </c>
      <c r="FG21" s="102" t="s">
        <v>22</v>
      </c>
      <c r="FH21" s="102" t="s">
        <v>22</v>
      </c>
      <c r="FI21" s="102" t="s">
        <v>22</v>
      </c>
      <c r="FJ21" s="102" t="s">
        <v>22</v>
      </c>
      <c r="FK21" s="102" t="s">
        <v>22</v>
      </c>
    </row>
    <row r="22" spans="1:167" ht="14.5">
      <c r="A22" s="206"/>
      <c r="B22" s="206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Y22" s="7"/>
      <c r="Z22" s="14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W22" s="7"/>
      <c r="AX22" s="14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U22" s="7"/>
      <c r="BV22" s="14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S22" s="7"/>
      <c r="CT22" s="14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Q22" s="7"/>
      <c r="DR22" s="14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P22" s="10"/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</row>
    <row r="23" spans="1:167" ht="14.5">
      <c r="A23" s="206"/>
      <c r="B23" s="206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Z23" s="10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X23" s="10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V23" s="10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T23" s="10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R23" s="10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  <c r="EM23" s="17"/>
      <c r="EP23" s="10"/>
      <c r="EQ23" s="17"/>
      <c r="ER23" s="17"/>
      <c r="ES23" s="17"/>
      <c r="ET23" s="17"/>
      <c r="EU23" s="17"/>
      <c r="EV23" s="17"/>
      <c r="EW23" s="17"/>
      <c r="EX23" s="17"/>
      <c r="EY23" s="17"/>
      <c r="EZ23" s="17"/>
      <c r="FA23" s="17"/>
      <c r="FB23" s="17"/>
      <c r="FC23" s="17"/>
      <c r="FD23" s="17"/>
      <c r="FE23" s="17"/>
      <c r="FF23" s="17"/>
      <c r="FG23" s="17"/>
      <c r="FH23" s="17"/>
      <c r="FI23" s="17"/>
      <c r="FJ23" s="17"/>
      <c r="FK23" s="17"/>
    </row>
    <row r="24" spans="1:167" ht="13">
      <c r="A24" s="7"/>
      <c r="B24" s="13" t="s">
        <v>33</v>
      </c>
      <c r="C24" s="7">
        <v>1.8</v>
      </c>
      <c r="D24" s="7">
        <v>1.8</v>
      </c>
      <c r="E24" s="7">
        <v>1.9</v>
      </c>
      <c r="F24" s="7">
        <v>1.9</v>
      </c>
      <c r="G24" s="7">
        <v>1.9</v>
      </c>
      <c r="H24" s="7">
        <v>1.7</v>
      </c>
      <c r="I24" s="7">
        <v>1.5</v>
      </c>
      <c r="J24" s="7">
        <v>1.6</v>
      </c>
      <c r="K24" s="7">
        <v>1.6</v>
      </c>
      <c r="L24" s="7">
        <v>1.6</v>
      </c>
      <c r="M24" s="7">
        <v>1.4</v>
      </c>
      <c r="N24" s="7">
        <v>1.4</v>
      </c>
      <c r="O24" s="7">
        <v>1.3</v>
      </c>
      <c r="P24" s="7">
        <v>1.4</v>
      </c>
      <c r="Q24" s="7">
        <v>1.4</v>
      </c>
      <c r="R24" s="7">
        <v>1.4</v>
      </c>
      <c r="S24" s="7">
        <v>1.3</v>
      </c>
      <c r="T24" s="7">
        <v>1.3</v>
      </c>
      <c r="U24" s="7">
        <v>1.3</v>
      </c>
      <c r="V24" s="7">
        <v>1.3</v>
      </c>
      <c r="W24" s="7">
        <v>1.2</v>
      </c>
      <c r="Y24" s="7"/>
      <c r="Z24" s="13" t="s">
        <v>33</v>
      </c>
      <c r="AA24" s="22">
        <v>6.1831199999999997</v>
      </c>
      <c r="AB24" s="22">
        <v>5.7188699999999999</v>
      </c>
      <c r="AC24" s="22">
        <v>6.143529</v>
      </c>
      <c r="AD24" s="22">
        <v>6.8299440000000002</v>
      </c>
      <c r="AE24" s="22">
        <v>6.8079650000000003</v>
      </c>
      <c r="AF24" s="22">
        <v>6.3409899999999997</v>
      </c>
      <c r="AG24" s="22">
        <v>5.8676709999999996</v>
      </c>
      <c r="AH24" s="22">
        <v>6.4706700000000001</v>
      </c>
      <c r="AI24" s="22">
        <v>6.540489</v>
      </c>
      <c r="AJ24" s="22">
        <v>6.763687</v>
      </c>
      <c r="AK24" s="22">
        <v>5.9007529999999999</v>
      </c>
      <c r="AL24" s="22">
        <v>6.355817</v>
      </c>
      <c r="AM24" s="22">
        <v>6.0222870000000004</v>
      </c>
      <c r="AN24" s="22">
        <v>6.6393849999999999</v>
      </c>
      <c r="AO24" s="22">
        <v>7.0696029999999999</v>
      </c>
      <c r="AP24" s="22">
        <v>6.6042680000000002</v>
      </c>
      <c r="AQ24" s="22">
        <v>6.1885620000000001</v>
      </c>
      <c r="AR24" s="22">
        <v>6.3449920000000004</v>
      </c>
      <c r="AS24" s="22">
        <v>6.6044330000000002</v>
      </c>
      <c r="AT24" s="22">
        <v>6.7551930000000002</v>
      </c>
      <c r="AU24" s="22">
        <v>6.3161310000000004</v>
      </c>
      <c r="AW24" s="7"/>
      <c r="AX24" s="13" t="s">
        <v>33</v>
      </c>
      <c r="AY24" s="22">
        <v>8.3869159999999994</v>
      </c>
      <c r="AZ24" s="22">
        <v>7.8824149999999999</v>
      </c>
      <c r="BA24" s="22">
        <v>7.9604179999999998</v>
      </c>
      <c r="BB24" s="22">
        <v>8.9469209999999997</v>
      </c>
      <c r="BC24" s="22">
        <v>8.9387650000000001</v>
      </c>
      <c r="BD24" s="22">
        <v>8.0356039999999993</v>
      </c>
      <c r="BE24" s="22">
        <v>7.1033080000000002</v>
      </c>
      <c r="BF24" s="22">
        <v>7.4895839999999998</v>
      </c>
      <c r="BG24" s="22">
        <v>7.8529150000000003</v>
      </c>
      <c r="BH24" s="22">
        <v>8.1803530000000002</v>
      </c>
      <c r="BI24" s="22">
        <v>7.5935249999999996</v>
      </c>
      <c r="BJ24" s="22">
        <v>7.5387219999999999</v>
      </c>
      <c r="BK24" s="22">
        <v>6.975498</v>
      </c>
      <c r="BL24" s="22">
        <v>7.9740539999999998</v>
      </c>
      <c r="BM24" s="22">
        <v>8.3628830000000001</v>
      </c>
      <c r="BN24" s="22">
        <v>7.704116</v>
      </c>
      <c r="BO24" s="22">
        <v>6.6702170000000001</v>
      </c>
      <c r="BP24" s="22">
        <v>6.9825900000000001</v>
      </c>
      <c r="BQ24" s="22">
        <v>6.6783669999999997</v>
      </c>
      <c r="BR24" s="22">
        <v>7.0131920000000001</v>
      </c>
      <c r="BS24" s="22">
        <v>6.3718599999999999</v>
      </c>
      <c r="BU24" s="7"/>
      <c r="BV24" s="13" t="s">
        <v>33</v>
      </c>
      <c r="BW24" s="22">
        <v>1.182051</v>
      </c>
      <c r="BX24" s="22">
        <v>1.1433450000000001</v>
      </c>
      <c r="BY24" s="22">
        <v>1.2678100000000001</v>
      </c>
      <c r="BZ24" s="22">
        <v>1.2855570000000001</v>
      </c>
      <c r="CA24" s="22">
        <v>1.370385</v>
      </c>
      <c r="CB24" s="22">
        <v>1.26376</v>
      </c>
      <c r="CC24" s="22">
        <v>1.0527040000000001</v>
      </c>
      <c r="CD24" s="22">
        <v>1.4374130000000001</v>
      </c>
      <c r="CE24" s="22">
        <v>1.5375989999999999</v>
      </c>
      <c r="CF24" s="22">
        <v>1.550778</v>
      </c>
      <c r="CG24" s="22">
        <v>1.325566</v>
      </c>
      <c r="CH24" s="22">
        <v>1.356679</v>
      </c>
      <c r="CI24" s="22">
        <v>1.174887</v>
      </c>
      <c r="CJ24" s="22">
        <v>1.5383690000000001</v>
      </c>
      <c r="CK24" s="22">
        <v>1.5194350000000001</v>
      </c>
      <c r="CL24" s="22">
        <v>1.2237020000000001</v>
      </c>
      <c r="CM24" s="22">
        <v>1.191872</v>
      </c>
      <c r="CN24" s="22">
        <v>1.163627</v>
      </c>
      <c r="CO24" s="22">
        <v>1.297674</v>
      </c>
      <c r="CP24" s="22">
        <v>1.3008249999999999</v>
      </c>
      <c r="CQ24" s="22">
        <v>1.193587</v>
      </c>
      <c r="CS24" s="7"/>
      <c r="CT24" s="13" t="s">
        <v>33</v>
      </c>
      <c r="CU24" s="22">
        <v>1.0717909999999999</v>
      </c>
      <c r="CV24" s="22">
        <v>0.99790000000000001</v>
      </c>
      <c r="CW24" s="22">
        <v>1.1329549999999999</v>
      </c>
      <c r="CX24" s="22">
        <v>1.1499699999999999</v>
      </c>
      <c r="CY24" s="22">
        <v>1.1576280000000001</v>
      </c>
      <c r="CZ24" s="22">
        <v>1.1018669999999999</v>
      </c>
      <c r="DA24" s="22">
        <v>1.0318909999999999</v>
      </c>
      <c r="DB24" s="22">
        <v>1.1099140000000001</v>
      </c>
      <c r="DC24" s="22">
        <v>1.1625220000000001</v>
      </c>
      <c r="DD24" s="22">
        <v>1.295326</v>
      </c>
      <c r="DE24" s="22">
        <v>1.1570480000000001</v>
      </c>
      <c r="DF24" s="22">
        <v>1.1559440000000001</v>
      </c>
      <c r="DG24" s="22">
        <v>1.1307510000000001</v>
      </c>
      <c r="DH24" s="22">
        <v>1.2039390000000001</v>
      </c>
      <c r="DI24" s="22">
        <v>1.2444729999999999</v>
      </c>
      <c r="DJ24" s="22">
        <v>1.034041</v>
      </c>
      <c r="DK24" s="22">
        <v>0.97854699999999994</v>
      </c>
      <c r="DL24" s="22">
        <v>0.97445800000000005</v>
      </c>
      <c r="DM24" s="22">
        <v>1.063089</v>
      </c>
      <c r="DN24" s="22">
        <v>1.057715</v>
      </c>
      <c r="DO24" s="22">
        <v>0.99819999999999998</v>
      </c>
      <c r="DQ24" s="7"/>
      <c r="DR24" s="13" t="s">
        <v>33</v>
      </c>
      <c r="DS24" s="22">
        <v>2.9119359999999999</v>
      </c>
      <c r="DT24" s="22">
        <v>2.8968310000000002</v>
      </c>
      <c r="DU24" s="22">
        <v>3.2874599999999998</v>
      </c>
      <c r="DV24" s="22">
        <v>3.0331130000000002</v>
      </c>
      <c r="DW24" s="22">
        <v>2.9537990000000001</v>
      </c>
      <c r="DX24" s="22">
        <v>2.7351740000000002</v>
      </c>
      <c r="DY24" s="22">
        <v>2.938034</v>
      </c>
      <c r="DZ24" s="22">
        <v>3.1004139999999998</v>
      </c>
      <c r="EA24" s="22">
        <v>3.1465369999999999</v>
      </c>
      <c r="EB24" s="22">
        <v>3.3661300000000001</v>
      </c>
      <c r="EC24" s="22">
        <v>3.085779</v>
      </c>
      <c r="ED24" s="22">
        <v>3.176987</v>
      </c>
      <c r="EE24" s="22">
        <v>3.0664039999999999</v>
      </c>
      <c r="EF24" s="22">
        <v>3.1500300000000001</v>
      </c>
      <c r="EG24" s="22">
        <v>3.241841</v>
      </c>
      <c r="EH24" s="22">
        <v>2.8543430000000001</v>
      </c>
      <c r="EI24" s="22">
        <v>2.7477429999999998</v>
      </c>
      <c r="EJ24" s="22">
        <v>2.7409059999999998</v>
      </c>
      <c r="EK24" s="22">
        <v>2.95628</v>
      </c>
      <c r="EL24" s="22">
        <v>3.1704569999999999</v>
      </c>
      <c r="EM24" s="22">
        <v>3.142315</v>
      </c>
      <c r="EO24" s="7"/>
      <c r="EP24" s="13" t="s">
        <v>33</v>
      </c>
      <c r="EQ24" s="22">
        <v>2.602198</v>
      </c>
      <c r="ER24" s="22">
        <v>2.5901909999999999</v>
      </c>
      <c r="ES24" s="22">
        <v>2.6585130000000001</v>
      </c>
      <c r="ET24" s="22">
        <v>2.487943</v>
      </c>
      <c r="EU24" s="22">
        <v>2.5547849999999999</v>
      </c>
      <c r="EV24" s="22">
        <v>2.6431580000000001</v>
      </c>
      <c r="EW24" s="22">
        <v>2.6435580000000001</v>
      </c>
      <c r="EX24" s="22">
        <v>2.7678560000000001</v>
      </c>
      <c r="EY24" s="22">
        <v>2.9699010000000001</v>
      </c>
      <c r="EZ24" s="22">
        <v>2.8532470000000001</v>
      </c>
      <c r="FA24" s="22">
        <v>2.4903599999999999</v>
      </c>
      <c r="FB24" s="22">
        <v>2.7102400000000002</v>
      </c>
      <c r="FC24" s="22">
        <v>2.5393330000000001</v>
      </c>
      <c r="FD24" s="22">
        <v>2.4252609999999999</v>
      </c>
      <c r="FE24" s="22">
        <v>2.3311310000000001</v>
      </c>
      <c r="FF24" s="22">
        <v>2.0441950000000002</v>
      </c>
      <c r="FG24" s="22">
        <v>2.042573</v>
      </c>
      <c r="FH24" s="22">
        <v>2.1473629999999999</v>
      </c>
      <c r="FI24" s="22">
        <v>2.1260500000000002</v>
      </c>
      <c r="FJ24" s="22">
        <v>2.166706</v>
      </c>
      <c r="FK24" s="22">
        <v>2.1194829999999998</v>
      </c>
    </row>
    <row r="25" spans="1:167" ht="14.5">
      <c r="A25" s="206"/>
      <c r="B25" s="206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</row>
    <row r="26" spans="1:167" ht="14.5">
      <c r="A26" s="208" t="s">
        <v>26</v>
      </c>
      <c r="B26" s="208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Y26" s="84" t="s">
        <v>26</v>
      </c>
      <c r="Z26" s="3"/>
      <c r="AW26" s="84" t="s">
        <v>26</v>
      </c>
      <c r="AX26" s="3"/>
      <c r="BU26" s="84" t="s">
        <v>26</v>
      </c>
      <c r="BV26" s="3"/>
      <c r="CS26" s="84" t="s">
        <v>26</v>
      </c>
      <c r="CT26" s="3"/>
      <c r="DQ26" s="84" t="s">
        <v>26</v>
      </c>
      <c r="DR26" s="3"/>
      <c r="EO26" s="84" t="s">
        <v>26</v>
      </c>
      <c r="EP26" s="3"/>
    </row>
    <row r="27" spans="1:167" ht="14.5">
      <c r="A27" s="208" t="s">
        <v>34</v>
      </c>
      <c r="B27" s="208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Y27" s="84" t="s">
        <v>34</v>
      </c>
      <c r="AW27" s="84" t="s">
        <v>34</v>
      </c>
      <c r="BU27" s="84" t="s">
        <v>34</v>
      </c>
      <c r="CS27" s="84" t="s">
        <v>34</v>
      </c>
      <c r="DQ27" s="84" t="s">
        <v>34</v>
      </c>
      <c r="EO27" s="84" t="s">
        <v>34</v>
      </c>
      <c r="EP27" s="3"/>
    </row>
  </sheetData>
  <mergeCells count="21">
    <mergeCell ref="A25:B25"/>
    <mergeCell ref="A26:B26"/>
    <mergeCell ref="A27:B27"/>
    <mergeCell ref="A14:B14"/>
    <mergeCell ref="A17:B17"/>
    <mergeCell ref="A19:B19"/>
    <mergeCell ref="A20:B20"/>
    <mergeCell ref="A22:B22"/>
    <mergeCell ref="A23:B23"/>
    <mergeCell ref="A12:B12"/>
    <mergeCell ref="A1:B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</mergeCells>
  <hyperlinks>
    <hyperlink ref="Y2:Z2" location="Menu!B12" display="Back to Main Menu" xr:uid="{BD48E6FA-E413-44F4-B106-EAC958C84959}"/>
    <hyperlink ref="AW2:AX2" location="Menu!B12" display="Back to Main Menu" xr:uid="{972A256C-1A1E-4ECE-AC24-C1C527CA9BBB}"/>
    <hyperlink ref="BU2:BV2" location="Menu!B12" display="Back to Main Menu" xr:uid="{5EFC1E26-E9E9-4315-B5F6-46FEA20DF8CA}"/>
    <hyperlink ref="CS2:CT2" location="Menu!B12" display="Back to Main Menu" xr:uid="{378230CE-564E-472C-87C3-83C24A01CE93}"/>
    <hyperlink ref="DQ2:DR2" location="Menu!B12" display="Back to Main Menu" xr:uid="{0A28EBCF-AD2D-4A00-8388-77086C008C42}"/>
    <hyperlink ref="EP2" location="Menu!A1" display="Menu!A1" xr:uid="{405DDEA5-EA67-4390-8A6B-0273CF6D5F9D}"/>
    <hyperlink ref="EO2:EP2" location="Menu!B12" display="Back to main menu" xr:uid="{F899ED27-422B-472B-842C-72119D246A44}"/>
  </hyperlink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639CA-1072-443F-9401-CC722B2EB425}">
  <dimension ref="A2:I42"/>
  <sheetViews>
    <sheetView topLeftCell="B1" workbookViewId="0">
      <selection activeCell="K26" sqref="K26"/>
    </sheetView>
  </sheetViews>
  <sheetFormatPr defaultRowHeight="12.5"/>
  <cols>
    <col min="1" max="1" width="16.453125" style="3" bestFit="1" customWidth="1"/>
    <col min="2" max="2" width="10.7265625" bestFit="1" customWidth="1"/>
  </cols>
  <sheetData>
    <row r="2" spans="1:9">
      <c r="C2" t="s">
        <v>141</v>
      </c>
      <c r="D2" t="s">
        <v>142</v>
      </c>
      <c r="E2" t="s">
        <v>143</v>
      </c>
      <c r="F2" t="s">
        <v>144</v>
      </c>
      <c r="G2" t="s">
        <v>145</v>
      </c>
      <c r="H2" t="s">
        <v>146</v>
      </c>
      <c r="I2" t="s">
        <v>147</v>
      </c>
    </row>
    <row r="3" spans="1:9">
      <c r="A3" s="3" t="s">
        <v>148</v>
      </c>
      <c r="B3" t="str">
        <f>attached_Detached_Attached!B15</f>
        <v>Before 1946</v>
      </c>
      <c r="C3">
        <f>attached_Detached_Attached!W15</f>
        <v>93.6</v>
      </c>
      <c r="D3">
        <f>attached_Detached_Attached!AU15</f>
        <v>213.7</v>
      </c>
      <c r="E3">
        <f>attached_Detached_Attached!BS15</f>
        <v>371.7</v>
      </c>
      <c r="F3">
        <f>attached_Detached_Attached!CQ15</f>
        <v>25</v>
      </c>
      <c r="G3">
        <f>attached_Detached_Attached!DO15</f>
        <v>33</v>
      </c>
      <c r="H3">
        <f>attached_Detached_Attached!EM15</f>
        <v>37.799999999999997</v>
      </c>
      <c r="I3">
        <f>attached_Detached_Attached!FK15</f>
        <v>49.3</v>
      </c>
    </row>
    <row r="4" spans="1:9">
      <c r="A4" s="3" t="s">
        <v>148</v>
      </c>
      <c r="B4" s="3" t="str">
        <f>attached_Detached_Attached!B16</f>
        <v>1946–1960</v>
      </c>
      <c r="C4" s="3">
        <f>attached_Detached_Attached!W16</f>
        <v>44.2</v>
      </c>
      <c r="D4" s="3">
        <f>attached_Detached_Attached!AU16</f>
        <v>136.5</v>
      </c>
      <c r="E4" s="3">
        <f>attached_Detached_Attached!BS16</f>
        <v>248.1</v>
      </c>
      <c r="F4" s="3">
        <f>attached_Detached_Attached!CQ16</f>
        <v>34.5</v>
      </c>
      <c r="G4" s="3">
        <f>attached_Detached_Attached!DO16</f>
        <v>30</v>
      </c>
      <c r="H4" s="3">
        <f>attached_Detached_Attached!EM16</f>
        <v>63</v>
      </c>
      <c r="I4" s="3">
        <f>attached_Detached_Attached!FK16</f>
        <v>60.1</v>
      </c>
    </row>
    <row r="5" spans="1:9">
      <c r="A5" s="3" t="s">
        <v>148</v>
      </c>
      <c r="B5" s="3" t="str">
        <f>attached_Detached_Attached!B17</f>
        <v>1961–1977</v>
      </c>
      <c r="C5" s="3">
        <f>attached_Detached_Attached!W17</f>
        <v>93.5</v>
      </c>
      <c r="D5" s="3">
        <f>attached_Detached_Attached!AU17</f>
        <v>262.60000000000002</v>
      </c>
      <c r="E5" s="3">
        <f>attached_Detached_Attached!BS17</f>
        <v>555.29999999999995</v>
      </c>
      <c r="F5" s="3">
        <f>attached_Detached_Attached!CQ17</f>
        <v>54.9</v>
      </c>
      <c r="G5" s="3">
        <f>attached_Detached_Attached!DO17</f>
        <v>51.4</v>
      </c>
      <c r="H5" s="3">
        <f>attached_Detached_Attached!EM17</f>
        <v>185.7</v>
      </c>
      <c r="I5" s="3">
        <f>attached_Detached_Attached!FK17</f>
        <v>195.2</v>
      </c>
    </row>
    <row r="6" spans="1:9">
      <c r="A6" s="3" t="s">
        <v>148</v>
      </c>
      <c r="B6" s="3" t="str">
        <f>attached_Detached_Attached!B18</f>
        <v>1978–1983</v>
      </c>
      <c r="C6" s="3">
        <f>attached_Detached_Attached!W18</f>
        <v>68.2</v>
      </c>
      <c r="D6" s="3">
        <f>attached_Detached_Attached!AU18</f>
        <v>178.2</v>
      </c>
      <c r="E6" s="3">
        <f>attached_Detached_Attached!BS18</f>
        <v>302.5</v>
      </c>
      <c r="F6" s="3">
        <f>attached_Detached_Attached!CQ18</f>
        <v>34.799999999999997</v>
      </c>
      <c r="G6" s="3">
        <f>attached_Detached_Attached!DO18</f>
        <v>37.1</v>
      </c>
      <c r="H6" s="3">
        <f>attached_Detached_Attached!EM18</f>
        <v>143.80000000000001</v>
      </c>
      <c r="I6" s="3">
        <f>attached_Detached_Attached!FK18</f>
        <v>137.4</v>
      </c>
    </row>
    <row r="7" spans="1:9">
      <c r="A7" s="3" t="s">
        <v>148</v>
      </c>
      <c r="B7" s="3" t="str">
        <f>attached_Detached_Attached!B19</f>
        <v>1984–1995</v>
      </c>
      <c r="C7" s="3">
        <f>attached_Detached_Attached!W19</f>
        <v>162.4</v>
      </c>
      <c r="D7" s="3">
        <f>attached_Detached_Attached!AU19</f>
        <v>389.8</v>
      </c>
      <c r="E7" s="3">
        <f>attached_Detached_Attached!BS19</f>
        <v>670.8</v>
      </c>
      <c r="F7" s="3">
        <f>attached_Detached_Attached!CQ19</f>
        <v>73.3</v>
      </c>
      <c r="G7" s="3">
        <f>attached_Detached_Attached!DO19</f>
        <v>53.9</v>
      </c>
      <c r="H7" s="3">
        <f>attached_Detached_Attached!EM19</f>
        <v>155.19999999999999</v>
      </c>
      <c r="I7" s="3">
        <f>attached_Detached_Attached!FK19</f>
        <v>212.2</v>
      </c>
    </row>
    <row r="8" spans="1:9">
      <c r="A8" s="3" t="s">
        <v>148</v>
      </c>
      <c r="B8" s="3" t="str">
        <f>attached_Detached_Attached!B20</f>
        <v>1996–2000</v>
      </c>
      <c r="C8" s="3">
        <f>attached_Detached_Attached!W20</f>
        <v>66.099999999999994</v>
      </c>
      <c r="D8" s="3">
        <f>attached_Detached_Attached!AU20</f>
        <v>123.8</v>
      </c>
      <c r="E8" s="3">
        <f>attached_Detached_Attached!BS20</f>
        <v>187</v>
      </c>
      <c r="F8" s="3">
        <f>attached_Detached_Attached!CQ20</f>
        <v>26.2</v>
      </c>
      <c r="G8" s="3">
        <f>attached_Detached_Attached!DO20</f>
        <v>20.8</v>
      </c>
      <c r="H8" s="3">
        <f>attached_Detached_Attached!EM20</f>
        <v>92.6</v>
      </c>
      <c r="I8" s="3">
        <f>attached_Detached_Attached!FK20</f>
        <v>79.7</v>
      </c>
    </row>
    <row r="9" spans="1:9">
      <c r="A9" s="3" t="s">
        <v>148</v>
      </c>
      <c r="B9" s="3" t="str">
        <f>attached_Detached_Attached!B21</f>
        <v>2001–2005</v>
      </c>
      <c r="C9" s="3">
        <f>attached_Detached_Attached!W21</f>
        <v>73.599999999999994</v>
      </c>
      <c r="D9" s="3">
        <f>attached_Detached_Attached!AU21</f>
        <v>143.80000000000001</v>
      </c>
      <c r="E9" s="3">
        <f>attached_Detached_Attached!BS21</f>
        <v>264.5</v>
      </c>
      <c r="F9" s="3">
        <f>attached_Detached_Attached!CQ21</f>
        <v>28.6</v>
      </c>
      <c r="G9" s="3">
        <f>attached_Detached_Attached!DO21</f>
        <v>26.7</v>
      </c>
      <c r="H9" s="3">
        <f>attached_Detached_Attached!EM21</f>
        <v>113.7</v>
      </c>
      <c r="I9" s="3">
        <f>attached_Detached_Attached!FK21</f>
        <v>79.599999999999994</v>
      </c>
    </row>
    <row r="10" spans="1:9">
      <c r="A10" s="3" t="s">
        <v>148</v>
      </c>
      <c r="B10" s="3" t="str">
        <f>attached_Detached_Attached!B22</f>
        <v>2006–2010</v>
      </c>
      <c r="C10" s="3">
        <f>attached_Detached_Attached!W22</f>
        <v>69.3</v>
      </c>
      <c r="D10" s="3">
        <f>attached_Detached_Attached!AU22</f>
        <v>124.8</v>
      </c>
      <c r="E10" s="3">
        <f>attached_Detached_Attached!BS22</f>
        <v>198.5</v>
      </c>
      <c r="F10" s="3">
        <f>attached_Detached_Attached!CQ22</f>
        <v>29.9</v>
      </c>
      <c r="G10" s="3">
        <f>attached_Detached_Attached!DO22</f>
        <v>32.799999999999997</v>
      </c>
      <c r="H10" s="3">
        <f>attached_Detached_Attached!EM22</f>
        <v>112.2</v>
      </c>
      <c r="I10" s="3">
        <f>attached_Detached_Attached!FK22</f>
        <v>83.4</v>
      </c>
    </row>
    <row r="11" spans="1:9">
      <c r="A11" s="3" t="s">
        <v>148</v>
      </c>
      <c r="B11" s="3" t="str">
        <f>attached_Detached_Attached!B23</f>
        <v>2011–2015</v>
      </c>
      <c r="C11" s="3">
        <f>attached_Detached_Attached!W23</f>
        <v>57.4</v>
      </c>
      <c r="D11" s="3">
        <f>attached_Detached_Attached!AU23</f>
        <v>91</v>
      </c>
      <c r="E11" s="3">
        <f>attached_Detached_Attached!BS23</f>
        <v>151.30000000000001</v>
      </c>
      <c r="F11" s="3">
        <f>attached_Detached_Attached!CQ23</f>
        <v>27.7</v>
      </c>
      <c r="G11" s="3">
        <f>attached_Detached_Attached!DO23</f>
        <v>34.9</v>
      </c>
      <c r="H11" s="3">
        <f>attached_Detached_Attached!EM23</f>
        <v>87.9</v>
      </c>
      <c r="I11" s="3">
        <f>attached_Detached_Attached!FK23</f>
        <v>67.2</v>
      </c>
    </row>
    <row r="12" spans="1:9">
      <c r="A12" s="3" t="s">
        <v>148</v>
      </c>
      <c r="B12" s="3" t="str">
        <f>attached_Detached_Attached!B24</f>
        <v>2016–2020</v>
      </c>
      <c r="C12" s="3">
        <f>attached_Detached_Attached!W24</f>
        <v>47.8</v>
      </c>
      <c r="D12" s="3">
        <f>attached_Detached_Attached!AU24</f>
        <v>68.8</v>
      </c>
      <c r="E12" s="3">
        <f>attached_Detached_Attached!BS24</f>
        <v>226.1</v>
      </c>
      <c r="F12" s="3">
        <f>attached_Detached_Attached!CQ24</f>
        <v>23.7</v>
      </c>
      <c r="G12" s="3">
        <f>attached_Detached_Attached!DO24</f>
        <v>24.4</v>
      </c>
      <c r="H12" s="3">
        <f>attached_Detached_Attached!EM24</f>
        <v>63.8</v>
      </c>
      <c r="I12" s="3">
        <f>attached_Detached_Attached!FK24</f>
        <v>69.599999999999994</v>
      </c>
    </row>
    <row r="13" spans="1:9">
      <c r="A13" s="3" t="s">
        <v>149</v>
      </c>
      <c r="B13" s="3" t="s">
        <v>119</v>
      </c>
      <c r="C13">
        <f>attached_Detached_Attached!W41</f>
        <v>7</v>
      </c>
      <c r="D13">
        <f>attached_Detached_Attached!AU41</f>
        <v>19.899999999999999</v>
      </c>
      <c r="E13">
        <f>attached_Detached_Attached!BS41</f>
        <v>69.900000000000006</v>
      </c>
      <c r="F13">
        <f>attached_Detached_Attached!CQ41</f>
        <v>1.7</v>
      </c>
      <c r="G13">
        <f>attached_Detached_Attached!DO41</f>
        <v>1.6</v>
      </c>
      <c r="H13">
        <f>attached_Detached_Attached!EM41</f>
        <v>3.9</v>
      </c>
      <c r="I13">
        <f>attached_Detached_Attached!FK41</f>
        <v>3.8</v>
      </c>
    </row>
    <row r="14" spans="1:9">
      <c r="A14" s="3" t="s">
        <v>149</v>
      </c>
      <c r="B14" s="3" t="s">
        <v>120</v>
      </c>
      <c r="C14" s="3">
        <f>attached_Detached_Attached!W42</f>
        <v>3.7</v>
      </c>
      <c r="D14" s="3">
        <f>attached_Detached_Attached!AU42</f>
        <v>12.7</v>
      </c>
      <c r="E14" s="3">
        <f>attached_Detached_Attached!BS42</f>
        <v>46.8</v>
      </c>
      <c r="F14" s="3">
        <f>attached_Detached_Attached!CQ42</f>
        <v>3.2</v>
      </c>
      <c r="G14" s="3">
        <f>attached_Detached_Attached!DO42</f>
        <v>1.5</v>
      </c>
      <c r="H14" s="3">
        <f>attached_Detached_Attached!EM42</f>
        <v>9.6</v>
      </c>
      <c r="I14" s="3">
        <f>attached_Detached_Attached!FK42</f>
        <v>4.7</v>
      </c>
    </row>
    <row r="15" spans="1:9">
      <c r="A15" s="3" t="s">
        <v>149</v>
      </c>
      <c r="B15" s="3" t="s">
        <v>121</v>
      </c>
      <c r="C15" s="3">
        <f>attached_Detached_Attached!W43</f>
        <v>8.5</v>
      </c>
      <c r="D15" s="3">
        <f>attached_Detached_Attached!AU43</f>
        <v>24.3</v>
      </c>
      <c r="E15" s="3">
        <f>attached_Detached_Attached!BS43</f>
        <v>105.4</v>
      </c>
      <c r="F15" s="3">
        <f>attached_Detached_Attached!CQ43</f>
        <v>5.0999999999999996</v>
      </c>
      <c r="G15" s="3">
        <f>attached_Detached_Attached!DO43</f>
        <v>2.6</v>
      </c>
      <c r="H15" s="3">
        <f>attached_Detached_Attached!EM43</f>
        <v>31.6</v>
      </c>
      <c r="I15" s="3">
        <f>attached_Detached_Attached!FK43</f>
        <v>15.5</v>
      </c>
    </row>
    <row r="16" spans="1:9">
      <c r="A16" s="3" t="s">
        <v>149</v>
      </c>
      <c r="B16" s="3" t="s">
        <v>122</v>
      </c>
      <c r="C16" s="3">
        <f>attached_Detached_Attached!W44</f>
        <v>6.3</v>
      </c>
      <c r="D16" s="3">
        <f>attached_Detached_Attached!AU44</f>
        <v>38.9</v>
      </c>
      <c r="E16" s="3">
        <f>attached_Detached_Attached!BS44</f>
        <v>83.4</v>
      </c>
      <c r="F16" s="3">
        <f>attached_Detached_Attached!CQ44</f>
        <v>5.2</v>
      </c>
      <c r="G16" s="3">
        <f>attached_Detached_Attached!DO44</f>
        <v>3.4</v>
      </c>
      <c r="H16" s="3">
        <f>attached_Detached_Attached!EM44</f>
        <v>37.1</v>
      </c>
      <c r="I16" s="3">
        <f>attached_Detached_Attached!FK44</f>
        <v>27.2</v>
      </c>
    </row>
    <row r="17" spans="1:9">
      <c r="A17" s="3" t="s">
        <v>149</v>
      </c>
      <c r="B17" s="3" t="s">
        <v>123</v>
      </c>
      <c r="C17" s="3">
        <f>attached_Detached_Attached!W45</f>
        <v>17.8</v>
      </c>
      <c r="D17" s="3">
        <f>attached_Detached_Attached!AU45</f>
        <v>89.3</v>
      </c>
      <c r="E17" s="3">
        <f>attached_Detached_Attached!BS45</f>
        <v>209</v>
      </c>
      <c r="F17" s="3">
        <f>attached_Detached_Attached!CQ45</f>
        <v>6.4</v>
      </c>
      <c r="G17" s="3">
        <f>attached_Detached_Attached!DO45</f>
        <v>5.7</v>
      </c>
      <c r="H17" s="3">
        <f>attached_Detached_Attached!EM45</f>
        <v>26</v>
      </c>
      <c r="I17" s="3">
        <f>attached_Detached_Attached!FK45</f>
        <v>69.400000000000006</v>
      </c>
    </row>
    <row r="18" spans="1:9">
      <c r="A18" s="3" t="s">
        <v>149</v>
      </c>
      <c r="B18" s="3" t="s">
        <v>124</v>
      </c>
      <c r="C18" s="3">
        <f>attached_Detached_Attached!W46</f>
        <v>7.1</v>
      </c>
      <c r="D18" s="3">
        <f>attached_Detached_Attached!AU46</f>
        <v>32.700000000000003</v>
      </c>
      <c r="E18" s="3">
        <f>attached_Detached_Attached!BS46</f>
        <v>69.400000000000006</v>
      </c>
      <c r="F18" s="3">
        <f>attached_Detached_Attached!CQ46</f>
        <v>2.2999999999999998</v>
      </c>
      <c r="G18" s="3">
        <f>attached_Detached_Attached!DO46</f>
        <v>2.4</v>
      </c>
      <c r="H18" s="3">
        <f>attached_Detached_Attached!EM46</f>
        <v>17.600000000000001</v>
      </c>
      <c r="I18" s="3">
        <f>attached_Detached_Attached!FK46</f>
        <v>30.8</v>
      </c>
    </row>
    <row r="19" spans="1:9">
      <c r="A19" s="3" t="s">
        <v>149</v>
      </c>
      <c r="B19" s="3" t="s">
        <v>125</v>
      </c>
      <c r="C19" s="3">
        <f>attached_Detached_Attached!W47</f>
        <v>8.1999999999999993</v>
      </c>
      <c r="D19" s="3">
        <f>attached_Detached_Attached!AU47</f>
        <v>22.1</v>
      </c>
      <c r="E19" s="3">
        <f>attached_Detached_Attached!BS47</f>
        <v>100</v>
      </c>
      <c r="F19" s="3">
        <f>attached_Detached_Attached!CQ47</f>
        <v>2.1</v>
      </c>
      <c r="G19" s="3">
        <f>attached_Detached_Attached!DO47</f>
        <v>3.9</v>
      </c>
      <c r="H19" s="3">
        <f>attached_Detached_Attached!EM47</f>
        <v>25.6</v>
      </c>
      <c r="I19" s="3">
        <f>attached_Detached_Attached!FK47</f>
        <v>26.6</v>
      </c>
    </row>
    <row r="20" spans="1:9">
      <c r="A20" s="3" t="s">
        <v>149</v>
      </c>
      <c r="B20" s="3" t="s">
        <v>126</v>
      </c>
      <c r="C20" s="3">
        <f>attached_Detached_Attached!W48</f>
        <v>10.8</v>
      </c>
      <c r="D20" s="3">
        <f>attached_Detached_Attached!AU48</f>
        <v>35.9</v>
      </c>
      <c r="E20" s="3">
        <f>attached_Detached_Attached!BS48</f>
        <v>79.7</v>
      </c>
      <c r="F20" s="3">
        <f>attached_Detached_Attached!CQ48</f>
        <v>3.5</v>
      </c>
      <c r="G20" s="3">
        <f>attached_Detached_Attached!DO48</f>
        <v>4.5999999999999996</v>
      </c>
      <c r="H20" s="3">
        <f>attached_Detached_Attached!EM48</f>
        <v>30.4</v>
      </c>
      <c r="I20" s="3">
        <f>attached_Detached_Attached!FK48</f>
        <v>35</v>
      </c>
    </row>
    <row r="21" spans="1:9">
      <c r="A21" s="3" t="s">
        <v>149</v>
      </c>
      <c r="B21" s="3" t="s">
        <v>127</v>
      </c>
      <c r="C21" s="3">
        <f>attached_Detached_Attached!W49</f>
        <v>9.6999999999999993</v>
      </c>
      <c r="D21" s="3">
        <f>attached_Detached_Attached!AU49</f>
        <v>28.6</v>
      </c>
      <c r="E21" s="3">
        <f>attached_Detached_Attached!BS49</f>
        <v>70.7</v>
      </c>
      <c r="F21" s="3">
        <f>attached_Detached_Attached!CQ49</f>
        <v>5.5</v>
      </c>
      <c r="G21" s="3">
        <f>attached_Detached_Attached!DO49</f>
        <v>7.1</v>
      </c>
      <c r="H21" s="3">
        <f>attached_Detached_Attached!EM49</f>
        <v>38.299999999999997</v>
      </c>
      <c r="I21" s="3">
        <f>attached_Detached_Attached!FK49</f>
        <v>28.5</v>
      </c>
    </row>
    <row r="22" spans="1:9">
      <c r="A22" s="3" t="s">
        <v>149</v>
      </c>
      <c r="B22" s="3" t="s">
        <v>128</v>
      </c>
      <c r="C22" s="3">
        <f>attached_Detached_Attached!W50</f>
        <v>9.1</v>
      </c>
      <c r="D22" s="3">
        <f>attached_Detached_Attached!AU50</f>
        <v>27.9</v>
      </c>
      <c r="E22" s="3">
        <f>attached_Detached_Attached!BS50</f>
        <v>82</v>
      </c>
      <c r="F22" s="3">
        <f>attached_Detached_Attached!CQ50</f>
        <v>6.3</v>
      </c>
      <c r="G22" s="3">
        <f>attached_Detached_Attached!DO50</f>
        <v>4.5999999999999996</v>
      </c>
      <c r="H22" s="3">
        <f>attached_Detached_Attached!EM50</f>
        <v>36.1</v>
      </c>
      <c r="I22" s="3">
        <f>attached_Detached_Attached!FK50</f>
        <v>31.6</v>
      </c>
    </row>
    <row r="23" spans="1:9">
      <c r="A23" s="3" t="s">
        <v>150</v>
      </c>
      <c r="B23" s="3" t="s">
        <v>119</v>
      </c>
      <c r="C23">
        <f>attached_Apar_Mobile!W15</f>
        <v>27.8</v>
      </c>
      <c r="D23">
        <f>attached_Apar_Mobile!AU15</f>
        <v>281.3</v>
      </c>
      <c r="E23">
        <f>attached_Apar_Mobile!BS15</f>
        <v>225.4</v>
      </c>
      <c r="F23">
        <f>attached_Apar_Mobile!CQ15</f>
        <v>9.1999999999999993</v>
      </c>
      <c r="G23">
        <f>attached_Apar_Mobile!DO15</f>
        <v>6.6</v>
      </c>
      <c r="H23">
        <f>attached_Apar_Mobile!EM15</f>
        <v>12.9</v>
      </c>
      <c r="I23">
        <f>attached_Apar_Mobile!FK15</f>
        <v>18.100000000000001</v>
      </c>
    </row>
    <row r="24" spans="1:9">
      <c r="A24" s="3" t="s">
        <v>150</v>
      </c>
      <c r="B24" s="3" t="s">
        <v>120</v>
      </c>
      <c r="C24" s="3">
        <f>attached_Apar_Mobile!W16</f>
        <v>12.9</v>
      </c>
      <c r="D24" s="3">
        <f>attached_Apar_Mobile!AU16</f>
        <v>179.3</v>
      </c>
      <c r="E24" s="3">
        <f>attached_Apar_Mobile!BS16</f>
        <v>151.5</v>
      </c>
      <c r="F24" s="3">
        <f>attached_Apar_Mobile!CQ16</f>
        <v>13.8</v>
      </c>
      <c r="G24" s="3">
        <f>attached_Apar_Mobile!DO16</f>
        <v>6.3</v>
      </c>
      <c r="H24" s="3">
        <f>attached_Apar_Mobile!EM16</f>
        <v>23.7</v>
      </c>
      <c r="I24" s="3">
        <f>attached_Apar_Mobile!FK16</f>
        <v>23.7</v>
      </c>
    </row>
    <row r="25" spans="1:9">
      <c r="A25" s="3" t="s">
        <v>150</v>
      </c>
      <c r="B25" s="3" t="s">
        <v>121</v>
      </c>
      <c r="C25" s="3">
        <f>attached_Apar_Mobile!W17</f>
        <v>24.4</v>
      </c>
      <c r="D25" s="3">
        <f>attached_Apar_Mobile!AU17</f>
        <v>347.2</v>
      </c>
      <c r="E25" s="3">
        <f>attached_Apar_Mobile!BS17</f>
        <v>344.8</v>
      </c>
      <c r="F25" s="3">
        <f>attached_Apar_Mobile!CQ17</f>
        <v>21.8</v>
      </c>
      <c r="G25" s="3">
        <f>attached_Apar_Mobile!DO17</f>
        <v>10.5</v>
      </c>
      <c r="H25" s="3">
        <f>attached_Apar_Mobile!EM17</f>
        <v>72.099999999999994</v>
      </c>
      <c r="I25" s="3">
        <f>attached_Apar_Mobile!FK17</f>
        <v>80.099999999999994</v>
      </c>
    </row>
    <row r="26" spans="1:9">
      <c r="A26" s="3" t="s">
        <v>150</v>
      </c>
      <c r="B26" s="3" t="s">
        <v>122</v>
      </c>
      <c r="C26" s="3">
        <f>attached_Apar_Mobile!W18</f>
        <v>13.6</v>
      </c>
      <c r="D26" s="3">
        <f>attached_Apar_Mobile!AU18</f>
        <v>102.9</v>
      </c>
      <c r="E26" s="3">
        <f>attached_Apar_Mobile!BS18</f>
        <v>110.7</v>
      </c>
      <c r="F26" s="3">
        <f>attached_Apar_Mobile!CQ18</f>
        <v>12.5</v>
      </c>
      <c r="G26" s="3">
        <f>attached_Apar_Mobile!DO18</f>
        <v>12.7</v>
      </c>
      <c r="H26" s="3">
        <f>attached_Apar_Mobile!EM18</f>
        <v>66.599999999999994</v>
      </c>
      <c r="I26" s="3">
        <f>attached_Apar_Mobile!FK18</f>
        <v>72.7</v>
      </c>
    </row>
    <row r="27" spans="1:9">
      <c r="A27" s="3" t="s">
        <v>150</v>
      </c>
      <c r="B27" s="3" t="s">
        <v>123</v>
      </c>
      <c r="C27" s="3">
        <f>attached_Apar_Mobile!W19</f>
        <v>48.2</v>
      </c>
      <c r="D27" s="3">
        <f>attached_Apar_Mobile!AU19</f>
        <v>294.10000000000002</v>
      </c>
      <c r="E27" s="3">
        <f>attached_Apar_Mobile!BS19</f>
        <v>285.89999999999998</v>
      </c>
      <c r="F27" s="3">
        <f>attached_Apar_Mobile!CQ19</f>
        <v>24.2</v>
      </c>
      <c r="G27" s="3">
        <f>attached_Apar_Mobile!DO19</f>
        <v>15.5</v>
      </c>
      <c r="H27" s="3">
        <f>attached_Apar_Mobile!EM19</f>
        <v>32.9</v>
      </c>
      <c r="I27" s="3">
        <f>attached_Apar_Mobile!FK19</f>
        <v>172.1</v>
      </c>
    </row>
    <row r="28" spans="1:9">
      <c r="A28" s="3" t="s">
        <v>150</v>
      </c>
      <c r="B28" s="3" t="s">
        <v>124</v>
      </c>
      <c r="C28" s="3">
        <f>attached_Apar_Mobile!W20</f>
        <v>11.3</v>
      </c>
      <c r="D28" s="3">
        <f>attached_Apar_Mobile!AU20</f>
        <v>74.400000000000006</v>
      </c>
      <c r="E28" s="3">
        <f>attached_Apar_Mobile!BS20</f>
        <v>64.2</v>
      </c>
      <c r="F28" s="3">
        <f>attached_Apar_Mobile!CQ20</f>
        <v>7.6</v>
      </c>
      <c r="G28" s="3">
        <f>attached_Apar_Mobile!DO20</f>
        <v>6</v>
      </c>
      <c r="H28" s="3">
        <f>attached_Apar_Mobile!EM20</f>
        <v>15.3</v>
      </c>
      <c r="I28" s="3">
        <f>attached_Apar_Mobile!FK20</f>
        <v>80.599999999999994</v>
      </c>
    </row>
    <row r="29" spans="1:9">
      <c r="A29" s="3" t="s">
        <v>150</v>
      </c>
      <c r="B29" s="3" t="s">
        <v>125</v>
      </c>
      <c r="C29" s="3">
        <f>attached_Apar_Mobile!W21</f>
        <v>19.3</v>
      </c>
      <c r="D29" s="3">
        <f>attached_Apar_Mobile!AU21</f>
        <v>113.8</v>
      </c>
      <c r="E29" s="3">
        <f>attached_Apar_Mobile!BS21</f>
        <v>100.7</v>
      </c>
      <c r="F29" s="3">
        <f>attached_Apar_Mobile!CQ21</f>
        <v>8.3000000000000007</v>
      </c>
      <c r="G29" s="3">
        <f>attached_Apar_Mobile!DO21</f>
        <v>6.6</v>
      </c>
      <c r="H29" s="3">
        <f>attached_Apar_Mobile!EM21</f>
        <v>39.6</v>
      </c>
      <c r="I29" s="3">
        <f>attached_Apar_Mobile!FK21</f>
        <v>63.8</v>
      </c>
    </row>
    <row r="30" spans="1:9">
      <c r="A30" s="3" t="s">
        <v>150</v>
      </c>
      <c r="B30" s="3" t="s">
        <v>126</v>
      </c>
      <c r="C30" s="3">
        <f>attached_Apar_Mobile!W22</f>
        <v>20.5</v>
      </c>
      <c r="D30" s="3">
        <f>attached_Apar_Mobile!AU22</f>
        <v>147.5</v>
      </c>
      <c r="E30" s="3">
        <f>attached_Apar_Mobile!BS22</f>
        <v>117.2</v>
      </c>
      <c r="F30" s="3">
        <f>attached_Apar_Mobile!CQ22</f>
        <v>11.3</v>
      </c>
      <c r="G30" s="3">
        <f>attached_Apar_Mobile!DO22</f>
        <v>7.6</v>
      </c>
      <c r="H30" s="3">
        <f>attached_Apar_Mobile!EM22</f>
        <v>43.6</v>
      </c>
      <c r="I30" s="3">
        <f>attached_Apar_Mobile!FK22</f>
        <v>93</v>
      </c>
    </row>
    <row r="31" spans="1:9">
      <c r="A31" s="3" t="s">
        <v>150</v>
      </c>
      <c r="B31" s="3" t="s">
        <v>127</v>
      </c>
      <c r="C31" s="3">
        <f>attached_Apar_Mobile!W23</f>
        <v>23.7</v>
      </c>
      <c r="D31" s="3">
        <f>attached_Apar_Mobile!AU23</f>
        <v>146.19999999999999</v>
      </c>
      <c r="E31" s="3">
        <f>attached_Apar_Mobile!BS23</f>
        <v>153.69999999999999</v>
      </c>
      <c r="F31" s="3">
        <f>attached_Apar_Mobile!CQ23</f>
        <v>12.7</v>
      </c>
      <c r="G31" s="3">
        <f>attached_Apar_Mobile!DO23</f>
        <v>14.9</v>
      </c>
      <c r="H31" s="3">
        <f>attached_Apar_Mobile!EM23</f>
        <v>41.9</v>
      </c>
      <c r="I31" s="3">
        <f>attached_Apar_Mobile!FK23</f>
        <v>77.900000000000006</v>
      </c>
    </row>
    <row r="32" spans="1:9">
      <c r="A32" s="3" t="s">
        <v>150</v>
      </c>
      <c r="B32" s="3" t="s">
        <v>128</v>
      </c>
      <c r="C32" s="3">
        <f>attached_Apar_Mobile!W24</f>
        <v>22.3</v>
      </c>
      <c r="D32" s="3">
        <f>attached_Apar_Mobile!AU24</f>
        <v>171.7</v>
      </c>
      <c r="E32" s="3">
        <f>attached_Apar_Mobile!BS24</f>
        <v>162.80000000000001</v>
      </c>
      <c r="F32" s="3">
        <f>attached_Apar_Mobile!CQ24</f>
        <v>16.2</v>
      </c>
      <c r="G32" s="3">
        <f>attached_Apar_Mobile!DO24</f>
        <v>11.2</v>
      </c>
      <c r="H32" s="3">
        <f>attached_Apar_Mobile!EM24</f>
        <v>49.3</v>
      </c>
      <c r="I32" s="3">
        <f>attached_Apar_Mobile!FK24</f>
        <v>116.8</v>
      </c>
    </row>
    <row r="33" spans="1:9">
      <c r="A33" s="3" t="s">
        <v>151</v>
      </c>
      <c r="B33" s="3" t="s">
        <v>119</v>
      </c>
      <c r="C33">
        <f>attached_Apar_Mobile!W41</f>
        <v>5.7</v>
      </c>
      <c r="D33">
        <f>attached_Apar_Mobile!AU41</f>
        <v>7.1</v>
      </c>
      <c r="E33">
        <f>attached_Apar_Mobile!BS41</f>
        <v>2.7</v>
      </c>
      <c r="F33">
        <f>attached_Apar_Mobile!CQ41</f>
        <v>0.9</v>
      </c>
      <c r="G33">
        <f>attached_Apar_Mobile!DO41</f>
        <v>1.5</v>
      </c>
      <c r="H33">
        <f>attached_Apar_Mobile!EM41</f>
        <v>2.2999999999999998</v>
      </c>
      <c r="I33">
        <f>attached_Apar_Mobile!FK41</f>
        <v>3.4</v>
      </c>
    </row>
    <row r="34" spans="1:9">
      <c r="A34" s="3" t="s">
        <v>151</v>
      </c>
      <c r="B34" s="3" t="s">
        <v>120</v>
      </c>
      <c r="C34" s="3">
        <f>attached_Apar_Mobile!W42</f>
        <v>2.5</v>
      </c>
      <c r="D34" s="3">
        <f>attached_Apar_Mobile!AU42</f>
        <v>4.5</v>
      </c>
      <c r="E34" s="3">
        <f>attached_Apar_Mobile!BS42</f>
        <v>2.1</v>
      </c>
      <c r="F34" s="3">
        <f>attached_Apar_Mobile!CQ42</f>
        <v>1.4</v>
      </c>
      <c r="G34" s="3">
        <f>attached_Apar_Mobile!DO42</f>
        <v>1.5</v>
      </c>
      <c r="H34" s="3">
        <f>attached_Apar_Mobile!EM42</f>
        <v>4.0999999999999996</v>
      </c>
      <c r="I34" s="3">
        <f>attached_Apar_Mobile!FK42</f>
        <v>4</v>
      </c>
    </row>
    <row r="35" spans="1:9">
      <c r="A35" s="3" t="s">
        <v>151</v>
      </c>
      <c r="B35" s="3" t="s">
        <v>121</v>
      </c>
      <c r="C35" s="3">
        <f>attached_Apar_Mobile!W43</f>
        <v>4.4000000000000004</v>
      </c>
      <c r="D35" s="3">
        <f>attached_Apar_Mobile!AU43</f>
        <v>9.1</v>
      </c>
      <c r="E35" s="3">
        <f>attached_Apar_Mobile!BS43</f>
        <v>7.3</v>
      </c>
      <c r="F35" s="3">
        <f>attached_Apar_Mobile!CQ43</f>
        <v>2.2999999999999998</v>
      </c>
      <c r="G35" s="3">
        <f>attached_Apar_Mobile!DO43</f>
        <v>2.5</v>
      </c>
      <c r="H35" s="3">
        <f>attached_Apar_Mobile!EM43</f>
        <v>12.2</v>
      </c>
      <c r="I35" s="3">
        <f>attached_Apar_Mobile!FK43</f>
        <v>12.9</v>
      </c>
    </row>
    <row r="36" spans="1:9">
      <c r="A36" s="3" t="s">
        <v>151</v>
      </c>
      <c r="B36" s="3" t="s">
        <v>122</v>
      </c>
      <c r="C36" s="3">
        <f>attached_Apar_Mobile!W44</f>
        <v>4.7</v>
      </c>
      <c r="D36" s="3">
        <f>attached_Apar_Mobile!AU44</f>
        <v>5.2</v>
      </c>
      <c r="E36" s="3">
        <f>attached_Apar_Mobile!BS44</f>
        <v>2.9</v>
      </c>
      <c r="F36" s="3">
        <f>attached_Apar_Mobile!CQ44</f>
        <v>1.3</v>
      </c>
      <c r="G36" s="3">
        <f>attached_Apar_Mobile!DO44</f>
        <v>1.3</v>
      </c>
      <c r="H36" s="3">
        <f>attached_Apar_Mobile!EM44</f>
        <v>11.9</v>
      </c>
      <c r="I36" s="3">
        <f>attached_Apar_Mobile!FK44</f>
        <v>9.6999999999999993</v>
      </c>
    </row>
    <row r="37" spans="1:9">
      <c r="A37" s="3" t="s">
        <v>151</v>
      </c>
      <c r="B37" s="3" t="s">
        <v>123</v>
      </c>
      <c r="C37" s="3">
        <f>attached_Apar_Mobile!W45</f>
        <v>7.7</v>
      </c>
      <c r="D37" s="3">
        <f>attached_Apar_Mobile!AU45</f>
        <v>7.7</v>
      </c>
      <c r="E37" s="3">
        <f>attached_Apar_Mobile!BS45</f>
        <v>5.5</v>
      </c>
      <c r="F37" s="3">
        <f>attached_Apar_Mobile!CQ45</f>
        <v>1.8</v>
      </c>
      <c r="G37" s="3">
        <f>attached_Apar_Mobile!DO45</f>
        <v>1.5</v>
      </c>
      <c r="H37" s="3">
        <f>attached_Apar_Mobile!EM45</f>
        <v>8.3000000000000007</v>
      </c>
      <c r="I37" s="3">
        <f>attached_Apar_Mobile!FK45</f>
        <v>17</v>
      </c>
    </row>
    <row r="38" spans="1:9">
      <c r="A38" s="3" t="s">
        <v>151</v>
      </c>
      <c r="B38" s="3" t="s">
        <v>124</v>
      </c>
      <c r="C38" s="3">
        <f>attached_Apar_Mobile!W46</f>
        <v>3.1</v>
      </c>
      <c r="D38" s="3">
        <f>attached_Apar_Mobile!AU46</f>
        <v>2</v>
      </c>
      <c r="E38" s="3">
        <f>attached_Apar_Mobile!BS46</f>
        <v>1.5</v>
      </c>
      <c r="F38" s="3">
        <f>attached_Apar_Mobile!CQ46</f>
        <v>0.5</v>
      </c>
      <c r="G38" s="3">
        <f>attached_Apar_Mobile!DO46</f>
        <v>0.5</v>
      </c>
      <c r="H38" s="3">
        <f>attached_Apar_Mobile!EM46</f>
        <v>5.4</v>
      </c>
      <c r="I38" s="3">
        <f>attached_Apar_Mobile!FK46</f>
        <v>6.8</v>
      </c>
    </row>
    <row r="39" spans="1:9">
      <c r="A39" s="3" t="s">
        <v>151</v>
      </c>
      <c r="B39" s="3" t="s">
        <v>125</v>
      </c>
      <c r="C39" s="3">
        <f>attached_Apar_Mobile!W47</f>
        <v>4.0999999999999996</v>
      </c>
      <c r="D39" s="3">
        <f>attached_Apar_Mobile!AU47</f>
        <v>2.9</v>
      </c>
      <c r="E39" s="3">
        <f>attached_Apar_Mobile!BS47</f>
        <v>1.8</v>
      </c>
      <c r="F39" s="3">
        <f>attached_Apar_Mobile!CQ47</f>
        <v>1</v>
      </c>
      <c r="G39" s="3">
        <f>attached_Apar_Mobile!DO47</f>
        <v>1.1000000000000001</v>
      </c>
      <c r="H39" s="3">
        <f>attached_Apar_Mobile!EM47</f>
        <v>7.1</v>
      </c>
      <c r="I39" s="3">
        <f>attached_Apar_Mobile!FK47</f>
        <v>5.7</v>
      </c>
    </row>
    <row r="40" spans="1:9">
      <c r="A40" s="3" t="s">
        <v>151</v>
      </c>
      <c r="B40" s="3" t="s">
        <v>126</v>
      </c>
      <c r="C40" s="3">
        <f>attached_Apar_Mobile!W48</f>
        <v>3.7</v>
      </c>
      <c r="D40" s="3">
        <f>attached_Apar_Mobile!AU48</f>
        <v>3.1</v>
      </c>
      <c r="E40" s="3">
        <f>attached_Apar_Mobile!BS48</f>
        <v>1.1000000000000001</v>
      </c>
      <c r="F40" s="3">
        <f>attached_Apar_Mobile!CQ48</f>
        <v>1</v>
      </c>
      <c r="G40" s="3">
        <f>attached_Apar_Mobile!DO48</f>
        <v>1.3</v>
      </c>
      <c r="H40" s="3">
        <f>attached_Apar_Mobile!EM48</f>
        <v>7.1</v>
      </c>
      <c r="I40" s="3">
        <f>attached_Apar_Mobile!FK48</f>
        <v>7.5</v>
      </c>
    </row>
    <row r="41" spans="1:9">
      <c r="A41" s="3" t="s">
        <v>151</v>
      </c>
      <c r="B41" s="3" t="s">
        <v>127</v>
      </c>
      <c r="C41" s="3">
        <f>attached_Apar_Mobile!W49</f>
        <v>2.9</v>
      </c>
      <c r="D41" s="3">
        <f>attached_Apar_Mobile!AU49</f>
        <v>2.2000000000000002</v>
      </c>
      <c r="E41" s="3">
        <f>attached_Apar_Mobile!BS49</f>
        <v>0.9</v>
      </c>
      <c r="F41" s="3">
        <f>attached_Apar_Mobile!CQ49</f>
        <v>0.9</v>
      </c>
      <c r="G41" s="3">
        <f>attached_Apar_Mobile!DO49</f>
        <v>1.3</v>
      </c>
      <c r="H41" s="3">
        <f>attached_Apar_Mobile!EM49</f>
        <v>5.5</v>
      </c>
      <c r="I41" s="3">
        <f>attached_Apar_Mobile!FK49</f>
        <v>4.8</v>
      </c>
    </row>
    <row r="42" spans="1:9">
      <c r="A42" s="3" t="s">
        <v>151</v>
      </c>
      <c r="B42" s="3" t="s">
        <v>128</v>
      </c>
      <c r="C42" s="3">
        <f>attached_Apar_Mobile!W50</f>
        <v>2.7</v>
      </c>
      <c r="D42" s="3">
        <f>attached_Apar_Mobile!AU50</f>
        <v>1.7</v>
      </c>
      <c r="E42" s="3">
        <f>attached_Apar_Mobile!BS50</f>
        <v>0.9</v>
      </c>
      <c r="F42" s="3">
        <f>attached_Apar_Mobile!CQ50</f>
        <v>0.8</v>
      </c>
      <c r="G42" s="3">
        <f>attached_Apar_Mobile!DO50</f>
        <v>0.9</v>
      </c>
      <c r="H42" s="3">
        <f>attached_Apar_Mobile!EM50</f>
        <v>4</v>
      </c>
      <c r="I42" s="3">
        <f>attached_Apar_Mobile!FK50</f>
        <v>7.2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D8D95-E5AC-42BA-AF5C-47A327DD69AF}">
  <dimension ref="A1:FK168"/>
  <sheetViews>
    <sheetView topLeftCell="A38" workbookViewId="0">
      <selection activeCell="ER1" sqref="ER1:FJ1048576"/>
    </sheetView>
  </sheetViews>
  <sheetFormatPr defaultRowHeight="12.5"/>
  <cols>
    <col min="2" max="2" width="28.7265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206"/>
      <c r="B1" s="206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06"/>
      <c r="Z1" s="206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06"/>
      <c r="AX1" s="206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06"/>
      <c r="BV1" s="206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06"/>
      <c r="CT1" s="206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06"/>
      <c r="DR1" s="206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06"/>
      <c r="EP1" s="206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4.5">
      <c r="A2" s="206"/>
      <c r="B2" s="206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06"/>
      <c r="Z2" s="206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06"/>
      <c r="AX2" s="206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06"/>
      <c r="BV2" s="206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06"/>
      <c r="CT2" s="206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06"/>
      <c r="DR2" s="206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06"/>
      <c r="EP2" s="206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4.5">
      <c r="A3" s="206"/>
      <c r="B3" s="20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06"/>
      <c r="Z3" s="206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06"/>
      <c r="AX3" s="206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06"/>
      <c r="BV3" s="206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06"/>
      <c r="CT3" s="206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06"/>
      <c r="DR3" s="206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06"/>
      <c r="EP3" s="206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4.5">
      <c r="A4" s="206"/>
      <c r="B4" s="20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06"/>
      <c r="Z4" s="206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06"/>
      <c r="AX4" s="206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06"/>
      <c r="BV4" s="206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06"/>
      <c r="CT4" s="206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06"/>
      <c r="DR4" s="206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06"/>
      <c r="EP4" s="206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07" t="s">
        <v>6</v>
      </c>
      <c r="B5" s="207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07" t="s">
        <v>6</v>
      </c>
      <c r="Z5" s="207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07" t="s">
        <v>6</v>
      </c>
      <c r="AX5" s="207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07" t="s">
        <v>6</v>
      </c>
      <c r="BV5" s="207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07" t="s">
        <v>6</v>
      </c>
      <c r="CT5" s="207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07" t="s">
        <v>6</v>
      </c>
      <c r="DR5" s="207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07" t="s">
        <v>6</v>
      </c>
      <c r="EP5" s="207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06"/>
      <c r="B6" s="206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07"/>
      <c r="Z6" s="207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07"/>
      <c r="AX6" s="207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07"/>
      <c r="BV6" s="207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07"/>
      <c r="CT6" s="207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07"/>
      <c r="DR6" s="207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06"/>
      <c r="EP6" s="206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7.5">
      <c r="A7" s="209" t="s">
        <v>115</v>
      </c>
      <c r="B7" s="209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09" t="s">
        <v>133</v>
      </c>
      <c r="Z7" s="209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09" t="s">
        <v>136</v>
      </c>
      <c r="AX7" s="209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09" t="s">
        <v>137</v>
      </c>
      <c r="BV7" s="209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09" t="s">
        <v>138</v>
      </c>
      <c r="CT7" s="209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09" t="s">
        <v>139</v>
      </c>
      <c r="DR7" s="209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09" t="s">
        <v>140</v>
      </c>
      <c r="EP7" s="209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5">
      <c r="A8" s="209" t="s">
        <v>116</v>
      </c>
      <c r="B8" s="209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09" t="s">
        <v>116</v>
      </c>
      <c r="Z8" s="209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09" t="s">
        <v>116</v>
      </c>
      <c r="AX8" s="209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09" t="s">
        <v>116</v>
      </c>
      <c r="BV8" s="209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09" t="s">
        <v>116</v>
      </c>
      <c r="CT8" s="209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09" t="s">
        <v>116</v>
      </c>
      <c r="DR8" s="209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09" t="s">
        <v>116</v>
      </c>
      <c r="EP8" s="209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9" s="206"/>
      <c r="B9" s="206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06"/>
      <c r="Z9" s="206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06"/>
      <c r="AX9" s="206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06"/>
      <c r="BV9" s="206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06"/>
      <c r="CT9" s="206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06"/>
      <c r="DR9" s="206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06"/>
      <c r="EP9" s="206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4.5">
      <c r="A10" s="206"/>
      <c r="B10" s="206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06"/>
      <c r="Z10" s="206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06"/>
      <c r="AX10" s="206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06"/>
      <c r="BV10" s="206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06"/>
      <c r="CT10" s="206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06"/>
      <c r="DR10" s="206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06"/>
      <c r="EP10" s="206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" thickBot="1">
      <c r="A11" s="206"/>
      <c r="B11" s="206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06"/>
      <c r="Z11" s="206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06"/>
      <c r="AX11" s="206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06"/>
      <c r="BV11" s="206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06"/>
      <c r="CT11" s="206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06"/>
      <c r="DR11" s="206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06"/>
      <c r="EP11" s="206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4.5">
      <c r="A12" s="206"/>
      <c r="B12" s="20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06"/>
      <c r="Z12" s="206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206"/>
      <c r="AX12" s="206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206"/>
      <c r="BV12" s="206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206"/>
      <c r="CT12" s="206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206"/>
      <c r="DR12" s="206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206"/>
      <c r="EP12" s="206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4">
      <c r="A13" s="7"/>
      <c r="B13" s="14" t="s">
        <v>117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4" t="s">
        <v>117</v>
      </c>
      <c r="AA13" s="49">
        <v>1442.3</v>
      </c>
      <c r="AB13" s="49">
        <v>1457</v>
      </c>
      <c r="AC13" s="49">
        <v>1479.3</v>
      </c>
      <c r="AD13" s="49">
        <v>1503.2</v>
      </c>
      <c r="AE13" s="49">
        <v>1530</v>
      </c>
      <c r="AF13" s="49">
        <v>1551.2</v>
      </c>
      <c r="AG13" s="49">
        <v>1571.4</v>
      </c>
      <c r="AH13" s="49">
        <v>1591.6</v>
      </c>
      <c r="AI13" s="49">
        <v>1609.2</v>
      </c>
      <c r="AJ13" s="49">
        <v>1624.2</v>
      </c>
      <c r="AK13" s="49">
        <v>1641.1</v>
      </c>
      <c r="AL13" s="49">
        <v>1654.9</v>
      </c>
      <c r="AM13" s="49">
        <v>1669</v>
      </c>
      <c r="AN13" s="49">
        <v>1680.5</v>
      </c>
      <c r="AO13" s="49">
        <v>1690</v>
      </c>
      <c r="AP13" s="49">
        <v>1697.8</v>
      </c>
      <c r="AQ13" s="49">
        <v>1705.3</v>
      </c>
      <c r="AR13" s="49">
        <v>1712.9</v>
      </c>
      <c r="AS13" s="49">
        <v>1720</v>
      </c>
      <c r="AT13" s="49">
        <v>1726.4</v>
      </c>
      <c r="AU13" s="49">
        <v>1733.1</v>
      </c>
      <c r="AW13" s="7"/>
      <c r="AX13" s="14" t="s">
        <v>117</v>
      </c>
      <c r="AY13" s="49">
        <v>2526.9</v>
      </c>
      <c r="AZ13" s="49">
        <v>2566.5</v>
      </c>
      <c r="BA13" s="49">
        <v>2611.3000000000002</v>
      </c>
      <c r="BB13" s="49">
        <v>2655.4</v>
      </c>
      <c r="BC13" s="49">
        <v>2701</v>
      </c>
      <c r="BD13" s="49">
        <v>2741.5</v>
      </c>
      <c r="BE13" s="49">
        <v>2778.5</v>
      </c>
      <c r="BF13" s="49">
        <v>2812.1</v>
      </c>
      <c r="BG13" s="49">
        <v>2843.7</v>
      </c>
      <c r="BH13" s="49">
        <v>2865.7</v>
      </c>
      <c r="BI13" s="49">
        <v>2890.4</v>
      </c>
      <c r="BJ13" s="49">
        <v>2912.3</v>
      </c>
      <c r="BK13" s="49">
        <v>2935.7</v>
      </c>
      <c r="BL13" s="49">
        <v>2955.9</v>
      </c>
      <c r="BM13" s="49">
        <v>2975.8</v>
      </c>
      <c r="BN13" s="49">
        <v>2993.1</v>
      </c>
      <c r="BO13" s="49">
        <v>3021.3</v>
      </c>
      <c r="BP13" s="49">
        <v>3046.7</v>
      </c>
      <c r="BQ13" s="49">
        <v>3090.8</v>
      </c>
      <c r="BR13" s="49">
        <v>3139.1</v>
      </c>
      <c r="BS13" s="49">
        <v>3175.9</v>
      </c>
      <c r="BU13" s="7"/>
      <c r="BV13" s="14" t="s">
        <v>117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312.60000000000002</v>
      </c>
      <c r="CB13" s="7">
        <v>316</v>
      </c>
      <c r="CC13" s="7">
        <v>319.2</v>
      </c>
      <c r="CD13" s="7">
        <v>322.39999999999998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4" t="s">
        <v>117</v>
      </c>
      <c r="CU13" s="7">
        <v>294.5</v>
      </c>
      <c r="CV13" s="7">
        <v>295.89999999999998</v>
      </c>
      <c r="CW13" s="7">
        <v>297.39999999999998</v>
      </c>
      <c r="CX13" s="7">
        <v>299.2</v>
      </c>
      <c r="CY13" s="7">
        <v>300.89999999999998</v>
      </c>
      <c r="CZ13" s="7">
        <v>302.8</v>
      </c>
      <c r="DA13" s="7">
        <v>304.60000000000002</v>
      </c>
      <c r="DB13" s="7">
        <v>307.7</v>
      </c>
      <c r="DC13" s="7">
        <v>311.7</v>
      </c>
      <c r="DD13" s="7">
        <v>314.60000000000002</v>
      </c>
      <c r="DE13" s="7">
        <v>318</v>
      </c>
      <c r="DF13" s="7">
        <v>321.60000000000002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4" t="s">
        <v>117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49">
        <v>1005.1</v>
      </c>
      <c r="EI13" s="49">
        <v>1015.9</v>
      </c>
      <c r="EJ13" s="49">
        <v>1026.4000000000001</v>
      </c>
      <c r="EK13" s="49">
        <v>1037.5999999999999</v>
      </c>
      <c r="EL13" s="49">
        <v>1046.8</v>
      </c>
      <c r="EM13" s="49">
        <v>1055.8</v>
      </c>
      <c r="EO13" s="7"/>
      <c r="EP13" s="14" t="s">
        <v>117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49">
        <v>1005</v>
      </c>
      <c r="FH13" s="49">
        <v>1011.9</v>
      </c>
      <c r="FI13" s="49">
        <v>1019.5</v>
      </c>
      <c r="FJ13" s="49">
        <v>1027</v>
      </c>
      <c r="FK13" s="49">
        <v>1033.5999999999999</v>
      </c>
    </row>
    <row r="14" spans="1:167" ht="14.5">
      <c r="A14" s="37"/>
      <c r="B14" s="19" t="s">
        <v>118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19" t="s">
        <v>118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19" t="s">
        <v>118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19" t="s">
        <v>118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19" t="s">
        <v>118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19" t="s">
        <v>118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19" t="s">
        <v>118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4.5">
      <c r="A15" s="37"/>
      <c r="B15" s="36" t="s">
        <v>119</v>
      </c>
      <c r="C15" s="37">
        <v>128.1</v>
      </c>
      <c r="D15" s="37">
        <v>126.2</v>
      </c>
      <c r="E15" s="37">
        <v>124.2</v>
      </c>
      <c r="F15" s="37">
        <v>122.3</v>
      </c>
      <c r="G15" s="37">
        <v>120.4</v>
      </c>
      <c r="H15" s="37">
        <v>118.6</v>
      </c>
      <c r="I15" s="37">
        <v>116.8</v>
      </c>
      <c r="J15" s="37">
        <v>114.9</v>
      </c>
      <c r="K15" s="37">
        <v>113.1</v>
      </c>
      <c r="L15" s="37">
        <v>111.4</v>
      </c>
      <c r="M15" s="37">
        <v>109.6</v>
      </c>
      <c r="N15" s="37">
        <v>107.9</v>
      </c>
      <c r="O15" s="37">
        <v>106.2</v>
      </c>
      <c r="P15" s="37">
        <v>104.6</v>
      </c>
      <c r="Q15" s="37">
        <v>102.9</v>
      </c>
      <c r="R15" s="37">
        <v>101.3</v>
      </c>
      <c r="S15" s="37">
        <v>99.7</v>
      </c>
      <c r="T15" s="37">
        <v>98.1</v>
      </c>
      <c r="U15" s="37">
        <v>96.6</v>
      </c>
      <c r="V15" s="37">
        <v>95.1</v>
      </c>
      <c r="W15" s="37">
        <v>93.6</v>
      </c>
      <c r="Y15" s="37"/>
      <c r="Z15" s="21" t="s">
        <v>119</v>
      </c>
      <c r="AA15" s="37">
        <v>247.1</v>
      </c>
      <c r="AB15" s="37">
        <v>245.3</v>
      </c>
      <c r="AC15" s="37">
        <v>243.6</v>
      </c>
      <c r="AD15" s="37">
        <v>241.8</v>
      </c>
      <c r="AE15" s="37">
        <v>240.1</v>
      </c>
      <c r="AF15" s="37">
        <v>238.4</v>
      </c>
      <c r="AG15" s="37">
        <v>236.7</v>
      </c>
      <c r="AH15" s="37">
        <v>235</v>
      </c>
      <c r="AI15" s="37">
        <v>233.3</v>
      </c>
      <c r="AJ15" s="37">
        <v>231.6</v>
      </c>
      <c r="AK15" s="37">
        <v>229.9</v>
      </c>
      <c r="AL15" s="37">
        <v>228.2</v>
      </c>
      <c r="AM15" s="37">
        <v>226.6</v>
      </c>
      <c r="AN15" s="37">
        <v>225</v>
      </c>
      <c r="AO15" s="37">
        <v>223.3</v>
      </c>
      <c r="AP15" s="37">
        <v>221.7</v>
      </c>
      <c r="AQ15" s="37">
        <v>220.1</v>
      </c>
      <c r="AR15" s="37">
        <v>218.5</v>
      </c>
      <c r="AS15" s="37">
        <v>216.9</v>
      </c>
      <c r="AT15" s="37">
        <v>215.3</v>
      </c>
      <c r="AU15" s="37">
        <v>213.7</v>
      </c>
      <c r="AW15" s="37"/>
      <c r="AX15" s="21" t="s">
        <v>119</v>
      </c>
      <c r="AY15" s="37">
        <v>442.2</v>
      </c>
      <c r="AZ15" s="37">
        <v>438.3</v>
      </c>
      <c r="BA15" s="37">
        <v>434.5</v>
      </c>
      <c r="BB15" s="37">
        <v>430.7</v>
      </c>
      <c r="BC15" s="37">
        <v>426.9</v>
      </c>
      <c r="BD15" s="37">
        <v>423.1</v>
      </c>
      <c r="BE15" s="37">
        <v>419.4</v>
      </c>
      <c r="BF15" s="37">
        <v>415.7</v>
      </c>
      <c r="BG15" s="37">
        <v>412</v>
      </c>
      <c r="BH15" s="37">
        <v>408.4</v>
      </c>
      <c r="BI15" s="37">
        <v>404.8</v>
      </c>
      <c r="BJ15" s="37">
        <v>401.2</v>
      </c>
      <c r="BK15" s="37">
        <v>397.7</v>
      </c>
      <c r="BL15" s="37">
        <v>394.1</v>
      </c>
      <c r="BM15" s="37">
        <v>390.6</v>
      </c>
      <c r="BN15" s="37">
        <v>387.1</v>
      </c>
      <c r="BO15" s="37">
        <v>383.8</v>
      </c>
      <c r="BP15" s="37">
        <v>380.4</v>
      </c>
      <c r="BQ15" s="37">
        <v>377.4</v>
      </c>
      <c r="BR15" s="37">
        <v>374.6</v>
      </c>
      <c r="BS15" s="37">
        <v>371.7</v>
      </c>
      <c r="BU15" s="37"/>
      <c r="BV15" s="21" t="s">
        <v>119</v>
      </c>
      <c r="BW15" s="37">
        <v>45.1</v>
      </c>
      <c r="BX15" s="37">
        <v>43.8</v>
      </c>
      <c r="BY15" s="37">
        <v>42.6</v>
      </c>
      <c r="BZ15" s="37">
        <v>41.4</v>
      </c>
      <c r="CA15" s="37">
        <v>40.200000000000003</v>
      </c>
      <c r="CB15" s="37">
        <v>39</v>
      </c>
      <c r="CC15" s="37">
        <v>37.9</v>
      </c>
      <c r="CD15" s="37">
        <v>36.799999999999997</v>
      </c>
      <c r="CE15" s="37">
        <v>35.700000000000003</v>
      </c>
      <c r="CF15" s="37">
        <v>34.700000000000003</v>
      </c>
      <c r="CG15" s="37">
        <v>33.700000000000003</v>
      </c>
      <c r="CH15" s="37">
        <v>32.700000000000003</v>
      </c>
      <c r="CI15" s="37">
        <v>31.8</v>
      </c>
      <c r="CJ15" s="37">
        <v>30.8</v>
      </c>
      <c r="CK15" s="37">
        <v>29.9</v>
      </c>
      <c r="CL15" s="37">
        <v>29</v>
      </c>
      <c r="CM15" s="37">
        <v>28.2</v>
      </c>
      <c r="CN15" s="37">
        <v>27.3</v>
      </c>
      <c r="CO15" s="37">
        <v>26.5</v>
      </c>
      <c r="CP15" s="37">
        <v>25.8</v>
      </c>
      <c r="CQ15" s="37">
        <v>25</v>
      </c>
      <c r="CS15" s="37"/>
      <c r="CT15" s="21" t="s">
        <v>119</v>
      </c>
      <c r="CU15" s="37">
        <v>51.1</v>
      </c>
      <c r="CV15" s="37">
        <v>50</v>
      </c>
      <c r="CW15" s="37">
        <v>49</v>
      </c>
      <c r="CX15" s="37">
        <v>48</v>
      </c>
      <c r="CY15" s="37">
        <v>46.9</v>
      </c>
      <c r="CZ15" s="37">
        <v>45.9</v>
      </c>
      <c r="DA15" s="37">
        <v>45</v>
      </c>
      <c r="DB15" s="37">
        <v>44</v>
      </c>
      <c r="DC15" s="37">
        <v>43</v>
      </c>
      <c r="DD15" s="37">
        <v>42.1</v>
      </c>
      <c r="DE15" s="37">
        <v>41.2</v>
      </c>
      <c r="DF15" s="37">
        <v>40.299999999999997</v>
      </c>
      <c r="DG15" s="37">
        <v>39.4</v>
      </c>
      <c r="DH15" s="37">
        <v>38.6</v>
      </c>
      <c r="DI15" s="37">
        <v>37.700000000000003</v>
      </c>
      <c r="DJ15" s="37">
        <v>36.9</v>
      </c>
      <c r="DK15" s="37">
        <v>36.1</v>
      </c>
      <c r="DL15" s="37">
        <v>35.299999999999997</v>
      </c>
      <c r="DM15" s="37">
        <v>34.5</v>
      </c>
      <c r="DN15" s="37">
        <v>33.799999999999997</v>
      </c>
      <c r="DO15" s="37">
        <v>33</v>
      </c>
      <c r="DQ15" s="37"/>
      <c r="DR15" s="21" t="s">
        <v>119</v>
      </c>
      <c r="DS15" s="37">
        <v>53.6</v>
      </c>
      <c r="DT15" s="37">
        <v>52.7</v>
      </c>
      <c r="DU15" s="37">
        <v>51.8</v>
      </c>
      <c r="DV15" s="37">
        <v>50.9</v>
      </c>
      <c r="DW15" s="37">
        <v>50</v>
      </c>
      <c r="DX15" s="37">
        <v>49.1</v>
      </c>
      <c r="DY15" s="37">
        <v>48.3</v>
      </c>
      <c r="DZ15" s="37">
        <v>47.4</v>
      </c>
      <c r="EA15" s="37">
        <v>46.6</v>
      </c>
      <c r="EB15" s="37">
        <v>45.8</v>
      </c>
      <c r="EC15" s="37">
        <v>45</v>
      </c>
      <c r="ED15" s="37">
        <v>44.2</v>
      </c>
      <c r="EE15" s="37">
        <v>43.5</v>
      </c>
      <c r="EF15" s="37">
        <v>42.7</v>
      </c>
      <c r="EG15" s="37">
        <v>42</v>
      </c>
      <c r="EH15" s="37">
        <v>41.2</v>
      </c>
      <c r="EI15" s="37">
        <v>40.5</v>
      </c>
      <c r="EJ15" s="37">
        <v>39.799999999999997</v>
      </c>
      <c r="EK15" s="37">
        <v>39.1</v>
      </c>
      <c r="EL15" s="37">
        <v>38.4</v>
      </c>
      <c r="EM15" s="37">
        <v>37.799999999999997</v>
      </c>
      <c r="EO15" s="37"/>
      <c r="EP15" s="36" t="s">
        <v>119</v>
      </c>
      <c r="EQ15" s="37">
        <v>76.900000000000006</v>
      </c>
      <c r="ER15" s="37">
        <v>75.3</v>
      </c>
      <c r="ES15" s="37">
        <v>73.599999999999994</v>
      </c>
      <c r="ET15" s="37">
        <v>72</v>
      </c>
      <c r="EU15" s="37">
        <v>70.5</v>
      </c>
      <c r="EV15" s="37">
        <v>68.900000000000006</v>
      </c>
      <c r="EW15" s="37">
        <v>67.400000000000006</v>
      </c>
      <c r="EX15" s="37">
        <v>65.900000000000006</v>
      </c>
      <c r="EY15" s="37">
        <v>64.5</v>
      </c>
      <c r="EZ15" s="37">
        <v>63.1</v>
      </c>
      <c r="FA15" s="37">
        <v>61.7</v>
      </c>
      <c r="FB15" s="37">
        <v>60.4</v>
      </c>
      <c r="FC15" s="37">
        <v>59</v>
      </c>
      <c r="FD15" s="37">
        <v>57.7</v>
      </c>
      <c r="FE15" s="37">
        <v>56.5</v>
      </c>
      <c r="FF15" s="37">
        <v>55.2</v>
      </c>
      <c r="FG15" s="37">
        <v>53.9</v>
      </c>
      <c r="FH15" s="37">
        <v>52.7</v>
      </c>
      <c r="FI15" s="37">
        <v>51.5</v>
      </c>
      <c r="FJ15" s="37">
        <v>50.4</v>
      </c>
      <c r="FK15" s="37">
        <v>49.3</v>
      </c>
    </row>
    <row r="16" spans="1:167" ht="14.5">
      <c r="A16" s="37"/>
      <c r="B16" s="36" t="s">
        <v>120</v>
      </c>
      <c r="C16" s="37">
        <v>60</v>
      </c>
      <c r="D16" s="37">
        <v>59.1</v>
      </c>
      <c r="E16" s="37">
        <v>58.2</v>
      </c>
      <c r="F16" s="37">
        <v>57.4</v>
      </c>
      <c r="G16" s="37">
        <v>56.5</v>
      </c>
      <c r="H16" s="37">
        <v>55.6</v>
      </c>
      <c r="I16" s="37">
        <v>54.8</v>
      </c>
      <c r="J16" s="37">
        <v>54</v>
      </c>
      <c r="K16" s="37">
        <v>53.1</v>
      </c>
      <c r="L16" s="37">
        <v>52.3</v>
      </c>
      <c r="M16" s="37">
        <v>51.5</v>
      </c>
      <c r="N16" s="37">
        <v>50.8</v>
      </c>
      <c r="O16" s="37">
        <v>50</v>
      </c>
      <c r="P16" s="37">
        <v>49.2</v>
      </c>
      <c r="Q16" s="37">
        <v>48.5</v>
      </c>
      <c r="R16" s="37">
        <v>47.7</v>
      </c>
      <c r="S16" s="37">
        <v>47</v>
      </c>
      <c r="T16" s="37">
        <v>46.3</v>
      </c>
      <c r="U16" s="37">
        <v>45.6</v>
      </c>
      <c r="V16" s="37">
        <v>44.9</v>
      </c>
      <c r="W16" s="37">
        <v>44.2</v>
      </c>
      <c r="Y16" s="37"/>
      <c r="Z16" s="21" t="s">
        <v>120</v>
      </c>
      <c r="AA16" s="37">
        <v>159.4</v>
      </c>
      <c r="AB16" s="37">
        <v>158.19999999999999</v>
      </c>
      <c r="AC16" s="37">
        <v>157</v>
      </c>
      <c r="AD16" s="37">
        <v>155.80000000000001</v>
      </c>
      <c r="AE16" s="37">
        <v>154.6</v>
      </c>
      <c r="AF16" s="37">
        <v>153.4</v>
      </c>
      <c r="AG16" s="37">
        <v>152.19999999999999</v>
      </c>
      <c r="AH16" s="37">
        <v>151.1</v>
      </c>
      <c r="AI16" s="37">
        <v>149.9</v>
      </c>
      <c r="AJ16" s="37">
        <v>148.80000000000001</v>
      </c>
      <c r="AK16" s="37">
        <v>147.6</v>
      </c>
      <c r="AL16" s="37">
        <v>146.5</v>
      </c>
      <c r="AM16" s="37">
        <v>145.30000000000001</v>
      </c>
      <c r="AN16" s="37">
        <v>144.19999999999999</v>
      </c>
      <c r="AO16" s="37">
        <v>143.1</v>
      </c>
      <c r="AP16" s="37">
        <v>142</v>
      </c>
      <c r="AQ16" s="37">
        <v>140.9</v>
      </c>
      <c r="AR16" s="37">
        <v>139.80000000000001</v>
      </c>
      <c r="AS16" s="37">
        <v>138.69999999999999</v>
      </c>
      <c r="AT16" s="37">
        <v>137.6</v>
      </c>
      <c r="AU16" s="37">
        <v>136.5</v>
      </c>
      <c r="AW16" s="37"/>
      <c r="AX16" s="21" t="s">
        <v>120</v>
      </c>
      <c r="AY16" s="37">
        <v>286.39999999999998</v>
      </c>
      <c r="AZ16" s="37">
        <v>284.39999999999998</v>
      </c>
      <c r="BA16" s="37">
        <v>282.3</v>
      </c>
      <c r="BB16" s="37">
        <v>280.3</v>
      </c>
      <c r="BC16" s="37">
        <v>278.2</v>
      </c>
      <c r="BD16" s="37">
        <v>276.2</v>
      </c>
      <c r="BE16" s="37">
        <v>274.2</v>
      </c>
      <c r="BF16" s="37">
        <v>272.2</v>
      </c>
      <c r="BG16" s="37">
        <v>270.2</v>
      </c>
      <c r="BH16" s="37">
        <v>268.2</v>
      </c>
      <c r="BI16" s="37">
        <v>266.3</v>
      </c>
      <c r="BJ16" s="37">
        <v>264.3</v>
      </c>
      <c r="BK16" s="37">
        <v>262.39999999999998</v>
      </c>
      <c r="BL16" s="37">
        <v>260.39999999999998</v>
      </c>
      <c r="BM16" s="37">
        <v>258.5</v>
      </c>
      <c r="BN16" s="37">
        <v>256.60000000000002</v>
      </c>
      <c r="BO16" s="37">
        <v>254.8</v>
      </c>
      <c r="BP16" s="37">
        <v>252.9</v>
      </c>
      <c r="BQ16" s="37">
        <v>251.3</v>
      </c>
      <c r="BR16" s="37">
        <v>249.7</v>
      </c>
      <c r="BS16" s="37">
        <v>248.1</v>
      </c>
      <c r="BU16" s="37"/>
      <c r="BV16" s="21" t="s">
        <v>120</v>
      </c>
      <c r="BW16" s="37">
        <v>41.4</v>
      </c>
      <c r="BX16" s="37">
        <v>41.1</v>
      </c>
      <c r="BY16" s="37">
        <v>40.700000000000003</v>
      </c>
      <c r="BZ16" s="37">
        <v>40.299999999999997</v>
      </c>
      <c r="CA16" s="37">
        <v>40</v>
      </c>
      <c r="CB16" s="37">
        <v>39.6</v>
      </c>
      <c r="CC16" s="37">
        <v>39.299999999999997</v>
      </c>
      <c r="CD16" s="37">
        <v>38.9</v>
      </c>
      <c r="CE16" s="37">
        <v>38.5</v>
      </c>
      <c r="CF16" s="37">
        <v>38.200000000000003</v>
      </c>
      <c r="CG16" s="37">
        <v>37.799999999999997</v>
      </c>
      <c r="CH16" s="37">
        <v>37.5</v>
      </c>
      <c r="CI16" s="37">
        <v>37.200000000000003</v>
      </c>
      <c r="CJ16" s="37">
        <v>36.799999999999997</v>
      </c>
      <c r="CK16" s="37">
        <v>36.5</v>
      </c>
      <c r="CL16" s="37">
        <v>36.1</v>
      </c>
      <c r="CM16" s="37">
        <v>35.799999999999997</v>
      </c>
      <c r="CN16" s="37">
        <v>35.5</v>
      </c>
      <c r="CO16" s="37">
        <v>35.1</v>
      </c>
      <c r="CP16" s="37">
        <v>34.799999999999997</v>
      </c>
      <c r="CQ16" s="37">
        <v>34.5</v>
      </c>
      <c r="CS16" s="37"/>
      <c r="CT16" s="21" t="s">
        <v>120</v>
      </c>
      <c r="CU16" s="37">
        <v>38.4</v>
      </c>
      <c r="CV16" s="37">
        <v>37.9</v>
      </c>
      <c r="CW16" s="37">
        <v>37.5</v>
      </c>
      <c r="CX16" s="37">
        <v>37</v>
      </c>
      <c r="CY16" s="37">
        <v>36.6</v>
      </c>
      <c r="CZ16" s="37">
        <v>36.1</v>
      </c>
      <c r="DA16" s="37">
        <v>35.700000000000003</v>
      </c>
      <c r="DB16" s="37">
        <v>35.299999999999997</v>
      </c>
      <c r="DC16" s="37">
        <v>34.799999999999997</v>
      </c>
      <c r="DD16" s="37">
        <v>34.4</v>
      </c>
      <c r="DE16" s="37">
        <v>34</v>
      </c>
      <c r="DF16" s="37">
        <v>33.6</v>
      </c>
      <c r="DG16" s="37">
        <v>33.1</v>
      </c>
      <c r="DH16" s="37">
        <v>32.700000000000003</v>
      </c>
      <c r="DI16" s="37">
        <v>32.299999999999997</v>
      </c>
      <c r="DJ16" s="37">
        <v>31.9</v>
      </c>
      <c r="DK16" s="37">
        <v>31.5</v>
      </c>
      <c r="DL16" s="37">
        <v>31.1</v>
      </c>
      <c r="DM16" s="37">
        <v>30.8</v>
      </c>
      <c r="DN16" s="37">
        <v>30.4</v>
      </c>
      <c r="DO16" s="37">
        <v>30</v>
      </c>
      <c r="DQ16" s="37"/>
      <c r="DR16" s="21" t="s">
        <v>120</v>
      </c>
      <c r="DS16" s="37">
        <v>72.400000000000006</v>
      </c>
      <c r="DT16" s="37">
        <v>71.900000000000006</v>
      </c>
      <c r="DU16" s="37">
        <v>71.5</v>
      </c>
      <c r="DV16" s="37">
        <v>71</v>
      </c>
      <c r="DW16" s="37">
        <v>70.5</v>
      </c>
      <c r="DX16" s="37">
        <v>70</v>
      </c>
      <c r="DY16" s="37">
        <v>69.5</v>
      </c>
      <c r="DZ16" s="37">
        <v>69</v>
      </c>
      <c r="EA16" s="37">
        <v>68.5</v>
      </c>
      <c r="EB16" s="37">
        <v>68.099999999999994</v>
      </c>
      <c r="EC16" s="37">
        <v>67.599999999999994</v>
      </c>
      <c r="ED16" s="37">
        <v>67.099999999999994</v>
      </c>
      <c r="EE16" s="37">
        <v>66.7</v>
      </c>
      <c r="EF16" s="37">
        <v>66.2</v>
      </c>
      <c r="EG16" s="37">
        <v>65.7</v>
      </c>
      <c r="EH16" s="37">
        <v>65.3</v>
      </c>
      <c r="EI16" s="37">
        <v>64.8</v>
      </c>
      <c r="EJ16" s="37">
        <v>64.400000000000006</v>
      </c>
      <c r="EK16" s="37">
        <v>63.9</v>
      </c>
      <c r="EL16" s="37">
        <v>63.5</v>
      </c>
      <c r="EM16" s="37">
        <v>63</v>
      </c>
      <c r="EO16" s="37"/>
      <c r="EP16" s="36" t="s">
        <v>120</v>
      </c>
      <c r="EQ16" s="37">
        <v>81.400000000000006</v>
      </c>
      <c r="ER16" s="37">
        <v>80.3</v>
      </c>
      <c r="ES16" s="37">
        <v>79.099999999999994</v>
      </c>
      <c r="ET16" s="37">
        <v>77.900000000000006</v>
      </c>
      <c r="EU16" s="37">
        <v>76.7</v>
      </c>
      <c r="EV16" s="37">
        <v>75.599999999999994</v>
      </c>
      <c r="EW16" s="37">
        <v>74.400000000000006</v>
      </c>
      <c r="EX16" s="37">
        <v>73.3</v>
      </c>
      <c r="EY16" s="37">
        <v>72.2</v>
      </c>
      <c r="EZ16" s="37">
        <v>71.099999999999994</v>
      </c>
      <c r="FA16" s="37">
        <v>70.099999999999994</v>
      </c>
      <c r="FB16" s="37">
        <v>69</v>
      </c>
      <c r="FC16" s="37">
        <v>68</v>
      </c>
      <c r="FD16" s="37">
        <v>67</v>
      </c>
      <c r="FE16" s="37">
        <v>65.900000000000006</v>
      </c>
      <c r="FF16" s="37">
        <v>64.900000000000006</v>
      </c>
      <c r="FG16" s="37">
        <v>63.9</v>
      </c>
      <c r="FH16" s="37">
        <v>62.9</v>
      </c>
      <c r="FI16" s="37">
        <v>61.9</v>
      </c>
      <c r="FJ16" s="37">
        <v>61</v>
      </c>
      <c r="FK16" s="37">
        <v>60.1</v>
      </c>
    </row>
    <row r="17" spans="1:167" ht="14.5">
      <c r="A17" s="37"/>
      <c r="B17" s="36" t="s">
        <v>121</v>
      </c>
      <c r="C17" s="37">
        <v>125.4</v>
      </c>
      <c r="D17" s="37">
        <v>123.6</v>
      </c>
      <c r="E17" s="37">
        <v>121.8</v>
      </c>
      <c r="F17" s="37">
        <v>120</v>
      </c>
      <c r="G17" s="37">
        <v>118.3</v>
      </c>
      <c r="H17" s="37">
        <v>116.6</v>
      </c>
      <c r="I17" s="37">
        <v>114.9</v>
      </c>
      <c r="J17" s="37">
        <v>113.2</v>
      </c>
      <c r="K17" s="37">
        <v>111.5</v>
      </c>
      <c r="L17" s="37">
        <v>109.9</v>
      </c>
      <c r="M17" s="37">
        <v>108.3</v>
      </c>
      <c r="N17" s="37">
        <v>106.7</v>
      </c>
      <c r="O17" s="37">
        <v>105.2</v>
      </c>
      <c r="P17" s="37">
        <v>103.6</v>
      </c>
      <c r="Q17" s="37">
        <v>102.1</v>
      </c>
      <c r="R17" s="37">
        <v>100.6</v>
      </c>
      <c r="S17" s="37">
        <v>99.1</v>
      </c>
      <c r="T17" s="37">
        <v>97.7</v>
      </c>
      <c r="U17" s="37">
        <v>96.2</v>
      </c>
      <c r="V17" s="37">
        <v>94.8</v>
      </c>
      <c r="W17" s="37">
        <v>93.5</v>
      </c>
      <c r="Y17" s="37"/>
      <c r="Z17" s="21" t="s">
        <v>121</v>
      </c>
      <c r="AA17" s="37">
        <v>297.3</v>
      </c>
      <c r="AB17" s="37">
        <v>295.5</v>
      </c>
      <c r="AC17" s="37">
        <v>293.7</v>
      </c>
      <c r="AD17" s="37">
        <v>291.89999999999998</v>
      </c>
      <c r="AE17" s="37">
        <v>290.10000000000002</v>
      </c>
      <c r="AF17" s="37">
        <v>288.3</v>
      </c>
      <c r="AG17" s="37">
        <v>286.5</v>
      </c>
      <c r="AH17" s="37">
        <v>284.8</v>
      </c>
      <c r="AI17" s="37">
        <v>283</v>
      </c>
      <c r="AJ17" s="37">
        <v>281.3</v>
      </c>
      <c r="AK17" s="37">
        <v>279.5</v>
      </c>
      <c r="AL17" s="37">
        <v>277.8</v>
      </c>
      <c r="AM17" s="37">
        <v>276.10000000000002</v>
      </c>
      <c r="AN17" s="37">
        <v>274.39999999999998</v>
      </c>
      <c r="AO17" s="37">
        <v>272.60000000000002</v>
      </c>
      <c r="AP17" s="37">
        <v>270.89999999999998</v>
      </c>
      <c r="AQ17" s="37">
        <v>269.3</v>
      </c>
      <c r="AR17" s="37">
        <v>267.60000000000002</v>
      </c>
      <c r="AS17" s="37">
        <v>265.89999999999998</v>
      </c>
      <c r="AT17" s="37">
        <v>264.2</v>
      </c>
      <c r="AU17" s="37">
        <v>262.60000000000002</v>
      </c>
      <c r="AW17" s="37"/>
      <c r="AX17" s="21" t="s">
        <v>121</v>
      </c>
      <c r="AY17" s="37">
        <v>594.9</v>
      </c>
      <c r="AZ17" s="37">
        <v>592.79999999999995</v>
      </c>
      <c r="BA17" s="37">
        <v>590.79999999999995</v>
      </c>
      <c r="BB17" s="37">
        <v>588.70000000000005</v>
      </c>
      <c r="BC17" s="37">
        <v>586.70000000000005</v>
      </c>
      <c r="BD17" s="37">
        <v>584.6</v>
      </c>
      <c r="BE17" s="37">
        <v>582.6</v>
      </c>
      <c r="BF17" s="37">
        <v>580.5</v>
      </c>
      <c r="BG17" s="37">
        <v>578.5</v>
      </c>
      <c r="BH17" s="37">
        <v>576.5</v>
      </c>
      <c r="BI17" s="37">
        <v>574.4</v>
      </c>
      <c r="BJ17" s="37">
        <v>572.4</v>
      </c>
      <c r="BK17" s="37">
        <v>570.4</v>
      </c>
      <c r="BL17" s="37">
        <v>568.4</v>
      </c>
      <c r="BM17" s="37">
        <v>566.4</v>
      </c>
      <c r="BN17" s="37">
        <v>564.4</v>
      </c>
      <c r="BO17" s="37">
        <v>562.5</v>
      </c>
      <c r="BP17" s="37">
        <v>560.5</v>
      </c>
      <c r="BQ17" s="37">
        <v>558.70000000000005</v>
      </c>
      <c r="BR17" s="37">
        <v>557.1</v>
      </c>
      <c r="BS17" s="37">
        <v>555.29999999999995</v>
      </c>
      <c r="BU17" s="37"/>
      <c r="BV17" s="21" t="s">
        <v>121</v>
      </c>
      <c r="BW17" s="37">
        <v>66.7</v>
      </c>
      <c r="BX17" s="37">
        <v>66.099999999999994</v>
      </c>
      <c r="BY17" s="37">
        <v>65.5</v>
      </c>
      <c r="BZ17" s="37">
        <v>64.8</v>
      </c>
      <c r="CA17" s="37">
        <v>64.2</v>
      </c>
      <c r="CB17" s="37">
        <v>63.6</v>
      </c>
      <c r="CC17" s="37">
        <v>63</v>
      </c>
      <c r="CD17" s="37">
        <v>62.4</v>
      </c>
      <c r="CE17" s="37">
        <v>61.8</v>
      </c>
      <c r="CF17" s="37">
        <v>61.2</v>
      </c>
      <c r="CG17" s="37">
        <v>60.6</v>
      </c>
      <c r="CH17" s="37">
        <v>60</v>
      </c>
      <c r="CI17" s="37">
        <v>59.4</v>
      </c>
      <c r="CJ17" s="37">
        <v>58.8</v>
      </c>
      <c r="CK17" s="37">
        <v>58.2</v>
      </c>
      <c r="CL17" s="37">
        <v>57.7</v>
      </c>
      <c r="CM17" s="37">
        <v>57.1</v>
      </c>
      <c r="CN17" s="37">
        <v>56.5</v>
      </c>
      <c r="CO17" s="37">
        <v>56</v>
      </c>
      <c r="CP17" s="37">
        <v>55.4</v>
      </c>
      <c r="CQ17" s="37">
        <v>54.9</v>
      </c>
      <c r="CS17" s="37"/>
      <c r="CT17" s="21" t="s">
        <v>121</v>
      </c>
      <c r="CU17" s="37">
        <v>71.2</v>
      </c>
      <c r="CV17" s="37">
        <v>70.099999999999994</v>
      </c>
      <c r="CW17" s="37">
        <v>69</v>
      </c>
      <c r="CX17" s="37">
        <v>67.900000000000006</v>
      </c>
      <c r="CY17" s="37">
        <v>66.8</v>
      </c>
      <c r="CZ17" s="37">
        <v>65.8</v>
      </c>
      <c r="DA17" s="37">
        <v>64.7</v>
      </c>
      <c r="DB17" s="37">
        <v>63.7</v>
      </c>
      <c r="DC17" s="37">
        <v>62.6</v>
      </c>
      <c r="DD17" s="37">
        <v>61.6</v>
      </c>
      <c r="DE17" s="37">
        <v>60.6</v>
      </c>
      <c r="DF17" s="37">
        <v>59.6</v>
      </c>
      <c r="DG17" s="37">
        <v>58.7</v>
      </c>
      <c r="DH17" s="37">
        <v>57.7</v>
      </c>
      <c r="DI17" s="37">
        <v>56.8</v>
      </c>
      <c r="DJ17" s="37">
        <v>55.8</v>
      </c>
      <c r="DK17" s="37">
        <v>54.9</v>
      </c>
      <c r="DL17" s="37">
        <v>54</v>
      </c>
      <c r="DM17" s="37">
        <v>53.1</v>
      </c>
      <c r="DN17" s="37">
        <v>52.2</v>
      </c>
      <c r="DO17" s="37">
        <v>51.4</v>
      </c>
      <c r="DQ17" s="37"/>
      <c r="DR17" s="21" t="s">
        <v>121</v>
      </c>
      <c r="DS17" s="37">
        <v>199.9</v>
      </c>
      <c r="DT17" s="37">
        <v>199.2</v>
      </c>
      <c r="DU17" s="37">
        <v>198.5</v>
      </c>
      <c r="DV17" s="37">
        <v>197.7</v>
      </c>
      <c r="DW17" s="37">
        <v>197</v>
      </c>
      <c r="DX17" s="37">
        <v>196.3</v>
      </c>
      <c r="DY17" s="37">
        <v>195.6</v>
      </c>
      <c r="DZ17" s="37">
        <v>194.9</v>
      </c>
      <c r="EA17" s="37">
        <v>194.1</v>
      </c>
      <c r="EB17" s="37">
        <v>193.4</v>
      </c>
      <c r="EC17" s="37">
        <v>192.7</v>
      </c>
      <c r="ED17" s="37">
        <v>192</v>
      </c>
      <c r="EE17" s="37">
        <v>191.3</v>
      </c>
      <c r="EF17" s="37">
        <v>190.6</v>
      </c>
      <c r="EG17" s="37">
        <v>189.9</v>
      </c>
      <c r="EH17" s="37">
        <v>189.2</v>
      </c>
      <c r="EI17" s="37">
        <v>188.5</v>
      </c>
      <c r="EJ17" s="37">
        <v>187.8</v>
      </c>
      <c r="EK17" s="37">
        <v>187.1</v>
      </c>
      <c r="EL17" s="37">
        <v>186.4</v>
      </c>
      <c r="EM17" s="37">
        <v>185.7</v>
      </c>
      <c r="EO17" s="37"/>
      <c r="EP17" s="36" t="s">
        <v>121</v>
      </c>
      <c r="EQ17" s="37">
        <v>242.9</v>
      </c>
      <c r="ER17" s="37">
        <v>240.3</v>
      </c>
      <c r="ES17" s="37">
        <v>237.7</v>
      </c>
      <c r="ET17" s="37">
        <v>235.2</v>
      </c>
      <c r="EU17" s="37">
        <v>232.6</v>
      </c>
      <c r="EV17" s="37">
        <v>230.1</v>
      </c>
      <c r="EW17" s="37">
        <v>227.6</v>
      </c>
      <c r="EX17" s="37">
        <v>225.2</v>
      </c>
      <c r="EY17" s="37">
        <v>222.7</v>
      </c>
      <c r="EZ17" s="37">
        <v>220.4</v>
      </c>
      <c r="FA17" s="37">
        <v>218</v>
      </c>
      <c r="FB17" s="37">
        <v>215.6</v>
      </c>
      <c r="FC17" s="37">
        <v>213.3</v>
      </c>
      <c r="FD17" s="37">
        <v>211</v>
      </c>
      <c r="FE17" s="37">
        <v>208.6</v>
      </c>
      <c r="FF17" s="37">
        <v>206.3</v>
      </c>
      <c r="FG17" s="37">
        <v>204</v>
      </c>
      <c r="FH17" s="37">
        <v>201.7</v>
      </c>
      <c r="FI17" s="37">
        <v>199.5</v>
      </c>
      <c r="FJ17" s="37">
        <v>197.3</v>
      </c>
      <c r="FK17" s="37">
        <v>195.2</v>
      </c>
    </row>
    <row r="18" spans="1:167" ht="14.5">
      <c r="A18" s="37"/>
      <c r="B18" s="36" t="s">
        <v>122</v>
      </c>
      <c r="C18" s="37">
        <v>87.5</v>
      </c>
      <c r="D18" s="37">
        <v>86.4</v>
      </c>
      <c r="E18" s="37">
        <v>85.3</v>
      </c>
      <c r="F18" s="37">
        <v>84.3</v>
      </c>
      <c r="G18" s="37">
        <v>83.3</v>
      </c>
      <c r="H18" s="37">
        <v>82.2</v>
      </c>
      <c r="I18" s="37">
        <v>81.2</v>
      </c>
      <c r="J18" s="37">
        <v>80.2</v>
      </c>
      <c r="K18" s="37">
        <v>79.2</v>
      </c>
      <c r="L18" s="37">
        <v>78.2</v>
      </c>
      <c r="M18" s="37">
        <v>77.3</v>
      </c>
      <c r="N18" s="37">
        <v>76.3</v>
      </c>
      <c r="O18" s="37">
        <v>75.400000000000006</v>
      </c>
      <c r="P18" s="37">
        <v>74.400000000000006</v>
      </c>
      <c r="Q18" s="37">
        <v>73.5</v>
      </c>
      <c r="R18" s="37">
        <v>72.599999999999994</v>
      </c>
      <c r="S18" s="37">
        <v>71.7</v>
      </c>
      <c r="T18" s="37">
        <v>70.8</v>
      </c>
      <c r="U18" s="37">
        <v>69.900000000000006</v>
      </c>
      <c r="V18" s="37">
        <v>69</v>
      </c>
      <c r="W18" s="37">
        <v>68.2</v>
      </c>
      <c r="Y18" s="37"/>
      <c r="Z18" s="21" t="s">
        <v>122</v>
      </c>
      <c r="AA18" s="37">
        <v>196.8</v>
      </c>
      <c r="AB18" s="37">
        <v>195.8</v>
      </c>
      <c r="AC18" s="37">
        <v>194.9</v>
      </c>
      <c r="AD18" s="37">
        <v>193.9</v>
      </c>
      <c r="AE18" s="37">
        <v>193</v>
      </c>
      <c r="AF18" s="37">
        <v>192</v>
      </c>
      <c r="AG18" s="37">
        <v>191.1</v>
      </c>
      <c r="AH18" s="37">
        <v>190.1</v>
      </c>
      <c r="AI18" s="37">
        <v>189.2</v>
      </c>
      <c r="AJ18" s="37">
        <v>188.3</v>
      </c>
      <c r="AK18" s="37">
        <v>187.3</v>
      </c>
      <c r="AL18" s="37">
        <v>186.4</v>
      </c>
      <c r="AM18" s="37">
        <v>185.5</v>
      </c>
      <c r="AN18" s="37">
        <v>184.6</v>
      </c>
      <c r="AO18" s="37">
        <v>183.6</v>
      </c>
      <c r="AP18" s="37">
        <v>182.7</v>
      </c>
      <c r="AQ18" s="37">
        <v>181.8</v>
      </c>
      <c r="AR18" s="37">
        <v>180.9</v>
      </c>
      <c r="AS18" s="37">
        <v>180</v>
      </c>
      <c r="AT18" s="37">
        <v>179.1</v>
      </c>
      <c r="AU18" s="37">
        <v>178.2</v>
      </c>
      <c r="AW18" s="37"/>
      <c r="AX18" s="21" t="s">
        <v>122</v>
      </c>
      <c r="AY18" s="37">
        <v>319.60000000000002</v>
      </c>
      <c r="AZ18" s="37">
        <v>318.7</v>
      </c>
      <c r="BA18" s="37">
        <v>317.8</v>
      </c>
      <c r="BB18" s="37">
        <v>316.89999999999998</v>
      </c>
      <c r="BC18" s="37">
        <v>316</v>
      </c>
      <c r="BD18" s="37">
        <v>315.2</v>
      </c>
      <c r="BE18" s="37">
        <v>314.3</v>
      </c>
      <c r="BF18" s="37">
        <v>313.39999999999998</v>
      </c>
      <c r="BG18" s="37">
        <v>312.5</v>
      </c>
      <c r="BH18" s="37">
        <v>311.60000000000002</v>
      </c>
      <c r="BI18" s="37">
        <v>310.8</v>
      </c>
      <c r="BJ18" s="37">
        <v>309.89999999999998</v>
      </c>
      <c r="BK18" s="37">
        <v>309</v>
      </c>
      <c r="BL18" s="37">
        <v>308.10000000000002</v>
      </c>
      <c r="BM18" s="37">
        <v>307.3</v>
      </c>
      <c r="BN18" s="37">
        <v>306.39999999999998</v>
      </c>
      <c r="BO18" s="37">
        <v>305.60000000000002</v>
      </c>
      <c r="BP18" s="37">
        <v>304.7</v>
      </c>
      <c r="BQ18" s="37">
        <v>303.89999999999998</v>
      </c>
      <c r="BR18" s="37">
        <v>303.2</v>
      </c>
      <c r="BS18" s="37">
        <v>302.5</v>
      </c>
      <c r="BU18" s="37"/>
      <c r="BV18" s="21" t="s">
        <v>122</v>
      </c>
      <c r="BW18" s="37">
        <v>40.700000000000003</v>
      </c>
      <c r="BX18" s="37">
        <v>40.4</v>
      </c>
      <c r="BY18" s="37">
        <v>40.1</v>
      </c>
      <c r="BZ18" s="37">
        <v>39.799999999999997</v>
      </c>
      <c r="CA18" s="37">
        <v>39.5</v>
      </c>
      <c r="CB18" s="37">
        <v>39.200000000000003</v>
      </c>
      <c r="CC18" s="37">
        <v>38.9</v>
      </c>
      <c r="CD18" s="37">
        <v>38.6</v>
      </c>
      <c r="CE18" s="37">
        <v>38.299999999999997</v>
      </c>
      <c r="CF18" s="37">
        <v>38</v>
      </c>
      <c r="CG18" s="37">
        <v>37.700000000000003</v>
      </c>
      <c r="CH18" s="37">
        <v>37.4</v>
      </c>
      <c r="CI18" s="37">
        <v>37.1</v>
      </c>
      <c r="CJ18" s="37">
        <v>36.799999999999997</v>
      </c>
      <c r="CK18" s="37">
        <v>36.5</v>
      </c>
      <c r="CL18" s="37">
        <v>36.200000000000003</v>
      </c>
      <c r="CM18" s="37">
        <v>36</v>
      </c>
      <c r="CN18" s="37">
        <v>35.700000000000003</v>
      </c>
      <c r="CO18" s="37">
        <v>35.4</v>
      </c>
      <c r="CP18" s="37">
        <v>35.1</v>
      </c>
      <c r="CQ18" s="37">
        <v>34.799999999999997</v>
      </c>
      <c r="CS18" s="37"/>
      <c r="CT18" s="21" t="s">
        <v>122</v>
      </c>
      <c r="CU18" s="37">
        <v>48.2</v>
      </c>
      <c r="CV18" s="37">
        <v>47.5</v>
      </c>
      <c r="CW18" s="37">
        <v>46.9</v>
      </c>
      <c r="CX18" s="37">
        <v>46.4</v>
      </c>
      <c r="CY18" s="37">
        <v>45.8</v>
      </c>
      <c r="CZ18" s="37">
        <v>45.2</v>
      </c>
      <c r="DA18" s="37">
        <v>44.6</v>
      </c>
      <c r="DB18" s="37">
        <v>44</v>
      </c>
      <c r="DC18" s="37">
        <v>43.5</v>
      </c>
      <c r="DD18" s="37">
        <v>42.9</v>
      </c>
      <c r="DE18" s="37">
        <v>42.3</v>
      </c>
      <c r="DF18" s="37">
        <v>41.8</v>
      </c>
      <c r="DG18" s="37">
        <v>41.2</v>
      </c>
      <c r="DH18" s="37">
        <v>40.700000000000003</v>
      </c>
      <c r="DI18" s="37">
        <v>40.200000000000003</v>
      </c>
      <c r="DJ18" s="37">
        <v>39.6</v>
      </c>
      <c r="DK18" s="37">
        <v>39.1</v>
      </c>
      <c r="DL18" s="37">
        <v>38.6</v>
      </c>
      <c r="DM18" s="37">
        <v>38.1</v>
      </c>
      <c r="DN18" s="37">
        <v>37.6</v>
      </c>
      <c r="DO18" s="37">
        <v>37.1</v>
      </c>
      <c r="DQ18" s="37"/>
      <c r="DR18" s="21" t="s">
        <v>122</v>
      </c>
      <c r="DS18" s="37">
        <v>152.6</v>
      </c>
      <c r="DT18" s="37">
        <v>152.1</v>
      </c>
      <c r="DU18" s="37">
        <v>151.69999999999999</v>
      </c>
      <c r="DV18" s="37">
        <v>151.19999999999999</v>
      </c>
      <c r="DW18" s="37">
        <v>150.80000000000001</v>
      </c>
      <c r="DX18" s="37">
        <v>150.4</v>
      </c>
      <c r="DY18" s="37">
        <v>149.9</v>
      </c>
      <c r="DZ18" s="37">
        <v>149.5</v>
      </c>
      <c r="EA18" s="37">
        <v>149</v>
      </c>
      <c r="EB18" s="37">
        <v>148.6</v>
      </c>
      <c r="EC18" s="37">
        <v>148.19999999999999</v>
      </c>
      <c r="ED18" s="37">
        <v>147.69999999999999</v>
      </c>
      <c r="EE18" s="37">
        <v>147.30000000000001</v>
      </c>
      <c r="EF18" s="37">
        <v>146.9</v>
      </c>
      <c r="EG18" s="37">
        <v>146.4</v>
      </c>
      <c r="EH18" s="37">
        <v>146</v>
      </c>
      <c r="EI18" s="37">
        <v>145.6</v>
      </c>
      <c r="EJ18" s="37">
        <v>145.1</v>
      </c>
      <c r="EK18" s="37">
        <v>144.69999999999999</v>
      </c>
      <c r="EL18" s="37">
        <v>144.30000000000001</v>
      </c>
      <c r="EM18" s="37">
        <v>143.80000000000001</v>
      </c>
      <c r="EO18" s="37"/>
      <c r="EP18" s="36" t="s">
        <v>122</v>
      </c>
      <c r="EQ18" s="37">
        <v>163.6</v>
      </c>
      <c r="ER18" s="37">
        <v>162.19999999999999</v>
      </c>
      <c r="ES18" s="37">
        <v>160.80000000000001</v>
      </c>
      <c r="ET18" s="37">
        <v>159.4</v>
      </c>
      <c r="EU18" s="37">
        <v>158</v>
      </c>
      <c r="EV18" s="37">
        <v>156.69999999999999</v>
      </c>
      <c r="EW18" s="37">
        <v>155.30000000000001</v>
      </c>
      <c r="EX18" s="37">
        <v>154</v>
      </c>
      <c r="EY18" s="37">
        <v>152.69999999999999</v>
      </c>
      <c r="EZ18" s="37">
        <v>151.4</v>
      </c>
      <c r="FA18" s="37">
        <v>150</v>
      </c>
      <c r="FB18" s="37">
        <v>148.69999999999999</v>
      </c>
      <c r="FC18" s="37">
        <v>147.4</v>
      </c>
      <c r="FD18" s="37">
        <v>146.19999999999999</v>
      </c>
      <c r="FE18" s="37">
        <v>144.9</v>
      </c>
      <c r="FF18" s="37">
        <v>143.6</v>
      </c>
      <c r="FG18" s="37">
        <v>142.30000000000001</v>
      </c>
      <c r="FH18" s="37">
        <v>141</v>
      </c>
      <c r="FI18" s="37">
        <v>139.80000000000001</v>
      </c>
      <c r="FJ18" s="37">
        <v>138.6</v>
      </c>
      <c r="FK18" s="37">
        <v>137.4</v>
      </c>
    </row>
    <row r="19" spans="1:167" ht="14.5">
      <c r="A19" s="37"/>
      <c r="B19" s="36" t="s">
        <v>123</v>
      </c>
      <c r="C19" s="37">
        <v>190.5</v>
      </c>
      <c r="D19" s="37">
        <v>189</v>
      </c>
      <c r="E19" s="37">
        <v>187.5</v>
      </c>
      <c r="F19" s="37">
        <v>186.1</v>
      </c>
      <c r="G19" s="37">
        <v>184.6</v>
      </c>
      <c r="H19" s="37">
        <v>183.2</v>
      </c>
      <c r="I19" s="37">
        <v>181.7</v>
      </c>
      <c r="J19" s="37">
        <v>180.3</v>
      </c>
      <c r="K19" s="37">
        <v>178.8</v>
      </c>
      <c r="L19" s="37">
        <v>177.4</v>
      </c>
      <c r="M19" s="37">
        <v>176</v>
      </c>
      <c r="N19" s="37">
        <v>174.6</v>
      </c>
      <c r="O19" s="37">
        <v>173.2</v>
      </c>
      <c r="P19" s="37">
        <v>171.8</v>
      </c>
      <c r="Q19" s="37">
        <v>170.5</v>
      </c>
      <c r="R19" s="37">
        <v>169.1</v>
      </c>
      <c r="S19" s="37">
        <v>167.7</v>
      </c>
      <c r="T19" s="37">
        <v>166.4</v>
      </c>
      <c r="U19" s="37">
        <v>165.1</v>
      </c>
      <c r="V19" s="37">
        <v>163.80000000000001</v>
      </c>
      <c r="W19" s="37">
        <v>162.4</v>
      </c>
      <c r="Y19" s="37"/>
      <c r="Z19" s="21" t="s">
        <v>123</v>
      </c>
      <c r="AA19" s="37">
        <v>414.8</v>
      </c>
      <c r="AB19" s="37">
        <v>413.5</v>
      </c>
      <c r="AC19" s="37">
        <v>412.2</v>
      </c>
      <c r="AD19" s="37">
        <v>411</v>
      </c>
      <c r="AE19" s="37">
        <v>409.7</v>
      </c>
      <c r="AF19" s="37">
        <v>408.4</v>
      </c>
      <c r="AG19" s="37">
        <v>407.2</v>
      </c>
      <c r="AH19" s="37">
        <v>405.9</v>
      </c>
      <c r="AI19" s="37">
        <v>404.7</v>
      </c>
      <c r="AJ19" s="37">
        <v>403.4</v>
      </c>
      <c r="AK19" s="37">
        <v>402.2</v>
      </c>
      <c r="AL19" s="37">
        <v>400.9</v>
      </c>
      <c r="AM19" s="37">
        <v>399.7</v>
      </c>
      <c r="AN19" s="37">
        <v>398.4</v>
      </c>
      <c r="AO19" s="37">
        <v>397.2</v>
      </c>
      <c r="AP19" s="37">
        <v>396</v>
      </c>
      <c r="AQ19" s="37">
        <v>394.7</v>
      </c>
      <c r="AR19" s="37">
        <v>393.5</v>
      </c>
      <c r="AS19" s="37">
        <v>392.3</v>
      </c>
      <c r="AT19" s="37">
        <v>391</v>
      </c>
      <c r="AU19" s="37">
        <v>389.8</v>
      </c>
      <c r="AW19" s="37"/>
      <c r="AX19" s="21" t="s">
        <v>123</v>
      </c>
      <c r="AY19" s="37">
        <v>694.3</v>
      </c>
      <c r="AZ19" s="37">
        <v>693.1</v>
      </c>
      <c r="BA19" s="37">
        <v>691.9</v>
      </c>
      <c r="BB19" s="37">
        <v>690.7</v>
      </c>
      <c r="BC19" s="37">
        <v>689.5</v>
      </c>
      <c r="BD19" s="37">
        <v>688.3</v>
      </c>
      <c r="BE19" s="37">
        <v>687.1</v>
      </c>
      <c r="BF19" s="37">
        <v>685.9</v>
      </c>
      <c r="BG19" s="37">
        <v>684.7</v>
      </c>
      <c r="BH19" s="37">
        <v>683.5</v>
      </c>
      <c r="BI19" s="37">
        <v>682.3</v>
      </c>
      <c r="BJ19" s="37">
        <v>681.1</v>
      </c>
      <c r="BK19" s="37">
        <v>679.9</v>
      </c>
      <c r="BL19" s="37">
        <v>678.7</v>
      </c>
      <c r="BM19" s="37">
        <v>677.5</v>
      </c>
      <c r="BN19" s="37">
        <v>676.3</v>
      </c>
      <c r="BO19" s="37">
        <v>675.1</v>
      </c>
      <c r="BP19" s="37">
        <v>673.9</v>
      </c>
      <c r="BQ19" s="37">
        <v>672.9</v>
      </c>
      <c r="BR19" s="37">
        <v>671.9</v>
      </c>
      <c r="BS19" s="37">
        <v>670.8</v>
      </c>
      <c r="BU19" s="37"/>
      <c r="BV19" s="21" t="s">
        <v>123</v>
      </c>
      <c r="BW19" s="37">
        <v>80.8</v>
      </c>
      <c r="BX19" s="37">
        <v>80.400000000000006</v>
      </c>
      <c r="BY19" s="37">
        <v>80</v>
      </c>
      <c r="BZ19" s="37">
        <v>79.599999999999994</v>
      </c>
      <c r="CA19" s="37">
        <v>79.3</v>
      </c>
      <c r="CB19" s="37">
        <v>78.900000000000006</v>
      </c>
      <c r="CC19" s="37">
        <v>78.5</v>
      </c>
      <c r="CD19" s="37">
        <v>78.099999999999994</v>
      </c>
      <c r="CE19" s="37">
        <v>77.7</v>
      </c>
      <c r="CF19" s="37">
        <v>77.400000000000006</v>
      </c>
      <c r="CG19" s="37">
        <v>77</v>
      </c>
      <c r="CH19" s="37">
        <v>76.599999999999994</v>
      </c>
      <c r="CI19" s="37">
        <v>76.2</v>
      </c>
      <c r="CJ19" s="37">
        <v>75.900000000000006</v>
      </c>
      <c r="CK19" s="37">
        <v>75.5</v>
      </c>
      <c r="CL19" s="37">
        <v>75.099999999999994</v>
      </c>
      <c r="CM19" s="37">
        <v>74.7</v>
      </c>
      <c r="CN19" s="37">
        <v>74.400000000000006</v>
      </c>
      <c r="CO19" s="37">
        <v>74</v>
      </c>
      <c r="CP19" s="37">
        <v>73.599999999999994</v>
      </c>
      <c r="CQ19" s="37">
        <v>73.3</v>
      </c>
      <c r="CS19" s="37"/>
      <c r="CT19" s="21" t="s">
        <v>123</v>
      </c>
      <c r="CU19" s="37">
        <v>63.4</v>
      </c>
      <c r="CV19" s="37">
        <v>62.9</v>
      </c>
      <c r="CW19" s="37">
        <v>62.4</v>
      </c>
      <c r="CX19" s="37">
        <v>61.9</v>
      </c>
      <c r="CY19" s="37">
        <v>61.4</v>
      </c>
      <c r="CZ19" s="37">
        <v>60.9</v>
      </c>
      <c r="DA19" s="37">
        <v>60.4</v>
      </c>
      <c r="DB19" s="37">
        <v>60</v>
      </c>
      <c r="DC19" s="37">
        <v>59.5</v>
      </c>
      <c r="DD19" s="37">
        <v>59</v>
      </c>
      <c r="DE19" s="37">
        <v>58.5</v>
      </c>
      <c r="DF19" s="37">
        <v>58</v>
      </c>
      <c r="DG19" s="37">
        <v>57.6</v>
      </c>
      <c r="DH19" s="37">
        <v>57.1</v>
      </c>
      <c r="DI19" s="37">
        <v>56.6</v>
      </c>
      <c r="DJ19" s="37">
        <v>56.1</v>
      </c>
      <c r="DK19" s="37">
        <v>55.7</v>
      </c>
      <c r="DL19" s="37">
        <v>55.2</v>
      </c>
      <c r="DM19" s="37">
        <v>54.8</v>
      </c>
      <c r="DN19" s="37">
        <v>54.3</v>
      </c>
      <c r="DO19" s="37">
        <v>53.9</v>
      </c>
      <c r="DQ19" s="37"/>
      <c r="DR19" s="21" t="s">
        <v>123</v>
      </c>
      <c r="DS19" s="37">
        <v>161</v>
      </c>
      <c r="DT19" s="37">
        <v>160.69999999999999</v>
      </c>
      <c r="DU19" s="37">
        <v>160.4</v>
      </c>
      <c r="DV19" s="37">
        <v>160.1</v>
      </c>
      <c r="DW19" s="37">
        <v>159.80000000000001</v>
      </c>
      <c r="DX19" s="37">
        <v>159.5</v>
      </c>
      <c r="DY19" s="37">
        <v>159.19999999999999</v>
      </c>
      <c r="DZ19" s="37">
        <v>158.9</v>
      </c>
      <c r="EA19" s="37">
        <v>158.6</v>
      </c>
      <c r="EB19" s="37">
        <v>158.30000000000001</v>
      </c>
      <c r="EC19" s="37">
        <v>158</v>
      </c>
      <c r="ED19" s="37">
        <v>157.80000000000001</v>
      </c>
      <c r="EE19" s="37">
        <v>157.5</v>
      </c>
      <c r="EF19" s="37">
        <v>157.19999999999999</v>
      </c>
      <c r="EG19" s="37">
        <v>156.9</v>
      </c>
      <c r="EH19" s="37">
        <v>156.6</v>
      </c>
      <c r="EI19" s="37">
        <v>156.30000000000001</v>
      </c>
      <c r="EJ19" s="37">
        <v>156</v>
      </c>
      <c r="EK19" s="37">
        <v>155.69999999999999</v>
      </c>
      <c r="EL19" s="37">
        <v>155.4</v>
      </c>
      <c r="EM19" s="37">
        <v>155.19999999999999</v>
      </c>
      <c r="EO19" s="37"/>
      <c r="EP19" s="36" t="s">
        <v>123</v>
      </c>
      <c r="EQ19" s="37">
        <v>236.8</v>
      </c>
      <c r="ER19" s="37">
        <v>235.5</v>
      </c>
      <c r="ES19" s="37">
        <v>234.2</v>
      </c>
      <c r="ET19" s="37">
        <v>233</v>
      </c>
      <c r="EU19" s="37">
        <v>231.7</v>
      </c>
      <c r="EV19" s="37">
        <v>230.4</v>
      </c>
      <c r="EW19" s="37">
        <v>229.2</v>
      </c>
      <c r="EX19" s="37">
        <v>228</v>
      </c>
      <c r="EY19" s="37">
        <v>226.7</v>
      </c>
      <c r="EZ19" s="37">
        <v>225.5</v>
      </c>
      <c r="FA19" s="37">
        <v>224.3</v>
      </c>
      <c r="FB19" s="37">
        <v>223</v>
      </c>
      <c r="FC19" s="37">
        <v>221.8</v>
      </c>
      <c r="FD19" s="37">
        <v>220.6</v>
      </c>
      <c r="FE19" s="37">
        <v>219.4</v>
      </c>
      <c r="FF19" s="37">
        <v>218.2</v>
      </c>
      <c r="FG19" s="37">
        <v>216.9</v>
      </c>
      <c r="FH19" s="37">
        <v>215.7</v>
      </c>
      <c r="FI19" s="37">
        <v>214.5</v>
      </c>
      <c r="FJ19" s="37">
        <v>213.4</v>
      </c>
      <c r="FK19" s="37">
        <v>212.2</v>
      </c>
    </row>
    <row r="20" spans="1:167" ht="14.5">
      <c r="A20" s="37"/>
      <c r="B20" s="21" t="s">
        <v>124</v>
      </c>
      <c r="C20" s="37">
        <v>70.599999999999994</v>
      </c>
      <c r="D20" s="37">
        <v>70.400000000000006</v>
      </c>
      <c r="E20" s="37">
        <v>70.2</v>
      </c>
      <c r="F20" s="37">
        <v>69.900000000000006</v>
      </c>
      <c r="G20" s="37">
        <v>69.7</v>
      </c>
      <c r="H20" s="37">
        <v>69.5</v>
      </c>
      <c r="I20" s="37">
        <v>69.3</v>
      </c>
      <c r="J20" s="37">
        <v>69</v>
      </c>
      <c r="K20" s="37">
        <v>68.8</v>
      </c>
      <c r="L20" s="37">
        <v>68.599999999999994</v>
      </c>
      <c r="M20" s="37">
        <v>68.3</v>
      </c>
      <c r="N20" s="37">
        <v>68.099999999999994</v>
      </c>
      <c r="O20" s="37">
        <v>67.900000000000006</v>
      </c>
      <c r="P20" s="37">
        <v>67.7</v>
      </c>
      <c r="Q20" s="37">
        <v>67.400000000000006</v>
      </c>
      <c r="R20" s="37">
        <v>67.2</v>
      </c>
      <c r="S20" s="37">
        <v>67</v>
      </c>
      <c r="T20" s="37">
        <v>66.8</v>
      </c>
      <c r="U20" s="37">
        <v>66.599999999999994</v>
      </c>
      <c r="V20" s="37">
        <v>66.3</v>
      </c>
      <c r="W20" s="37">
        <v>66.099999999999994</v>
      </c>
      <c r="Y20" s="37"/>
      <c r="Z20" s="21" t="s">
        <v>124</v>
      </c>
      <c r="AA20" s="37">
        <v>126.9</v>
      </c>
      <c r="AB20" s="37">
        <v>126.7</v>
      </c>
      <c r="AC20" s="37">
        <v>126.6</v>
      </c>
      <c r="AD20" s="37">
        <v>126.4</v>
      </c>
      <c r="AE20" s="37">
        <v>126.3</v>
      </c>
      <c r="AF20" s="37">
        <v>126.1</v>
      </c>
      <c r="AG20" s="37">
        <v>126</v>
      </c>
      <c r="AH20" s="37">
        <v>125.8</v>
      </c>
      <c r="AI20" s="37">
        <v>125.7</v>
      </c>
      <c r="AJ20" s="37">
        <v>125.5</v>
      </c>
      <c r="AK20" s="37">
        <v>125.3</v>
      </c>
      <c r="AL20" s="37">
        <v>125.2</v>
      </c>
      <c r="AM20" s="37">
        <v>125</v>
      </c>
      <c r="AN20" s="37">
        <v>124.9</v>
      </c>
      <c r="AO20" s="37">
        <v>124.7</v>
      </c>
      <c r="AP20" s="37">
        <v>124.6</v>
      </c>
      <c r="AQ20" s="37">
        <v>124.4</v>
      </c>
      <c r="AR20" s="37">
        <v>124.3</v>
      </c>
      <c r="AS20" s="37">
        <v>124.1</v>
      </c>
      <c r="AT20" s="37">
        <v>123.9</v>
      </c>
      <c r="AU20" s="37">
        <v>123.8</v>
      </c>
      <c r="AW20" s="37"/>
      <c r="AX20" s="21" t="s">
        <v>124</v>
      </c>
      <c r="AY20" s="37">
        <v>189.6</v>
      </c>
      <c r="AZ20" s="37">
        <v>189.4</v>
      </c>
      <c r="BA20" s="37">
        <v>189.3</v>
      </c>
      <c r="BB20" s="37">
        <v>189.2</v>
      </c>
      <c r="BC20" s="37">
        <v>189</v>
      </c>
      <c r="BD20" s="37">
        <v>188.9</v>
      </c>
      <c r="BE20" s="37">
        <v>188.8</v>
      </c>
      <c r="BF20" s="37">
        <v>188.6</v>
      </c>
      <c r="BG20" s="37">
        <v>188.5</v>
      </c>
      <c r="BH20" s="37">
        <v>188.4</v>
      </c>
      <c r="BI20" s="37">
        <v>188.2</v>
      </c>
      <c r="BJ20" s="37">
        <v>188.1</v>
      </c>
      <c r="BK20" s="37">
        <v>188</v>
      </c>
      <c r="BL20" s="37">
        <v>187.9</v>
      </c>
      <c r="BM20" s="37">
        <v>187.7</v>
      </c>
      <c r="BN20" s="37">
        <v>187.6</v>
      </c>
      <c r="BO20" s="37">
        <v>187.5</v>
      </c>
      <c r="BP20" s="37">
        <v>187.3</v>
      </c>
      <c r="BQ20" s="37">
        <v>187.2</v>
      </c>
      <c r="BR20" s="37">
        <v>187.1</v>
      </c>
      <c r="BS20" s="37">
        <v>187</v>
      </c>
      <c r="BU20" s="37"/>
      <c r="BV20" s="21" t="s">
        <v>124</v>
      </c>
      <c r="BW20" s="37">
        <v>27.2</v>
      </c>
      <c r="BX20" s="37">
        <v>27.1</v>
      </c>
      <c r="BY20" s="37">
        <v>27.1</v>
      </c>
      <c r="BZ20" s="37">
        <v>27</v>
      </c>
      <c r="CA20" s="37">
        <v>27</v>
      </c>
      <c r="CB20" s="37">
        <v>26.9</v>
      </c>
      <c r="CC20" s="37">
        <v>26.9</v>
      </c>
      <c r="CD20" s="37">
        <v>26.8</v>
      </c>
      <c r="CE20" s="37">
        <v>26.8</v>
      </c>
      <c r="CF20" s="37">
        <v>26.7</v>
      </c>
      <c r="CG20" s="37">
        <v>26.7</v>
      </c>
      <c r="CH20" s="37">
        <v>26.6</v>
      </c>
      <c r="CI20" s="37">
        <v>26.6</v>
      </c>
      <c r="CJ20" s="37">
        <v>26.5</v>
      </c>
      <c r="CK20" s="37">
        <v>26.5</v>
      </c>
      <c r="CL20" s="37">
        <v>26.4</v>
      </c>
      <c r="CM20" s="37">
        <v>26.4</v>
      </c>
      <c r="CN20" s="37">
        <v>26.3</v>
      </c>
      <c r="CO20" s="37">
        <v>26.3</v>
      </c>
      <c r="CP20" s="37">
        <v>26.2</v>
      </c>
      <c r="CQ20" s="37">
        <v>26.2</v>
      </c>
      <c r="CS20" s="37"/>
      <c r="CT20" s="21" t="s">
        <v>124</v>
      </c>
      <c r="CU20" s="37">
        <v>22.2</v>
      </c>
      <c r="CV20" s="37">
        <v>22.2</v>
      </c>
      <c r="CW20" s="37">
        <v>22.1</v>
      </c>
      <c r="CX20" s="37">
        <v>22</v>
      </c>
      <c r="CY20" s="37">
        <v>22</v>
      </c>
      <c r="CZ20" s="37">
        <v>21.9</v>
      </c>
      <c r="DA20" s="37">
        <v>21.8</v>
      </c>
      <c r="DB20" s="37">
        <v>21.7</v>
      </c>
      <c r="DC20" s="37">
        <v>21.7</v>
      </c>
      <c r="DD20" s="37">
        <v>21.6</v>
      </c>
      <c r="DE20" s="37">
        <v>21.5</v>
      </c>
      <c r="DF20" s="37">
        <v>21.5</v>
      </c>
      <c r="DG20" s="37">
        <v>21.4</v>
      </c>
      <c r="DH20" s="37">
        <v>21.3</v>
      </c>
      <c r="DI20" s="37">
        <v>21.3</v>
      </c>
      <c r="DJ20" s="37">
        <v>21.2</v>
      </c>
      <c r="DK20" s="37">
        <v>21.1</v>
      </c>
      <c r="DL20" s="37">
        <v>21</v>
      </c>
      <c r="DM20" s="37">
        <v>21</v>
      </c>
      <c r="DN20" s="37">
        <v>20.9</v>
      </c>
      <c r="DO20" s="37">
        <v>20.8</v>
      </c>
      <c r="DQ20" s="37"/>
      <c r="DR20" s="21" t="s">
        <v>124</v>
      </c>
      <c r="DS20" s="37">
        <v>93.9</v>
      </c>
      <c r="DT20" s="37">
        <v>93.9</v>
      </c>
      <c r="DU20" s="37">
        <v>93.8</v>
      </c>
      <c r="DV20" s="37">
        <v>93.7</v>
      </c>
      <c r="DW20" s="37">
        <v>93.7</v>
      </c>
      <c r="DX20" s="37">
        <v>93.6</v>
      </c>
      <c r="DY20" s="37">
        <v>93.5</v>
      </c>
      <c r="DZ20" s="37">
        <v>93.5</v>
      </c>
      <c r="EA20" s="37">
        <v>93.4</v>
      </c>
      <c r="EB20" s="37">
        <v>93.3</v>
      </c>
      <c r="EC20" s="37">
        <v>93.3</v>
      </c>
      <c r="ED20" s="37">
        <v>93.2</v>
      </c>
      <c r="EE20" s="37">
        <v>93.1</v>
      </c>
      <c r="EF20" s="37">
        <v>93</v>
      </c>
      <c r="EG20" s="37">
        <v>93</v>
      </c>
      <c r="EH20" s="37">
        <v>92.9</v>
      </c>
      <c r="EI20" s="37">
        <v>92.8</v>
      </c>
      <c r="EJ20" s="37">
        <v>92.8</v>
      </c>
      <c r="EK20" s="37">
        <v>92.7</v>
      </c>
      <c r="EL20" s="37">
        <v>92.6</v>
      </c>
      <c r="EM20" s="37">
        <v>92.6</v>
      </c>
      <c r="EO20" s="37"/>
      <c r="EP20" s="21" t="s">
        <v>124</v>
      </c>
      <c r="EQ20" s="37">
        <v>83.2</v>
      </c>
      <c r="ER20" s="37">
        <v>83.1</v>
      </c>
      <c r="ES20" s="37">
        <v>82.9</v>
      </c>
      <c r="ET20" s="37">
        <v>82.7</v>
      </c>
      <c r="EU20" s="37">
        <v>82.5</v>
      </c>
      <c r="EV20" s="37">
        <v>82.3</v>
      </c>
      <c r="EW20" s="37">
        <v>82.2</v>
      </c>
      <c r="EX20" s="37">
        <v>82</v>
      </c>
      <c r="EY20" s="37">
        <v>81.8</v>
      </c>
      <c r="EZ20" s="37">
        <v>81.599999999999994</v>
      </c>
      <c r="FA20" s="37">
        <v>81.400000000000006</v>
      </c>
      <c r="FB20" s="37">
        <v>81.3</v>
      </c>
      <c r="FC20" s="37">
        <v>81.099999999999994</v>
      </c>
      <c r="FD20" s="37">
        <v>80.900000000000006</v>
      </c>
      <c r="FE20" s="37">
        <v>80.7</v>
      </c>
      <c r="FF20" s="37">
        <v>80.599999999999994</v>
      </c>
      <c r="FG20" s="37">
        <v>80.400000000000006</v>
      </c>
      <c r="FH20" s="37">
        <v>80.2</v>
      </c>
      <c r="FI20" s="37">
        <v>80</v>
      </c>
      <c r="FJ20" s="37">
        <v>79.8</v>
      </c>
      <c r="FK20" s="37">
        <v>79.7</v>
      </c>
    </row>
    <row r="21" spans="1:167" ht="14.5">
      <c r="A21" s="37"/>
      <c r="B21" s="21" t="s">
        <v>125</v>
      </c>
      <c r="C21" s="37">
        <v>0</v>
      </c>
      <c r="D21" s="37">
        <v>13.5</v>
      </c>
      <c r="E21" s="37">
        <v>27.7</v>
      </c>
      <c r="F21" s="37">
        <v>44.1</v>
      </c>
      <c r="G21" s="37">
        <v>59.7</v>
      </c>
      <c r="H21" s="37">
        <v>74.5</v>
      </c>
      <c r="I21" s="37">
        <v>74.5</v>
      </c>
      <c r="J21" s="37">
        <v>74.400000000000006</v>
      </c>
      <c r="K21" s="37">
        <v>74.400000000000006</v>
      </c>
      <c r="L21" s="37">
        <v>74.3</v>
      </c>
      <c r="M21" s="37">
        <v>74.2</v>
      </c>
      <c r="N21" s="37">
        <v>74.2</v>
      </c>
      <c r="O21" s="37">
        <v>74.099999999999994</v>
      </c>
      <c r="P21" s="37">
        <v>74.099999999999994</v>
      </c>
      <c r="Q21" s="37">
        <v>74</v>
      </c>
      <c r="R21" s="37">
        <v>73.900000000000006</v>
      </c>
      <c r="S21" s="37">
        <v>73.900000000000006</v>
      </c>
      <c r="T21" s="37">
        <v>73.8</v>
      </c>
      <c r="U21" s="37">
        <v>73.7</v>
      </c>
      <c r="V21" s="37">
        <v>73.7</v>
      </c>
      <c r="W21" s="37">
        <v>73.599999999999994</v>
      </c>
      <c r="Y21" s="37"/>
      <c r="Z21" s="21" t="s">
        <v>125</v>
      </c>
      <c r="AA21" s="37">
        <v>0</v>
      </c>
      <c r="AB21" s="37">
        <v>21.9</v>
      </c>
      <c r="AC21" s="37">
        <v>51.3</v>
      </c>
      <c r="AD21" s="37">
        <v>82.4</v>
      </c>
      <c r="AE21" s="37">
        <v>116.2</v>
      </c>
      <c r="AF21" s="37">
        <v>144.5</v>
      </c>
      <c r="AG21" s="37">
        <v>144.4</v>
      </c>
      <c r="AH21" s="37">
        <v>144.4</v>
      </c>
      <c r="AI21" s="37">
        <v>144.30000000000001</v>
      </c>
      <c r="AJ21" s="37">
        <v>144.30000000000001</v>
      </c>
      <c r="AK21" s="37">
        <v>144.19999999999999</v>
      </c>
      <c r="AL21" s="37">
        <v>144.19999999999999</v>
      </c>
      <c r="AM21" s="37">
        <v>144.19999999999999</v>
      </c>
      <c r="AN21" s="37">
        <v>144.1</v>
      </c>
      <c r="AO21" s="37">
        <v>144.1</v>
      </c>
      <c r="AP21" s="37">
        <v>144</v>
      </c>
      <c r="AQ21" s="37">
        <v>144</v>
      </c>
      <c r="AR21" s="37">
        <v>143.9</v>
      </c>
      <c r="AS21" s="37">
        <v>143.9</v>
      </c>
      <c r="AT21" s="37">
        <v>143.80000000000001</v>
      </c>
      <c r="AU21" s="37">
        <v>143.80000000000001</v>
      </c>
      <c r="AW21" s="37"/>
      <c r="AX21" s="21" t="s">
        <v>125</v>
      </c>
      <c r="AY21" s="37">
        <v>0</v>
      </c>
      <c r="AZ21" s="37">
        <v>49.8</v>
      </c>
      <c r="BA21" s="37">
        <v>104.8</v>
      </c>
      <c r="BB21" s="37">
        <v>159</v>
      </c>
      <c r="BC21" s="37">
        <v>214.7</v>
      </c>
      <c r="BD21" s="37">
        <v>265.2</v>
      </c>
      <c r="BE21" s="37">
        <v>265.2</v>
      </c>
      <c r="BF21" s="37">
        <v>265.10000000000002</v>
      </c>
      <c r="BG21" s="37">
        <v>265.10000000000002</v>
      </c>
      <c r="BH21" s="37">
        <v>265</v>
      </c>
      <c r="BI21" s="37">
        <v>265</v>
      </c>
      <c r="BJ21" s="37">
        <v>264.89999999999998</v>
      </c>
      <c r="BK21" s="37">
        <v>264.89999999999998</v>
      </c>
      <c r="BL21" s="37">
        <v>264.8</v>
      </c>
      <c r="BM21" s="37">
        <v>264.8</v>
      </c>
      <c r="BN21" s="37">
        <v>264.7</v>
      </c>
      <c r="BO21" s="37">
        <v>264.7</v>
      </c>
      <c r="BP21" s="37">
        <v>264.60000000000002</v>
      </c>
      <c r="BQ21" s="37">
        <v>264.60000000000002</v>
      </c>
      <c r="BR21" s="37">
        <v>264.60000000000002</v>
      </c>
      <c r="BS21" s="37">
        <v>264.5</v>
      </c>
      <c r="BU21" s="37"/>
      <c r="BV21" s="21" t="s">
        <v>125</v>
      </c>
      <c r="BW21" s="37">
        <v>0</v>
      </c>
      <c r="BX21" s="37">
        <v>5.4</v>
      </c>
      <c r="BY21" s="37">
        <v>10.9</v>
      </c>
      <c r="BZ21" s="37">
        <v>16.5</v>
      </c>
      <c r="CA21" s="37">
        <v>22.5</v>
      </c>
      <c r="CB21" s="37">
        <v>28.8</v>
      </c>
      <c r="CC21" s="37">
        <v>28.8</v>
      </c>
      <c r="CD21" s="37">
        <v>28.7</v>
      </c>
      <c r="CE21" s="37">
        <v>28.7</v>
      </c>
      <c r="CF21" s="37">
        <v>28.7</v>
      </c>
      <c r="CG21" s="37">
        <v>28.7</v>
      </c>
      <c r="CH21" s="37">
        <v>28.7</v>
      </c>
      <c r="CI21" s="37">
        <v>28.7</v>
      </c>
      <c r="CJ21" s="37">
        <v>28.7</v>
      </c>
      <c r="CK21" s="37">
        <v>28.6</v>
      </c>
      <c r="CL21" s="37">
        <v>28.6</v>
      </c>
      <c r="CM21" s="37">
        <v>28.6</v>
      </c>
      <c r="CN21" s="37">
        <v>28.6</v>
      </c>
      <c r="CO21" s="37">
        <v>28.6</v>
      </c>
      <c r="CP21" s="37">
        <v>28.6</v>
      </c>
      <c r="CQ21" s="37">
        <v>28.6</v>
      </c>
      <c r="CS21" s="37"/>
      <c r="CT21" s="21" t="s">
        <v>125</v>
      </c>
      <c r="CU21" s="37">
        <v>0</v>
      </c>
      <c r="CV21" s="37">
        <v>5.2</v>
      </c>
      <c r="CW21" s="37">
        <v>10.5</v>
      </c>
      <c r="CX21" s="37">
        <v>16</v>
      </c>
      <c r="CY21" s="37">
        <v>21.4</v>
      </c>
      <c r="CZ21" s="37">
        <v>27</v>
      </c>
      <c r="DA21" s="37">
        <v>27</v>
      </c>
      <c r="DB21" s="37">
        <v>27</v>
      </c>
      <c r="DC21" s="37">
        <v>26.9</v>
      </c>
      <c r="DD21" s="37">
        <v>26.9</v>
      </c>
      <c r="DE21" s="37">
        <v>26.9</v>
      </c>
      <c r="DF21" s="37">
        <v>26.9</v>
      </c>
      <c r="DG21" s="37">
        <v>26.9</v>
      </c>
      <c r="DH21" s="37">
        <v>26.8</v>
      </c>
      <c r="DI21" s="37">
        <v>26.8</v>
      </c>
      <c r="DJ21" s="37">
        <v>26.8</v>
      </c>
      <c r="DK21" s="37">
        <v>26.8</v>
      </c>
      <c r="DL21" s="37">
        <v>26.7</v>
      </c>
      <c r="DM21" s="37">
        <v>26.7</v>
      </c>
      <c r="DN21" s="37">
        <v>26.7</v>
      </c>
      <c r="DO21" s="37">
        <v>26.7</v>
      </c>
      <c r="DQ21" s="37"/>
      <c r="DR21" s="21" t="s">
        <v>125</v>
      </c>
      <c r="DS21" s="37">
        <v>0</v>
      </c>
      <c r="DT21" s="37">
        <v>19.399999999999999</v>
      </c>
      <c r="DU21" s="37">
        <v>42.2</v>
      </c>
      <c r="DV21" s="37">
        <v>66</v>
      </c>
      <c r="DW21" s="37">
        <v>88.7</v>
      </c>
      <c r="DX21" s="37">
        <v>114</v>
      </c>
      <c r="DY21" s="37">
        <v>114</v>
      </c>
      <c r="DZ21" s="37">
        <v>113.9</v>
      </c>
      <c r="EA21" s="37">
        <v>113.9</v>
      </c>
      <c r="EB21" s="37">
        <v>113.9</v>
      </c>
      <c r="EC21" s="37">
        <v>113.9</v>
      </c>
      <c r="ED21" s="37">
        <v>113.9</v>
      </c>
      <c r="EE21" s="37">
        <v>113.8</v>
      </c>
      <c r="EF21" s="37">
        <v>113.8</v>
      </c>
      <c r="EG21" s="37">
        <v>113.8</v>
      </c>
      <c r="EH21" s="37">
        <v>113.8</v>
      </c>
      <c r="EI21" s="37">
        <v>113.7</v>
      </c>
      <c r="EJ21" s="37">
        <v>113.7</v>
      </c>
      <c r="EK21" s="37">
        <v>113.7</v>
      </c>
      <c r="EL21" s="37">
        <v>113.7</v>
      </c>
      <c r="EM21" s="37">
        <v>113.7</v>
      </c>
      <c r="EO21" s="37"/>
      <c r="EP21" s="21" t="s">
        <v>125</v>
      </c>
      <c r="EQ21" s="37">
        <v>0</v>
      </c>
      <c r="ER21" s="37">
        <v>14.1</v>
      </c>
      <c r="ES21" s="37">
        <v>29</v>
      </c>
      <c r="ET21" s="37">
        <v>45.3</v>
      </c>
      <c r="EU21" s="37">
        <v>62.6</v>
      </c>
      <c r="EV21" s="37">
        <v>80.2</v>
      </c>
      <c r="EW21" s="37">
        <v>80.2</v>
      </c>
      <c r="EX21" s="37">
        <v>80.2</v>
      </c>
      <c r="EY21" s="37">
        <v>80.099999999999994</v>
      </c>
      <c r="EZ21" s="37">
        <v>80.099999999999994</v>
      </c>
      <c r="FA21" s="37">
        <v>80</v>
      </c>
      <c r="FB21" s="37">
        <v>80</v>
      </c>
      <c r="FC21" s="37">
        <v>79.900000000000006</v>
      </c>
      <c r="FD21" s="37">
        <v>79.900000000000006</v>
      </c>
      <c r="FE21" s="37">
        <v>79.8</v>
      </c>
      <c r="FF21" s="37">
        <v>79.8</v>
      </c>
      <c r="FG21" s="37">
        <v>79.8</v>
      </c>
      <c r="FH21" s="37">
        <v>79.7</v>
      </c>
      <c r="FI21" s="37">
        <v>79.7</v>
      </c>
      <c r="FJ21" s="37">
        <v>79.599999999999994</v>
      </c>
      <c r="FK21" s="37">
        <v>79.599999999999994</v>
      </c>
    </row>
    <row r="22" spans="1:167" ht="14.5">
      <c r="A22" s="37"/>
      <c r="B22" s="21" t="s">
        <v>126</v>
      </c>
      <c r="C22" s="37">
        <v>0</v>
      </c>
      <c r="D22" s="37">
        <v>0</v>
      </c>
      <c r="E22" s="37">
        <v>0</v>
      </c>
      <c r="F22" s="37">
        <v>0</v>
      </c>
      <c r="G22" s="37">
        <v>0</v>
      </c>
      <c r="H22" s="37">
        <v>0</v>
      </c>
      <c r="I22" s="37">
        <v>14.1</v>
      </c>
      <c r="J22" s="37">
        <v>27.9</v>
      </c>
      <c r="K22" s="37">
        <v>42.3</v>
      </c>
      <c r="L22" s="37">
        <v>55.8</v>
      </c>
      <c r="M22" s="37">
        <v>69.400000000000006</v>
      </c>
      <c r="N22" s="37">
        <v>69.400000000000006</v>
      </c>
      <c r="O22" s="37">
        <v>69.400000000000006</v>
      </c>
      <c r="P22" s="37">
        <v>69.400000000000006</v>
      </c>
      <c r="Q22" s="37">
        <v>69.3</v>
      </c>
      <c r="R22" s="37">
        <v>69.3</v>
      </c>
      <c r="S22" s="37">
        <v>69.3</v>
      </c>
      <c r="T22" s="37">
        <v>69.3</v>
      </c>
      <c r="U22" s="37">
        <v>69.3</v>
      </c>
      <c r="V22" s="37">
        <v>69.3</v>
      </c>
      <c r="W22" s="37">
        <v>69.3</v>
      </c>
      <c r="Y22" s="37"/>
      <c r="Z22" s="21" t="s">
        <v>126</v>
      </c>
      <c r="AA22" s="37">
        <v>0</v>
      </c>
      <c r="AB22" s="37">
        <v>0</v>
      </c>
      <c r="AC22" s="37">
        <v>0</v>
      </c>
      <c r="AD22" s="37">
        <v>0</v>
      </c>
      <c r="AE22" s="37">
        <v>0</v>
      </c>
      <c r="AF22" s="37">
        <v>0</v>
      </c>
      <c r="AG22" s="37">
        <v>27.3</v>
      </c>
      <c r="AH22" s="37">
        <v>54.5</v>
      </c>
      <c r="AI22" s="37">
        <v>79.099999999999994</v>
      </c>
      <c r="AJ22" s="37">
        <v>101</v>
      </c>
      <c r="AK22" s="37">
        <v>124.9</v>
      </c>
      <c r="AL22" s="37">
        <v>124.9</v>
      </c>
      <c r="AM22" s="37">
        <v>124.9</v>
      </c>
      <c r="AN22" s="37">
        <v>124.9</v>
      </c>
      <c r="AO22" s="37">
        <v>124.9</v>
      </c>
      <c r="AP22" s="37">
        <v>124.9</v>
      </c>
      <c r="AQ22" s="37">
        <v>124.9</v>
      </c>
      <c r="AR22" s="37">
        <v>124.9</v>
      </c>
      <c r="AS22" s="37">
        <v>124.9</v>
      </c>
      <c r="AT22" s="37">
        <v>124.8</v>
      </c>
      <c r="AU22" s="37">
        <v>124.8</v>
      </c>
      <c r="AW22" s="37"/>
      <c r="AX22" s="21" t="s">
        <v>126</v>
      </c>
      <c r="AY22" s="37">
        <v>0</v>
      </c>
      <c r="AZ22" s="37">
        <v>0</v>
      </c>
      <c r="BA22" s="37">
        <v>0</v>
      </c>
      <c r="BB22" s="37">
        <v>0</v>
      </c>
      <c r="BC22" s="37">
        <v>0</v>
      </c>
      <c r="BD22" s="37">
        <v>0</v>
      </c>
      <c r="BE22" s="37">
        <v>47.1</v>
      </c>
      <c r="BF22" s="37">
        <v>90.6</v>
      </c>
      <c r="BG22" s="37">
        <v>132.19999999999999</v>
      </c>
      <c r="BH22" s="37">
        <v>164.1</v>
      </c>
      <c r="BI22" s="37">
        <v>198.6</v>
      </c>
      <c r="BJ22" s="37">
        <v>198.6</v>
      </c>
      <c r="BK22" s="37">
        <v>198.6</v>
      </c>
      <c r="BL22" s="37">
        <v>198.6</v>
      </c>
      <c r="BM22" s="37">
        <v>198.6</v>
      </c>
      <c r="BN22" s="37">
        <v>198.6</v>
      </c>
      <c r="BO22" s="37">
        <v>198.6</v>
      </c>
      <c r="BP22" s="37">
        <v>198.6</v>
      </c>
      <c r="BQ22" s="37">
        <v>198.6</v>
      </c>
      <c r="BR22" s="37">
        <v>198.5</v>
      </c>
      <c r="BS22" s="37">
        <v>198.5</v>
      </c>
      <c r="BU22" s="37"/>
      <c r="BV22" s="21" t="s">
        <v>126</v>
      </c>
      <c r="BW22" s="37">
        <v>0</v>
      </c>
      <c r="BX22" s="37">
        <v>0</v>
      </c>
      <c r="BY22" s="37">
        <v>0</v>
      </c>
      <c r="BZ22" s="37">
        <v>0</v>
      </c>
      <c r="CA22" s="37">
        <v>0</v>
      </c>
      <c r="CB22" s="37">
        <v>0</v>
      </c>
      <c r="CC22" s="37">
        <v>6</v>
      </c>
      <c r="CD22" s="37">
        <v>12</v>
      </c>
      <c r="CE22" s="37">
        <v>18.100000000000001</v>
      </c>
      <c r="CF22" s="37">
        <v>23.7</v>
      </c>
      <c r="CG22" s="37">
        <v>29.9</v>
      </c>
      <c r="CH22" s="37">
        <v>29.9</v>
      </c>
      <c r="CI22" s="37">
        <v>29.9</v>
      </c>
      <c r="CJ22" s="37">
        <v>29.9</v>
      </c>
      <c r="CK22" s="37">
        <v>29.9</v>
      </c>
      <c r="CL22" s="37">
        <v>29.9</v>
      </c>
      <c r="CM22" s="37">
        <v>29.9</v>
      </c>
      <c r="CN22" s="37">
        <v>29.9</v>
      </c>
      <c r="CO22" s="37">
        <v>29.9</v>
      </c>
      <c r="CP22" s="37">
        <v>29.9</v>
      </c>
      <c r="CQ22" s="37">
        <v>29.9</v>
      </c>
      <c r="CS22" s="37"/>
      <c r="CT22" s="21" t="s">
        <v>126</v>
      </c>
      <c r="CU22" s="37">
        <v>0</v>
      </c>
      <c r="CV22" s="37">
        <v>0</v>
      </c>
      <c r="CW22" s="37">
        <v>0</v>
      </c>
      <c r="CX22" s="37">
        <v>0</v>
      </c>
      <c r="CY22" s="37">
        <v>0</v>
      </c>
      <c r="CZ22" s="37">
        <v>0</v>
      </c>
      <c r="DA22" s="37">
        <v>5.4</v>
      </c>
      <c r="DB22" s="37">
        <v>12.1</v>
      </c>
      <c r="DC22" s="37">
        <v>19.7</v>
      </c>
      <c r="DD22" s="37">
        <v>26</v>
      </c>
      <c r="DE22" s="37">
        <v>32.9</v>
      </c>
      <c r="DF22" s="37">
        <v>32.9</v>
      </c>
      <c r="DG22" s="37">
        <v>32.9</v>
      </c>
      <c r="DH22" s="37">
        <v>32.799999999999997</v>
      </c>
      <c r="DI22" s="37">
        <v>32.799999999999997</v>
      </c>
      <c r="DJ22" s="37">
        <v>32.799999999999997</v>
      </c>
      <c r="DK22" s="37">
        <v>32.799999999999997</v>
      </c>
      <c r="DL22" s="37">
        <v>32.799999999999997</v>
      </c>
      <c r="DM22" s="37">
        <v>32.799999999999997</v>
      </c>
      <c r="DN22" s="37">
        <v>32.799999999999997</v>
      </c>
      <c r="DO22" s="37">
        <v>32.799999999999997</v>
      </c>
      <c r="DQ22" s="37"/>
      <c r="DR22" s="21" t="s">
        <v>126</v>
      </c>
      <c r="DS22" s="37">
        <v>0</v>
      </c>
      <c r="DT22" s="37">
        <v>0</v>
      </c>
      <c r="DU22" s="37">
        <v>0</v>
      </c>
      <c r="DV22" s="37">
        <v>0</v>
      </c>
      <c r="DW22" s="37">
        <v>0</v>
      </c>
      <c r="DX22" s="37">
        <v>0</v>
      </c>
      <c r="DY22" s="37">
        <v>26.3</v>
      </c>
      <c r="DZ22" s="37">
        <v>55.2</v>
      </c>
      <c r="EA22" s="37">
        <v>78.099999999999994</v>
      </c>
      <c r="EB22" s="37">
        <v>93.3</v>
      </c>
      <c r="EC22" s="37">
        <v>112.3</v>
      </c>
      <c r="ED22" s="37">
        <v>112.3</v>
      </c>
      <c r="EE22" s="37">
        <v>112.3</v>
      </c>
      <c r="EF22" s="37">
        <v>112.3</v>
      </c>
      <c r="EG22" s="37">
        <v>112.3</v>
      </c>
      <c r="EH22" s="37">
        <v>112.3</v>
      </c>
      <c r="EI22" s="37">
        <v>112.3</v>
      </c>
      <c r="EJ22" s="37">
        <v>112.3</v>
      </c>
      <c r="EK22" s="37">
        <v>112.2</v>
      </c>
      <c r="EL22" s="37">
        <v>112.2</v>
      </c>
      <c r="EM22" s="37">
        <v>112.2</v>
      </c>
      <c r="EO22" s="37"/>
      <c r="EP22" s="21" t="s">
        <v>126</v>
      </c>
      <c r="EQ22" s="37">
        <v>0</v>
      </c>
      <c r="ER22" s="37">
        <v>0</v>
      </c>
      <c r="ES22" s="37">
        <v>0</v>
      </c>
      <c r="ET22" s="37">
        <v>0</v>
      </c>
      <c r="EU22" s="37">
        <v>0</v>
      </c>
      <c r="EV22" s="37">
        <v>0</v>
      </c>
      <c r="EW22" s="37">
        <v>19.399999999999999</v>
      </c>
      <c r="EX22" s="37">
        <v>38.1</v>
      </c>
      <c r="EY22" s="37">
        <v>54.2</v>
      </c>
      <c r="EZ22" s="37">
        <v>68.400000000000006</v>
      </c>
      <c r="FA22" s="37">
        <v>83.5</v>
      </c>
      <c r="FB22" s="37">
        <v>83.5</v>
      </c>
      <c r="FC22" s="37">
        <v>83.5</v>
      </c>
      <c r="FD22" s="37">
        <v>83.5</v>
      </c>
      <c r="FE22" s="37">
        <v>83.4</v>
      </c>
      <c r="FF22" s="37">
        <v>83.4</v>
      </c>
      <c r="FG22" s="37">
        <v>83.4</v>
      </c>
      <c r="FH22" s="37">
        <v>83.4</v>
      </c>
      <c r="FI22" s="37">
        <v>83.4</v>
      </c>
      <c r="FJ22" s="37">
        <v>83.4</v>
      </c>
      <c r="FK22" s="37">
        <v>83.4</v>
      </c>
    </row>
    <row r="23" spans="1:167" ht="14.5">
      <c r="A23" s="37"/>
      <c r="B23" s="21" t="s">
        <v>127</v>
      </c>
      <c r="C23" s="37">
        <v>0</v>
      </c>
      <c r="D23" s="37">
        <v>0</v>
      </c>
      <c r="E23" s="37">
        <v>0</v>
      </c>
      <c r="F23" s="37">
        <v>0</v>
      </c>
      <c r="G23" s="37">
        <v>0</v>
      </c>
      <c r="H23" s="37">
        <v>0</v>
      </c>
      <c r="I23" s="37">
        <v>0</v>
      </c>
      <c r="J23" s="37">
        <v>0</v>
      </c>
      <c r="K23" s="37">
        <v>0</v>
      </c>
      <c r="L23" s="37">
        <v>0</v>
      </c>
      <c r="M23" s="37">
        <v>0</v>
      </c>
      <c r="N23" s="37">
        <v>13</v>
      </c>
      <c r="O23" s="37">
        <v>25.1</v>
      </c>
      <c r="P23" s="37">
        <v>36.9</v>
      </c>
      <c r="Q23" s="37">
        <v>47.6</v>
      </c>
      <c r="R23" s="37">
        <v>57.4</v>
      </c>
      <c r="S23" s="37">
        <v>57.4</v>
      </c>
      <c r="T23" s="37">
        <v>57.4</v>
      </c>
      <c r="U23" s="37">
        <v>57.4</v>
      </c>
      <c r="V23" s="37">
        <v>57.4</v>
      </c>
      <c r="W23" s="37">
        <v>57.4</v>
      </c>
      <c r="Y23" s="37"/>
      <c r="Z23" s="21" t="s">
        <v>127</v>
      </c>
      <c r="AA23" s="37">
        <v>0</v>
      </c>
      <c r="AB23" s="37">
        <v>0</v>
      </c>
      <c r="AC23" s="37">
        <v>0</v>
      </c>
      <c r="AD23" s="37">
        <v>0</v>
      </c>
      <c r="AE23" s="37">
        <v>0</v>
      </c>
      <c r="AF23" s="37">
        <v>0</v>
      </c>
      <c r="AG23" s="37">
        <v>0</v>
      </c>
      <c r="AH23" s="37">
        <v>0</v>
      </c>
      <c r="AI23" s="37">
        <v>0</v>
      </c>
      <c r="AJ23" s="37">
        <v>0</v>
      </c>
      <c r="AK23" s="37">
        <v>0</v>
      </c>
      <c r="AL23" s="37">
        <v>20.8</v>
      </c>
      <c r="AM23" s="37">
        <v>41.7</v>
      </c>
      <c r="AN23" s="37">
        <v>60.1</v>
      </c>
      <c r="AO23" s="37">
        <v>76.400000000000006</v>
      </c>
      <c r="AP23" s="37">
        <v>91</v>
      </c>
      <c r="AQ23" s="37">
        <v>91</v>
      </c>
      <c r="AR23" s="37">
        <v>91</v>
      </c>
      <c r="AS23" s="37">
        <v>91</v>
      </c>
      <c r="AT23" s="37">
        <v>91</v>
      </c>
      <c r="AU23" s="37">
        <v>91</v>
      </c>
      <c r="AW23" s="37"/>
      <c r="AX23" s="21" t="s">
        <v>127</v>
      </c>
      <c r="AY23" s="37">
        <v>0</v>
      </c>
      <c r="AZ23" s="37">
        <v>0</v>
      </c>
      <c r="BA23" s="37">
        <v>0</v>
      </c>
      <c r="BB23" s="37">
        <v>0</v>
      </c>
      <c r="BC23" s="37">
        <v>0</v>
      </c>
      <c r="BD23" s="37">
        <v>0</v>
      </c>
      <c r="BE23" s="37">
        <v>0</v>
      </c>
      <c r="BF23" s="37">
        <v>0</v>
      </c>
      <c r="BG23" s="37">
        <v>0</v>
      </c>
      <c r="BH23" s="37">
        <v>0</v>
      </c>
      <c r="BI23" s="37">
        <v>0</v>
      </c>
      <c r="BJ23" s="37">
        <v>31.7</v>
      </c>
      <c r="BK23" s="37">
        <v>64.8</v>
      </c>
      <c r="BL23" s="37">
        <v>94.8</v>
      </c>
      <c r="BM23" s="37">
        <v>124.4</v>
      </c>
      <c r="BN23" s="37">
        <v>151.30000000000001</v>
      </c>
      <c r="BO23" s="37">
        <v>151.30000000000001</v>
      </c>
      <c r="BP23" s="37">
        <v>151.30000000000001</v>
      </c>
      <c r="BQ23" s="37">
        <v>151.30000000000001</v>
      </c>
      <c r="BR23" s="37">
        <v>151.30000000000001</v>
      </c>
      <c r="BS23" s="37">
        <v>151.30000000000001</v>
      </c>
      <c r="BU23" s="37"/>
      <c r="BV23" s="21" t="s">
        <v>127</v>
      </c>
      <c r="BW23" s="37">
        <v>0</v>
      </c>
      <c r="BX23" s="37">
        <v>0</v>
      </c>
      <c r="BY23" s="37">
        <v>0</v>
      </c>
      <c r="BZ23" s="37">
        <v>0</v>
      </c>
      <c r="CA23" s="37">
        <v>0</v>
      </c>
      <c r="CB23" s="37">
        <v>0</v>
      </c>
      <c r="CC23" s="37">
        <v>0</v>
      </c>
      <c r="CD23" s="37">
        <v>0</v>
      </c>
      <c r="CE23" s="37">
        <v>0</v>
      </c>
      <c r="CF23" s="37">
        <v>0</v>
      </c>
      <c r="CG23" s="37">
        <v>0</v>
      </c>
      <c r="CH23" s="37">
        <v>5.9</v>
      </c>
      <c r="CI23" s="37">
        <v>11.4</v>
      </c>
      <c r="CJ23" s="37">
        <v>17.5</v>
      </c>
      <c r="CK23" s="37">
        <v>22.7</v>
      </c>
      <c r="CL23" s="37">
        <v>27.7</v>
      </c>
      <c r="CM23" s="37">
        <v>27.7</v>
      </c>
      <c r="CN23" s="37">
        <v>27.7</v>
      </c>
      <c r="CO23" s="37">
        <v>27.7</v>
      </c>
      <c r="CP23" s="37">
        <v>27.7</v>
      </c>
      <c r="CQ23" s="37">
        <v>27.7</v>
      </c>
      <c r="CS23" s="37"/>
      <c r="CT23" s="21" t="s">
        <v>127</v>
      </c>
      <c r="CU23" s="37">
        <v>0</v>
      </c>
      <c r="CV23" s="37">
        <v>0</v>
      </c>
      <c r="CW23" s="37">
        <v>0</v>
      </c>
      <c r="CX23" s="37">
        <v>0</v>
      </c>
      <c r="CY23" s="37">
        <v>0</v>
      </c>
      <c r="CZ23" s="37">
        <v>0</v>
      </c>
      <c r="DA23" s="37">
        <v>0</v>
      </c>
      <c r="DB23" s="37">
        <v>0</v>
      </c>
      <c r="DC23" s="37">
        <v>0</v>
      </c>
      <c r="DD23" s="37">
        <v>0</v>
      </c>
      <c r="DE23" s="37">
        <v>0</v>
      </c>
      <c r="DF23" s="37">
        <v>7.1</v>
      </c>
      <c r="DG23" s="37">
        <v>14.1</v>
      </c>
      <c r="DH23" s="37">
        <v>21.3</v>
      </c>
      <c r="DI23" s="37">
        <v>28.7</v>
      </c>
      <c r="DJ23" s="37">
        <v>34.9</v>
      </c>
      <c r="DK23" s="37">
        <v>34.9</v>
      </c>
      <c r="DL23" s="37">
        <v>34.9</v>
      </c>
      <c r="DM23" s="37">
        <v>34.9</v>
      </c>
      <c r="DN23" s="37">
        <v>34.9</v>
      </c>
      <c r="DO23" s="37">
        <v>34.9</v>
      </c>
      <c r="DQ23" s="37"/>
      <c r="DR23" s="21" t="s">
        <v>127</v>
      </c>
      <c r="DS23" s="37">
        <v>0</v>
      </c>
      <c r="DT23" s="37">
        <v>0</v>
      </c>
      <c r="DU23" s="37">
        <v>0</v>
      </c>
      <c r="DV23" s="37">
        <v>0</v>
      </c>
      <c r="DW23" s="37">
        <v>0</v>
      </c>
      <c r="DX23" s="37">
        <v>0</v>
      </c>
      <c r="DY23" s="37">
        <v>0</v>
      </c>
      <c r="DZ23" s="37">
        <v>0</v>
      </c>
      <c r="EA23" s="37">
        <v>0</v>
      </c>
      <c r="EB23" s="37">
        <v>0</v>
      </c>
      <c r="EC23" s="37">
        <v>0</v>
      </c>
      <c r="ED23" s="37">
        <v>16.100000000000001</v>
      </c>
      <c r="EE23" s="37">
        <v>32.200000000000003</v>
      </c>
      <c r="EF23" s="37">
        <v>50.6</v>
      </c>
      <c r="EG23" s="37">
        <v>69.099999999999994</v>
      </c>
      <c r="EH23" s="37">
        <v>87.9</v>
      </c>
      <c r="EI23" s="37">
        <v>87.9</v>
      </c>
      <c r="EJ23" s="37">
        <v>87.9</v>
      </c>
      <c r="EK23" s="37">
        <v>87.9</v>
      </c>
      <c r="EL23" s="37">
        <v>87.9</v>
      </c>
      <c r="EM23" s="37">
        <v>87.9</v>
      </c>
      <c r="EO23" s="37"/>
      <c r="EP23" s="21" t="s">
        <v>127</v>
      </c>
      <c r="EQ23" s="37">
        <v>0</v>
      </c>
      <c r="ER23" s="37">
        <v>0</v>
      </c>
      <c r="ES23" s="37">
        <v>0</v>
      </c>
      <c r="ET23" s="37">
        <v>0</v>
      </c>
      <c r="EU23" s="37">
        <v>0</v>
      </c>
      <c r="EV23" s="37">
        <v>0</v>
      </c>
      <c r="EW23" s="37">
        <v>0</v>
      </c>
      <c r="EX23" s="37">
        <v>0</v>
      </c>
      <c r="EY23" s="37">
        <v>0</v>
      </c>
      <c r="EZ23" s="37">
        <v>0</v>
      </c>
      <c r="FA23" s="37">
        <v>0</v>
      </c>
      <c r="FB23" s="37">
        <v>14.7</v>
      </c>
      <c r="FC23" s="37">
        <v>27.8</v>
      </c>
      <c r="FD23" s="37">
        <v>41.7</v>
      </c>
      <c r="FE23" s="37">
        <v>54.7</v>
      </c>
      <c r="FF23" s="37">
        <v>67.2</v>
      </c>
      <c r="FG23" s="37">
        <v>67.2</v>
      </c>
      <c r="FH23" s="37">
        <v>67.2</v>
      </c>
      <c r="FI23" s="37">
        <v>67.2</v>
      </c>
      <c r="FJ23" s="37">
        <v>67.2</v>
      </c>
      <c r="FK23" s="37">
        <v>67.2</v>
      </c>
    </row>
    <row r="24" spans="1:167" ht="14.5">
      <c r="A24" s="37"/>
      <c r="B24" s="21" t="s">
        <v>128</v>
      </c>
      <c r="C24" s="37">
        <v>0</v>
      </c>
      <c r="D24" s="37">
        <v>0</v>
      </c>
      <c r="E24" s="37">
        <v>0</v>
      </c>
      <c r="F24" s="37">
        <v>0</v>
      </c>
      <c r="G24" s="37">
        <v>0</v>
      </c>
      <c r="H24" s="37">
        <v>0</v>
      </c>
      <c r="I24" s="37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9.6</v>
      </c>
      <c r="T24" s="37">
        <v>18.899999999999999</v>
      </c>
      <c r="U24" s="37">
        <v>28.6</v>
      </c>
      <c r="V24" s="37">
        <v>38.299999999999997</v>
      </c>
      <c r="W24" s="37">
        <v>47.8</v>
      </c>
      <c r="Y24" s="37"/>
      <c r="Z24" s="21" t="s">
        <v>128</v>
      </c>
      <c r="AA24" s="37">
        <v>0</v>
      </c>
      <c r="AB24" s="37">
        <v>0</v>
      </c>
      <c r="AC24" s="37">
        <v>0</v>
      </c>
      <c r="AD24" s="37">
        <v>0</v>
      </c>
      <c r="AE24" s="37">
        <v>0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0</v>
      </c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>
        <v>14.3</v>
      </c>
      <c r="AR24" s="37">
        <v>28.6</v>
      </c>
      <c r="AS24" s="37">
        <v>42.4</v>
      </c>
      <c r="AT24" s="37">
        <v>55.5</v>
      </c>
      <c r="AU24" s="37">
        <v>68.8</v>
      </c>
      <c r="AW24" s="37"/>
      <c r="AX24" s="21" t="s">
        <v>128</v>
      </c>
      <c r="AY24" s="37">
        <v>0</v>
      </c>
      <c r="AZ24" s="37">
        <v>0</v>
      </c>
      <c r="BA24" s="37">
        <v>0</v>
      </c>
      <c r="BB24" s="37">
        <v>0</v>
      </c>
      <c r="BC24" s="37">
        <v>0</v>
      </c>
      <c r="BD24" s="37">
        <v>0</v>
      </c>
      <c r="BE24" s="37">
        <v>0</v>
      </c>
      <c r="BF24" s="37">
        <v>0</v>
      </c>
      <c r="BG24" s="37">
        <v>0</v>
      </c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7">
        <v>37.4</v>
      </c>
      <c r="BP24" s="37">
        <v>72.5</v>
      </c>
      <c r="BQ24" s="37">
        <v>124.9</v>
      </c>
      <c r="BR24" s="37">
        <v>181</v>
      </c>
      <c r="BS24" s="37">
        <v>226.1</v>
      </c>
      <c r="BU24" s="37"/>
      <c r="BV24" s="21" t="s">
        <v>128</v>
      </c>
      <c r="BW24" s="37">
        <v>0</v>
      </c>
      <c r="BX24" s="37">
        <v>0</v>
      </c>
      <c r="BY24" s="37">
        <v>0</v>
      </c>
      <c r="BZ24" s="37">
        <v>0</v>
      </c>
      <c r="CA24" s="37">
        <v>0</v>
      </c>
      <c r="CB24" s="37">
        <v>0</v>
      </c>
      <c r="CC24" s="37">
        <v>0</v>
      </c>
      <c r="CD24" s="37">
        <v>0</v>
      </c>
      <c r="CE24" s="37">
        <v>0</v>
      </c>
      <c r="CF24" s="37">
        <v>0</v>
      </c>
      <c r="CG24" s="37">
        <v>0</v>
      </c>
      <c r="CH24" s="37">
        <v>0</v>
      </c>
      <c r="CI24" s="37">
        <v>0</v>
      </c>
      <c r="CJ24" s="37">
        <v>0</v>
      </c>
      <c r="CK24" s="37">
        <v>0</v>
      </c>
      <c r="CL24" s="37">
        <v>0</v>
      </c>
      <c r="CM24" s="37">
        <v>4.5</v>
      </c>
      <c r="CN24" s="37">
        <v>9.5</v>
      </c>
      <c r="CO24" s="37">
        <v>14.5</v>
      </c>
      <c r="CP24" s="37">
        <v>19.2</v>
      </c>
      <c r="CQ24" s="37">
        <v>23.7</v>
      </c>
      <c r="CS24" s="37"/>
      <c r="CT24" s="21" t="s">
        <v>128</v>
      </c>
      <c r="CU24" s="37">
        <v>0</v>
      </c>
      <c r="CV24" s="37">
        <v>0</v>
      </c>
      <c r="CW24" s="37">
        <v>0</v>
      </c>
      <c r="CX24" s="37">
        <v>0</v>
      </c>
      <c r="CY24" s="37">
        <v>0</v>
      </c>
      <c r="CZ24" s="37">
        <v>0</v>
      </c>
      <c r="DA24" s="37">
        <v>0</v>
      </c>
      <c r="DB24" s="37">
        <v>0</v>
      </c>
      <c r="DC24" s="37">
        <v>0</v>
      </c>
      <c r="DD24" s="37">
        <v>0</v>
      </c>
      <c r="DE24" s="37">
        <v>0</v>
      </c>
      <c r="DF24" s="37">
        <v>0</v>
      </c>
      <c r="DG24" s="37">
        <v>0</v>
      </c>
      <c r="DH24" s="37">
        <v>0</v>
      </c>
      <c r="DI24" s="37">
        <v>0</v>
      </c>
      <c r="DJ24" s="37">
        <v>0</v>
      </c>
      <c r="DK24" s="37">
        <v>5.4</v>
      </c>
      <c r="DL24" s="37">
        <v>11.3</v>
      </c>
      <c r="DM24" s="37">
        <v>16.2</v>
      </c>
      <c r="DN24" s="37">
        <v>20.3</v>
      </c>
      <c r="DO24" s="37">
        <v>24.4</v>
      </c>
      <c r="DQ24" s="37"/>
      <c r="DR24" s="21" t="s">
        <v>128</v>
      </c>
      <c r="DS24" s="37">
        <v>0</v>
      </c>
      <c r="DT24" s="37">
        <v>0</v>
      </c>
      <c r="DU24" s="37">
        <v>0</v>
      </c>
      <c r="DV24" s="37">
        <v>0</v>
      </c>
      <c r="DW24" s="37">
        <v>0</v>
      </c>
      <c r="DX24" s="37">
        <v>0</v>
      </c>
      <c r="DY24" s="37">
        <v>0</v>
      </c>
      <c r="DZ24" s="37">
        <v>0</v>
      </c>
      <c r="EA24" s="37">
        <v>0</v>
      </c>
      <c r="EB24" s="37">
        <v>0</v>
      </c>
      <c r="EC24" s="37">
        <v>0</v>
      </c>
      <c r="ED24" s="37">
        <v>0</v>
      </c>
      <c r="EE24" s="37">
        <v>0</v>
      </c>
      <c r="EF24" s="37">
        <v>0</v>
      </c>
      <c r="EG24" s="37">
        <v>0</v>
      </c>
      <c r="EH24" s="37">
        <v>0</v>
      </c>
      <c r="EI24" s="37">
        <v>13.5</v>
      </c>
      <c r="EJ24" s="37">
        <v>26.6</v>
      </c>
      <c r="EK24" s="37">
        <v>40.5</v>
      </c>
      <c r="EL24" s="37">
        <v>52.3</v>
      </c>
      <c r="EM24" s="37">
        <v>63.8</v>
      </c>
      <c r="EO24" s="37"/>
      <c r="EP24" s="21" t="s">
        <v>128</v>
      </c>
      <c r="EQ24" s="37">
        <v>0</v>
      </c>
      <c r="ER24" s="37">
        <v>0</v>
      </c>
      <c r="ES24" s="37">
        <v>0</v>
      </c>
      <c r="ET24" s="37">
        <v>0</v>
      </c>
      <c r="EU24" s="37">
        <v>0</v>
      </c>
      <c r="EV24" s="37">
        <v>0</v>
      </c>
      <c r="EW24" s="37">
        <v>0</v>
      </c>
      <c r="EX24" s="37">
        <v>0</v>
      </c>
      <c r="EY24" s="37">
        <v>0</v>
      </c>
      <c r="EZ24" s="37">
        <v>0</v>
      </c>
      <c r="FA24" s="37">
        <v>0</v>
      </c>
      <c r="FB24" s="37">
        <v>0</v>
      </c>
      <c r="FC24" s="37">
        <v>0</v>
      </c>
      <c r="FD24" s="37">
        <v>0</v>
      </c>
      <c r="FE24" s="37">
        <v>0</v>
      </c>
      <c r="FF24" s="37">
        <v>0</v>
      </c>
      <c r="FG24" s="37">
        <v>13.1</v>
      </c>
      <c r="FH24" s="37">
        <v>27.2</v>
      </c>
      <c r="FI24" s="37">
        <v>41.8</v>
      </c>
      <c r="FJ24" s="37">
        <v>56.3</v>
      </c>
      <c r="FK24" s="37">
        <v>69.599999999999994</v>
      </c>
    </row>
    <row r="25" spans="1:167" ht="14.5">
      <c r="A25" s="206"/>
      <c r="B25" s="206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206"/>
      <c r="Z25" s="206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206"/>
      <c r="AX25" s="206"/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206"/>
      <c r="BV25" s="206"/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206"/>
      <c r="CT25" s="206"/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206"/>
      <c r="DR25" s="206"/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206"/>
      <c r="EP25" s="206"/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4.5">
      <c r="A26" s="37"/>
      <c r="B26" s="19" t="s">
        <v>16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Y26" s="37"/>
      <c r="Z26" s="19" t="s">
        <v>16</v>
      </c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W26" s="37"/>
      <c r="AX26" s="19" t="s">
        <v>16</v>
      </c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U26" s="37"/>
      <c r="BV26" s="19" t="s">
        <v>16</v>
      </c>
      <c r="BW26" s="37"/>
      <c r="BX26" s="37"/>
      <c r="BY26" s="37"/>
      <c r="BZ26" s="37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37"/>
      <c r="CM26" s="37"/>
      <c r="CN26" s="37"/>
      <c r="CO26" s="37"/>
      <c r="CP26" s="37"/>
      <c r="CQ26" s="37"/>
      <c r="CS26" s="37"/>
      <c r="CT26" s="19" t="s">
        <v>16</v>
      </c>
      <c r="CU26" s="37"/>
      <c r="CV26" s="37"/>
      <c r="CW26" s="37"/>
      <c r="CX26" s="37"/>
      <c r="CY26" s="37"/>
      <c r="CZ26" s="37"/>
      <c r="DA26" s="37"/>
      <c r="DB26" s="37"/>
      <c r="DC26" s="37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Q26" s="37"/>
      <c r="DR26" s="19" t="s">
        <v>16</v>
      </c>
      <c r="DS26" s="37"/>
      <c r="DT26" s="37"/>
      <c r="DU26" s="37"/>
      <c r="DV26" s="37"/>
      <c r="DW26" s="37"/>
      <c r="DX26" s="37"/>
      <c r="DY26" s="37"/>
      <c r="DZ26" s="37"/>
      <c r="EA26" s="37"/>
      <c r="EB26" s="37"/>
      <c r="EC26" s="37"/>
      <c r="ED26" s="37"/>
      <c r="EE26" s="37"/>
      <c r="EF26" s="37"/>
      <c r="EG26" s="37"/>
      <c r="EH26" s="37"/>
      <c r="EI26" s="37"/>
      <c r="EJ26" s="37"/>
      <c r="EK26" s="37"/>
      <c r="EL26" s="37"/>
      <c r="EM26" s="37"/>
      <c r="EO26" s="37"/>
      <c r="EP26" s="19" t="s">
        <v>16</v>
      </c>
      <c r="EQ26" s="37"/>
      <c r="ER26" s="37"/>
      <c r="ES26" s="37"/>
      <c r="ET26" s="37"/>
      <c r="EU26" s="37"/>
      <c r="EV26" s="37"/>
      <c r="EW26" s="37"/>
      <c r="EX26" s="37"/>
      <c r="EY26" s="37"/>
      <c r="EZ26" s="37"/>
      <c r="FA26" s="37"/>
      <c r="FB26" s="37"/>
      <c r="FC26" s="37"/>
      <c r="FD26" s="37"/>
      <c r="FE26" s="37"/>
      <c r="FF26" s="37"/>
      <c r="FG26" s="37"/>
      <c r="FH26" s="37"/>
      <c r="FI26" s="37"/>
      <c r="FJ26" s="37"/>
      <c r="FK26" s="37"/>
    </row>
    <row r="27" spans="1:167" ht="14.5">
      <c r="A27" s="37"/>
      <c r="B27" s="36" t="s">
        <v>119</v>
      </c>
      <c r="C27" s="37">
        <v>19.399999999999999</v>
      </c>
      <c r="D27" s="37">
        <v>18.899999999999999</v>
      </c>
      <c r="E27" s="37">
        <v>18.399999999999999</v>
      </c>
      <c r="F27" s="37">
        <v>17.899999999999999</v>
      </c>
      <c r="G27" s="37">
        <v>17.399999999999999</v>
      </c>
      <c r="H27" s="37">
        <v>16.899999999999999</v>
      </c>
      <c r="I27" s="37">
        <v>16.5</v>
      </c>
      <c r="J27" s="37">
        <v>16.100000000000001</v>
      </c>
      <c r="K27" s="37">
        <v>15.7</v>
      </c>
      <c r="L27" s="37">
        <v>15.3</v>
      </c>
      <c r="M27" s="37">
        <v>14.9</v>
      </c>
      <c r="N27" s="37">
        <v>14.6</v>
      </c>
      <c r="O27" s="37">
        <v>14.2</v>
      </c>
      <c r="P27" s="37">
        <v>13.9</v>
      </c>
      <c r="Q27" s="37">
        <v>13.6</v>
      </c>
      <c r="R27" s="37">
        <v>13.3</v>
      </c>
      <c r="S27" s="37">
        <v>13.1</v>
      </c>
      <c r="T27" s="37">
        <v>12.8</v>
      </c>
      <c r="U27" s="37">
        <v>12.6</v>
      </c>
      <c r="V27" s="37">
        <v>12.3</v>
      </c>
      <c r="W27" s="37">
        <v>12.1</v>
      </c>
      <c r="Y27" s="37"/>
      <c r="Z27" s="21" t="s">
        <v>119</v>
      </c>
      <c r="AA27" s="37">
        <v>17.100000000000001</v>
      </c>
      <c r="AB27" s="37">
        <v>16.8</v>
      </c>
      <c r="AC27" s="37">
        <v>16.5</v>
      </c>
      <c r="AD27" s="37">
        <v>16.100000000000001</v>
      </c>
      <c r="AE27" s="37">
        <v>15.7</v>
      </c>
      <c r="AF27" s="37">
        <v>15.4</v>
      </c>
      <c r="AG27" s="37">
        <v>15.1</v>
      </c>
      <c r="AH27" s="37">
        <v>14.8</v>
      </c>
      <c r="AI27" s="37">
        <v>14.5</v>
      </c>
      <c r="AJ27" s="37">
        <v>14.3</v>
      </c>
      <c r="AK27" s="37">
        <v>14</v>
      </c>
      <c r="AL27" s="37">
        <v>13.8</v>
      </c>
      <c r="AM27" s="37">
        <v>13.6</v>
      </c>
      <c r="AN27" s="37">
        <v>13.4</v>
      </c>
      <c r="AO27" s="37">
        <v>13.2</v>
      </c>
      <c r="AP27" s="37">
        <v>13.1</v>
      </c>
      <c r="AQ27" s="37">
        <v>12.9</v>
      </c>
      <c r="AR27" s="37">
        <v>12.8</v>
      </c>
      <c r="AS27" s="37">
        <v>12.6</v>
      </c>
      <c r="AT27" s="37">
        <v>12.5</v>
      </c>
      <c r="AU27" s="37">
        <v>12.3</v>
      </c>
      <c r="AW27" s="37"/>
      <c r="AX27" s="21" t="s">
        <v>119</v>
      </c>
      <c r="AY27" s="37">
        <v>17.5</v>
      </c>
      <c r="AZ27" s="37">
        <v>17.100000000000001</v>
      </c>
      <c r="BA27" s="37">
        <v>16.600000000000001</v>
      </c>
      <c r="BB27" s="37">
        <v>16.2</v>
      </c>
      <c r="BC27" s="37">
        <v>15.8</v>
      </c>
      <c r="BD27" s="37">
        <v>15.4</v>
      </c>
      <c r="BE27" s="37">
        <v>15.1</v>
      </c>
      <c r="BF27" s="37">
        <v>14.8</v>
      </c>
      <c r="BG27" s="37">
        <v>14.5</v>
      </c>
      <c r="BH27" s="37">
        <v>14.3</v>
      </c>
      <c r="BI27" s="37">
        <v>14</v>
      </c>
      <c r="BJ27" s="37">
        <v>13.8</v>
      </c>
      <c r="BK27" s="37">
        <v>13.5</v>
      </c>
      <c r="BL27" s="37">
        <v>13.3</v>
      </c>
      <c r="BM27" s="37">
        <v>13.1</v>
      </c>
      <c r="BN27" s="37">
        <v>12.9</v>
      </c>
      <c r="BO27" s="37">
        <v>12.7</v>
      </c>
      <c r="BP27" s="37">
        <v>12.5</v>
      </c>
      <c r="BQ27" s="37">
        <v>12.2</v>
      </c>
      <c r="BR27" s="37">
        <v>11.9</v>
      </c>
      <c r="BS27" s="37">
        <v>11.7</v>
      </c>
      <c r="BU27" s="37"/>
      <c r="BV27" s="21" t="s">
        <v>119</v>
      </c>
      <c r="BW27" s="37">
        <v>14.9</v>
      </c>
      <c r="BX27" s="37">
        <v>14.4</v>
      </c>
      <c r="BY27" s="37">
        <v>13.9</v>
      </c>
      <c r="BZ27" s="37">
        <v>13.4</v>
      </c>
      <c r="CA27" s="37">
        <v>12.9</v>
      </c>
      <c r="CB27" s="37">
        <v>12.3</v>
      </c>
      <c r="CC27" s="37">
        <v>11.9</v>
      </c>
      <c r="CD27" s="37">
        <v>11.4</v>
      </c>
      <c r="CE27" s="37">
        <v>11</v>
      </c>
      <c r="CF27" s="37">
        <v>10.6</v>
      </c>
      <c r="CG27" s="37">
        <v>10.1</v>
      </c>
      <c r="CH27" s="37">
        <v>9.8000000000000007</v>
      </c>
      <c r="CI27" s="37">
        <v>9.4</v>
      </c>
      <c r="CJ27" s="37">
        <v>9</v>
      </c>
      <c r="CK27" s="37">
        <v>8.6999999999999993</v>
      </c>
      <c r="CL27" s="37">
        <v>8.4</v>
      </c>
      <c r="CM27" s="37">
        <v>8.1</v>
      </c>
      <c r="CN27" s="37">
        <v>7.8</v>
      </c>
      <c r="CO27" s="37">
        <v>7.5</v>
      </c>
      <c r="CP27" s="37">
        <v>7.2</v>
      </c>
      <c r="CQ27" s="37">
        <v>7</v>
      </c>
      <c r="CS27" s="37"/>
      <c r="CT27" s="21" t="s">
        <v>119</v>
      </c>
      <c r="CU27" s="37">
        <v>17.399999999999999</v>
      </c>
      <c r="CV27" s="37">
        <v>16.899999999999999</v>
      </c>
      <c r="CW27" s="37">
        <v>16.5</v>
      </c>
      <c r="CX27" s="37">
        <v>16</v>
      </c>
      <c r="CY27" s="37">
        <v>15.6</v>
      </c>
      <c r="CZ27" s="37">
        <v>15.2</v>
      </c>
      <c r="DA27" s="37">
        <v>14.8</v>
      </c>
      <c r="DB27" s="37">
        <v>14.3</v>
      </c>
      <c r="DC27" s="37">
        <v>13.8</v>
      </c>
      <c r="DD27" s="37">
        <v>13.4</v>
      </c>
      <c r="DE27" s="37">
        <v>13</v>
      </c>
      <c r="DF27" s="37">
        <v>12.5</v>
      </c>
      <c r="DG27" s="37">
        <v>12.1</v>
      </c>
      <c r="DH27" s="37">
        <v>11.7</v>
      </c>
      <c r="DI27" s="37">
        <v>11.3</v>
      </c>
      <c r="DJ27" s="37">
        <v>11</v>
      </c>
      <c r="DK27" s="37">
        <v>10.7</v>
      </c>
      <c r="DL27" s="37">
        <v>10.4</v>
      </c>
      <c r="DM27" s="37">
        <v>10.1</v>
      </c>
      <c r="DN27" s="37">
        <v>9.8000000000000007</v>
      </c>
      <c r="DO27" s="37">
        <v>9.6</v>
      </c>
      <c r="DQ27" s="37"/>
      <c r="DR27" s="21" t="s">
        <v>119</v>
      </c>
      <c r="DS27" s="37">
        <v>7.3</v>
      </c>
      <c r="DT27" s="37">
        <v>7</v>
      </c>
      <c r="DU27" s="37">
        <v>6.7</v>
      </c>
      <c r="DV27" s="37">
        <v>6.4</v>
      </c>
      <c r="DW27" s="37">
        <v>6.2</v>
      </c>
      <c r="DX27" s="37">
        <v>5.9</v>
      </c>
      <c r="DY27" s="37">
        <v>5.6</v>
      </c>
      <c r="DZ27" s="37">
        <v>5.4</v>
      </c>
      <c r="EA27" s="37">
        <v>5.2</v>
      </c>
      <c r="EB27" s="37">
        <v>5</v>
      </c>
      <c r="EC27" s="37">
        <v>4.8</v>
      </c>
      <c r="ED27" s="37">
        <v>4.7</v>
      </c>
      <c r="EE27" s="37">
        <v>4.5</v>
      </c>
      <c r="EF27" s="37">
        <v>4.4000000000000004</v>
      </c>
      <c r="EG27" s="37">
        <v>4.2</v>
      </c>
      <c r="EH27" s="37">
        <v>4.0999999999999996</v>
      </c>
      <c r="EI27" s="37">
        <v>4</v>
      </c>
      <c r="EJ27" s="37">
        <v>3.9</v>
      </c>
      <c r="EK27" s="37">
        <v>3.8</v>
      </c>
      <c r="EL27" s="37">
        <v>3.7</v>
      </c>
      <c r="EM27" s="37">
        <v>3.6</v>
      </c>
      <c r="EO27" s="37"/>
      <c r="EP27" s="36" t="s">
        <v>119</v>
      </c>
      <c r="EQ27" s="37">
        <v>8.6999999999999993</v>
      </c>
      <c r="ER27" s="37">
        <v>8.5</v>
      </c>
      <c r="ES27" s="37">
        <v>8.1999999999999993</v>
      </c>
      <c r="ET27" s="37">
        <v>8</v>
      </c>
      <c r="EU27" s="37">
        <v>7.7</v>
      </c>
      <c r="EV27" s="37">
        <v>7.5</v>
      </c>
      <c r="EW27" s="37">
        <v>7.2</v>
      </c>
      <c r="EX27" s="37">
        <v>7</v>
      </c>
      <c r="EY27" s="37">
        <v>6.8</v>
      </c>
      <c r="EZ27" s="37">
        <v>6.6</v>
      </c>
      <c r="FA27" s="37">
        <v>6.4</v>
      </c>
      <c r="FB27" s="37">
        <v>6.2</v>
      </c>
      <c r="FC27" s="37">
        <v>6</v>
      </c>
      <c r="FD27" s="37">
        <v>5.8</v>
      </c>
      <c r="FE27" s="37">
        <v>5.7</v>
      </c>
      <c r="FF27" s="37">
        <v>5.5</v>
      </c>
      <c r="FG27" s="37">
        <v>5.4</v>
      </c>
      <c r="FH27" s="37">
        <v>5.2</v>
      </c>
      <c r="FI27" s="37">
        <v>5.0999999999999996</v>
      </c>
      <c r="FJ27" s="37">
        <v>4.9000000000000004</v>
      </c>
      <c r="FK27" s="37">
        <v>4.8</v>
      </c>
    </row>
    <row r="28" spans="1:167" ht="14.5">
      <c r="A28" s="37"/>
      <c r="B28" s="36" t="s">
        <v>120</v>
      </c>
      <c r="C28" s="37">
        <v>9.1</v>
      </c>
      <c r="D28" s="37">
        <v>8.8000000000000007</v>
      </c>
      <c r="E28" s="37">
        <v>8.6</v>
      </c>
      <c r="F28" s="37">
        <v>8.4</v>
      </c>
      <c r="G28" s="37">
        <v>8.1999999999999993</v>
      </c>
      <c r="H28" s="37">
        <v>7.9</v>
      </c>
      <c r="I28" s="37">
        <v>7.7</v>
      </c>
      <c r="J28" s="37">
        <v>7.6</v>
      </c>
      <c r="K28" s="37">
        <v>7.4</v>
      </c>
      <c r="L28" s="37">
        <v>7.2</v>
      </c>
      <c r="M28" s="37">
        <v>7</v>
      </c>
      <c r="N28" s="37">
        <v>6.9</v>
      </c>
      <c r="O28" s="37">
        <v>6.7</v>
      </c>
      <c r="P28" s="37">
        <v>6.5</v>
      </c>
      <c r="Q28" s="37">
        <v>6.4</v>
      </c>
      <c r="R28" s="37">
        <v>6.3</v>
      </c>
      <c r="S28" s="37">
        <v>6.2</v>
      </c>
      <c r="T28" s="37">
        <v>6</v>
      </c>
      <c r="U28" s="37">
        <v>5.9</v>
      </c>
      <c r="V28" s="37">
        <v>5.8</v>
      </c>
      <c r="W28" s="37">
        <v>5.7</v>
      </c>
      <c r="Y28" s="37"/>
      <c r="Z28" s="21" t="s">
        <v>120</v>
      </c>
      <c r="AA28" s="37">
        <v>11.1</v>
      </c>
      <c r="AB28" s="37">
        <v>10.9</v>
      </c>
      <c r="AC28" s="37">
        <v>10.6</v>
      </c>
      <c r="AD28" s="37">
        <v>10.4</v>
      </c>
      <c r="AE28" s="37">
        <v>10.1</v>
      </c>
      <c r="AF28" s="37">
        <v>9.9</v>
      </c>
      <c r="AG28" s="37">
        <v>9.6999999999999993</v>
      </c>
      <c r="AH28" s="37">
        <v>9.5</v>
      </c>
      <c r="AI28" s="37">
        <v>9.3000000000000007</v>
      </c>
      <c r="AJ28" s="37">
        <v>9.1999999999999993</v>
      </c>
      <c r="AK28" s="37">
        <v>9</v>
      </c>
      <c r="AL28" s="37">
        <v>8.9</v>
      </c>
      <c r="AM28" s="37">
        <v>8.6999999999999993</v>
      </c>
      <c r="AN28" s="37">
        <v>8.6</v>
      </c>
      <c r="AO28" s="37">
        <v>8.5</v>
      </c>
      <c r="AP28" s="37">
        <v>8.4</v>
      </c>
      <c r="AQ28" s="37">
        <v>8.3000000000000007</v>
      </c>
      <c r="AR28" s="37">
        <v>8.1999999999999993</v>
      </c>
      <c r="AS28" s="37">
        <v>8.1</v>
      </c>
      <c r="AT28" s="37">
        <v>8</v>
      </c>
      <c r="AU28" s="37">
        <v>7.9</v>
      </c>
      <c r="AW28" s="37"/>
      <c r="AX28" s="21" t="s">
        <v>120</v>
      </c>
      <c r="AY28" s="37">
        <v>11.3</v>
      </c>
      <c r="AZ28" s="37">
        <v>11.1</v>
      </c>
      <c r="BA28" s="37">
        <v>10.8</v>
      </c>
      <c r="BB28" s="37">
        <v>10.6</v>
      </c>
      <c r="BC28" s="37">
        <v>10.3</v>
      </c>
      <c r="BD28" s="37">
        <v>10.1</v>
      </c>
      <c r="BE28" s="37">
        <v>9.9</v>
      </c>
      <c r="BF28" s="37">
        <v>9.6999999999999993</v>
      </c>
      <c r="BG28" s="37">
        <v>9.5</v>
      </c>
      <c r="BH28" s="37">
        <v>9.4</v>
      </c>
      <c r="BI28" s="37">
        <v>9.1999999999999993</v>
      </c>
      <c r="BJ28" s="37">
        <v>9.1</v>
      </c>
      <c r="BK28" s="37">
        <v>8.9</v>
      </c>
      <c r="BL28" s="37">
        <v>8.8000000000000007</v>
      </c>
      <c r="BM28" s="37">
        <v>8.6999999999999993</v>
      </c>
      <c r="BN28" s="37">
        <v>8.6</v>
      </c>
      <c r="BO28" s="37">
        <v>8.4</v>
      </c>
      <c r="BP28" s="37">
        <v>8.3000000000000007</v>
      </c>
      <c r="BQ28" s="37">
        <v>8.1</v>
      </c>
      <c r="BR28" s="37">
        <v>8</v>
      </c>
      <c r="BS28" s="37">
        <v>7.8</v>
      </c>
      <c r="BU28" s="37"/>
      <c r="BV28" s="21" t="s">
        <v>120</v>
      </c>
      <c r="BW28" s="37">
        <v>13.7</v>
      </c>
      <c r="BX28" s="37">
        <v>13.5</v>
      </c>
      <c r="BY28" s="37">
        <v>13.3</v>
      </c>
      <c r="BZ28" s="37">
        <v>13</v>
      </c>
      <c r="CA28" s="37">
        <v>12.8</v>
      </c>
      <c r="CB28" s="37">
        <v>12.5</v>
      </c>
      <c r="CC28" s="37">
        <v>12.3</v>
      </c>
      <c r="CD28" s="37">
        <v>12.1</v>
      </c>
      <c r="CE28" s="37">
        <v>11.8</v>
      </c>
      <c r="CF28" s="37">
        <v>11.6</v>
      </c>
      <c r="CG28" s="37">
        <v>11.4</v>
      </c>
      <c r="CH28" s="37">
        <v>11.2</v>
      </c>
      <c r="CI28" s="37">
        <v>11</v>
      </c>
      <c r="CJ28" s="37">
        <v>10.8</v>
      </c>
      <c r="CK28" s="37">
        <v>10.6</v>
      </c>
      <c r="CL28" s="37">
        <v>10.4</v>
      </c>
      <c r="CM28" s="37">
        <v>10.3</v>
      </c>
      <c r="CN28" s="37">
        <v>10.1</v>
      </c>
      <c r="CO28" s="37">
        <v>9.9</v>
      </c>
      <c r="CP28" s="37">
        <v>9.8000000000000007</v>
      </c>
      <c r="CQ28" s="37">
        <v>9.6</v>
      </c>
      <c r="CS28" s="37"/>
      <c r="CT28" s="21" t="s">
        <v>120</v>
      </c>
      <c r="CU28" s="37">
        <v>13</v>
      </c>
      <c r="CV28" s="37">
        <v>12.8</v>
      </c>
      <c r="CW28" s="37">
        <v>12.6</v>
      </c>
      <c r="CX28" s="37">
        <v>12.4</v>
      </c>
      <c r="CY28" s="37">
        <v>12.2</v>
      </c>
      <c r="CZ28" s="37">
        <v>11.9</v>
      </c>
      <c r="DA28" s="37">
        <v>11.7</v>
      </c>
      <c r="DB28" s="37">
        <v>11.5</v>
      </c>
      <c r="DC28" s="37">
        <v>11.2</v>
      </c>
      <c r="DD28" s="37">
        <v>10.9</v>
      </c>
      <c r="DE28" s="37">
        <v>10.7</v>
      </c>
      <c r="DF28" s="37">
        <v>10.4</v>
      </c>
      <c r="DG28" s="37">
        <v>10.199999999999999</v>
      </c>
      <c r="DH28" s="37">
        <v>9.9</v>
      </c>
      <c r="DI28" s="37">
        <v>9.6999999999999993</v>
      </c>
      <c r="DJ28" s="37">
        <v>9.5</v>
      </c>
      <c r="DK28" s="37">
        <v>9.3000000000000007</v>
      </c>
      <c r="DL28" s="37">
        <v>9.1</v>
      </c>
      <c r="DM28" s="37">
        <v>9</v>
      </c>
      <c r="DN28" s="37">
        <v>8.8000000000000007</v>
      </c>
      <c r="DO28" s="37">
        <v>8.6999999999999993</v>
      </c>
      <c r="DQ28" s="37"/>
      <c r="DR28" s="21" t="s">
        <v>120</v>
      </c>
      <c r="DS28" s="37">
        <v>9.9</v>
      </c>
      <c r="DT28" s="37">
        <v>9.6</v>
      </c>
      <c r="DU28" s="37">
        <v>9.3000000000000007</v>
      </c>
      <c r="DV28" s="37">
        <v>9</v>
      </c>
      <c r="DW28" s="37">
        <v>8.6999999999999993</v>
      </c>
      <c r="DX28" s="37">
        <v>8.4</v>
      </c>
      <c r="DY28" s="37">
        <v>8.1</v>
      </c>
      <c r="DZ28" s="37">
        <v>7.8</v>
      </c>
      <c r="EA28" s="37">
        <v>7.6</v>
      </c>
      <c r="EB28" s="37">
        <v>7.4</v>
      </c>
      <c r="EC28" s="37">
        <v>7.3</v>
      </c>
      <c r="ED28" s="37">
        <v>7.1</v>
      </c>
      <c r="EE28" s="37">
        <v>7</v>
      </c>
      <c r="EF28" s="37">
        <v>6.8</v>
      </c>
      <c r="EG28" s="37">
        <v>6.6</v>
      </c>
      <c r="EH28" s="37">
        <v>6.5</v>
      </c>
      <c r="EI28" s="37">
        <v>6.4</v>
      </c>
      <c r="EJ28" s="37">
        <v>6.3</v>
      </c>
      <c r="EK28" s="37">
        <v>6.2</v>
      </c>
      <c r="EL28" s="37">
        <v>6.1</v>
      </c>
      <c r="EM28" s="37">
        <v>6</v>
      </c>
      <c r="EO28" s="37"/>
      <c r="EP28" s="36" t="s">
        <v>120</v>
      </c>
      <c r="EQ28" s="37">
        <v>9.1999999999999993</v>
      </c>
      <c r="ER28" s="37">
        <v>9</v>
      </c>
      <c r="ES28" s="37">
        <v>8.8000000000000007</v>
      </c>
      <c r="ET28" s="37">
        <v>8.6</v>
      </c>
      <c r="EU28" s="37">
        <v>8.4</v>
      </c>
      <c r="EV28" s="37">
        <v>8.1999999999999993</v>
      </c>
      <c r="EW28" s="37">
        <v>8</v>
      </c>
      <c r="EX28" s="37">
        <v>7.7</v>
      </c>
      <c r="EY28" s="37">
        <v>7.6</v>
      </c>
      <c r="EZ28" s="37">
        <v>7.4</v>
      </c>
      <c r="FA28" s="37">
        <v>7.2</v>
      </c>
      <c r="FB28" s="37">
        <v>7.1</v>
      </c>
      <c r="FC28" s="37">
        <v>6.9</v>
      </c>
      <c r="FD28" s="37">
        <v>6.8</v>
      </c>
      <c r="FE28" s="37">
        <v>6.6</v>
      </c>
      <c r="FF28" s="37">
        <v>6.5</v>
      </c>
      <c r="FG28" s="37">
        <v>6.4</v>
      </c>
      <c r="FH28" s="37">
        <v>6.2</v>
      </c>
      <c r="FI28" s="37">
        <v>6.1</v>
      </c>
      <c r="FJ28" s="37">
        <v>5.9</v>
      </c>
      <c r="FK28" s="37">
        <v>5.8</v>
      </c>
    </row>
    <row r="29" spans="1:167" ht="14.5">
      <c r="A29" s="37"/>
      <c r="B29" s="36" t="s">
        <v>121</v>
      </c>
      <c r="C29" s="37">
        <v>18.899999999999999</v>
      </c>
      <c r="D29" s="37">
        <v>18.5</v>
      </c>
      <c r="E29" s="37">
        <v>18</v>
      </c>
      <c r="F29" s="37">
        <v>17.5</v>
      </c>
      <c r="G29" s="37">
        <v>17.100000000000001</v>
      </c>
      <c r="H29" s="37">
        <v>16.600000000000001</v>
      </c>
      <c r="I29" s="37">
        <v>16.2</v>
      </c>
      <c r="J29" s="37">
        <v>15.9</v>
      </c>
      <c r="K29" s="37">
        <v>15.5</v>
      </c>
      <c r="L29" s="37">
        <v>15.1</v>
      </c>
      <c r="M29" s="37">
        <v>14.7</v>
      </c>
      <c r="N29" s="37">
        <v>14.4</v>
      </c>
      <c r="O29" s="37">
        <v>14.1</v>
      </c>
      <c r="P29" s="37">
        <v>13.8</v>
      </c>
      <c r="Q29" s="37">
        <v>13.5</v>
      </c>
      <c r="R29" s="37">
        <v>13.2</v>
      </c>
      <c r="S29" s="37">
        <v>13</v>
      </c>
      <c r="T29" s="37">
        <v>12.8</v>
      </c>
      <c r="U29" s="37">
        <v>12.5</v>
      </c>
      <c r="V29" s="37">
        <v>12.3</v>
      </c>
      <c r="W29" s="37">
        <v>12</v>
      </c>
      <c r="Y29" s="37"/>
      <c r="Z29" s="21" t="s">
        <v>121</v>
      </c>
      <c r="AA29" s="37">
        <v>20.6</v>
      </c>
      <c r="AB29" s="37">
        <v>20.3</v>
      </c>
      <c r="AC29" s="37">
        <v>19.899999999999999</v>
      </c>
      <c r="AD29" s="37">
        <v>19.399999999999999</v>
      </c>
      <c r="AE29" s="37">
        <v>19</v>
      </c>
      <c r="AF29" s="37">
        <v>18.600000000000001</v>
      </c>
      <c r="AG29" s="37">
        <v>18.2</v>
      </c>
      <c r="AH29" s="37">
        <v>17.899999999999999</v>
      </c>
      <c r="AI29" s="37">
        <v>17.600000000000001</v>
      </c>
      <c r="AJ29" s="37">
        <v>17.3</v>
      </c>
      <c r="AK29" s="37">
        <v>17</v>
      </c>
      <c r="AL29" s="37">
        <v>16.8</v>
      </c>
      <c r="AM29" s="37">
        <v>16.5</v>
      </c>
      <c r="AN29" s="37">
        <v>16.3</v>
      </c>
      <c r="AO29" s="37">
        <v>16.100000000000001</v>
      </c>
      <c r="AP29" s="37">
        <v>16</v>
      </c>
      <c r="AQ29" s="37">
        <v>15.8</v>
      </c>
      <c r="AR29" s="37">
        <v>15.6</v>
      </c>
      <c r="AS29" s="37">
        <v>15.5</v>
      </c>
      <c r="AT29" s="37">
        <v>15.3</v>
      </c>
      <c r="AU29" s="37">
        <v>15.1</v>
      </c>
      <c r="AW29" s="37"/>
      <c r="AX29" s="21" t="s">
        <v>121</v>
      </c>
      <c r="AY29" s="37">
        <v>23.5</v>
      </c>
      <c r="AZ29" s="37">
        <v>23.1</v>
      </c>
      <c r="BA29" s="37">
        <v>22.6</v>
      </c>
      <c r="BB29" s="37">
        <v>22.2</v>
      </c>
      <c r="BC29" s="37">
        <v>21.7</v>
      </c>
      <c r="BD29" s="37">
        <v>21.3</v>
      </c>
      <c r="BE29" s="37">
        <v>21</v>
      </c>
      <c r="BF29" s="37">
        <v>20.6</v>
      </c>
      <c r="BG29" s="37">
        <v>20.3</v>
      </c>
      <c r="BH29" s="37">
        <v>20.100000000000001</v>
      </c>
      <c r="BI29" s="37">
        <v>19.899999999999999</v>
      </c>
      <c r="BJ29" s="37">
        <v>19.7</v>
      </c>
      <c r="BK29" s="37">
        <v>19.399999999999999</v>
      </c>
      <c r="BL29" s="37">
        <v>19.2</v>
      </c>
      <c r="BM29" s="37">
        <v>19</v>
      </c>
      <c r="BN29" s="37">
        <v>18.899999999999999</v>
      </c>
      <c r="BO29" s="37">
        <v>18.600000000000001</v>
      </c>
      <c r="BP29" s="37">
        <v>18.399999999999999</v>
      </c>
      <c r="BQ29" s="37">
        <v>18.100000000000001</v>
      </c>
      <c r="BR29" s="37">
        <v>17.7</v>
      </c>
      <c r="BS29" s="37">
        <v>17.5</v>
      </c>
      <c r="BU29" s="37"/>
      <c r="BV29" s="21" t="s">
        <v>121</v>
      </c>
      <c r="BW29" s="37">
        <v>22.1</v>
      </c>
      <c r="BX29" s="37">
        <v>21.7</v>
      </c>
      <c r="BY29" s="37">
        <v>21.3</v>
      </c>
      <c r="BZ29" s="37">
        <v>20.9</v>
      </c>
      <c r="CA29" s="37">
        <v>20.5</v>
      </c>
      <c r="CB29" s="37">
        <v>20.100000000000001</v>
      </c>
      <c r="CC29" s="37">
        <v>19.7</v>
      </c>
      <c r="CD29" s="37">
        <v>19.3</v>
      </c>
      <c r="CE29" s="37">
        <v>19</v>
      </c>
      <c r="CF29" s="37">
        <v>18.600000000000001</v>
      </c>
      <c r="CG29" s="37">
        <v>18.2</v>
      </c>
      <c r="CH29" s="37">
        <v>17.899999999999999</v>
      </c>
      <c r="CI29" s="37">
        <v>17.600000000000001</v>
      </c>
      <c r="CJ29" s="37">
        <v>17.2</v>
      </c>
      <c r="CK29" s="37">
        <v>16.899999999999999</v>
      </c>
      <c r="CL29" s="37">
        <v>16.600000000000001</v>
      </c>
      <c r="CM29" s="37">
        <v>16.399999999999999</v>
      </c>
      <c r="CN29" s="37">
        <v>16.100000000000001</v>
      </c>
      <c r="CO29" s="37">
        <v>15.8</v>
      </c>
      <c r="CP29" s="37">
        <v>15.6</v>
      </c>
      <c r="CQ29" s="37">
        <v>15.3</v>
      </c>
      <c r="CS29" s="37"/>
      <c r="CT29" s="21" t="s">
        <v>121</v>
      </c>
      <c r="CU29" s="37">
        <v>24.2</v>
      </c>
      <c r="CV29" s="37">
        <v>23.7</v>
      </c>
      <c r="CW29" s="37">
        <v>23.2</v>
      </c>
      <c r="CX29" s="37">
        <v>22.7</v>
      </c>
      <c r="CY29" s="37">
        <v>22.2</v>
      </c>
      <c r="CZ29" s="37">
        <v>21.7</v>
      </c>
      <c r="DA29" s="37">
        <v>21.2</v>
      </c>
      <c r="DB29" s="37">
        <v>20.7</v>
      </c>
      <c r="DC29" s="37">
        <v>20.100000000000001</v>
      </c>
      <c r="DD29" s="37">
        <v>19.600000000000001</v>
      </c>
      <c r="DE29" s="37">
        <v>19.100000000000001</v>
      </c>
      <c r="DF29" s="37">
        <v>18.5</v>
      </c>
      <c r="DG29" s="37">
        <v>18</v>
      </c>
      <c r="DH29" s="37">
        <v>17.5</v>
      </c>
      <c r="DI29" s="37">
        <v>17</v>
      </c>
      <c r="DJ29" s="37">
        <v>16.600000000000001</v>
      </c>
      <c r="DK29" s="37">
        <v>16.2</v>
      </c>
      <c r="DL29" s="37">
        <v>15.8</v>
      </c>
      <c r="DM29" s="37">
        <v>15.5</v>
      </c>
      <c r="DN29" s="37">
        <v>15.2</v>
      </c>
      <c r="DO29" s="37">
        <v>14.9</v>
      </c>
      <c r="DQ29" s="37"/>
      <c r="DR29" s="21" t="s">
        <v>121</v>
      </c>
      <c r="DS29" s="37">
        <v>27.3</v>
      </c>
      <c r="DT29" s="37">
        <v>26.6</v>
      </c>
      <c r="DU29" s="37">
        <v>25.8</v>
      </c>
      <c r="DV29" s="37">
        <v>25</v>
      </c>
      <c r="DW29" s="37">
        <v>24.3</v>
      </c>
      <c r="DX29" s="37">
        <v>23.6</v>
      </c>
      <c r="DY29" s="37">
        <v>22.8</v>
      </c>
      <c r="DZ29" s="37">
        <v>22.1</v>
      </c>
      <c r="EA29" s="37">
        <v>21.5</v>
      </c>
      <c r="EB29" s="37">
        <v>21.1</v>
      </c>
      <c r="EC29" s="37">
        <v>20.7</v>
      </c>
      <c r="ED29" s="37">
        <v>20.3</v>
      </c>
      <c r="EE29" s="37">
        <v>20</v>
      </c>
      <c r="EF29" s="37">
        <v>19.600000000000001</v>
      </c>
      <c r="EG29" s="37">
        <v>19.2</v>
      </c>
      <c r="EH29" s="37">
        <v>18.8</v>
      </c>
      <c r="EI29" s="37">
        <v>18.600000000000001</v>
      </c>
      <c r="EJ29" s="37">
        <v>18.3</v>
      </c>
      <c r="EK29" s="37">
        <v>18</v>
      </c>
      <c r="EL29" s="37">
        <v>17.8</v>
      </c>
      <c r="EM29" s="37">
        <v>17.600000000000001</v>
      </c>
      <c r="EO29" s="37"/>
      <c r="EP29" s="36" t="s">
        <v>121</v>
      </c>
      <c r="EQ29" s="37">
        <v>27.4</v>
      </c>
      <c r="ER29" s="37">
        <v>27</v>
      </c>
      <c r="ES29" s="37">
        <v>26.5</v>
      </c>
      <c r="ET29" s="37">
        <v>26</v>
      </c>
      <c r="EU29" s="37">
        <v>25.4</v>
      </c>
      <c r="EV29" s="37">
        <v>24.9</v>
      </c>
      <c r="EW29" s="37">
        <v>24.3</v>
      </c>
      <c r="EX29" s="37">
        <v>23.8</v>
      </c>
      <c r="EY29" s="37">
        <v>23.3</v>
      </c>
      <c r="EZ29" s="37">
        <v>22.9</v>
      </c>
      <c r="FA29" s="37">
        <v>22.5</v>
      </c>
      <c r="FB29" s="37">
        <v>22.1</v>
      </c>
      <c r="FC29" s="37">
        <v>21.7</v>
      </c>
      <c r="FD29" s="37">
        <v>21.3</v>
      </c>
      <c r="FE29" s="37">
        <v>21</v>
      </c>
      <c r="FF29" s="37">
        <v>20.6</v>
      </c>
      <c r="FG29" s="37">
        <v>20.3</v>
      </c>
      <c r="FH29" s="37">
        <v>19.899999999999999</v>
      </c>
      <c r="FI29" s="37">
        <v>19.600000000000001</v>
      </c>
      <c r="FJ29" s="37">
        <v>19.2</v>
      </c>
      <c r="FK29" s="37">
        <v>18.899999999999999</v>
      </c>
    </row>
    <row r="30" spans="1:167" ht="14.5">
      <c r="A30" s="37"/>
      <c r="B30" s="36" t="s">
        <v>122</v>
      </c>
      <c r="C30" s="37">
        <v>13.2</v>
      </c>
      <c r="D30" s="37">
        <v>12.9</v>
      </c>
      <c r="E30" s="37">
        <v>12.6</v>
      </c>
      <c r="F30" s="37">
        <v>12.3</v>
      </c>
      <c r="G30" s="37">
        <v>12</v>
      </c>
      <c r="H30" s="37">
        <v>11.7</v>
      </c>
      <c r="I30" s="37">
        <v>11.5</v>
      </c>
      <c r="J30" s="37">
        <v>11.2</v>
      </c>
      <c r="K30" s="37">
        <v>11</v>
      </c>
      <c r="L30" s="37">
        <v>10.7</v>
      </c>
      <c r="M30" s="37">
        <v>10.5</v>
      </c>
      <c r="N30" s="37">
        <v>10.3</v>
      </c>
      <c r="O30" s="37">
        <v>10.1</v>
      </c>
      <c r="P30" s="37">
        <v>9.9</v>
      </c>
      <c r="Q30" s="37">
        <v>9.6999999999999993</v>
      </c>
      <c r="R30" s="37">
        <v>9.6</v>
      </c>
      <c r="S30" s="37">
        <v>9.4</v>
      </c>
      <c r="T30" s="37">
        <v>9.1999999999999993</v>
      </c>
      <c r="U30" s="37">
        <v>9.1</v>
      </c>
      <c r="V30" s="37">
        <v>8.9</v>
      </c>
      <c r="W30" s="37">
        <v>8.8000000000000007</v>
      </c>
      <c r="Y30" s="37"/>
      <c r="Z30" s="21" t="s">
        <v>122</v>
      </c>
      <c r="AA30" s="37">
        <v>13.6</v>
      </c>
      <c r="AB30" s="37">
        <v>13.4</v>
      </c>
      <c r="AC30" s="37">
        <v>13.2</v>
      </c>
      <c r="AD30" s="37">
        <v>12.9</v>
      </c>
      <c r="AE30" s="37">
        <v>12.6</v>
      </c>
      <c r="AF30" s="37">
        <v>12.4</v>
      </c>
      <c r="AG30" s="37">
        <v>12.2</v>
      </c>
      <c r="AH30" s="37">
        <v>11.9</v>
      </c>
      <c r="AI30" s="37">
        <v>11.8</v>
      </c>
      <c r="AJ30" s="37">
        <v>11.6</v>
      </c>
      <c r="AK30" s="37">
        <v>11.4</v>
      </c>
      <c r="AL30" s="37">
        <v>11.3</v>
      </c>
      <c r="AM30" s="37">
        <v>11.1</v>
      </c>
      <c r="AN30" s="37">
        <v>11</v>
      </c>
      <c r="AO30" s="37">
        <v>10.9</v>
      </c>
      <c r="AP30" s="37">
        <v>10.8</v>
      </c>
      <c r="AQ30" s="37">
        <v>10.7</v>
      </c>
      <c r="AR30" s="37">
        <v>10.6</v>
      </c>
      <c r="AS30" s="37">
        <v>10.5</v>
      </c>
      <c r="AT30" s="37">
        <v>10.4</v>
      </c>
      <c r="AU30" s="37">
        <v>10.3</v>
      </c>
      <c r="AW30" s="37"/>
      <c r="AX30" s="21" t="s">
        <v>122</v>
      </c>
      <c r="AY30" s="37">
        <v>12.6</v>
      </c>
      <c r="AZ30" s="37">
        <v>12.4</v>
      </c>
      <c r="BA30" s="37">
        <v>12.2</v>
      </c>
      <c r="BB30" s="37">
        <v>11.9</v>
      </c>
      <c r="BC30" s="37">
        <v>11.7</v>
      </c>
      <c r="BD30" s="37">
        <v>11.5</v>
      </c>
      <c r="BE30" s="37">
        <v>11.3</v>
      </c>
      <c r="BF30" s="37">
        <v>11.1</v>
      </c>
      <c r="BG30" s="37">
        <v>11</v>
      </c>
      <c r="BH30" s="37">
        <v>10.9</v>
      </c>
      <c r="BI30" s="37">
        <v>10.8</v>
      </c>
      <c r="BJ30" s="37">
        <v>10.6</v>
      </c>
      <c r="BK30" s="37">
        <v>10.5</v>
      </c>
      <c r="BL30" s="37">
        <v>10.4</v>
      </c>
      <c r="BM30" s="37">
        <v>10.3</v>
      </c>
      <c r="BN30" s="37">
        <v>10.199999999999999</v>
      </c>
      <c r="BO30" s="37">
        <v>10.1</v>
      </c>
      <c r="BP30" s="37">
        <v>10</v>
      </c>
      <c r="BQ30" s="37">
        <v>9.8000000000000007</v>
      </c>
      <c r="BR30" s="37">
        <v>9.6999999999999993</v>
      </c>
      <c r="BS30" s="37">
        <v>9.5</v>
      </c>
      <c r="BU30" s="37"/>
      <c r="BV30" s="21" t="s">
        <v>122</v>
      </c>
      <c r="BW30" s="37">
        <v>13.5</v>
      </c>
      <c r="BX30" s="37">
        <v>13.3</v>
      </c>
      <c r="BY30" s="37">
        <v>13.1</v>
      </c>
      <c r="BZ30" s="37">
        <v>12.9</v>
      </c>
      <c r="CA30" s="37">
        <v>12.6</v>
      </c>
      <c r="CB30" s="37">
        <v>12.4</v>
      </c>
      <c r="CC30" s="37">
        <v>12.2</v>
      </c>
      <c r="CD30" s="37">
        <v>12</v>
      </c>
      <c r="CE30" s="37">
        <v>11.8</v>
      </c>
      <c r="CF30" s="37">
        <v>11.6</v>
      </c>
      <c r="CG30" s="37">
        <v>11.4</v>
      </c>
      <c r="CH30" s="37">
        <v>11.2</v>
      </c>
      <c r="CI30" s="37">
        <v>11</v>
      </c>
      <c r="CJ30" s="37">
        <v>10.8</v>
      </c>
      <c r="CK30" s="37">
        <v>10.6</v>
      </c>
      <c r="CL30" s="37">
        <v>10.4</v>
      </c>
      <c r="CM30" s="37">
        <v>10.3</v>
      </c>
      <c r="CN30" s="37">
        <v>10.1</v>
      </c>
      <c r="CO30" s="37">
        <v>10</v>
      </c>
      <c r="CP30" s="37">
        <v>9.9</v>
      </c>
      <c r="CQ30" s="37">
        <v>9.6999999999999993</v>
      </c>
      <c r="CS30" s="37"/>
      <c r="CT30" s="21" t="s">
        <v>122</v>
      </c>
      <c r="CU30" s="37">
        <v>16.399999999999999</v>
      </c>
      <c r="CV30" s="37">
        <v>16.100000000000001</v>
      </c>
      <c r="CW30" s="37">
        <v>15.8</v>
      </c>
      <c r="CX30" s="37">
        <v>15.5</v>
      </c>
      <c r="CY30" s="37">
        <v>15.2</v>
      </c>
      <c r="CZ30" s="37">
        <v>14.9</v>
      </c>
      <c r="DA30" s="37">
        <v>14.6</v>
      </c>
      <c r="DB30" s="37">
        <v>14.3</v>
      </c>
      <c r="DC30" s="37">
        <v>13.9</v>
      </c>
      <c r="DD30" s="37">
        <v>13.6</v>
      </c>
      <c r="DE30" s="37">
        <v>13.3</v>
      </c>
      <c r="DF30" s="37">
        <v>13</v>
      </c>
      <c r="DG30" s="37">
        <v>12.7</v>
      </c>
      <c r="DH30" s="37">
        <v>12.4</v>
      </c>
      <c r="DI30" s="37">
        <v>12.1</v>
      </c>
      <c r="DJ30" s="37">
        <v>11.8</v>
      </c>
      <c r="DK30" s="37">
        <v>11.6</v>
      </c>
      <c r="DL30" s="37">
        <v>11.3</v>
      </c>
      <c r="DM30" s="37">
        <v>11.1</v>
      </c>
      <c r="DN30" s="37">
        <v>10.9</v>
      </c>
      <c r="DO30" s="37">
        <v>10.7</v>
      </c>
      <c r="DQ30" s="37"/>
      <c r="DR30" s="21" t="s">
        <v>122</v>
      </c>
      <c r="DS30" s="37">
        <v>20.8</v>
      </c>
      <c r="DT30" s="37">
        <v>20.3</v>
      </c>
      <c r="DU30" s="37">
        <v>19.7</v>
      </c>
      <c r="DV30" s="37">
        <v>19.100000000000001</v>
      </c>
      <c r="DW30" s="37">
        <v>18.600000000000001</v>
      </c>
      <c r="DX30" s="37">
        <v>18.100000000000001</v>
      </c>
      <c r="DY30" s="37">
        <v>17.5</v>
      </c>
      <c r="DZ30" s="37">
        <v>16.899999999999999</v>
      </c>
      <c r="EA30" s="37">
        <v>16.5</v>
      </c>
      <c r="EB30" s="37">
        <v>16.2</v>
      </c>
      <c r="EC30" s="37">
        <v>15.9</v>
      </c>
      <c r="ED30" s="37">
        <v>15.6</v>
      </c>
      <c r="EE30" s="37">
        <v>15.4</v>
      </c>
      <c r="EF30" s="37">
        <v>15.1</v>
      </c>
      <c r="EG30" s="37">
        <v>14.8</v>
      </c>
      <c r="EH30" s="37">
        <v>14.5</v>
      </c>
      <c r="EI30" s="37">
        <v>14.3</v>
      </c>
      <c r="EJ30" s="37">
        <v>14.1</v>
      </c>
      <c r="EK30" s="37">
        <v>13.9</v>
      </c>
      <c r="EL30" s="37">
        <v>13.8</v>
      </c>
      <c r="EM30" s="37">
        <v>13.6</v>
      </c>
      <c r="EO30" s="37"/>
      <c r="EP30" s="36" t="s">
        <v>122</v>
      </c>
      <c r="EQ30" s="37">
        <v>18.5</v>
      </c>
      <c r="ER30" s="37">
        <v>18.2</v>
      </c>
      <c r="ES30" s="37">
        <v>17.899999999999999</v>
      </c>
      <c r="ET30" s="37">
        <v>17.600000000000001</v>
      </c>
      <c r="EU30" s="37">
        <v>17.3</v>
      </c>
      <c r="EV30" s="37">
        <v>17</v>
      </c>
      <c r="EW30" s="37">
        <v>16.600000000000001</v>
      </c>
      <c r="EX30" s="37">
        <v>16.3</v>
      </c>
      <c r="EY30" s="37">
        <v>16</v>
      </c>
      <c r="EZ30" s="37">
        <v>15.7</v>
      </c>
      <c r="FA30" s="37">
        <v>15.5</v>
      </c>
      <c r="FB30" s="37">
        <v>15.2</v>
      </c>
      <c r="FC30" s="37">
        <v>15</v>
      </c>
      <c r="FD30" s="37">
        <v>14.8</v>
      </c>
      <c r="FE30" s="37">
        <v>14.6</v>
      </c>
      <c r="FF30" s="37">
        <v>14.4</v>
      </c>
      <c r="FG30" s="37">
        <v>14.2</v>
      </c>
      <c r="FH30" s="37">
        <v>13.9</v>
      </c>
      <c r="FI30" s="37">
        <v>13.7</v>
      </c>
      <c r="FJ30" s="37">
        <v>13.5</v>
      </c>
      <c r="FK30" s="37">
        <v>13.3</v>
      </c>
    </row>
    <row r="31" spans="1:167" ht="14.5">
      <c r="A31" s="37"/>
      <c r="B31" s="36" t="s">
        <v>123</v>
      </c>
      <c r="C31" s="37">
        <v>28.8</v>
      </c>
      <c r="D31" s="37">
        <v>28.3</v>
      </c>
      <c r="E31" s="37">
        <v>27.8</v>
      </c>
      <c r="F31" s="37">
        <v>27.2</v>
      </c>
      <c r="G31" s="37">
        <v>26.7</v>
      </c>
      <c r="H31" s="37">
        <v>26.2</v>
      </c>
      <c r="I31" s="37">
        <v>25.7</v>
      </c>
      <c r="J31" s="37">
        <v>25.3</v>
      </c>
      <c r="K31" s="37">
        <v>24.8</v>
      </c>
      <c r="L31" s="37">
        <v>24.4</v>
      </c>
      <c r="M31" s="37">
        <v>24</v>
      </c>
      <c r="N31" s="37">
        <v>23.6</v>
      </c>
      <c r="O31" s="37">
        <v>23.2</v>
      </c>
      <c r="P31" s="37">
        <v>22.9</v>
      </c>
      <c r="Q31" s="37">
        <v>22.6</v>
      </c>
      <c r="R31" s="37">
        <v>22.3</v>
      </c>
      <c r="S31" s="37">
        <v>22</v>
      </c>
      <c r="T31" s="37">
        <v>21.7</v>
      </c>
      <c r="U31" s="37">
        <v>21.5</v>
      </c>
      <c r="V31" s="37">
        <v>21.2</v>
      </c>
      <c r="W31" s="37">
        <v>20.9</v>
      </c>
      <c r="Y31" s="37"/>
      <c r="Z31" s="21" t="s">
        <v>123</v>
      </c>
      <c r="AA31" s="37">
        <v>28.8</v>
      </c>
      <c r="AB31" s="37">
        <v>28.4</v>
      </c>
      <c r="AC31" s="37">
        <v>27.9</v>
      </c>
      <c r="AD31" s="37">
        <v>27.3</v>
      </c>
      <c r="AE31" s="37">
        <v>26.8</v>
      </c>
      <c r="AF31" s="37">
        <v>26.3</v>
      </c>
      <c r="AG31" s="37">
        <v>25.9</v>
      </c>
      <c r="AH31" s="37">
        <v>25.5</v>
      </c>
      <c r="AI31" s="37">
        <v>25.1</v>
      </c>
      <c r="AJ31" s="37">
        <v>24.8</v>
      </c>
      <c r="AK31" s="37">
        <v>24.5</v>
      </c>
      <c r="AL31" s="37">
        <v>24.2</v>
      </c>
      <c r="AM31" s="37">
        <v>23.9</v>
      </c>
      <c r="AN31" s="37">
        <v>23.7</v>
      </c>
      <c r="AO31" s="37">
        <v>23.5</v>
      </c>
      <c r="AP31" s="37">
        <v>23.3</v>
      </c>
      <c r="AQ31" s="37">
        <v>23.1</v>
      </c>
      <c r="AR31" s="37">
        <v>23</v>
      </c>
      <c r="AS31" s="37">
        <v>22.8</v>
      </c>
      <c r="AT31" s="37">
        <v>22.6</v>
      </c>
      <c r="AU31" s="37">
        <v>22.5</v>
      </c>
      <c r="AW31" s="37"/>
      <c r="AX31" s="21" t="s">
        <v>123</v>
      </c>
      <c r="AY31" s="37">
        <v>27.5</v>
      </c>
      <c r="AZ31" s="37">
        <v>27</v>
      </c>
      <c r="BA31" s="37">
        <v>26.5</v>
      </c>
      <c r="BB31" s="37">
        <v>26</v>
      </c>
      <c r="BC31" s="37">
        <v>25.5</v>
      </c>
      <c r="BD31" s="37">
        <v>25.1</v>
      </c>
      <c r="BE31" s="37">
        <v>24.7</v>
      </c>
      <c r="BF31" s="37">
        <v>24.4</v>
      </c>
      <c r="BG31" s="37">
        <v>24.1</v>
      </c>
      <c r="BH31" s="37">
        <v>23.9</v>
      </c>
      <c r="BI31" s="37">
        <v>23.6</v>
      </c>
      <c r="BJ31" s="37">
        <v>23.4</v>
      </c>
      <c r="BK31" s="37">
        <v>23.2</v>
      </c>
      <c r="BL31" s="37">
        <v>23</v>
      </c>
      <c r="BM31" s="37">
        <v>22.8</v>
      </c>
      <c r="BN31" s="37">
        <v>22.6</v>
      </c>
      <c r="BO31" s="37">
        <v>22.3</v>
      </c>
      <c r="BP31" s="37">
        <v>22.1</v>
      </c>
      <c r="BQ31" s="37">
        <v>21.8</v>
      </c>
      <c r="BR31" s="37">
        <v>21.4</v>
      </c>
      <c r="BS31" s="37">
        <v>21.1</v>
      </c>
      <c r="BU31" s="37"/>
      <c r="BV31" s="21" t="s">
        <v>123</v>
      </c>
      <c r="BW31" s="37">
        <v>26.8</v>
      </c>
      <c r="BX31" s="37">
        <v>26.4</v>
      </c>
      <c r="BY31" s="37">
        <v>26.1</v>
      </c>
      <c r="BZ31" s="37">
        <v>25.7</v>
      </c>
      <c r="CA31" s="37">
        <v>25.4</v>
      </c>
      <c r="CB31" s="37">
        <v>25</v>
      </c>
      <c r="CC31" s="37">
        <v>24.6</v>
      </c>
      <c r="CD31" s="37">
        <v>24.2</v>
      </c>
      <c r="CE31" s="37">
        <v>23.9</v>
      </c>
      <c r="CF31" s="37">
        <v>23.5</v>
      </c>
      <c r="CG31" s="37">
        <v>23.2</v>
      </c>
      <c r="CH31" s="37">
        <v>22.8</v>
      </c>
      <c r="CI31" s="37">
        <v>22.5</v>
      </c>
      <c r="CJ31" s="37">
        <v>22.2</v>
      </c>
      <c r="CK31" s="37">
        <v>21.9</v>
      </c>
      <c r="CL31" s="37">
        <v>21.7</v>
      </c>
      <c r="CM31" s="37">
        <v>21.4</v>
      </c>
      <c r="CN31" s="37">
        <v>21.2</v>
      </c>
      <c r="CO31" s="37">
        <v>20.9</v>
      </c>
      <c r="CP31" s="37">
        <v>20.7</v>
      </c>
      <c r="CQ31" s="37">
        <v>20.399999999999999</v>
      </c>
      <c r="CS31" s="37"/>
      <c r="CT31" s="21" t="s">
        <v>123</v>
      </c>
      <c r="CU31" s="37">
        <v>21.5</v>
      </c>
      <c r="CV31" s="37">
        <v>21.3</v>
      </c>
      <c r="CW31" s="37">
        <v>21</v>
      </c>
      <c r="CX31" s="37">
        <v>20.7</v>
      </c>
      <c r="CY31" s="37">
        <v>20.399999999999999</v>
      </c>
      <c r="CZ31" s="37">
        <v>20.100000000000001</v>
      </c>
      <c r="DA31" s="37">
        <v>19.8</v>
      </c>
      <c r="DB31" s="37">
        <v>19.5</v>
      </c>
      <c r="DC31" s="37">
        <v>19.100000000000001</v>
      </c>
      <c r="DD31" s="37">
        <v>18.8</v>
      </c>
      <c r="DE31" s="37">
        <v>18.399999999999999</v>
      </c>
      <c r="DF31" s="37">
        <v>18</v>
      </c>
      <c r="DG31" s="37">
        <v>17.7</v>
      </c>
      <c r="DH31" s="37">
        <v>17.3</v>
      </c>
      <c r="DI31" s="37">
        <v>17</v>
      </c>
      <c r="DJ31" s="37">
        <v>16.7</v>
      </c>
      <c r="DK31" s="37">
        <v>16.5</v>
      </c>
      <c r="DL31" s="37">
        <v>16.2</v>
      </c>
      <c r="DM31" s="37">
        <v>16</v>
      </c>
      <c r="DN31" s="37">
        <v>15.8</v>
      </c>
      <c r="DO31" s="37">
        <v>15.6</v>
      </c>
      <c r="DQ31" s="37"/>
      <c r="DR31" s="21" t="s">
        <v>123</v>
      </c>
      <c r="DS31" s="37">
        <v>21.9</v>
      </c>
      <c r="DT31" s="37">
        <v>21.4</v>
      </c>
      <c r="DU31" s="37">
        <v>20.8</v>
      </c>
      <c r="DV31" s="37">
        <v>20.2</v>
      </c>
      <c r="DW31" s="37">
        <v>19.7</v>
      </c>
      <c r="DX31" s="37">
        <v>19.2</v>
      </c>
      <c r="DY31" s="37">
        <v>18.600000000000001</v>
      </c>
      <c r="DZ31" s="37">
        <v>18</v>
      </c>
      <c r="EA31" s="37">
        <v>17.600000000000001</v>
      </c>
      <c r="EB31" s="37">
        <v>17.3</v>
      </c>
      <c r="EC31" s="37">
        <v>17</v>
      </c>
      <c r="ED31" s="37">
        <v>16.7</v>
      </c>
      <c r="EE31" s="37">
        <v>16.399999999999999</v>
      </c>
      <c r="EF31" s="37">
        <v>16.100000000000001</v>
      </c>
      <c r="EG31" s="37">
        <v>15.9</v>
      </c>
      <c r="EH31" s="37">
        <v>15.6</v>
      </c>
      <c r="EI31" s="37">
        <v>15.4</v>
      </c>
      <c r="EJ31" s="37">
        <v>15.2</v>
      </c>
      <c r="EK31" s="37">
        <v>15</v>
      </c>
      <c r="EL31" s="37">
        <v>14.8</v>
      </c>
      <c r="EM31" s="37">
        <v>14.7</v>
      </c>
      <c r="EO31" s="37"/>
      <c r="EP31" s="36" t="s">
        <v>123</v>
      </c>
      <c r="EQ31" s="37">
        <v>26.8</v>
      </c>
      <c r="ER31" s="37">
        <v>26.4</v>
      </c>
      <c r="ES31" s="37">
        <v>26.1</v>
      </c>
      <c r="ET31" s="37">
        <v>25.7</v>
      </c>
      <c r="EU31" s="37">
        <v>25.3</v>
      </c>
      <c r="EV31" s="37">
        <v>24.9</v>
      </c>
      <c r="EW31" s="37">
        <v>24.5</v>
      </c>
      <c r="EX31" s="37">
        <v>24.1</v>
      </c>
      <c r="EY31" s="37">
        <v>23.7</v>
      </c>
      <c r="EZ31" s="37">
        <v>23.5</v>
      </c>
      <c r="FA31" s="37">
        <v>23.1</v>
      </c>
      <c r="FB31" s="37">
        <v>22.8</v>
      </c>
      <c r="FC31" s="37">
        <v>22.6</v>
      </c>
      <c r="FD31" s="37">
        <v>22.3</v>
      </c>
      <c r="FE31" s="37">
        <v>22.1</v>
      </c>
      <c r="FF31" s="37">
        <v>21.8</v>
      </c>
      <c r="FG31" s="37">
        <v>21.6</v>
      </c>
      <c r="FH31" s="37">
        <v>21.3</v>
      </c>
      <c r="FI31" s="37">
        <v>21</v>
      </c>
      <c r="FJ31" s="37">
        <v>20.8</v>
      </c>
      <c r="FK31" s="37">
        <v>20.5</v>
      </c>
    </row>
    <row r="32" spans="1:167" ht="14.5">
      <c r="A32" s="37"/>
      <c r="B32" s="21" t="s">
        <v>124</v>
      </c>
      <c r="C32" s="37">
        <v>10.7</v>
      </c>
      <c r="D32" s="37">
        <v>10.5</v>
      </c>
      <c r="E32" s="37">
        <v>10.4</v>
      </c>
      <c r="F32" s="37">
        <v>10.199999999999999</v>
      </c>
      <c r="G32" s="37">
        <v>10.1</v>
      </c>
      <c r="H32" s="37">
        <v>9.9</v>
      </c>
      <c r="I32" s="37">
        <v>9.8000000000000007</v>
      </c>
      <c r="J32" s="37">
        <v>9.6999999999999993</v>
      </c>
      <c r="K32" s="37">
        <v>9.5</v>
      </c>
      <c r="L32" s="37">
        <v>9.4</v>
      </c>
      <c r="M32" s="37">
        <v>9.3000000000000007</v>
      </c>
      <c r="N32" s="37">
        <v>9.1999999999999993</v>
      </c>
      <c r="O32" s="37">
        <v>9.1</v>
      </c>
      <c r="P32" s="37">
        <v>9</v>
      </c>
      <c r="Q32" s="37">
        <v>8.9</v>
      </c>
      <c r="R32" s="37">
        <v>8.9</v>
      </c>
      <c r="S32" s="37">
        <v>8.8000000000000007</v>
      </c>
      <c r="T32" s="37">
        <v>8.6999999999999993</v>
      </c>
      <c r="U32" s="37">
        <v>8.6999999999999993</v>
      </c>
      <c r="V32" s="37">
        <v>8.6</v>
      </c>
      <c r="W32" s="37">
        <v>8.5</v>
      </c>
      <c r="Y32" s="37"/>
      <c r="Z32" s="21" t="s">
        <v>124</v>
      </c>
      <c r="AA32" s="37">
        <v>8.8000000000000007</v>
      </c>
      <c r="AB32" s="37">
        <v>8.6999999999999993</v>
      </c>
      <c r="AC32" s="37">
        <v>8.6</v>
      </c>
      <c r="AD32" s="37">
        <v>8.4</v>
      </c>
      <c r="AE32" s="37">
        <v>8.3000000000000007</v>
      </c>
      <c r="AF32" s="37">
        <v>8.1</v>
      </c>
      <c r="AG32" s="37">
        <v>8</v>
      </c>
      <c r="AH32" s="37">
        <v>7.9</v>
      </c>
      <c r="AI32" s="37">
        <v>7.8</v>
      </c>
      <c r="AJ32" s="37">
        <v>7.7</v>
      </c>
      <c r="AK32" s="37">
        <v>7.6</v>
      </c>
      <c r="AL32" s="37">
        <v>7.6</v>
      </c>
      <c r="AM32" s="37">
        <v>7.5</v>
      </c>
      <c r="AN32" s="37">
        <v>7.4</v>
      </c>
      <c r="AO32" s="37">
        <v>7.4</v>
      </c>
      <c r="AP32" s="37">
        <v>7.3</v>
      </c>
      <c r="AQ32" s="37">
        <v>7.3</v>
      </c>
      <c r="AR32" s="37">
        <v>7.3</v>
      </c>
      <c r="AS32" s="37">
        <v>7.2</v>
      </c>
      <c r="AT32" s="37">
        <v>7.2</v>
      </c>
      <c r="AU32" s="37">
        <v>7.1</v>
      </c>
      <c r="AW32" s="37"/>
      <c r="AX32" s="21" t="s">
        <v>124</v>
      </c>
      <c r="AY32" s="37">
        <v>7.5</v>
      </c>
      <c r="AZ32" s="37">
        <v>7.4</v>
      </c>
      <c r="BA32" s="37">
        <v>7.2</v>
      </c>
      <c r="BB32" s="37">
        <v>7.1</v>
      </c>
      <c r="BC32" s="37">
        <v>7</v>
      </c>
      <c r="BD32" s="37">
        <v>6.9</v>
      </c>
      <c r="BE32" s="37">
        <v>6.8</v>
      </c>
      <c r="BF32" s="37">
        <v>6.7</v>
      </c>
      <c r="BG32" s="37">
        <v>6.6</v>
      </c>
      <c r="BH32" s="37">
        <v>6.6</v>
      </c>
      <c r="BI32" s="37">
        <v>6.5</v>
      </c>
      <c r="BJ32" s="37">
        <v>6.5</v>
      </c>
      <c r="BK32" s="37">
        <v>6.4</v>
      </c>
      <c r="BL32" s="37">
        <v>6.4</v>
      </c>
      <c r="BM32" s="37">
        <v>6.3</v>
      </c>
      <c r="BN32" s="37">
        <v>6.3</v>
      </c>
      <c r="BO32" s="37">
        <v>6.2</v>
      </c>
      <c r="BP32" s="37">
        <v>6.1</v>
      </c>
      <c r="BQ32" s="37">
        <v>6.1</v>
      </c>
      <c r="BR32" s="37">
        <v>6</v>
      </c>
      <c r="BS32" s="37">
        <v>5.9</v>
      </c>
      <c r="BU32" s="37"/>
      <c r="BV32" s="21" t="s">
        <v>124</v>
      </c>
      <c r="BW32" s="37">
        <v>9</v>
      </c>
      <c r="BX32" s="37">
        <v>8.9</v>
      </c>
      <c r="BY32" s="37">
        <v>8.8000000000000007</v>
      </c>
      <c r="BZ32" s="37">
        <v>8.6999999999999993</v>
      </c>
      <c r="CA32" s="37">
        <v>8.6</v>
      </c>
      <c r="CB32" s="37">
        <v>8.5</v>
      </c>
      <c r="CC32" s="37">
        <v>8.4</v>
      </c>
      <c r="CD32" s="37">
        <v>8.3000000000000007</v>
      </c>
      <c r="CE32" s="37">
        <v>8.1999999999999993</v>
      </c>
      <c r="CF32" s="37">
        <v>8.1</v>
      </c>
      <c r="CG32" s="37">
        <v>8</v>
      </c>
      <c r="CH32" s="37">
        <v>7.9</v>
      </c>
      <c r="CI32" s="37">
        <v>7.9</v>
      </c>
      <c r="CJ32" s="37">
        <v>7.8</v>
      </c>
      <c r="CK32" s="37">
        <v>7.7</v>
      </c>
      <c r="CL32" s="37">
        <v>7.6</v>
      </c>
      <c r="CM32" s="37">
        <v>7.6</v>
      </c>
      <c r="CN32" s="37">
        <v>7.5</v>
      </c>
      <c r="CO32" s="37">
        <v>7.4</v>
      </c>
      <c r="CP32" s="37">
        <v>7.4</v>
      </c>
      <c r="CQ32" s="37">
        <v>7.3</v>
      </c>
      <c r="CS32" s="37"/>
      <c r="CT32" s="21" t="s">
        <v>124</v>
      </c>
      <c r="CU32" s="37">
        <v>7.6</v>
      </c>
      <c r="CV32" s="37">
        <v>7.5</v>
      </c>
      <c r="CW32" s="37">
        <v>7.4</v>
      </c>
      <c r="CX32" s="37">
        <v>7.4</v>
      </c>
      <c r="CY32" s="37">
        <v>7.3</v>
      </c>
      <c r="CZ32" s="37">
        <v>7.2</v>
      </c>
      <c r="DA32" s="37">
        <v>7.2</v>
      </c>
      <c r="DB32" s="37">
        <v>7.1</v>
      </c>
      <c r="DC32" s="37">
        <v>7</v>
      </c>
      <c r="DD32" s="37">
        <v>6.9</v>
      </c>
      <c r="DE32" s="37">
        <v>6.8</v>
      </c>
      <c r="DF32" s="37">
        <v>6.7</v>
      </c>
      <c r="DG32" s="37">
        <v>6.6</v>
      </c>
      <c r="DH32" s="37">
        <v>6.5</v>
      </c>
      <c r="DI32" s="37">
        <v>6.4</v>
      </c>
      <c r="DJ32" s="37">
        <v>6.3</v>
      </c>
      <c r="DK32" s="37">
        <v>6.2</v>
      </c>
      <c r="DL32" s="37">
        <v>6.2</v>
      </c>
      <c r="DM32" s="37">
        <v>6.1</v>
      </c>
      <c r="DN32" s="37">
        <v>6.1</v>
      </c>
      <c r="DO32" s="37">
        <v>6</v>
      </c>
      <c r="DQ32" s="37"/>
      <c r="DR32" s="21" t="s">
        <v>124</v>
      </c>
      <c r="DS32" s="37">
        <v>12.8</v>
      </c>
      <c r="DT32" s="37">
        <v>12.5</v>
      </c>
      <c r="DU32" s="37">
        <v>12.2</v>
      </c>
      <c r="DV32" s="37">
        <v>11.9</v>
      </c>
      <c r="DW32" s="37">
        <v>11.6</v>
      </c>
      <c r="DX32" s="37">
        <v>11.2</v>
      </c>
      <c r="DY32" s="37">
        <v>10.9</v>
      </c>
      <c r="DZ32" s="37">
        <v>10.6</v>
      </c>
      <c r="EA32" s="37">
        <v>10.4</v>
      </c>
      <c r="EB32" s="37">
        <v>10.199999999999999</v>
      </c>
      <c r="EC32" s="37">
        <v>10</v>
      </c>
      <c r="ED32" s="37">
        <v>9.9</v>
      </c>
      <c r="EE32" s="37">
        <v>9.6999999999999993</v>
      </c>
      <c r="EF32" s="37">
        <v>9.6</v>
      </c>
      <c r="EG32" s="37">
        <v>9.4</v>
      </c>
      <c r="EH32" s="37">
        <v>9.1999999999999993</v>
      </c>
      <c r="EI32" s="37">
        <v>9.1</v>
      </c>
      <c r="EJ32" s="37">
        <v>9</v>
      </c>
      <c r="EK32" s="37">
        <v>8.9</v>
      </c>
      <c r="EL32" s="37">
        <v>8.8000000000000007</v>
      </c>
      <c r="EM32" s="37">
        <v>8.8000000000000007</v>
      </c>
      <c r="EO32" s="37"/>
      <c r="EP32" s="21" t="s">
        <v>124</v>
      </c>
      <c r="EQ32" s="37">
        <v>9.4</v>
      </c>
      <c r="ER32" s="37">
        <v>9.3000000000000007</v>
      </c>
      <c r="ES32" s="37">
        <v>9.1999999999999993</v>
      </c>
      <c r="ET32" s="37">
        <v>9.1</v>
      </c>
      <c r="EU32" s="37">
        <v>9</v>
      </c>
      <c r="EV32" s="37">
        <v>8.9</v>
      </c>
      <c r="EW32" s="37">
        <v>8.8000000000000007</v>
      </c>
      <c r="EX32" s="37">
        <v>8.6999999999999993</v>
      </c>
      <c r="EY32" s="37">
        <v>8.6</v>
      </c>
      <c r="EZ32" s="37">
        <v>8.5</v>
      </c>
      <c r="FA32" s="37">
        <v>8.4</v>
      </c>
      <c r="FB32" s="37">
        <v>8.3000000000000007</v>
      </c>
      <c r="FC32" s="37">
        <v>8.3000000000000007</v>
      </c>
      <c r="FD32" s="37">
        <v>8.1999999999999993</v>
      </c>
      <c r="FE32" s="37">
        <v>8.1</v>
      </c>
      <c r="FF32" s="37">
        <v>8.1</v>
      </c>
      <c r="FG32" s="37">
        <v>8</v>
      </c>
      <c r="FH32" s="37">
        <v>7.9</v>
      </c>
      <c r="FI32" s="37">
        <v>7.8</v>
      </c>
      <c r="FJ32" s="37">
        <v>7.8</v>
      </c>
      <c r="FK32" s="37">
        <v>7.7</v>
      </c>
    </row>
    <row r="33" spans="1:167" ht="14.5">
      <c r="A33" s="37"/>
      <c r="B33" s="21" t="s">
        <v>125</v>
      </c>
      <c r="C33" s="37">
        <v>0</v>
      </c>
      <c r="D33" s="37">
        <v>2</v>
      </c>
      <c r="E33" s="37">
        <v>4.0999999999999996</v>
      </c>
      <c r="F33" s="37">
        <v>6.5</v>
      </c>
      <c r="G33" s="37">
        <v>8.6</v>
      </c>
      <c r="H33" s="37">
        <v>10.6</v>
      </c>
      <c r="I33" s="37">
        <v>10.5</v>
      </c>
      <c r="J33" s="37">
        <v>10.4</v>
      </c>
      <c r="K33" s="37">
        <v>10.3</v>
      </c>
      <c r="L33" s="37">
        <v>10.199999999999999</v>
      </c>
      <c r="M33" s="37">
        <v>10.1</v>
      </c>
      <c r="N33" s="37">
        <v>10</v>
      </c>
      <c r="O33" s="37">
        <v>9.9</v>
      </c>
      <c r="P33" s="37">
        <v>9.9</v>
      </c>
      <c r="Q33" s="37">
        <v>9.8000000000000007</v>
      </c>
      <c r="R33" s="37">
        <v>9.6999999999999993</v>
      </c>
      <c r="S33" s="37">
        <v>9.6999999999999993</v>
      </c>
      <c r="T33" s="37">
        <v>9.6</v>
      </c>
      <c r="U33" s="37">
        <v>9.6</v>
      </c>
      <c r="V33" s="37">
        <v>9.5</v>
      </c>
      <c r="W33" s="37">
        <v>9.5</v>
      </c>
      <c r="Y33" s="37"/>
      <c r="Z33" s="21" t="s">
        <v>125</v>
      </c>
      <c r="AA33" s="37">
        <v>0</v>
      </c>
      <c r="AB33" s="37">
        <v>1.5</v>
      </c>
      <c r="AC33" s="37">
        <v>3.5</v>
      </c>
      <c r="AD33" s="37">
        <v>5.5</v>
      </c>
      <c r="AE33" s="37">
        <v>7.6</v>
      </c>
      <c r="AF33" s="37">
        <v>9.3000000000000007</v>
      </c>
      <c r="AG33" s="37">
        <v>9.1999999999999993</v>
      </c>
      <c r="AH33" s="37">
        <v>9.1</v>
      </c>
      <c r="AI33" s="37">
        <v>9</v>
      </c>
      <c r="AJ33" s="37">
        <v>8.9</v>
      </c>
      <c r="AK33" s="37">
        <v>8.8000000000000007</v>
      </c>
      <c r="AL33" s="37">
        <v>8.6999999999999993</v>
      </c>
      <c r="AM33" s="37">
        <v>8.6</v>
      </c>
      <c r="AN33" s="37">
        <v>8.6</v>
      </c>
      <c r="AO33" s="37">
        <v>8.5</v>
      </c>
      <c r="AP33" s="37">
        <v>8.5</v>
      </c>
      <c r="AQ33" s="37">
        <v>8.4</v>
      </c>
      <c r="AR33" s="37">
        <v>8.4</v>
      </c>
      <c r="AS33" s="37">
        <v>8.4</v>
      </c>
      <c r="AT33" s="37">
        <v>8.3000000000000007</v>
      </c>
      <c r="AU33" s="37">
        <v>8.3000000000000007</v>
      </c>
      <c r="AW33" s="37"/>
      <c r="AX33" s="21" t="s">
        <v>125</v>
      </c>
      <c r="AY33" s="37">
        <v>0</v>
      </c>
      <c r="AZ33" s="37">
        <v>1.9</v>
      </c>
      <c r="BA33" s="37">
        <v>4</v>
      </c>
      <c r="BB33" s="37">
        <v>6</v>
      </c>
      <c r="BC33" s="37">
        <v>7.9</v>
      </c>
      <c r="BD33" s="37">
        <v>9.6999999999999993</v>
      </c>
      <c r="BE33" s="37">
        <v>9.5</v>
      </c>
      <c r="BF33" s="37">
        <v>9.4</v>
      </c>
      <c r="BG33" s="37">
        <v>9.3000000000000007</v>
      </c>
      <c r="BH33" s="37">
        <v>9.1999999999999993</v>
      </c>
      <c r="BI33" s="37">
        <v>9.1999999999999993</v>
      </c>
      <c r="BJ33" s="37">
        <v>9.1</v>
      </c>
      <c r="BK33" s="37">
        <v>9</v>
      </c>
      <c r="BL33" s="37">
        <v>9</v>
      </c>
      <c r="BM33" s="37">
        <v>8.9</v>
      </c>
      <c r="BN33" s="37">
        <v>8.8000000000000007</v>
      </c>
      <c r="BO33" s="37">
        <v>8.8000000000000007</v>
      </c>
      <c r="BP33" s="37">
        <v>8.6999999999999993</v>
      </c>
      <c r="BQ33" s="37">
        <v>8.6</v>
      </c>
      <c r="BR33" s="37">
        <v>8.4</v>
      </c>
      <c r="BS33" s="37">
        <v>8.3000000000000007</v>
      </c>
      <c r="BU33" s="37"/>
      <c r="BV33" s="21" t="s">
        <v>125</v>
      </c>
      <c r="BW33" s="37">
        <v>0</v>
      </c>
      <c r="BX33" s="37">
        <v>1.8</v>
      </c>
      <c r="BY33" s="37">
        <v>3.5</v>
      </c>
      <c r="BZ33" s="37">
        <v>5.3</v>
      </c>
      <c r="CA33" s="37">
        <v>7.2</v>
      </c>
      <c r="CB33" s="37">
        <v>9.1</v>
      </c>
      <c r="CC33" s="37">
        <v>9</v>
      </c>
      <c r="CD33" s="37">
        <v>8.9</v>
      </c>
      <c r="CE33" s="37">
        <v>8.8000000000000007</v>
      </c>
      <c r="CF33" s="37">
        <v>8.6999999999999993</v>
      </c>
      <c r="CG33" s="37">
        <v>8.6</v>
      </c>
      <c r="CH33" s="37">
        <v>8.6</v>
      </c>
      <c r="CI33" s="37">
        <v>8.5</v>
      </c>
      <c r="CJ33" s="37">
        <v>8.4</v>
      </c>
      <c r="CK33" s="37">
        <v>8.3000000000000007</v>
      </c>
      <c r="CL33" s="37">
        <v>8.3000000000000007</v>
      </c>
      <c r="CM33" s="37">
        <v>8.1999999999999993</v>
      </c>
      <c r="CN33" s="37">
        <v>8.1</v>
      </c>
      <c r="CO33" s="37">
        <v>8.1</v>
      </c>
      <c r="CP33" s="37">
        <v>8</v>
      </c>
      <c r="CQ33" s="37">
        <v>8</v>
      </c>
      <c r="CS33" s="37"/>
      <c r="CT33" s="21" t="s">
        <v>125</v>
      </c>
      <c r="CU33" s="37">
        <v>0</v>
      </c>
      <c r="CV33" s="37">
        <v>1.7</v>
      </c>
      <c r="CW33" s="37">
        <v>3.5</v>
      </c>
      <c r="CX33" s="37">
        <v>5.4</v>
      </c>
      <c r="CY33" s="37">
        <v>7.1</v>
      </c>
      <c r="CZ33" s="37">
        <v>8.9</v>
      </c>
      <c r="DA33" s="37">
        <v>8.9</v>
      </c>
      <c r="DB33" s="37">
        <v>8.8000000000000007</v>
      </c>
      <c r="DC33" s="37">
        <v>8.6</v>
      </c>
      <c r="DD33" s="37">
        <v>8.6</v>
      </c>
      <c r="DE33" s="37">
        <v>8.5</v>
      </c>
      <c r="DF33" s="37">
        <v>8.4</v>
      </c>
      <c r="DG33" s="37">
        <v>8.3000000000000007</v>
      </c>
      <c r="DH33" s="37">
        <v>8.1999999999999993</v>
      </c>
      <c r="DI33" s="37">
        <v>8</v>
      </c>
      <c r="DJ33" s="37">
        <v>8</v>
      </c>
      <c r="DK33" s="37">
        <v>7.9</v>
      </c>
      <c r="DL33" s="37">
        <v>7.8</v>
      </c>
      <c r="DM33" s="37">
        <v>7.8</v>
      </c>
      <c r="DN33" s="37">
        <v>7.8</v>
      </c>
      <c r="DO33" s="37">
        <v>7.7</v>
      </c>
      <c r="DQ33" s="37"/>
      <c r="DR33" s="21" t="s">
        <v>125</v>
      </c>
      <c r="DS33" s="37">
        <v>0</v>
      </c>
      <c r="DT33" s="37">
        <v>2.6</v>
      </c>
      <c r="DU33" s="37">
        <v>5.5</v>
      </c>
      <c r="DV33" s="37">
        <v>8.3000000000000007</v>
      </c>
      <c r="DW33" s="37">
        <v>10.9</v>
      </c>
      <c r="DX33" s="37">
        <v>13.7</v>
      </c>
      <c r="DY33" s="37">
        <v>13.3</v>
      </c>
      <c r="DZ33" s="37">
        <v>12.9</v>
      </c>
      <c r="EA33" s="37">
        <v>12.6</v>
      </c>
      <c r="EB33" s="37">
        <v>12.4</v>
      </c>
      <c r="EC33" s="37">
        <v>12.2</v>
      </c>
      <c r="ED33" s="37">
        <v>12.1</v>
      </c>
      <c r="EE33" s="37">
        <v>11.9</v>
      </c>
      <c r="EF33" s="37">
        <v>11.7</v>
      </c>
      <c r="EG33" s="37">
        <v>11.5</v>
      </c>
      <c r="EH33" s="37">
        <v>11.3</v>
      </c>
      <c r="EI33" s="37">
        <v>11.2</v>
      </c>
      <c r="EJ33" s="37">
        <v>11.1</v>
      </c>
      <c r="EK33" s="37">
        <v>11</v>
      </c>
      <c r="EL33" s="37">
        <v>10.9</v>
      </c>
      <c r="EM33" s="37">
        <v>10.8</v>
      </c>
      <c r="EO33" s="37"/>
      <c r="EP33" s="21" t="s">
        <v>125</v>
      </c>
      <c r="EQ33" s="37">
        <v>0</v>
      </c>
      <c r="ER33" s="37">
        <v>1.6</v>
      </c>
      <c r="ES33" s="37">
        <v>3.2</v>
      </c>
      <c r="ET33" s="37">
        <v>5</v>
      </c>
      <c r="EU33" s="37">
        <v>6.8</v>
      </c>
      <c r="EV33" s="37">
        <v>8.6999999999999993</v>
      </c>
      <c r="EW33" s="37">
        <v>8.6</v>
      </c>
      <c r="EX33" s="37">
        <v>8.5</v>
      </c>
      <c r="EY33" s="37">
        <v>8.4</v>
      </c>
      <c r="EZ33" s="37">
        <v>8.3000000000000007</v>
      </c>
      <c r="FA33" s="37">
        <v>8.3000000000000007</v>
      </c>
      <c r="FB33" s="37">
        <v>8.1999999999999993</v>
      </c>
      <c r="FC33" s="37">
        <v>8.1</v>
      </c>
      <c r="FD33" s="37">
        <v>8.1</v>
      </c>
      <c r="FE33" s="37">
        <v>8</v>
      </c>
      <c r="FF33" s="37">
        <v>8</v>
      </c>
      <c r="FG33" s="37">
        <v>7.9</v>
      </c>
      <c r="FH33" s="37">
        <v>7.9</v>
      </c>
      <c r="FI33" s="37">
        <v>7.8</v>
      </c>
      <c r="FJ33" s="37">
        <v>7.8</v>
      </c>
      <c r="FK33" s="37">
        <v>7.7</v>
      </c>
    </row>
    <row r="34" spans="1:167" ht="14.5">
      <c r="A34" s="37"/>
      <c r="B34" s="21" t="s">
        <v>126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2</v>
      </c>
      <c r="J34" s="37">
        <v>3.9</v>
      </c>
      <c r="K34" s="37">
        <v>5.9</v>
      </c>
      <c r="L34" s="37">
        <v>7.7</v>
      </c>
      <c r="M34" s="37">
        <v>9.4</v>
      </c>
      <c r="N34" s="37">
        <v>9.4</v>
      </c>
      <c r="O34" s="37">
        <v>9.3000000000000007</v>
      </c>
      <c r="P34" s="37">
        <v>9.1999999999999993</v>
      </c>
      <c r="Q34" s="37">
        <v>9.1999999999999993</v>
      </c>
      <c r="R34" s="37">
        <v>9.1</v>
      </c>
      <c r="S34" s="37">
        <v>9.1</v>
      </c>
      <c r="T34" s="37">
        <v>9.1</v>
      </c>
      <c r="U34" s="37">
        <v>9</v>
      </c>
      <c r="V34" s="37">
        <v>9</v>
      </c>
      <c r="W34" s="37">
        <v>8.9</v>
      </c>
      <c r="Y34" s="37"/>
      <c r="Z34" s="21" t="s">
        <v>126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1.7</v>
      </c>
      <c r="AH34" s="37">
        <v>3.4</v>
      </c>
      <c r="AI34" s="37">
        <v>4.9000000000000004</v>
      </c>
      <c r="AJ34" s="37">
        <v>6.2</v>
      </c>
      <c r="AK34" s="37">
        <v>7.6</v>
      </c>
      <c r="AL34" s="37">
        <v>7.5</v>
      </c>
      <c r="AM34" s="37">
        <v>7.5</v>
      </c>
      <c r="AN34" s="37">
        <v>7.4</v>
      </c>
      <c r="AO34" s="37">
        <v>7.4</v>
      </c>
      <c r="AP34" s="37">
        <v>7.4</v>
      </c>
      <c r="AQ34" s="37">
        <v>7.3</v>
      </c>
      <c r="AR34" s="37">
        <v>7.3</v>
      </c>
      <c r="AS34" s="37">
        <v>7.3</v>
      </c>
      <c r="AT34" s="37">
        <v>7.2</v>
      </c>
      <c r="AU34" s="37">
        <v>7.2</v>
      </c>
      <c r="AW34" s="37"/>
      <c r="AX34" s="21" t="s">
        <v>126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1.7</v>
      </c>
      <c r="BF34" s="37">
        <v>3.2</v>
      </c>
      <c r="BG34" s="37">
        <v>4.5999999999999996</v>
      </c>
      <c r="BH34" s="37">
        <v>5.7</v>
      </c>
      <c r="BI34" s="37">
        <v>6.9</v>
      </c>
      <c r="BJ34" s="37">
        <v>6.8</v>
      </c>
      <c r="BK34" s="37">
        <v>6.8</v>
      </c>
      <c r="BL34" s="37">
        <v>6.7</v>
      </c>
      <c r="BM34" s="37">
        <v>6.7</v>
      </c>
      <c r="BN34" s="37">
        <v>6.6</v>
      </c>
      <c r="BO34" s="37">
        <v>6.6</v>
      </c>
      <c r="BP34" s="37">
        <v>6.5</v>
      </c>
      <c r="BQ34" s="37">
        <v>6.4</v>
      </c>
      <c r="BR34" s="37">
        <v>6.3</v>
      </c>
      <c r="BS34" s="37">
        <v>6.3</v>
      </c>
      <c r="BU34" s="37"/>
      <c r="BV34" s="21" t="s">
        <v>126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1.9</v>
      </c>
      <c r="CD34" s="37">
        <v>3.7</v>
      </c>
      <c r="CE34" s="37">
        <v>5.6</v>
      </c>
      <c r="CF34" s="37">
        <v>7.2</v>
      </c>
      <c r="CG34" s="37">
        <v>9</v>
      </c>
      <c r="CH34" s="37">
        <v>8.9</v>
      </c>
      <c r="CI34" s="37">
        <v>8.9</v>
      </c>
      <c r="CJ34" s="37">
        <v>8.8000000000000007</v>
      </c>
      <c r="CK34" s="37">
        <v>8.6999999999999993</v>
      </c>
      <c r="CL34" s="37">
        <v>8.6</v>
      </c>
      <c r="CM34" s="37">
        <v>8.6</v>
      </c>
      <c r="CN34" s="37">
        <v>8.5</v>
      </c>
      <c r="CO34" s="37">
        <v>8.4</v>
      </c>
      <c r="CP34" s="37">
        <v>8.4</v>
      </c>
      <c r="CQ34" s="37">
        <v>8.3000000000000007</v>
      </c>
      <c r="CS34" s="37"/>
      <c r="CT34" s="21" t="s">
        <v>126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1.8</v>
      </c>
      <c r="DB34" s="37">
        <v>3.9</v>
      </c>
      <c r="DC34" s="37">
        <v>6.3</v>
      </c>
      <c r="DD34" s="37">
        <v>8.3000000000000007</v>
      </c>
      <c r="DE34" s="37">
        <v>10.3</v>
      </c>
      <c r="DF34" s="37">
        <v>10.199999999999999</v>
      </c>
      <c r="DG34" s="37">
        <v>10.1</v>
      </c>
      <c r="DH34" s="37">
        <v>10</v>
      </c>
      <c r="DI34" s="37">
        <v>9.9</v>
      </c>
      <c r="DJ34" s="37">
        <v>9.8000000000000007</v>
      </c>
      <c r="DK34" s="37">
        <v>9.6999999999999993</v>
      </c>
      <c r="DL34" s="37">
        <v>9.6</v>
      </c>
      <c r="DM34" s="37">
        <v>9.6</v>
      </c>
      <c r="DN34" s="37">
        <v>9.5</v>
      </c>
      <c r="DO34" s="37">
        <v>9.5</v>
      </c>
      <c r="DQ34" s="37"/>
      <c r="DR34" s="21" t="s">
        <v>126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3.1</v>
      </c>
      <c r="DZ34" s="37">
        <v>6.3</v>
      </c>
      <c r="EA34" s="37">
        <v>8.6999999999999993</v>
      </c>
      <c r="EB34" s="37">
        <v>10.199999999999999</v>
      </c>
      <c r="EC34" s="37">
        <v>12.1</v>
      </c>
      <c r="ED34" s="37">
        <v>11.9</v>
      </c>
      <c r="EE34" s="37">
        <v>11.7</v>
      </c>
      <c r="EF34" s="37">
        <v>11.5</v>
      </c>
      <c r="EG34" s="37">
        <v>11.4</v>
      </c>
      <c r="EH34" s="37">
        <v>11.2</v>
      </c>
      <c r="EI34" s="37">
        <v>11</v>
      </c>
      <c r="EJ34" s="37">
        <v>10.9</v>
      </c>
      <c r="EK34" s="37">
        <v>10.8</v>
      </c>
      <c r="EL34" s="37">
        <v>10.7</v>
      </c>
      <c r="EM34" s="37">
        <v>10.6</v>
      </c>
      <c r="EO34" s="37"/>
      <c r="EP34" s="21" t="s">
        <v>126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2.1</v>
      </c>
      <c r="EX34" s="37">
        <v>4</v>
      </c>
      <c r="EY34" s="37">
        <v>5.7</v>
      </c>
      <c r="EZ34" s="37">
        <v>7.1</v>
      </c>
      <c r="FA34" s="37">
        <v>8.6</v>
      </c>
      <c r="FB34" s="37">
        <v>8.6</v>
      </c>
      <c r="FC34" s="37">
        <v>8.5</v>
      </c>
      <c r="FD34" s="37">
        <v>8.4</v>
      </c>
      <c r="FE34" s="37">
        <v>8.4</v>
      </c>
      <c r="FF34" s="37">
        <v>8.3000000000000007</v>
      </c>
      <c r="FG34" s="37">
        <v>8.3000000000000007</v>
      </c>
      <c r="FH34" s="37">
        <v>8.1999999999999993</v>
      </c>
      <c r="FI34" s="37">
        <v>8.1999999999999993</v>
      </c>
      <c r="FJ34" s="37">
        <v>8.1</v>
      </c>
      <c r="FK34" s="37">
        <v>8.1</v>
      </c>
    </row>
    <row r="35" spans="1:167" ht="14.5">
      <c r="A35" s="37"/>
      <c r="B35" s="21" t="s">
        <v>127</v>
      </c>
      <c r="C35" s="37">
        <v>0</v>
      </c>
      <c r="D35" s="37">
        <v>0</v>
      </c>
      <c r="E35" s="37">
        <v>0</v>
      </c>
      <c r="F35" s="37">
        <v>0</v>
      </c>
      <c r="G35" s="37">
        <v>0</v>
      </c>
      <c r="H35" s="37">
        <v>0</v>
      </c>
      <c r="I35" s="37">
        <v>0</v>
      </c>
      <c r="J35" s="37">
        <v>0</v>
      </c>
      <c r="K35" s="37">
        <v>0</v>
      </c>
      <c r="L35" s="37">
        <v>0</v>
      </c>
      <c r="M35" s="37">
        <v>0</v>
      </c>
      <c r="N35" s="37">
        <v>1.8</v>
      </c>
      <c r="O35" s="37">
        <v>3.4</v>
      </c>
      <c r="P35" s="37">
        <v>4.9000000000000004</v>
      </c>
      <c r="Q35" s="37">
        <v>6.3</v>
      </c>
      <c r="R35" s="37">
        <v>7.6</v>
      </c>
      <c r="S35" s="37">
        <v>7.5</v>
      </c>
      <c r="T35" s="37">
        <v>7.5</v>
      </c>
      <c r="U35" s="37">
        <v>7.5</v>
      </c>
      <c r="V35" s="37">
        <v>7.4</v>
      </c>
      <c r="W35" s="37">
        <v>7.4</v>
      </c>
      <c r="Y35" s="37"/>
      <c r="Z35" s="21" t="s">
        <v>127</v>
      </c>
      <c r="AA35" s="37">
        <v>0</v>
      </c>
      <c r="AB35" s="37">
        <v>0</v>
      </c>
      <c r="AC35" s="37">
        <v>0</v>
      </c>
      <c r="AD35" s="37">
        <v>0</v>
      </c>
      <c r="AE35" s="37">
        <v>0</v>
      </c>
      <c r="AF35" s="37">
        <v>0</v>
      </c>
      <c r="AG35" s="37">
        <v>0</v>
      </c>
      <c r="AH35" s="37">
        <v>0</v>
      </c>
      <c r="AI35" s="37">
        <v>0</v>
      </c>
      <c r="AJ35" s="37">
        <v>0</v>
      </c>
      <c r="AK35" s="37">
        <v>0</v>
      </c>
      <c r="AL35" s="37">
        <v>1.3</v>
      </c>
      <c r="AM35" s="37">
        <v>2.5</v>
      </c>
      <c r="AN35" s="37">
        <v>3.6</v>
      </c>
      <c r="AO35" s="37">
        <v>4.5</v>
      </c>
      <c r="AP35" s="37">
        <v>5.4</v>
      </c>
      <c r="AQ35" s="37">
        <v>5.3</v>
      </c>
      <c r="AR35" s="37">
        <v>5.3</v>
      </c>
      <c r="AS35" s="37">
        <v>5.3</v>
      </c>
      <c r="AT35" s="37">
        <v>5.3</v>
      </c>
      <c r="AU35" s="37">
        <v>5.3</v>
      </c>
      <c r="AW35" s="37"/>
      <c r="AX35" s="21" t="s">
        <v>127</v>
      </c>
      <c r="AY35" s="37">
        <v>0</v>
      </c>
      <c r="AZ35" s="37">
        <v>0</v>
      </c>
      <c r="BA35" s="37">
        <v>0</v>
      </c>
      <c r="BB35" s="37">
        <v>0</v>
      </c>
      <c r="BC35" s="37">
        <v>0</v>
      </c>
      <c r="BD35" s="37">
        <v>0</v>
      </c>
      <c r="BE35" s="37">
        <v>0</v>
      </c>
      <c r="BF35" s="37">
        <v>0</v>
      </c>
      <c r="BG35" s="37">
        <v>0</v>
      </c>
      <c r="BH35" s="37">
        <v>0</v>
      </c>
      <c r="BI35" s="37">
        <v>0</v>
      </c>
      <c r="BJ35" s="37">
        <v>1.1000000000000001</v>
      </c>
      <c r="BK35" s="37">
        <v>2.2000000000000002</v>
      </c>
      <c r="BL35" s="37">
        <v>3.2</v>
      </c>
      <c r="BM35" s="37">
        <v>4.2</v>
      </c>
      <c r="BN35" s="37">
        <v>5.0999999999999996</v>
      </c>
      <c r="BO35" s="37">
        <v>5</v>
      </c>
      <c r="BP35" s="37">
        <v>5</v>
      </c>
      <c r="BQ35" s="37">
        <v>4.9000000000000004</v>
      </c>
      <c r="BR35" s="37">
        <v>4.8</v>
      </c>
      <c r="BS35" s="37">
        <v>4.8</v>
      </c>
      <c r="BU35" s="37"/>
      <c r="BV35" s="21" t="s">
        <v>127</v>
      </c>
      <c r="BW35" s="37">
        <v>0</v>
      </c>
      <c r="BX35" s="37">
        <v>0</v>
      </c>
      <c r="BY35" s="37">
        <v>0</v>
      </c>
      <c r="BZ35" s="37">
        <v>0</v>
      </c>
      <c r="CA35" s="37">
        <v>0</v>
      </c>
      <c r="CB35" s="37">
        <v>0</v>
      </c>
      <c r="CC35" s="37">
        <v>0</v>
      </c>
      <c r="CD35" s="37">
        <v>0</v>
      </c>
      <c r="CE35" s="37">
        <v>0</v>
      </c>
      <c r="CF35" s="37">
        <v>0</v>
      </c>
      <c r="CG35" s="37">
        <v>0</v>
      </c>
      <c r="CH35" s="37">
        <v>1.7</v>
      </c>
      <c r="CI35" s="37">
        <v>3.4</v>
      </c>
      <c r="CJ35" s="37">
        <v>5.0999999999999996</v>
      </c>
      <c r="CK35" s="37">
        <v>6.6</v>
      </c>
      <c r="CL35" s="37">
        <v>8</v>
      </c>
      <c r="CM35" s="37">
        <v>8</v>
      </c>
      <c r="CN35" s="37">
        <v>7.9</v>
      </c>
      <c r="CO35" s="37">
        <v>7.8</v>
      </c>
      <c r="CP35" s="37">
        <v>7.8</v>
      </c>
      <c r="CQ35" s="37">
        <v>7.7</v>
      </c>
      <c r="CS35" s="37"/>
      <c r="CT35" s="21" t="s">
        <v>127</v>
      </c>
      <c r="CU35" s="37">
        <v>0</v>
      </c>
      <c r="CV35" s="37">
        <v>0</v>
      </c>
      <c r="CW35" s="37">
        <v>0</v>
      </c>
      <c r="CX35" s="37">
        <v>0</v>
      </c>
      <c r="CY35" s="37">
        <v>0</v>
      </c>
      <c r="CZ35" s="37">
        <v>0</v>
      </c>
      <c r="DA35" s="37">
        <v>0</v>
      </c>
      <c r="DB35" s="37">
        <v>0</v>
      </c>
      <c r="DC35" s="37">
        <v>0</v>
      </c>
      <c r="DD35" s="37">
        <v>0</v>
      </c>
      <c r="DE35" s="37">
        <v>0</v>
      </c>
      <c r="DF35" s="37">
        <v>2.2000000000000002</v>
      </c>
      <c r="DG35" s="37">
        <v>4.3</v>
      </c>
      <c r="DH35" s="37">
        <v>6.5</v>
      </c>
      <c r="DI35" s="37">
        <v>8.6</v>
      </c>
      <c r="DJ35" s="37">
        <v>10.4</v>
      </c>
      <c r="DK35" s="37">
        <v>10.3</v>
      </c>
      <c r="DL35" s="37">
        <v>10.199999999999999</v>
      </c>
      <c r="DM35" s="37">
        <v>10.199999999999999</v>
      </c>
      <c r="DN35" s="37">
        <v>10.199999999999999</v>
      </c>
      <c r="DO35" s="37">
        <v>10.1</v>
      </c>
      <c r="DQ35" s="37"/>
      <c r="DR35" s="21" t="s">
        <v>127</v>
      </c>
      <c r="DS35" s="37">
        <v>0</v>
      </c>
      <c r="DT35" s="37">
        <v>0</v>
      </c>
      <c r="DU35" s="37">
        <v>0</v>
      </c>
      <c r="DV35" s="37">
        <v>0</v>
      </c>
      <c r="DW35" s="37">
        <v>0</v>
      </c>
      <c r="DX35" s="37">
        <v>0</v>
      </c>
      <c r="DY35" s="37">
        <v>0</v>
      </c>
      <c r="DZ35" s="37">
        <v>0</v>
      </c>
      <c r="EA35" s="37">
        <v>0</v>
      </c>
      <c r="EB35" s="37">
        <v>0</v>
      </c>
      <c r="EC35" s="37">
        <v>0</v>
      </c>
      <c r="ED35" s="37">
        <v>1.7</v>
      </c>
      <c r="EE35" s="37">
        <v>3.4</v>
      </c>
      <c r="EF35" s="37">
        <v>5.2</v>
      </c>
      <c r="EG35" s="37">
        <v>7</v>
      </c>
      <c r="EH35" s="37">
        <v>8.6999999999999993</v>
      </c>
      <c r="EI35" s="37">
        <v>8.6999999999999993</v>
      </c>
      <c r="EJ35" s="37">
        <v>8.6</v>
      </c>
      <c r="EK35" s="37">
        <v>8.5</v>
      </c>
      <c r="EL35" s="37">
        <v>8.4</v>
      </c>
      <c r="EM35" s="37">
        <v>8.3000000000000007</v>
      </c>
      <c r="EO35" s="37"/>
      <c r="EP35" s="21" t="s">
        <v>127</v>
      </c>
      <c r="EQ35" s="37">
        <v>0</v>
      </c>
      <c r="ER35" s="37">
        <v>0</v>
      </c>
      <c r="ES35" s="37">
        <v>0</v>
      </c>
      <c r="ET35" s="37">
        <v>0</v>
      </c>
      <c r="EU35" s="37">
        <v>0</v>
      </c>
      <c r="EV35" s="37">
        <v>0</v>
      </c>
      <c r="EW35" s="37">
        <v>0</v>
      </c>
      <c r="EX35" s="37">
        <v>0</v>
      </c>
      <c r="EY35" s="37">
        <v>0</v>
      </c>
      <c r="EZ35" s="37">
        <v>0</v>
      </c>
      <c r="FA35" s="37">
        <v>0</v>
      </c>
      <c r="FB35" s="37">
        <v>1.5</v>
      </c>
      <c r="FC35" s="37">
        <v>2.8</v>
      </c>
      <c r="FD35" s="37">
        <v>4.2</v>
      </c>
      <c r="FE35" s="37">
        <v>5.5</v>
      </c>
      <c r="FF35" s="37">
        <v>6.7</v>
      </c>
      <c r="FG35" s="37">
        <v>6.7</v>
      </c>
      <c r="FH35" s="37">
        <v>6.6</v>
      </c>
      <c r="FI35" s="37">
        <v>6.6</v>
      </c>
      <c r="FJ35" s="37">
        <v>6.5</v>
      </c>
      <c r="FK35" s="37">
        <v>6.5</v>
      </c>
    </row>
    <row r="36" spans="1:167" ht="14.5">
      <c r="A36" s="37"/>
      <c r="B36" s="21" t="s">
        <v>128</v>
      </c>
      <c r="C36" s="37">
        <v>0</v>
      </c>
      <c r="D36" s="37">
        <v>0</v>
      </c>
      <c r="E36" s="37">
        <v>0</v>
      </c>
      <c r="F36" s="37">
        <v>0</v>
      </c>
      <c r="G36" s="37">
        <v>0</v>
      </c>
      <c r="H36" s="37">
        <v>0</v>
      </c>
      <c r="I36" s="37">
        <v>0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7">
        <v>0</v>
      </c>
      <c r="S36" s="37">
        <v>1.3</v>
      </c>
      <c r="T36" s="37">
        <v>2.5</v>
      </c>
      <c r="U36" s="37">
        <v>3.7</v>
      </c>
      <c r="V36" s="37">
        <v>5</v>
      </c>
      <c r="W36" s="37">
        <v>6.2</v>
      </c>
      <c r="Y36" s="37"/>
      <c r="Z36" s="21" t="s">
        <v>128</v>
      </c>
      <c r="AA36" s="37">
        <v>0</v>
      </c>
      <c r="AB36" s="37">
        <v>0</v>
      </c>
      <c r="AC36" s="37">
        <v>0</v>
      </c>
      <c r="AD36" s="37">
        <v>0</v>
      </c>
      <c r="AE36" s="37">
        <v>0</v>
      </c>
      <c r="AF36" s="37">
        <v>0</v>
      </c>
      <c r="AG36" s="37">
        <v>0</v>
      </c>
      <c r="AH36" s="37">
        <v>0</v>
      </c>
      <c r="AI36" s="37">
        <v>0</v>
      </c>
      <c r="AJ36" s="37">
        <v>0</v>
      </c>
      <c r="AK36" s="37">
        <v>0</v>
      </c>
      <c r="AL36" s="37">
        <v>0</v>
      </c>
      <c r="AM36" s="37">
        <v>0</v>
      </c>
      <c r="AN36" s="37">
        <v>0</v>
      </c>
      <c r="AO36" s="37">
        <v>0</v>
      </c>
      <c r="AP36" s="37">
        <v>0</v>
      </c>
      <c r="AQ36" s="37">
        <v>0.8</v>
      </c>
      <c r="AR36" s="37">
        <v>1.7</v>
      </c>
      <c r="AS36" s="37">
        <v>2.5</v>
      </c>
      <c r="AT36" s="37">
        <v>3.2</v>
      </c>
      <c r="AU36" s="37">
        <v>4</v>
      </c>
      <c r="AW36" s="37"/>
      <c r="AX36" s="21" t="s">
        <v>128</v>
      </c>
      <c r="AY36" s="37">
        <v>0</v>
      </c>
      <c r="AZ36" s="37">
        <v>0</v>
      </c>
      <c r="BA36" s="37">
        <v>0</v>
      </c>
      <c r="BB36" s="37">
        <v>0</v>
      </c>
      <c r="BC36" s="37">
        <v>0</v>
      </c>
      <c r="BD36" s="37">
        <v>0</v>
      </c>
      <c r="BE36" s="37">
        <v>0</v>
      </c>
      <c r="BF36" s="37">
        <v>0</v>
      </c>
      <c r="BG36" s="37">
        <v>0</v>
      </c>
      <c r="BH36" s="37">
        <v>0</v>
      </c>
      <c r="BI36" s="37">
        <v>0</v>
      </c>
      <c r="BJ36" s="37">
        <v>0</v>
      </c>
      <c r="BK36" s="37">
        <v>0</v>
      </c>
      <c r="BL36" s="37">
        <v>0</v>
      </c>
      <c r="BM36" s="37">
        <v>0</v>
      </c>
      <c r="BN36" s="37">
        <v>0</v>
      </c>
      <c r="BO36" s="37">
        <v>1.2</v>
      </c>
      <c r="BP36" s="37">
        <v>2.4</v>
      </c>
      <c r="BQ36" s="37">
        <v>4</v>
      </c>
      <c r="BR36" s="37">
        <v>5.8</v>
      </c>
      <c r="BS36" s="37">
        <v>7.1</v>
      </c>
      <c r="BU36" s="37"/>
      <c r="BV36" s="21" t="s">
        <v>128</v>
      </c>
      <c r="BW36" s="37">
        <v>0</v>
      </c>
      <c r="BX36" s="37">
        <v>0</v>
      </c>
      <c r="BY36" s="37">
        <v>0</v>
      </c>
      <c r="BZ36" s="37">
        <v>0</v>
      </c>
      <c r="CA36" s="37">
        <v>0</v>
      </c>
      <c r="CB36" s="37">
        <v>0</v>
      </c>
      <c r="CC36" s="37">
        <v>0</v>
      </c>
      <c r="CD36" s="37">
        <v>0</v>
      </c>
      <c r="CE36" s="37">
        <v>0</v>
      </c>
      <c r="CF36" s="37">
        <v>0</v>
      </c>
      <c r="CG36" s="37">
        <v>0</v>
      </c>
      <c r="CH36" s="37">
        <v>0</v>
      </c>
      <c r="CI36" s="37">
        <v>0</v>
      </c>
      <c r="CJ36" s="37">
        <v>0</v>
      </c>
      <c r="CK36" s="37">
        <v>0</v>
      </c>
      <c r="CL36" s="37">
        <v>0</v>
      </c>
      <c r="CM36" s="37">
        <v>1.3</v>
      </c>
      <c r="CN36" s="37">
        <v>2.7</v>
      </c>
      <c r="CO36" s="37">
        <v>4.0999999999999996</v>
      </c>
      <c r="CP36" s="37">
        <v>5.4</v>
      </c>
      <c r="CQ36" s="37">
        <v>6.6</v>
      </c>
      <c r="CS36" s="37"/>
      <c r="CT36" s="21" t="s">
        <v>128</v>
      </c>
      <c r="CU36" s="37">
        <v>0</v>
      </c>
      <c r="CV36" s="37">
        <v>0</v>
      </c>
      <c r="CW36" s="37">
        <v>0</v>
      </c>
      <c r="CX36" s="37">
        <v>0</v>
      </c>
      <c r="CY36" s="37">
        <v>0</v>
      </c>
      <c r="CZ36" s="37">
        <v>0</v>
      </c>
      <c r="DA36" s="37">
        <v>0</v>
      </c>
      <c r="DB36" s="37">
        <v>0</v>
      </c>
      <c r="DC36" s="37">
        <v>0</v>
      </c>
      <c r="DD36" s="37">
        <v>0</v>
      </c>
      <c r="DE36" s="37">
        <v>0</v>
      </c>
      <c r="DF36" s="37">
        <v>0</v>
      </c>
      <c r="DG36" s="37">
        <v>0</v>
      </c>
      <c r="DH36" s="37">
        <v>0</v>
      </c>
      <c r="DI36" s="37">
        <v>0</v>
      </c>
      <c r="DJ36" s="37">
        <v>0</v>
      </c>
      <c r="DK36" s="37">
        <v>1.6</v>
      </c>
      <c r="DL36" s="37">
        <v>3.3</v>
      </c>
      <c r="DM36" s="37">
        <v>4.7</v>
      </c>
      <c r="DN36" s="37">
        <v>5.9</v>
      </c>
      <c r="DO36" s="37">
        <v>7.1</v>
      </c>
      <c r="DQ36" s="37"/>
      <c r="DR36" s="21" t="s">
        <v>128</v>
      </c>
      <c r="DS36" s="37">
        <v>0</v>
      </c>
      <c r="DT36" s="37">
        <v>0</v>
      </c>
      <c r="DU36" s="37">
        <v>0</v>
      </c>
      <c r="DV36" s="37">
        <v>0</v>
      </c>
      <c r="DW36" s="37">
        <v>0</v>
      </c>
      <c r="DX36" s="37">
        <v>0</v>
      </c>
      <c r="DY36" s="37">
        <v>0</v>
      </c>
      <c r="DZ36" s="37">
        <v>0</v>
      </c>
      <c r="EA36" s="37">
        <v>0</v>
      </c>
      <c r="EB36" s="37">
        <v>0</v>
      </c>
      <c r="EC36" s="37">
        <v>0</v>
      </c>
      <c r="ED36" s="37">
        <v>0</v>
      </c>
      <c r="EE36" s="37">
        <v>0</v>
      </c>
      <c r="EF36" s="37">
        <v>0</v>
      </c>
      <c r="EG36" s="37">
        <v>0</v>
      </c>
      <c r="EH36" s="37">
        <v>0</v>
      </c>
      <c r="EI36" s="37">
        <v>1.3</v>
      </c>
      <c r="EJ36" s="37">
        <v>2.6</v>
      </c>
      <c r="EK36" s="37">
        <v>3.9</v>
      </c>
      <c r="EL36" s="37">
        <v>5</v>
      </c>
      <c r="EM36" s="37">
        <v>6</v>
      </c>
      <c r="EO36" s="37"/>
      <c r="EP36" s="21" t="s">
        <v>128</v>
      </c>
      <c r="EQ36" s="37">
        <v>0</v>
      </c>
      <c r="ER36" s="37">
        <v>0</v>
      </c>
      <c r="ES36" s="37">
        <v>0</v>
      </c>
      <c r="ET36" s="37">
        <v>0</v>
      </c>
      <c r="EU36" s="37">
        <v>0</v>
      </c>
      <c r="EV36" s="37">
        <v>0</v>
      </c>
      <c r="EW36" s="37">
        <v>0</v>
      </c>
      <c r="EX36" s="37">
        <v>0</v>
      </c>
      <c r="EY36" s="37">
        <v>0</v>
      </c>
      <c r="EZ36" s="37">
        <v>0</v>
      </c>
      <c r="FA36" s="37">
        <v>0</v>
      </c>
      <c r="FB36" s="37">
        <v>0</v>
      </c>
      <c r="FC36" s="37">
        <v>0</v>
      </c>
      <c r="FD36" s="37">
        <v>0</v>
      </c>
      <c r="FE36" s="37">
        <v>0</v>
      </c>
      <c r="FF36" s="37">
        <v>0</v>
      </c>
      <c r="FG36" s="37">
        <v>1.3</v>
      </c>
      <c r="FH36" s="37">
        <v>2.7</v>
      </c>
      <c r="FI36" s="37">
        <v>4.0999999999999996</v>
      </c>
      <c r="FJ36" s="37">
        <v>5.5</v>
      </c>
      <c r="FK36" s="37">
        <v>6.7</v>
      </c>
    </row>
    <row r="37" spans="1:167" ht="14.5">
      <c r="A37" s="206"/>
      <c r="B37" s="206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Y37" s="206"/>
      <c r="Z37" s="206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W37" s="206"/>
      <c r="AX37" s="206"/>
      <c r="AY37" s="37"/>
      <c r="AZ37" s="37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BU37" s="206"/>
      <c r="BV37" s="206"/>
      <c r="BW37" s="37"/>
      <c r="BX37" s="37"/>
      <c r="BY37" s="37"/>
      <c r="BZ37" s="37"/>
      <c r="CA37" s="37"/>
      <c r="CB37" s="37"/>
      <c r="CC37" s="37"/>
      <c r="CD37" s="37"/>
      <c r="CE37" s="37"/>
      <c r="CF37" s="37"/>
      <c r="CG37" s="37"/>
      <c r="CH37" s="37"/>
      <c r="CI37" s="37"/>
      <c r="CJ37" s="37"/>
      <c r="CK37" s="37"/>
      <c r="CL37" s="37"/>
      <c r="CM37" s="37"/>
      <c r="CN37" s="37"/>
      <c r="CO37" s="37"/>
      <c r="CP37" s="37"/>
      <c r="CQ37" s="37"/>
      <c r="CS37" s="206"/>
      <c r="CT37" s="206"/>
      <c r="CU37" s="37"/>
      <c r="CV37" s="37"/>
      <c r="CW37" s="37"/>
      <c r="CX37" s="37"/>
      <c r="CY37" s="37"/>
      <c r="CZ37" s="37"/>
      <c r="DA37" s="37"/>
      <c r="DB37" s="37"/>
      <c r="DC37" s="37"/>
      <c r="DD37" s="37"/>
      <c r="DE37" s="37"/>
      <c r="DF37" s="37"/>
      <c r="DG37" s="37"/>
      <c r="DH37" s="37"/>
      <c r="DI37" s="37"/>
      <c r="DJ37" s="37"/>
      <c r="DK37" s="37"/>
      <c r="DL37" s="37"/>
      <c r="DM37" s="37"/>
      <c r="DN37" s="37"/>
      <c r="DO37" s="37"/>
      <c r="DQ37" s="206"/>
      <c r="DR37" s="206"/>
      <c r="DS37" s="37"/>
      <c r="DT37" s="37"/>
      <c r="DU37" s="37"/>
      <c r="DV37" s="37"/>
      <c r="DW37" s="37"/>
      <c r="DX37" s="37"/>
      <c r="DY37" s="37"/>
      <c r="DZ37" s="37"/>
      <c r="EA37" s="37"/>
      <c r="EB37" s="37"/>
      <c r="EC37" s="37"/>
      <c r="ED37" s="37"/>
      <c r="EE37" s="37"/>
      <c r="EF37" s="37"/>
      <c r="EG37" s="37"/>
      <c r="EH37" s="37"/>
      <c r="EI37" s="37"/>
      <c r="EJ37" s="37"/>
      <c r="EK37" s="37"/>
      <c r="EL37" s="37"/>
      <c r="EM37" s="37"/>
      <c r="EO37" s="206"/>
      <c r="EP37" s="206"/>
      <c r="EQ37" s="37"/>
      <c r="ER37" s="37"/>
      <c r="ES37" s="37"/>
      <c r="ET37" s="37"/>
      <c r="EU37" s="37"/>
      <c r="EV37" s="37"/>
      <c r="EW37" s="37"/>
      <c r="EX37" s="37"/>
      <c r="EY37" s="37"/>
      <c r="EZ37" s="37"/>
      <c r="FA37" s="37"/>
      <c r="FB37" s="37"/>
      <c r="FC37" s="37"/>
      <c r="FD37" s="37"/>
      <c r="FE37" s="37"/>
      <c r="FF37" s="37"/>
      <c r="FG37" s="37"/>
      <c r="FH37" s="37"/>
      <c r="FI37" s="37"/>
      <c r="FJ37" s="37"/>
      <c r="FK37" s="37"/>
    </row>
    <row r="38" spans="1:167" ht="14.5">
      <c r="A38" s="206"/>
      <c r="B38" s="206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Y38" s="206"/>
      <c r="Z38" s="206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W38" s="206"/>
      <c r="AX38" s="206"/>
      <c r="AY38" s="37"/>
      <c r="AZ38" s="37"/>
      <c r="BA38" s="37"/>
      <c r="BB38" s="37"/>
      <c r="BC38" s="37"/>
      <c r="BD38" s="37"/>
      <c r="BE38" s="37"/>
      <c r="BF38" s="37"/>
      <c r="BG38" s="37"/>
      <c r="BH38" s="37"/>
      <c r="BI38" s="37"/>
      <c r="BJ38" s="37"/>
      <c r="BK38" s="37"/>
      <c r="BL38" s="37"/>
      <c r="BM38" s="37"/>
      <c r="BN38" s="37"/>
      <c r="BO38" s="37"/>
      <c r="BP38" s="37"/>
      <c r="BQ38" s="37"/>
      <c r="BR38" s="37"/>
      <c r="BS38" s="37"/>
      <c r="BU38" s="206"/>
      <c r="BV38" s="206"/>
      <c r="BW38" s="37"/>
      <c r="BX38" s="37"/>
      <c r="BY38" s="37"/>
      <c r="BZ38" s="37"/>
      <c r="CA38" s="37"/>
      <c r="CB38" s="37"/>
      <c r="CC38" s="37"/>
      <c r="CD38" s="37"/>
      <c r="CE38" s="37"/>
      <c r="CF38" s="37"/>
      <c r="CG38" s="37"/>
      <c r="CH38" s="37"/>
      <c r="CI38" s="37"/>
      <c r="CJ38" s="37"/>
      <c r="CK38" s="37"/>
      <c r="CL38" s="37"/>
      <c r="CM38" s="37"/>
      <c r="CN38" s="37"/>
      <c r="CO38" s="37"/>
      <c r="CP38" s="37"/>
      <c r="CQ38" s="37"/>
      <c r="CS38" s="206"/>
      <c r="CT38" s="206"/>
      <c r="CU38" s="37"/>
      <c r="CV38" s="37"/>
      <c r="CW38" s="37"/>
      <c r="CX38" s="37"/>
      <c r="CY38" s="37"/>
      <c r="CZ38" s="37"/>
      <c r="DA38" s="37"/>
      <c r="DB38" s="37"/>
      <c r="DC38" s="37"/>
      <c r="DD38" s="37"/>
      <c r="DE38" s="37"/>
      <c r="DF38" s="37"/>
      <c r="DG38" s="37"/>
      <c r="DH38" s="37"/>
      <c r="DI38" s="37"/>
      <c r="DJ38" s="37"/>
      <c r="DK38" s="37"/>
      <c r="DL38" s="37"/>
      <c r="DM38" s="37"/>
      <c r="DN38" s="37"/>
      <c r="DO38" s="37"/>
      <c r="DQ38" s="206"/>
      <c r="DR38" s="206"/>
      <c r="DS38" s="37"/>
      <c r="DT38" s="37"/>
      <c r="DU38" s="37"/>
      <c r="DV38" s="37"/>
      <c r="DW38" s="37"/>
      <c r="DX38" s="37"/>
      <c r="DY38" s="37"/>
      <c r="DZ38" s="37"/>
      <c r="EA38" s="37"/>
      <c r="EB38" s="37"/>
      <c r="EC38" s="37"/>
      <c r="ED38" s="37"/>
      <c r="EE38" s="37"/>
      <c r="EF38" s="37"/>
      <c r="EG38" s="37"/>
      <c r="EH38" s="37"/>
      <c r="EI38" s="37"/>
      <c r="EJ38" s="37"/>
      <c r="EK38" s="37"/>
      <c r="EL38" s="37"/>
      <c r="EM38" s="37"/>
      <c r="EO38" s="206"/>
      <c r="EP38" s="206"/>
      <c r="EQ38" s="37"/>
      <c r="ER38" s="37"/>
      <c r="ES38" s="37"/>
      <c r="ET38" s="37"/>
      <c r="EU38" s="37"/>
      <c r="EV38" s="37"/>
      <c r="EW38" s="37"/>
      <c r="EX38" s="37"/>
      <c r="EY38" s="37"/>
      <c r="EZ38" s="37"/>
      <c r="FA38" s="37"/>
      <c r="FB38" s="37"/>
      <c r="FC38" s="37"/>
      <c r="FD38" s="37"/>
      <c r="FE38" s="37"/>
      <c r="FF38" s="37"/>
      <c r="FG38" s="37"/>
      <c r="FH38" s="37"/>
      <c r="FI38" s="37"/>
      <c r="FJ38" s="37"/>
      <c r="FK38" s="37"/>
    </row>
    <row r="39" spans="1:167" ht="91.5">
      <c r="A39" s="37"/>
      <c r="B39" s="14" t="s">
        <v>129</v>
      </c>
      <c r="C39" s="7">
        <v>62.2</v>
      </c>
      <c r="D39" s="7">
        <v>62.7</v>
      </c>
      <c r="E39" s="7">
        <v>63.4</v>
      </c>
      <c r="F39" s="7">
        <v>64.3</v>
      </c>
      <c r="G39" s="7">
        <v>65.900000000000006</v>
      </c>
      <c r="H39" s="7">
        <v>67.3</v>
      </c>
      <c r="I39" s="7">
        <v>68.8</v>
      </c>
      <c r="J39" s="7">
        <v>70.3</v>
      </c>
      <c r="K39" s="7">
        <v>72</v>
      </c>
      <c r="L39" s="7">
        <v>73.5</v>
      </c>
      <c r="M39" s="7">
        <v>75</v>
      </c>
      <c r="N39" s="7">
        <v>76.599999999999994</v>
      </c>
      <c r="O39" s="7">
        <v>78.400000000000006</v>
      </c>
      <c r="P39" s="7">
        <v>79.8</v>
      </c>
      <c r="Q39" s="7">
        <v>80.900000000000006</v>
      </c>
      <c r="R39" s="7">
        <v>81.8</v>
      </c>
      <c r="S39" s="7">
        <v>82.8</v>
      </c>
      <c r="T39" s="7">
        <v>83.9</v>
      </c>
      <c r="U39" s="7">
        <v>85.3</v>
      </c>
      <c r="V39" s="7">
        <v>86.7</v>
      </c>
      <c r="W39" s="7">
        <v>88.1</v>
      </c>
      <c r="Y39" s="7"/>
      <c r="Z39" s="14" t="s">
        <v>129</v>
      </c>
      <c r="AA39" s="7">
        <v>236.3</v>
      </c>
      <c r="AB39" s="7">
        <v>238.4</v>
      </c>
      <c r="AC39" s="7">
        <v>240.9</v>
      </c>
      <c r="AD39" s="7">
        <v>244</v>
      </c>
      <c r="AE39" s="7">
        <v>247.7</v>
      </c>
      <c r="AF39" s="7">
        <v>253.8</v>
      </c>
      <c r="AG39" s="7">
        <v>260.39999999999998</v>
      </c>
      <c r="AH39" s="7">
        <v>266.39999999999998</v>
      </c>
      <c r="AI39" s="7">
        <v>272.7</v>
      </c>
      <c r="AJ39" s="7">
        <v>279.39999999999998</v>
      </c>
      <c r="AK39" s="7">
        <v>285.39999999999998</v>
      </c>
      <c r="AL39" s="7">
        <v>291.2</v>
      </c>
      <c r="AM39" s="7">
        <v>296.60000000000002</v>
      </c>
      <c r="AN39" s="7">
        <v>301.10000000000002</v>
      </c>
      <c r="AO39" s="7">
        <v>305.2</v>
      </c>
      <c r="AP39" s="7">
        <v>309.2</v>
      </c>
      <c r="AQ39" s="7">
        <v>313.3</v>
      </c>
      <c r="AR39" s="7">
        <v>318.10000000000002</v>
      </c>
      <c r="AS39" s="7">
        <v>322.89999999999998</v>
      </c>
      <c r="AT39" s="7">
        <v>327.60000000000002</v>
      </c>
      <c r="AU39" s="7">
        <v>332.4</v>
      </c>
      <c r="AW39" s="7"/>
      <c r="AX39" s="14" t="s">
        <v>129</v>
      </c>
      <c r="AY39" s="7">
        <v>625.4</v>
      </c>
      <c r="AZ39" s="7">
        <v>645.1</v>
      </c>
      <c r="BA39" s="7">
        <v>663.3</v>
      </c>
      <c r="BB39" s="7">
        <v>679.8</v>
      </c>
      <c r="BC39" s="7">
        <v>698.3</v>
      </c>
      <c r="BD39" s="7">
        <v>714.9</v>
      </c>
      <c r="BE39" s="7">
        <v>731.1</v>
      </c>
      <c r="BF39" s="7">
        <v>745.7</v>
      </c>
      <c r="BG39" s="7">
        <v>759.6</v>
      </c>
      <c r="BH39" s="7">
        <v>772</v>
      </c>
      <c r="BI39" s="7">
        <v>784.1</v>
      </c>
      <c r="BJ39" s="7">
        <v>796.1</v>
      </c>
      <c r="BK39" s="7">
        <v>808.2</v>
      </c>
      <c r="BL39" s="7">
        <v>821.4</v>
      </c>
      <c r="BM39" s="7">
        <v>833.8</v>
      </c>
      <c r="BN39" s="7">
        <v>844.3</v>
      </c>
      <c r="BO39" s="7">
        <v>856.2</v>
      </c>
      <c r="BP39" s="7">
        <v>870.6</v>
      </c>
      <c r="BQ39" s="7">
        <v>887.8</v>
      </c>
      <c r="BR39" s="7">
        <v>901</v>
      </c>
      <c r="BS39" s="7">
        <v>916.2</v>
      </c>
      <c r="BU39" s="7"/>
      <c r="BV39" s="14" t="s">
        <v>129</v>
      </c>
      <c r="BW39" s="7">
        <v>28.6</v>
      </c>
      <c r="BX39" s="7">
        <v>28.7</v>
      </c>
      <c r="BY39" s="7">
        <v>28.8</v>
      </c>
      <c r="BZ39" s="7">
        <v>29</v>
      </c>
      <c r="CA39" s="7">
        <v>29.1</v>
      </c>
      <c r="CB39" s="7">
        <v>29.4</v>
      </c>
      <c r="CC39" s="7">
        <v>29.7</v>
      </c>
      <c r="CD39" s="7">
        <v>30.1</v>
      </c>
      <c r="CE39" s="7">
        <v>30.6</v>
      </c>
      <c r="CF39" s="7">
        <v>31.1</v>
      </c>
      <c r="CG39" s="7">
        <v>31.6</v>
      </c>
      <c r="CH39" s="7">
        <v>32.5</v>
      </c>
      <c r="CI39" s="7">
        <v>33.200000000000003</v>
      </c>
      <c r="CJ39" s="7">
        <v>34</v>
      </c>
      <c r="CK39" s="7">
        <v>35.200000000000003</v>
      </c>
      <c r="CL39" s="7">
        <v>36</v>
      </c>
      <c r="CM39" s="7">
        <v>36.9</v>
      </c>
      <c r="CN39" s="7">
        <v>37.799999999999997</v>
      </c>
      <c r="CO39" s="7">
        <v>39</v>
      </c>
      <c r="CP39" s="7">
        <v>40.1</v>
      </c>
      <c r="CQ39" s="7">
        <v>41.2</v>
      </c>
      <c r="CS39" s="7"/>
      <c r="CT39" s="14" t="s">
        <v>129</v>
      </c>
      <c r="CU39" s="7">
        <v>21.8</v>
      </c>
      <c r="CV39" s="7">
        <v>22.2</v>
      </c>
      <c r="CW39" s="7">
        <v>22.6</v>
      </c>
      <c r="CX39" s="7">
        <v>23.3</v>
      </c>
      <c r="CY39" s="7">
        <v>23.9</v>
      </c>
      <c r="CZ39" s="7">
        <v>24.6</v>
      </c>
      <c r="DA39" s="7">
        <v>25.2</v>
      </c>
      <c r="DB39" s="7">
        <v>25.9</v>
      </c>
      <c r="DC39" s="7">
        <v>26.8</v>
      </c>
      <c r="DD39" s="7">
        <v>27.4</v>
      </c>
      <c r="DE39" s="7">
        <v>28</v>
      </c>
      <c r="DF39" s="7">
        <v>28.7</v>
      </c>
      <c r="DG39" s="7">
        <v>29.8</v>
      </c>
      <c r="DH39" s="7">
        <v>31.2</v>
      </c>
      <c r="DI39" s="7">
        <v>32.799999999999997</v>
      </c>
      <c r="DJ39" s="7">
        <v>34</v>
      </c>
      <c r="DK39" s="7">
        <v>34.9</v>
      </c>
      <c r="DL39" s="7">
        <v>35.9</v>
      </c>
      <c r="DM39" s="7">
        <v>36.700000000000003</v>
      </c>
      <c r="DN39" s="7">
        <v>37.1</v>
      </c>
      <c r="DO39" s="7">
        <v>37.5</v>
      </c>
      <c r="DQ39" s="7"/>
      <c r="DR39" s="14" t="s">
        <v>129</v>
      </c>
      <c r="DS39" s="7">
        <v>134.5</v>
      </c>
      <c r="DT39" s="7">
        <v>138</v>
      </c>
      <c r="DU39" s="7">
        <v>142.4</v>
      </c>
      <c r="DV39" s="7">
        <v>147.30000000000001</v>
      </c>
      <c r="DW39" s="7">
        <v>152.69999999999999</v>
      </c>
      <c r="DX39" s="7">
        <v>157.9</v>
      </c>
      <c r="DY39" s="7">
        <v>163.19999999999999</v>
      </c>
      <c r="DZ39" s="7">
        <v>169.5</v>
      </c>
      <c r="EA39" s="7">
        <v>176.3</v>
      </c>
      <c r="EB39" s="7">
        <v>180.9</v>
      </c>
      <c r="EC39" s="7">
        <v>186.1</v>
      </c>
      <c r="ED39" s="7">
        <v>191.1</v>
      </c>
      <c r="EE39" s="7">
        <v>196.8</v>
      </c>
      <c r="EF39" s="7">
        <v>204.3</v>
      </c>
      <c r="EG39" s="7">
        <v>212.4</v>
      </c>
      <c r="EH39" s="7">
        <v>222.2</v>
      </c>
      <c r="EI39" s="7">
        <v>229.8</v>
      </c>
      <c r="EJ39" s="7">
        <v>236.2</v>
      </c>
      <c r="EK39" s="7">
        <v>243.1</v>
      </c>
      <c r="EL39" s="7">
        <v>249.9</v>
      </c>
      <c r="EM39" s="7">
        <v>256.2</v>
      </c>
      <c r="EO39" s="37"/>
      <c r="EP39" s="14" t="s">
        <v>129</v>
      </c>
      <c r="EQ39" s="7">
        <v>173.1</v>
      </c>
      <c r="ER39" s="7">
        <v>175.5</v>
      </c>
      <c r="ES39" s="7">
        <v>178.5</v>
      </c>
      <c r="ET39" s="7">
        <v>182.9</v>
      </c>
      <c r="EU39" s="7">
        <v>188.2</v>
      </c>
      <c r="EV39" s="7">
        <v>194.1</v>
      </c>
      <c r="EW39" s="7">
        <v>200.4</v>
      </c>
      <c r="EX39" s="7">
        <v>207.3</v>
      </c>
      <c r="EY39" s="7">
        <v>212.8</v>
      </c>
      <c r="EZ39" s="7">
        <v>219</v>
      </c>
      <c r="FA39" s="7">
        <v>223.6</v>
      </c>
      <c r="FB39" s="7">
        <v>228.6</v>
      </c>
      <c r="FC39" s="7">
        <v>233.5</v>
      </c>
      <c r="FD39" s="7">
        <v>237.8</v>
      </c>
      <c r="FE39" s="7">
        <v>242.4</v>
      </c>
      <c r="FF39" s="7">
        <v>246.7</v>
      </c>
      <c r="FG39" s="7">
        <v>252.1</v>
      </c>
      <c r="FH39" s="7">
        <v>257.3</v>
      </c>
      <c r="FI39" s="7">
        <v>262.39999999999998</v>
      </c>
      <c r="FJ39" s="7">
        <v>267.60000000000002</v>
      </c>
      <c r="FK39" s="7">
        <v>273</v>
      </c>
    </row>
    <row r="40" spans="1:167" ht="14.5">
      <c r="A40" s="7"/>
      <c r="B40" s="19" t="s">
        <v>118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37"/>
      <c r="Z40" s="19" t="s">
        <v>118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9" t="s">
        <v>118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9" t="s">
        <v>118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9" t="s">
        <v>118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9" t="s">
        <v>118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7"/>
      <c r="EP40" s="19" t="s">
        <v>118</v>
      </c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4.5">
      <c r="A41" s="37"/>
      <c r="B41" s="36" t="s">
        <v>119</v>
      </c>
      <c r="C41" s="37">
        <v>9.8000000000000007</v>
      </c>
      <c r="D41" s="37">
        <v>9.6</v>
      </c>
      <c r="E41" s="37">
        <v>9.5</v>
      </c>
      <c r="F41" s="37">
        <v>9.3000000000000007</v>
      </c>
      <c r="G41" s="37">
        <v>9.1999999999999993</v>
      </c>
      <c r="H41" s="37">
        <v>9</v>
      </c>
      <c r="I41" s="37">
        <v>8.9</v>
      </c>
      <c r="J41" s="37">
        <v>8.6999999999999993</v>
      </c>
      <c r="K41" s="37">
        <v>8.6</v>
      </c>
      <c r="L41" s="37">
        <v>8.4</v>
      </c>
      <c r="M41" s="37">
        <v>8.3000000000000007</v>
      </c>
      <c r="N41" s="37">
        <v>8.1999999999999993</v>
      </c>
      <c r="O41" s="37">
        <v>8</v>
      </c>
      <c r="P41" s="37">
        <v>7.9</v>
      </c>
      <c r="Q41" s="37">
        <v>7.8</v>
      </c>
      <c r="R41" s="37">
        <v>7.6</v>
      </c>
      <c r="S41" s="37">
        <v>7.5</v>
      </c>
      <c r="T41" s="37">
        <v>7.4</v>
      </c>
      <c r="U41" s="37">
        <v>7.3</v>
      </c>
      <c r="V41" s="37">
        <v>7.1</v>
      </c>
      <c r="W41" s="37">
        <v>7</v>
      </c>
      <c r="Y41" s="37"/>
      <c r="Z41" s="21" t="s">
        <v>119</v>
      </c>
      <c r="AA41" s="37">
        <v>22.9</v>
      </c>
      <c r="AB41" s="37">
        <v>22.7</v>
      </c>
      <c r="AC41" s="37">
        <v>22.6</v>
      </c>
      <c r="AD41" s="37">
        <v>22.4</v>
      </c>
      <c r="AE41" s="37">
        <v>22.2</v>
      </c>
      <c r="AF41" s="37">
        <v>22.1</v>
      </c>
      <c r="AG41" s="37">
        <v>22</v>
      </c>
      <c r="AH41" s="37">
        <v>21.8</v>
      </c>
      <c r="AI41" s="37">
        <v>21.7</v>
      </c>
      <c r="AJ41" s="37">
        <v>21.5</v>
      </c>
      <c r="AK41" s="37">
        <v>21.4</v>
      </c>
      <c r="AL41" s="37">
        <v>21.2</v>
      </c>
      <c r="AM41" s="37">
        <v>21.1</v>
      </c>
      <c r="AN41" s="37">
        <v>20.9</v>
      </c>
      <c r="AO41" s="37">
        <v>20.8</v>
      </c>
      <c r="AP41" s="37">
        <v>20.6</v>
      </c>
      <c r="AQ41" s="37">
        <v>20.5</v>
      </c>
      <c r="AR41" s="37">
        <v>20.3</v>
      </c>
      <c r="AS41" s="37">
        <v>20.2</v>
      </c>
      <c r="AT41" s="37">
        <v>20</v>
      </c>
      <c r="AU41" s="37">
        <v>19.899999999999999</v>
      </c>
      <c r="AW41" s="37"/>
      <c r="AX41" s="21" t="s">
        <v>119</v>
      </c>
      <c r="AY41" s="37">
        <v>83.3</v>
      </c>
      <c r="AZ41" s="37">
        <v>82.6</v>
      </c>
      <c r="BA41" s="37">
        <v>81.900000000000006</v>
      </c>
      <c r="BB41" s="37">
        <v>81.2</v>
      </c>
      <c r="BC41" s="37">
        <v>80.5</v>
      </c>
      <c r="BD41" s="37">
        <v>79.7</v>
      </c>
      <c r="BE41" s="37">
        <v>79.099999999999994</v>
      </c>
      <c r="BF41" s="37">
        <v>78.400000000000006</v>
      </c>
      <c r="BG41" s="37">
        <v>77.7</v>
      </c>
      <c r="BH41" s="37">
        <v>77</v>
      </c>
      <c r="BI41" s="37">
        <v>76.3</v>
      </c>
      <c r="BJ41" s="37">
        <v>75.7</v>
      </c>
      <c r="BK41" s="37">
        <v>75</v>
      </c>
      <c r="BL41" s="37">
        <v>74.3</v>
      </c>
      <c r="BM41" s="37">
        <v>73.7</v>
      </c>
      <c r="BN41" s="37">
        <v>73</v>
      </c>
      <c r="BO41" s="37">
        <v>72.400000000000006</v>
      </c>
      <c r="BP41" s="37">
        <v>71.7</v>
      </c>
      <c r="BQ41" s="37">
        <v>71.099999999999994</v>
      </c>
      <c r="BR41" s="37">
        <v>70.5</v>
      </c>
      <c r="BS41" s="37">
        <v>69.900000000000006</v>
      </c>
      <c r="BU41" s="37"/>
      <c r="BV41" s="21" t="s">
        <v>119</v>
      </c>
      <c r="BW41" s="37">
        <v>3</v>
      </c>
      <c r="BX41" s="37">
        <v>2.9</v>
      </c>
      <c r="BY41" s="37">
        <v>2.9</v>
      </c>
      <c r="BZ41" s="37">
        <v>2.8</v>
      </c>
      <c r="CA41" s="37">
        <v>2.7</v>
      </c>
      <c r="CB41" s="37">
        <v>2.6</v>
      </c>
      <c r="CC41" s="37">
        <v>2.5</v>
      </c>
      <c r="CD41" s="37">
        <v>2.5</v>
      </c>
      <c r="CE41" s="37">
        <v>2.4</v>
      </c>
      <c r="CF41" s="37">
        <v>2.2999999999999998</v>
      </c>
      <c r="CG41" s="37">
        <v>2.2999999999999998</v>
      </c>
      <c r="CH41" s="37">
        <v>2.2000000000000002</v>
      </c>
      <c r="CI41" s="37">
        <v>2.1</v>
      </c>
      <c r="CJ41" s="37">
        <v>2.1</v>
      </c>
      <c r="CK41" s="37">
        <v>2</v>
      </c>
      <c r="CL41" s="37">
        <v>1.9</v>
      </c>
      <c r="CM41" s="37">
        <v>1.9</v>
      </c>
      <c r="CN41" s="37">
        <v>1.8</v>
      </c>
      <c r="CO41" s="37">
        <v>1.8</v>
      </c>
      <c r="CP41" s="37">
        <v>1.7</v>
      </c>
      <c r="CQ41" s="37">
        <v>1.7</v>
      </c>
      <c r="CS41" s="37"/>
      <c r="CT41" s="21" t="s">
        <v>119</v>
      </c>
      <c r="CU41" s="37">
        <v>2.5</v>
      </c>
      <c r="CV41" s="37">
        <v>2.5</v>
      </c>
      <c r="CW41" s="37">
        <v>2.4</v>
      </c>
      <c r="CX41" s="37">
        <v>2.4</v>
      </c>
      <c r="CY41" s="37">
        <v>2.2999999999999998</v>
      </c>
      <c r="CZ41" s="37">
        <v>2.2999999999999998</v>
      </c>
      <c r="DA41" s="37">
        <v>2.2000000000000002</v>
      </c>
      <c r="DB41" s="37">
        <v>2.2000000000000002</v>
      </c>
      <c r="DC41" s="37">
        <v>2.1</v>
      </c>
      <c r="DD41" s="37">
        <v>2.1</v>
      </c>
      <c r="DE41" s="37">
        <v>2</v>
      </c>
      <c r="DF41" s="37">
        <v>2</v>
      </c>
      <c r="DG41" s="37">
        <v>1.9</v>
      </c>
      <c r="DH41" s="37">
        <v>1.9</v>
      </c>
      <c r="DI41" s="37">
        <v>1.8</v>
      </c>
      <c r="DJ41" s="37">
        <v>1.8</v>
      </c>
      <c r="DK41" s="37">
        <v>1.8</v>
      </c>
      <c r="DL41" s="37">
        <v>1.7</v>
      </c>
      <c r="DM41" s="37">
        <v>1.7</v>
      </c>
      <c r="DN41" s="37">
        <v>1.6</v>
      </c>
      <c r="DO41" s="37">
        <v>1.6</v>
      </c>
      <c r="DQ41" s="37"/>
      <c r="DR41" s="21" t="s">
        <v>119</v>
      </c>
      <c r="DS41" s="37">
        <v>5.5</v>
      </c>
      <c r="DT41" s="37">
        <v>5.4</v>
      </c>
      <c r="DU41" s="37">
        <v>5.3</v>
      </c>
      <c r="DV41" s="37">
        <v>5.2</v>
      </c>
      <c r="DW41" s="37">
        <v>5.0999999999999996</v>
      </c>
      <c r="DX41" s="37">
        <v>5.0999999999999996</v>
      </c>
      <c r="DY41" s="37">
        <v>5</v>
      </c>
      <c r="DZ41" s="37">
        <v>4.9000000000000004</v>
      </c>
      <c r="EA41" s="37">
        <v>4.8</v>
      </c>
      <c r="EB41" s="37">
        <v>4.7</v>
      </c>
      <c r="EC41" s="37">
        <v>4.5999999999999996</v>
      </c>
      <c r="ED41" s="37">
        <v>4.5999999999999996</v>
      </c>
      <c r="EE41" s="37">
        <v>4.5</v>
      </c>
      <c r="EF41" s="37">
        <v>4.4000000000000004</v>
      </c>
      <c r="EG41" s="37">
        <v>4.3</v>
      </c>
      <c r="EH41" s="37">
        <v>4.3</v>
      </c>
      <c r="EI41" s="37">
        <v>4.2</v>
      </c>
      <c r="EJ41" s="37">
        <v>4.0999999999999996</v>
      </c>
      <c r="EK41" s="37">
        <v>4</v>
      </c>
      <c r="EL41" s="37">
        <v>4</v>
      </c>
      <c r="EM41" s="37">
        <v>3.9</v>
      </c>
      <c r="EO41" s="37"/>
      <c r="EP41" s="36" t="s">
        <v>119</v>
      </c>
      <c r="EQ41" s="37">
        <v>5.9</v>
      </c>
      <c r="ER41" s="37">
        <v>5.7</v>
      </c>
      <c r="ES41" s="37">
        <v>5.6</v>
      </c>
      <c r="ET41" s="37">
        <v>5.5</v>
      </c>
      <c r="EU41" s="37">
        <v>5.4</v>
      </c>
      <c r="EV41" s="37">
        <v>5.3</v>
      </c>
      <c r="EW41" s="37">
        <v>5.2</v>
      </c>
      <c r="EX41" s="37">
        <v>5.0999999999999996</v>
      </c>
      <c r="EY41" s="37">
        <v>4.9000000000000004</v>
      </c>
      <c r="EZ41" s="37">
        <v>4.8</v>
      </c>
      <c r="FA41" s="37">
        <v>4.7</v>
      </c>
      <c r="FB41" s="37">
        <v>4.5999999999999996</v>
      </c>
      <c r="FC41" s="37">
        <v>4.5</v>
      </c>
      <c r="FD41" s="37">
        <v>4.4000000000000004</v>
      </c>
      <c r="FE41" s="37">
        <v>4.3</v>
      </c>
      <c r="FF41" s="37">
        <v>4.2</v>
      </c>
      <c r="FG41" s="37">
        <v>4.2</v>
      </c>
      <c r="FH41" s="37">
        <v>4.0999999999999996</v>
      </c>
      <c r="FI41" s="37">
        <v>4</v>
      </c>
      <c r="FJ41" s="37">
        <v>3.9</v>
      </c>
      <c r="FK41" s="37">
        <v>3.8</v>
      </c>
    </row>
    <row r="42" spans="1:167" ht="14.5">
      <c r="A42" s="37"/>
      <c r="B42" s="36" t="s">
        <v>120</v>
      </c>
      <c r="C42" s="37">
        <v>5.0999999999999996</v>
      </c>
      <c r="D42" s="37">
        <v>5</v>
      </c>
      <c r="E42" s="37">
        <v>4.9000000000000004</v>
      </c>
      <c r="F42" s="37">
        <v>4.9000000000000004</v>
      </c>
      <c r="G42" s="37">
        <v>4.8</v>
      </c>
      <c r="H42" s="37">
        <v>4.7</v>
      </c>
      <c r="I42" s="37">
        <v>4.5999999999999996</v>
      </c>
      <c r="J42" s="37">
        <v>4.5</v>
      </c>
      <c r="K42" s="37">
        <v>4.5</v>
      </c>
      <c r="L42" s="37">
        <v>4.4000000000000004</v>
      </c>
      <c r="M42" s="37">
        <v>4.3</v>
      </c>
      <c r="N42" s="37">
        <v>4.3</v>
      </c>
      <c r="O42" s="37">
        <v>4.2</v>
      </c>
      <c r="P42" s="37">
        <v>4.0999999999999996</v>
      </c>
      <c r="Q42" s="37">
        <v>4</v>
      </c>
      <c r="R42" s="37">
        <v>4</v>
      </c>
      <c r="S42" s="37">
        <v>3.9</v>
      </c>
      <c r="T42" s="37">
        <v>3.8</v>
      </c>
      <c r="U42" s="37">
        <v>3.8</v>
      </c>
      <c r="V42" s="37">
        <v>3.7</v>
      </c>
      <c r="W42" s="37">
        <v>3.7</v>
      </c>
      <c r="Y42" s="37"/>
      <c r="Z42" s="21" t="s">
        <v>120</v>
      </c>
      <c r="AA42" s="37">
        <v>14.8</v>
      </c>
      <c r="AB42" s="37">
        <v>14.7</v>
      </c>
      <c r="AC42" s="37">
        <v>14.6</v>
      </c>
      <c r="AD42" s="37">
        <v>14.4</v>
      </c>
      <c r="AE42" s="37">
        <v>14.3</v>
      </c>
      <c r="AF42" s="37">
        <v>14.2</v>
      </c>
      <c r="AG42" s="37">
        <v>14.2</v>
      </c>
      <c r="AH42" s="37">
        <v>14.1</v>
      </c>
      <c r="AI42" s="37">
        <v>14</v>
      </c>
      <c r="AJ42" s="37">
        <v>13.9</v>
      </c>
      <c r="AK42" s="37">
        <v>13.8</v>
      </c>
      <c r="AL42" s="37">
        <v>13.7</v>
      </c>
      <c r="AM42" s="37">
        <v>13.6</v>
      </c>
      <c r="AN42" s="37">
        <v>13.4</v>
      </c>
      <c r="AO42" s="37">
        <v>13.3</v>
      </c>
      <c r="AP42" s="37">
        <v>13.2</v>
      </c>
      <c r="AQ42" s="37">
        <v>13.1</v>
      </c>
      <c r="AR42" s="37">
        <v>13</v>
      </c>
      <c r="AS42" s="37">
        <v>12.9</v>
      </c>
      <c r="AT42" s="37">
        <v>12.8</v>
      </c>
      <c r="AU42" s="37">
        <v>12.7</v>
      </c>
      <c r="AW42" s="37"/>
      <c r="AX42" s="21" t="s">
        <v>120</v>
      </c>
      <c r="AY42" s="37">
        <v>54.1</v>
      </c>
      <c r="AZ42" s="37">
        <v>53.7</v>
      </c>
      <c r="BA42" s="37">
        <v>53.3</v>
      </c>
      <c r="BB42" s="37">
        <v>52.9</v>
      </c>
      <c r="BC42" s="37">
        <v>52.6</v>
      </c>
      <c r="BD42" s="37">
        <v>52.2</v>
      </c>
      <c r="BE42" s="37">
        <v>51.8</v>
      </c>
      <c r="BF42" s="37">
        <v>51.4</v>
      </c>
      <c r="BG42" s="37">
        <v>51.1</v>
      </c>
      <c r="BH42" s="37">
        <v>50.7</v>
      </c>
      <c r="BI42" s="37">
        <v>50.3</v>
      </c>
      <c r="BJ42" s="37">
        <v>50</v>
      </c>
      <c r="BK42" s="37">
        <v>49.6</v>
      </c>
      <c r="BL42" s="37">
        <v>49.2</v>
      </c>
      <c r="BM42" s="37">
        <v>48.9</v>
      </c>
      <c r="BN42" s="37">
        <v>48.5</v>
      </c>
      <c r="BO42" s="37">
        <v>48.2</v>
      </c>
      <c r="BP42" s="37">
        <v>47.8</v>
      </c>
      <c r="BQ42" s="37">
        <v>47.5</v>
      </c>
      <c r="BR42" s="37">
        <v>47.1</v>
      </c>
      <c r="BS42" s="37">
        <v>46.8</v>
      </c>
      <c r="BU42" s="37"/>
      <c r="BV42" s="21" t="s">
        <v>120</v>
      </c>
      <c r="BW42" s="37">
        <v>3.9</v>
      </c>
      <c r="BX42" s="37">
        <v>3.8</v>
      </c>
      <c r="BY42" s="37">
        <v>3.8</v>
      </c>
      <c r="BZ42" s="37">
        <v>3.8</v>
      </c>
      <c r="CA42" s="37">
        <v>3.7</v>
      </c>
      <c r="CB42" s="37">
        <v>3.7</v>
      </c>
      <c r="CC42" s="37">
        <v>3.7</v>
      </c>
      <c r="CD42" s="37">
        <v>3.6</v>
      </c>
      <c r="CE42" s="37">
        <v>3.6</v>
      </c>
      <c r="CF42" s="37">
        <v>3.6</v>
      </c>
      <c r="CG42" s="37">
        <v>3.5</v>
      </c>
      <c r="CH42" s="37">
        <v>3.5</v>
      </c>
      <c r="CI42" s="37">
        <v>3.5</v>
      </c>
      <c r="CJ42" s="37">
        <v>3.5</v>
      </c>
      <c r="CK42" s="37">
        <v>3.4</v>
      </c>
      <c r="CL42" s="37">
        <v>3.4</v>
      </c>
      <c r="CM42" s="37">
        <v>3.4</v>
      </c>
      <c r="CN42" s="37">
        <v>3.3</v>
      </c>
      <c r="CO42" s="37">
        <v>3.3</v>
      </c>
      <c r="CP42" s="37">
        <v>3.3</v>
      </c>
      <c r="CQ42" s="37">
        <v>3.2</v>
      </c>
      <c r="CS42" s="37"/>
      <c r="CT42" s="21" t="s">
        <v>120</v>
      </c>
      <c r="CU42" s="37">
        <v>2</v>
      </c>
      <c r="CV42" s="37">
        <v>2</v>
      </c>
      <c r="CW42" s="37">
        <v>1.9</v>
      </c>
      <c r="CX42" s="37">
        <v>1.9</v>
      </c>
      <c r="CY42" s="37">
        <v>1.9</v>
      </c>
      <c r="CZ42" s="37">
        <v>1.9</v>
      </c>
      <c r="DA42" s="37">
        <v>1.8</v>
      </c>
      <c r="DB42" s="37">
        <v>1.8</v>
      </c>
      <c r="DC42" s="37">
        <v>1.8</v>
      </c>
      <c r="DD42" s="37">
        <v>1.8</v>
      </c>
      <c r="DE42" s="37">
        <v>1.7</v>
      </c>
      <c r="DF42" s="37">
        <v>1.7</v>
      </c>
      <c r="DG42" s="37">
        <v>1.7</v>
      </c>
      <c r="DH42" s="37">
        <v>1.7</v>
      </c>
      <c r="DI42" s="37">
        <v>1.7</v>
      </c>
      <c r="DJ42" s="37">
        <v>1.6</v>
      </c>
      <c r="DK42" s="37">
        <v>1.6</v>
      </c>
      <c r="DL42" s="37">
        <v>1.6</v>
      </c>
      <c r="DM42" s="37">
        <v>1.6</v>
      </c>
      <c r="DN42" s="37">
        <v>1.6</v>
      </c>
      <c r="DO42" s="37">
        <v>1.5</v>
      </c>
      <c r="DQ42" s="37"/>
      <c r="DR42" s="21" t="s">
        <v>120</v>
      </c>
      <c r="DS42" s="37">
        <v>11</v>
      </c>
      <c r="DT42" s="37">
        <v>10.9</v>
      </c>
      <c r="DU42" s="37">
        <v>10.8</v>
      </c>
      <c r="DV42" s="37">
        <v>10.8</v>
      </c>
      <c r="DW42" s="37">
        <v>10.7</v>
      </c>
      <c r="DX42" s="37">
        <v>10.6</v>
      </c>
      <c r="DY42" s="37">
        <v>10.5</v>
      </c>
      <c r="DZ42" s="37">
        <v>10.5</v>
      </c>
      <c r="EA42" s="37">
        <v>10.4</v>
      </c>
      <c r="EB42" s="37">
        <v>10.3</v>
      </c>
      <c r="EC42" s="37">
        <v>10.3</v>
      </c>
      <c r="ED42" s="37">
        <v>10.199999999999999</v>
      </c>
      <c r="EE42" s="37">
        <v>10.1</v>
      </c>
      <c r="EF42" s="37">
        <v>10</v>
      </c>
      <c r="EG42" s="37">
        <v>10</v>
      </c>
      <c r="EH42" s="37">
        <v>9.9</v>
      </c>
      <c r="EI42" s="37">
        <v>9.8000000000000007</v>
      </c>
      <c r="EJ42" s="37">
        <v>9.8000000000000007</v>
      </c>
      <c r="EK42" s="37">
        <v>9.6999999999999993</v>
      </c>
      <c r="EL42" s="37">
        <v>9.6</v>
      </c>
      <c r="EM42" s="37">
        <v>9.6</v>
      </c>
      <c r="EO42" s="37"/>
      <c r="EP42" s="36" t="s">
        <v>120</v>
      </c>
      <c r="EQ42" s="37">
        <v>6.4</v>
      </c>
      <c r="ER42" s="37">
        <v>6.3</v>
      </c>
      <c r="ES42" s="37">
        <v>6.2</v>
      </c>
      <c r="ET42" s="37">
        <v>6.1</v>
      </c>
      <c r="EU42" s="37">
        <v>6</v>
      </c>
      <c r="EV42" s="37">
        <v>5.9</v>
      </c>
      <c r="EW42" s="37">
        <v>5.8</v>
      </c>
      <c r="EX42" s="37">
        <v>5.7</v>
      </c>
      <c r="EY42" s="37">
        <v>5.7</v>
      </c>
      <c r="EZ42" s="37">
        <v>5.6</v>
      </c>
      <c r="FA42" s="37">
        <v>5.5</v>
      </c>
      <c r="FB42" s="37">
        <v>5.4</v>
      </c>
      <c r="FC42" s="37">
        <v>5.3</v>
      </c>
      <c r="FD42" s="37">
        <v>5.3</v>
      </c>
      <c r="FE42" s="37">
        <v>5.2</v>
      </c>
      <c r="FF42" s="37">
        <v>5.0999999999999996</v>
      </c>
      <c r="FG42" s="37">
        <v>5</v>
      </c>
      <c r="FH42" s="37">
        <v>4.9000000000000004</v>
      </c>
      <c r="FI42" s="37">
        <v>4.9000000000000004</v>
      </c>
      <c r="FJ42" s="37">
        <v>4.8</v>
      </c>
      <c r="FK42" s="37">
        <v>4.7</v>
      </c>
    </row>
    <row r="43" spans="1:167" ht="14.5">
      <c r="A43" s="37"/>
      <c r="B43" s="36" t="s">
        <v>121</v>
      </c>
      <c r="C43" s="37">
        <v>11</v>
      </c>
      <c r="D43" s="37">
        <v>10.9</v>
      </c>
      <c r="E43" s="37">
        <v>10.7</v>
      </c>
      <c r="F43" s="37">
        <v>10.6</v>
      </c>
      <c r="G43" s="37">
        <v>10.5</v>
      </c>
      <c r="H43" s="37">
        <v>10.3</v>
      </c>
      <c r="I43" s="37">
        <v>10.199999999999999</v>
      </c>
      <c r="J43" s="37">
        <v>10.1</v>
      </c>
      <c r="K43" s="37">
        <v>9.9</v>
      </c>
      <c r="L43" s="37">
        <v>9.8000000000000007</v>
      </c>
      <c r="M43" s="37">
        <v>9.6999999999999993</v>
      </c>
      <c r="N43" s="37">
        <v>9.6</v>
      </c>
      <c r="O43" s="37">
        <v>9.4</v>
      </c>
      <c r="P43" s="37">
        <v>9.3000000000000007</v>
      </c>
      <c r="Q43" s="37">
        <v>9.1999999999999993</v>
      </c>
      <c r="R43" s="37">
        <v>9.1</v>
      </c>
      <c r="S43" s="37">
        <v>9</v>
      </c>
      <c r="T43" s="37">
        <v>8.8000000000000007</v>
      </c>
      <c r="U43" s="37">
        <v>8.6999999999999993</v>
      </c>
      <c r="V43" s="37">
        <v>8.6</v>
      </c>
      <c r="W43" s="37">
        <v>8.5</v>
      </c>
      <c r="Y43" s="37"/>
      <c r="Z43" s="21" t="s">
        <v>121</v>
      </c>
      <c r="AA43" s="37">
        <v>27.4</v>
      </c>
      <c r="AB43" s="37">
        <v>27.3</v>
      </c>
      <c r="AC43" s="37">
        <v>27.1</v>
      </c>
      <c r="AD43" s="37">
        <v>26.9</v>
      </c>
      <c r="AE43" s="37">
        <v>26.8</v>
      </c>
      <c r="AF43" s="37">
        <v>26.6</v>
      </c>
      <c r="AG43" s="37">
        <v>26.5</v>
      </c>
      <c r="AH43" s="37">
        <v>26.4</v>
      </c>
      <c r="AI43" s="37">
        <v>26.2</v>
      </c>
      <c r="AJ43" s="37">
        <v>26.1</v>
      </c>
      <c r="AK43" s="37">
        <v>25.9</v>
      </c>
      <c r="AL43" s="37">
        <v>25.7</v>
      </c>
      <c r="AM43" s="37">
        <v>25.6</v>
      </c>
      <c r="AN43" s="37">
        <v>25.4</v>
      </c>
      <c r="AO43" s="37">
        <v>25.3</v>
      </c>
      <c r="AP43" s="37">
        <v>25.1</v>
      </c>
      <c r="AQ43" s="37">
        <v>25</v>
      </c>
      <c r="AR43" s="37">
        <v>24.8</v>
      </c>
      <c r="AS43" s="37">
        <v>24.6</v>
      </c>
      <c r="AT43" s="37">
        <v>24.5</v>
      </c>
      <c r="AU43" s="37">
        <v>24.3</v>
      </c>
      <c r="AW43" s="37"/>
      <c r="AX43" s="21" t="s">
        <v>121</v>
      </c>
      <c r="AY43" s="37">
        <v>113.1</v>
      </c>
      <c r="AZ43" s="37">
        <v>112.7</v>
      </c>
      <c r="BA43" s="37">
        <v>112.3</v>
      </c>
      <c r="BB43" s="37">
        <v>111.9</v>
      </c>
      <c r="BC43" s="37">
        <v>111.5</v>
      </c>
      <c r="BD43" s="37">
        <v>111.1</v>
      </c>
      <c r="BE43" s="37">
        <v>110.7</v>
      </c>
      <c r="BF43" s="37">
        <v>110.3</v>
      </c>
      <c r="BG43" s="37">
        <v>110</v>
      </c>
      <c r="BH43" s="37">
        <v>109.6</v>
      </c>
      <c r="BI43" s="37">
        <v>109.2</v>
      </c>
      <c r="BJ43" s="37">
        <v>108.8</v>
      </c>
      <c r="BK43" s="37">
        <v>108.4</v>
      </c>
      <c r="BL43" s="37">
        <v>108.1</v>
      </c>
      <c r="BM43" s="37">
        <v>107.7</v>
      </c>
      <c r="BN43" s="37">
        <v>107.3</v>
      </c>
      <c r="BO43" s="37">
        <v>106.9</v>
      </c>
      <c r="BP43" s="37">
        <v>106.6</v>
      </c>
      <c r="BQ43" s="37">
        <v>106.2</v>
      </c>
      <c r="BR43" s="37">
        <v>105.8</v>
      </c>
      <c r="BS43" s="37">
        <v>105.4</v>
      </c>
      <c r="BU43" s="37"/>
      <c r="BV43" s="21" t="s">
        <v>121</v>
      </c>
      <c r="BW43" s="37">
        <v>6.2</v>
      </c>
      <c r="BX43" s="37">
        <v>6.1</v>
      </c>
      <c r="BY43" s="37">
        <v>6.1</v>
      </c>
      <c r="BZ43" s="37">
        <v>6</v>
      </c>
      <c r="CA43" s="37">
        <v>6</v>
      </c>
      <c r="CB43" s="37">
        <v>5.9</v>
      </c>
      <c r="CC43" s="37">
        <v>5.8</v>
      </c>
      <c r="CD43" s="37">
        <v>5.8</v>
      </c>
      <c r="CE43" s="37">
        <v>5.7</v>
      </c>
      <c r="CF43" s="37">
        <v>5.7</v>
      </c>
      <c r="CG43" s="37">
        <v>5.6</v>
      </c>
      <c r="CH43" s="37">
        <v>5.6</v>
      </c>
      <c r="CI43" s="37">
        <v>5.5</v>
      </c>
      <c r="CJ43" s="37">
        <v>5.5</v>
      </c>
      <c r="CK43" s="37">
        <v>5.4</v>
      </c>
      <c r="CL43" s="37">
        <v>5.4</v>
      </c>
      <c r="CM43" s="37">
        <v>5.3</v>
      </c>
      <c r="CN43" s="37">
        <v>5.2</v>
      </c>
      <c r="CO43" s="37">
        <v>5.2</v>
      </c>
      <c r="CP43" s="37">
        <v>5.0999999999999996</v>
      </c>
      <c r="CQ43" s="37">
        <v>5.0999999999999996</v>
      </c>
      <c r="CS43" s="37"/>
      <c r="CT43" s="21" t="s">
        <v>121</v>
      </c>
      <c r="CU43" s="37">
        <v>3.6</v>
      </c>
      <c r="CV43" s="37">
        <v>3.5</v>
      </c>
      <c r="CW43" s="37">
        <v>3.5</v>
      </c>
      <c r="CX43" s="37">
        <v>3.4</v>
      </c>
      <c r="CY43" s="37">
        <v>3.4</v>
      </c>
      <c r="CZ43" s="37">
        <v>3.3</v>
      </c>
      <c r="DA43" s="37">
        <v>3.3</v>
      </c>
      <c r="DB43" s="37">
        <v>3.2</v>
      </c>
      <c r="DC43" s="37">
        <v>3.2</v>
      </c>
      <c r="DD43" s="37">
        <v>3.1</v>
      </c>
      <c r="DE43" s="37">
        <v>3.1</v>
      </c>
      <c r="DF43" s="37">
        <v>3</v>
      </c>
      <c r="DG43" s="37">
        <v>3</v>
      </c>
      <c r="DH43" s="37">
        <v>2.9</v>
      </c>
      <c r="DI43" s="37">
        <v>2.9</v>
      </c>
      <c r="DJ43" s="37">
        <v>2.8</v>
      </c>
      <c r="DK43" s="37">
        <v>2.8</v>
      </c>
      <c r="DL43" s="37">
        <v>2.7</v>
      </c>
      <c r="DM43" s="37">
        <v>2.7</v>
      </c>
      <c r="DN43" s="37">
        <v>2.6</v>
      </c>
      <c r="DO43" s="37">
        <v>2.6</v>
      </c>
      <c r="DQ43" s="37"/>
      <c r="DR43" s="21" t="s">
        <v>121</v>
      </c>
      <c r="DS43" s="37">
        <v>34</v>
      </c>
      <c r="DT43" s="37">
        <v>33.799999999999997</v>
      </c>
      <c r="DU43" s="37">
        <v>33.700000000000003</v>
      </c>
      <c r="DV43" s="37">
        <v>33.6</v>
      </c>
      <c r="DW43" s="37">
        <v>33.5</v>
      </c>
      <c r="DX43" s="37">
        <v>33.4</v>
      </c>
      <c r="DY43" s="37">
        <v>33.200000000000003</v>
      </c>
      <c r="DZ43" s="37">
        <v>33.1</v>
      </c>
      <c r="EA43" s="37">
        <v>33</v>
      </c>
      <c r="EB43" s="37">
        <v>32.9</v>
      </c>
      <c r="EC43" s="37">
        <v>32.700000000000003</v>
      </c>
      <c r="ED43" s="37">
        <v>32.6</v>
      </c>
      <c r="EE43" s="37">
        <v>32.5</v>
      </c>
      <c r="EF43" s="37">
        <v>32.4</v>
      </c>
      <c r="EG43" s="37">
        <v>32.299999999999997</v>
      </c>
      <c r="EH43" s="37">
        <v>32.200000000000003</v>
      </c>
      <c r="EI43" s="37">
        <v>32</v>
      </c>
      <c r="EJ43" s="37">
        <v>31.9</v>
      </c>
      <c r="EK43" s="37">
        <v>31.8</v>
      </c>
      <c r="EL43" s="37">
        <v>31.7</v>
      </c>
      <c r="EM43" s="37">
        <v>31.6</v>
      </c>
      <c r="EO43" s="37"/>
      <c r="EP43" s="36" t="s">
        <v>121</v>
      </c>
      <c r="EQ43" s="37">
        <v>19.2</v>
      </c>
      <c r="ER43" s="37">
        <v>19</v>
      </c>
      <c r="ES43" s="37">
        <v>18.8</v>
      </c>
      <c r="ET43" s="37">
        <v>18.600000000000001</v>
      </c>
      <c r="EU43" s="37">
        <v>18.399999999999999</v>
      </c>
      <c r="EV43" s="37">
        <v>18.2</v>
      </c>
      <c r="EW43" s="37">
        <v>18</v>
      </c>
      <c r="EX43" s="37">
        <v>17.8</v>
      </c>
      <c r="EY43" s="37">
        <v>17.600000000000001</v>
      </c>
      <c r="EZ43" s="37">
        <v>17.5</v>
      </c>
      <c r="FA43" s="37">
        <v>17.3</v>
      </c>
      <c r="FB43" s="37">
        <v>17.100000000000001</v>
      </c>
      <c r="FC43" s="37">
        <v>16.899999999999999</v>
      </c>
      <c r="FD43" s="37">
        <v>16.7</v>
      </c>
      <c r="FE43" s="37">
        <v>16.5</v>
      </c>
      <c r="FF43" s="37">
        <v>16.399999999999999</v>
      </c>
      <c r="FG43" s="37">
        <v>16.2</v>
      </c>
      <c r="FH43" s="37">
        <v>16</v>
      </c>
      <c r="FI43" s="37">
        <v>15.8</v>
      </c>
      <c r="FJ43" s="37">
        <v>15.7</v>
      </c>
      <c r="FK43" s="37">
        <v>15.5</v>
      </c>
    </row>
    <row r="44" spans="1:167" ht="14.5">
      <c r="A44" s="37"/>
      <c r="B44" s="36" t="s">
        <v>122</v>
      </c>
      <c r="C44" s="37">
        <v>7.9</v>
      </c>
      <c r="D44" s="37">
        <v>7.8</v>
      </c>
      <c r="E44" s="37">
        <v>7.7</v>
      </c>
      <c r="F44" s="37">
        <v>7.7</v>
      </c>
      <c r="G44" s="37">
        <v>7.6</v>
      </c>
      <c r="H44" s="37">
        <v>7.5</v>
      </c>
      <c r="I44" s="37">
        <v>7.4</v>
      </c>
      <c r="J44" s="37">
        <v>7.3</v>
      </c>
      <c r="K44" s="37">
        <v>7.2</v>
      </c>
      <c r="L44" s="37">
        <v>7.1</v>
      </c>
      <c r="M44" s="37">
        <v>7.1</v>
      </c>
      <c r="N44" s="37">
        <v>7</v>
      </c>
      <c r="O44" s="37">
        <v>6.9</v>
      </c>
      <c r="P44" s="37">
        <v>6.8</v>
      </c>
      <c r="Q44" s="37">
        <v>6.7</v>
      </c>
      <c r="R44" s="37">
        <v>6.7</v>
      </c>
      <c r="S44" s="37">
        <v>6.6</v>
      </c>
      <c r="T44" s="37">
        <v>6.5</v>
      </c>
      <c r="U44" s="37">
        <v>6.4</v>
      </c>
      <c r="V44" s="37">
        <v>6.4</v>
      </c>
      <c r="W44" s="37">
        <v>6.3</v>
      </c>
      <c r="Y44" s="37"/>
      <c r="Z44" s="21" t="s">
        <v>122</v>
      </c>
      <c r="AA44" s="37">
        <v>42.9</v>
      </c>
      <c r="AB44" s="37">
        <v>42.6</v>
      </c>
      <c r="AC44" s="37">
        <v>42.4</v>
      </c>
      <c r="AD44" s="37">
        <v>42.2</v>
      </c>
      <c r="AE44" s="37">
        <v>42</v>
      </c>
      <c r="AF44" s="37">
        <v>41.8</v>
      </c>
      <c r="AG44" s="37">
        <v>41.7</v>
      </c>
      <c r="AH44" s="37">
        <v>41.5</v>
      </c>
      <c r="AI44" s="37">
        <v>41.3</v>
      </c>
      <c r="AJ44" s="37">
        <v>41.1</v>
      </c>
      <c r="AK44" s="37">
        <v>40.9</v>
      </c>
      <c r="AL44" s="37">
        <v>40.700000000000003</v>
      </c>
      <c r="AM44" s="37">
        <v>40.5</v>
      </c>
      <c r="AN44" s="37">
        <v>40.299999999999997</v>
      </c>
      <c r="AO44" s="37">
        <v>40.1</v>
      </c>
      <c r="AP44" s="37">
        <v>39.9</v>
      </c>
      <c r="AQ44" s="37">
        <v>39.700000000000003</v>
      </c>
      <c r="AR44" s="37">
        <v>39.5</v>
      </c>
      <c r="AS44" s="37">
        <v>39.299999999999997</v>
      </c>
      <c r="AT44" s="37">
        <v>39.1</v>
      </c>
      <c r="AU44" s="37">
        <v>38.9</v>
      </c>
      <c r="AW44" s="37"/>
      <c r="AX44" s="21" t="s">
        <v>122</v>
      </c>
      <c r="AY44" s="37">
        <v>88.2</v>
      </c>
      <c r="AZ44" s="37">
        <v>87.9</v>
      </c>
      <c r="BA44" s="37">
        <v>87.7</v>
      </c>
      <c r="BB44" s="37">
        <v>87.5</v>
      </c>
      <c r="BC44" s="37">
        <v>87.2</v>
      </c>
      <c r="BD44" s="37">
        <v>87</v>
      </c>
      <c r="BE44" s="37">
        <v>86.7</v>
      </c>
      <c r="BF44" s="37">
        <v>86.5</v>
      </c>
      <c r="BG44" s="37">
        <v>86.3</v>
      </c>
      <c r="BH44" s="37">
        <v>86</v>
      </c>
      <c r="BI44" s="37">
        <v>85.8</v>
      </c>
      <c r="BJ44" s="37">
        <v>85.5</v>
      </c>
      <c r="BK44" s="37">
        <v>85.3</v>
      </c>
      <c r="BL44" s="37">
        <v>85.1</v>
      </c>
      <c r="BM44" s="37">
        <v>84.8</v>
      </c>
      <c r="BN44" s="37">
        <v>84.6</v>
      </c>
      <c r="BO44" s="37">
        <v>84.4</v>
      </c>
      <c r="BP44" s="37">
        <v>84.1</v>
      </c>
      <c r="BQ44" s="37">
        <v>83.9</v>
      </c>
      <c r="BR44" s="37">
        <v>83.6</v>
      </c>
      <c r="BS44" s="37">
        <v>83.4</v>
      </c>
      <c r="BU44" s="37"/>
      <c r="BV44" s="21" t="s">
        <v>122</v>
      </c>
      <c r="BW44" s="37">
        <v>6</v>
      </c>
      <c r="BX44" s="37">
        <v>6</v>
      </c>
      <c r="BY44" s="37">
        <v>5.9</v>
      </c>
      <c r="BZ44" s="37">
        <v>5.9</v>
      </c>
      <c r="CA44" s="37">
        <v>5.9</v>
      </c>
      <c r="CB44" s="37">
        <v>5.8</v>
      </c>
      <c r="CC44" s="37">
        <v>5.8</v>
      </c>
      <c r="CD44" s="37">
        <v>5.7</v>
      </c>
      <c r="CE44" s="37">
        <v>5.7</v>
      </c>
      <c r="CF44" s="37">
        <v>5.6</v>
      </c>
      <c r="CG44" s="37">
        <v>5.6</v>
      </c>
      <c r="CH44" s="37">
        <v>5.5</v>
      </c>
      <c r="CI44" s="37">
        <v>5.5</v>
      </c>
      <c r="CJ44" s="37">
        <v>5.5</v>
      </c>
      <c r="CK44" s="37">
        <v>5.4</v>
      </c>
      <c r="CL44" s="37">
        <v>5.4</v>
      </c>
      <c r="CM44" s="37">
        <v>5.3</v>
      </c>
      <c r="CN44" s="37">
        <v>5.3</v>
      </c>
      <c r="CO44" s="37">
        <v>5.2</v>
      </c>
      <c r="CP44" s="37">
        <v>5.2</v>
      </c>
      <c r="CQ44" s="37">
        <v>5.2</v>
      </c>
      <c r="CS44" s="37"/>
      <c r="CT44" s="21" t="s">
        <v>122</v>
      </c>
      <c r="CU44" s="37">
        <v>4.5</v>
      </c>
      <c r="CV44" s="37">
        <v>4.4000000000000004</v>
      </c>
      <c r="CW44" s="37">
        <v>4.3</v>
      </c>
      <c r="CX44" s="37">
        <v>4.3</v>
      </c>
      <c r="CY44" s="37">
        <v>4.2</v>
      </c>
      <c r="CZ44" s="37">
        <v>4.2</v>
      </c>
      <c r="DA44" s="37">
        <v>4.0999999999999996</v>
      </c>
      <c r="DB44" s="37">
        <v>4.0999999999999996</v>
      </c>
      <c r="DC44" s="37">
        <v>4</v>
      </c>
      <c r="DD44" s="37">
        <v>4</v>
      </c>
      <c r="DE44" s="37">
        <v>3.9</v>
      </c>
      <c r="DF44" s="37">
        <v>3.9</v>
      </c>
      <c r="DG44" s="37">
        <v>3.8</v>
      </c>
      <c r="DH44" s="37">
        <v>3.7</v>
      </c>
      <c r="DI44" s="37">
        <v>3.7</v>
      </c>
      <c r="DJ44" s="37">
        <v>3.6</v>
      </c>
      <c r="DK44" s="37">
        <v>3.6</v>
      </c>
      <c r="DL44" s="37">
        <v>3.6</v>
      </c>
      <c r="DM44" s="37">
        <v>3.5</v>
      </c>
      <c r="DN44" s="37">
        <v>3.5</v>
      </c>
      <c r="DO44" s="37">
        <v>3.4</v>
      </c>
      <c r="DQ44" s="37"/>
      <c r="DR44" s="21" t="s">
        <v>122</v>
      </c>
      <c r="DS44" s="37">
        <v>39.299999999999997</v>
      </c>
      <c r="DT44" s="37">
        <v>39.200000000000003</v>
      </c>
      <c r="DU44" s="37">
        <v>39.1</v>
      </c>
      <c r="DV44" s="37">
        <v>38.9</v>
      </c>
      <c r="DW44" s="37">
        <v>38.799999999999997</v>
      </c>
      <c r="DX44" s="37">
        <v>38.700000000000003</v>
      </c>
      <c r="DY44" s="37">
        <v>38.6</v>
      </c>
      <c r="DZ44" s="37">
        <v>38.5</v>
      </c>
      <c r="EA44" s="37">
        <v>38.4</v>
      </c>
      <c r="EB44" s="37">
        <v>38.299999999999997</v>
      </c>
      <c r="EC44" s="37">
        <v>38.200000000000003</v>
      </c>
      <c r="ED44" s="37">
        <v>38.1</v>
      </c>
      <c r="EE44" s="37">
        <v>37.9</v>
      </c>
      <c r="EF44" s="37">
        <v>37.799999999999997</v>
      </c>
      <c r="EG44" s="37">
        <v>37.700000000000003</v>
      </c>
      <c r="EH44" s="37">
        <v>37.6</v>
      </c>
      <c r="EI44" s="37">
        <v>37.5</v>
      </c>
      <c r="EJ44" s="37">
        <v>37.4</v>
      </c>
      <c r="EK44" s="37">
        <v>37.299999999999997</v>
      </c>
      <c r="EL44" s="37">
        <v>37.200000000000003</v>
      </c>
      <c r="EM44" s="37">
        <v>37.1</v>
      </c>
      <c r="EO44" s="37"/>
      <c r="EP44" s="36" t="s">
        <v>122</v>
      </c>
      <c r="EQ44" s="37">
        <v>32.299999999999997</v>
      </c>
      <c r="ER44" s="37">
        <v>32</v>
      </c>
      <c r="ES44" s="37">
        <v>31.8</v>
      </c>
      <c r="ET44" s="37">
        <v>31.5</v>
      </c>
      <c r="EU44" s="37">
        <v>31.2</v>
      </c>
      <c r="EV44" s="37">
        <v>31</v>
      </c>
      <c r="EW44" s="37">
        <v>30.7</v>
      </c>
      <c r="EX44" s="37">
        <v>30.4</v>
      </c>
      <c r="EY44" s="37">
        <v>30.2</v>
      </c>
      <c r="EZ44" s="37">
        <v>30</v>
      </c>
      <c r="FA44" s="37">
        <v>29.7</v>
      </c>
      <c r="FB44" s="37">
        <v>29.4</v>
      </c>
      <c r="FC44" s="37">
        <v>29.2</v>
      </c>
      <c r="FD44" s="37">
        <v>28.9</v>
      </c>
      <c r="FE44" s="37">
        <v>28.7</v>
      </c>
      <c r="FF44" s="37">
        <v>28.4</v>
      </c>
      <c r="FG44" s="37">
        <v>28.2</v>
      </c>
      <c r="FH44" s="37">
        <v>27.9</v>
      </c>
      <c r="FI44" s="37">
        <v>27.7</v>
      </c>
      <c r="FJ44" s="37">
        <v>27.5</v>
      </c>
      <c r="FK44" s="37">
        <v>27.2</v>
      </c>
    </row>
    <row r="45" spans="1:167" ht="14.5">
      <c r="A45" s="37"/>
      <c r="B45" s="36" t="s">
        <v>123</v>
      </c>
      <c r="C45" s="37">
        <v>20.8</v>
      </c>
      <c r="D45" s="37">
        <v>20.6</v>
      </c>
      <c r="E45" s="37">
        <v>20.399999999999999</v>
      </c>
      <c r="F45" s="37">
        <v>20.3</v>
      </c>
      <c r="G45" s="37">
        <v>20.100000000000001</v>
      </c>
      <c r="H45" s="37">
        <v>20</v>
      </c>
      <c r="I45" s="37">
        <v>19.8</v>
      </c>
      <c r="J45" s="37">
        <v>19.7</v>
      </c>
      <c r="K45" s="37">
        <v>19.5</v>
      </c>
      <c r="L45" s="37">
        <v>19.399999999999999</v>
      </c>
      <c r="M45" s="37">
        <v>19.2</v>
      </c>
      <c r="N45" s="37">
        <v>19.100000000000001</v>
      </c>
      <c r="O45" s="37">
        <v>18.899999999999999</v>
      </c>
      <c r="P45" s="37">
        <v>18.8</v>
      </c>
      <c r="Q45" s="37">
        <v>18.600000000000001</v>
      </c>
      <c r="R45" s="37">
        <v>18.5</v>
      </c>
      <c r="S45" s="37">
        <v>18.3</v>
      </c>
      <c r="T45" s="37">
        <v>18.2</v>
      </c>
      <c r="U45" s="37">
        <v>18.100000000000001</v>
      </c>
      <c r="V45" s="37">
        <v>17.899999999999999</v>
      </c>
      <c r="W45" s="37">
        <v>17.8</v>
      </c>
      <c r="Y45" s="37"/>
      <c r="Z45" s="21" t="s">
        <v>123</v>
      </c>
      <c r="AA45" s="37">
        <v>94.8</v>
      </c>
      <c r="AB45" s="37">
        <v>94.5</v>
      </c>
      <c r="AC45" s="37">
        <v>94.2</v>
      </c>
      <c r="AD45" s="37">
        <v>94</v>
      </c>
      <c r="AE45" s="37">
        <v>93.7</v>
      </c>
      <c r="AF45" s="37">
        <v>93.4</v>
      </c>
      <c r="AG45" s="37">
        <v>93.2</v>
      </c>
      <c r="AH45" s="37">
        <v>92.9</v>
      </c>
      <c r="AI45" s="37">
        <v>92.7</v>
      </c>
      <c r="AJ45" s="37">
        <v>92.4</v>
      </c>
      <c r="AK45" s="37">
        <v>92.1</v>
      </c>
      <c r="AL45" s="37">
        <v>91.9</v>
      </c>
      <c r="AM45" s="37">
        <v>91.6</v>
      </c>
      <c r="AN45" s="37">
        <v>91.3</v>
      </c>
      <c r="AO45" s="37">
        <v>91</v>
      </c>
      <c r="AP45" s="37">
        <v>90.7</v>
      </c>
      <c r="AQ45" s="37">
        <v>90.4</v>
      </c>
      <c r="AR45" s="37">
        <v>90.2</v>
      </c>
      <c r="AS45" s="37">
        <v>89.9</v>
      </c>
      <c r="AT45" s="37">
        <v>89.6</v>
      </c>
      <c r="AU45" s="37">
        <v>89.3</v>
      </c>
      <c r="AW45" s="37"/>
      <c r="AX45" s="21" t="s">
        <v>123</v>
      </c>
      <c r="AY45" s="37">
        <v>216.4</v>
      </c>
      <c r="AZ45" s="37">
        <v>216</v>
      </c>
      <c r="BA45" s="37">
        <v>215.6</v>
      </c>
      <c r="BB45" s="37">
        <v>215.3</v>
      </c>
      <c r="BC45" s="37">
        <v>214.9</v>
      </c>
      <c r="BD45" s="37">
        <v>214.5</v>
      </c>
      <c r="BE45" s="37">
        <v>214.2</v>
      </c>
      <c r="BF45" s="37">
        <v>213.8</v>
      </c>
      <c r="BG45" s="37">
        <v>213.4</v>
      </c>
      <c r="BH45" s="37">
        <v>213</v>
      </c>
      <c r="BI45" s="37">
        <v>212.7</v>
      </c>
      <c r="BJ45" s="37">
        <v>212.3</v>
      </c>
      <c r="BK45" s="37">
        <v>211.9</v>
      </c>
      <c r="BL45" s="37">
        <v>211.6</v>
      </c>
      <c r="BM45" s="37">
        <v>211.2</v>
      </c>
      <c r="BN45" s="37">
        <v>210.8</v>
      </c>
      <c r="BO45" s="37">
        <v>210.5</v>
      </c>
      <c r="BP45" s="37">
        <v>210.1</v>
      </c>
      <c r="BQ45" s="37">
        <v>209.7</v>
      </c>
      <c r="BR45" s="37">
        <v>209.4</v>
      </c>
      <c r="BS45" s="37">
        <v>209</v>
      </c>
      <c r="BU45" s="37"/>
      <c r="BV45" s="21" t="s">
        <v>123</v>
      </c>
      <c r="BW45" s="37">
        <v>7.1</v>
      </c>
      <c r="BX45" s="37">
        <v>7</v>
      </c>
      <c r="BY45" s="37">
        <v>7</v>
      </c>
      <c r="BZ45" s="37">
        <v>7</v>
      </c>
      <c r="CA45" s="37">
        <v>6.9</v>
      </c>
      <c r="CB45" s="37">
        <v>6.9</v>
      </c>
      <c r="CC45" s="37">
        <v>6.9</v>
      </c>
      <c r="CD45" s="37">
        <v>6.8</v>
      </c>
      <c r="CE45" s="37">
        <v>6.8</v>
      </c>
      <c r="CF45" s="37">
        <v>6.8</v>
      </c>
      <c r="CG45" s="37">
        <v>6.7</v>
      </c>
      <c r="CH45" s="37">
        <v>6.7</v>
      </c>
      <c r="CI45" s="37">
        <v>6.7</v>
      </c>
      <c r="CJ45" s="37">
        <v>6.6</v>
      </c>
      <c r="CK45" s="37">
        <v>6.6</v>
      </c>
      <c r="CL45" s="37">
        <v>6.6</v>
      </c>
      <c r="CM45" s="37">
        <v>6.5</v>
      </c>
      <c r="CN45" s="37">
        <v>6.5</v>
      </c>
      <c r="CO45" s="37">
        <v>6.5</v>
      </c>
      <c r="CP45" s="37">
        <v>6.4</v>
      </c>
      <c r="CQ45" s="37">
        <v>6.4</v>
      </c>
      <c r="CS45" s="37"/>
      <c r="CT45" s="21" t="s">
        <v>123</v>
      </c>
      <c r="CU45" s="37">
        <v>6.7</v>
      </c>
      <c r="CV45" s="37">
        <v>6.6</v>
      </c>
      <c r="CW45" s="37">
        <v>6.6</v>
      </c>
      <c r="CX45" s="37">
        <v>6.5</v>
      </c>
      <c r="CY45" s="37">
        <v>6.5</v>
      </c>
      <c r="CZ45" s="37">
        <v>6.4</v>
      </c>
      <c r="DA45" s="37">
        <v>6.4</v>
      </c>
      <c r="DB45" s="37">
        <v>6.3</v>
      </c>
      <c r="DC45" s="37">
        <v>6.3</v>
      </c>
      <c r="DD45" s="37">
        <v>6.2</v>
      </c>
      <c r="DE45" s="37">
        <v>6.2</v>
      </c>
      <c r="DF45" s="37">
        <v>6.1</v>
      </c>
      <c r="DG45" s="37">
        <v>6.1</v>
      </c>
      <c r="DH45" s="37">
        <v>6</v>
      </c>
      <c r="DI45" s="37">
        <v>6</v>
      </c>
      <c r="DJ45" s="37">
        <v>5.9</v>
      </c>
      <c r="DK45" s="37">
        <v>5.9</v>
      </c>
      <c r="DL45" s="37">
        <v>5.8</v>
      </c>
      <c r="DM45" s="37">
        <v>5.8</v>
      </c>
      <c r="DN45" s="37">
        <v>5.7</v>
      </c>
      <c r="DO45" s="37">
        <v>5.7</v>
      </c>
      <c r="DQ45" s="37"/>
      <c r="DR45" s="21" t="s">
        <v>123</v>
      </c>
      <c r="DS45" s="37">
        <v>27</v>
      </c>
      <c r="DT45" s="37">
        <v>26.9</v>
      </c>
      <c r="DU45" s="37">
        <v>26.9</v>
      </c>
      <c r="DV45" s="37">
        <v>26.8</v>
      </c>
      <c r="DW45" s="37">
        <v>26.8</v>
      </c>
      <c r="DX45" s="37">
        <v>26.7</v>
      </c>
      <c r="DY45" s="37">
        <v>26.7</v>
      </c>
      <c r="DZ45" s="37">
        <v>26.6</v>
      </c>
      <c r="EA45" s="37">
        <v>26.6</v>
      </c>
      <c r="EB45" s="37">
        <v>26.5</v>
      </c>
      <c r="EC45" s="37">
        <v>26.5</v>
      </c>
      <c r="ED45" s="37">
        <v>26.4</v>
      </c>
      <c r="EE45" s="37">
        <v>26.4</v>
      </c>
      <c r="EF45" s="37">
        <v>26.3</v>
      </c>
      <c r="EG45" s="37">
        <v>26.3</v>
      </c>
      <c r="EH45" s="37">
        <v>26.2</v>
      </c>
      <c r="EI45" s="37">
        <v>26.2</v>
      </c>
      <c r="EJ45" s="37">
        <v>26.1</v>
      </c>
      <c r="EK45" s="37">
        <v>26.1</v>
      </c>
      <c r="EL45" s="37">
        <v>26</v>
      </c>
      <c r="EM45" s="37">
        <v>26</v>
      </c>
      <c r="EO45" s="37"/>
      <c r="EP45" s="36" t="s">
        <v>123</v>
      </c>
      <c r="EQ45" s="37">
        <v>77.2</v>
      </c>
      <c r="ER45" s="37">
        <v>76.8</v>
      </c>
      <c r="ES45" s="37">
        <v>76.3</v>
      </c>
      <c r="ET45" s="37">
        <v>76</v>
      </c>
      <c r="EU45" s="37">
        <v>75.599999999999994</v>
      </c>
      <c r="EV45" s="37">
        <v>75.2</v>
      </c>
      <c r="EW45" s="37">
        <v>74.8</v>
      </c>
      <c r="EX45" s="37">
        <v>74.400000000000006</v>
      </c>
      <c r="EY45" s="37">
        <v>74</v>
      </c>
      <c r="EZ45" s="37">
        <v>73.599999999999994</v>
      </c>
      <c r="FA45" s="37">
        <v>73.2</v>
      </c>
      <c r="FB45" s="37">
        <v>72.8</v>
      </c>
      <c r="FC45" s="37">
        <v>72.400000000000006</v>
      </c>
      <c r="FD45" s="37">
        <v>72.099999999999994</v>
      </c>
      <c r="FE45" s="37">
        <v>71.7</v>
      </c>
      <c r="FF45" s="37">
        <v>71.3</v>
      </c>
      <c r="FG45" s="37">
        <v>70.900000000000006</v>
      </c>
      <c r="FH45" s="37">
        <v>70.5</v>
      </c>
      <c r="FI45" s="37">
        <v>70.099999999999994</v>
      </c>
      <c r="FJ45" s="37">
        <v>69.7</v>
      </c>
      <c r="FK45" s="37">
        <v>69.400000000000006</v>
      </c>
    </row>
    <row r="46" spans="1:167" ht="14.5">
      <c r="A46" s="37"/>
      <c r="B46" s="21" t="s">
        <v>124</v>
      </c>
      <c r="C46" s="37">
        <v>7.6</v>
      </c>
      <c r="D46" s="37">
        <v>7.6</v>
      </c>
      <c r="E46" s="37">
        <v>7.5</v>
      </c>
      <c r="F46" s="37">
        <v>7.5</v>
      </c>
      <c r="G46" s="37">
        <v>7.5</v>
      </c>
      <c r="H46" s="37">
        <v>7.5</v>
      </c>
      <c r="I46" s="37">
        <v>7.4</v>
      </c>
      <c r="J46" s="37">
        <v>7.4</v>
      </c>
      <c r="K46" s="37">
        <v>7.4</v>
      </c>
      <c r="L46" s="37">
        <v>7.4</v>
      </c>
      <c r="M46" s="37">
        <v>7.3</v>
      </c>
      <c r="N46" s="37">
        <v>7.3</v>
      </c>
      <c r="O46" s="37">
        <v>7.3</v>
      </c>
      <c r="P46" s="37">
        <v>7.3</v>
      </c>
      <c r="Q46" s="37">
        <v>7.3</v>
      </c>
      <c r="R46" s="37">
        <v>7.2</v>
      </c>
      <c r="S46" s="37">
        <v>7.2</v>
      </c>
      <c r="T46" s="37">
        <v>7.2</v>
      </c>
      <c r="U46" s="37">
        <v>7.2</v>
      </c>
      <c r="V46" s="37">
        <v>7.1</v>
      </c>
      <c r="W46" s="37">
        <v>7.1</v>
      </c>
      <c r="Y46" s="37"/>
      <c r="Z46" s="21" t="s">
        <v>124</v>
      </c>
      <c r="AA46" s="37">
        <v>33.5</v>
      </c>
      <c r="AB46" s="37">
        <v>33.5</v>
      </c>
      <c r="AC46" s="37">
        <v>33.4</v>
      </c>
      <c r="AD46" s="37">
        <v>33.4</v>
      </c>
      <c r="AE46" s="37">
        <v>33.4</v>
      </c>
      <c r="AF46" s="37">
        <v>33.299999999999997</v>
      </c>
      <c r="AG46" s="37">
        <v>33.299999999999997</v>
      </c>
      <c r="AH46" s="37">
        <v>33.200000000000003</v>
      </c>
      <c r="AI46" s="37">
        <v>33.200000000000003</v>
      </c>
      <c r="AJ46" s="37">
        <v>33.200000000000003</v>
      </c>
      <c r="AK46" s="37">
        <v>33.1</v>
      </c>
      <c r="AL46" s="37">
        <v>33.1</v>
      </c>
      <c r="AM46" s="37">
        <v>33.1</v>
      </c>
      <c r="AN46" s="37">
        <v>33</v>
      </c>
      <c r="AO46" s="37">
        <v>33</v>
      </c>
      <c r="AP46" s="37">
        <v>32.9</v>
      </c>
      <c r="AQ46" s="37">
        <v>32.9</v>
      </c>
      <c r="AR46" s="37">
        <v>32.799999999999997</v>
      </c>
      <c r="AS46" s="37">
        <v>32.799999999999997</v>
      </c>
      <c r="AT46" s="37">
        <v>32.799999999999997</v>
      </c>
      <c r="AU46" s="37">
        <v>32.700000000000003</v>
      </c>
      <c r="AW46" s="37"/>
      <c r="AX46" s="21" t="s">
        <v>124</v>
      </c>
      <c r="AY46" s="37">
        <v>70.3</v>
      </c>
      <c r="AZ46" s="37">
        <v>70.3</v>
      </c>
      <c r="BA46" s="37">
        <v>70.2</v>
      </c>
      <c r="BB46" s="37">
        <v>70.2</v>
      </c>
      <c r="BC46" s="37">
        <v>70.2</v>
      </c>
      <c r="BD46" s="37">
        <v>70.099999999999994</v>
      </c>
      <c r="BE46" s="37">
        <v>70.099999999999994</v>
      </c>
      <c r="BF46" s="37">
        <v>70</v>
      </c>
      <c r="BG46" s="37">
        <v>70</v>
      </c>
      <c r="BH46" s="37">
        <v>69.900000000000006</v>
      </c>
      <c r="BI46" s="37">
        <v>69.900000000000006</v>
      </c>
      <c r="BJ46" s="37">
        <v>69.8</v>
      </c>
      <c r="BK46" s="37">
        <v>69.8</v>
      </c>
      <c r="BL46" s="37">
        <v>69.7</v>
      </c>
      <c r="BM46" s="37">
        <v>69.7</v>
      </c>
      <c r="BN46" s="37">
        <v>69.599999999999994</v>
      </c>
      <c r="BO46" s="37">
        <v>69.599999999999994</v>
      </c>
      <c r="BP46" s="37">
        <v>69.5</v>
      </c>
      <c r="BQ46" s="37">
        <v>69.5</v>
      </c>
      <c r="BR46" s="37">
        <v>69.400000000000006</v>
      </c>
      <c r="BS46" s="37">
        <v>69.400000000000006</v>
      </c>
      <c r="BU46" s="37"/>
      <c r="BV46" s="21" t="s">
        <v>124</v>
      </c>
      <c r="BW46" s="37">
        <v>2.4</v>
      </c>
      <c r="BX46" s="37">
        <v>2.4</v>
      </c>
      <c r="BY46" s="37">
        <v>2.4</v>
      </c>
      <c r="BZ46" s="37">
        <v>2.4</v>
      </c>
      <c r="CA46" s="37">
        <v>2.4</v>
      </c>
      <c r="CB46" s="37">
        <v>2.4</v>
      </c>
      <c r="CC46" s="37">
        <v>2.4</v>
      </c>
      <c r="CD46" s="37">
        <v>2.4</v>
      </c>
      <c r="CE46" s="37">
        <v>2.4</v>
      </c>
      <c r="CF46" s="37">
        <v>2.4</v>
      </c>
      <c r="CG46" s="37">
        <v>2.4</v>
      </c>
      <c r="CH46" s="37">
        <v>2.4</v>
      </c>
      <c r="CI46" s="37">
        <v>2.4</v>
      </c>
      <c r="CJ46" s="37">
        <v>2.4</v>
      </c>
      <c r="CK46" s="37">
        <v>2.4</v>
      </c>
      <c r="CL46" s="37">
        <v>2.2999999999999998</v>
      </c>
      <c r="CM46" s="37">
        <v>2.2999999999999998</v>
      </c>
      <c r="CN46" s="37">
        <v>2.2999999999999998</v>
      </c>
      <c r="CO46" s="37">
        <v>2.2999999999999998</v>
      </c>
      <c r="CP46" s="37">
        <v>2.2999999999999998</v>
      </c>
      <c r="CQ46" s="37">
        <v>2.2999999999999998</v>
      </c>
      <c r="CS46" s="37"/>
      <c r="CT46" s="21" t="s">
        <v>124</v>
      </c>
      <c r="CU46" s="37">
        <v>2.6</v>
      </c>
      <c r="CV46" s="37">
        <v>2.6</v>
      </c>
      <c r="CW46" s="37">
        <v>2.6</v>
      </c>
      <c r="CX46" s="37">
        <v>2.6</v>
      </c>
      <c r="CY46" s="37">
        <v>2.6</v>
      </c>
      <c r="CZ46" s="37">
        <v>2.5</v>
      </c>
      <c r="DA46" s="37">
        <v>2.5</v>
      </c>
      <c r="DB46" s="37">
        <v>2.5</v>
      </c>
      <c r="DC46" s="37">
        <v>2.5</v>
      </c>
      <c r="DD46" s="37">
        <v>2.5</v>
      </c>
      <c r="DE46" s="37">
        <v>2.5</v>
      </c>
      <c r="DF46" s="37">
        <v>2.5</v>
      </c>
      <c r="DG46" s="37">
        <v>2.5</v>
      </c>
      <c r="DH46" s="37">
        <v>2.5</v>
      </c>
      <c r="DI46" s="37">
        <v>2.5</v>
      </c>
      <c r="DJ46" s="37">
        <v>2.5</v>
      </c>
      <c r="DK46" s="37">
        <v>2.5</v>
      </c>
      <c r="DL46" s="37">
        <v>2.4</v>
      </c>
      <c r="DM46" s="37">
        <v>2.4</v>
      </c>
      <c r="DN46" s="37">
        <v>2.4</v>
      </c>
      <c r="DO46" s="37">
        <v>2.4</v>
      </c>
      <c r="DQ46" s="37"/>
      <c r="DR46" s="21" t="s">
        <v>124</v>
      </c>
      <c r="DS46" s="37">
        <v>17.8</v>
      </c>
      <c r="DT46" s="37">
        <v>17.8</v>
      </c>
      <c r="DU46" s="37">
        <v>17.8</v>
      </c>
      <c r="DV46" s="37">
        <v>17.8</v>
      </c>
      <c r="DW46" s="37">
        <v>17.8</v>
      </c>
      <c r="DX46" s="37">
        <v>17.8</v>
      </c>
      <c r="DY46" s="37">
        <v>17.7</v>
      </c>
      <c r="DZ46" s="37">
        <v>17.7</v>
      </c>
      <c r="EA46" s="37">
        <v>17.7</v>
      </c>
      <c r="EB46" s="37">
        <v>17.7</v>
      </c>
      <c r="EC46" s="37">
        <v>17.7</v>
      </c>
      <c r="ED46" s="37">
        <v>17.7</v>
      </c>
      <c r="EE46" s="37">
        <v>17.7</v>
      </c>
      <c r="EF46" s="37">
        <v>17.7</v>
      </c>
      <c r="EG46" s="37">
        <v>17.600000000000001</v>
      </c>
      <c r="EH46" s="37">
        <v>17.600000000000001</v>
      </c>
      <c r="EI46" s="37">
        <v>17.600000000000001</v>
      </c>
      <c r="EJ46" s="37">
        <v>17.600000000000001</v>
      </c>
      <c r="EK46" s="37">
        <v>17.600000000000001</v>
      </c>
      <c r="EL46" s="37">
        <v>17.600000000000001</v>
      </c>
      <c r="EM46" s="37">
        <v>17.600000000000001</v>
      </c>
      <c r="EO46" s="37"/>
      <c r="EP46" s="21" t="s">
        <v>124</v>
      </c>
      <c r="EQ46" s="37">
        <v>32.200000000000003</v>
      </c>
      <c r="ER46" s="37">
        <v>32.1</v>
      </c>
      <c r="ES46" s="37">
        <v>32</v>
      </c>
      <c r="ET46" s="37">
        <v>32</v>
      </c>
      <c r="EU46" s="37">
        <v>31.9</v>
      </c>
      <c r="EV46" s="37">
        <v>31.8</v>
      </c>
      <c r="EW46" s="37">
        <v>31.8</v>
      </c>
      <c r="EX46" s="37">
        <v>31.7</v>
      </c>
      <c r="EY46" s="37">
        <v>31.6</v>
      </c>
      <c r="EZ46" s="37">
        <v>31.6</v>
      </c>
      <c r="FA46" s="37">
        <v>31.5</v>
      </c>
      <c r="FB46" s="37">
        <v>31.4</v>
      </c>
      <c r="FC46" s="37">
        <v>31.4</v>
      </c>
      <c r="FD46" s="37">
        <v>31.3</v>
      </c>
      <c r="FE46" s="37">
        <v>31.2</v>
      </c>
      <c r="FF46" s="37">
        <v>31.1</v>
      </c>
      <c r="FG46" s="37">
        <v>31.1</v>
      </c>
      <c r="FH46" s="37">
        <v>31</v>
      </c>
      <c r="FI46" s="37">
        <v>30.9</v>
      </c>
      <c r="FJ46" s="37">
        <v>30.9</v>
      </c>
      <c r="FK46" s="37">
        <v>30.8</v>
      </c>
    </row>
    <row r="47" spans="1:167" ht="14.5">
      <c r="A47" s="37"/>
      <c r="B47" s="21" t="s">
        <v>125</v>
      </c>
      <c r="C47" s="37">
        <v>0</v>
      </c>
      <c r="D47" s="37">
        <v>1.2</v>
      </c>
      <c r="E47" s="37">
        <v>2.5</v>
      </c>
      <c r="F47" s="37">
        <v>4.0999999999999996</v>
      </c>
      <c r="G47" s="37">
        <v>6.3</v>
      </c>
      <c r="H47" s="37">
        <v>8.3000000000000007</v>
      </c>
      <c r="I47" s="37">
        <v>8.3000000000000007</v>
      </c>
      <c r="J47" s="37">
        <v>8.3000000000000007</v>
      </c>
      <c r="K47" s="37">
        <v>8.3000000000000007</v>
      </c>
      <c r="L47" s="37">
        <v>8.3000000000000007</v>
      </c>
      <c r="M47" s="37">
        <v>8.3000000000000007</v>
      </c>
      <c r="N47" s="37">
        <v>8.3000000000000007</v>
      </c>
      <c r="O47" s="37">
        <v>8.3000000000000007</v>
      </c>
      <c r="P47" s="37">
        <v>8.3000000000000007</v>
      </c>
      <c r="Q47" s="37">
        <v>8.1999999999999993</v>
      </c>
      <c r="R47" s="37">
        <v>8.1999999999999993</v>
      </c>
      <c r="S47" s="37">
        <v>8.1999999999999993</v>
      </c>
      <c r="T47" s="37">
        <v>8.1999999999999993</v>
      </c>
      <c r="U47" s="37">
        <v>8.1999999999999993</v>
      </c>
      <c r="V47" s="37">
        <v>8.1999999999999993</v>
      </c>
      <c r="W47" s="37">
        <v>8.1999999999999993</v>
      </c>
      <c r="Y47" s="37"/>
      <c r="Z47" s="21" t="s">
        <v>125</v>
      </c>
      <c r="AA47" s="37">
        <v>0</v>
      </c>
      <c r="AB47" s="37">
        <v>3.1</v>
      </c>
      <c r="AC47" s="37">
        <v>6.6</v>
      </c>
      <c r="AD47" s="37">
        <v>10.7</v>
      </c>
      <c r="AE47" s="37">
        <v>15.3</v>
      </c>
      <c r="AF47" s="37">
        <v>22.2</v>
      </c>
      <c r="AG47" s="37">
        <v>22.2</v>
      </c>
      <c r="AH47" s="37">
        <v>22.2</v>
      </c>
      <c r="AI47" s="37">
        <v>22.2</v>
      </c>
      <c r="AJ47" s="37">
        <v>22.2</v>
      </c>
      <c r="AK47" s="37">
        <v>22.2</v>
      </c>
      <c r="AL47" s="37">
        <v>22.2</v>
      </c>
      <c r="AM47" s="37">
        <v>22.2</v>
      </c>
      <c r="AN47" s="37">
        <v>22.2</v>
      </c>
      <c r="AO47" s="37">
        <v>22.1</v>
      </c>
      <c r="AP47" s="37">
        <v>22.1</v>
      </c>
      <c r="AQ47" s="37">
        <v>22.1</v>
      </c>
      <c r="AR47" s="37">
        <v>22.1</v>
      </c>
      <c r="AS47" s="37">
        <v>22.1</v>
      </c>
      <c r="AT47" s="37">
        <v>22.1</v>
      </c>
      <c r="AU47" s="37">
        <v>22.1</v>
      </c>
      <c r="AW47" s="37"/>
      <c r="AX47" s="21" t="s">
        <v>125</v>
      </c>
      <c r="AY47" s="37">
        <v>0</v>
      </c>
      <c r="AZ47" s="37">
        <v>21.9</v>
      </c>
      <c r="BA47" s="37">
        <v>42.2</v>
      </c>
      <c r="BB47" s="37">
        <v>60.9</v>
      </c>
      <c r="BC47" s="37">
        <v>81.5</v>
      </c>
      <c r="BD47" s="37">
        <v>100.2</v>
      </c>
      <c r="BE47" s="37">
        <v>100.2</v>
      </c>
      <c r="BF47" s="37">
        <v>100.2</v>
      </c>
      <c r="BG47" s="37">
        <v>100.2</v>
      </c>
      <c r="BH47" s="37">
        <v>100.2</v>
      </c>
      <c r="BI47" s="37">
        <v>100.1</v>
      </c>
      <c r="BJ47" s="37">
        <v>100.1</v>
      </c>
      <c r="BK47" s="37">
        <v>100.1</v>
      </c>
      <c r="BL47" s="37">
        <v>100.1</v>
      </c>
      <c r="BM47" s="37">
        <v>100.1</v>
      </c>
      <c r="BN47" s="37">
        <v>100.1</v>
      </c>
      <c r="BO47" s="37">
        <v>100</v>
      </c>
      <c r="BP47" s="37">
        <v>100</v>
      </c>
      <c r="BQ47" s="37">
        <v>100</v>
      </c>
      <c r="BR47" s="37">
        <v>100</v>
      </c>
      <c r="BS47" s="37">
        <v>100</v>
      </c>
      <c r="BU47" s="37"/>
      <c r="BV47" s="21" t="s">
        <v>125</v>
      </c>
      <c r="BW47" s="37">
        <v>0</v>
      </c>
      <c r="BX47" s="37">
        <v>0.3</v>
      </c>
      <c r="BY47" s="37">
        <v>0.8</v>
      </c>
      <c r="BZ47" s="37">
        <v>1.2</v>
      </c>
      <c r="CA47" s="37">
        <v>1.6</v>
      </c>
      <c r="CB47" s="37">
        <v>2.1</v>
      </c>
      <c r="CC47" s="37">
        <v>2.1</v>
      </c>
      <c r="CD47" s="37">
        <v>2.1</v>
      </c>
      <c r="CE47" s="37">
        <v>2.1</v>
      </c>
      <c r="CF47" s="37">
        <v>2.1</v>
      </c>
      <c r="CG47" s="37">
        <v>2.1</v>
      </c>
      <c r="CH47" s="37">
        <v>2.1</v>
      </c>
      <c r="CI47" s="37">
        <v>2.1</v>
      </c>
      <c r="CJ47" s="37">
        <v>2.1</v>
      </c>
      <c r="CK47" s="37">
        <v>2.1</v>
      </c>
      <c r="CL47" s="37">
        <v>2.1</v>
      </c>
      <c r="CM47" s="37">
        <v>2.1</v>
      </c>
      <c r="CN47" s="37">
        <v>2.1</v>
      </c>
      <c r="CO47" s="37">
        <v>2.1</v>
      </c>
      <c r="CP47" s="37">
        <v>2.1</v>
      </c>
      <c r="CQ47" s="37">
        <v>2.1</v>
      </c>
      <c r="CS47" s="37"/>
      <c r="CT47" s="21" t="s">
        <v>125</v>
      </c>
      <c r="CU47" s="37">
        <v>0</v>
      </c>
      <c r="CV47" s="37">
        <v>0.6</v>
      </c>
      <c r="CW47" s="37">
        <v>1.3</v>
      </c>
      <c r="CX47" s="37">
        <v>2.2999999999999998</v>
      </c>
      <c r="CY47" s="37">
        <v>3.1</v>
      </c>
      <c r="CZ47" s="37">
        <v>4</v>
      </c>
      <c r="DA47" s="37">
        <v>4</v>
      </c>
      <c r="DB47" s="37">
        <v>4</v>
      </c>
      <c r="DC47" s="37">
        <v>4</v>
      </c>
      <c r="DD47" s="37">
        <v>4</v>
      </c>
      <c r="DE47" s="37">
        <v>4</v>
      </c>
      <c r="DF47" s="37">
        <v>4</v>
      </c>
      <c r="DG47" s="37">
        <v>4</v>
      </c>
      <c r="DH47" s="37">
        <v>4</v>
      </c>
      <c r="DI47" s="37">
        <v>4</v>
      </c>
      <c r="DJ47" s="37">
        <v>4</v>
      </c>
      <c r="DK47" s="37">
        <v>4</v>
      </c>
      <c r="DL47" s="37">
        <v>4</v>
      </c>
      <c r="DM47" s="37">
        <v>4</v>
      </c>
      <c r="DN47" s="37">
        <v>4</v>
      </c>
      <c r="DO47" s="37">
        <v>3.9</v>
      </c>
      <c r="DQ47" s="37"/>
      <c r="DR47" s="21" t="s">
        <v>125</v>
      </c>
      <c r="DS47" s="37">
        <v>0</v>
      </c>
      <c r="DT47" s="37">
        <v>3.9</v>
      </c>
      <c r="DU47" s="37">
        <v>8.8000000000000007</v>
      </c>
      <c r="DV47" s="37">
        <v>14.1</v>
      </c>
      <c r="DW47" s="37">
        <v>20</v>
      </c>
      <c r="DX47" s="37">
        <v>25.7</v>
      </c>
      <c r="DY47" s="37">
        <v>25.7</v>
      </c>
      <c r="DZ47" s="37">
        <v>25.7</v>
      </c>
      <c r="EA47" s="37">
        <v>25.7</v>
      </c>
      <c r="EB47" s="37">
        <v>25.7</v>
      </c>
      <c r="EC47" s="37">
        <v>25.7</v>
      </c>
      <c r="ED47" s="37">
        <v>25.7</v>
      </c>
      <c r="EE47" s="37">
        <v>25.7</v>
      </c>
      <c r="EF47" s="37">
        <v>25.7</v>
      </c>
      <c r="EG47" s="37">
        <v>25.7</v>
      </c>
      <c r="EH47" s="37">
        <v>25.6</v>
      </c>
      <c r="EI47" s="37">
        <v>25.6</v>
      </c>
      <c r="EJ47" s="37">
        <v>25.6</v>
      </c>
      <c r="EK47" s="37">
        <v>25.6</v>
      </c>
      <c r="EL47" s="37">
        <v>25.6</v>
      </c>
      <c r="EM47" s="37">
        <v>25.6</v>
      </c>
      <c r="EO47" s="37"/>
      <c r="EP47" s="21" t="s">
        <v>125</v>
      </c>
      <c r="EQ47" s="37">
        <v>0</v>
      </c>
      <c r="ER47" s="37">
        <v>3.6</v>
      </c>
      <c r="ES47" s="37">
        <v>7.8</v>
      </c>
      <c r="ET47" s="37">
        <v>13.3</v>
      </c>
      <c r="EU47" s="37">
        <v>19.7</v>
      </c>
      <c r="EV47" s="37">
        <v>26.8</v>
      </c>
      <c r="EW47" s="37">
        <v>26.8</v>
      </c>
      <c r="EX47" s="37">
        <v>26.8</v>
      </c>
      <c r="EY47" s="37">
        <v>26.7</v>
      </c>
      <c r="EZ47" s="37">
        <v>26.7</v>
      </c>
      <c r="FA47" s="37">
        <v>26.7</v>
      </c>
      <c r="FB47" s="37">
        <v>26.7</v>
      </c>
      <c r="FC47" s="37">
        <v>26.7</v>
      </c>
      <c r="FD47" s="37">
        <v>26.7</v>
      </c>
      <c r="FE47" s="37">
        <v>26.7</v>
      </c>
      <c r="FF47" s="37">
        <v>26.7</v>
      </c>
      <c r="FG47" s="37">
        <v>26.6</v>
      </c>
      <c r="FH47" s="37">
        <v>26.6</v>
      </c>
      <c r="FI47" s="37">
        <v>26.6</v>
      </c>
      <c r="FJ47" s="37">
        <v>26.6</v>
      </c>
      <c r="FK47" s="37">
        <v>26.6</v>
      </c>
    </row>
    <row r="48" spans="1:167" ht="14.5">
      <c r="A48" s="37"/>
      <c r="B48" s="21" t="s">
        <v>126</v>
      </c>
      <c r="C48" s="37">
        <v>0</v>
      </c>
      <c r="D48" s="37">
        <v>0</v>
      </c>
      <c r="E48" s="37">
        <v>0</v>
      </c>
      <c r="F48" s="37">
        <v>0</v>
      </c>
      <c r="G48" s="37">
        <v>0</v>
      </c>
      <c r="H48" s="37">
        <v>0</v>
      </c>
      <c r="I48" s="37">
        <v>2.2000000000000002</v>
      </c>
      <c r="J48" s="37">
        <v>4.3</v>
      </c>
      <c r="K48" s="37">
        <v>6.5</v>
      </c>
      <c r="L48" s="37">
        <v>8.6999999999999993</v>
      </c>
      <c r="M48" s="37">
        <v>10.8</v>
      </c>
      <c r="N48" s="37">
        <v>10.8</v>
      </c>
      <c r="O48" s="37">
        <v>10.8</v>
      </c>
      <c r="P48" s="37">
        <v>10.8</v>
      </c>
      <c r="Q48" s="37">
        <v>10.8</v>
      </c>
      <c r="R48" s="37">
        <v>10.8</v>
      </c>
      <c r="S48" s="37">
        <v>10.8</v>
      </c>
      <c r="T48" s="37">
        <v>10.8</v>
      </c>
      <c r="U48" s="37">
        <v>10.8</v>
      </c>
      <c r="V48" s="37">
        <v>10.8</v>
      </c>
      <c r="W48" s="37">
        <v>10.8</v>
      </c>
      <c r="Y48" s="37"/>
      <c r="Z48" s="21" t="s">
        <v>126</v>
      </c>
      <c r="AA48" s="37">
        <v>0</v>
      </c>
      <c r="AB48" s="37">
        <v>0</v>
      </c>
      <c r="AC48" s="37">
        <v>0</v>
      </c>
      <c r="AD48" s="37">
        <v>0</v>
      </c>
      <c r="AE48" s="37">
        <v>0</v>
      </c>
      <c r="AF48" s="37">
        <v>0</v>
      </c>
      <c r="AG48" s="37">
        <v>7.4</v>
      </c>
      <c r="AH48" s="37">
        <v>14.2</v>
      </c>
      <c r="AI48" s="37">
        <v>21.5</v>
      </c>
      <c r="AJ48" s="37">
        <v>29</v>
      </c>
      <c r="AK48" s="37">
        <v>36</v>
      </c>
      <c r="AL48" s="37">
        <v>36</v>
      </c>
      <c r="AM48" s="37">
        <v>36</v>
      </c>
      <c r="AN48" s="37">
        <v>36</v>
      </c>
      <c r="AO48" s="37">
        <v>35.9</v>
      </c>
      <c r="AP48" s="37">
        <v>35.9</v>
      </c>
      <c r="AQ48" s="37">
        <v>35.9</v>
      </c>
      <c r="AR48" s="37">
        <v>35.9</v>
      </c>
      <c r="AS48" s="37">
        <v>35.9</v>
      </c>
      <c r="AT48" s="37">
        <v>35.9</v>
      </c>
      <c r="AU48" s="37">
        <v>35.9</v>
      </c>
      <c r="AW48" s="37"/>
      <c r="AX48" s="21" t="s">
        <v>126</v>
      </c>
      <c r="AY48" s="37">
        <v>0</v>
      </c>
      <c r="AZ48" s="37">
        <v>0</v>
      </c>
      <c r="BA48" s="37">
        <v>0</v>
      </c>
      <c r="BB48" s="37">
        <v>0</v>
      </c>
      <c r="BC48" s="37">
        <v>0</v>
      </c>
      <c r="BD48" s="37">
        <v>0</v>
      </c>
      <c r="BE48" s="37">
        <v>18.3</v>
      </c>
      <c r="BF48" s="37">
        <v>35.1</v>
      </c>
      <c r="BG48" s="37">
        <v>51.1</v>
      </c>
      <c r="BH48" s="37">
        <v>65.599999999999994</v>
      </c>
      <c r="BI48" s="37">
        <v>79.8</v>
      </c>
      <c r="BJ48" s="37">
        <v>79.8</v>
      </c>
      <c r="BK48" s="37">
        <v>79.8</v>
      </c>
      <c r="BL48" s="37">
        <v>79.8</v>
      </c>
      <c r="BM48" s="37">
        <v>79.8</v>
      </c>
      <c r="BN48" s="37">
        <v>79.7</v>
      </c>
      <c r="BO48" s="37">
        <v>79.7</v>
      </c>
      <c r="BP48" s="37">
        <v>79.7</v>
      </c>
      <c r="BQ48" s="37">
        <v>79.7</v>
      </c>
      <c r="BR48" s="37">
        <v>79.7</v>
      </c>
      <c r="BS48" s="37">
        <v>79.7</v>
      </c>
      <c r="BU48" s="37"/>
      <c r="BV48" s="21" t="s">
        <v>126</v>
      </c>
      <c r="BW48" s="37">
        <v>0</v>
      </c>
      <c r="BX48" s="37">
        <v>0</v>
      </c>
      <c r="BY48" s="37">
        <v>0</v>
      </c>
      <c r="BZ48" s="37">
        <v>0</v>
      </c>
      <c r="CA48" s="37">
        <v>0</v>
      </c>
      <c r="CB48" s="37">
        <v>0</v>
      </c>
      <c r="CC48" s="37">
        <v>0.6</v>
      </c>
      <c r="CD48" s="37">
        <v>1.2</v>
      </c>
      <c r="CE48" s="37">
        <v>2</v>
      </c>
      <c r="CF48" s="37">
        <v>2.7</v>
      </c>
      <c r="CG48" s="37">
        <v>3.5</v>
      </c>
      <c r="CH48" s="37">
        <v>3.5</v>
      </c>
      <c r="CI48" s="37">
        <v>3.5</v>
      </c>
      <c r="CJ48" s="37">
        <v>3.5</v>
      </c>
      <c r="CK48" s="37">
        <v>3.5</v>
      </c>
      <c r="CL48" s="37">
        <v>3.5</v>
      </c>
      <c r="CM48" s="37">
        <v>3.5</v>
      </c>
      <c r="CN48" s="37">
        <v>3.5</v>
      </c>
      <c r="CO48" s="37">
        <v>3.5</v>
      </c>
      <c r="CP48" s="37">
        <v>3.5</v>
      </c>
      <c r="CQ48" s="37">
        <v>3.5</v>
      </c>
      <c r="CS48" s="37"/>
      <c r="CT48" s="21" t="s">
        <v>126</v>
      </c>
      <c r="CU48" s="37">
        <v>0</v>
      </c>
      <c r="CV48" s="37">
        <v>0</v>
      </c>
      <c r="CW48" s="37">
        <v>0</v>
      </c>
      <c r="CX48" s="37">
        <v>0</v>
      </c>
      <c r="CY48" s="37">
        <v>0</v>
      </c>
      <c r="CZ48" s="37">
        <v>0</v>
      </c>
      <c r="DA48" s="37">
        <v>0.9</v>
      </c>
      <c r="DB48" s="37">
        <v>1.8</v>
      </c>
      <c r="DC48" s="37">
        <v>2.9</v>
      </c>
      <c r="DD48" s="37">
        <v>3.8</v>
      </c>
      <c r="DE48" s="37">
        <v>4.5999999999999996</v>
      </c>
      <c r="DF48" s="37">
        <v>4.5999999999999996</v>
      </c>
      <c r="DG48" s="37">
        <v>4.5999999999999996</v>
      </c>
      <c r="DH48" s="37">
        <v>4.5999999999999996</v>
      </c>
      <c r="DI48" s="37">
        <v>4.5999999999999996</v>
      </c>
      <c r="DJ48" s="37">
        <v>4.5999999999999996</v>
      </c>
      <c r="DK48" s="37">
        <v>4.5999999999999996</v>
      </c>
      <c r="DL48" s="37">
        <v>4.5999999999999996</v>
      </c>
      <c r="DM48" s="37">
        <v>4.5999999999999996</v>
      </c>
      <c r="DN48" s="37">
        <v>4.5999999999999996</v>
      </c>
      <c r="DO48" s="37">
        <v>4.5999999999999996</v>
      </c>
      <c r="DQ48" s="37"/>
      <c r="DR48" s="21" t="s">
        <v>126</v>
      </c>
      <c r="DS48" s="37">
        <v>0</v>
      </c>
      <c r="DT48" s="37">
        <v>0</v>
      </c>
      <c r="DU48" s="37">
        <v>0</v>
      </c>
      <c r="DV48" s="37">
        <v>0</v>
      </c>
      <c r="DW48" s="37">
        <v>0</v>
      </c>
      <c r="DX48" s="37">
        <v>0</v>
      </c>
      <c r="DY48" s="37">
        <v>5.7</v>
      </c>
      <c r="DZ48" s="37">
        <v>12.5</v>
      </c>
      <c r="EA48" s="37">
        <v>19.7</v>
      </c>
      <c r="EB48" s="37">
        <v>24.8</v>
      </c>
      <c r="EC48" s="37">
        <v>30.4</v>
      </c>
      <c r="ED48" s="37">
        <v>30.4</v>
      </c>
      <c r="EE48" s="37">
        <v>30.4</v>
      </c>
      <c r="EF48" s="37">
        <v>30.4</v>
      </c>
      <c r="EG48" s="37">
        <v>30.4</v>
      </c>
      <c r="EH48" s="37">
        <v>30.4</v>
      </c>
      <c r="EI48" s="37">
        <v>30.4</v>
      </c>
      <c r="EJ48" s="37">
        <v>30.4</v>
      </c>
      <c r="EK48" s="37">
        <v>30.4</v>
      </c>
      <c r="EL48" s="37">
        <v>30.4</v>
      </c>
      <c r="EM48" s="37">
        <v>30.4</v>
      </c>
      <c r="EO48" s="37"/>
      <c r="EP48" s="21" t="s">
        <v>126</v>
      </c>
      <c r="EQ48" s="37">
        <v>0</v>
      </c>
      <c r="ER48" s="37">
        <v>0</v>
      </c>
      <c r="ES48" s="37">
        <v>0</v>
      </c>
      <c r="ET48" s="37">
        <v>0</v>
      </c>
      <c r="EU48" s="37">
        <v>0</v>
      </c>
      <c r="EV48" s="37">
        <v>0</v>
      </c>
      <c r="EW48" s="37">
        <v>7.4</v>
      </c>
      <c r="EX48" s="37">
        <v>15.4</v>
      </c>
      <c r="EY48" s="37">
        <v>22.1</v>
      </c>
      <c r="EZ48" s="37">
        <v>29.2</v>
      </c>
      <c r="FA48" s="37">
        <v>35</v>
      </c>
      <c r="FB48" s="37">
        <v>35</v>
      </c>
      <c r="FC48" s="37">
        <v>35</v>
      </c>
      <c r="FD48" s="37">
        <v>35</v>
      </c>
      <c r="FE48" s="37">
        <v>35</v>
      </c>
      <c r="FF48" s="37">
        <v>35</v>
      </c>
      <c r="FG48" s="37">
        <v>35</v>
      </c>
      <c r="FH48" s="37">
        <v>35</v>
      </c>
      <c r="FI48" s="37">
        <v>35</v>
      </c>
      <c r="FJ48" s="37">
        <v>35</v>
      </c>
      <c r="FK48" s="37">
        <v>35</v>
      </c>
    </row>
    <row r="49" spans="1:167" ht="14.5">
      <c r="A49" s="37"/>
      <c r="B49" s="21" t="s">
        <v>127</v>
      </c>
      <c r="C49" s="37">
        <v>0</v>
      </c>
      <c r="D49" s="37">
        <v>0</v>
      </c>
      <c r="E49" s="37">
        <v>0</v>
      </c>
      <c r="F49" s="37">
        <v>0</v>
      </c>
      <c r="G49" s="37">
        <v>0</v>
      </c>
      <c r="H49" s="37">
        <v>0</v>
      </c>
      <c r="I49" s="37">
        <v>0</v>
      </c>
      <c r="J49" s="37">
        <v>0</v>
      </c>
      <c r="K49" s="37">
        <v>0</v>
      </c>
      <c r="L49" s="37">
        <v>0</v>
      </c>
      <c r="M49" s="37">
        <v>0</v>
      </c>
      <c r="N49" s="37">
        <v>2.2000000000000002</v>
      </c>
      <c r="O49" s="37">
        <v>4.5999999999999996</v>
      </c>
      <c r="P49" s="37">
        <v>6.6</v>
      </c>
      <c r="Q49" s="37">
        <v>8.1999999999999993</v>
      </c>
      <c r="R49" s="37">
        <v>9.6999999999999993</v>
      </c>
      <c r="S49" s="37">
        <v>9.6999999999999993</v>
      </c>
      <c r="T49" s="37">
        <v>9.6999999999999993</v>
      </c>
      <c r="U49" s="37">
        <v>9.6999999999999993</v>
      </c>
      <c r="V49" s="37">
        <v>9.6999999999999993</v>
      </c>
      <c r="W49" s="37">
        <v>9.6999999999999993</v>
      </c>
      <c r="Y49" s="37"/>
      <c r="Z49" s="21" t="s">
        <v>127</v>
      </c>
      <c r="AA49" s="37">
        <v>0</v>
      </c>
      <c r="AB49" s="37">
        <v>0</v>
      </c>
      <c r="AC49" s="37">
        <v>0</v>
      </c>
      <c r="AD49" s="37">
        <v>0</v>
      </c>
      <c r="AE49" s="37">
        <v>0</v>
      </c>
      <c r="AF49" s="37">
        <v>0</v>
      </c>
      <c r="AG49" s="37">
        <v>0</v>
      </c>
      <c r="AH49" s="37">
        <v>0</v>
      </c>
      <c r="AI49" s="37">
        <v>0</v>
      </c>
      <c r="AJ49" s="37">
        <v>0</v>
      </c>
      <c r="AK49" s="37">
        <v>0</v>
      </c>
      <c r="AL49" s="37">
        <v>6.8</v>
      </c>
      <c r="AM49" s="37">
        <v>13.1</v>
      </c>
      <c r="AN49" s="37">
        <v>18.5</v>
      </c>
      <c r="AO49" s="37">
        <v>23.7</v>
      </c>
      <c r="AP49" s="37">
        <v>28.6</v>
      </c>
      <c r="AQ49" s="37">
        <v>28.6</v>
      </c>
      <c r="AR49" s="37">
        <v>28.6</v>
      </c>
      <c r="AS49" s="37">
        <v>28.6</v>
      </c>
      <c r="AT49" s="37">
        <v>28.6</v>
      </c>
      <c r="AU49" s="37">
        <v>28.6</v>
      </c>
      <c r="AW49" s="37"/>
      <c r="AX49" s="21" t="s">
        <v>127</v>
      </c>
      <c r="AY49" s="37">
        <v>0</v>
      </c>
      <c r="AZ49" s="37">
        <v>0</v>
      </c>
      <c r="BA49" s="37">
        <v>0</v>
      </c>
      <c r="BB49" s="37">
        <v>0</v>
      </c>
      <c r="BC49" s="37">
        <v>0</v>
      </c>
      <c r="BD49" s="37">
        <v>0</v>
      </c>
      <c r="BE49" s="37">
        <v>0</v>
      </c>
      <c r="BF49" s="37">
        <v>0</v>
      </c>
      <c r="BG49" s="37">
        <v>0</v>
      </c>
      <c r="BH49" s="37">
        <v>0</v>
      </c>
      <c r="BI49" s="37">
        <v>0</v>
      </c>
      <c r="BJ49" s="37">
        <v>14.1</v>
      </c>
      <c r="BK49" s="37">
        <v>28.3</v>
      </c>
      <c r="BL49" s="37">
        <v>43.6</v>
      </c>
      <c r="BM49" s="37">
        <v>58.1</v>
      </c>
      <c r="BN49" s="37">
        <v>70.7</v>
      </c>
      <c r="BO49" s="37">
        <v>70.7</v>
      </c>
      <c r="BP49" s="37">
        <v>70.7</v>
      </c>
      <c r="BQ49" s="37">
        <v>70.7</v>
      </c>
      <c r="BR49" s="37">
        <v>70.7</v>
      </c>
      <c r="BS49" s="37">
        <v>70.7</v>
      </c>
      <c r="BU49" s="37"/>
      <c r="BV49" s="21" t="s">
        <v>127</v>
      </c>
      <c r="BW49" s="37">
        <v>0</v>
      </c>
      <c r="BX49" s="37">
        <v>0</v>
      </c>
      <c r="BY49" s="37">
        <v>0</v>
      </c>
      <c r="BZ49" s="37">
        <v>0</v>
      </c>
      <c r="CA49" s="37">
        <v>0</v>
      </c>
      <c r="CB49" s="37">
        <v>0</v>
      </c>
      <c r="CC49" s="37">
        <v>0</v>
      </c>
      <c r="CD49" s="37">
        <v>0</v>
      </c>
      <c r="CE49" s="37">
        <v>0</v>
      </c>
      <c r="CF49" s="37">
        <v>0</v>
      </c>
      <c r="CG49" s="37">
        <v>0</v>
      </c>
      <c r="CH49" s="37">
        <v>1.1000000000000001</v>
      </c>
      <c r="CI49" s="37">
        <v>2</v>
      </c>
      <c r="CJ49" s="37">
        <v>3.1</v>
      </c>
      <c r="CK49" s="37">
        <v>4.4000000000000004</v>
      </c>
      <c r="CL49" s="37">
        <v>5.5</v>
      </c>
      <c r="CM49" s="37">
        <v>5.5</v>
      </c>
      <c r="CN49" s="37">
        <v>5.5</v>
      </c>
      <c r="CO49" s="37">
        <v>5.5</v>
      </c>
      <c r="CP49" s="37">
        <v>5.5</v>
      </c>
      <c r="CQ49" s="37">
        <v>5.5</v>
      </c>
      <c r="CS49" s="37"/>
      <c r="CT49" s="21" t="s">
        <v>127</v>
      </c>
      <c r="CU49" s="37">
        <v>0</v>
      </c>
      <c r="CV49" s="37">
        <v>0</v>
      </c>
      <c r="CW49" s="37">
        <v>0</v>
      </c>
      <c r="CX49" s="37">
        <v>0</v>
      </c>
      <c r="CY49" s="37">
        <v>0</v>
      </c>
      <c r="CZ49" s="37">
        <v>0</v>
      </c>
      <c r="DA49" s="37">
        <v>0</v>
      </c>
      <c r="DB49" s="37">
        <v>0</v>
      </c>
      <c r="DC49" s="37">
        <v>0</v>
      </c>
      <c r="DD49" s="37">
        <v>0</v>
      </c>
      <c r="DE49" s="37">
        <v>0</v>
      </c>
      <c r="DF49" s="37">
        <v>1</v>
      </c>
      <c r="DG49" s="37">
        <v>2.2999999999999998</v>
      </c>
      <c r="DH49" s="37">
        <v>3.9</v>
      </c>
      <c r="DI49" s="37">
        <v>5.7</v>
      </c>
      <c r="DJ49" s="37">
        <v>7.1</v>
      </c>
      <c r="DK49" s="37">
        <v>7.1</v>
      </c>
      <c r="DL49" s="37">
        <v>7.1</v>
      </c>
      <c r="DM49" s="37">
        <v>7.1</v>
      </c>
      <c r="DN49" s="37">
        <v>7.1</v>
      </c>
      <c r="DO49" s="37">
        <v>7.1</v>
      </c>
      <c r="DQ49" s="37"/>
      <c r="DR49" s="21" t="s">
        <v>127</v>
      </c>
      <c r="DS49" s="37">
        <v>0</v>
      </c>
      <c r="DT49" s="37">
        <v>0</v>
      </c>
      <c r="DU49" s="37">
        <v>0</v>
      </c>
      <c r="DV49" s="37">
        <v>0</v>
      </c>
      <c r="DW49" s="37">
        <v>0</v>
      </c>
      <c r="DX49" s="37">
        <v>0</v>
      </c>
      <c r="DY49" s="37">
        <v>0</v>
      </c>
      <c r="DZ49" s="37">
        <v>0</v>
      </c>
      <c r="EA49" s="37">
        <v>0</v>
      </c>
      <c r="EB49" s="37">
        <v>0</v>
      </c>
      <c r="EC49" s="37">
        <v>0</v>
      </c>
      <c r="ED49" s="37">
        <v>5.4</v>
      </c>
      <c r="EE49" s="37">
        <v>11.7</v>
      </c>
      <c r="EF49" s="37">
        <v>19.5</v>
      </c>
      <c r="EG49" s="37">
        <v>28.1</v>
      </c>
      <c r="EH49" s="37">
        <v>38.299999999999997</v>
      </c>
      <c r="EI49" s="37">
        <v>38.299999999999997</v>
      </c>
      <c r="EJ49" s="37">
        <v>38.299999999999997</v>
      </c>
      <c r="EK49" s="37">
        <v>38.299999999999997</v>
      </c>
      <c r="EL49" s="37">
        <v>38.299999999999997</v>
      </c>
      <c r="EM49" s="37">
        <v>38.299999999999997</v>
      </c>
      <c r="EO49" s="37"/>
      <c r="EP49" s="21" t="s">
        <v>127</v>
      </c>
      <c r="EQ49" s="37">
        <v>0</v>
      </c>
      <c r="ER49" s="37">
        <v>0</v>
      </c>
      <c r="ES49" s="37">
        <v>0</v>
      </c>
      <c r="ET49" s="37">
        <v>0</v>
      </c>
      <c r="EU49" s="37">
        <v>0</v>
      </c>
      <c r="EV49" s="37">
        <v>0</v>
      </c>
      <c r="EW49" s="37">
        <v>0</v>
      </c>
      <c r="EX49" s="37">
        <v>0</v>
      </c>
      <c r="EY49" s="37">
        <v>0</v>
      </c>
      <c r="EZ49" s="37">
        <v>0</v>
      </c>
      <c r="FA49" s="37">
        <v>0</v>
      </c>
      <c r="FB49" s="37">
        <v>6</v>
      </c>
      <c r="FC49" s="37">
        <v>12.1</v>
      </c>
      <c r="FD49" s="37">
        <v>17.399999999999999</v>
      </c>
      <c r="FE49" s="37">
        <v>23</v>
      </c>
      <c r="FF49" s="37">
        <v>28.5</v>
      </c>
      <c r="FG49" s="37">
        <v>28.5</v>
      </c>
      <c r="FH49" s="37">
        <v>28.5</v>
      </c>
      <c r="FI49" s="37">
        <v>28.5</v>
      </c>
      <c r="FJ49" s="37">
        <v>28.5</v>
      </c>
      <c r="FK49" s="37">
        <v>28.5</v>
      </c>
    </row>
    <row r="50" spans="1:167" ht="14.5">
      <c r="A50" s="37"/>
      <c r="B50" s="21" t="s">
        <v>128</v>
      </c>
      <c r="C50" s="37">
        <v>0</v>
      </c>
      <c r="D50" s="37">
        <v>0</v>
      </c>
      <c r="E50" s="37">
        <v>0</v>
      </c>
      <c r="F50" s="37">
        <v>0</v>
      </c>
      <c r="G50" s="37">
        <v>0</v>
      </c>
      <c r="H50" s="37">
        <v>0</v>
      </c>
      <c r="I50" s="37">
        <v>0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7">
        <v>0</v>
      </c>
      <c r="R50" s="37">
        <v>0</v>
      </c>
      <c r="S50" s="37">
        <v>1.6</v>
      </c>
      <c r="T50" s="37">
        <v>3.3</v>
      </c>
      <c r="U50" s="37">
        <v>5.2</v>
      </c>
      <c r="V50" s="37">
        <v>7.1</v>
      </c>
      <c r="W50" s="37">
        <v>9.1</v>
      </c>
      <c r="Y50" s="37"/>
      <c r="Z50" s="21" t="s">
        <v>128</v>
      </c>
      <c r="AA50" s="37">
        <v>0</v>
      </c>
      <c r="AB50" s="37">
        <v>0</v>
      </c>
      <c r="AC50" s="37">
        <v>0</v>
      </c>
      <c r="AD50" s="37">
        <v>0</v>
      </c>
      <c r="AE50" s="37">
        <v>0</v>
      </c>
      <c r="AF50" s="37">
        <v>0</v>
      </c>
      <c r="AG50" s="37">
        <v>0</v>
      </c>
      <c r="AH50" s="37">
        <v>0</v>
      </c>
      <c r="AI50" s="37">
        <v>0</v>
      </c>
      <c r="AJ50" s="37">
        <v>0</v>
      </c>
      <c r="AK50" s="37">
        <v>0</v>
      </c>
      <c r="AL50" s="37">
        <v>0</v>
      </c>
      <c r="AM50" s="37">
        <v>0</v>
      </c>
      <c r="AN50" s="37">
        <v>0</v>
      </c>
      <c r="AO50" s="37">
        <v>0</v>
      </c>
      <c r="AP50" s="37">
        <v>0</v>
      </c>
      <c r="AQ50" s="37">
        <v>5.0999999999999996</v>
      </c>
      <c r="AR50" s="37">
        <v>10.8</v>
      </c>
      <c r="AS50" s="37">
        <v>16.5</v>
      </c>
      <c r="AT50" s="37">
        <v>22.1</v>
      </c>
      <c r="AU50" s="37">
        <v>27.9</v>
      </c>
      <c r="AW50" s="37"/>
      <c r="AX50" s="21" t="s">
        <v>128</v>
      </c>
      <c r="AY50" s="37">
        <v>0</v>
      </c>
      <c r="AZ50" s="37">
        <v>0</v>
      </c>
      <c r="BA50" s="37">
        <v>0</v>
      </c>
      <c r="BB50" s="37">
        <v>0</v>
      </c>
      <c r="BC50" s="37">
        <v>0</v>
      </c>
      <c r="BD50" s="37">
        <v>0</v>
      </c>
      <c r="BE50" s="37">
        <v>0</v>
      </c>
      <c r="BF50" s="37">
        <v>0</v>
      </c>
      <c r="BG50" s="37">
        <v>0</v>
      </c>
      <c r="BH50" s="37">
        <v>0</v>
      </c>
      <c r="BI50" s="37">
        <v>0</v>
      </c>
      <c r="BJ50" s="37">
        <v>0</v>
      </c>
      <c r="BK50" s="37">
        <v>0</v>
      </c>
      <c r="BL50" s="37">
        <v>0</v>
      </c>
      <c r="BM50" s="37">
        <v>0</v>
      </c>
      <c r="BN50" s="37">
        <v>0</v>
      </c>
      <c r="BO50" s="37">
        <v>13.9</v>
      </c>
      <c r="BP50" s="37">
        <v>30.4</v>
      </c>
      <c r="BQ50" s="37">
        <v>49.6</v>
      </c>
      <c r="BR50" s="37">
        <v>64.8</v>
      </c>
      <c r="BS50" s="37">
        <v>82</v>
      </c>
      <c r="BU50" s="37"/>
      <c r="BV50" s="21" t="s">
        <v>128</v>
      </c>
      <c r="BW50" s="37">
        <v>0</v>
      </c>
      <c r="BX50" s="37">
        <v>0</v>
      </c>
      <c r="BY50" s="37">
        <v>0</v>
      </c>
      <c r="BZ50" s="37">
        <v>0</v>
      </c>
      <c r="CA50" s="37">
        <v>0</v>
      </c>
      <c r="CB50" s="37">
        <v>0</v>
      </c>
      <c r="CC50" s="37">
        <v>0</v>
      </c>
      <c r="CD50" s="37">
        <v>0</v>
      </c>
      <c r="CE50" s="37">
        <v>0</v>
      </c>
      <c r="CF50" s="37">
        <v>0</v>
      </c>
      <c r="CG50" s="37">
        <v>0</v>
      </c>
      <c r="CH50" s="37">
        <v>0</v>
      </c>
      <c r="CI50" s="37">
        <v>0</v>
      </c>
      <c r="CJ50" s="37">
        <v>0</v>
      </c>
      <c r="CK50" s="37">
        <v>0</v>
      </c>
      <c r="CL50" s="37">
        <v>0</v>
      </c>
      <c r="CM50" s="37">
        <v>1.1000000000000001</v>
      </c>
      <c r="CN50" s="37">
        <v>2.2000000000000002</v>
      </c>
      <c r="CO50" s="37">
        <v>3.6</v>
      </c>
      <c r="CP50" s="37">
        <v>5</v>
      </c>
      <c r="CQ50" s="37">
        <v>6.3</v>
      </c>
      <c r="CS50" s="37"/>
      <c r="CT50" s="21" t="s">
        <v>128</v>
      </c>
      <c r="CU50" s="37">
        <v>0</v>
      </c>
      <c r="CV50" s="37">
        <v>0</v>
      </c>
      <c r="CW50" s="37">
        <v>0</v>
      </c>
      <c r="CX50" s="37">
        <v>0</v>
      </c>
      <c r="CY50" s="37">
        <v>0</v>
      </c>
      <c r="CZ50" s="37">
        <v>0</v>
      </c>
      <c r="DA50" s="37">
        <v>0</v>
      </c>
      <c r="DB50" s="37">
        <v>0</v>
      </c>
      <c r="DC50" s="37">
        <v>0</v>
      </c>
      <c r="DD50" s="37">
        <v>0</v>
      </c>
      <c r="DE50" s="37">
        <v>0</v>
      </c>
      <c r="DF50" s="37">
        <v>0</v>
      </c>
      <c r="DG50" s="37">
        <v>0</v>
      </c>
      <c r="DH50" s="37">
        <v>0</v>
      </c>
      <c r="DI50" s="37">
        <v>0</v>
      </c>
      <c r="DJ50" s="37">
        <v>0</v>
      </c>
      <c r="DK50" s="37">
        <v>1.1000000000000001</v>
      </c>
      <c r="DL50" s="37">
        <v>2.2999999999999998</v>
      </c>
      <c r="DM50" s="37">
        <v>3.3</v>
      </c>
      <c r="DN50" s="37">
        <v>4</v>
      </c>
      <c r="DO50" s="37">
        <v>4.5999999999999996</v>
      </c>
      <c r="DQ50" s="37"/>
      <c r="DR50" s="21" t="s">
        <v>128</v>
      </c>
      <c r="DS50" s="37">
        <v>0</v>
      </c>
      <c r="DT50" s="37">
        <v>0</v>
      </c>
      <c r="DU50" s="37">
        <v>0</v>
      </c>
      <c r="DV50" s="37">
        <v>0</v>
      </c>
      <c r="DW50" s="37">
        <v>0</v>
      </c>
      <c r="DX50" s="37">
        <v>0</v>
      </c>
      <c r="DY50" s="37">
        <v>0</v>
      </c>
      <c r="DZ50" s="37">
        <v>0</v>
      </c>
      <c r="EA50" s="37">
        <v>0</v>
      </c>
      <c r="EB50" s="37">
        <v>0</v>
      </c>
      <c r="EC50" s="37">
        <v>0</v>
      </c>
      <c r="ED50" s="37">
        <v>0</v>
      </c>
      <c r="EE50" s="37">
        <v>0</v>
      </c>
      <c r="EF50" s="37">
        <v>0</v>
      </c>
      <c r="EG50" s="37">
        <v>0</v>
      </c>
      <c r="EH50" s="37">
        <v>0</v>
      </c>
      <c r="EI50" s="37">
        <v>8.1</v>
      </c>
      <c r="EJ50" s="37">
        <v>14.9</v>
      </c>
      <c r="EK50" s="37">
        <v>22.2</v>
      </c>
      <c r="EL50" s="37">
        <v>29.5</v>
      </c>
      <c r="EM50" s="37">
        <v>36.1</v>
      </c>
      <c r="EO50" s="37"/>
      <c r="EP50" s="21" t="s">
        <v>128</v>
      </c>
      <c r="EQ50" s="37">
        <v>0</v>
      </c>
      <c r="ER50" s="37">
        <v>0</v>
      </c>
      <c r="ES50" s="37">
        <v>0</v>
      </c>
      <c r="ET50" s="37">
        <v>0</v>
      </c>
      <c r="EU50" s="37">
        <v>0</v>
      </c>
      <c r="EV50" s="37">
        <v>0</v>
      </c>
      <c r="EW50" s="37">
        <v>0</v>
      </c>
      <c r="EX50" s="37">
        <v>0</v>
      </c>
      <c r="EY50" s="37">
        <v>0</v>
      </c>
      <c r="EZ50" s="37">
        <v>0</v>
      </c>
      <c r="FA50" s="37">
        <v>0</v>
      </c>
      <c r="FB50" s="37">
        <v>0</v>
      </c>
      <c r="FC50" s="37">
        <v>0</v>
      </c>
      <c r="FD50" s="37">
        <v>0</v>
      </c>
      <c r="FE50" s="37">
        <v>0</v>
      </c>
      <c r="FF50" s="37">
        <v>0</v>
      </c>
      <c r="FG50" s="37">
        <v>6.4</v>
      </c>
      <c r="FH50" s="37">
        <v>12.7</v>
      </c>
      <c r="FI50" s="37">
        <v>18.899999999999999</v>
      </c>
      <c r="FJ50" s="37">
        <v>25.1</v>
      </c>
      <c r="FK50" s="37">
        <v>31.6</v>
      </c>
    </row>
    <row r="51" spans="1:167" ht="14.5">
      <c r="A51" s="206"/>
      <c r="B51" s="206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206"/>
      <c r="Z51" s="206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206"/>
      <c r="AX51" s="206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206"/>
      <c r="BV51" s="206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206"/>
      <c r="CT51" s="206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206"/>
      <c r="DR51" s="206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206"/>
      <c r="EP51" s="206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4.5">
      <c r="A52" s="37"/>
      <c r="B52" s="19" t="s">
        <v>16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37"/>
      <c r="Z52" s="19" t="s">
        <v>16</v>
      </c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37"/>
      <c r="AX52" s="19" t="s">
        <v>16</v>
      </c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37"/>
      <c r="BV52" s="19" t="s">
        <v>16</v>
      </c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37"/>
      <c r="CT52" s="19" t="s">
        <v>16</v>
      </c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37"/>
      <c r="DR52" s="19" t="s">
        <v>16</v>
      </c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37"/>
      <c r="EP52" s="19" t="s">
        <v>16</v>
      </c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4.5">
      <c r="A53" s="37"/>
      <c r="B53" s="36" t="s">
        <v>119</v>
      </c>
      <c r="C53" s="37">
        <v>15.8</v>
      </c>
      <c r="D53" s="37">
        <v>15.4</v>
      </c>
      <c r="E53" s="37">
        <v>15</v>
      </c>
      <c r="F53" s="37">
        <v>14.5</v>
      </c>
      <c r="G53" s="37">
        <v>13.9</v>
      </c>
      <c r="H53" s="37">
        <v>13.4</v>
      </c>
      <c r="I53" s="37">
        <v>12.9</v>
      </c>
      <c r="J53" s="37">
        <v>12.4</v>
      </c>
      <c r="K53" s="37">
        <v>11.9</v>
      </c>
      <c r="L53" s="37">
        <v>11.5</v>
      </c>
      <c r="M53" s="37">
        <v>11.1</v>
      </c>
      <c r="N53" s="37">
        <v>10.7</v>
      </c>
      <c r="O53" s="37">
        <v>10.199999999999999</v>
      </c>
      <c r="P53" s="37">
        <v>9.9</v>
      </c>
      <c r="Q53" s="37">
        <v>9.6</v>
      </c>
      <c r="R53" s="37">
        <v>9.3000000000000007</v>
      </c>
      <c r="S53" s="37">
        <v>9.1</v>
      </c>
      <c r="T53" s="37">
        <v>8.8000000000000007</v>
      </c>
      <c r="U53" s="37">
        <v>8.5</v>
      </c>
      <c r="V53" s="37">
        <v>8.1999999999999993</v>
      </c>
      <c r="W53" s="37">
        <v>8</v>
      </c>
      <c r="Y53" s="37"/>
      <c r="Z53" s="21" t="s">
        <v>119</v>
      </c>
      <c r="AA53" s="37">
        <v>9.6999999999999993</v>
      </c>
      <c r="AB53" s="37">
        <v>9.5</v>
      </c>
      <c r="AC53" s="37">
        <v>9.4</v>
      </c>
      <c r="AD53" s="37">
        <v>9.1999999999999993</v>
      </c>
      <c r="AE53" s="37">
        <v>9</v>
      </c>
      <c r="AF53" s="37">
        <v>8.6999999999999993</v>
      </c>
      <c r="AG53" s="37">
        <v>8.4</v>
      </c>
      <c r="AH53" s="37">
        <v>8.1999999999999993</v>
      </c>
      <c r="AI53" s="37">
        <v>8</v>
      </c>
      <c r="AJ53" s="37">
        <v>7.7</v>
      </c>
      <c r="AK53" s="37">
        <v>7.5</v>
      </c>
      <c r="AL53" s="37">
        <v>7.3</v>
      </c>
      <c r="AM53" s="37">
        <v>7.1</v>
      </c>
      <c r="AN53" s="37">
        <v>7</v>
      </c>
      <c r="AO53" s="37">
        <v>6.8</v>
      </c>
      <c r="AP53" s="37">
        <v>6.7</v>
      </c>
      <c r="AQ53" s="37">
        <v>6.5</v>
      </c>
      <c r="AR53" s="37">
        <v>6.4</v>
      </c>
      <c r="AS53" s="37">
        <v>6.3</v>
      </c>
      <c r="AT53" s="37">
        <v>6.1</v>
      </c>
      <c r="AU53" s="37">
        <v>6</v>
      </c>
      <c r="AW53" s="37"/>
      <c r="AX53" s="21" t="s">
        <v>119</v>
      </c>
      <c r="AY53" s="37">
        <v>13.3</v>
      </c>
      <c r="AZ53" s="37">
        <v>12.8</v>
      </c>
      <c r="BA53" s="37">
        <v>12.3</v>
      </c>
      <c r="BB53" s="37">
        <v>11.9</v>
      </c>
      <c r="BC53" s="37">
        <v>11.5</v>
      </c>
      <c r="BD53" s="37">
        <v>11.2</v>
      </c>
      <c r="BE53" s="37">
        <v>10.8</v>
      </c>
      <c r="BF53" s="37">
        <v>10.5</v>
      </c>
      <c r="BG53" s="37">
        <v>10.199999999999999</v>
      </c>
      <c r="BH53" s="37">
        <v>10</v>
      </c>
      <c r="BI53" s="37">
        <v>9.6999999999999993</v>
      </c>
      <c r="BJ53" s="37">
        <v>9.5</v>
      </c>
      <c r="BK53" s="37">
        <v>9.3000000000000007</v>
      </c>
      <c r="BL53" s="37">
        <v>9</v>
      </c>
      <c r="BM53" s="37">
        <v>8.8000000000000007</v>
      </c>
      <c r="BN53" s="37">
        <v>8.6</v>
      </c>
      <c r="BO53" s="37">
        <v>8.5</v>
      </c>
      <c r="BP53" s="37">
        <v>8.1999999999999993</v>
      </c>
      <c r="BQ53" s="37">
        <v>8</v>
      </c>
      <c r="BR53" s="37">
        <v>7.8</v>
      </c>
      <c r="BS53" s="37">
        <v>7.6</v>
      </c>
      <c r="BU53" s="37"/>
      <c r="BV53" s="21" t="s">
        <v>119</v>
      </c>
      <c r="BW53" s="37">
        <v>10.6</v>
      </c>
      <c r="BX53" s="37">
        <v>10.199999999999999</v>
      </c>
      <c r="BY53" s="37">
        <v>9.9</v>
      </c>
      <c r="BZ53" s="37">
        <v>9.6</v>
      </c>
      <c r="CA53" s="37">
        <v>9.1999999999999993</v>
      </c>
      <c r="CB53" s="37">
        <v>8.9</v>
      </c>
      <c r="CC53" s="37">
        <v>8.6</v>
      </c>
      <c r="CD53" s="37">
        <v>8.1999999999999993</v>
      </c>
      <c r="CE53" s="37">
        <v>7.8</v>
      </c>
      <c r="CF53" s="37">
        <v>7.5</v>
      </c>
      <c r="CG53" s="37">
        <v>7.1</v>
      </c>
      <c r="CH53" s="37">
        <v>6.8</v>
      </c>
      <c r="CI53" s="37">
        <v>6.4</v>
      </c>
      <c r="CJ53" s="37">
        <v>6.1</v>
      </c>
      <c r="CK53" s="37">
        <v>5.7</v>
      </c>
      <c r="CL53" s="37">
        <v>5.4</v>
      </c>
      <c r="CM53" s="37">
        <v>5.0999999999999996</v>
      </c>
      <c r="CN53" s="37">
        <v>4.9000000000000004</v>
      </c>
      <c r="CO53" s="37">
        <v>4.5999999999999996</v>
      </c>
      <c r="CP53" s="37">
        <v>4.3</v>
      </c>
      <c r="CQ53" s="37">
        <v>4.0999999999999996</v>
      </c>
      <c r="CS53" s="37"/>
      <c r="CT53" s="21" t="s">
        <v>119</v>
      </c>
      <c r="CU53" s="37">
        <v>11.5</v>
      </c>
      <c r="CV53" s="37">
        <v>11.1</v>
      </c>
      <c r="CW53" s="37">
        <v>10.7</v>
      </c>
      <c r="CX53" s="37">
        <v>10.1</v>
      </c>
      <c r="CY53" s="37">
        <v>9.6999999999999993</v>
      </c>
      <c r="CZ53" s="37">
        <v>9.1999999999999993</v>
      </c>
      <c r="DA53" s="37">
        <v>8.8000000000000007</v>
      </c>
      <c r="DB53" s="37">
        <v>8.3000000000000007</v>
      </c>
      <c r="DC53" s="37">
        <v>7.9</v>
      </c>
      <c r="DD53" s="37">
        <v>7.5</v>
      </c>
      <c r="DE53" s="37">
        <v>7.2</v>
      </c>
      <c r="DF53" s="37">
        <v>6.9</v>
      </c>
      <c r="DG53" s="37">
        <v>6.5</v>
      </c>
      <c r="DH53" s="37">
        <v>6.1</v>
      </c>
      <c r="DI53" s="37">
        <v>5.6</v>
      </c>
      <c r="DJ53" s="37">
        <v>5.3</v>
      </c>
      <c r="DK53" s="37">
        <v>5.0999999999999996</v>
      </c>
      <c r="DL53" s="37">
        <v>4.8</v>
      </c>
      <c r="DM53" s="37">
        <v>4.5999999999999996</v>
      </c>
      <c r="DN53" s="37">
        <v>4.4000000000000004</v>
      </c>
      <c r="DO53" s="37">
        <v>4.3</v>
      </c>
      <c r="DQ53" s="37"/>
      <c r="DR53" s="21" t="s">
        <v>119</v>
      </c>
      <c r="DS53" s="37">
        <v>4.0999999999999996</v>
      </c>
      <c r="DT53" s="37">
        <v>3.9</v>
      </c>
      <c r="DU53" s="37">
        <v>3.7</v>
      </c>
      <c r="DV53" s="37">
        <v>3.6</v>
      </c>
      <c r="DW53" s="37">
        <v>3.4</v>
      </c>
      <c r="DX53" s="37">
        <v>3.2</v>
      </c>
      <c r="DY53" s="37">
        <v>3</v>
      </c>
      <c r="DZ53" s="37">
        <v>2.9</v>
      </c>
      <c r="EA53" s="37">
        <v>2.7</v>
      </c>
      <c r="EB53" s="37">
        <v>2.6</v>
      </c>
      <c r="EC53" s="37">
        <v>2.5</v>
      </c>
      <c r="ED53" s="37">
        <v>2.4</v>
      </c>
      <c r="EE53" s="37">
        <v>2.2999999999999998</v>
      </c>
      <c r="EF53" s="37">
        <v>2.2000000000000002</v>
      </c>
      <c r="EG53" s="37">
        <v>2</v>
      </c>
      <c r="EH53" s="37">
        <v>1.9</v>
      </c>
      <c r="EI53" s="37">
        <v>1.8</v>
      </c>
      <c r="EJ53" s="37">
        <v>1.7</v>
      </c>
      <c r="EK53" s="37">
        <v>1.7</v>
      </c>
      <c r="EL53" s="37">
        <v>1.6</v>
      </c>
      <c r="EM53" s="37">
        <v>1.5</v>
      </c>
      <c r="EO53" s="37"/>
      <c r="EP53" s="36" t="s">
        <v>119</v>
      </c>
      <c r="EQ53" s="37">
        <v>3.4</v>
      </c>
      <c r="ER53" s="37">
        <v>3.3</v>
      </c>
      <c r="ES53" s="37">
        <v>3.1</v>
      </c>
      <c r="ET53" s="37">
        <v>3</v>
      </c>
      <c r="EU53" s="37">
        <v>2.9</v>
      </c>
      <c r="EV53" s="37">
        <v>2.7</v>
      </c>
      <c r="EW53" s="37">
        <v>2.6</v>
      </c>
      <c r="EX53" s="37">
        <v>2.4</v>
      </c>
      <c r="EY53" s="37">
        <v>2.2999999999999998</v>
      </c>
      <c r="EZ53" s="37">
        <v>2.2000000000000002</v>
      </c>
      <c r="FA53" s="37">
        <v>2.1</v>
      </c>
      <c r="FB53" s="37">
        <v>2</v>
      </c>
      <c r="FC53" s="37">
        <v>1.9</v>
      </c>
      <c r="FD53" s="37">
        <v>1.9</v>
      </c>
      <c r="FE53" s="37">
        <v>1.8</v>
      </c>
      <c r="FF53" s="37">
        <v>1.7</v>
      </c>
      <c r="FG53" s="37">
        <v>1.6</v>
      </c>
      <c r="FH53" s="37">
        <v>1.6</v>
      </c>
      <c r="FI53" s="37">
        <v>1.5</v>
      </c>
      <c r="FJ53" s="37">
        <v>1.5</v>
      </c>
      <c r="FK53" s="37">
        <v>1.4</v>
      </c>
    </row>
    <row r="54" spans="1:167" ht="14.5">
      <c r="A54" s="37"/>
      <c r="B54" s="36" t="s">
        <v>120</v>
      </c>
      <c r="C54" s="37">
        <v>8.1999999999999993</v>
      </c>
      <c r="D54" s="37">
        <v>8</v>
      </c>
      <c r="E54" s="37">
        <v>7.8</v>
      </c>
      <c r="F54" s="37">
        <v>7.5</v>
      </c>
      <c r="G54" s="37">
        <v>7.2</v>
      </c>
      <c r="H54" s="37">
        <v>7</v>
      </c>
      <c r="I54" s="37">
        <v>6.7</v>
      </c>
      <c r="J54" s="37">
        <v>6.5</v>
      </c>
      <c r="K54" s="37">
        <v>6.2</v>
      </c>
      <c r="L54" s="37">
        <v>6</v>
      </c>
      <c r="M54" s="37">
        <v>5.8</v>
      </c>
      <c r="N54" s="37">
        <v>5.6</v>
      </c>
      <c r="O54" s="37">
        <v>5.3</v>
      </c>
      <c r="P54" s="37">
        <v>5.2</v>
      </c>
      <c r="Q54" s="37">
        <v>5</v>
      </c>
      <c r="R54" s="37">
        <v>4.9000000000000004</v>
      </c>
      <c r="S54" s="37">
        <v>4.7</v>
      </c>
      <c r="T54" s="37">
        <v>4.5999999999999996</v>
      </c>
      <c r="U54" s="37">
        <v>4.4000000000000004</v>
      </c>
      <c r="V54" s="37">
        <v>4.3</v>
      </c>
      <c r="W54" s="37">
        <v>4.2</v>
      </c>
      <c r="Y54" s="37"/>
      <c r="Z54" s="21" t="s">
        <v>120</v>
      </c>
      <c r="AA54" s="37">
        <v>6.3</v>
      </c>
      <c r="AB54" s="37">
        <v>6.2</v>
      </c>
      <c r="AC54" s="37">
        <v>6</v>
      </c>
      <c r="AD54" s="37">
        <v>5.9</v>
      </c>
      <c r="AE54" s="37">
        <v>5.8</v>
      </c>
      <c r="AF54" s="37">
        <v>5.6</v>
      </c>
      <c r="AG54" s="37">
        <v>5.4</v>
      </c>
      <c r="AH54" s="37">
        <v>5.3</v>
      </c>
      <c r="AI54" s="37">
        <v>5.0999999999999996</v>
      </c>
      <c r="AJ54" s="37">
        <v>5</v>
      </c>
      <c r="AK54" s="37">
        <v>4.8</v>
      </c>
      <c r="AL54" s="37">
        <v>4.7</v>
      </c>
      <c r="AM54" s="37">
        <v>4.5999999999999996</v>
      </c>
      <c r="AN54" s="37">
        <v>4.5</v>
      </c>
      <c r="AO54" s="37">
        <v>4.4000000000000004</v>
      </c>
      <c r="AP54" s="37">
        <v>4.3</v>
      </c>
      <c r="AQ54" s="37">
        <v>4.2</v>
      </c>
      <c r="AR54" s="37">
        <v>4.0999999999999996</v>
      </c>
      <c r="AS54" s="37">
        <v>4</v>
      </c>
      <c r="AT54" s="37">
        <v>3.9</v>
      </c>
      <c r="AU54" s="37">
        <v>3.8</v>
      </c>
      <c r="AW54" s="37"/>
      <c r="AX54" s="21" t="s">
        <v>120</v>
      </c>
      <c r="AY54" s="37">
        <v>8.6999999999999993</v>
      </c>
      <c r="AZ54" s="37">
        <v>8.3000000000000007</v>
      </c>
      <c r="BA54" s="37">
        <v>8</v>
      </c>
      <c r="BB54" s="37">
        <v>7.8</v>
      </c>
      <c r="BC54" s="37">
        <v>7.5</v>
      </c>
      <c r="BD54" s="37">
        <v>7.3</v>
      </c>
      <c r="BE54" s="37">
        <v>7.1</v>
      </c>
      <c r="BF54" s="37">
        <v>6.9</v>
      </c>
      <c r="BG54" s="37">
        <v>6.7</v>
      </c>
      <c r="BH54" s="37">
        <v>6.6</v>
      </c>
      <c r="BI54" s="37">
        <v>6.4</v>
      </c>
      <c r="BJ54" s="37">
        <v>6.3</v>
      </c>
      <c r="BK54" s="37">
        <v>6.1</v>
      </c>
      <c r="BL54" s="37">
        <v>6</v>
      </c>
      <c r="BM54" s="37">
        <v>5.9</v>
      </c>
      <c r="BN54" s="37">
        <v>5.7</v>
      </c>
      <c r="BO54" s="37">
        <v>5.6</v>
      </c>
      <c r="BP54" s="37">
        <v>5.5</v>
      </c>
      <c r="BQ54" s="37">
        <v>5.3</v>
      </c>
      <c r="BR54" s="37">
        <v>5.2</v>
      </c>
      <c r="BS54" s="37">
        <v>5.0999999999999996</v>
      </c>
      <c r="BU54" s="37"/>
      <c r="BV54" s="21" t="s">
        <v>120</v>
      </c>
      <c r="BW54" s="37">
        <v>13.6</v>
      </c>
      <c r="BX54" s="37">
        <v>13.4</v>
      </c>
      <c r="BY54" s="37">
        <v>13.2</v>
      </c>
      <c r="BZ54" s="37">
        <v>13</v>
      </c>
      <c r="CA54" s="37">
        <v>12.9</v>
      </c>
      <c r="CB54" s="37">
        <v>12.6</v>
      </c>
      <c r="CC54" s="37">
        <v>12.4</v>
      </c>
      <c r="CD54" s="37">
        <v>12.1</v>
      </c>
      <c r="CE54" s="37">
        <v>11.8</v>
      </c>
      <c r="CF54" s="37">
        <v>11.5</v>
      </c>
      <c r="CG54" s="37">
        <v>11.2</v>
      </c>
      <c r="CH54" s="37">
        <v>10.8</v>
      </c>
      <c r="CI54" s="37">
        <v>10.5</v>
      </c>
      <c r="CJ54" s="37">
        <v>10.1</v>
      </c>
      <c r="CK54" s="37">
        <v>9.6999999999999993</v>
      </c>
      <c r="CL54" s="37">
        <v>9.4</v>
      </c>
      <c r="CM54" s="37">
        <v>9.1</v>
      </c>
      <c r="CN54" s="37">
        <v>8.8000000000000007</v>
      </c>
      <c r="CO54" s="37">
        <v>8.5</v>
      </c>
      <c r="CP54" s="37">
        <v>8.1</v>
      </c>
      <c r="CQ54" s="37">
        <v>7.8</v>
      </c>
      <c r="CS54" s="37"/>
      <c r="CT54" s="21" t="s">
        <v>120</v>
      </c>
      <c r="CU54" s="37">
        <v>9.1</v>
      </c>
      <c r="CV54" s="37">
        <v>8.8000000000000007</v>
      </c>
      <c r="CW54" s="37">
        <v>8.5</v>
      </c>
      <c r="CX54" s="37">
        <v>8.1999999999999993</v>
      </c>
      <c r="CY54" s="37">
        <v>7.9</v>
      </c>
      <c r="CZ54" s="37">
        <v>7.6</v>
      </c>
      <c r="DA54" s="37">
        <v>7.3</v>
      </c>
      <c r="DB54" s="37">
        <v>7</v>
      </c>
      <c r="DC54" s="37">
        <v>6.7</v>
      </c>
      <c r="DD54" s="37">
        <v>6.4</v>
      </c>
      <c r="DE54" s="37">
        <v>6.2</v>
      </c>
      <c r="DF54" s="37">
        <v>6</v>
      </c>
      <c r="DG54" s="37">
        <v>5.7</v>
      </c>
      <c r="DH54" s="37">
        <v>5.4</v>
      </c>
      <c r="DI54" s="37">
        <v>5.0999999999999996</v>
      </c>
      <c r="DJ54" s="37">
        <v>4.8</v>
      </c>
      <c r="DK54" s="37">
        <v>4.5999999999999996</v>
      </c>
      <c r="DL54" s="37">
        <v>4.5</v>
      </c>
      <c r="DM54" s="37">
        <v>4.3</v>
      </c>
      <c r="DN54" s="37">
        <v>4.2</v>
      </c>
      <c r="DO54" s="37">
        <v>4.0999999999999996</v>
      </c>
      <c r="DQ54" s="37"/>
      <c r="DR54" s="21" t="s">
        <v>120</v>
      </c>
      <c r="DS54" s="37">
        <v>8.1999999999999993</v>
      </c>
      <c r="DT54" s="37">
        <v>7.9</v>
      </c>
      <c r="DU54" s="37">
        <v>7.6</v>
      </c>
      <c r="DV54" s="37">
        <v>7.3</v>
      </c>
      <c r="DW54" s="37">
        <v>7</v>
      </c>
      <c r="DX54" s="37">
        <v>6.7</v>
      </c>
      <c r="DY54" s="37">
        <v>6.5</v>
      </c>
      <c r="DZ54" s="37">
        <v>6.2</v>
      </c>
      <c r="EA54" s="37">
        <v>5.9</v>
      </c>
      <c r="EB54" s="37">
        <v>5.7</v>
      </c>
      <c r="EC54" s="37">
        <v>5.5</v>
      </c>
      <c r="ED54" s="37">
        <v>5.3</v>
      </c>
      <c r="EE54" s="37">
        <v>5.0999999999999996</v>
      </c>
      <c r="EF54" s="37">
        <v>4.9000000000000004</v>
      </c>
      <c r="EG54" s="37">
        <v>4.7</v>
      </c>
      <c r="EH54" s="37">
        <v>4.5</v>
      </c>
      <c r="EI54" s="37">
        <v>4.3</v>
      </c>
      <c r="EJ54" s="37">
        <v>4.0999999999999996</v>
      </c>
      <c r="EK54" s="37">
        <v>4</v>
      </c>
      <c r="EL54" s="37">
        <v>3.9</v>
      </c>
      <c r="EM54" s="37">
        <v>3.7</v>
      </c>
      <c r="EO54" s="37"/>
      <c r="EP54" s="36" t="s">
        <v>120</v>
      </c>
      <c r="EQ54" s="37">
        <v>3.7</v>
      </c>
      <c r="ER54" s="37">
        <v>3.6</v>
      </c>
      <c r="ES54" s="37">
        <v>3.5</v>
      </c>
      <c r="ET54" s="37">
        <v>3.3</v>
      </c>
      <c r="EU54" s="37">
        <v>3.2</v>
      </c>
      <c r="EV54" s="37">
        <v>3</v>
      </c>
      <c r="EW54" s="37">
        <v>2.9</v>
      </c>
      <c r="EX54" s="37">
        <v>2.8</v>
      </c>
      <c r="EY54" s="37">
        <v>2.7</v>
      </c>
      <c r="EZ54" s="37">
        <v>2.5</v>
      </c>
      <c r="FA54" s="37">
        <v>2.5</v>
      </c>
      <c r="FB54" s="37">
        <v>2.4</v>
      </c>
      <c r="FC54" s="37">
        <v>2.2999999999999998</v>
      </c>
      <c r="FD54" s="37">
        <v>2.2000000000000002</v>
      </c>
      <c r="FE54" s="37">
        <v>2.1</v>
      </c>
      <c r="FF54" s="37">
        <v>2.1</v>
      </c>
      <c r="FG54" s="37">
        <v>2</v>
      </c>
      <c r="FH54" s="37">
        <v>1.9</v>
      </c>
      <c r="FI54" s="37">
        <v>1.9</v>
      </c>
      <c r="FJ54" s="37">
        <v>1.8</v>
      </c>
      <c r="FK54" s="37">
        <v>1.7</v>
      </c>
    </row>
    <row r="55" spans="1:167" ht="14.5">
      <c r="A55" s="37"/>
      <c r="B55" s="36" t="s">
        <v>121</v>
      </c>
      <c r="C55" s="37">
        <v>17.7</v>
      </c>
      <c r="D55" s="37">
        <v>17.3</v>
      </c>
      <c r="E55" s="37">
        <v>16.899999999999999</v>
      </c>
      <c r="F55" s="37">
        <v>16.5</v>
      </c>
      <c r="G55" s="37">
        <v>15.9</v>
      </c>
      <c r="H55" s="37">
        <v>15.3</v>
      </c>
      <c r="I55" s="37">
        <v>14.8</v>
      </c>
      <c r="J55" s="37">
        <v>14.3</v>
      </c>
      <c r="K55" s="37">
        <v>13.8</v>
      </c>
      <c r="L55" s="37">
        <v>13.3</v>
      </c>
      <c r="M55" s="37">
        <v>12.9</v>
      </c>
      <c r="N55" s="37">
        <v>12.5</v>
      </c>
      <c r="O55" s="37">
        <v>12</v>
      </c>
      <c r="P55" s="37">
        <v>11.7</v>
      </c>
      <c r="Q55" s="37">
        <v>11.4</v>
      </c>
      <c r="R55" s="37">
        <v>11.1</v>
      </c>
      <c r="S55" s="37">
        <v>10.8</v>
      </c>
      <c r="T55" s="37">
        <v>10.5</v>
      </c>
      <c r="U55" s="37">
        <v>10.199999999999999</v>
      </c>
      <c r="V55" s="37">
        <v>9.9</v>
      </c>
      <c r="W55" s="37">
        <v>9.6</v>
      </c>
      <c r="Y55" s="37"/>
      <c r="Z55" s="21" t="s">
        <v>121</v>
      </c>
      <c r="AA55" s="37">
        <v>11.6</v>
      </c>
      <c r="AB55" s="37">
        <v>11.4</v>
      </c>
      <c r="AC55" s="37">
        <v>11.2</v>
      </c>
      <c r="AD55" s="37">
        <v>11</v>
      </c>
      <c r="AE55" s="37">
        <v>10.8</v>
      </c>
      <c r="AF55" s="37">
        <v>10.5</v>
      </c>
      <c r="AG55" s="37">
        <v>10.199999999999999</v>
      </c>
      <c r="AH55" s="37">
        <v>9.9</v>
      </c>
      <c r="AI55" s="37">
        <v>9.6</v>
      </c>
      <c r="AJ55" s="37">
        <v>9.3000000000000007</v>
      </c>
      <c r="AK55" s="37">
        <v>9.1</v>
      </c>
      <c r="AL55" s="37">
        <v>8.8000000000000007</v>
      </c>
      <c r="AM55" s="37">
        <v>8.6</v>
      </c>
      <c r="AN55" s="37">
        <v>8.4</v>
      </c>
      <c r="AO55" s="37">
        <v>8.3000000000000007</v>
      </c>
      <c r="AP55" s="37">
        <v>8.1</v>
      </c>
      <c r="AQ55" s="37">
        <v>8</v>
      </c>
      <c r="AR55" s="37">
        <v>7.8</v>
      </c>
      <c r="AS55" s="37">
        <v>7.6</v>
      </c>
      <c r="AT55" s="37">
        <v>7.5</v>
      </c>
      <c r="AU55" s="37">
        <v>7.3</v>
      </c>
      <c r="AW55" s="37"/>
      <c r="AX55" s="21" t="s">
        <v>121</v>
      </c>
      <c r="AY55" s="37">
        <v>18.100000000000001</v>
      </c>
      <c r="AZ55" s="37">
        <v>17.5</v>
      </c>
      <c r="BA55" s="37">
        <v>16.899999999999999</v>
      </c>
      <c r="BB55" s="37">
        <v>16.5</v>
      </c>
      <c r="BC55" s="37">
        <v>16</v>
      </c>
      <c r="BD55" s="37">
        <v>15.5</v>
      </c>
      <c r="BE55" s="37">
        <v>15.1</v>
      </c>
      <c r="BF55" s="37">
        <v>14.8</v>
      </c>
      <c r="BG55" s="37">
        <v>14.5</v>
      </c>
      <c r="BH55" s="37">
        <v>14.2</v>
      </c>
      <c r="BI55" s="37">
        <v>13.9</v>
      </c>
      <c r="BJ55" s="37">
        <v>13.7</v>
      </c>
      <c r="BK55" s="37">
        <v>13.4</v>
      </c>
      <c r="BL55" s="37">
        <v>13.2</v>
      </c>
      <c r="BM55" s="37">
        <v>12.9</v>
      </c>
      <c r="BN55" s="37">
        <v>12.7</v>
      </c>
      <c r="BO55" s="37">
        <v>12.5</v>
      </c>
      <c r="BP55" s="37">
        <v>12.2</v>
      </c>
      <c r="BQ55" s="37">
        <v>12</v>
      </c>
      <c r="BR55" s="37">
        <v>11.7</v>
      </c>
      <c r="BS55" s="37">
        <v>11.5</v>
      </c>
      <c r="BU55" s="37"/>
      <c r="BV55" s="21" t="s">
        <v>121</v>
      </c>
      <c r="BW55" s="37">
        <v>21.7</v>
      </c>
      <c r="BX55" s="37">
        <v>21.4</v>
      </c>
      <c r="BY55" s="37">
        <v>21.1</v>
      </c>
      <c r="BZ55" s="37">
        <v>20.8</v>
      </c>
      <c r="CA55" s="37">
        <v>20.5</v>
      </c>
      <c r="CB55" s="37">
        <v>20.100000000000001</v>
      </c>
      <c r="CC55" s="37">
        <v>19.7</v>
      </c>
      <c r="CD55" s="37">
        <v>19.2</v>
      </c>
      <c r="CE55" s="37">
        <v>18.7</v>
      </c>
      <c r="CF55" s="37">
        <v>18.2</v>
      </c>
      <c r="CG55" s="37">
        <v>17.8</v>
      </c>
      <c r="CH55" s="37">
        <v>17.2</v>
      </c>
      <c r="CI55" s="37">
        <v>16.600000000000001</v>
      </c>
      <c r="CJ55" s="37">
        <v>16.100000000000001</v>
      </c>
      <c r="CK55" s="37">
        <v>15.4</v>
      </c>
      <c r="CL55" s="37">
        <v>14.9</v>
      </c>
      <c r="CM55" s="37">
        <v>14.4</v>
      </c>
      <c r="CN55" s="37">
        <v>13.9</v>
      </c>
      <c r="CO55" s="37">
        <v>13.3</v>
      </c>
      <c r="CP55" s="37">
        <v>12.8</v>
      </c>
      <c r="CQ55" s="37">
        <v>12.4</v>
      </c>
      <c r="CS55" s="37"/>
      <c r="CT55" s="21" t="s">
        <v>121</v>
      </c>
      <c r="CU55" s="37">
        <v>16.5</v>
      </c>
      <c r="CV55" s="37">
        <v>16</v>
      </c>
      <c r="CW55" s="37">
        <v>15.4</v>
      </c>
      <c r="CX55" s="37">
        <v>14.7</v>
      </c>
      <c r="CY55" s="37">
        <v>14.1</v>
      </c>
      <c r="CZ55" s="37">
        <v>13.5</v>
      </c>
      <c r="DA55" s="37">
        <v>12.9</v>
      </c>
      <c r="DB55" s="37">
        <v>12.4</v>
      </c>
      <c r="DC55" s="37">
        <v>11.8</v>
      </c>
      <c r="DD55" s="37">
        <v>11.3</v>
      </c>
      <c r="DE55" s="37">
        <v>10.9</v>
      </c>
      <c r="DF55" s="37">
        <v>10.4</v>
      </c>
      <c r="DG55" s="37">
        <v>9.9</v>
      </c>
      <c r="DH55" s="37">
        <v>9.3000000000000007</v>
      </c>
      <c r="DI55" s="37">
        <v>8.6999999999999993</v>
      </c>
      <c r="DJ55" s="37">
        <v>8.3000000000000007</v>
      </c>
      <c r="DK55" s="37">
        <v>7.9</v>
      </c>
      <c r="DL55" s="37">
        <v>7.6</v>
      </c>
      <c r="DM55" s="37">
        <v>7.3</v>
      </c>
      <c r="DN55" s="37">
        <v>7.1</v>
      </c>
      <c r="DO55" s="37">
        <v>6.9</v>
      </c>
      <c r="DQ55" s="37"/>
      <c r="DR55" s="21" t="s">
        <v>121</v>
      </c>
      <c r="DS55" s="37">
        <v>25.2</v>
      </c>
      <c r="DT55" s="37">
        <v>24.5</v>
      </c>
      <c r="DU55" s="37">
        <v>23.7</v>
      </c>
      <c r="DV55" s="37">
        <v>22.8</v>
      </c>
      <c r="DW55" s="37">
        <v>21.9</v>
      </c>
      <c r="DX55" s="37">
        <v>21.1</v>
      </c>
      <c r="DY55" s="37">
        <v>20.399999999999999</v>
      </c>
      <c r="DZ55" s="37">
        <v>19.5</v>
      </c>
      <c r="EA55" s="37">
        <v>18.7</v>
      </c>
      <c r="EB55" s="37">
        <v>18.2</v>
      </c>
      <c r="EC55" s="37">
        <v>17.600000000000001</v>
      </c>
      <c r="ED55" s="37">
        <v>17.100000000000001</v>
      </c>
      <c r="EE55" s="37">
        <v>16.5</v>
      </c>
      <c r="EF55" s="37">
        <v>15.9</v>
      </c>
      <c r="EG55" s="37">
        <v>15.2</v>
      </c>
      <c r="EH55" s="37">
        <v>14.5</v>
      </c>
      <c r="EI55" s="37">
        <v>13.9</v>
      </c>
      <c r="EJ55" s="37">
        <v>13.5</v>
      </c>
      <c r="EK55" s="37">
        <v>13.1</v>
      </c>
      <c r="EL55" s="37">
        <v>12.7</v>
      </c>
      <c r="EM55" s="37">
        <v>12.3</v>
      </c>
      <c r="EO55" s="37"/>
      <c r="EP55" s="36" t="s">
        <v>121</v>
      </c>
      <c r="EQ55" s="37">
        <v>11.1</v>
      </c>
      <c r="ER55" s="37">
        <v>10.8</v>
      </c>
      <c r="ES55" s="37">
        <v>10.5</v>
      </c>
      <c r="ET55" s="37">
        <v>10.199999999999999</v>
      </c>
      <c r="EU55" s="37">
        <v>9.8000000000000007</v>
      </c>
      <c r="EV55" s="37">
        <v>9.4</v>
      </c>
      <c r="EW55" s="37">
        <v>9</v>
      </c>
      <c r="EX55" s="37">
        <v>8.6</v>
      </c>
      <c r="EY55" s="37">
        <v>8.3000000000000007</v>
      </c>
      <c r="EZ55" s="37">
        <v>8</v>
      </c>
      <c r="FA55" s="37">
        <v>7.7</v>
      </c>
      <c r="FB55" s="37">
        <v>7.5</v>
      </c>
      <c r="FC55" s="37">
        <v>7.2</v>
      </c>
      <c r="FD55" s="37">
        <v>7</v>
      </c>
      <c r="FE55" s="37">
        <v>6.8</v>
      </c>
      <c r="FF55" s="37">
        <v>6.6</v>
      </c>
      <c r="FG55" s="37">
        <v>6.4</v>
      </c>
      <c r="FH55" s="37">
        <v>6.2</v>
      </c>
      <c r="FI55" s="37">
        <v>6</v>
      </c>
      <c r="FJ55" s="37">
        <v>5.8</v>
      </c>
      <c r="FK55" s="37">
        <v>5.7</v>
      </c>
    </row>
    <row r="56" spans="1:167" ht="14.5">
      <c r="A56" s="37"/>
      <c r="B56" s="36" t="s">
        <v>122</v>
      </c>
      <c r="C56" s="37">
        <v>12.7</v>
      </c>
      <c r="D56" s="37">
        <v>12.5</v>
      </c>
      <c r="E56" s="37">
        <v>12.2</v>
      </c>
      <c r="F56" s="37">
        <v>11.9</v>
      </c>
      <c r="G56" s="37">
        <v>11.5</v>
      </c>
      <c r="H56" s="37">
        <v>11.1</v>
      </c>
      <c r="I56" s="37">
        <v>10.7</v>
      </c>
      <c r="J56" s="37">
        <v>10.4</v>
      </c>
      <c r="K56" s="37">
        <v>10</v>
      </c>
      <c r="L56" s="37">
        <v>9.6999999999999993</v>
      </c>
      <c r="M56" s="37">
        <v>9.4</v>
      </c>
      <c r="N56" s="37">
        <v>9.1</v>
      </c>
      <c r="O56" s="37">
        <v>8.8000000000000007</v>
      </c>
      <c r="P56" s="37">
        <v>8.5</v>
      </c>
      <c r="Q56" s="37">
        <v>8.3000000000000007</v>
      </c>
      <c r="R56" s="37">
        <v>8.1</v>
      </c>
      <c r="S56" s="37">
        <v>7.9</v>
      </c>
      <c r="T56" s="37">
        <v>7.8</v>
      </c>
      <c r="U56" s="37">
        <v>7.5</v>
      </c>
      <c r="V56" s="37">
        <v>7.3</v>
      </c>
      <c r="W56" s="37">
        <v>7.1</v>
      </c>
      <c r="Y56" s="37"/>
      <c r="Z56" s="21" t="s">
        <v>122</v>
      </c>
      <c r="AA56" s="37">
        <v>18.100000000000001</v>
      </c>
      <c r="AB56" s="37">
        <v>17.899999999999999</v>
      </c>
      <c r="AC56" s="37">
        <v>17.600000000000001</v>
      </c>
      <c r="AD56" s="37">
        <v>17.3</v>
      </c>
      <c r="AE56" s="37">
        <v>17</v>
      </c>
      <c r="AF56" s="37">
        <v>16.5</v>
      </c>
      <c r="AG56" s="37">
        <v>16</v>
      </c>
      <c r="AH56" s="37">
        <v>15.6</v>
      </c>
      <c r="AI56" s="37">
        <v>15.1</v>
      </c>
      <c r="AJ56" s="37">
        <v>14.7</v>
      </c>
      <c r="AK56" s="37">
        <v>14.3</v>
      </c>
      <c r="AL56" s="37">
        <v>14</v>
      </c>
      <c r="AM56" s="37">
        <v>13.7</v>
      </c>
      <c r="AN56" s="37">
        <v>13.4</v>
      </c>
      <c r="AO56" s="37">
        <v>13.1</v>
      </c>
      <c r="AP56" s="37">
        <v>12.9</v>
      </c>
      <c r="AQ56" s="37">
        <v>12.7</v>
      </c>
      <c r="AR56" s="37">
        <v>12.4</v>
      </c>
      <c r="AS56" s="37">
        <v>12.2</v>
      </c>
      <c r="AT56" s="37">
        <v>11.9</v>
      </c>
      <c r="AU56" s="37">
        <v>11.7</v>
      </c>
      <c r="AW56" s="37"/>
      <c r="AX56" s="21" t="s">
        <v>122</v>
      </c>
      <c r="AY56" s="37">
        <v>14.1</v>
      </c>
      <c r="AZ56" s="37">
        <v>13.6</v>
      </c>
      <c r="BA56" s="37">
        <v>13.2</v>
      </c>
      <c r="BB56" s="37">
        <v>12.9</v>
      </c>
      <c r="BC56" s="37">
        <v>12.5</v>
      </c>
      <c r="BD56" s="37">
        <v>12.2</v>
      </c>
      <c r="BE56" s="37">
        <v>11.9</v>
      </c>
      <c r="BF56" s="37">
        <v>11.6</v>
      </c>
      <c r="BG56" s="37">
        <v>11.4</v>
      </c>
      <c r="BH56" s="37">
        <v>11.1</v>
      </c>
      <c r="BI56" s="37">
        <v>10.9</v>
      </c>
      <c r="BJ56" s="37">
        <v>10.7</v>
      </c>
      <c r="BK56" s="37">
        <v>10.6</v>
      </c>
      <c r="BL56" s="37">
        <v>10.4</v>
      </c>
      <c r="BM56" s="37">
        <v>10.199999999999999</v>
      </c>
      <c r="BN56" s="37">
        <v>10</v>
      </c>
      <c r="BO56" s="37">
        <v>9.9</v>
      </c>
      <c r="BP56" s="37">
        <v>9.6999999999999993</v>
      </c>
      <c r="BQ56" s="37">
        <v>9.4</v>
      </c>
      <c r="BR56" s="37">
        <v>9.3000000000000007</v>
      </c>
      <c r="BS56" s="37">
        <v>9.1</v>
      </c>
      <c r="BU56" s="37"/>
      <c r="BV56" s="21" t="s">
        <v>122</v>
      </c>
      <c r="BW56" s="37">
        <v>21.1</v>
      </c>
      <c r="BX56" s="37">
        <v>20.9</v>
      </c>
      <c r="BY56" s="37">
        <v>20.6</v>
      </c>
      <c r="BZ56" s="37">
        <v>20.3</v>
      </c>
      <c r="CA56" s="37">
        <v>20.100000000000001</v>
      </c>
      <c r="CB56" s="37">
        <v>19.8</v>
      </c>
      <c r="CC56" s="37">
        <v>19.399999999999999</v>
      </c>
      <c r="CD56" s="37">
        <v>19</v>
      </c>
      <c r="CE56" s="37">
        <v>18.5</v>
      </c>
      <c r="CF56" s="37">
        <v>18.100000000000001</v>
      </c>
      <c r="CG56" s="37">
        <v>17.7</v>
      </c>
      <c r="CH56" s="37">
        <v>17.100000000000001</v>
      </c>
      <c r="CI56" s="37">
        <v>16.600000000000001</v>
      </c>
      <c r="CJ56" s="37">
        <v>16</v>
      </c>
      <c r="CK56" s="37">
        <v>15.4</v>
      </c>
      <c r="CL56" s="37">
        <v>14.9</v>
      </c>
      <c r="CM56" s="37">
        <v>14.5</v>
      </c>
      <c r="CN56" s="37">
        <v>14</v>
      </c>
      <c r="CO56" s="37">
        <v>13.5</v>
      </c>
      <c r="CP56" s="37">
        <v>13</v>
      </c>
      <c r="CQ56" s="37">
        <v>12.5</v>
      </c>
      <c r="CS56" s="37"/>
      <c r="CT56" s="21" t="s">
        <v>122</v>
      </c>
      <c r="CU56" s="37">
        <v>20.399999999999999</v>
      </c>
      <c r="CV56" s="37">
        <v>19.8</v>
      </c>
      <c r="CW56" s="37">
        <v>19.2</v>
      </c>
      <c r="CX56" s="37">
        <v>18.399999999999999</v>
      </c>
      <c r="CY56" s="37">
        <v>17.7</v>
      </c>
      <c r="CZ56" s="37">
        <v>17</v>
      </c>
      <c r="DA56" s="37">
        <v>16.3</v>
      </c>
      <c r="DB56" s="37">
        <v>15.7</v>
      </c>
      <c r="DC56" s="37">
        <v>15</v>
      </c>
      <c r="DD56" s="37">
        <v>14.4</v>
      </c>
      <c r="DE56" s="37">
        <v>14</v>
      </c>
      <c r="DF56" s="37">
        <v>13.4</v>
      </c>
      <c r="DG56" s="37">
        <v>12.7</v>
      </c>
      <c r="DH56" s="37">
        <v>12</v>
      </c>
      <c r="DI56" s="37">
        <v>11.3</v>
      </c>
      <c r="DJ56" s="37">
        <v>10.7</v>
      </c>
      <c r="DK56" s="37">
        <v>10.3</v>
      </c>
      <c r="DL56" s="37">
        <v>9.9</v>
      </c>
      <c r="DM56" s="37">
        <v>9.6</v>
      </c>
      <c r="DN56" s="37">
        <v>9.3000000000000007</v>
      </c>
      <c r="DO56" s="37">
        <v>9.1</v>
      </c>
      <c r="DQ56" s="37"/>
      <c r="DR56" s="21" t="s">
        <v>122</v>
      </c>
      <c r="DS56" s="37">
        <v>29.2</v>
      </c>
      <c r="DT56" s="37">
        <v>28.4</v>
      </c>
      <c r="DU56" s="37">
        <v>27.4</v>
      </c>
      <c r="DV56" s="37">
        <v>26.4</v>
      </c>
      <c r="DW56" s="37">
        <v>25.4</v>
      </c>
      <c r="DX56" s="37">
        <v>24.5</v>
      </c>
      <c r="DY56" s="37">
        <v>23.7</v>
      </c>
      <c r="DZ56" s="37">
        <v>22.7</v>
      </c>
      <c r="EA56" s="37">
        <v>21.8</v>
      </c>
      <c r="EB56" s="37">
        <v>21.2</v>
      </c>
      <c r="EC56" s="37">
        <v>20.5</v>
      </c>
      <c r="ED56" s="37">
        <v>19.899999999999999</v>
      </c>
      <c r="EE56" s="37">
        <v>19.3</v>
      </c>
      <c r="EF56" s="37">
        <v>18.5</v>
      </c>
      <c r="EG56" s="37">
        <v>17.8</v>
      </c>
      <c r="EH56" s="37">
        <v>16.899999999999999</v>
      </c>
      <c r="EI56" s="37">
        <v>16.3</v>
      </c>
      <c r="EJ56" s="37">
        <v>15.8</v>
      </c>
      <c r="EK56" s="37">
        <v>15.3</v>
      </c>
      <c r="EL56" s="37">
        <v>14.9</v>
      </c>
      <c r="EM56" s="37">
        <v>14.5</v>
      </c>
      <c r="EO56" s="37"/>
      <c r="EP56" s="36" t="s">
        <v>122</v>
      </c>
      <c r="EQ56" s="37">
        <v>18.7</v>
      </c>
      <c r="ER56" s="37">
        <v>18.2</v>
      </c>
      <c r="ES56" s="37">
        <v>17.8</v>
      </c>
      <c r="ET56" s="37">
        <v>17.2</v>
      </c>
      <c r="EU56" s="37">
        <v>16.600000000000001</v>
      </c>
      <c r="EV56" s="37">
        <v>16</v>
      </c>
      <c r="EW56" s="37">
        <v>15.3</v>
      </c>
      <c r="EX56" s="37">
        <v>14.7</v>
      </c>
      <c r="EY56" s="37">
        <v>14.2</v>
      </c>
      <c r="EZ56" s="37">
        <v>13.7</v>
      </c>
      <c r="FA56" s="37">
        <v>13.3</v>
      </c>
      <c r="FB56" s="37">
        <v>12.9</v>
      </c>
      <c r="FC56" s="37">
        <v>12.5</v>
      </c>
      <c r="FD56" s="37">
        <v>12.2</v>
      </c>
      <c r="FE56" s="37">
        <v>11.8</v>
      </c>
      <c r="FF56" s="37">
        <v>11.5</v>
      </c>
      <c r="FG56" s="37">
        <v>11.2</v>
      </c>
      <c r="FH56" s="37">
        <v>10.9</v>
      </c>
      <c r="FI56" s="37">
        <v>10.6</v>
      </c>
      <c r="FJ56" s="37">
        <v>10.3</v>
      </c>
      <c r="FK56" s="37">
        <v>10</v>
      </c>
    </row>
    <row r="57" spans="1:167" ht="14.5">
      <c r="A57" s="37"/>
      <c r="B57" s="36" t="s">
        <v>123</v>
      </c>
      <c r="C57" s="37">
        <v>33.4</v>
      </c>
      <c r="D57" s="37">
        <v>32.9</v>
      </c>
      <c r="E57" s="37">
        <v>32.299999999999997</v>
      </c>
      <c r="F57" s="37">
        <v>31.5</v>
      </c>
      <c r="G57" s="37">
        <v>30.6</v>
      </c>
      <c r="H57" s="37">
        <v>29.7</v>
      </c>
      <c r="I57" s="37">
        <v>28.8</v>
      </c>
      <c r="J57" s="37">
        <v>28</v>
      </c>
      <c r="K57" s="37">
        <v>27.1</v>
      </c>
      <c r="L57" s="37">
        <v>26.4</v>
      </c>
      <c r="M57" s="37">
        <v>25.6</v>
      </c>
      <c r="N57" s="37">
        <v>24.9</v>
      </c>
      <c r="O57" s="37">
        <v>24.1</v>
      </c>
      <c r="P57" s="37">
        <v>23.5</v>
      </c>
      <c r="Q57" s="37">
        <v>23</v>
      </c>
      <c r="R57" s="37">
        <v>22.6</v>
      </c>
      <c r="S57" s="37">
        <v>22.1</v>
      </c>
      <c r="T57" s="37">
        <v>21.7</v>
      </c>
      <c r="U57" s="37">
        <v>21.2</v>
      </c>
      <c r="V57" s="37">
        <v>20.7</v>
      </c>
      <c r="W57" s="37">
        <v>20.2</v>
      </c>
      <c r="Y57" s="37"/>
      <c r="Z57" s="21" t="s">
        <v>123</v>
      </c>
      <c r="AA57" s="37">
        <v>40.1</v>
      </c>
      <c r="AB57" s="37">
        <v>39.700000000000003</v>
      </c>
      <c r="AC57" s="37">
        <v>39.1</v>
      </c>
      <c r="AD57" s="37">
        <v>38.5</v>
      </c>
      <c r="AE57" s="37">
        <v>37.799999999999997</v>
      </c>
      <c r="AF57" s="37">
        <v>36.799999999999997</v>
      </c>
      <c r="AG57" s="37">
        <v>35.799999999999997</v>
      </c>
      <c r="AH57" s="37">
        <v>34.9</v>
      </c>
      <c r="AI57" s="37">
        <v>34</v>
      </c>
      <c r="AJ57" s="37">
        <v>33.1</v>
      </c>
      <c r="AK57" s="37">
        <v>32.299999999999997</v>
      </c>
      <c r="AL57" s="37">
        <v>31.5</v>
      </c>
      <c r="AM57" s="37">
        <v>30.9</v>
      </c>
      <c r="AN57" s="37">
        <v>30.3</v>
      </c>
      <c r="AO57" s="37">
        <v>29.8</v>
      </c>
      <c r="AP57" s="37">
        <v>29.3</v>
      </c>
      <c r="AQ57" s="37">
        <v>28.9</v>
      </c>
      <c r="AR57" s="37">
        <v>28.3</v>
      </c>
      <c r="AS57" s="37">
        <v>27.8</v>
      </c>
      <c r="AT57" s="37">
        <v>27.4</v>
      </c>
      <c r="AU57" s="37">
        <v>26.9</v>
      </c>
      <c r="AW57" s="37"/>
      <c r="AX57" s="21" t="s">
        <v>123</v>
      </c>
      <c r="AY57" s="37">
        <v>34.6</v>
      </c>
      <c r="AZ57" s="37">
        <v>33.5</v>
      </c>
      <c r="BA57" s="37">
        <v>32.5</v>
      </c>
      <c r="BB57" s="37">
        <v>31.7</v>
      </c>
      <c r="BC57" s="37">
        <v>30.8</v>
      </c>
      <c r="BD57" s="37">
        <v>30</v>
      </c>
      <c r="BE57" s="37">
        <v>29.3</v>
      </c>
      <c r="BF57" s="37">
        <v>28.7</v>
      </c>
      <c r="BG57" s="37">
        <v>28.1</v>
      </c>
      <c r="BH57" s="37">
        <v>27.6</v>
      </c>
      <c r="BI57" s="37">
        <v>27.1</v>
      </c>
      <c r="BJ57" s="37">
        <v>26.7</v>
      </c>
      <c r="BK57" s="37">
        <v>26.2</v>
      </c>
      <c r="BL57" s="37">
        <v>25.8</v>
      </c>
      <c r="BM57" s="37">
        <v>25.3</v>
      </c>
      <c r="BN57" s="37">
        <v>25</v>
      </c>
      <c r="BO57" s="37">
        <v>24.6</v>
      </c>
      <c r="BP57" s="37">
        <v>24.1</v>
      </c>
      <c r="BQ57" s="37">
        <v>23.6</v>
      </c>
      <c r="BR57" s="37">
        <v>23.2</v>
      </c>
      <c r="BS57" s="37">
        <v>22.8</v>
      </c>
      <c r="BU57" s="37"/>
      <c r="BV57" s="21" t="s">
        <v>123</v>
      </c>
      <c r="BW57" s="37">
        <v>24.7</v>
      </c>
      <c r="BX57" s="37">
        <v>24.5</v>
      </c>
      <c r="BY57" s="37">
        <v>24.2</v>
      </c>
      <c r="BZ57" s="37">
        <v>24</v>
      </c>
      <c r="CA57" s="37">
        <v>23.7</v>
      </c>
      <c r="CB57" s="37">
        <v>23.4</v>
      </c>
      <c r="CC57" s="37">
        <v>23.1</v>
      </c>
      <c r="CD57" s="37">
        <v>22.7</v>
      </c>
      <c r="CE57" s="37">
        <v>22.2</v>
      </c>
      <c r="CF57" s="37">
        <v>21.7</v>
      </c>
      <c r="CG57" s="37">
        <v>21.2</v>
      </c>
      <c r="CH57" s="37">
        <v>20.6</v>
      </c>
      <c r="CI57" s="37">
        <v>20.100000000000001</v>
      </c>
      <c r="CJ57" s="37">
        <v>19.5</v>
      </c>
      <c r="CK57" s="37">
        <v>18.7</v>
      </c>
      <c r="CL57" s="37">
        <v>18.2</v>
      </c>
      <c r="CM57" s="37">
        <v>17.7</v>
      </c>
      <c r="CN57" s="37">
        <v>17.2</v>
      </c>
      <c r="CO57" s="37">
        <v>16.600000000000001</v>
      </c>
      <c r="CP57" s="37">
        <v>16</v>
      </c>
      <c r="CQ57" s="37">
        <v>15.5</v>
      </c>
      <c r="CS57" s="37"/>
      <c r="CT57" s="21" t="s">
        <v>123</v>
      </c>
      <c r="CU57" s="37">
        <v>30.7</v>
      </c>
      <c r="CV57" s="37">
        <v>29.9</v>
      </c>
      <c r="CW57" s="37">
        <v>29.1</v>
      </c>
      <c r="CX57" s="37">
        <v>28</v>
      </c>
      <c r="CY57" s="37">
        <v>27.1</v>
      </c>
      <c r="CZ57" s="37">
        <v>26.1</v>
      </c>
      <c r="DA57" s="37">
        <v>25.3</v>
      </c>
      <c r="DB57" s="37">
        <v>24.4</v>
      </c>
      <c r="DC57" s="37">
        <v>23.4</v>
      </c>
      <c r="DD57" s="37">
        <v>22.6</v>
      </c>
      <c r="DE57" s="37">
        <v>22</v>
      </c>
      <c r="DF57" s="37">
        <v>21.3</v>
      </c>
      <c r="DG57" s="37">
        <v>20.3</v>
      </c>
      <c r="DH57" s="37">
        <v>19.3</v>
      </c>
      <c r="DI57" s="37">
        <v>18.2</v>
      </c>
      <c r="DJ57" s="37">
        <v>17.399999999999999</v>
      </c>
      <c r="DK57" s="37">
        <v>16.8</v>
      </c>
      <c r="DL57" s="37">
        <v>16.2</v>
      </c>
      <c r="DM57" s="37">
        <v>15.7</v>
      </c>
      <c r="DN57" s="37">
        <v>15.4</v>
      </c>
      <c r="DO57" s="37">
        <v>15.1</v>
      </c>
      <c r="DQ57" s="37"/>
      <c r="DR57" s="21" t="s">
        <v>123</v>
      </c>
      <c r="DS57" s="37">
        <v>20</v>
      </c>
      <c r="DT57" s="37">
        <v>19.5</v>
      </c>
      <c r="DU57" s="37">
        <v>18.899999999999999</v>
      </c>
      <c r="DV57" s="37">
        <v>18.2</v>
      </c>
      <c r="DW57" s="37">
        <v>17.5</v>
      </c>
      <c r="DX57" s="37">
        <v>16.899999999999999</v>
      </c>
      <c r="DY57" s="37">
        <v>16.3</v>
      </c>
      <c r="DZ57" s="37">
        <v>15.7</v>
      </c>
      <c r="EA57" s="37">
        <v>15.1</v>
      </c>
      <c r="EB57" s="37">
        <v>14.7</v>
      </c>
      <c r="EC57" s="37">
        <v>14.2</v>
      </c>
      <c r="ED57" s="37">
        <v>13.8</v>
      </c>
      <c r="EE57" s="37">
        <v>13.4</v>
      </c>
      <c r="EF57" s="37">
        <v>12.9</v>
      </c>
      <c r="EG57" s="37">
        <v>12.4</v>
      </c>
      <c r="EH57" s="37">
        <v>11.8</v>
      </c>
      <c r="EI57" s="37">
        <v>11.4</v>
      </c>
      <c r="EJ57" s="37">
        <v>11.1</v>
      </c>
      <c r="EK57" s="37">
        <v>10.7</v>
      </c>
      <c r="EL57" s="37">
        <v>10.4</v>
      </c>
      <c r="EM57" s="37">
        <v>10.199999999999999</v>
      </c>
      <c r="EO57" s="37"/>
      <c r="EP57" s="36" t="s">
        <v>123</v>
      </c>
      <c r="EQ57" s="37">
        <v>44.6</v>
      </c>
      <c r="ER57" s="37">
        <v>43.7</v>
      </c>
      <c r="ES57" s="37">
        <v>42.8</v>
      </c>
      <c r="ET57" s="37">
        <v>41.5</v>
      </c>
      <c r="EU57" s="37">
        <v>40.200000000000003</v>
      </c>
      <c r="EV57" s="37">
        <v>38.700000000000003</v>
      </c>
      <c r="EW57" s="37">
        <v>37.299999999999997</v>
      </c>
      <c r="EX57" s="37">
        <v>35.9</v>
      </c>
      <c r="EY57" s="37">
        <v>34.799999999999997</v>
      </c>
      <c r="EZ57" s="37">
        <v>33.6</v>
      </c>
      <c r="FA57" s="37">
        <v>32.700000000000003</v>
      </c>
      <c r="FB57" s="37">
        <v>31.9</v>
      </c>
      <c r="FC57" s="37">
        <v>31</v>
      </c>
      <c r="FD57" s="37">
        <v>30.3</v>
      </c>
      <c r="FE57" s="37">
        <v>29.6</v>
      </c>
      <c r="FF57" s="37">
        <v>28.9</v>
      </c>
      <c r="FG57" s="37">
        <v>28.1</v>
      </c>
      <c r="FH57" s="37">
        <v>27.4</v>
      </c>
      <c r="FI57" s="37">
        <v>26.7</v>
      </c>
      <c r="FJ57" s="37">
        <v>26.1</v>
      </c>
      <c r="FK57" s="37">
        <v>25.4</v>
      </c>
    </row>
    <row r="58" spans="1:167" ht="14.5">
      <c r="A58" s="37"/>
      <c r="B58" s="21" t="s">
        <v>124</v>
      </c>
      <c r="C58" s="37">
        <v>12.2</v>
      </c>
      <c r="D58" s="37">
        <v>12.1</v>
      </c>
      <c r="E58" s="37">
        <v>11.9</v>
      </c>
      <c r="F58" s="37">
        <v>11.7</v>
      </c>
      <c r="G58" s="37">
        <v>11.4</v>
      </c>
      <c r="H58" s="37">
        <v>11.1</v>
      </c>
      <c r="I58" s="37">
        <v>10.8</v>
      </c>
      <c r="J58" s="37">
        <v>10.6</v>
      </c>
      <c r="K58" s="37">
        <v>10.3</v>
      </c>
      <c r="L58" s="37">
        <v>10</v>
      </c>
      <c r="M58" s="37">
        <v>9.8000000000000007</v>
      </c>
      <c r="N58" s="37">
        <v>9.6</v>
      </c>
      <c r="O58" s="37">
        <v>9.3000000000000007</v>
      </c>
      <c r="P58" s="37">
        <v>9.1</v>
      </c>
      <c r="Q58" s="37">
        <v>9</v>
      </c>
      <c r="R58" s="37">
        <v>8.8000000000000007</v>
      </c>
      <c r="S58" s="37">
        <v>8.6999999999999993</v>
      </c>
      <c r="T58" s="37">
        <v>8.6</v>
      </c>
      <c r="U58" s="37">
        <v>8.4</v>
      </c>
      <c r="V58" s="37">
        <v>8.1999999999999993</v>
      </c>
      <c r="W58" s="37">
        <v>8.1</v>
      </c>
      <c r="Y58" s="37"/>
      <c r="Z58" s="21" t="s">
        <v>124</v>
      </c>
      <c r="AA58" s="37">
        <v>14.2</v>
      </c>
      <c r="AB58" s="37">
        <v>14</v>
      </c>
      <c r="AC58" s="37">
        <v>13.9</v>
      </c>
      <c r="AD58" s="37">
        <v>13.7</v>
      </c>
      <c r="AE58" s="37">
        <v>13.5</v>
      </c>
      <c r="AF58" s="37">
        <v>13.1</v>
      </c>
      <c r="AG58" s="37">
        <v>12.8</v>
      </c>
      <c r="AH58" s="37">
        <v>12.5</v>
      </c>
      <c r="AI58" s="37">
        <v>12.2</v>
      </c>
      <c r="AJ58" s="37">
        <v>11.9</v>
      </c>
      <c r="AK58" s="37">
        <v>11.6</v>
      </c>
      <c r="AL58" s="37">
        <v>11.4</v>
      </c>
      <c r="AM58" s="37">
        <v>11.1</v>
      </c>
      <c r="AN58" s="37">
        <v>11</v>
      </c>
      <c r="AO58" s="37">
        <v>10.8</v>
      </c>
      <c r="AP58" s="37">
        <v>10.7</v>
      </c>
      <c r="AQ58" s="37">
        <v>10.5</v>
      </c>
      <c r="AR58" s="37">
        <v>10.3</v>
      </c>
      <c r="AS58" s="37">
        <v>10.199999999999999</v>
      </c>
      <c r="AT58" s="37">
        <v>10</v>
      </c>
      <c r="AU58" s="37">
        <v>9.8000000000000007</v>
      </c>
      <c r="AW58" s="37"/>
      <c r="AX58" s="21" t="s">
        <v>124</v>
      </c>
      <c r="AY58" s="37">
        <v>11.2</v>
      </c>
      <c r="AZ58" s="37">
        <v>10.9</v>
      </c>
      <c r="BA58" s="37">
        <v>10.6</v>
      </c>
      <c r="BB58" s="37">
        <v>10.3</v>
      </c>
      <c r="BC58" s="37">
        <v>10</v>
      </c>
      <c r="BD58" s="37">
        <v>9.8000000000000007</v>
      </c>
      <c r="BE58" s="37">
        <v>9.6</v>
      </c>
      <c r="BF58" s="37">
        <v>9.4</v>
      </c>
      <c r="BG58" s="37">
        <v>9.1999999999999993</v>
      </c>
      <c r="BH58" s="37">
        <v>9.1</v>
      </c>
      <c r="BI58" s="37">
        <v>8.9</v>
      </c>
      <c r="BJ58" s="37">
        <v>8.8000000000000007</v>
      </c>
      <c r="BK58" s="37">
        <v>8.6</v>
      </c>
      <c r="BL58" s="37">
        <v>8.5</v>
      </c>
      <c r="BM58" s="37">
        <v>8.4</v>
      </c>
      <c r="BN58" s="37">
        <v>8.1999999999999993</v>
      </c>
      <c r="BO58" s="37">
        <v>8.1</v>
      </c>
      <c r="BP58" s="37">
        <v>8</v>
      </c>
      <c r="BQ58" s="37">
        <v>7.8</v>
      </c>
      <c r="BR58" s="37">
        <v>7.7</v>
      </c>
      <c r="BS58" s="37">
        <v>7.6</v>
      </c>
      <c r="BU58" s="37"/>
      <c r="BV58" s="21" t="s">
        <v>124</v>
      </c>
      <c r="BW58" s="37">
        <v>8.5</v>
      </c>
      <c r="BX58" s="37">
        <v>8.4</v>
      </c>
      <c r="BY58" s="37">
        <v>8.3000000000000007</v>
      </c>
      <c r="BZ58" s="37">
        <v>8.3000000000000007</v>
      </c>
      <c r="CA58" s="37">
        <v>8.1999999999999993</v>
      </c>
      <c r="CB58" s="37">
        <v>8.1</v>
      </c>
      <c r="CC58" s="37">
        <v>8</v>
      </c>
      <c r="CD58" s="37">
        <v>7.9</v>
      </c>
      <c r="CE58" s="37">
        <v>7.8</v>
      </c>
      <c r="CF58" s="37">
        <v>7.6</v>
      </c>
      <c r="CG58" s="37">
        <v>7.5</v>
      </c>
      <c r="CH58" s="37">
        <v>7.3</v>
      </c>
      <c r="CI58" s="37">
        <v>7.1</v>
      </c>
      <c r="CJ58" s="37">
        <v>6.9</v>
      </c>
      <c r="CK58" s="37">
        <v>6.7</v>
      </c>
      <c r="CL58" s="37">
        <v>6.5</v>
      </c>
      <c r="CM58" s="37">
        <v>6.4</v>
      </c>
      <c r="CN58" s="37">
        <v>6.2</v>
      </c>
      <c r="CO58" s="37">
        <v>6</v>
      </c>
      <c r="CP58" s="37">
        <v>5.8</v>
      </c>
      <c r="CQ58" s="37">
        <v>5.6</v>
      </c>
      <c r="CS58" s="37"/>
      <c r="CT58" s="21" t="s">
        <v>124</v>
      </c>
      <c r="CU58" s="37">
        <v>11.9</v>
      </c>
      <c r="CV58" s="37">
        <v>11.6</v>
      </c>
      <c r="CW58" s="37">
        <v>11.4</v>
      </c>
      <c r="CX58" s="37">
        <v>11</v>
      </c>
      <c r="CY58" s="37">
        <v>10.7</v>
      </c>
      <c r="CZ58" s="37">
        <v>10.4</v>
      </c>
      <c r="DA58" s="37">
        <v>10.1</v>
      </c>
      <c r="DB58" s="37">
        <v>9.8000000000000007</v>
      </c>
      <c r="DC58" s="37">
        <v>9.4</v>
      </c>
      <c r="DD58" s="37">
        <v>9.1999999999999993</v>
      </c>
      <c r="DE58" s="37">
        <v>9</v>
      </c>
      <c r="DF58" s="37">
        <v>8.6999999999999993</v>
      </c>
      <c r="DG58" s="37">
        <v>8.3000000000000007</v>
      </c>
      <c r="DH58" s="37">
        <v>8</v>
      </c>
      <c r="DI58" s="37">
        <v>7.5</v>
      </c>
      <c r="DJ58" s="37">
        <v>7.3</v>
      </c>
      <c r="DK58" s="37">
        <v>7</v>
      </c>
      <c r="DL58" s="37">
        <v>6.8</v>
      </c>
      <c r="DM58" s="37">
        <v>6.7</v>
      </c>
      <c r="DN58" s="37">
        <v>6.6</v>
      </c>
      <c r="DO58" s="37">
        <v>6.5</v>
      </c>
      <c r="DQ58" s="37"/>
      <c r="DR58" s="21" t="s">
        <v>124</v>
      </c>
      <c r="DS58" s="37">
        <v>13.2</v>
      </c>
      <c r="DT58" s="37">
        <v>12.9</v>
      </c>
      <c r="DU58" s="37">
        <v>12.5</v>
      </c>
      <c r="DV58" s="37">
        <v>12.1</v>
      </c>
      <c r="DW58" s="37">
        <v>11.6</v>
      </c>
      <c r="DX58" s="37">
        <v>11.2</v>
      </c>
      <c r="DY58" s="37">
        <v>10.9</v>
      </c>
      <c r="DZ58" s="37">
        <v>10.5</v>
      </c>
      <c r="EA58" s="37">
        <v>10.1</v>
      </c>
      <c r="EB58" s="37">
        <v>9.8000000000000007</v>
      </c>
      <c r="EC58" s="37">
        <v>9.5</v>
      </c>
      <c r="ED58" s="37">
        <v>9.3000000000000007</v>
      </c>
      <c r="EE58" s="37">
        <v>9</v>
      </c>
      <c r="EF58" s="37">
        <v>8.6</v>
      </c>
      <c r="EG58" s="37">
        <v>8.3000000000000007</v>
      </c>
      <c r="EH58" s="37">
        <v>7.9</v>
      </c>
      <c r="EI58" s="37">
        <v>7.7</v>
      </c>
      <c r="EJ58" s="37">
        <v>7.5</v>
      </c>
      <c r="EK58" s="37">
        <v>7.2</v>
      </c>
      <c r="EL58" s="37">
        <v>7</v>
      </c>
      <c r="EM58" s="37">
        <v>6.9</v>
      </c>
      <c r="EO58" s="37"/>
      <c r="EP58" s="21" t="s">
        <v>124</v>
      </c>
      <c r="EQ58" s="37">
        <v>18.600000000000001</v>
      </c>
      <c r="ER58" s="37">
        <v>18.3</v>
      </c>
      <c r="ES58" s="37">
        <v>17.899999999999999</v>
      </c>
      <c r="ET58" s="37">
        <v>17.5</v>
      </c>
      <c r="EU58" s="37">
        <v>16.899999999999999</v>
      </c>
      <c r="EV58" s="37">
        <v>16.399999999999999</v>
      </c>
      <c r="EW58" s="37">
        <v>15.8</v>
      </c>
      <c r="EX58" s="37">
        <v>15.3</v>
      </c>
      <c r="EY58" s="37">
        <v>14.9</v>
      </c>
      <c r="EZ58" s="37">
        <v>14.4</v>
      </c>
      <c r="FA58" s="37">
        <v>14.1</v>
      </c>
      <c r="FB58" s="37">
        <v>13.7</v>
      </c>
      <c r="FC58" s="37">
        <v>13.4</v>
      </c>
      <c r="FD58" s="37">
        <v>13.2</v>
      </c>
      <c r="FE58" s="37">
        <v>12.9</v>
      </c>
      <c r="FF58" s="37">
        <v>12.6</v>
      </c>
      <c r="FG58" s="37">
        <v>12.3</v>
      </c>
      <c r="FH58" s="37">
        <v>12.1</v>
      </c>
      <c r="FI58" s="37">
        <v>11.8</v>
      </c>
      <c r="FJ58" s="37">
        <v>11.5</v>
      </c>
      <c r="FK58" s="37">
        <v>11.3</v>
      </c>
    </row>
    <row r="59" spans="1:167" ht="14.5">
      <c r="A59" s="37"/>
      <c r="B59" s="21" t="s">
        <v>125</v>
      </c>
      <c r="C59" s="37">
        <v>0</v>
      </c>
      <c r="D59" s="37">
        <v>1.8</v>
      </c>
      <c r="E59" s="37">
        <v>3.9</v>
      </c>
      <c r="F59" s="37">
        <v>6.4</v>
      </c>
      <c r="G59" s="37">
        <v>9.5</v>
      </c>
      <c r="H59" s="37">
        <v>12.4</v>
      </c>
      <c r="I59" s="37">
        <v>12.1</v>
      </c>
      <c r="J59" s="37">
        <v>11.8</v>
      </c>
      <c r="K59" s="37">
        <v>11.5</v>
      </c>
      <c r="L59" s="37">
        <v>11.3</v>
      </c>
      <c r="M59" s="37">
        <v>11</v>
      </c>
      <c r="N59" s="37">
        <v>10.8</v>
      </c>
      <c r="O59" s="37">
        <v>10.5</v>
      </c>
      <c r="P59" s="37">
        <v>10.3</v>
      </c>
      <c r="Q59" s="37">
        <v>10.199999999999999</v>
      </c>
      <c r="R59" s="37">
        <v>10.1</v>
      </c>
      <c r="S59" s="37">
        <v>9.9</v>
      </c>
      <c r="T59" s="37">
        <v>9.8000000000000007</v>
      </c>
      <c r="U59" s="37">
        <v>9.6</v>
      </c>
      <c r="V59" s="37">
        <v>9.5</v>
      </c>
      <c r="W59" s="37">
        <v>9.3000000000000007</v>
      </c>
      <c r="Y59" s="37"/>
      <c r="Z59" s="21" t="s">
        <v>125</v>
      </c>
      <c r="AA59" s="37">
        <v>0</v>
      </c>
      <c r="AB59" s="37">
        <v>1.3</v>
      </c>
      <c r="AC59" s="37">
        <v>2.7</v>
      </c>
      <c r="AD59" s="37">
        <v>4.4000000000000004</v>
      </c>
      <c r="AE59" s="37">
        <v>6.2</v>
      </c>
      <c r="AF59" s="37">
        <v>8.6999999999999993</v>
      </c>
      <c r="AG59" s="37">
        <v>8.5</v>
      </c>
      <c r="AH59" s="37">
        <v>8.3000000000000007</v>
      </c>
      <c r="AI59" s="37">
        <v>8.1</v>
      </c>
      <c r="AJ59" s="37">
        <v>7.9</v>
      </c>
      <c r="AK59" s="37">
        <v>7.8</v>
      </c>
      <c r="AL59" s="37">
        <v>7.6</v>
      </c>
      <c r="AM59" s="37">
        <v>7.5</v>
      </c>
      <c r="AN59" s="37">
        <v>7.4</v>
      </c>
      <c r="AO59" s="37">
        <v>7.3</v>
      </c>
      <c r="AP59" s="37">
        <v>7.2</v>
      </c>
      <c r="AQ59" s="37">
        <v>7.1</v>
      </c>
      <c r="AR59" s="37">
        <v>7</v>
      </c>
      <c r="AS59" s="37">
        <v>6.9</v>
      </c>
      <c r="AT59" s="37">
        <v>6.7</v>
      </c>
      <c r="AU59" s="37">
        <v>6.6</v>
      </c>
      <c r="AW59" s="37"/>
      <c r="AX59" s="21" t="s">
        <v>125</v>
      </c>
      <c r="AY59" s="37">
        <v>0</v>
      </c>
      <c r="AZ59" s="37">
        <v>3.4</v>
      </c>
      <c r="BA59" s="37">
        <v>6.4</v>
      </c>
      <c r="BB59" s="37">
        <v>9</v>
      </c>
      <c r="BC59" s="37">
        <v>11.7</v>
      </c>
      <c r="BD59" s="37">
        <v>14</v>
      </c>
      <c r="BE59" s="37">
        <v>13.7</v>
      </c>
      <c r="BF59" s="37">
        <v>13.4</v>
      </c>
      <c r="BG59" s="37">
        <v>13.2</v>
      </c>
      <c r="BH59" s="37">
        <v>13</v>
      </c>
      <c r="BI59" s="37">
        <v>12.8</v>
      </c>
      <c r="BJ59" s="37">
        <v>12.6</v>
      </c>
      <c r="BK59" s="37">
        <v>12.4</v>
      </c>
      <c r="BL59" s="37">
        <v>12.2</v>
      </c>
      <c r="BM59" s="37">
        <v>12</v>
      </c>
      <c r="BN59" s="37">
        <v>11.9</v>
      </c>
      <c r="BO59" s="37">
        <v>11.7</v>
      </c>
      <c r="BP59" s="37">
        <v>11.5</v>
      </c>
      <c r="BQ59" s="37">
        <v>11.3</v>
      </c>
      <c r="BR59" s="37">
        <v>11.1</v>
      </c>
      <c r="BS59" s="37">
        <v>10.9</v>
      </c>
      <c r="BU59" s="37"/>
      <c r="BV59" s="21" t="s">
        <v>125</v>
      </c>
      <c r="BW59" s="37">
        <v>0</v>
      </c>
      <c r="BX59" s="37">
        <v>1.2</v>
      </c>
      <c r="BY59" s="37">
        <v>2.7</v>
      </c>
      <c r="BZ59" s="37">
        <v>4.0999999999999996</v>
      </c>
      <c r="CA59" s="37">
        <v>5.4</v>
      </c>
      <c r="CB59" s="37">
        <v>7.1</v>
      </c>
      <c r="CC59" s="37">
        <v>7</v>
      </c>
      <c r="CD59" s="37">
        <v>6.9</v>
      </c>
      <c r="CE59" s="37">
        <v>6.8</v>
      </c>
      <c r="CF59" s="37">
        <v>6.6</v>
      </c>
      <c r="CG59" s="37">
        <v>6.5</v>
      </c>
      <c r="CH59" s="37">
        <v>6.4</v>
      </c>
      <c r="CI59" s="37">
        <v>6.2</v>
      </c>
      <c r="CJ59" s="37">
        <v>6.1</v>
      </c>
      <c r="CK59" s="37">
        <v>5.9</v>
      </c>
      <c r="CL59" s="37">
        <v>5.7</v>
      </c>
      <c r="CM59" s="37">
        <v>5.6</v>
      </c>
      <c r="CN59" s="37">
        <v>5.5</v>
      </c>
      <c r="CO59" s="37">
        <v>5.3</v>
      </c>
      <c r="CP59" s="37">
        <v>5.0999999999999996</v>
      </c>
      <c r="CQ59" s="37">
        <v>5</v>
      </c>
      <c r="CS59" s="37"/>
      <c r="CT59" s="21" t="s">
        <v>125</v>
      </c>
      <c r="CU59" s="37">
        <v>0</v>
      </c>
      <c r="CV59" s="37">
        <v>2.8</v>
      </c>
      <c r="CW59" s="37">
        <v>5.6</v>
      </c>
      <c r="CX59" s="37">
        <v>9.6999999999999993</v>
      </c>
      <c r="CY59" s="37">
        <v>12.9</v>
      </c>
      <c r="CZ59" s="37">
        <v>16.3</v>
      </c>
      <c r="DA59" s="37">
        <v>15.8</v>
      </c>
      <c r="DB59" s="37">
        <v>15.4</v>
      </c>
      <c r="DC59" s="37">
        <v>14.9</v>
      </c>
      <c r="DD59" s="37">
        <v>14.5</v>
      </c>
      <c r="DE59" s="37">
        <v>14.2</v>
      </c>
      <c r="DF59" s="37">
        <v>13.8</v>
      </c>
      <c r="DG59" s="37">
        <v>13.3</v>
      </c>
      <c r="DH59" s="37">
        <v>12.7</v>
      </c>
      <c r="DI59" s="37">
        <v>12.1</v>
      </c>
      <c r="DJ59" s="37">
        <v>11.7</v>
      </c>
      <c r="DK59" s="37">
        <v>11.4</v>
      </c>
      <c r="DL59" s="37">
        <v>11</v>
      </c>
      <c r="DM59" s="37">
        <v>10.8</v>
      </c>
      <c r="DN59" s="37">
        <v>10.6</v>
      </c>
      <c r="DO59" s="37">
        <v>10.5</v>
      </c>
      <c r="DQ59" s="37"/>
      <c r="DR59" s="21" t="s">
        <v>125</v>
      </c>
      <c r="DS59" s="37">
        <v>0</v>
      </c>
      <c r="DT59" s="37">
        <v>2.8</v>
      </c>
      <c r="DU59" s="37">
        <v>6.2</v>
      </c>
      <c r="DV59" s="37">
        <v>9.6</v>
      </c>
      <c r="DW59" s="37">
        <v>13.1</v>
      </c>
      <c r="DX59" s="37">
        <v>16.3</v>
      </c>
      <c r="DY59" s="37">
        <v>15.7</v>
      </c>
      <c r="DZ59" s="37">
        <v>15.2</v>
      </c>
      <c r="EA59" s="37">
        <v>14.6</v>
      </c>
      <c r="EB59" s="37">
        <v>14.2</v>
      </c>
      <c r="EC59" s="37">
        <v>13.8</v>
      </c>
      <c r="ED59" s="37">
        <v>13.4</v>
      </c>
      <c r="EE59" s="37">
        <v>13</v>
      </c>
      <c r="EF59" s="37">
        <v>12.6</v>
      </c>
      <c r="EG59" s="37">
        <v>12.1</v>
      </c>
      <c r="EH59" s="37">
        <v>11.5</v>
      </c>
      <c r="EI59" s="37">
        <v>11.2</v>
      </c>
      <c r="EJ59" s="37">
        <v>10.9</v>
      </c>
      <c r="EK59" s="37">
        <v>10.5</v>
      </c>
      <c r="EL59" s="37">
        <v>10.3</v>
      </c>
      <c r="EM59" s="37">
        <v>10</v>
      </c>
      <c r="EO59" s="37"/>
      <c r="EP59" s="21" t="s">
        <v>125</v>
      </c>
      <c r="EQ59" s="37">
        <v>0</v>
      </c>
      <c r="ER59" s="37">
        <v>2.1</v>
      </c>
      <c r="ES59" s="37">
        <v>4.4000000000000004</v>
      </c>
      <c r="ET59" s="37">
        <v>7.3</v>
      </c>
      <c r="EU59" s="37">
        <v>10.5</v>
      </c>
      <c r="EV59" s="37">
        <v>13.8</v>
      </c>
      <c r="EW59" s="37">
        <v>13.4</v>
      </c>
      <c r="EX59" s="37">
        <v>12.9</v>
      </c>
      <c r="EY59" s="37">
        <v>12.6</v>
      </c>
      <c r="EZ59" s="37">
        <v>12.2</v>
      </c>
      <c r="FA59" s="37">
        <v>11.9</v>
      </c>
      <c r="FB59" s="37">
        <v>11.7</v>
      </c>
      <c r="FC59" s="37">
        <v>11.4</v>
      </c>
      <c r="FD59" s="37">
        <v>11.2</v>
      </c>
      <c r="FE59" s="37">
        <v>11</v>
      </c>
      <c r="FF59" s="37">
        <v>10.8</v>
      </c>
      <c r="FG59" s="37">
        <v>10.6</v>
      </c>
      <c r="FH59" s="37">
        <v>10.3</v>
      </c>
      <c r="FI59" s="37">
        <v>10.1</v>
      </c>
      <c r="FJ59" s="37">
        <v>9.9</v>
      </c>
      <c r="FK59" s="37">
        <v>9.6999999999999993</v>
      </c>
    </row>
    <row r="60" spans="1:167" ht="14.5">
      <c r="A60" s="37"/>
      <c r="B60" s="21" t="s">
        <v>126</v>
      </c>
      <c r="C60" s="37">
        <v>0</v>
      </c>
      <c r="D60" s="37">
        <v>0</v>
      </c>
      <c r="E60" s="37">
        <v>0</v>
      </c>
      <c r="F60" s="37">
        <v>0</v>
      </c>
      <c r="G60" s="37">
        <v>0</v>
      </c>
      <c r="H60" s="37">
        <v>0</v>
      </c>
      <c r="I60" s="37">
        <v>3.1</v>
      </c>
      <c r="J60" s="37">
        <v>6.1</v>
      </c>
      <c r="K60" s="37">
        <v>9.1</v>
      </c>
      <c r="L60" s="37">
        <v>11.8</v>
      </c>
      <c r="M60" s="37">
        <v>14.4</v>
      </c>
      <c r="N60" s="37">
        <v>14.1</v>
      </c>
      <c r="O60" s="37">
        <v>13.8</v>
      </c>
      <c r="P60" s="37">
        <v>13.5</v>
      </c>
      <c r="Q60" s="37">
        <v>13.3</v>
      </c>
      <c r="R60" s="37">
        <v>13.2</v>
      </c>
      <c r="S60" s="37">
        <v>13</v>
      </c>
      <c r="T60" s="37">
        <v>12.9</v>
      </c>
      <c r="U60" s="37">
        <v>12.6</v>
      </c>
      <c r="V60" s="37">
        <v>12.4</v>
      </c>
      <c r="W60" s="37">
        <v>12.2</v>
      </c>
      <c r="Y60" s="37"/>
      <c r="Z60" s="21" t="s">
        <v>126</v>
      </c>
      <c r="AA60" s="37">
        <v>0</v>
      </c>
      <c r="AB60" s="37">
        <v>0</v>
      </c>
      <c r="AC60" s="37">
        <v>0</v>
      </c>
      <c r="AD60" s="37">
        <v>0</v>
      </c>
      <c r="AE60" s="37">
        <v>0</v>
      </c>
      <c r="AF60" s="37">
        <v>0</v>
      </c>
      <c r="AG60" s="37">
        <v>2.8</v>
      </c>
      <c r="AH60" s="37">
        <v>5.3</v>
      </c>
      <c r="AI60" s="37">
        <v>7.9</v>
      </c>
      <c r="AJ60" s="37">
        <v>10.4</v>
      </c>
      <c r="AK60" s="37">
        <v>12.6</v>
      </c>
      <c r="AL60" s="37">
        <v>12.3</v>
      </c>
      <c r="AM60" s="37">
        <v>12.1</v>
      </c>
      <c r="AN60" s="37">
        <v>11.9</v>
      </c>
      <c r="AO60" s="37">
        <v>11.8</v>
      </c>
      <c r="AP60" s="37">
        <v>11.6</v>
      </c>
      <c r="AQ60" s="37">
        <v>11.5</v>
      </c>
      <c r="AR60" s="37">
        <v>11.3</v>
      </c>
      <c r="AS60" s="37">
        <v>11.1</v>
      </c>
      <c r="AT60" s="37">
        <v>11</v>
      </c>
      <c r="AU60" s="37">
        <v>10.8</v>
      </c>
      <c r="AW60" s="37"/>
      <c r="AX60" s="21" t="s">
        <v>126</v>
      </c>
      <c r="AY60" s="37">
        <v>0</v>
      </c>
      <c r="AZ60" s="37">
        <v>0</v>
      </c>
      <c r="BA60" s="37">
        <v>0</v>
      </c>
      <c r="BB60" s="37">
        <v>0</v>
      </c>
      <c r="BC60" s="37">
        <v>0</v>
      </c>
      <c r="BD60" s="37">
        <v>0</v>
      </c>
      <c r="BE60" s="37">
        <v>2.5</v>
      </c>
      <c r="BF60" s="37">
        <v>4.7</v>
      </c>
      <c r="BG60" s="37">
        <v>6.7</v>
      </c>
      <c r="BH60" s="37">
        <v>8.5</v>
      </c>
      <c r="BI60" s="37">
        <v>10.199999999999999</v>
      </c>
      <c r="BJ60" s="37">
        <v>10</v>
      </c>
      <c r="BK60" s="37">
        <v>9.9</v>
      </c>
      <c r="BL60" s="37">
        <v>9.6999999999999993</v>
      </c>
      <c r="BM60" s="37">
        <v>9.6</v>
      </c>
      <c r="BN60" s="37">
        <v>9.4</v>
      </c>
      <c r="BO60" s="37">
        <v>9.3000000000000007</v>
      </c>
      <c r="BP60" s="37">
        <v>9.1999999999999993</v>
      </c>
      <c r="BQ60" s="37">
        <v>9</v>
      </c>
      <c r="BR60" s="37">
        <v>8.8000000000000007</v>
      </c>
      <c r="BS60" s="37">
        <v>8.6999999999999993</v>
      </c>
      <c r="BU60" s="37"/>
      <c r="BV60" s="21" t="s">
        <v>126</v>
      </c>
      <c r="BW60" s="37">
        <v>0</v>
      </c>
      <c r="BX60" s="37">
        <v>0</v>
      </c>
      <c r="BY60" s="37">
        <v>0</v>
      </c>
      <c r="BZ60" s="37">
        <v>0</v>
      </c>
      <c r="CA60" s="37">
        <v>0</v>
      </c>
      <c r="CB60" s="37">
        <v>0</v>
      </c>
      <c r="CC60" s="37">
        <v>1.9</v>
      </c>
      <c r="CD60" s="37">
        <v>4</v>
      </c>
      <c r="CE60" s="37">
        <v>6.4</v>
      </c>
      <c r="CF60" s="37">
        <v>8.6999999999999993</v>
      </c>
      <c r="CG60" s="37">
        <v>10.9</v>
      </c>
      <c r="CH60" s="37">
        <v>10.6</v>
      </c>
      <c r="CI60" s="37">
        <v>10.4</v>
      </c>
      <c r="CJ60" s="37">
        <v>10.1</v>
      </c>
      <c r="CK60" s="37">
        <v>9.8000000000000007</v>
      </c>
      <c r="CL60" s="37">
        <v>9.6</v>
      </c>
      <c r="CM60" s="37">
        <v>9.4</v>
      </c>
      <c r="CN60" s="37">
        <v>9.1</v>
      </c>
      <c r="CO60" s="37">
        <v>8.9</v>
      </c>
      <c r="CP60" s="37">
        <v>8.6</v>
      </c>
      <c r="CQ60" s="37">
        <v>8.4</v>
      </c>
      <c r="CS60" s="37"/>
      <c r="CT60" s="21" t="s">
        <v>126</v>
      </c>
      <c r="CU60" s="37">
        <v>0</v>
      </c>
      <c r="CV60" s="37">
        <v>0</v>
      </c>
      <c r="CW60" s="37">
        <v>0</v>
      </c>
      <c r="CX60" s="37">
        <v>0</v>
      </c>
      <c r="CY60" s="37">
        <v>0</v>
      </c>
      <c r="CZ60" s="37">
        <v>0</v>
      </c>
      <c r="DA60" s="37">
        <v>3.5</v>
      </c>
      <c r="DB60" s="37">
        <v>7</v>
      </c>
      <c r="DC60" s="37">
        <v>11</v>
      </c>
      <c r="DD60" s="37">
        <v>14</v>
      </c>
      <c r="DE60" s="37">
        <v>16.399999999999999</v>
      </c>
      <c r="DF60" s="37">
        <v>16</v>
      </c>
      <c r="DG60" s="37">
        <v>15.4</v>
      </c>
      <c r="DH60" s="37">
        <v>14.7</v>
      </c>
      <c r="DI60" s="37">
        <v>14</v>
      </c>
      <c r="DJ60" s="37">
        <v>13.5</v>
      </c>
      <c r="DK60" s="37">
        <v>13.2</v>
      </c>
      <c r="DL60" s="37">
        <v>12.8</v>
      </c>
      <c r="DM60" s="37">
        <v>12.5</v>
      </c>
      <c r="DN60" s="37">
        <v>12.4</v>
      </c>
      <c r="DO60" s="37">
        <v>12.2</v>
      </c>
      <c r="DQ60" s="37"/>
      <c r="DR60" s="21" t="s">
        <v>126</v>
      </c>
      <c r="DS60" s="37">
        <v>0</v>
      </c>
      <c r="DT60" s="37">
        <v>0</v>
      </c>
      <c r="DU60" s="37">
        <v>0</v>
      </c>
      <c r="DV60" s="37">
        <v>0</v>
      </c>
      <c r="DW60" s="37">
        <v>0</v>
      </c>
      <c r="DX60" s="37">
        <v>0</v>
      </c>
      <c r="DY60" s="37">
        <v>3.5</v>
      </c>
      <c r="DZ60" s="37">
        <v>7.4</v>
      </c>
      <c r="EA60" s="37">
        <v>11.2</v>
      </c>
      <c r="EB60" s="37">
        <v>13.7</v>
      </c>
      <c r="EC60" s="37">
        <v>16.3</v>
      </c>
      <c r="ED60" s="37">
        <v>15.9</v>
      </c>
      <c r="EE60" s="37">
        <v>15.5</v>
      </c>
      <c r="EF60" s="37">
        <v>14.9</v>
      </c>
      <c r="EG60" s="37">
        <v>14.3</v>
      </c>
      <c r="EH60" s="37">
        <v>13.7</v>
      </c>
      <c r="EI60" s="37">
        <v>13.2</v>
      </c>
      <c r="EJ60" s="37">
        <v>12.9</v>
      </c>
      <c r="EK60" s="37">
        <v>12.5</v>
      </c>
      <c r="EL60" s="37">
        <v>12.2</v>
      </c>
      <c r="EM60" s="37">
        <v>11.9</v>
      </c>
      <c r="EO60" s="37"/>
      <c r="EP60" s="21" t="s">
        <v>126</v>
      </c>
      <c r="EQ60" s="37">
        <v>0</v>
      </c>
      <c r="ER60" s="37">
        <v>0</v>
      </c>
      <c r="ES60" s="37">
        <v>0</v>
      </c>
      <c r="ET60" s="37">
        <v>0</v>
      </c>
      <c r="EU60" s="37">
        <v>0</v>
      </c>
      <c r="EV60" s="37">
        <v>0</v>
      </c>
      <c r="EW60" s="37">
        <v>3.7</v>
      </c>
      <c r="EX60" s="37">
        <v>7.4</v>
      </c>
      <c r="EY60" s="37">
        <v>10.4</v>
      </c>
      <c r="EZ60" s="37">
        <v>13.4</v>
      </c>
      <c r="FA60" s="37">
        <v>15.7</v>
      </c>
      <c r="FB60" s="37">
        <v>15.3</v>
      </c>
      <c r="FC60" s="37">
        <v>15</v>
      </c>
      <c r="FD60" s="37">
        <v>14.7</v>
      </c>
      <c r="FE60" s="37">
        <v>14.4</v>
      </c>
      <c r="FF60" s="37">
        <v>14.2</v>
      </c>
      <c r="FG60" s="37">
        <v>13.9</v>
      </c>
      <c r="FH60" s="37">
        <v>13.6</v>
      </c>
      <c r="FI60" s="37">
        <v>13.3</v>
      </c>
      <c r="FJ60" s="37">
        <v>13.1</v>
      </c>
      <c r="FK60" s="37">
        <v>12.8</v>
      </c>
    </row>
    <row r="61" spans="1:167" ht="14.5">
      <c r="A61" s="37"/>
      <c r="B61" s="21" t="s">
        <v>127</v>
      </c>
      <c r="C61" s="37">
        <v>0</v>
      </c>
      <c r="D61" s="37">
        <v>0</v>
      </c>
      <c r="E61" s="37">
        <v>0</v>
      </c>
      <c r="F61" s="37">
        <v>0</v>
      </c>
      <c r="G61" s="37">
        <v>0</v>
      </c>
      <c r="H61" s="37">
        <v>0</v>
      </c>
      <c r="I61" s="37">
        <v>0</v>
      </c>
      <c r="J61" s="37">
        <v>0</v>
      </c>
      <c r="K61" s="37">
        <v>0</v>
      </c>
      <c r="L61" s="37">
        <v>0</v>
      </c>
      <c r="M61" s="37">
        <v>0</v>
      </c>
      <c r="N61" s="37">
        <v>2.8</v>
      </c>
      <c r="O61" s="37">
        <v>5.9</v>
      </c>
      <c r="P61" s="37">
        <v>8.3000000000000007</v>
      </c>
      <c r="Q61" s="37">
        <v>10.199999999999999</v>
      </c>
      <c r="R61" s="37">
        <v>11.9</v>
      </c>
      <c r="S61" s="37">
        <v>11.7</v>
      </c>
      <c r="T61" s="37">
        <v>11.6</v>
      </c>
      <c r="U61" s="37">
        <v>11.4</v>
      </c>
      <c r="V61" s="37">
        <v>11.2</v>
      </c>
      <c r="W61" s="37">
        <v>11</v>
      </c>
      <c r="Y61" s="37"/>
      <c r="Z61" s="21" t="s">
        <v>127</v>
      </c>
      <c r="AA61" s="37">
        <v>0</v>
      </c>
      <c r="AB61" s="37">
        <v>0</v>
      </c>
      <c r="AC61" s="37">
        <v>0</v>
      </c>
      <c r="AD61" s="37">
        <v>0</v>
      </c>
      <c r="AE61" s="37">
        <v>0</v>
      </c>
      <c r="AF61" s="37">
        <v>0</v>
      </c>
      <c r="AG61" s="37">
        <v>0</v>
      </c>
      <c r="AH61" s="37">
        <v>0</v>
      </c>
      <c r="AI61" s="37">
        <v>0</v>
      </c>
      <c r="AJ61" s="37">
        <v>0</v>
      </c>
      <c r="AK61" s="37">
        <v>0</v>
      </c>
      <c r="AL61" s="37">
        <v>2.2999999999999998</v>
      </c>
      <c r="AM61" s="37">
        <v>4.4000000000000004</v>
      </c>
      <c r="AN61" s="37">
        <v>6.2</v>
      </c>
      <c r="AO61" s="37">
        <v>7.8</v>
      </c>
      <c r="AP61" s="37">
        <v>9.1999999999999993</v>
      </c>
      <c r="AQ61" s="37">
        <v>9.1</v>
      </c>
      <c r="AR61" s="37">
        <v>9</v>
      </c>
      <c r="AS61" s="37">
        <v>8.8000000000000007</v>
      </c>
      <c r="AT61" s="37">
        <v>8.6999999999999993</v>
      </c>
      <c r="AU61" s="37">
        <v>8.6</v>
      </c>
      <c r="AW61" s="37"/>
      <c r="AX61" s="21" t="s">
        <v>127</v>
      </c>
      <c r="AY61" s="37">
        <v>0</v>
      </c>
      <c r="AZ61" s="37">
        <v>0</v>
      </c>
      <c r="BA61" s="37">
        <v>0</v>
      </c>
      <c r="BB61" s="37">
        <v>0</v>
      </c>
      <c r="BC61" s="37">
        <v>0</v>
      </c>
      <c r="BD61" s="37">
        <v>0</v>
      </c>
      <c r="BE61" s="37">
        <v>0</v>
      </c>
      <c r="BF61" s="37">
        <v>0</v>
      </c>
      <c r="BG61" s="37">
        <v>0</v>
      </c>
      <c r="BH61" s="37">
        <v>0</v>
      </c>
      <c r="BI61" s="37">
        <v>0</v>
      </c>
      <c r="BJ61" s="37">
        <v>1.8</v>
      </c>
      <c r="BK61" s="37">
        <v>3.5</v>
      </c>
      <c r="BL61" s="37">
        <v>5.3</v>
      </c>
      <c r="BM61" s="37">
        <v>7</v>
      </c>
      <c r="BN61" s="37">
        <v>8.4</v>
      </c>
      <c r="BO61" s="37">
        <v>8.3000000000000007</v>
      </c>
      <c r="BP61" s="37">
        <v>8.1</v>
      </c>
      <c r="BQ61" s="37">
        <v>8</v>
      </c>
      <c r="BR61" s="37">
        <v>7.8</v>
      </c>
      <c r="BS61" s="37">
        <v>7.7</v>
      </c>
      <c r="BU61" s="37"/>
      <c r="BV61" s="21" t="s">
        <v>127</v>
      </c>
      <c r="BW61" s="37">
        <v>0</v>
      </c>
      <c r="BX61" s="37">
        <v>0</v>
      </c>
      <c r="BY61" s="37">
        <v>0</v>
      </c>
      <c r="BZ61" s="37">
        <v>0</v>
      </c>
      <c r="CA61" s="37">
        <v>0</v>
      </c>
      <c r="CB61" s="37">
        <v>0</v>
      </c>
      <c r="CC61" s="37">
        <v>0</v>
      </c>
      <c r="CD61" s="37">
        <v>0</v>
      </c>
      <c r="CE61" s="37">
        <v>0</v>
      </c>
      <c r="CF61" s="37">
        <v>0</v>
      </c>
      <c r="CG61" s="37">
        <v>0</v>
      </c>
      <c r="CH61" s="37">
        <v>3.3</v>
      </c>
      <c r="CI61" s="37">
        <v>6.1</v>
      </c>
      <c r="CJ61" s="37">
        <v>9.1</v>
      </c>
      <c r="CK61" s="37">
        <v>12.6</v>
      </c>
      <c r="CL61" s="37">
        <v>15.3</v>
      </c>
      <c r="CM61" s="37">
        <v>14.9</v>
      </c>
      <c r="CN61" s="37">
        <v>14.6</v>
      </c>
      <c r="CO61" s="37">
        <v>14.1</v>
      </c>
      <c r="CP61" s="37">
        <v>13.7</v>
      </c>
      <c r="CQ61" s="37">
        <v>13.3</v>
      </c>
      <c r="CS61" s="37"/>
      <c r="CT61" s="21" t="s">
        <v>127</v>
      </c>
      <c r="CU61" s="37">
        <v>0</v>
      </c>
      <c r="CV61" s="37">
        <v>0</v>
      </c>
      <c r="CW61" s="37">
        <v>0</v>
      </c>
      <c r="CX61" s="37">
        <v>0</v>
      </c>
      <c r="CY61" s="37">
        <v>0</v>
      </c>
      <c r="CZ61" s="37">
        <v>0</v>
      </c>
      <c r="DA61" s="37">
        <v>0</v>
      </c>
      <c r="DB61" s="37">
        <v>0</v>
      </c>
      <c r="DC61" s="37">
        <v>0</v>
      </c>
      <c r="DD61" s="37">
        <v>0</v>
      </c>
      <c r="DE61" s="37">
        <v>0</v>
      </c>
      <c r="DF61" s="37">
        <v>3.5</v>
      </c>
      <c r="DG61" s="37">
        <v>7.8</v>
      </c>
      <c r="DH61" s="37">
        <v>12.6</v>
      </c>
      <c r="DI61" s="37">
        <v>17.5</v>
      </c>
      <c r="DJ61" s="37">
        <v>21</v>
      </c>
      <c r="DK61" s="37">
        <v>20.5</v>
      </c>
      <c r="DL61" s="37">
        <v>19.899999999999999</v>
      </c>
      <c r="DM61" s="37">
        <v>19.5</v>
      </c>
      <c r="DN61" s="37">
        <v>19.3</v>
      </c>
      <c r="DO61" s="37">
        <v>19</v>
      </c>
      <c r="DQ61" s="37"/>
      <c r="DR61" s="21" t="s">
        <v>127</v>
      </c>
      <c r="DS61" s="37">
        <v>0</v>
      </c>
      <c r="DT61" s="37">
        <v>0</v>
      </c>
      <c r="DU61" s="37">
        <v>0</v>
      </c>
      <c r="DV61" s="37">
        <v>0</v>
      </c>
      <c r="DW61" s="37">
        <v>0</v>
      </c>
      <c r="DX61" s="37">
        <v>0</v>
      </c>
      <c r="DY61" s="37">
        <v>0</v>
      </c>
      <c r="DZ61" s="37">
        <v>0</v>
      </c>
      <c r="EA61" s="37">
        <v>0</v>
      </c>
      <c r="EB61" s="37">
        <v>0</v>
      </c>
      <c r="EC61" s="37">
        <v>0</v>
      </c>
      <c r="ED61" s="37">
        <v>2.8</v>
      </c>
      <c r="EE61" s="37">
        <v>5.9</v>
      </c>
      <c r="EF61" s="37">
        <v>9.6</v>
      </c>
      <c r="EG61" s="37">
        <v>13.2</v>
      </c>
      <c r="EH61" s="37">
        <v>17.2</v>
      </c>
      <c r="EI61" s="37">
        <v>16.7</v>
      </c>
      <c r="EJ61" s="37">
        <v>16.2</v>
      </c>
      <c r="EK61" s="37">
        <v>15.8</v>
      </c>
      <c r="EL61" s="37">
        <v>15.3</v>
      </c>
      <c r="EM61" s="37">
        <v>15</v>
      </c>
      <c r="EO61" s="37"/>
      <c r="EP61" s="21" t="s">
        <v>127</v>
      </c>
      <c r="EQ61" s="37">
        <v>0</v>
      </c>
      <c r="ER61" s="37">
        <v>0</v>
      </c>
      <c r="ES61" s="37">
        <v>0</v>
      </c>
      <c r="ET61" s="37">
        <v>0</v>
      </c>
      <c r="EU61" s="37">
        <v>0</v>
      </c>
      <c r="EV61" s="37">
        <v>0</v>
      </c>
      <c r="EW61" s="37">
        <v>0</v>
      </c>
      <c r="EX61" s="37">
        <v>0</v>
      </c>
      <c r="EY61" s="37">
        <v>0</v>
      </c>
      <c r="EZ61" s="37">
        <v>0</v>
      </c>
      <c r="FA61" s="37">
        <v>0</v>
      </c>
      <c r="FB61" s="37">
        <v>2.6</v>
      </c>
      <c r="FC61" s="37">
        <v>5.2</v>
      </c>
      <c r="FD61" s="37">
        <v>7.3</v>
      </c>
      <c r="FE61" s="37">
        <v>9.5</v>
      </c>
      <c r="FF61" s="37">
        <v>11.6</v>
      </c>
      <c r="FG61" s="37">
        <v>11.3</v>
      </c>
      <c r="FH61" s="37">
        <v>11.1</v>
      </c>
      <c r="FI61" s="37">
        <v>10.9</v>
      </c>
      <c r="FJ61" s="37">
        <v>10.7</v>
      </c>
      <c r="FK61" s="37">
        <v>10.4</v>
      </c>
    </row>
    <row r="62" spans="1:167" ht="14.5">
      <c r="A62" s="37"/>
      <c r="B62" s="21" t="s">
        <v>128</v>
      </c>
      <c r="C62" s="37">
        <v>0</v>
      </c>
      <c r="D62" s="37">
        <v>0</v>
      </c>
      <c r="E62" s="37">
        <v>0</v>
      </c>
      <c r="F62" s="37">
        <v>0</v>
      </c>
      <c r="G62" s="37">
        <v>0</v>
      </c>
      <c r="H62" s="37">
        <v>0</v>
      </c>
      <c r="I62" s="37">
        <v>0</v>
      </c>
      <c r="J62" s="37">
        <v>0</v>
      </c>
      <c r="K62" s="37">
        <v>0</v>
      </c>
      <c r="L62" s="37">
        <v>0</v>
      </c>
      <c r="M62" s="37">
        <v>0</v>
      </c>
      <c r="N62" s="37">
        <v>0</v>
      </c>
      <c r="O62" s="37">
        <v>0</v>
      </c>
      <c r="P62" s="37">
        <v>0</v>
      </c>
      <c r="Q62" s="37">
        <v>0</v>
      </c>
      <c r="R62" s="37">
        <v>0</v>
      </c>
      <c r="S62" s="37">
        <v>1.9</v>
      </c>
      <c r="T62" s="37">
        <v>3.9</v>
      </c>
      <c r="U62" s="37">
        <v>6.1</v>
      </c>
      <c r="V62" s="37">
        <v>8.1999999999999993</v>
      </c>
      <c r="W62" s="37">
        <v>10.3</v>
      </c>
      <c r="Y62" s="37"/>
      <c r="Z62" s="21" t="s">
        <v>128</v>
      </c>
      <c r="AA62" s="37">
        <v>0</v>
      </c>
      <c r="AB62" s="37">
        <v>0</v>
      </c>
      <c r="AC62" s="37">
        <v>0</v>
      </c>
      <c r="AD62" s="37">
        <v>0</v>
      </c>
      <c r="AE62" s="37">
        <v>0</v>
      </c>
      <c r="AF62" s="37">
        <v>0</v>
      </c>
      <c r="AG62" s="37">
        <v>0</v>
      </c>
      <c r="AH62" s="37">
        <v>0</v>
      </c>
      <c r="AI62" s="37">
        <v>0</v>
      </c>
      <c r="AJ62" s="37">
        <v>0</v>
      </c>
      <c r="AK62" s="37">
        <v>0</v>
      </c>
      <c r="AL62" s="37">
        <v>0</v>
      </c>
      <c r="AM62" s="37">
        <v>0</v>
      </c>
      <c r="AN62" s="37">
        <v>0</v>
      </c>
      <c r="AO62" s="37">
        <v>0</v>
      </c>
      <c r="AP62" s="37">
        <v>0</v>
      </c>
      <c r="AQ62" s="37">
        <v>1.6</v>
      </c>
      <c r="AR62" s="37">
        <v>3.4</v>
      </c>
      <c r="AS62" s="37">
        <v>5.0999999999999996</v>
      </c>
      <c r="AT62" s="37">
        <v>6.7</v>
      </c>
      <c r="AU62" s="37">
        <v>8.4</v>
      </c>
      <c r="AW62" s="37"/>
      <c r="AX62" s="21" t="s">
        <v>128</v>
      </c>
      <c r="AY62" s="37">
        <v>0</v>
      </c>
      <c r="AZ62" s="37">
        <v>0</v>
      </c>
      <c r="BA62" s="37">
        <v>0</v>
      </c>
      <c r="BB62" s="37">
        <v>0</v>
      </c>
      <c r="BC62" s="37">
        <v>0</v>
      </c>
      <c r="BD62" s="37">
        <v>0</v>
      </c>
      <c r="BE62" s="37">
        <v>0</v>
      </c>
      <c r="BF62" s="37">
        <v>0</v>
      </c>
      <c r="BG62" s="37">
        <v>0</v>
      </c>
      <c r="BH62" s="37">
        <v>0</v>
      </c>
      <c r="BI62" s="37">
        <v>0</v>
      </c>
      <c r="BJ62" s="37">
        <v>0</v>
      </c>
      <c r="BK62" s="37">
        <v>0</v>
      </c>
      <c r="BL62" s="37">
        <v>0</v>
      </c>
      <c r="BM62" s="37">
        <v>0</v>
      </c>
      <c r="BN62" s="37">
        <v>0</v>
      </c>
      <c r="BO62" s="37">
        <v>1.6</v>
      </c>
      <c r="BP62" s="37">
        <v>3.5</v>
      </c>
      <c r="BQ62" s="37">
        <v>5.6</v>
      </c>
      <c r="BR62" s="37">
        <v>7.2</v>
      </c>
      <c r="BS62" s="37">
        <v>9</v>
      </c>
      <c r="BU62" s="37"/>
      <c r="BV62" s="21" t="s">
        <v>128</v>
      </c>
      <c r="BW62" s="37">
        <v>0</v>
      </c>
      <c r="BX62" s="37">
        <v>0</v>
      </c>
      <c r="BY62" s="37">
        <v>0</v>
      </c>
      <c r="BZ62" s="37">
        <v>0</v>
      </c>
      <c r="CA62" s="37">
        <v>0</v>
      </c>
      <c r="CB62" s="37">
        <v>0</v>
      </c>
      <c r="CC62" s="37">
        <v>0</v>
      </c>
      <c r="CD62" s="37">
        <v>0</v>
      </c>
      <c r="CE62" s="37">
        <v>0</v>
      </c>
      <c r="CF62" s="37">
        <v>0</v>
      </c>
      <c r="CG62" s="37">
        <v>0</v>
      </c>
      <c r="CH62" s="37">
        <v>0</v>
      </c>
      <c r="CI62" s="37">
        <v>0</v>
      </c>
      <c r="CJ62" s="37">
        <v>0</v>
      </c>
      <c r="CK62" s="37">
        <v>0</v>
      </c>
      <c r="CL62" s="37">
        <v>0</v>
      </c>
      <c r="CM62" s="37">
        <v>3</v>
      </c>
      <c r="CN62" s="37">
        <v>5.9</v>
      </c>
      <c r="CO62" s="37">
        <v>9.4</v>
      </c>
      <c r="CP62" s="37">
        <v>12.5</v>
      </c>
      <c r="CQ62" s="37">
        <v>15.4</v>
      </c>
      <c r="CS62" s="37"/>
      <c r="CT62" s="21" t="s">
        <v>128</v>
      </c>
      <c r="CU62" s="37">
        <v>0</v>
      </c>
      <c r="CV62" s="37">
        <v>0</v>
      </c>
      <c r="CW62" s="37">
        <v>0</v>
      </c>
      <c r="CX62" s="37">
        <v>0</v>
      </c>
      <c r="CY62" s="37">
        <v>0</v>
      </c>
      <c r="CZ62" s="37">
        <v>0</v>
      </c>
      <c r="DA62" s="37">
        <v>0</v>
      </c>
      <c r="DB62" s="37">
        <v>0</v>
      </c>
      <c r="DC62" s="37">
        <v>0</v>
      </c>
      <c r="DD62" s="37">
        <v>0</v>
      </c>
      <c r="DE62" s="37">
        <v>0</v>
      </c>
      <c r="DF62" s="37">
        <v>0</v>
      </c>
      <c r="DG62" s="37">
        <v>0</v>
      </c>
      <c r="DH62" s="37">
        <v>0</v>
      </c>
      <c r="DI62" s="37">
        <v>0</v>
      </c>
      <c r="DJ62" s="37">
        <v>0</v>
      </c>
      <c r="DK62" s="37">
        <v>3.2</v>
      </c>
      <c r="DL62" s="37">
        <v>6.5</v>
      </c>
      <c r="DM62" s="37">
        <v>9.1</v>
      </c>
      <c r="DN62" s="37">
        <v>10.8</v>
      </c>
      <c r="DO62" s="37">
        <v>12.3</v>
      </c>
      <c r="DQ62" s="37"/>
      <c r="DR62" s="21" t="s">
        <v>128</v>
      </c>
      <c r="DS62" s="37">
        <v>0</v>
      </c>
      <c r="DT62" s="37">
        <v>0</v>
      </c>
      <c r="DU62" s="37">
        <v>0</v>
      </c>
      <c r="DV62" s="37">
        <v>0</v>
      </c>
      <c r="DW62" s="37">
        <v>0</v>
      </c>
      <c r="DX62" s="37">
        <v>0</v>
      </c>
      <c r="DY62" s="37">
        <v>0</v>
      </c>
      <c r="DZ62" s="37">
        <v>0</v>
      </c>
      <c r="EA62" s="37">
        <v>0</v>
      </c>
      <c r="EB62" s="37">
        <v>0</v>
      </c>
      <c r="EC62" s="37">
        <v>0</v>
      </c>
      <c r="ED62" s="37">
        <v>0</v>
      </c>
      <c r="EE62" s="37">
        <v>0</v>
      </c>
      <c r="EF62" s="37">
        <v>0</v>
      </c>
      <c r="EG62" s="37">
        <v>0</v>
      </c>
      <c r="EH62" s="37">
        <v>0</v>
      </c>
      <c r="EI62" s="37">
        <v>3.5</v>
      </c>
      <c r="EJ62" s="37">
        <v>6.3</v>
      </c>
      <c r="EK62" s="37">
        <v>9.1</v>
      </c>
      <c r="EL62" s="37">
        <v>11.8</v>
      </c>
      <c r="EM62" s="37">
        <v>14.1</v>
      </c>
      <c r="EO62" s="37"/>
      <c r="EP62" s="21" t="s">
        <v>128</v>
      </c>
      <c r="EQ62" s="37">
        <v>0</v>
      </c>
      <c r="ER62" s="37">
        <v>0</v>
      </c>
      <c r="ES62" s="37">
        <v>0</v>
      </c>
      <c r="ET62" s="37">
        <v>0</v>
      </c>
      <c r="EU62" s="37">
        <v>0</v>
      </c>
      <c r="EV62" s="37">
        <v>0</v>
      </c>
      <c r="EW62" s="37">
        <v>0</v>
      </c>
      <c r="EX62" s="37">
        <v>0</v>
      </c>
      <c r="EY62" s="37">
        <v>0</v>
      </c>
      <c r="EZ62" s="37">
        <v>0</v>
      </c>
      <c r="FA62" s="37">
        <v>0</v>
      </c>
      <c r="FB62" s="37">
        <v>0</v>
      </c>
      <c r="FC62" s="37">
        <v>0</v>
      </c>
      <c r="FD62" s="37">
        <v>0</v>
      </c>
      <c r="FE62" s="37">
        <v>0</v>
      </c>
      <c r="FF62" s="37">
        <v>0</v>
      </c>
      <c r="FG62" s="37">
        <v>2.6</v>
      </c>
      <c r="FH62" s="37">
        <v>4.9000000000000004</v>
      </c>
      <c r="FI62" s="37">
        <v>7.2</v>
      </c>
      <c r="FJ62" s="37">
        <v>9.4</v>
      </c>
      <c r="FK62" s="37">
        <v>11.6</v>
      </c>
    </row>
    <row r="63" spans="1:167" ht="14.5">
      <c r="A63" s="206"/>
      <c r="B63" s="206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206"/>
      <c r="Z63" s="206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206"/>
      <c r="AX63" s="206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206"/>
      <c r="BV63" s="206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206"/>
      <c r="CT63" s="206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206"/>
      <c r="DR63" s="206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206"/>
      <c r="EP63" s="206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4.5">
      <c r="A64" s="206"/>
      <c r="B64" s="206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206"/>
      <c r="Z64" s="206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206"/>
      <c r="AX64" s="206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206"/>
      <c r="BV64" s="206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206"/>
      <c r="CT64" s="206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206"/>
      <c r="DR64" s="206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206"/>
      <c r="EP64" s="206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4.5">
      <c r="A65" s="206"/>
      <c r="B65" s="206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206"/>
      <c r="Z65" s="206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206"/>
      <c r="AX65" s="206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206"/>
      <c r="BV65" s="206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206"/>
      <c r="CT65" s="206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206"/>
      <c r="DR65" s="206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206"/>
      <c r="EP65" s="206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4.5">
      <c r="A66" s="206"/>
      <c r="B66" s="206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206"/>
      <c r="Z66" s="206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206"/>
      <c r="AX66" s="206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206"/>
      <c r="BV66" s="206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206"/>
      <c r="CT66" s="206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206"/>
      <c r="DR66" s="206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206"/>
      <c r="EP66" s="206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4.5">
      <c r="A67" s="206"/>
      <c r="B67" s="206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206"/>
      <c r="Z67" s="206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206"/>
      <c r="AX67" s="206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206"/>
      <c r="BV67" s="206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206"/>
      <c r="CT67" s="206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206"/>
      <c r="DR67" s="206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206"/>
      <c r="EP67" s="206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4.5">
      <c r="A68" s="206"/>
      <c r="B68" s="206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206"/>
      <c r="Z68" s="206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206"/>
      <c r="AX68" s="206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206"/>
      <c r="BV68" s="206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206"/>
      <c r="CT68" s="206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206"/>
      <c r="DR68" s="206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206"/>
      <c r="EP68" s="206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4.5">
      <c r="A69" s="206"/>
      <c r="B69" s="206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206"/>
      <c r="Z69" s="206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206"/>
      <c r="AX69" s="206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206"/>
      <c r="BV69" s="206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206"/>
      <c r="CT69" s="206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206"/>
      <c r="DR69" s="206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206"/>
      <c r="EP69" s="206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4.5">
      <c r="A70" s="206"/>
      <c r="B70" s="206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206"/>
      <c r="Z70" s="206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206"/>
      <c r="AX70" s="206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206"/>
      <c r="BV70" s="206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206"/>
      <c r="CT70" s="206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206"/>
      <c r="DR70" s="206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206"/>
      <c r="EP70" s="206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4.5">
      <c r="A71" s="206"/>
      <c r="B71" s="206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206"/>
      <c r="Z71" s="206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206"/>
      <c r="AX71" s="206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206"/>
      <c r="BV71" s="206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206"/>
      <c r="CT71" s="206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206"/>
      <c r="DR71" s="206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206"/>
      <c r="EP71" s="206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4.5">
      <c r="A72" s="206"/>
      <c r="B72" s="206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206"/>
      <c r="Z72" s="206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206"/>
      <c r="AX72" s="206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206"/>
      <c r="BV72" s="206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206"/>
      <c r="CT72" s="206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206"/>
      <c r="DR72" s="206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206"/>
      <c r="EP72" s="206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4.5">
      <c r="A73" s="206"/>
      <c r="B73" s="206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206"/>
      <c r="Z73" s="206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206"/>
      <c r="AX73" s="206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206"/>
      <c r="BV73" s="206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206"/>
      <c r="CT73" s="206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206"/>
      <c r="DR73" s="206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206"/>
      <c r="EP73" s="206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4.5">
      <c r="A74" s="206"/>
      <c r="B74" s="206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206"/>
      <c r="Z74" s="206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206"/>
      <c r="AX74" s="206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206"/>
      <c r="BV74" s="206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206"/>
      <c r="CT74" s="206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206"/>
      <c r="DR74" s="206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206"/>
      <c r="EP74" s="206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4.5">
      <c r="A75" s="206"/>
      <c r="B75" s="206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Y75" s="206"/>
      <c r="Z75" s="206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W75" s="206"/>
      <c r="AX75" s="206"/>
      <c r="AY75" s="37"/>
      <c r="AZ75" s="37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7"/>
      <c r="BP75" s="37"/>
      <c r="BQ75" s="37"/>
      <c r="BR75" s="37"/>
      <c r="BS75" s="37"/>
      <c r="BU75" s="206"/>
      <c r="BV75" s="206"/>
      <c r="BW75" s="37"/>
      <c r="BX75" s="37"/>
      <c r="BY75" s="37"/>
      <c r="BZ75" s="37"/>
      <c r="CA75" s="37"/>
      <c r="CB75" s="37"/>
      <c r="CC75" s="37"/>
      <c r="CD75" s="37"/>
      <c r="CE75" s="37"/>
      <c r="CF75" s="37"/>
      <c r="CG75" s="37"/>
      <c r="CH75" s="37"/>
      <c r="CI75" s="37"/>
      <c r="CJ75" s="37"/>
      <c r="CK75" s="37"/>
      <c r="CL75" s="37"/>
      <c r="CM75" s="37"/>
      <c r="CN75" s="37"/>
      <c r="CO75" s="37"/>
      <c r="CP75" s="37"/>
      <c r="CQ75" s="37"/>
      <c r="CS75" s="206"/>
      <c r="CT75" s="206"/>
      <c r="CU75" s="37"/>
      <c r="CV75" s="37"/>
      <c r="CW75" s="37"/>
      <c r="CX75" s="37"/>
      <c r="CY75" s="37"/>
      <c r="CZ75" s="37"/>
      <c r="DA75" s="37"/>
      <c r="DB75" s="37"/>
      <c r="DC75" s="37"/>
      <c r="DD75" s="37"/>
      <c r="DE75" s="37"/>
      <c r="DF75" s="37"/>
      <c r="DG75" s="37"/>
      <c r="DH75" s="37"/>
      <c r="DI75" s="37"/>
      <c r="DJ75" s="37"/>
      <c r="DK75" s="37"/>
      <c r="DL75" s="37"/>
      <c r="DM75" s="37"/>
      <c r="DN75" s="37"/>
      <c r="DO75" s="37"/>
      <c r="DQ75" s="206"/>
      <c r="DR75" s="206"/>
      <c r="DS75" s="37"/>
      <c r="DT75" s="37"/>
      <c r="DU75" s="37"/>
      <c r="DV75" s="37"/>
      <c r="DW75" s="37"/>
      <c r="DX75" s="37"/>
      <c r="DY75" s="37"/>
      <c r="DZ75" s="37"/>
      <c r="EA75" s="37"/>
      <c r="EB75" s="37"/>
      <c r="EC75" s="37"/>
      <c r="ED75" s="37"/>
      <c r="EE75" s="37"/>
      <c r="EF75" s="37"/>
      <c r="EG75" s="37"/>
      <c r="EH75" s="37"/>
      <c r="EI75" s="37"/>
      <c r="EJ75" s="37"/>
      <c r="EK75" s="37"/>
      <c r="EL75" s="37"/>
      <c r="EM75" s="37"/>
      <c r="EO75" s="206"/>
      <c r="EP75" s="206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4.5">
      <c r="A76" s="206"/>
      <c r="B76" s="206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Y76" s="206"/>
      <c r="Z76" s="206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W76" s="206"/>
      <c r="AX76" s="206"/>
      <c r="AY76" s="37"/>
      <c r="AZ76" s="37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7"/>
      <c r="BP76" s="37"/>
      <c r="BQ76" s="37"/>
      <c r="BR76" s="37"/>
      <c r="BS76" s="37"/>
      <c r="BU76" s="206"/>
      <c r="BV76" s="206"/>
      <c r="BW76" s="37"/>
      <c r="BX76" s="37"/>
      <c r="BY76" s="37"/>
      <c r="BZ76" s="37"/>
      <c r="CA76" s="37"/>
      <c r="CB76" s="37"/>
      <c r="CC76" s="37"/>
      <c r="CD76" s="37"/>
      <c r="CE76" s="37"/>
      <c r="CF76" s="37"/>
      <c r="CG76" s="37"/>
      <c r="CH76" s="37"/>
      <c r="CI76" s="37"/>
      <c r="CJ76" s="37"/>
      <c r="CK76" s="37"/>
      <c r="CL76" s="37"/>
      <c r="CM76" s="37"/>
      <c r="CN76" s="37"/>
      <c r="CO76" s="37"/>
      <c r="CP76" s="37"/>
      <c r="CQ76" s="37"/>
      <c r="CS76" s="206"/>
      <c r="CT76" s="206"/>
      <c r="CU76" s="37"/>
      <c r="CV76" s="37"/>
      <c r="CW76" s="37"/>
      <c r="CX76" s="37"/>
      <c r="CY76" s="37"/>
      <c r="CZ76" s="37"/>
      <c r="DA76" s="37"/>
      <c r="DB76" s="37"/>
      <c r="DC76" s="37"/>
      <c r="DD76" s="37"/>
      <c r="DE76" s="37"/>
      <c r="DF76" s="37"/>
      <c r="DG76" s="37"/>
      <c r="DH76" s="37"/>
      <c r="DI76" s="37"/>
      <c r="DJ76" s="37"/>
      <c r="DK76" s="37"/>
      <c r="DL76" s="37"/>
      <c r="DM76" s="37"/>
      <c r="DN76" s="37"/>
      <c r="DO76" s="37"/>
      <c r="DQ76" s="206"/>
      <c r="DR76" s="206"/>
      <c r="DS76" s="37"/>
      <c r="DT76" s="37"/>
      <c r="DU76" s="37"/>
      <c r="DV76" s="37"/>
      <c r="DW76" s="37"/>
      <c r="DX76" s="37"/>
      <c r="DY76" s="37"/>
      <c r="DZ76" s="37"/>
      <c r="EA76" s="37"/>
      <c r="EB76" s="37"/>
      <c r="EC76" s="37"/>
      <c r="ED76" s="37"/>
      <c r="EE76" s="37"/>
      <c r="EF76" s="37"/>
      <c r="EG76" s="37"/>
      <c r="EH76" s="37"/>
      <c r="EI76" s="37"/>
      <c r="EJ76" s="37"/>
      <c r="EK76" s="37"/>
      <c r="EL76" s="37"/>
      <c r="EM76" s="37"/>
      <c r="EO76" s="206"/>
      <c r="EP76" s="206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4.5">
      <c r="A77" s="206"/>
      <c r="B77" s="206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Y77" s="206"/>
      <c r="Z77" s="206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W77" s="206"/>
      <c r="AX77" s="206"/>
      <c r="AY77" s="37"/>
      <c r="AZ77" s="37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7"/>
      <c r="BP77" s="37"/>
      <c r="BQ77" s="37"/>
      <c r="BR77" s="37"/>
      <c r="BS77" s="37"/>
      <c r="BU77" s="206"/>
      <c r="BV77" s="206"/>
      <c r="BW77" s="37"/>
      <c r="BX77" s="37"/>
      <c r="BY77" s="37"/>
      <c r="BZ77" s="37"/>
      <c r="CA77" s="37"/>
      <c r="CB77" s="37"/>
      <c r="CC77" s="37"/>
      <c r="CD77" s="37"/>
      <c r="CE77" s="37"/>
      <c r="CF77" s="37"/>
      <c r="CG77" s="37"/>
      <c r="CH77" s="37"/>
      <c r="CI77" s="37"/>
      <c r="CJ77" s="37"/>
      <c r="CK77" s="37"/>
      <c r="CL77" s="37"/>
      <c r="CM77" s="37"/>
      <c r="CN77" s="37"/>
      <c r="CO77" s="37"/>
      <c r="CP77" s="37"/>
      <c r="CQ77" s="37"/>
      <c r="CS77" s="206"/>
      <c r="CT77" s="206"/>
      <c r="CU77" s="37"/>
      <c r="CV77" s="37"/>
      <c r="CW77" s="37"/>
      <c r="CX77" s="37"/>
      <c r="CY77" s="37"/>
      <c r="CZ77" s="37"/>
      <c r="DA77" s="37"/>
      <c r="DB77" s="37"/>
      <c r="DC77" s="37"/>
      <c r="DD77" s="37"/>
      <c r="DE77" s="37"/>
      <c r="DF77" s="37"/>
      <c r="DG77" s="37"/>
      <c r="DH77" s="37"/>
      <c r="DI77" s="37"/>
      <c r="DJ77" s="37"/>
      <c r="DK77" s="37"/>
      <c r="DL77" s="37"/>
      <c r="DM77" s="37"/>
      <c r="DN77" s="37"/>
      <c r="DO77" s="37"/>
      <c r="DQ77" s="206"/>
      <c r="DR77" s="206"/>
      <c r="DS77" s="37"/>
      <c r="DT77" s="37"/>
      <c r="DU77" s="37"/>
      <c r="DV77" s="37"/>
      <c r="DW77" s="37"/>
      <c r="DX77" s="37"/>
      <c r="DY77" s="37"/>
      <c r="DZ77" s="37"/>
      <c r="EA77" s="37"/>
      <c r="EB77" s="37"/>
      <c r="EC77" s="37"/>
      <c r="ED77" s="37"/>
      <c r="EE77" s="37"/>
      <c r="EF77" s="37"/>
      <c r="EG77" s="37"/>
      <c r="EH77" s="37"/>
      <c r="EI77" s="37"/>
      <c r="EJ77" s="37"/>
      <c r="EK77" s="37"/>
      <c r="EL77" s="37"/>
      <c r="EM77" s="37"/>
      <c r="EO77" s="206"/>
      <c r="EP77" s="206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4.5">
      <c r="A78" s="206"/>
      <c r="B78" s="206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Y78" s="206"/>
      <c r="Z78" s="206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W78" s="206"/>
      <c r="AX78" s="206"/>
      <c r="AY78" s="37"/>
      <c r="AZ78" s="37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7"/>
      <c r="BP78" s="37"/>
      <c r="BQ78" s="37"/>
      <c r="BR78" s="37"/>
      <c r="BS78" s="37"/>
      <c r="BU78" s="206"/>
      <c r="BV78" s="206"/>
      <c r="BW78" s="37"/>
      <c r="BX78" s="37"/>
      <c r="BY78" s="37"/>
      <c r="BZ78" s="37"/>
      <c r="CA78" s="37"/>
      <c r="CB78" s="37"/>
      <c r="CC78" s="37"/>
      <c r="CD78" s="37"/>
      <c r="CE78" s="37"/>
      <c r="CF78" s="37"/>
      <c r="CG78" s="37"/>
      <c r="CH78" s="37"/>
      <c r="CI78" s="37"/>
      <c r="CJ78" s="37"/>
      <c r="CK78" s="37"/>
      <c r="CL78" s="37"/>
      <c r="CM78" s="37"/>
      <c r="CN78" s="37"/>
      <c r="CO78" s="37"/>
      <c r="CP78" s="37"/>
      <c r="CQ78" s="37"/>
      <c r="CS78" s="206"/>
      <c r="CT78" s="206"/>
      <c r="CU78" s="37"/>
      <c r="CV78" s="37"/>
      <c r="CW78" s="37"/>
      <c r="CX78" s="37"/>
      <c r="CY78" s="37"/>
      <c r="CZ78" s="37"/>
      <c r="DA78" s="37"/>
      <c r="DB78" s="37"/>
      <c r="DC78" s="37"/>
      <c r="DD78" s="37"/>
      <c r="DE78" s="37"/>
      <c r="DF78" s="37"/>
      <c r="DG78" s="37"/>
      <c r="DH78" s="37"/>
      <c r="DI78" s="37"/>
      <c r="DJ78" s="37"/>
      <c r="DK78" s="37"/>
      <c r="DL78" s="37"/>
      <c r="DM78" s="37"/>
      <c r="DN78" s="37"/>
      <c r="DO78" s="37"/>
      <c r="DQ78" s="206"/>
      <c r="DR78" s="206"/>
      <c r="DS78" s="37"/>
      <c r="DT78" s="37"/>
      <c r="DU78" s="37"/>
      <c r="DV78" s="37"/>
      <c r="DW78" s="37"/>
      <c r="DX78" s="37"/>
      <c r="DY78" s="37"/>
      <c r="DZ78" s="37"/>
      <c r="EA78" s="37"/>
      <c r="EB78" s="37"/>
      <c r="EC78" s="37"/>
      <c r="ED78" s="37"/>
      <c r="EE78" s="37"/>
      <c r="EF78" s="37"/>
      <c r="EG78" s="37"/>
      <c r="EH78" s="37"/>
      <c r="EI78" s="37"/>
      <c r="EJ78" s="37"/>
      <c r="EK78" s="37"/>
      <c r="EL78" s="37"/>
      <c r="EM78" s="37"/>
      <c r="EO78" s="206"/>
      <c r="EP78" s="206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4.5">
      <c r="A79" s="206"/>
      <c r="B79" s="206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Y79" s="206"/>
      <c r="Z79" s="206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W79" s="206"/>
      <c r="AX79" s="206"/>
      <c r="AY79" s="37"/>
      <c r="AZ79" s="37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7"/>
      <c r="BP79" s="37"/>
      <c r="BQ79" s="37"/>
      <c r="BR79" s="37"/>
      <c r="BS79" s="37"/>
      <c r="BU79" s="206"/>
      <c r="BV79" s="206"/>
      <c r="BW79" s="37"/>
      <c r="BX79" s="37"/>
      <c r="BY79" s="37"/>
      <c r="BZ79" s="37"/>
      <c r="CA79" s="37"/>
      <c r="CB79" s="37"/>
      <c r="CC79" s="37"/>
      <c r="CD79" s="37"/>
      <c r="CE79" s="37"/>
      <c r="CF79" s="37"/>
      <c r="CG79" s="37"/>
      <c r="CH79" s="37"/>
      <c r="CI79" s="37"/>
      <c r="CJ79" s="37"/>
      <c r="CK79" s="37"/>
      <c r="CL79" s="37"/>
      <c r="CM79" s="37"/>
      <c r="CN79" s="37"/>
      <c r="CO79" s="37"/>
      <c r="CP79" s="37"/>
      <c r="CQ79" s="37"/>
      <c r="CS79" s="206"/>
      <c r="CT79" s="206"/>
      <c r="CU79" s="37"/>
      <c r="CV79" s="37"/>
      <c r="CW79" s="37"/>
      <c r="CX79" s="37"/>
      <c r="CY79" s="37"/>
      <c r="CZ79" s="37"/>
      <c r="DA79" s="37"/>
      <c r="DB79" s="37"/>
      <c r="DC79" s="37"/>
      <c r="DD79" s="37"/>
      <c r="DE79" s="37"/>
      <c r="DF79" s="37"/>
      <c r="DG79" s="37"/>
      <c r="DH79" s="37"/>
      <c r="DI79" s="37"/>
      <c r="DJ79" s="37"/>
      <c r="DK79" s="37"/>
      <c r="DL79" s="37"/>
      <c r="DM79" s="37"/>
      <c r="DN79" s="37"/>
      <c r="DO79" s="37"/>
      <c r="DQ79" s="206"/>
      <c r="DR79" s="206"/>
      <c r="DS79" s="37"/>
      <c r="DT79" s="37"/>
      <c r="DU79" s="37"/>
      <c r="DV79" s="37"/>
      <c r="DW79" s="37"/>
      <c r="DX79" s="37"/>
      <c r="DY79" s="37"/>
      <c r="DZ79" s="37"/>
      <c r="EA79" s="37"/>
      <c r="EB79" s="37"/>
      <c r="EC79" s="37"/>
      <c r="ED79" s="37"/>
      <c r="EE79" s="37"/>
      <c r="EF79" s="37"/>
      <c r="EG79" s="37"/>
      <c r="EH79" s="37"/>
      <c r="EI79" s="37"/>
      <c r="EJ79" s="37"/>
      <c r="EK79" s="37"/>
      <c r="EL79" s="37"/>
      <c r="EM79" s="37"/>
      <c r="EO79" s="206"/>
      <c r="EP79" s="206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4.5">
      <c r="A80" s="206"/>
      <c r="B80" s="206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Y80" s="206"/>
      <c r="Z80" s="206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W80" s="206"/>
      <c r="AX80" s="206"/>
      <c r="AY80" s="37"/>
      <c r="AZ80" s="37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7"/>
      <c r="BP80" s="37"/>
      <c r="BQ80" s="37"/>
      <c r="BR80" s="37"/>
      <c r="BS80" s="37"/>
      <c r="BU80" s="206"/>
      <c r="BV80" s="206"/>
      <c r="BW80" s="37"/>
      <c r="BX80" s="37"/>
      <c r="BY80" s="37"/>
      <c r="BZ80" s="37"/>
      <c r="CA80" s="37"/>
      <c r="CB80" s="37"/>
      <c r="CC80" s="37"/>
      <c r="CD80" s="37"/>
      <c r="CE80" s="37"/>
      <c r="CF80" s="37"/>
      <c r="CG80" s="37"/>
      <c r="CH80" s="37"/>
      <c r="CI80" s="37"/>
      <c r="CJ80" s="37"/>
      <c r="CK80" s="37"/>
      <c r="CL80" s="37"/>
      <c r="CM80" s="37"/>
      <c r="CN80" s="37"/>
      <c r="CO80" s="37"/>
      <c r="CP80" s="37"/>
      <c r="CQ80" s="37"/>
      <c r="CS80" s="206"/>
      <c r="CT80" s="206"/>
      <c r="CU80" s="37"/>
      <c r="CV80" s="37"/>
      <c r="CW80" s="37"/>
      <c r="CX80" s="37"/>
      <c r="CY80" s="37"/>
      <c r="CZ80" s="37"/>
      <c r="DA80" s="37"/>
      <c r="DB80" s="37"/>
      <c r="DC80" s="37"/>
      <c r="DD80" s="37"/>
      <c r="DE80" s="37"/>
      <c r="DF80" s="37"/>
      <c r="DG80" s="37"/>
      <c r="DH80" s="37"/>
      <c r="DI80" s="37"/>
      <c r="DJ80" s="37"/>
      <c r="DK80" s="37"/>
      <c r="DL80" s="37"/>
      <c r="DM80" s="37"/>
      <c r="DN80" s="37"/>
      <c r="DO80" s="37"/>
      <c r="DQ80" s="206"/>
      <c r="DR80" s="206"/>
      <c r="DS80" s="37"/>
      <c r="DT80" s="37"/>
      <c r="DU80" s="37"/>
      <c r="DV80" s="37"/>
      <c r="DW80" s="37"/>
      <c r="DX80" s="37"/>
      <c r="DY80" s="37"/>
      <c r="DZ80" s="37"/>
      <c r="EA80" s="37"/>
      <c r="EB80" s="37"/>
      <c r="EC80" s="37"/>
      <c r="ED80" s="37"/>
      <c r="EE80" s="37"/>
      <c r="EF80" s="37"/>
      <c r="EG80" s="37"/>
      <c r="EH80" s="37"/>
      <c r="EI80" s="37"/>
      <c r="EJ80" s="37"/>
      <c r="EK80" s="37"/>
      <c r="EL80" s="37"/>
      <c r="EM80" s="37"/>
      <c r="EO80" s="206"/>
      <c r="EP80" s="206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4.5">
      <c r="A81" s="206"/>
      <c r="B81" s="206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Y81" s="206"/>
      <c r="Z81" s="206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W81" s="206"/>
      <c r="AX81" s="206"/>
      <c r="AY81" s="37"/>
      <c r="AZ81" s="37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7"/>
      <c r="BP81" s="37"/>
      <c r="BQ81" s="37"/>
      <c r="BR81" s="37"/>
      <c r="BS81" s="37"/>
      <c r="BU81" s="206"/>
      <c r="BV81" s="206"/>
      <c r="BW81" s="37"/>
      <c r="BX81" s="37"/>
      <c r="BY81" s="37"/>
      <c r="BZ81" s="37"/>
      <c r="CA81" s="37"/>
      <c r="CB81" s="37"/>
      <c r="CC81" s="37"/>
      <c r="CD81" s="37"/>
      <c r="CE81" s="37"/>
      <c r="CF81" s="37"/>
      <c r="CG81" s="37"/>
      <c r="CH81" s="37"/>
      <c r="CI81" s="37"/>
      <c r="CJ81" s="37"/>
      <c r="CK81" s="37"/>
      <c r="CL81" s="37"/>
      <c r="CM81" s="37"/>
      <c r="CN81" s="37"/>
      <c r="CO81" s="37"/>
      <c r="CP81" s="37"/>
      <c r="CQ81" s="37"/>
      <c r="CS81" s="206"/>
      <c r="CT81" s="206"/>
      <c r="CU81" s="37"/>
      <c r="CV81" s="37"/>
      <c r="CW81" s="37"/>
      <c r="CX81" s="37"/>
      <c r="CY81" s="37"/>
      <c r="CZ81" s="37"/>
      <c r="DA81" s="37"/>
      <c r="DB81" s="37"/>
      <c r="DC81" s="37"/>
      <c r="DD81" s="37"/>
      <c r="DE81" s="37"/>
      <c r="DF81" s="37"/>
      <c r="DG81" s="37"/>
      <c r="DH81" s="37"/>
      <c r="DI81" s="37"/>
      <c r="DJ81" s="37"/>
      <c r="DK81" s="37"/>
      <c r="DL81" s="37"/>
      <c r="DM81" s="37"/>
      <c r="DN81" s="37"/>
      <c r="DO81" s="37"/>
      <c r="DQ81" s="206"/>
      <c r="DR81" s="206"/>
      <c r="DS81" s="37"/>
      <c r="DT81" s="37"/>
      <c r="DU81" s="37"/>
      <c r="DV81" s="37"/>
      <c r="DW81" s="37"/>
      <c r="DX81" s="37"/>
      <c r="DY81" s="37"/>
      <c r="DZ81" s="37"/>
      <c r="EA81" s="37"/>
      <c r="EB81" s="37"/>
      <c r="EC81" s="37"/>
      <c r="ED81" s="37"/>
      <c r="EE81" s="37"/>
      <c r="EF81" s="37"/>
      <c r="EG81" s="37"/>
      <c r="EH81" s="37"/>
      <c r="EI81" s="37"/>
      <c r="EJ81" s="37"/>
      <c r="EK81" s="37"/>
      <c r="EL81" s="37"/>
      <c r="EM81" s="37"/>
      <c r="EO81" s="206"/>
      <c r="EP81" s="206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4.5">
      <c r="A82" s="206"/>
      <c r="B82" s="206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206"/>
      <c r="EP82" s="206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4.5">
      <c r="A83" s="206"/>
      <c r="B83" s="206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206"/>
      <c r="EP83" s="206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4.5">
      <c r="A84" s="206"/>
      <c r="B84" s="206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206"/>
      <c r="EP84" s="206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4.5">
      <c r="A85" s="206"/>
      <c r="B85" s="206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206"/>
      <c r="EP85" s="206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4.5">
      <c r="A86" s="206"/>
      <c r="B86" s="206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206"/>
      <c r="EP86" s="206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4.5">
      <c r="A87" s="206"/>
      <c r="B87" s="206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206"/>
      <c r="EP87" s="206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4.5">
      <c r="A88" s="206"/>
      <c r="B88" s="206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206"/>
      <c r="EP88" s="206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4.5">
      <c r="A89" s="206"/>
      <c r="B89" s="206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206"/>
      <c r="EP89" s="206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4.5">
      <c r="A90" s="206"/>
      <c r="B90" s="206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206"/>
      <c r="EP90" s="206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4.5">
      <c r="A91" s="206"/>
      <c r="B91" s="206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206"/>
      <c r="EP91" s="206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4.5">
      <c r="A92" s="206"/>
      <c r="B92" s="206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206"/>
      <c r="EP92" s="206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4.5">
      <c r="A93" s="206"/>
      <c r="B93" s="206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206"/>
      <c r="EP93" s="206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4.5">
      <c r="A94" s="206"/>
      <c r="B94" s="206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206"/>
      <c r="EP94" s="206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4.5">
      <c r="A95" s="206"/>
      <c r="B95" s="206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206"/>
      <c r="EP95" s="206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4.5">
      <c r="A96" s="206"/>
      <c r="B96" s="206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206"/>
      <c r="EP96" s="206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4.5">
      <c r="A97" s="206"/>
      <c r="B97" s="206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206"/>
      <c r="EP97" s="206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4.5">
      <c r="A98" s="206"/>
      <c r="B98" s="206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206"/>
      <c r="EP98" s="206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4.5">
      <c r="A99" s="206"/>
      <c r="B99" s="206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206"/>
      <c r="EP99" s="206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4.5">
      <c r="A100" s="206"/>
      <c r="B100" s="206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206"/>
      <c r="EP100" s="206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4.5">
      <c r="A101" s="206"/>
      <c r="B101" s="206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206"/>
      <c r="EP101" s="206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4.5">
      <c r="A102" s="206"/>
      <c r="B102" s="206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206"/>
      <c r="EP102" s="206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4.5">
      <c r="A103" s="206"/>
      <c r="B103" s="206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206"/>
      <c r="EP103" s="206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4.5">
      <c r="A104" s="206"/>
      <c r="B104" s="206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206"/>
      <c r="EP104" s="206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4.5">
      <c r="A105" s="206"/>
      <c r="B105" s="206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EO105" s="206"/>
      <c r="EP105" s="206"/>
      <c r="EQ105" s="37"/>
      <c r="ER105" s="37"/>
      <c r="ES105" s="37"/>
      <c r="ET105" s="37"/>
      <c r="EU105" s="37"/>
      <c r="EV105" s="37"/>
      <c r="EW105" s="37"/>
      <c r="EX105" s="37"/>
      <c r="EY105" s="37"/>
      <c r="EZ105" s="37"/>
      <c r="FA105" s="37"/>
      <c r="FB105" s="37"/>
      <c r="FC105" s="37"/>
      <c r="FD105" s="37"/>
      <c r="FE105" s="37"/>
      <c r="FF105" s="37"/>
      <c r="FG105" s="37"/>
      <c r="FH105" s="37"/>
      <c r="FI105" s="37"/>
      <c r="FJ105" s="37"/>
      <c r="FK105" s="37"/>
    </row>
    <row r="106" spans="1:167" ht="14.5">
      <c r="A106" s="206"/>
      <c r="B106" s="206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EO106" s="206"/>
      <c r="EP106" s="206"/>
      <c r="EQ106" s="37"/>
      <c r="ER106" s="37"/>
      <c r="ES106" s="37"/>
      <c r="ET106" s="37"/>
      <c r="EU106" s="37"/>
      <c r="EV106" s="37"/>
      <c r="EW106" s="37"/>
      <c r="EX106" s="37"/>
      <c r="EY106" s="37"/>
      <c r="EZ106" s="37"/>
      <c r="FA106" s="37"/>
      <c r="FB106" s="37"/>
      <c r="FC106" s="37"/>
      <c r="FD106" s="37"/>
      <c r="FE106" s="37"/>
      <c r="FF106" s="37"/>
      <c r="FG106" s="37"/>
      <c r="FH106" s="37"/>
      <c r="FI106" s="37"/>
      <c r="FJ106" s="37"/>
      <c r="FK106" s="37"/>
    </row>
    <row r="107" spans="1:167" ht="14.5">
      <c r="A107" s="206"/>
      <c r="B107" s="206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EO107" s="206"/>
      <c r="EP107" s="206"/>
      <c r="EQ107" s="37"/>
      <c r="ER107" s="37"/>
      <c r="ES107" s="37"/>
      <c r="ET107" s="37"/>
      <c r="EU107" s="37"/>
      <c r="EV107" s="37"/>
      <c r="EW107" s="37"/>
      <c r="EX107" s="37"/>
      <c r="EY107" s="37"/>
      <c r="EZ107" s="37"/>
      <c r="FA107" s="37"/>
      <c r="FB107" s="37"/>
      <c r="FC107" s="37"/>
      <c r="FD107" s="37"/>
      <c r="FE107" s="37"/>
      <c r="FF107" s="37"/>
      <c r="FG107" s="37"/>
      <c r="FH107" s="37"/>
      <c r="FI107" s="37"/>
      <c r="FJ107" s="37"/>
      <c r="FK107" s="37"/>
    </row>
    <row r="108" spans="1:167" ht="14.5">
      <c r="A108" s="206"/>
      <c r="B108" s="206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EO108" s="206"/>
      <c r="EP108" s="206"/>
      <c r="EQ108" s="37"/>
      <c r="ER108" s="37"/>
      <c r="ES108" s="37"/>
      <c r="ET108" s="37"/>
      <c r="EU108" s="37"/>
      <c r="EV108" s="37"/>
      <c r="EW108" s="37"/>
      <c r="EX108" s="37"/>
      <c r="EY108" s="37"/>
      <c r="EZ108" s="37"/>
      <c r="FA108" s="37"/>
      <c r="FB108" s="37"/>
      <c r="FC108" s="37"/>
      <c r="FD108" s="37"/>
      <c r="FE108" s="37"/>
      <c r="FF108" s="37"/>
      <c r="FG108" s="37"/>
      <c r="FH108" s="37"/>
      <c r="FI108" s="37"/>
      <c r="FJ108" s="37"/>
      <c r="FK108" s="37"/>
    </row>
    <row r="109" spans="1:167" ht="14.5">
      <c r="A109" s="206"/>
      <c r="B109" s="206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EO109" s="206"/>
      <c r="EP109" s="206"/>
      <c r="EQ109" s="37"/>
      <c r="ER109" s="37"/>
      <c r="ES109" s="37"/>
      <c r="ET109" s="37"/>
      <c r="EU109" s="37"/>
      <c r="EV109" s="37"/>
      <c r="EW109" s="37"/>
      <c r="EX109" s="37"/>
      <c r="EY109" s="37"/>
      <c r="EZ109" s="37"/>
      <c r="FA109" s="37"/>
      <c r="FB109" s="37"/>
      <c r="FC109" s="37"/>
      <c r="FD109" s="37"/>
      <c r="FE109" s="37"/>
      <c r="FF109" s="37"/>
      <c r="FG109" s="37"/>
      <c r="FH109" s="37"/>
      <c r="FI109" s="37"/>
      <c r="FJ109" s="37"/>
      <c r="FK109" s="37"/>
    </row>
    <row r="110" spans="1:167" ht="14.5">
      <c r="A110" s="206"/>
      <c r="B110" s="206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EO110" s="206"/>
      <c r="EP110" s="206"/>
      <c r="EQ110" s="37"/>
      <c r="ER110" s="37"/>
      <c r="ES110" s="37"/>
      <c r="ET110" s="37"/>
      <c r="EU110" s="37"/>
      <c r="EV110" s="37"/>
      <c r="EW110" s="37"/>
      <c r="EX110" s="37"/>
      <c r="EY110" s="37"/>
      <c r="EZ110" s="37"/>
      <c r="FA110" s="37"/>
      <c r="FB110" s="37"/>
      <c r="FC110" s="37"/>
      <c r="FD110" s="37"/>
      <c r="FE110" s="37"/>
      <c r="FF110" s="37"/>
      <c r="FG110" s="37"/>
      <c r="FH110" s="37"/>
      <c r="FI110" s="37"/>
      <c r="FJ110" s="37"/>
      <c r="FK110" s="37"/>
    </row>
    <row r="111" spans="1:167" ht="14.5">
      <c r="A111" s="206"/>
      <c r="B111" s="206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4.5">
      <c r="A112" s="206"/>
      <c r="B112" s="206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4.5">
      <c r="A113" s="206"/>
      <c r="B113" s="206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4.5">
      <c r="A114" s="206"/>
      <c r="B114" s="206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4.5">
      <c r="A115" s="206"/>
      <c r="B115" s="206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4.5">
      <c r="A116" s="206"/>
      <c r="B116" s="206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4.5">
      <c r="A117" s="206"/>
      <c r="B117" s="206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4.5">
      <c r="A118" s="206"/>
      <c r="B118" s="206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4.5">
      <c r="A119" s="206"/>
      <c r="B119" s="206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4.5">
      <c r="A120" s="206"/>
      <c r="B120" s="206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4.5">
      <c r="A121" s="206"/>
      <c r="B121" s="206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4.5">
      <c r="A122" s="206"/>
      <c r="B122" s="206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4.5">
      <c r="A123" s="206"/>
      <c r="B123" s="206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4.5">
      <c r="A124" s="206"/>
      <c r="B124" s="206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4.5">
      <c r="A125" s="206"/>
      <c r="B125" s="206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4.5">
      <c r="A126" s="206"/>
      <c r="B126" s="206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4.5">
      <c r="A127" s="206"/>
      <c r="B127" s="206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4.5">
      <c r="A128" s="206"/>
      <c r="B128" s="206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4.5">
      <c r="A129" s="206"/>
      <c r="B129" s="206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4.5">
      <c r="A130" s="206"/>
      <c r="B130" s="206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4.5">
      <c r="A131" s="206"/>
      <c r="B131" s="206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4.5">
      <c r="A132" s="206"/>
      <c r="B132" s="206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4.5">
      <c r="A133" s="206"/>
      <c r="B133" s="206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4.5">
      <c r="A134" s="206"/>
      <c r="B134" s="206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4.5">
      <c r="A135" s="206"/>
      <c r="B135" s="206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4.5">
      <c r="A136" s="206"/>
      <c r="B136" s="206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4.5">
      <c r="A137" s="206"/>
      <c r="B137" s="206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4.5">
      <c r="A138" s="206"/>
      <c r="B138" s="206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4.5">
      <c r="A139" s="206"/>
      <c r="B139" s="206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4.5">
      <c r="A140" s="206"/>
      <c r="B140" s="206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4.5">
      <c r="A141" s="206"/>
      <c r="B141" s="206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4.5">
      <c r="A142" s="206"/>
      <c r="B142" s="206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4.5">
      <c r="A143" s="206"/>
      <c r="B143" s="206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4.5">
      <c r="A144" s="206"/>
      <c r="B144" s="206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4.5">
      <c r="A145" s="206"/>
      <c r="B145" s="206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4.5">
      <c r="A146" s="206"/>
      <c r="B146" s="206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4.5">
      <c r="A147" s="206"/>
      <c r="B147" s="206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4.5">
      <c r="A148" s="206"/>
      <c r="B148" s="206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4.5">
      <c r="A149" s="206"/>
      <c r="B149" s="206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4.5">
      <c r="A150" s="206"/>
      <c r="B150" s="206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4.5">
      <c r="A151" s="206"/>
      <c r="B151" s="206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4.5">
      <c r="A152" s="206"/>
      <c r="B152" s="206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4.5">
      <c r="A153" s="206"/>
      <c r="B153" s="206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4.5">
      <c r="A154" s="206"/>
      <c r="B154" s="206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4.5">
      <c r="A155" s="206"/>
      <c r="B155" s="206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4.5">
      <c r="A156" s="206"/>
      <c r="B156" s="206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4.5">
      <c r="A157" s="206"/>
      <c r="B157" s="206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4.5">
      <c r="A158" s="206"/>
      <c r="B158" s="206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4.5">
      <c r="A159" s="206"/>
      <c r="B159" s="206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4.5">
      <c r="A160" s="206"/>
      <c r="B160" s="206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4.5">
      <c r="A161" s="206"/>
      <c r="B161" s="206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4.5">
      <c r="A162" s="206"/>
      <c r="B162" s="206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  <row r="163" spans="1:23" ht="14.5">
      <c r="A163" s="206"/>
      <c r="B163" s="206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</row>
    <row r="164" spans="1:23" ht="14.5">
      <c r="A164" s="206"/>
      <c r="B164" s="206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</row>
    <row r="165" spans="1:23" ht="14.5">
      <c r="A165" s="206"/>
      <c r="B165" s="206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</row>
    <row r="166" spans="1:23" ht="14.5">
      <c r="A166" s="206"/>
      <c r="B166" s="206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</row>
    <row r="167" spans="1:23" ht="14.5">
      <c r="A167" s="206"/>
      <c r="B167" s="206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</row>
    <row r="168" spans="1:23" ht="14.5">
      <c r="A168" s="206"/>
      <c r="B168" s="206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</row>
  </sheetData>
  <mergeCells count="361">
    <mergeCell ref="EO106:EP106"/>
    <mergeCell ref="EO107:EP107"/>
    <mergeCell ref="EO108:EP108"/>
    <mergeCell ref="EO109:EP109"/>
    <mergeCell ref="EO110:EP110"/>
    <mergeCell ref="EO100:EP100"/>
    <mergeCell ref="EO101:EP101"/>
    <mergeCell ref="EO102:EP102"/>
    <mergeCell ref="EO103:EP103"/>
    <mergeCell ref="EO104:EP104"/>
    <mergeCell ref="EO105:EP105"/>
    <mergeCell ref="EO94:EP94"/>
    <mergeCell ref="EO95:EP95"/>
    <mergeCell ref="EO96:EP96"/>
    <mergeCell ref="EO97:EP97"/>
    <mergeCell ref="EO98:EP98"/>
    <mergeCell ref="EO99:EP99"/>
    <mergeCell ref="EO88:EP88"/>
    <mergeCell ref="EO89:EP89"/>
    <mergeCell ref="EO90:EP90"/>
    <mergeCell ref="EO91:EP91"/>
    <mergeCell ref="EO92:EP92"/>
    <mergeCell ref="EO93:EP93"/>
    <mergeCell ref="EO82:EP82"/>
    <mergeCell ref="EO83:EP83"/>
    <mergeCell ref="EO84:EP84"/>
    <mergeCell ref="EO85:EP85"/>
    <mergeCell ref="EO86:EP86"/>
    <mergeCell ref="EO87:EP87"/>
    <mergeCell ref="EO76:EP76"/>
    <mergeCell ref="EO77:EP77"/>
    <mergeCell ref="EO78:EP78"/>
    <mergeCell ref="EO79:EP79"/>
    <mergeCell ref="EO80:EP80"/>
    <mergeCell ref="EO81:EP81"/>
    <mergeCell ref="EO70:EP70"/>
    <mergeCell ref="EO71:EP71"/>
    <mergeCell ref="EO72:EP72"/>
    <mergeCell ref="EO73:EP73"/>
    <mergeCell ref="EO74:EP74"/>
    <mergeCell ref="EO75:EP75"/>
    <mergeCell ref="EO64:EP64"/>
    <mergeCell ref="EO65:EP65"/>
    <mergeCell ref="EO66:EP66"/>
    <mergeCell ref="EO67:EP67"/>
    <mergeCell ref="EO68:EP68"/>
    <mergeCell ref="EO69:EP69"/>
    <mergeCell ref="EO12:EP12"/>
    <mergeCell ref="EO25:EP25"/>
    <mergeCell ref="EO37:EP37"/>
    <mergeCell ref="EO38:EP38"/>
    <mergeCell ref="EO51:EP51"/>
    <mergeCell ref="EO63:EP63"/>
    <mergeCell ref="EO6:EP6"/>
    <mergeCell ref="EO7:EP7"/>
    <mergeCell ref="EO8:EP8"/>
    <mergeCell ref="EO9:EP9"/>
    <mergeCell ref="EO10:EP10"/>
    <mergeCell ref="EO11:EP11"/>
    <mergeCell ref="DQ77:DR77"/>
    <mergeCell ref="DQ78:DR78"/>
    <mergeCell ref="DQ79:DR79"/>
    <mergeCell ref="DQ80:DR80"/>
    <mergeCell ref="DQ81:DR81"/>
    <mergeCell ref="EO1:EP1"/>
    <mergeCell ref="EO2:EP2"/>
    <mergeCell ref="EO3:EP3"/>
    <mergeCell ref="EO4:EP4"/>
    <mergeCell ref="EO5:EP5"/>
    <mergeCell ref="DQ71:DR71"/>
    <mergeCell ref="DQ72:DR72"/>
    <mergeCell ref="DQ73:DR73"/>
    <mergeCell ref="DQ74:DR74"/>
    <mergeCell ref="DQ75:DR75"/>
    <mergeCell ref="DQ76:DR76"/>
    <mergeCell ref="DQ65:DR65"/>
    <mergeCell ref="DQ66:DR66"/>
    <mergeCell ref="DQ67:DR67"/>
    <mergeCell ref="DQ68:DR68"/>
    <mergeCell ref="DQ69:DR69"/>
    <mergeCell ref="DQ70:DR70"/>
    <mergeCell ref="DQ25:DR25"/>
    <mergeCell ref="DQ37:DR37"/>
    <mergeCell ref="DQ38:DR38"/>
    <mergeCell ref="DQ51:DR51"/>
    <mergeCell ref="DQ63:DR63"/>
    <mergeCell ref="DQ64:DR64"/>
    <mergeCell ref="DQ7:DR7"/>
    <mergeCell ref="DQ8:DR8"/>
    <mergeCell ref="DQ9:DR9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CS76:CT76"/>
    <mergeCell ref="CS77:CT77"/>
    <mergeCell ref="CS78:CT78"/>
    <mergeCell ref="CS64:CT64"/>
    <mergeCell ref="CS65:CT65"/>
    <mergeCell ref="CS66:CT66"/>
    <mergeCell ref="CS67:CT67"/>
    <mergeCell ref="CS68:CT68"/>
    <mergeCell ref="CS69:CT69"/>
    <mergeCell ref="CS12:CT12"/>
    <mergeCell ref="CS25:CT25"/>
    <mergeCell ref="CS37:CT37"/>
    <mergeCell ref="CS38:CT38"/>
    <mergeCell ref="CS51:CT51"/>
    <mergeCell ref="CS63:CT63"/>
    <mergeCell ref="CS6:CT6"/>
    <mergeCell ref="CS7:CT7"/>
    <mergeCell ref="CS8:CT8"/>
    <mergeCell ref="CS79:CT79"/>
    <mergeCell ref="CS80:CT80"/>
    <mergeCell ref="CS81:CT81"/>
    <mergeCell ref="CS70:CT70"/>
    <mergeCell ref="CS71:CT71"/>
    <mergeCell ref="CS72:CT72"/>
    <mergeCell ref="CS73:CT73"/>
    <mergeCell ref="CS74:CT74"/>
    <mergeCell ref="CS75:CT75"/>
    <mergeCell ref="CS9:CT9"/>
    <mergeCell ref="CS10:CT10"/>
    <mergeCell ref="CS11:CT11"/>
    <mergeCell ref="BU77:BV77"/>
    <mergeCell ref="BU78:BV78"/>
    <mergeCell ref="BU79:BV79"/>
    <mergeCell ref="BU80:BV80"/>
    <mergeCell ref="BU81:BV81"/>
    <mergeCell ref="CS1:CT1"/>
    <mergeCell ref="CS2:CT2"/>
    <mergeCell ref="CS3:CT3"/>
    <mergeCell ref="CS4:CT4"/>
    <mergeCell ref="CS5:CT5"/>
    <mergeCell ref="BU71:BV71"/>
    <mergeCell ref="BU72:BV72"/>
    <mergeCell ref="BU73:BV73"/>
    <mergeCell ref="BU74:BV74"/>
    <mergeCell ref="BU75:BV75"/>
    <mergeCell ref="BU76:BV76"/>
    <mergeCell ref="BU65:BV65"/>
    <mergeCell ref="BU66:BV66"/>
    <mergeCell ref="BU67:BV67"/>
    <mergeCell ref="BU68:BV68"/>
    <mergeCell ref="BU69:BV69"/>
    <mergeCell ref="BU70:BV70"/>
    <mergeCell ref="BU25:BV25"/>
    <mergeCell ref="BU37:BV37"/>
    <mergeCell ref="BU38:BV38"/>
    <mergeCell ref="BU51:BV51"/>
    <mergeCell ref="BU63:BV63"/>
    <mergeCell ref="BU64:BV64"/>
    <mergeCell ref="BU7:BV7"/>
    <mergeCell ref="BU8:BV8"/>
    <mergeCell ref="BU9:BV9"/>
    <mergeCell ref="BU10:BV10"/>
    <mergeCell ref="BU11:BV11"/>
    <mergeCell ref="BU12:BV12"/>
    <mergeCell ref="AW78:AX78"/>
    <mergeCell ref="AW79:AX79"/>
    <mergeCell ref="AW80:AX80"/>
    <mergeCell ref="AW81:AX81"/>
    <mergeCell ref="BU1:BV1"/>
    <mergeCell ref="BU2:BV2"/>
    <mergeCell ref="BU3:BV3"/>
    <mergeCell ref="BU4:BV4"/>
    <mergeCell ref="BU5:BV5"/>
    <mergeCell ref="BU6:BV6"/>
    <mergeCell ref="AW72:AX72"/>
    <mergeCell ref="AW73:AX73"/>
    <mergeCell ref="AW74:AX74"/>
    <mergeCell ref="AW75:AX75"/>
    <mergeCell ref="AW76:AX76"/>
    <mergeCell ref="AW77:AX77"/>
    <mergeCell ref="AW66:AX66"/>
    <mergeCell ref="AW67:AX67"/>
    <mergeCell ref="AW68:AX68"/>
    <mergeCell ref="AW69:AX69"/>
    <mergeCell ref="AW70:AX70"/>
    <mergeCell ref="AW71:AX71"/>
    <mergeCell ref="AW37:AX37"/>
    <mergeCell ref="AW38:AX38"/>
    <mergeCell ref="AW51:AX51"/>
    <mergeCell ref="AW63:AX63"/>
    <mergeCell ref="AW64:AX64"/>
    <mergeCell ref="AW65:AX65"/>
    <mergeCell ref="AW8:AX8"/>
    <mergeCell ref="AW9:AX9"/>
    <mergeCell ref="AW10:AX10"/>
    <mergeCell ref="AW11:AX11"/>
    <mergeCell ref="AW12:AX12"/>
    <mergeCell ref="AW25:AX25"/>
    <mergeCell ref="Y79:Z79"/>
    <mergeCell ref="Y80:Z80"/>
    <mergeCell ref="Y81:Z81"/>
    <mergeCell ref="AW1:AX1"/>
    <mergeCell ref="AW2:AX2"/>
    <mergeCell ref="AW3:AX3"/>
    <mergeCell ref="AW4:AX4"/>
    <mergeCell ref="AW5:AX5"/>
    <mergeCell ref="AW6:AX6"/>
    <mergeCell ref="AW7:AX7"/>
    <mergeCell ref="Y73:Z73"/>
    <mergeCell ref="Y74:Z74"/>
    <mergeCell ref="Y75:Z75"/>
    <mergeCell ref="Y76:Z76"/>
    <mergeCell ref="Y77:Z77"/>
    <mergeCell ref="Y78:Z78"/>
    <mergeCell ref="Y67:Z67"/>
    <mergeCell ref="Y68:Z68"/>
    <mergeCell ref="Y69:Z69"/>
    <mergeCell ref="Y70:Z70"/>
    <mergeCell ref="Y71:Z71"/>
    <mergeCell ref="Y72:Z72"/>
    <mergeCell ref="Y38:Z38"/>
    <mergeCell ref="Y51:Z51"/>
    <mergeCell ref="Y63:Z63"/>
    <mergeCell ref="Y64:Z64"/>
    <mergeCell ref="Y65:Z65"/>
    <mergeCell ref="Y66:Z66"/>
    <mergeCell ref="Y9:Z9"/>
    <mergeCell ref="Y10:Z10"/>
    <mergeCell ref="Y11:Z11"/>
    <mergeCell ref="Y12:Z12"/>
    <mergeCell ref="Y25:Z25"/>
    <mergeCell ref="Y37:Z37"/>
    <mergeCell ref="A167:B167"/>
    <mergeCell ref="A168:B168"/>
    <mergeCell ref="Y1:Z1"/>
    <mergeCell ref="Y2:Z2"/>
    <mergeCell ref="Y3:Z3"/>
    <mergeCell ref="Y4:Z4"/>
    <mergeCell ref="Y5:Z5"/>
    <mergeCell ref="Y6:Z6"/>
    <mergeCell ref="Y7:Z7"/>
    <mergeCell ref="Y8:Z8"/>
    <mergeCell ref="A161:B161"/>
    <mergeCell ref="A162:B162"/>
    <mergeCell ref="A163:B163"/>
    <mergeCell ref="A164:B164"/>
    <mergeCell ref="A165:B165"/>
    <mergeCell ref="A166:B166"/>
    <mergeCell ref="A155:B155"/>
    <mergeCell ref="A156:B156"/>
    <mergeCell ref="A157:B157"/>
    <mergeCell ref="A158:B158"/>
    <mergeCell ref="A159:B159"/>
    <mergeCell ref="A160:B160"/>
    <mergeCell ref="A149:B149"/>
    <mergeCell ref="A150:B150"/>
    <mergeCell ref="A151:B151"/>
    <mergeCell ref="A152:B152"/>
    <mergeCell ref="A153:B153"/>
    <mergeCell ref="A154:B154"/>
    <mergeCell ref="A143:B143"/>
    <mergeCell ref="A144:B144"/>
    <mergeCell ref="A145:B145"/>
    <mergeCell ref="A146:B146"/>
    <mergeCell ref="A147:B147"/>
    <mergeCell ref="A148:B148"/>
    <mergeCell ref="A137:B137"/>
    <mergeCell ref="A138:B138"/>
    <mergeCell ref="A139:B139"/>
    <mergeCell ref="A140:B140"/>
    <mergeCell ref="A141:B141"/>
    <mergeCell ref="A142:B142"/>
    <mergeCell ref="A131:B131"/>
    <mergeCell ref="A132:B132"/>
    <mergeCell ref="A133:B133"/>
    <mergeCell ref="A134:B134"/>
    <mergeCell ref="A135:B135"/>
    <mergeCell ref="A136:B136"/>
    <mergeCell ref="A125:B125"/>
    <mergeCell ref="A126:B126"/>
    <mergeCell ref="A127:B127"/>
    <mergeCell ref="A128:B128"/>
    <mergeCell ref="A129:B129"/>
    <mergeCell ref="A130:B130"/>
    <mergeCell ref="A119:B119"/>
    <mergeCell ref="A120:B120"/>
    <mergeCell ref="A121:B121"/>
    <mergeCell ref="A122:B122"/>
    <mergeCell ref="A123:B123"/>
    <mergeCell ref="A124:B124"/>
    <mergeCell ref="A113:B113"/>
    <mergeCell ref="A114:B114"/>
    <mergeCell ref="A115:B115"/>
    <mergeCell ref="A116:B116"/>
    <mergeCell ref="A117:B117"/>
    <mergeCell ref="A118:B118"/>
    <mergeCell ref="A107:B107"/>
    <mergeCell ref="A108:B108"/>
    <mergeCell ref="A109:B109"/>
    <mergeCell ref="A110:B110"/>
    <mergeCell ref="A111:B111"/>
    <mergeCell ref="A112:B112"/>
    <mergeCell ref="A101:B101"/>
    <mergeCell ref="A102:B102"/>
    <mergeCell ref="A103:B103"/>
    <mergeCell ref="A104:B104"/>
    <mergeCell ref="A105:B105"/>
    <mergeCell ref="A106:B106"/>
    <mergeCell ref="A95:B95"/>
    <mergeCell ref="A96:B96"/>
    <mergeCell ref="A97:B97"/>
    <mergeCell ref="A98:B98"/>
    <mergeCell ref="A99:B99"/>
    <mergeCell ref="A100:B100"/>
    <mergeCell ref="A89:B89"/>
    <mergeCell ref="A90:B90"/>
    <mergeCell ref="A91:B91"/>
    <mergeCell ref="A92:B92"/>
    <mergeCell ref="A93:B93"/>
    <mergeCell ref="A94:B94"/>
    <mergeCell ref="A83:B83"/>
    <mergeCell ref="A84:B84"/>
    <mergeCell ref="A85:B85"/>
    <mergeCell ref="A86:B86"/>
    <mergeCell ref="A87:B87"/>
    <mergeCell ref="A88:B88"/>
    <mergeCell ref="A77:B77"/>
    <mergeCell ref="A78:B78"/>
    <mergeCell ref="A79:B79"/>
    <mergeCell ref="A80:B80"/>
    <mergeCell ref="A81:B81"/>
    <mergeCell ref="A82:B82"/>
    <mergeCell ref="A71:B71"/>
    <mergeCell ref="A72:B72"/>
    <mergeCell ref="A73:B73"/>
    <mergeCell ref="A74:B74"/>
    <mergeCell ref="A75:B75"/>
    <mergeCell ref="A76:B76"/>
    <mergeCell ref="A65:B65"/>
    <mergeCell ref="A66:B66"/>
    <mergeCell ref="A67:B67"/>
    <mergeCell ref="A68:B68"/>
    <mergeCell ref="A69:B69"/>
    <mergeCell ref="A70:B70"/>
    <mergeCell ref="A25:B25"/>
    <mergeCell ref="A37:B37"/>
    <mergeCell ref="A38:B38"/>
    <mergeCell ref="A51:B51"/>
    <mergeCell ref="A63:B63"/>
    <mergeCell ref="A64:B64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22C0F-F34A-421B-A20F-0A250BE89959}">
  <dimension ref="A1:FK168"/>
  <sheetViews>
    <sheetView workbookViewId="0">
      <selection activeCell="EO54" sqref="EO54"/>
    </sheetView>
  </sheetViews>
  <sheetFormatPr defaultRowHeight="12.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206"/>
      <c r="B1" s="206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06"/>
      <c r="Z1" s="206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06"/>
      <c r="AX1" s="206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06"/>
      <c r="BV1" s="206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06"/>
      <c r="CT1" s="206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06"/>
      <c r="DR1" s="206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06"/>
      <c r="EP1" s="206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4.5">
      <c r="A2" s="206"/>
      <c r="B2" s="206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06"/>
      <c r="Z2" s="206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06"/>
      <c r="AX2" s="206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06"/>
      <c r="BV2" s="206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06"/>
      <c r="CT2" s="206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06"/>
      <c r="DR2" s="206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06"/>
      <c r="EP2" s="206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4.5">
      <c r="A3" s="206"/>
      <c r="B3" s="20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06"/>
      <c r="Z3" s="206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06"/>
      <c r="AX3" s="206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06"/>
      <c r="BV3" s="206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06"/>
      <c r="CT3" s="206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06"/>
      <c r="DR3" s="206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06"/>
      <c r="EP3" s="206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4.5">
      <c r="A4" s="206"/>
      <c r="B4" s="20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06"/>
      <c r="Z4" s="206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06"/>
      <c r="AX4" s="206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06"/>
      <c r="BV4" s="206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06"/>
      <c r="CT4" s="206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06"/>
      <c r="DR4" s="206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06"/>
      <c r="EP4" s="206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07" t="s">
        <v>6</v>
      </c>
      <c r="B5" s="207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07" t="s">
        <v>6</v>
      </c>
      <c r="Z5" s="207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07" t="s">
        <v>6</v>
      </c>
      <c r="AX5" s="207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07" t="s">
        <v>6</v>
      </c>
      <c r="BV5" s="207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07" t="s">
        <v>6</v>
      </c>
      <c r="CT5" s="207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07" t="s">
        <v>6</v>
      </c>
      <c r="DR5" s="207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07" t="s">
        <v>6</v>
      </c>
      <c r="EP5" s="207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06"/>
      <c r="B6" s="206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07"/>
      <c r="Z6" s="207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07"/>
      <c r="AX6" s="207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07"/>
      <c r="BV6" s="207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07"/>
      <c r="CT6" s="207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07"/>
      <c r="DR6" s="207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06"/>
      <c r="EP6" s="206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7.5">
      <c r="A7" s="209" t="s">
        <v>115</v>
      </c>
      <c r="B7" s="209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09" t="s">
        <v>133</v>
      </c>
      <c r="Z7" s="209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09" t="s">
        <v>136</v>
      </c>
      <c r="AX7" s="209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09" t="s">
        <v>137</v>
      </c>
      <c r="BV7" s="209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09" t="s">
        <v>138</v>
      </c>
      <c r="CT7" s="209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09" t="s">
        <v>139</v>
      </c>
      <c r="DR7" s="209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09" t="s">
        <v>140</v>
      </c>
      <c r="EP7" s="209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5">
      <c r="A8" s="209" t="s">
        <v>130</v>
      </c>
      <c r="B8" s="209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09" t="s">
        <v>130</v>
      </c>
      <c r="Z8" s="209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09" t="s">
        <v>130</v>
      </c>
      <c r="AX8" s="209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09" t="s">
        <v>130</v>
      </c>
      <c r="BV8" s="209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09" t="s">
        <v>130</v>
      </c>
      <c r="CT8" s="209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09" t="s">
        <v>130</v>
      </c>
      <c r="DR8" s="209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09" t="s">
        <v>130</v>
      </c>
      <c r="EP8" s="209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9" s="206"/>
      <c r="B9" s="206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06"/>
      <c r="Z9" s="206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06"/>
      <c r="AX9" s="206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06"/>
      <c r="BV9" s="206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06"/>
      <c r="CT9" s="206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06"/>
      <c r="DR9" s="206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06"/>
      <c r="EP9" s="206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4.5">
      <c r="A10" s="206"/>
      <c r="B10" s="206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06"/>
      <c r="Z10" s="206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06"/>
      <c r="AX10" s="206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06"/>
      <c r="BV10" s="206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06"/>
      <c r="CT10" s="206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06"/>
      <c r="DR10" s="206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06"/>
      <c r="EP10" s="206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" thickBot="1">
      <c r="A11" s="206"/>
      <c r="B11" s="206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06"/>
      <c r="Z11" s="206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06"/>
      <c r="AX11" s="206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06"/>
      <c r="BV11" s="206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06"/>
      <c r="CT11" s="206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06"/>
      <c r="DR11" s="206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06"/>
      <c r="EP11" s="206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4.5">
      <c r="A12" s="206"/>
      <c r="B12" s="20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06"/>
      <c r="Z12" s="206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37"/>
      <c r="AS12" s="37"/>
      <c r="AT12" s="37"/>
      <c r="AU12" s="37"/>
      <c r="AW12" s="206"/>
      <c r="AX12" s="206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37"/>
      <c r="BQ12" s="37"/>
      <c r="BR12" s="37"/>
      <c r="BS12" s="37"/>
      <c r="BU12" s="206"/>
      <c r="BV12" s="206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37"/>
      <c r="CO12" s="37"/>
      <c r="CP12" s="37"/>
      <c r="CQ12" s="37"/>
      <c r="CS12" s="206"/>
      <c r="CT12" s="206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37"/>
      <c r="DM12" s="37"/>
      <c r="DN12" s="37"/>
      <c r="DO12" s="37"/>
      <c r="DQ12" s="206"/>
      <c r="DR12" s="206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37"/>
      <c r="EK12" s="37"/>
      <c r="EL12" s="37"/>
      <c r="EM12" s="37"/>
      <c r="EO12" s="206"/>
      <c r="EP12" s="206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91">
      <c r="A13" s="7"/>
      <c r="B13" s="14" t="s">
        <v>131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4" t="s">
        <v>134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4" t="s">
        <v>134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4" t="s">
        <v>134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132.69999999999999</v>
      </c>
      <c r="CP13" s="7">
        <v>135</v>
      </c>
      <c r="CQ13" s="7">
        <v>137.6</v>
      </c>
      <c r="CS13" s="7"/>
      <c r="CT13" s="14" t="s">
        <v>134</v>
      </c>
      <c r="CU13" s="7">
        <v>73.8</v>
      </c>
      <c r="CV13" s="7">
        <v>74.2</v>
      </c>
      <c r="CW13" s="7">
        <v>74.5</v>
      </c>
      <c r="CX13" s="7">
        <v>75</v>
      </c>
      <c r="CY13" s="7">
        <v>75.5</v>
      </c>
      <c r="CZ13" s="7">
        <v>76</v>
      </c>
      <c r="DA13" s="7">
        <v>76.400000000000006</v>
      </c>
      <c r="DB13" s="7">
        <v>76.8</v>
      </c>
      <c r="DC13" s="7">
        <v>77.599999999999994</v>
      </c>
      <c r="DD13" s="7">
        <v>78.7</v>
      </c>
      <c r="DE13" s="7">
        <v>79.400000000000006</v>
      </c>
      <c r="DF13" s="7">
        <v>80.8</v>
      </c>
      <c r="DG13" s="7">
        <v>83</v>
      </c>
      <c r="DH13" s="7">
        <v>85.3</v>
      </c>
      <c r="DI13" s="7">
        <v>88</v>
      </c>
      <c r="DJ13" s="7">
        <v>90.4</v>
      </c>
      <c r="DK13" s="7">
        <v>93</v>
      </c>
      <c r="DL13" s="7">
        <v>94.2</v>
      </c>
      <c r="DM13" s="7">
        <v>95.8</v>
      </c>
      <c r="DN13" s="7">
        <v>97.1</v>
      </c>
      <c r="DO13" s="7">
        <v>97.8</v>
      </c>
      <c r="DQ13" s="7"/>
      <c r="DR13" s="14" t="s">
        <v>134</v>
      </c>
      <c r="DS13" s="7">
        <v>243.2</v>
      </c>
      <c r="DT13" s="7">
        <v>249.6</v>
      </c>
      <c r="DU13" s="7">
        <v>255.4</v>
      </c>
      <c r="DV13" s="7">
        <v>263.10000000000002</v>
      </c>
      <c r="DW13" s="7">
        <v>270.89999999999998</v>
      </c>
      <c r="DX13" s="7">
        <v>277.7</v>
      </c>
      <c r="DY13" s="7">
        <v>285.10000000000002</v>
      </c>
      <c r="DZ13" s="7">
        <v>291.39999999999998</v>
      </c>
      <c r="EA13" s="7">
        <v>301.3</v>
      </c>
      <c r="EB13" s="7">
        <v>310.2</v>
      </c>
      <c r="EC13" s="7">
        <v>316.3</v>
      </c>
      <c r="ED13" s="7">
        <v>320.10000000000002</v>
      </c>
      <c r="EE13" s="7">
        <v>325.10000000000002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4" t="s">
        <v>131</v>
      </c>
      <c r="EQ13" s="7">
        <v>519.29999999999995</v>
      </c>
      <c r="ER13" s="7">
        <v>523.20000000000005</v>
      </c>
      <c r="ES13" s="7">
        <v>531</v>
      </c>
      <c r="ET13" s="7">
        <v>538</v>
      </c>
      <c r="EU13" s="7">
        <v>550.79999999999995</v>
      </c>
      <c r="EV13" s="7">
        <v>565.5</v>
      </c>
      <c r="EW13" s="7">
        <v>578.70000000000005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649.20000000000005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spans="1:167" ht="14.5">
      <c r="A14" s="37"/>
      <c r="B14" s="19" t="s">
        <v>118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19" t="s">
        <v>118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19" t="s">
        <v>118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19" t="s">
        <v>118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19" t="s">
        <v>118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19" t="s">
        <v>118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19" t="s">
        <v>118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4.5">
      <c r="A15" s="37"/>
      <c r="B15" s="36" t="s">
        <v>119</v>
      </c>
      <c r="C15" s="37">
        <v>37.9</v>
      </c>
      <c r="D15" s="37">
        <v>37.299999999999997</v>
      </c>
      <c r="E15" s="37">
        <v>36.700000000000003</v>
      </c>
      <c r="F15" s="37">
        <v>36.200000000000003</v>
      </c>
      <c r="G15" s="37">
        <v>35.6</v>
      </c>
      <c r="H15" s="37">
        <v>35.1</v>
      </c>
      <c r="I15" s="37">
        <v>34.6</v>
      </c>
      <c r="J15" s="37">
        <v>34</v>
      </c>
      <c r="K15" s="37">
        <v>33.5</v>
      </c>
      <c r="L15" s="37">
        <v>33</v>
      </c>
      <c r="M15" s="37">
        <v>32.5</v>
      </c>
      <c r="N15" s="37">
        <v>32</v>
      </c>
      <c r="O15" s="37">
        <v>31.5</v>
      </c>
      <c r="P15" s="37">
        <v>31</v>
      </c>
      <c r="Q15" s="37">
        <v>30.6</v>
      </c>
      <c r="R15" s="37">
        <v>30.1</v>
      </c>
      <c r="S15" s="37">
        <v>29.6</v>
      </c>
      <c r="T15" s="37">
        <v>29.2</v>
      </c>
      <c r="U15" s="37">
        <v>28.7</v>
      </c>
      <c r="V15" s="37">
        <v>28.3</v>
      </c>
      <c r="W15" s="37">
        <v>27.8</v>
      </c>
      <c r="Y15" s="37"/>
      <c r="Z15" s="21" t="s">
        <v>119</v>
      </c>
      <c r="AA15" s="37">
        <v>324.5</v>
      </c>
      <c r="AB15" s="37">
        <v>322.2</v>
      </c>
      <c r="AC15" s="37">
        <v>320</v>
      </c>
      <c r="AD15" s="37">
        <v>317.7</v>
      </c>
      <c r="AE15" s="37">
        <v>315.5</v>
      </c>
      <c r="AF15" s="37">
        <v>313.2</v>
      </c>
      <c r="AG15" s="37">
        <v>311</v>
      </c>
      <c r="AH15" s="37">
        <v>308.8</v>
      </c>
      <c r="AI15" s="37">
        <v>306.60000000000002</v>
      </c>
      <c r="AJ15" s="37">
        <v>304.39999999999998</v>
      </c>
      <c r="AK15" s="37">
        <v>302.3</v>
      </c>
      <c r="AL15" s="37">
        <v>300.10000000000002</v>
      </c>
      <c r="AM15" s="37">
        <v>298</v>
      </c>
      <c r="AN15" s="37">
        <v>295.89999999999998</v>
      </c>
      <c r="AO15" s="37">
        <v>293.8</v>
      </c>
      <c r="AP15" s="37">
        <v>291.7</v>
      </c>
      <c r="AQ15" s="37">
        <v>289.60000000000002</v>
      </c>
      <c r="AR15" s="37">
        <v>287.5</v>
      </c>
      <c r="AS15" s="37">
        <v>285.39999999999998</v>
      </c>
      <c r="AT15" s="37">
        <v>283.39999999999998</v>
      </c>
      <c r="AU15" s="37">
        <v>281.3</v>
      </c>
      <c r="AW15" s="37"/>
      <c r="AX15" s="21" t="s">
        <v>119</v>
      </c>
      <c r="AY15" s="37">
        <v>268.10000000000002</v>
      </c>
      <c r="AZ15" s="37">
        <v>265.8</v>
      </c>
      <c r="BA15" s="37">
        <v>263.5</v>
      </c>
      <c r="BB15" s="37">
        <v>261.3</v>
      </c>
      <c r="BC15" s="37">
        <v>259.10000000000002</v>
      </c>
      <c r="BD15" s="37">
        <v>256.89999999999998</v>
      </c>
      <c r="BE15" s="37">
        <v>254.7</v>
      </c>
      <c r="BF15" s="37">
        <v>252.5</v>
      </c>
      <c r="BG15" s="37">
        <v>250.3</v>
      </c>
      <c r="BH15" s="37">
        <v>248.2</v>
      </c>
      <c r="BI15" s="37">
        <v>246</v>
      </c>
      <c r="BJ15" s="37">
        <v>243.9</v>
      </c>
      <c r="BK15" s="37">
        <v>241.8</v>
      </c>
      <c r="BL15" s="37">
        <v>239.7</v>
      </c>
      <c r="BM15" s="37">
        <v>237.6</v>
      </c>
      <c r="BN15" s="37">
        <v>235.5</v>
      </c>
      <c r="BO15" s="37">
        <v>233.4</v>
      </c>
      <c r="BP15" s="37">
        <v>231.4</v>
      </c>
      <c r="BQ15" s="37">
        <v>229.4</v>
      </c>
      <c r="BR15" s="37">
        <v>227.4</v>
      </c>
      <c r="BS15" s="37">
        <v>225.4</v>
      </c>
      <c r="BU15" s="37"/>
      <c r="BV15" s="21" t="s">
        <v>119</v>
      </c>
      <c r="BW15" s="37">
        <v>16.3</v>
      </c>
      <c r="BX15" s="37">
        <v>15.9</v>
      </c>
      <c r="BY15" s="37">
        <v>15.4</v>
      </c>
      <c r="BZ15" s="37">
        <v>15</v>
      </c>
      <c r="CA15" s="37">
        <v>14.6</v>
      </c>
      <c r="CB15" s="37">
        <v>14.2</v>
      </c>
      <c r="CC15" s="37">
        <v>13.8</v>
      </c>
      <c r="CD15" s="37">
        <v>13.4</v>
      </c>
      <c r="CE15" s="37">
        <v>13</v>
      </c>
      <c r="CF15" s="37">
        <v>12.7</v>
      </c>
      <c r="CG15" s="37">
        <v>12.4</v>
      </c>
      <c r="CH15" s="37">
        <v>12</v>
      </c>
      <c r="CI15" s="37">
        <v>11.7</v>
      </c>
      <c r="CJ15" s="37">
        <v>11.3</v>
      </c>
      <c r="CK15" s="37">
        <v>11</v>
      </c>
      <c r="CL15" s="37">
        <v>10.7</v>
      </c>
      <c r="CM15" s="37">
        <v>10.4</v>
      </c>
      <c r="CN15" s="37">
        <v>10.1</v>
      </c>
      <c r="CO15" s="37">
        <v>9.8000000000000007</v>
      </c>
      <c r="CP15" s="37">
        <v>9.5</v>
      </c>
      <c r="CQ15" s="37">
        <v>9.1999999999999993</v>
      </c>
      <c r="CS15" s="37"/>
      <c r="CT15" s="21" t="s">
        <v>119</v>
      </c>
      <c r="CU15" s="37">
        <v>10.199999999999999</v>
      </c>
      <c r="CV15" s="37">
        <v>10</v>
      </c>
      <c r="CW15" s="37">
        <v>9.8000000000000007</v>
      </c>
      <c r="CX15" s="37">
        <v>9.6</v>
      </c>
      <c r="CY15" s="37">
        <v>9.4</v>
      </c>
      <c r="CZ15" s="37">
        <v>9.1999999999999993</v>
      </c>
      <c r="DA15" s="37">
        <v>9</v>
      </c>
      <c r="DB15" s="37">
        <v>8.8000000000000007</v>
      </c>
      <c r="DC15" s="37">
        <v>8.6</v>
      </c>
      <c r="DD15" s="37">
        <v>8.4</v>
      </c>
      <c r="DE15" s="37">
        <v>8.1999999999999993</v>
      </c>
      <c r="DF15" s="37">
        <v>8.1</v>
      </c>
      <c r="DG15" s="37">
        <v>7.9</v>
      </c>
      <c r="DH15" s="37">
        <v>7.7</v>
      </c>
      <c r="DI15" s="37">
        <v>7.5</v>
      </c>
      <c r="DJ15" s="37">
        <v>7.4</v>
      </c>
      <c r="DK15" s="37">
        <v>7.2</v>
      </c>
      <c r="DL15" s="37">
        <v>7.1</v>
      </c>
      <c r="DM15" s="37">
        <v>6.9</v>
      </c>
      <c r="DN15" s="37">
        <v>6.8</v>
      </c>
      <c r="DO15" s="37">
        <v>6.6</v>
      </c>
      <c r="DQ15" s="37"/>
      <c r="DR15" s="21" t="s">
        <v>119</v>
      </c>
      <c r="DS15" s="37">
        <v>18.2</v>
      </c>
      <c r="DT15" s="37">
        <v>17.899999999999999</v>
      </c>
      <c r="DU15" s="37">
        <v>17.600000000000001</v>
      </c>
      <c r="DV15" s="37">
        <v>17.3</v>
      </c>
      <c r="DW15" s="37">
        <v>17</v>
      </c>
      <c r="DX15" s="37">
        <v>16.7</v>
      </c>
      <c r="DY15" s="37">
        <v>16.399999999999999</v>
      </c>
      <c r="DZ15" s="37">
        <v>16.100000000000001</v>
      </c>
      <c r="EA15" s="37">
        <v>15.9</v>
      </c>
      <c r="EB15" s="37">
        <v>15.6</v>
      </c>
      <c r="EC15" s="37">
        <v>15.3</v>
      </c>
      <c r="ED15" s="37">
        <v>15.1</v>
      </c>
      <c r="EE15" s="37">
        <v>14.8</v>
      </c>
      <c r="EF15" s="37">
        <v>14.5</v>
      </c>
      <c r="EG15" s="37">
        <v>14.3</v>
      </c>
      <c r="EH15" s="37">
        <v>14</v>
      </c>
      <c r="EI15" s="37">
        <v>13.8</v>
      </c>
      <c r="EJ15" s="37">
        <v>13.6</v>
      </c>
      <c r="EK15" s="37">
        <v>13.3</v>
      </c>
      <c r="EL15" s="37">
        <v>13.1</v>
      </c>
      <c r="EM15" s="37">
        <v>12.9</v>
      </c>
      <c r="EO15" s="37"/>
      <c r="EP15" s="36" t="s">
        <v>119</v>
      </c>
      <c r="EQ15" s="37">
        <v>27.8</v>
      </c>
      <c r="ER15" s="37">
        <v>27.2</v>
      </c>
      <c r="ES15" s="37">
        <v>26.6</v>
      </c>
      <c r="ET15" s="37">
        <v>26</v>
      </c>
      <c r="EU15" s="37">
        <v>25.6</v>
      </c>
      <c r="EV15" s="37">
        <v>25.1</v>
      </c>
      <c r="EW15" s="37">
        <v>24.6</v>
      </c>
      <c r="EX15" s="37">
        <v>24.1</v>
      </c>
      <c r="EY15" s="37">
        <v>23.6</v>
      </c>
      <c r="EZ15" s="37">
        <v>23.1</v>
      </c>
      <c r="FA15" s="37">
        <v>22.6</v>
      </c>
      <c r="FB15" s="37">
        <v>22.1</v>
      </c>
      <c r="FC15" s="37">
        <v>21.6</v>
      </c>
      <c r="FD15" s="37">
        <v>21.2</v>
      </c>
      <c r="FE15" s="37">
        <v>20.7</v>
      </c>
      <c r="FF15" s="37">
        <v>20.3</v>
      </c>
      <c r="FG15" s="37">
        <v>19.8</v>
      </c>
      <c r="FH15" s="37">
        <v>19.399999999999999</v>
      </c>
      <c r="FI15" s="37">
        <v>19</v>
      </c>
      <c r="FJ15" s="37">
        <v>18.5</v>
      </c>
      <c r="FK15" s="37">
        <v>18.100000000000001</v>
      </c>
    </row>
    <row r="16" spans="1:167" ht="14.5">
      <c r="A16" s="37"/>
      <c r="B16" s="36" t="s">
        <v>120</v>
      </c>
      <c r="C16" s="37">
        <v>17.100000000000001</v>
      </c>
      <c r="D16" s="37">
        <v>16.8</v>
      </c>
      <c r="E16" s="37">
        <v>16.600000000000001</v>
      </c>
      <c r="F16" s="37">
        <v>16.3</v>
      </c>
      <c r="G16" s="37">
        <v>16.100000000000001</v>
      </c>
      <c r="H16" s="37">
        <v>15.9</v>
      </c>
      <c r="I16" s="37">
        <v>15.7</v>
      </c>
      <c r="J16" s="37">
        <v>15.4</v>
      </c>
      <c r="K16" s="37">
        <v>15.2</v>
      </c>
      <c r="L16" s="37">
        <v>15</v>
      </c>
      <c r="M16" s="37">
        <v>14.8</v>
      </c>
      <c r="N16" s="37">
        <v>14.6</v>
      </c>
      <c r="O16" s="37">
        <v>14.4</v>
      </c>
      <c r="P16" s="37">
        <v>14.2</v>
      </c>
      <c r="Q16" s="37">
        <v>14</v>
      </c>
      <c r="R16" s="37">
        <v>13.8</v>
      </c>
      <c r="S16" s="37">
        <v>13.6</v>
      </c>
      <c r="T16" s="37">
        <v>13.4</v>
      </c>
      <c r="U16" s="37">
        <v>13.2</v>
      </c>
      <c r="V16" s="37">
        <v>13</v>
      </c>
      <c r="W16" s="37">
        <v>12.9</v>
      </c>
      <c r="Y16" s="37"/>
      <c r="Z16" s="21" t="s">
        <v>120</v>
      </c>
      <c r="AA16" s="37">
        <v>208.9</v>
      </c>
      <c r="AB16" s="37">
        <v>207.3</v>
      </c>
      <c r="AC16" s="37">
        <v>205.8</v>
      </c>
      <c r="AD16" s="37">
        <v>204.2</v>
      </c>
      <c r="AE16" s="37">
        <v>202.7</v>
      </c>
      <c r="AF16" s="37">
        <v>201.2</v>
      </c>
      <c r="AG16" s="37">
        <v>199.6</v>
      </c>
      <c r="AH16" s="37">
        <v>198.1</v>
      </c>
      <c r="AI16" s="37">
        <v>196.6</v>
      </c>
      <c r="AJ16" s="37">
        <v>195.1</v>
      </c>
      <c r="AK16" s="37">
        <v>193.6</v>
      </c>
      <c r="AL16" s="37">
        <v>192.2</v>
      </c>
      <c r="AM16" s="37">
        <v>190.7</v>
      </c>
      <c r="AN16" s="37">
        <v>189.3</v>
      </c>
      <c r="AO16" s="37">
        <v>187.8</v>
      </c>
      <c r="AP16" s="37">
        <v>186.4</v>
      </c>
      <c r="AQ16" s="37">
        <v>185</v>
      </c>
      <c r="AR16" s="37">
        <v>183.5</v>
      </c>
      <c r="AS16" s="37">
        <v>182.1</v>
      </c>
      <c r="AT16" s="37">
        <v>180.7</v>
      </c>
      <c r="AU16" s="37">
        <v>179.3</v>
      </c>
      <c r="AW16" s="37"/>
      <c r="AX16" s="21" t="s">
        <v>120</v>
      </c>
      <c r="AY16" s="37">
        <v>174.9</v>
      </c>
      <c r="AZ16" s="37">
        <v>173.6</v>
      </c>
      <c r="BA16" s="37">
        <v>172.4</v>
      </c>
      <c r="BB16" s="37">
        <v>171.2</v>
      </c>
      <c r="BC16" s="37">
        <v>170</v>
      </c>
      <c r="BD16" s="37">
        <v>168.8</v>
      </c>
      <c r="BE16" s="37">
        <v>167.6</v>
      </c>
      <c r="BF16" s="37">
        <v>166.4</v>
      </c>
      <c r="BG16" s="37">
        <v>165.2</v>
      </c>
      <c r="BH16" s="37">
        <v>164</v>
      </c>
      <c r="BI16" s="37">
        <v>162.9</v>
      </c>
      <c r="BJ16" s="37">
        <v>161.69999999999999</v>
      </c>
      <c r="BK16" s="37">
        <v>160.5</v>
      </c>
      <c r="BL16" s="37">
        <v>159.4</v>
      </c>
      <c r="BM16" s="37">
        <v>158.19999999999999</v>
      </c>
      <c r="BN16" s="37">
        <v>157.1</v>
      </c>
      <c r="BO16" s="37">
        <v>155.9</v>
      </c>
      <c r="BP16" s="37">
        <v>154.80000000000001</v>
      </c>
      <c r="BQ16" s="37">
        <v>153.69999999999999</v>
      </c>
      <c r="BR16" s="37">
        <v>152.6</v>
      </c>
      <c r="BS16" s="37">
        <v>151.5</v>
      </c>
      <c r="BU16" s="37"/>
      <c r="BV16" s="21" t="s">
        <v>120</v>
      </c>
      <c r="BW16" s="37">
        <v>16.399999999999999</v>
      </c>
      <c r="BX16" s="37">
        <v>16.3</v>
      </c>
      <c r="BY16" s="37">
        <v>16.100000000000001</v>
      </c>
      <c r="BZ16" s="37">
        <v>16</v>
      </c>
      <c r="CA16" s="37">
        <v>15.9</v>
      </c>
      <c r="CB16" s="37">
        <v>15.7</v>
      </c>
      <c r="CC16" s="37">
        <v>15.6</v>
      </c>
      <c r="CD16" s="37">
        <v>15.5</v>
      </c>
      <c r="CE16" s="37">
        <v>15.3</v>
      </c>
      <c r="CF16" s="37">
        <v>15.2</v>
      </c>
      <c r="CG16" s="37">
        <v>15.1</v>
      </c>
      <c r="CH16" s="37">
        <v>14.9</v>
      </c>
      <c r="CI16" s="37">
        <v>14.8</v>
      </c>
      <c r="CJ16" s="37">
        <v>14.7</v>
      </c>
      <c r="CK16" s="37">
        <v>14.5</v>
      </c>
      <c r="CL16" s="37">
        <v>14.4</v>
      </c>
      <c r="CM16" s="37">
        <v>14.3</v>
      </c>
      <c r="CN16" s="37">
        <v>14.1</v>
      </c>
      <c r="CO16" s="37">
        <v>14</v>
      </c>
      <c r="CP16" s="37">
        <v>13.9</v>
      </c>
      <c r="CQ16" s="37">
        <v>13.8</v>
      </c>
      <c r="CS16" s="37"/>
      <c r="CT16" s="21" t="s">
        <v>120</v>
      </c>
      <c r="CU16" s="37">
        <v>8</v>
      </c>
      <c r="CV16" s="37">
        <v>7.9</v>
      </c>
      <c r="CW16" s="37">
        <v>7.8</v>
      </c>
      <c r="CX16" s="37">
        <v>7.7</v>
      </c>
      <c r="CY16" s="37">
        <v>7.6</v>
      </c>
      <c r="CZ16" s="37">
        <v>7.5</v>
      </c>
      <c r="DA16" s="37">
        <v>7.4</v>
      </c>
      <c r="DB16" s="37">
        <v>7.3</v>
      </c>
      <c r="DC16" s="37">
        <v>7.3</v>
      </c>
      <c r="DD16" s="37">
        <v>7.2</v>
      </c>
      <c r="DE16" s="37">
        <v>7.1</v>
      </c>
      <c r="DF16" s="37">
        <v>7</v>
      </c>
      <c r="DG16" s="37">
        <v>6.9</v>
      </c>
      <c r="DH16" s="37">
        <v>6.8</v>
      </c>
      <c r="DI16" s="37">
        <v>6.7</v>
      </c>
      <c r="DJ16" s="37">
        <v>6.7</v>
      </c>
      <c r="DK16" s="37">
        <v>6.6</v>
      </c>
      <c r="DL16" s="37">
        <v>6.5</v>
      </c>
      <c r="DM16" s="37">
        <v>6.4</v>
      </c>
      <c r="DN16" s="37">
        <v>6.3</v>
      </c>
      <c r="DO16" s="37">
        <v>6.3</v>
      </c>
      <c r="DQ16" s="37"/>
      <c r="DR16" s="21" t="s">
        <v>120</v>
      </c>
      <c r="DS16" s="37">
        <v>27.2</v>
      </c>
      <c r="DT16" s="37">
        <v>27</v>
      </c>
      <c r="DU16" s="37">
        <v>26.9</v>
      </c>
      <c r="DV16" s="37">
        <v>26.7</v>
      </c>
      <c r="DW16" s="37">
        <v>26.5</v>
      </c>
      <c r="DX16" s="37">
        <v>26.3</v>
      </c>
      <c r="DY16" s="37">
        <v>26.1</v>
      </c>
      <c r="DZ16" s="37">
        <v>26</v>
      </c>
      <c r="EA16" s="37">
        <v>25.8</v>
      </c>
      <c r="EB16" s="37">
        <v>25.6</v>
      </c>
      <c r="EC16" s="37">
        <v>25.4</v>
      </c>
      <c r="ED16" s="37">
        <v>25.3</v>
      </c>
      <c r="EE16" s="37">
        <v>25.1</v>
      </c>
      <c r="EF16" s="37">
        <v>24.9</v>
      </c>
      <c r="EG16" s="37">
        <v>24.7</v>
      </c>
      <c r="EH16" s="37">
        <v>24.6</v>
      </c>
      <c r="EI16" s="37">
        <v>24.4</v>
      </c>
      <c r="EJ16" s="37">
        <v>24.2</v>
      </c>
      <c r="EK16" s="37">
        <v>24.1</v>
      </c>
      <c r="EL16" s="37">
        <v>23.9</v>
      </c>
      <c r="EM16" s="37">
        <v>23.7</v>
      </c>
      <c r="EO16" s="37"/>
      <c r="EP16" s="36" t="s">
        <v>120</v>
      </c>
      <c r="EQ16" s="37">
        <v>31.7</v>
      </c>
      <c r="ER16" s="37">
        <v>31.3</v>
      </c>
      <c r="ES16" s="37">
        <v>30.8</v>
      </c>
      <c r="ET16" s="37">
        <v>30.4</v>
      </c>
      <c r="EU16" s="37">
        <v>30</v>
      </c>
      <c r="EV16" s="37">
        <v>29.6</v>
      </c>
      <c r="EW16" s="37">
        <v>29.2</v>
      </c>
      <c r="EX16" s="37">
        <v>28.8</v>
      </c>
      <c r="EY16" s="37">
        <v>28.4</v>
      </c>
      <c r="EZ16" s="37">
        <v>28</v>
      </c>
      <c r="FA16" s="37">
        <v>27.6</v>
      </c>
      <c r="FB16" s="37">
        <v>27.2</v>
      </c>
      <c r="FC16" s="37">
        <v>26.8</v>
      </c>
      <c r="FD16" s="37">
        <v>26.4</v>
      </c>
      <c r="FE16" s="37">
        <v>26</v>
      </c>
      <c r="FF16" s="37">
        <v>25.6</v>
      </c>
      <c r="FG16" s="37">
        <v>25.2</v>
      </c>
      <c r="FH16" s="37">
        <v>24.8</v>
      </c>
      <c r="FI16" s="37">
        <v>24.5</v>
      </c>
      <c r="FJ16" s="37">
        <v>24.1</v>
      </c>
      <c r="FK16" s="37">
        <v>23.7</v>
      </c>
    </row>
    <row r="17" spans="1:167" ht="14.5">
      <c r="A17" s="37"/>
      <c r="B17" s="36" t="s">
        <v>121</v>
      </c>
      <c r="C17" s="37">
        <v>33.5</v>
      </c>
      <c r="D17" s="37">
        <v>32.9</v>
      </c>
      <c r="E17" s="37">
        <v>32.4</v>
      </c>
      <c r="F17" s="37">
        <v>31.9</v>
      </c>
      <c r="G17" s="37">
        <v>31.4</v>
      </c>
      <c r="H17" s="37">
        <v>30.9</v>
      </c>
      <c r="I17" s="37">
        <v>30.4</v>
      </c>
      <c r="J17" s="37">
        <v>30</v>
      </c>
      <c r="K17" s="37">
        <v>29.5</v>
      </c>
      <c r="L17" s="37">
        <v>29</v>
      </c>
      <c r="M17" s="37">
        <v>28.6</v>
      </c>
      <c r="N17" s="37">
        <v>28.1</v>
      </c>
      <c r="O17" s="37">
        <v>27.7</v>
      </c>
      <c r="P17" s="37">
        <v>27.2</v>
      </c>
      <c r="Q17" s="37">
        <v>26.8</v>
      </c>
      <c r="R17" s="37">
        <v>26.4</v>
      </c>
      <c r="S17" s="37">
        <v>26</v>
      </c>
      <c r="T17" s="37">
        <v>25.6</v>
      </c>
      <c r="U17" s="37">
        <v>25.2</v>
      </c>
      <c r="V17" s="37">
        <v>24.8</v>
      </c>
      <c r="W17" s="37">
        <v>24.4</v>
      </c>
      <c r="Y17" s="37"/>
      <c r="Z17" s="21" t="s">
        <v>121</v>
      </c>
      <c r="AA17" s="37">
        <v>392.4</v>
      </c>
      <c r="AB17" s="37">
        <v>390</v>
      </c>
      <c r="AC17" s="37">
        <v>387.7</v>
      </c>
      <c r="AD17" s="37">
        <v>385.3</v>
      </c>
      <c r="AE17" s="37">
        <v>383</v>
      </c>
      <c r="AF17" s="37">
        <v>380.7</v>
      </c>
      <c r="AG17" s="37">
        <v>378.4</v>
      </c>
      <c r="AH17" s="37">
        <v>376.1</v>
      </c>
      <c r="AI17" s="37">
        <v>373.8</v>
      </c>
      <c r="AJ17" s="37">
        <v>371.5</v>
      </c>
      <c r="AK17" s="37">
        <v>369.2</v>
      </c>
      <c r="AL17" s="37">
        <v>367</v>
      </c>
      <c r="AM17" s="37">
        <v>364.7</v>
      </c>
      <c r="AN17" s="37">
        <v>362.5</v>
      </c>
      <c r="AO17" s="37">
        <v>360.3</v>
      </c>
      <c r="AP17" s="37">
        <v>358.1</v>
      </c>
      <c r="AQ17" s="37">
        <v>355.9</v>
      </c>
      <c r="AR17" s="37">
        <v>353.7</v>
      </c>
      <c r="AS17" s="37">
        <v>351.5</v>
      </c>
      <c r="AT17" s="37">
        <v>349.4</v>
      </c>
      <c r="AU17" s="37">
        <v>347.2</v>
      </c>
      <c r="AW17" s="37"/>
      <c r="AX17" s="21" t="s">
        <v>121</v>
      </c>
      <c r="AY17" s="37">
        <v>369.4</v>
      </c>
      <c r="AZ17" s="37">
        <v>368.1</v>
      </c>
      <c r="BA17" s="37">
        <v>366.8</v>
      </c>
      <c r="BB17" s="37">
        <v>365.6</v>
      </c>
      <c r="BC17" s="37">
        <v>364.4</v>
      </c>
      <c r="BD17" s="37">
        <v>363.2</v>
      </c>
      <c r="BE17" s="37">
        <v>361.9</v>
      </c>
      <c r="BF17" s="37">
        <v>360.7</v>
      </c>
      <c r="BG17" s="37">
        <v>359.5</v>
      </c>
      <c r="BH17" s="37">
        <v>358.2</v>
      </c>
      <c r="BI17" s="37">
        <v>357</v>
      </c>
      <c r="BJ17" s="37">
        <v>355.8</v>
      </c>
      <c r="BK17" s="37">
        <v>354.5</v>
      </c>
      <c r="BL17" s="37">
        <v>353.3</v>
      </c>
      <c r="BM17" s="37">
        <v>352.1</v>
      </c>
      <c r="BN17" s="37">
        <v>350.9</v>
      </c>
      <c r="BO17" s="37">
        <v>349.7</v>
      </c>
      <c r="BP17" s="37">
        <v>348.4</v>
      </c>
      <c r="BQ17" s="37">
        <v>347.2</v>
      </c>
      <c r="BR17" s="37">
        <v>346</v>
      </c>
      <c r="BS17" s="37">
        <v>344.8</v>
      </c>
      <c r="BU17" s="37"/>
      <c r="BV17" s="21" t="s">
        <v>121</v>
      </c>
      <c r="BW17" s="37">
        <v>26.4</v>
      </c>
      <c r="BX17" s="37">
        <v>26.1</v>
      </c>
      <c r="BY17" s="37">
        <v>25.9</v>
      </c>
      <c r="BZ17" s="37">
        <v>25.7</v>
      </c>
      <c r="CA17" s="37">
        <v>25.4</v>
      </c>
      <c r="CB17" s="37">
        <v>25.2</v>
      </c>
      <c r="CC17" s="37">
        <v>24.9</v>
      </c>
      <c r="CD17" s="37">
        <v>24.7</v>
      </c>
      <c r="CE17" s="37">
        <v>24.5</v>
      </c>
      <c r="CF17" s="37">
        <v>24.3</v>
      </c>
      <c r="CG17" s="37">
        <v>24.1</v>
      </c>
      <c r="CH17" s="37">
        <v>23.8</v>
      </c>
      <c r="CI17" s="37">
        <v>23.6</v>
      </c>
      <c r="CJ17" s="37">
        <v>23.4</v>
      </c>
      <c r="CK17" s="37">
        <v>23.1</v>
      </c>
      <c r="CL17" s="37">
        <v>22.9</v>
      </c>
      <c r="CM17" s="37">
        <v>22.7</v>
      </c>
      <c r="CN17" s="37">
        <v>22.5</v>
      </c>
      <c r="CO17" s="37">
        <v>22.3</v>
      </c>
      <c r="CP17" s="37">
        <v>22</v>
      </c>
      <c r="CQ17" s="37">
        <v>21.8</v>
      </c>
      <c r="CS17" s="37"/>
      <c r="CT17" s="21" t="s">
        <v>121</v>
      </c>
      <c r="CU17" s="37">
        <v>14.6</v>
      </c>
      <c r="CV17" s="37">
        <v>14.4</v>
      </c>
      <c r="CW17" s="37">
        <v>14.1</v>
      </c>
      <c r="CX17" s="37">
        <v>13.9</v>
      </c>
      <c r="CY17" s="37">
        <v>13.7</v>
      </c>
      <c r="CZ17" s="37">
        <v>13.5</v>
      </c>
      <c r="DA17" s="37">
        <v>13.2</v>
      </c>
      <c r="DB17" s="37">
        <v>13</v>
      </c>
      <c r="DC17" s="37">
        <v>12.8</v>
      </c>
      <c r="DD17" s="37">
        <v>12.6</v>
      </c>
      <c r="DE17" s="37">
        <v>12.4</v>
      </c>
      <c r="DF17" s="37">
        <v>12.2</v>
      </c>
      <c r="DG17" s="37">
        <v>12</v>
      </c>
      <c r="DH17" s="37">
        <v>11.8</v>
      </c>
      <c r="DI17" s="37">
        <v>11.6</v>
      </c>
      <c r="DJ17" s="37">
        <v>11.4</v>
      </c>
      <c r="DK17" s="37">
        <v>11.2</v>
      </c>
      <c r="DL17" s="37">
        <v>11.1</v>
      </c>
      <c r="DM17" s="37">
        <v>10.9</v>
      </c>
      <c r="DN17" s="37">
        <v>10.7</v>
      </c>
      <c r="DO17" s="37">
        <v>10.5</v>
      </c>
      <c r="DQ17" s="37"/>
      <c r="DR17" s="21" t="s">
        <v>121</v>
      </c>
      <c r="DS17" s="37">
        <v>77.599999999999994</v>
      </c>
      <c r="DT17" s="37">
        <v>77.3</v>
      </c>
      <c r="DU17" s="37">
        <v>77</v>
      </c>
      <c r="DV17" s="37">
        <v>76.7</v>
      </c>
      <c r="DW17" s="37">
        <v>76.400000000000006</v>
      </c>
      <c r="DX17" s="37">
        <v>76.2</v>
      </c>
      <c r="DY17" s="37">
        <v>75.900000000000006</v>
      </c>
      <c r="DZ17" s="37">
        <v>75.599999999999994</v>
      </c>
      <c r="EA17" s="37">
        <v>75.3</v>
      </c>
      <c r="EB17" s="37">
        <v>75.099999999999994</v>
      </c>
      <c r="EC17" s="37">
        <v>74.8</v>
      </c>
      <c r="ED17" s="37">
        <v>74.5</v>
      </c>
      <c r="EE17" s="37">
        <v>74.3</v>
      </c>
      <c r="EF17" s="37">
        <v>74</v>
      </c>
      <c r="EG17" s="37">
        <v>73.7</v>
      </c>
      <c r="EH17" s="37">
        <v>73.400000000000006</v>
      </c>
      <c r="EI17" s="37">
        <v>73.2</v>
      </c>
      <c r="EJ17" s="37">
        <v>72.900000000000006</v>
      </c>
      <c r="EK17" s="37">
        <v>72.599999999999994</v>
      </c>
      <c r="EL17" s="37">
        <v>72.400000000000006</v>
      </c>
      <c r="EM17" s="37">
        <v>72.099999999999994</v>
      </c>
      <c r="EO17" s="37"/>
      <c r="EP17" s="36" t="s">
        <v>121</v>
      </c>
      <c r="EQ17" s="37">
        <v>98.8</v>
      </c>
      <c r="ER17" s="37">
        <v>97.8</v>
      </c>
      <c r="ES17" s="37">
        <v>96.8</v>
      </c>
      <c r="ET17" s="37">
        <v>95.8</v>
      </c>
      <c r="EU17" s="37">
        <v>94.9</v>
      </c>
      <c r="EV17" s="37">
        <v>94.1</v>
      </c>
      <c r="EW17" s="37">
        <v>93.1</v>
      </c>
      <c r="EX17" s="37">
        <v>92.2</v>
      </c>
      <c r="EY17" s="37">
        <v>91.2</v>
      </c>
      <c r="EZ17" s="37">
        <v>90.3</v>
      </c>
      <c r="FA17" s="37">
        <v>89.3</v>
      </c>
      <c r="FB17" s="37">
        <v>88.4</v>
      </c>
      <c r="FC17" s="37">
        <v>87.4</v>
      </c>
      <c r="FD17" s="37">
        <v>86.5</v>
      </c>
      <c r="FE17" s="37">
        <v>85.6</v>
      </c>
      <c r="FF17" s="37">
        <v>84.7</v>
      </c>
      <c r="FG17" s="37">
        <v>83.7</v>
      </c>
      <c r="FH17" s="37">
        <v>82.8</v>
      </c>
      <c r="FI17" s="37">
        <v>81.900000000000006</v>
      </c>
      <c r="FJ17" s="37">
        <v>81</v>
      </c>
      <c r="FK17" s="37">
        <v>80.099999999999994</v>
      </c>
    </row>
    <row r="18" spans="1:167" ht="14.5">
      <c r="A18" s="37"/>
      <c r="B18" s="36" t="s">
        <v>122</v>
      </c>
      <c r="C18" s="37">
        <v>17.5</v>
      </c>
      <c r="D18" s="37">
        <v>17.3</v>
      </c>
      <c r="E18" s="37">
        <v>17.100000000000001</v>
      </c>
      <c r="F18" s="37">
        <v>16.8</v>
      </c>
      <c r="G18" s="37">
        <v>16.600000000000001</v>
      </c>
      <c r="H18" s="37">
        <v>16.399999999999999</v>
      </c>
      <c r="I18" s="37">
        <v>16.2</v>
      </c>
      <c r="J18" s="37">
        <v>16</v>
      </c>
      <c r="K18" s="37">
        <v>15.8</v>
      </c>
      <c r="L18" s="37">
        <v>15.7</v>
      </c>
      <c r="M18" s="37">
        <v>15.5</v>
      </c>
      <c r="N18" s="37">
        <v>15.3</v>
      </c>
      <c r="O18" s="37">
        <v>15.1</v>
      </c>
      <c r="P18" s="37">
        <v>14.9</v>
      </c>
      <c r="Q18" s="37">
        <v>14.7</v>
      </c>
      <c r="R18" s="37">
        <v>14.5</v>
      </c>
      <c r="S18" s="37">
        <v>14.3</v>
      </c>
      <c r="T18" s="37">
        <v>14.2</v>
      </c>
      <c r="U18" s="37">
        <v>14</v>
      </c>
      <c r="V18" s="37">
        <v>13.8</v>
      </c>
      <c r="W18" s="37">
        <v>13.6</v>
      </c>
      <c r="Y18" s="37"/>
      <c r="Z18" s="21" t="s">
        <v>122</v>
      </c>
      <c r="AA18" s="37">
        <v>113.5</v>
      </c>
      <c r="AB18" s="37">
        <v>113</v>
      </c>
      <c r="AC18" s="37">
        <v>112.4</v>
      </c>
      <c r="AD18" s="37">
        <v>111.9</v>
      </c>
      <c r="AE18" s="37">
        <v>111.3</v>
      </c>
      <c r="AF18" s="37">
        <v>110.8</v>
      </c>
      <c r="AG18" s="37">
        <v>110.3</v>
      </c>
      <c r="AH18" s="37">
        <v>109.7</v>
      </c>
      <c r="AI18" s="37">
        <v>109.2</v>
      </c>
      <c r="AJ18" s="37">
        <v>108.7</v>
      </c>
      <c r="AK18" s="37">
        <v>108.1</v>
      </c>
      <c r="AL18" s="37">
        <v>107.6</v>
      </c>
      <c r="AM18" s="37">
        <v>107.1</v>
      </c>
      <c r="AN18" s="37">
        <v>106.5</v>
      </c>
      <c r="AO18" s="37">
        <v>106</v>
      </c>
      <c r="AP18" s="37">
        <v>105.5</v>
      </c>
      <c r="AQ18" s="37">
        <v>105</v>
      </c>
      <c r="AR18" s="37">
        <v>104.5</v>
      </c>
      <c r="AS18" s="37">
        <v>104</v>
      </c>
      <c r="AT18" s="37">
        <v>103.4</v>
      </c>
      <c r="AU18" s="37">
        <v>102.9</v>
      </c>
      <c r="AW18" s="37"/>
      <c r="AX18" s="21" t="s">
        <v>122</v>
      </c>
      <c r="AY18" s="37">
        <v>117</v>
      </c>
      <c r="AZ18" s="37">
        <v>116.6</v>
      </c>
      <c r="BA18" s="37">
        <v>116.3</v>
      </c>
      <c r="BB18" s="37">
        <v>116</v>
      </c>
      <c r="BC18" s="37">
        <v>115.7</v>
      </c>
      <c r="BD18" s="37">
        <v>115.4</v>
      </c>
      <c r="BE18" s="37">
        <v>115.1</v>
      </c>
      <c r="BF18" s="37">
        <v>114.8</v>
      </c>
      <c r="BG18" s="37">
        <v>114.4</v>
      </c>
      <c r="BH18" s="37">
        <v>114.1</v>
      </c>
      <c r="BI18" s="37">
        <v>113.8</v>
      </c>
      <c r="BJ18" s="37">
        <v>113.5</v>
      </c>
      <c r="BK18" s="37">
        <v>113.2</v>
      </c>
      <c r="BL18" s="37">
        <v>112.9</v>
      </c>
      <c r="BM18" s="37">
        <v>112.6</v>
      </c>
      <c r="BN18" s="37">
        <v>112.2</v>
      </c>
      <c r="BO18" s="37">
        <v>111.9</v>
      </c>
      <c r="BP18" s="37">
        <v>111.6</v>
      </c>
      <c r="BQ18" s="37">
        <v>111.3</v>
      </c>
      <c r="BR18" s="37">
        <v>111</v>
      </c>
      <c r="BS18" s="37">
        <v>110.7</v>
      </c>
      <c r="BU18" s="37"/>
      <c r="BV18" s="21" t="s">
        <v>122</v>
      </c>
      <c r="BW18" s="37">
        <v>14.6</v>
      </c>
      <c r="BX18" s="37">
        <v>14.5</v>
      </c>
      <c r="BY18" s="37">
        <v>14.4</v>
      </c>
      <c r="BZ18" s="37">
        <v>14.3</v>
      </c>
      <c r="CA18" s="37">
        <v>14.2</v>
      </c>
      <c r="CB18" s="37">
        <v>14</v>
      </c>
      <c r="CC18" s="37">
        <v>13.9</v>
      </c>
      <c r="CD18" s="37">
        <v>13.8</v>
      </c>
      <c r="CE18" s="37">
        <v>13.7</v>
      </c>
      <c r="CF18" s="37">
        <v>13.6</v>
      </c>
      <c r="CG18" s="37">
        <v>13.5</v>
      </c>
      <c r="CH18" s="37">
        <v>13.4</v>
      </c>
      <c r="CI18" s="37">
        <v>13.3</v>
      </c>
      <c r="CJ18" s="37">
        <v>13.2</v>
      </c>
      <c r="CK18" s="37">
        <v>13.1</v>
      </c>
      <c r="CL18" s="37">
        <v>13</v>
      </c>
      <c r="CM18" s="37">
        <v>12.9</v>
      </c>
      <c r="CN18" s="37">
        <v>12.8</v>
      </c>
      <c r="CO18" s="37">
        <v>12.7</v>
      </c>
      <c r="CP18" s="37">
        <v>12.6</v>
      </c>
      <c r="CQ18" s="37">
        <v>12.5</v>
      </c>
      <c r="CS18" s="37"/>
      <c r="CT18" s="21" t="s">
        <v>122</v>
      </c>
      <c r="CU18" s="37">
        <v>16.399999999999999</v>
      </c>
      <c r="CV18" s="37">
        <v>16.2</v>
      </c>
      <c r="CW18" s="37">
        <v>16</v>
      </c>
      <c r="CX18" s="37">
        <v>15.8</v>
      </c>
      <c r="CY18" s="37">
        <v>15.6</v>
      </c>
      <c r="CZ18" s="37">
        <v>15.4</v>
      </c>
      <c r="DA18" s="37">
        <v>15.2</v>
      </c>
      <c r="DB18" s="37">
        <v>15</v>
      </c>
      <c r="DC18" s="37">
        <v>14.8</v>
      </c>
      <c r="DD18" s="37">
        <v>14.6</v>
      </c>
      <c r="DE18" s="37">
        <v>14.5</v>
      </c>
      <c r="DF18" s="37">
        <v>14.3</v>
      </c>
      <c r="DG18" s="37">
        <v>14.1</v>
      </c>
      <c r="DH18" s="37">
        <v>13.9</v>
      </c>
      <c r="DI18" s="37">
        <v>13.7</v>
      </c>
      <c r="DJ18" s="37">
        <v>13.5</v>
      </c>
      <c r="DK18" s="37">
        <v>13.4</v>
      </c>
      <c r="DL18" s="37">
        <v>13.2</v>
      </c>
      <c r="DM18" s="37">
        <v>13</v>
      </c>
      <c r="DN18" s="37">
        <v>12.8</v>
      </c>
      <c r="DO18" s="37">
        <v>12.7</v>
      </c>
      <c r="DQ18" s="37"/>
      <c r="DR18" s="21" t="s">
        <v>122</v>
      </c>
      <c r="DS18" s="37">
        <v>70.599999999999994</v>
      </c>
      <c r="DT18" s="37">
        <v>70.400000000000006</v>
      </c>
      <c r="DU18" s="37">
        <v>70.2</v>
      </c>
      <c r="DV18" s="37">
        <v>70</v>
      </c>
      <c r="DW18" s="37">
        <v>69.8</v>
      </c>
      <c r="DX18" s="37">
        <v>69.599999999999994</v>
      </c>
      <c r="DY18" s="37">
        <v>69.400000000000006</v>
      </c>
      <c r="DZ18" s="37">
        <v>69.2</v>
      </c>
      <c r="EA18" s="37">
        <v>69</v>
      </c>
      <c r="EB18" s="37">
        <v>68.8</v>
      </c>
      <c r="EC18" s="37">
        <v>68.599999999999994</v>
      </c>
      <c r="ED18" s="37">
        <v>68.400000000000006</v>
      </c>
      <c r="EE18" s="37">
        <v>68.2</v>
      </c>
      <c r="EF18" s="37">
        <v>68</v>
      </c>
      <c r="EG18" s="37">
        <v>67.8</v>
      </c>
      <c r="EH18" s="37">
        <v>67.599999999999994</v>
      </c>
      <c r="EI18" s="37">
        <v>67.400000000000006</v>
      </c>
      <c r="EJ18" s="37">
        <v>67.2</v>
      </c>
      <c r="EK18" s="37">
        <v>67</v>
      </c>
      <c r="EL18" s="37">
        <v>66.8</v>
      </c>
      <c r="EM18" s="37">
        <v>66.599999999999994</v>
      </c>
      <c r="EO18" s="37"/>
      <c r="EP18" s="36" t="s">
        <v>122</v>
      </c>
      <c r="EQ18" s="37">
        <v>85.9</v>
      </c>
      <c r="ER18" s="37">
        <v>85.2</v>
      </c>
      <c r="ES18" s="37">
        <v>84.5</v>
      </c>
      <c r="ET18" s="37">
        <v>83.8</v>
      </c>
      <c r="EU18" s="37">
        <v>83.2</v>
      </c>
      <c r="EV18" s="37">
        <v>82.6</v>
      </c>
      <c r="EW18" s="37">
        <v>81.900000000000006</v>
      </c>
      <c r="EX18" s="37">
        <v>81.3</v>
      </c>
      <c r="EY18" s="37">
        <v>80.599999999999994</v>
      </c>
      <c r="EZ18" s="37">
        <v>79.900000000000006</v>
      </c>
      <c r="FA18" s="37">
        <v>79.2</v>
      </c>
      <c r="FB18" s="37">
        <v>78.599999999999994</v>
      </c>
      <c r="FC18" s="37">
        <v>77.900000000000006</v>
      </c>
      <c r="FD18" s="37">
        <v>77.2</v>
      </c>
      <c r="FE18" s="37">
        <v>76.599999999999994</v>
      </c>
      <c r="FF18" s="37">
        <v>75.900000000000006</v>
      </c>
      <c r="FG18" s="37">
        <v>75.3</v>
      </c>
      <c r="FH18" s="37">
        <v>74.599999999999994</v>
      </c>
      <c r="FI18" s="37">
        <v>74</v>
      </c>
      <c r="FJ18" s="37">
        <v>73.3</v>
      </c>
      <c r="FK18" s="37">
        <v>72.7</v>
      </c>
    </row>
    <row r="19" spans="1:167" ht="14.5">
      <c r="A19" s="37"/>
      <c r="B19" s="36" t="s">
        <v>123</v>
      </c>
      <c r="C19" s="37">
        <v>56.6</v>
      </c>
      <c r="D19" s="37">
        <v>56.1</v>
      </c>
      <c r="E19" s="37">
        <v>55.7</v>
      </c>
      <c r="F19" s="37">
        <v>55.2</v>
      </c>
      <c r="G19" s="37">
        <v>54.8</v>
      </c>
      <c r="H19" s="37">
        <v>54.4</v>
      </c>
      <c r="I19" s="37">
        <v>54</v>
      </c>
      <c r="J19" s="37">
        <v>53.5</v>
      </c>
      <c r="K19" s="37">
        <v>53.1</v>
      </c>
      <c r="L19" s="37">
        <v>52.7</v>
      </c>
      <c r="M19" s="37">
        <v>52.3</v>
      </c>
      <c r="N19" s="37">
        <v>51.9</v>
      </c>
      <c r="O19" s="37">
        <v>51.5</v>
      </c>
      <c r="P19" s="37">
        <v>51</v>
      </c>
      <c r="Q19" s="37">
        <v>50.6</v>
      </c>
      <c r="R19" s="37">
        <v>50.2</v>
      </c>
      <c r="S19" s="37">
        <v>49.8</v>
      </c>
      <c r="T19" s="37">
        <v>49.4</v>
      </c>
      <c r="U19" s="37">
        <v>49</v>
      </c>
      <c r="V19" s="37">
        <v>48.6</v>
      </c>
      <c r="W19" s="37">
        <v>48.2</v>
      </c>
      <c r="Y19" s="37"/>
      <c r="Z19" s="21" t="s">
        <v>123</v>
      </c>
      <c r="AA19" s="37">
        <v>312.7</v>
      </c>
      <c r="AB19" s="37">
        <v>311.7</v>
      </c>
      <c r="AC19" s="37">
        <v>310.8</v>
      </c>
      <c r="AD19" s="37">
        <v>309.8</v>
      </c>
      <c r="AE19" s="37">
        <v>308.89999999999998</v>
      </c>
      <c r="AF19" s="37">
        <v>308</v>
      </c>
      <c r="AG19" s="37">
        <v>307</v>
      </c>
      <c r="AH19" s="37">
        <v>306.10000000000002</v>
      </c>
      <c r="AI19" s="37">
        <v>305.2</v>
      </c>
      <c r="AJ19" s="37">
        <v>304.2</v>
      </c>
      <c r="AK19" s="37">
        <v>303.3</v>
      </c>
      <c r="AL19" s="37">
        <v>302.39999999999998</v>
      </c>
      <c r="AM19" s="37">
        <v>301.39999999999998</v>
      </c>
      <c r="AN19" s="37">
        <v>300.5</v>
      </c>
      <c r="AO19" s="37">
        <v>299.60000000000002</v>
      </c>
      <c r="AP19" s="37">
        <v>298.7</v>
      </c>
      <c r="AQ19" s="37">
        <v>297.8</v>
      </c>
      <c r="AR19" s="37">
        <v>296.89999999999998</v>
      </c>
      <c r="AS19" s="37">
        <v>295.89999999999998</v>
      </c>
      <c r="AT19" s="37">
        <v>295</v>
      </c>
      <c r="AU19" s="37">
        <v>294.10000000000002</v>
      </c>
      <c r="AW19" s="37"/>
      <c r="AX19" s="21" t="s">
        <v>123</v>
      </c>
      <c r="AY19" s="37">
        <v>295.89999999999998</v>
      </c>
      <c r="AZ19" s="37">
        <v>295.39999999999998</v>
      </c>
      <c r="BA19" s="37">
        <v>294.89999999999998</v>
      </c>
      <c r="BB19" s="37">
        <v>294.39999999999998</v>
      </c>
      <c r="BC19" s="37">
        <v>293.89999999999998</v>
      </c>
      <c r="BD19" s="37">
        <v>293.39999999999998</v>
      </c>
      <c r="BE19" s="37">
        <v>292.89999999999998</v>
      </c>
      <c r="BF19" s="37">
        <v>292.39999999999998</v>
      </c>
      <c r="BG19" s="37">
        <v>291.89999999999998</v>
      </c>
      <c r="BH19" s="37">
        <v>291.39999999999998</v>
      </c>
      <c r="BI19" s="37">
        <v>290.89999999999998</v>
      </c>
      <c r="BJ19" s="37">
        <v>290.39999999999998</v>
      </c>
      <c r="BK19" s="37">
        <v>289.89999999999998</v>
      </c>
      <c r="BL19" s="37">
        <v>289.39999999999998</v>
      </c>
      <c r="BM19" s="37">
        <v>288.89999999999998</v>
      </c>
      <c r="BN19" s="37">
        <v>288.39999999999998</v>
      </c>
      <c r="BO19" s="37">
        <v>287.89999999999998</v>
      </c>
      <c r="BP19" s="37">
        <v>287.39999999999998</v>
      </c>
      <c r="BQ19" s="37">
        <v>286.89999999999998</v>
      </c>
      <c r="BR19" s="37">
        <v>286.39999999999998</v>
      </c>
      <c r="BS19" s="37">
        <v>285.89999999999998</v>
      </c>
      <c r="BU19" s="37"/>
      <c r="BV19" s="21" t="s">
        <v>123</v>
      </c>
      <c r="BW19" s="37">
        <v>26.6</v>
      </c>
      <c r="BX19" s="37">
        <v>26.5</v>
      </c>
      <c r="BY19" s="37">
        <v>26.3</v>
      </c>
      <c r="BZ19" s="37">
        <v>26.2</v>
      </c>
      <c r="CA19" s="37">
        <v>26.1</v>
      </c>
      <c r="CB19" s="37">
        <v>26</v>
      </c>
      <c r="CC19" s="37">
        <v>25.8</v>
      </c>
      <c r="CD19" s="37">
        <v>25.7</v>
      </c>
      <c r="CE19" s="37">
        <v>25.6</v>
      </c>
      <c r="CF19" s="37">
        <v>25.5</v>
      </c>
      <c r="CG19" s="37">
        <v>25.4</v>
      </c>
      <c r="CH19" s="37">
        <v>25.3</v>
      </c>
      <c r="CI19" s="37">
        <v>25.1</v>
      </c>
      <c r="CJ19" s="37">
        <v>25</v>
      </c>
      <c r="CK19" s="37">
        <v>24.9</v>
      </c>
      <c r="CL19" s="37">
        <v>24.8</v>
      </c>
      <c r="CM19" s="37">
        <v>24.7</v>
      </c>
      <c r="CN19" s="37">
        <v>24.5</v>
      </c>
      <c r="CO19" s="37">
        <v>24.4</v>
      </c>
      <c r="CP19" s="37">
        <v>24.3</v>
      </c>
      <c r="CQ19" s="37">
        <v>24.2</v>
      </c>
      <c r="CS19" s="37"/>
      <c r="CT19" s="21" t="s">
        <v>123</v>
      </c>
      <c r="CU19" s="37">
        <v>18.2</v>
      </c>
      <c r="CV19" s="37">
        <v>18.100000000000001</v>
      </c>
      <c r="CW19" s="37">
        <v>17.899999999999999</v>
      </c>
      <c r="CX19" s="37">
        <v>17.8</v>
      </c>
      <c r="CY19" s="37">
        <v>17.7</v>
      </c>
      <c r="CZ19" s="37">
        <v>17.5</v>
      </c>
      <c r="DA19" s="37">
        <v>17.399999999999999</v>
      </c>
      <c r="DB19" s="37">
        <v>17.2</v>
      </c>
      <c r="DC19" s="37">
        <v>17.100000000000001</v>
      </c>
      <c r="DD19" s="37">
        <v>17</v>
      </c>
      <c r="DE19" s="37">
        <v>16.8</v>
      </c>
      <c r="DF19" s="37">
        <v>16.7</v>
      </c>
      <c r="DG19" s="37">
        <v>16.5</v>
      </c>
      <c r="DH19" s="37">
        <v>16.399999999999999</v>
      </c>
      <c r="DI19" s="37">
        <v>16.3</v>
      </c>
      <c r="DJ19" s="37">
        <v>16.100000000000001</v>
      </c>
      <c r="DK19" s="37">
        <v>16</v>
      </c>
      <c r="DL19" s="37">
        <v>15.9</v>
      </c>
      <c r="DM19" s="37">
        <v>15.7</v>
      </c>
      <c r="DN19" s="37">
        <v>15.6</v>
      </c>
      <c r="DO19" s="37">
        <v>15.5</v>
      </c>
      <c r="DQ19" s="37"/>
      <c r="DR19" s="21" t="s">
        <v>123</v>
      </c>
      <c r="DS19" s="37">
        <v>34.1</v>
      </c>
      <c r="DT19" s="37">
        <v>34</v>
      </c>
      <c r="DU19" s="37">
        <v>34</v>
      </c>
      <c r="DV19" s="37">
        <v>33.9</v>
      </c>
      <c r="DW19" s="37">
        <v>33.9</v>
      </c>
      <c r="DX19" s="37">
        <v>33.799999999999997</v>
      </c>
      <c r="DY19" s="37">
        <v>33.700000000000003</v>
      </c>
      <c r="DZ19" s="37">
        <v>33.700000000000003</v>
      </c>
      <c r="EA19" s="37">
        <v>33.6</v>
      </c>
      <c r="EB19" s="37">
        <v>33.5</v>
      </c>
      <c r="EC19" s="37">
        <v>33.5</v>
      </c>
      <c r="ED19" s="37">
        <v>33.4</v>
      </c>
      <c r="EE19" s="37">
        <v>33.4</v>
      </c>
      <c r="EF19" s="37">
        <v>33.299999999999997</v>
      </c>
      <c r="EG19" s="37">
        <v>33.200000000000003</v>
      </c>
      <c r="EH19" s="37">
        <v>33.200000000000003</v>
      </c>
      <c r="EI19" s="37">
        <v>33.1</v>
      </c>
      <c r="EJ19" s="37">
        <v>33.1</v>
      </c>
      <c r="EK19" s="37">
        <v>33</v>
      </c>
      <c r="EL19" s="37">
        <v>32.9</v>
      </c>
      <c r="EM19" s="37">
        <v>32.9</v>
      </c>
      <c r="EO19" s="37"/>
      <c r="EP19" s="36" t="s">
        <v>123</v>
      </c>
      <c r="EQ19" s="37">
        <v>191.1</v>
      </c>
      <c r="ER19" s="37">
        <v>190.1</v>
      </c>
      <c r="ES19" s="37">
        <v>189.1</v>
      </c>
      <c r="ET19" s="37">
        <v>188.1</v>
      </c>
      <c r="EU19" s="37">
        <v>187.3</v>
      </c>
      <c r="EV19" s="37">
        <v>186.5</v>
      </c>
      <c r="EW19" s="37">
        <v>185.5</v>
      </c>
      <c r="EX19" s="37">
        <v>184.6</v>
      </c>
      <c r="EY19" s="37">
        <v>183.6</v>
      </c>
      <c r="EZ19" s="37">
        <v>182.6</v>
      </c>
      <c r="FA19" s="37">
        <v>181.7</v>
      </c>
      <c r="FB19" s="37">
        <v>180.7</v>
      </c>
      <c r="FC19" s="37">
        <v>179.8</v>
      </c>
      <c r="FD19" s="37">
        <v>178.8</v>
      </c>
      <c r="FE19" s="37">
        <v>177.8</v>
      </c>
      <c r="FF19" s="37">
        <v>176.9</v>
      </c>
      <c r="FG19" s="37">
        <v>175.9</v>
      </c>
      <c r="FH19" s="37">
        <v>175</v>
      </c>
      <c r="FI19" s="37">
        <v>174</v>
      </c>
      <c r="FJ19" s="37">
        <v>173.1</v>
      </c>
      <c r="FK19" s="37">
        <v>172.1</v>
      </c>
    </row>
    <row r="20" spans="1:167" ht="14.5">
      <c r="A20" s="37"/>
      <c r="B20" s="21" t="s">
        <v>124</v>
      </c>
      <c r="C20" s="37">
        <v>12.1</v>
      </c>
      <c r="D20" s="37">
        <v>12</v>
      </c>
      <c r="E20" s="37">
        <v>12</v>
      </c>
      <c r="F20" s="37">
        <v>12</v>
      </c>
      <c r="G20" s="37">
        <v>11.9</v>
      </c>
      <c r="H20" s="37">
        <v>11.9</v>
      </c>
      <c r="I20" s="37">
        <v>11.8</v>
      </c>
      <c r="J20" s="37">
        <v>11.8</v>
      </c>
      <c r="K20" s="37">
        <v>11.8</v>
      </c>
      <c r="L20" s="37">
        <v>11.7</v>
      </c>
      <c r="M20" s="37">
        <v>11.7</v>
      </c>
      <c r="N20" s="37">
        <v>11.7</v>
      </c>
      <c r="O20" s="37">
        <v>11.6</v>
      </c>
      <c r="P20" s="37">
        <v>11.6</v>
      </c>
      <c r="Q20" s="37">
        <v>11.5</v>
      </c>
      <c r="R20" s="37">
        <v>11.5</v>
      </c>
      <c r="S20" s="37">
        <v>11.5</v>
      </c>
      <c r="T20" s="37">
        <v>11.4</v>
      </c>
      <c r="U20" s="37">
        <v>11.4</v>
      </c>
      <c r="V20" s="37">
        <v>11.4</v>
      </c>
      <c r="W20" s="37">
        <v>11.3</v>
      </c>
      <c r="Y20" s="37"/>
      <c r="Z20" s="21" t="s">
        <v>124</v>
      </c>
      <c r="AA20" s="37">
        <v>76.3</v>
      </c>
      <c r="AB20" s="37">
        <v>76.2</v>
      </c>
      <c r="AC20" s="37">
        <v>76.099999999999994</v>
      </c>
      <c r="AD20" s="37">
        <v>76</v>
      </c>
      <c r="AE20" s="37">
        <v>75.900000000000006</v>
      </c>
      <c r="AF20" s="37">
        <v>75.8</v>
      </c>
      <c r="AG20" s="37">
        <v>75.7</v>
      </c>
      <c r="AH20" s="37">
        <v>75.599999999999994</v>
      </c>
      <c r="AI20" s="37">
        <v>75.5</v>
      </c>
      <c r="AJ20" s="37">
        <v>75.400000000000006</v>
      </c>
      <c r="AK20" s="37">
        <v>75.3</v>
      </c>
      <c r="AL20" s="37">
        <v>75.2</v>
      </c>
      <c r="AM20" s="37">
        <v>75.099999999999994</v>
      </c>
      <c r="AN20" s="37">
        <v>75.099999999999994</v>
      </c>
      <c r="AO20" s="37">
        <v>75</v>
      </c>
      <c r="AP20" s="37">
        <v>74.900000000000006</v>
      </c>
      <c r="AQ20" s="37">
        <v>74.8</v>
      </c>
      <c r="AR20" s="37">
        <v>74.7</v>
      </c>
      <c r="AS20" s="37">
        <v>74.599999999999994</v>
      </c>
      <c r="AT20" s="37">
        <v>74.5</v>
      </c>
      <c r="AU20" s="37">
        <v>74.400000000000006</v>
      </c>
      <c r="AW20" s="37"/>
      <c r="AX20" s="21" t="s">
        <v>124</v>
      </c>
      <c r="AY20" s="37">
        <v>65.099999999999994</v>
      </c>
      <c r="AZ20" s="37">
        <v>65.099999999999994</v>
      </c>
      <c r="BA20" s="37">
        <v>65</v>
      </c>
      <c r="BB20" s="37">
        <v>65</v>
      </c>
      <c r="BC20" s="37">
        <v>65</v>
      </c>
      <c r="BD20" s="37">
        <v>64.900000000000006</v>
      </c>
      <c r="BE20" s="37">
        <v>64.900000000000006</v>
      </c>
      <c r="BF20" s="37">
        <v>64.8</v>
      </c>
      <c r="BG20" s="37">
        <v>64.8</v>
      </c>
      <c r="BH20" s="37">
        <v>64.7</v>
      </c>
      <c r="BI20" s="37">
        <v>64.7</v>
      </c>
      <c r="BJ20" s="37">
        <v>64.599999999999994</v>
      </c>
      <c r="BK20" s="37">
        <v>64.599999999999994</v>
      </c>
      <c r="BL20" s="37">
        <v>64.599999999999994</v>
      </c>
      <c r="BM20" s="37">
        <v>64.5</v>
      </c>
      <c r="BN20" s="37">
        <v>64.5</v>
      </c>
      <c r="BO20" s="37">
        <v>64.400000000000006</v>
      </c>
      <c r="BP20" s="37">
        <v>64.400000000000006</v>
      </c>
      <c r="BQ20" s="37">
        <v>64.3</v>
      </c>
      <c r="BR20" s="37">
        <v>64.3</v>
      </c>
      <c r="BS20" s="37">
        <v>64.2</v>
      </c>
      <c r="BU20" s="37"/>
      <c r="BV20" s="21" t="s">
        <v>124</v>
      </c>
      <c r="BW20" s="37">
        <v>7.9</v>
      </c>
      <c r="BX20" s="37">
        <v>7.9</v>
      </c>
      <c r="BY20" s="37">
        <v>7.9</v>
      </c>
      <c r="BZ20" s="37">
        <v>7.9</v>
      </c>
      <c r="CA20" s="37">
        <v>7.9</v>
      </c>
      <c r="CB20" s="37">
        <v>7.8</v>
      </c>
      <c r="CC20" s="37">
        <v>7.8</v>
      </c>
      <c r="CD20" s="37">
        <v>7.8</v>
      </c>
      <c r="CE20" s="37">
        <v>7.8</v>
      </c>
      <c r="CF20" s="37">
        <v>7.8</v>
      </c>
      <c r="CG20" s="37">
        <v>7.8</v>
      </c>
      <c r="CH20" s="37">
        <v>7.8</v>
      </c>
      <c r="CI20" s="37">
        <v>7.7</v>
      </c>
      <c r="CJ20" s="37">
        <v>7.7</v>
      </c>
      <c r="CK20" s="37">
        <v>7.7</v>
      </c>
      <c r="CL20" s="37">
        <v>7.7</v>
      </c>
      <c r="CM20" s="37">
        <v>7.7</v>
      </c>
      <c r="CN20" s="37">
        <v>7.7</v>
      </c>
      <c r="CO20" s="37">
        <v>7.6</v>
      </c>
      <c r="CP20" s="37">
        <v>7.6</v>
      </c>
      <c r="CQ20" s="37">
        <v>7.6</v>
      </c>
      <c r="CS20" s="37"/>
      <c r="CT20" s="21" t="s">
        <v>124</v>
      </c>
      <c r="CU20" s="37">
        <v>6.4</v>
      </c>
      <c r="CV20" s="37">
        <v>6.3</v>
      </c>
      <c r="CW20" s="37">
        <v>6.3</v>
      </c>
      <c r="CX20" s="37">
        <v>6.3</v>
      </c>
      <c r="CY20" s="37">
        <v>6.3</v>
      </c>
      <c r="CZ20" s="37">
        <v>6.3</v>
      </c>
      <c r="DA20" s="37">
        <v>6.2</v>
      </c>
      <c r="DB20" s="37">
        <v>6.2</v>
      </c>
      <c r="DC20" s="37">
        <v>6.2</v>
      </c>
      <c r="DD20" s="37">
        <v>6.2</v>
      </c>
      <c r="DE20" s="37">
        <v>6.2</v>
      </c>
      <c r="DF20" s="37">
        <v>6.1</v>
      </c>
      <c r="DG20" s="37">
        <v>6.1</v>
      </c>
      <c r="DH20" s="37">
        <v>6.1</v>
      </c>
      <c r="DI20" s="37">
        <v>6.1</v>
      </c>
      <c r="DJ20" s="37">
        <v>6.1</v>
      </c>
      <c r="DK20" s="37">
        <v>6</v>
      </c>
      <c r="DL20" s="37">
        <v>6</v>
      </c>
      <c r="DM20" s="37">
        <v>6</v>
      </c>
      <c r="DN20" s="37">
        <v>6</v>
      </c>
      <c r="DO20" s="37">
        <v>6</v>
      </c>
      <c r="DQ20" s="37"/>
      <c r="DR20" s="21" t="s">
        <v>124</v>
      </c>
      <c r="DS20" s="37">
        <v>15.5</v>
      </c>
      <c r="DT20" s="37">
        <v>15.5</v>
      </c>
      <c r="DU20" s="37">
        <v>15.5</v>
      </c>
      <c r="DV20" s="37">
        <v>15.4</v>
      </c>
      <c r="DW20" s="37">
        <v>15.4</v>
      </c>
      <c r="DX20" s="37">
        <v>15.4</v>
      </c>
      <c r="DY20" s="37">
        <v>15.4</v>
      </c>
      <c r="DZ20" s="37">
        <v>15.4</v>
      </c>
      <c r="EA20" s="37">
        <v>15.4</v>
      </c>
      <c r="EB20" s="37">
        <v>15.4</v>
      </c>
      <c r="EC20" s="37">
        <v>15.4</v>
      </c>
      <c r="ED20" s="37">
        <v>15.4</v>
      </c>
      <c r="EE20" s="37">
        <v>15.3</v>
      </c>
      <c r="EF20" s="37">
        <v>15.3</v>
      </c>
      <c r="EG20" s="37">
        <v>15.3</v>
      </c>
      <c r="EH20" s="37">
        <v>15.3</v>
      </c>
      <c r="EI20" s="37">
        <v>15.3</v>
      </c>
      <c r="EJ20" s="37">
        <v>15.3</v>
      </c>
      <c r="EK20" s="37">
        <v>15.3</v>
      </c>
      <c r="EL20" s="37">
        <v>15.3</v>
      </c>
      <c r="EM20" s="37">
        <v>15.3</v>
      </c>
      <c r="EO20" s="37"/>
      <c r="EP20" s="21" t="s">
        <v>124</v>
      </c>
      <c r="EQ20" s="37">
        <v>84.1</v>
      </c>
      <c r="ER20" s="37">
        <v>83.9</v>
      </c>
      <c r="ES20" s="37">
        <v>83.7</v>
      </c>
      <c r="ET20" s="37">
        <v>83.5</v>
      </c>
      <c r="EU20" s="37">
        <v>83.4</v>
      </c>
      <c r="EV20" s="37">
        <v>83.3</v>
      </c>
      <c r="EW20" s="37">
        <v>83.1</v>
      </c>
      <c r="EX20" s="37">
        <v>82.9</v>
      </c>
      <c r="EY20" s="37">
        <v>82.7</v>
      </c>
      <c r="EZ20" s="37">
        <v>82.6</v>
      </c>
      <c r="FA20" s="37">
        <v>82.4</v>
      </c>
      <c r="FB20" s="37">
        <v>82.2</v>
      </c>
      <c r="FC20" s="37">
        <v>82</v>
      </c>
      <c r="FD20" s="37">
        <v>81.900000000000006</v>
      </c>
      <c r="FE20" s="37">
        <v>81.7</v>
      </c>
      <c r="FF20" s="37">
        <v>81.5</v>
      </c>
      <c r="FG20" s="37">
        <v>81.3</v>
      </c>
      <c r="FH20" s="37">
        <v>81.2</v>
      </c>
      <c r="FI20" s="37">
        <v>81</v>
      </c>
      <c r="FJ20" s="37">
        <v>80.8</v>
      </c>
      <c r="FK20" s="37">
        <v>80.599999999999994</v>
      </c>
    </row>
    <row r="21" spans="1:167" ht="14.5">
      <c r="A21" s="37"/>
      <c r="B21" s="21" t="s">
        <v>125</v>
      </c>
      <c r="C21" s="37">
        <v>0</v>
      </c>
      <c r="D21" s="37">
        <v>3.5</v>
      </c>
      <c r="E21" s="37">
        <v>7</v>
      </c>
      <c r="F21" s="37">
        <v>10.9</v>
      </c>
      <c r="G21" s="37">
        <v>15.8</v>
      </c>
      <c r="H21" s="37">
        <v>19.600000000000001</v>
      </c>
      <c r="I21" s="37">
        <v>19.600000000000001</v>
      </c>
      <c r="J21" s="37">
        <v>19.600000000000001</v>
      </c>
      <c r="K21" s="37">
        <v>19.5</v>
      </c>
      <c r="L21" s="37">
        <v>19.5</v>
      </c>
      <c r="M21" s="37">
        <v>19.5</v>
      </c>
      <c r="N21" s="37">
        <v>19.5</v>
      </c>
      <c r="O21" s="37">
        <v>19.5</v>
      </c>
      <c r="P21" s="37">
        <v>19.5</v>
      </c>
      <c r="Q21" s="37">
        <v>19.399999999999999</v>
      </c>
      <c r="R21" s="37">
        <v>19.399999999999999</v>
      </c>
      <c r="S21" s="37">
        <v>19.399999999999999</v>
      </c>
      <c r="T21" s="37">
        <v>19.399999999999999</v>
      </c>
      <c r="U21" s="37">
        <v>19.399999999999999</v>
      </c>
      <c r="V21" s="37">
        <v>19.399999999999999</v>
      </c>
      <c r="W21" s="37">
        <v>19.3</v>
      </c>
      <c r="Y21" s="37"/>
      <c r="Z21" s="21" t="s">
        <v>125</v>
      </c>
      <c r="AA21" s="37">
        <v>0</v>
      </c>
      <c r="AB21" s="37">
        <v>15.4</v>
      </c>
      <c r="AC21" s="37">
        <v>32.799999999999997</v>
      </c>
      <c r="AD21" s="37">
        <v>56.5</v>
      </c>
      <c r="AE21" s="37">
        <v>84.2</v>
      </c>
      <c r="AF21" s="37">
        <v>114.3</v>
      </c>
      <c r="AG21" s="37">
        <v>114.3</v>
      </c>
      <c r="AH21" s="37">
        <v>114.3</v>
      </c>
      <c r="AI21" s="37">
        <v>114.2</v>
      </c>
      <c r="AJ21" s="37">
        <v>114.2</v>
      </c>
      <c r="AK21" s="37">
        <v>114.2</v>
      </c>
      <c r="AL21" s="37">
        <v>114.1</v>
      </c>
      <c r="AM21" s="37">
        <v>114.1</v>
      </c>
      <c r="AN21" s="37">
        <v>114.1</v>
      </c>
      <c r="AO21" s="37">
        <v>114</v>
      </c>
      <c r="AP21" s="37">
        <v>114</v>
      </c>
      <c r="AQ21" s="37">
        <v>113.9</v>
      </c>
      <c r="AR21" s="37">
        <v>113.9</v>
      </c>
      <c r="AS21" s="37">
        <v>113.9</v>
      </c>
      <c r="AT21" s="37">
        <v>113.8</v>
      </c>
      <c r="AU21" s="37">
        <v>113.8</v>
      </c>
      <c r="AW21" s="37"/>
      <c r="AX21" s="21" t="s">
        <v>125</v>
      </c>
      <c r="AY21" s="37">
        <v>0</v>
      </c>
      <c r="AZ21" s="37">
        <v>13.1</v>
      </c>
      <c r="BA21" s="37">
        <v>34.5</v>
      </c>
      <c r="BB21" s="37">
        <v>53.1</v>
      </c>
      <c r="BC21" s="37">
        <v>74.900000000000006</v>
      </c>
      <c r="BD21" s="37">
        <v>101</v>
      </c>
      <c r="BE21" s="37">
        <v>101</v>
      </c>
      <c r="BF21" s="37">
        <v>101</v>
      </c>
      <c r="BG21" s="37">
        <v>100.9</v>
      </c>
      <c r="BH21" s="37">
        <v>100.9</v>
      </c>
      <c r="BI21" s="37">
        <v>100.9</v>
      </c>
      <c r="BJ21" s="37">
        <v>100.9</v>
      </c>
      <c r="BK21" s="37">
        <v>100.9</v>
      </c>
      <c r="BL21" s="37">
        <v>100.8</v>
      </c>
      <c r="BM21" s="37">
        <v>100.8</v>
      </c>
      <c r="BN21" s="37">
        <v>100.8</v>
      </c>
      <c r="BO21" s="37">
        <v>100.8</v>
      </c>
      <c r="BP21" s="37">
        <v>100.8</v>
      </c>
      <c r="BQ21" s="37">
        <v>100.8</v>
      </c>
      <c r="BR21" s="37">
        <v>100.7</v>
      </c>
      <c r="BS21" s="37">
        <v>100.7</v>
      </c>
      <c r="BU21" s="37"/>
      <c r="BV21" s="21" t="s">
        <v>125</v>
      </c>
      <c r="BW21" s="37">
        <v>0</v>
      </c>
      <c r="BX21" s="37">
        <v>1.5</v>
      </c>
      <c r="BY21" s="37">
        <v>2.9</v>
      </c>
      <c r="BZ21" s="37">
        <v>4.5</v>
      </c>
      <c r="CA21" s="37">
        <v>6.6</v>
      </c>
      <c r="CB21" s="37">
        <v>8.3000000000000007</v>
      </c>
      <c r="CC21" s="37">
        <v>8.3000000000000007</v>
      </c>
      <c r="CD21" s="37">
        <v>8.3000000000000007</v>
      </c>
      <c r="CE21" s="37">
        <v>8.3000000000000007</v>
      </c>
      <c r="CF21" s="37">
        <v>8.3000000000000007</v>
      </c>
      <c r="CG21" s="37">
        <v>8.3000000000000007</v>
      </c>
      <c r="CH21" s="37">
        <v>8.3000000000000007</v>
      </c>
      <c r="CI21" s="37">
        <v>8.3000000000000007</v>
      </c>
      <c r="CJ21" s="37">
        <v>8.3000000000000007</v>
      </c>
      <c r="CK21" s="37">
        <v>8.3000000000000007</v>
      </c>
      <c r="CL21" s="37">
        <v>8.3000000000000007</v>
      </c>
      <c r="CM21" s="37">
        <v>8.3000000000000007</v>
      </c>
      <c r="CN21" s="37">
        <v>8.3000000000000007</v>
      </c>
      <c r="CO21" s="37">
        <v>8.3000000000000007</v>
      </c>
      <c r="CP21" s="37">
        <v>8.3000000000000007</v>
      </c>
      <c r="CQ21" s="37">
        <v>8.3000000000000007</v>
      </c>
      <c r="CS21" s="37"/>
      <c r="CT21" s="21" t="s">
        <v>125</v>
      </c>
      <c r="CU21" s="37">
        <v>0</v>
      </c>
      <c r="CV21" s="37">
        <v>1.3</v>
      </c>
      <c r="CW21" s="37">
        <v>2.5</v>
      </c>
      <c r="CX21" s="37">
        <v>3.9</v>
      </c>
      <c r="CY21" s="37">
        <v>5.3</v>
      </c>
      <c r="CZ21" s="37">
        <v>6.7</v>
      </c>
      <c r="DA21" s="37">
        <v>6.7</v>
      </c>
      <c r="DB21" s="37">
        <v>6.6</v>
      </c>
      <c r="DC21" s="37">
        <v>6.6</v>
      </c>
      <c r="DD21" s="37">
        <v>6.6</v>
      </c>
      <c r="DE21" s="37">
        <v>6.6</v>
      </c>
      <c r="DF21" s="37">
        <v>6.6</v>
      </c>
      <c r="DG21" s="37">
        <v>6.6</v>
      </c>
      <c r="DH21" s="37">
        <v>6.6</v>
      </c>
      <c r="DI21" s="37">
        <v>6.6</v>
      </c>
      <c r="DJ21" s="37">
        <v>6.6</v>
      </c>
      <c r="DK21" s="37">
        <v>6.6</v>
      </c>
      <c r="DL21" s="37">
        <v>6.6</v>
      </c>
      <c r="DM21" s="37">
        <v>6.6</v>
      </c>
      <c r="DN21" s="37">
        <v>6.6</v>
      </c>
      <c r="DO21" s="37">
        <v>6.6</v>
      </c>
      <c r="DQ21" s="37"/>
      <c r="DR21" s="21" t="s">
        <v>125</v>
      </c>
      <c r="DS21" s="37">
        <v>0</v>
      </c>
      <c r="DT21" s="37">
        <v>7.5</v>
      </c>
      <c r="DU21" s="37">
        <v>14.3</v>
      </c>
      <c r="DV21" s="37">
        <v>23</v>
      </c>
      <c r="DW21" s="37">
        <v>31.8</v>
      </c>
      <c r="DX21" s="37">
        <v>39.700000000000003</v>
      </c>
      <c r="DY21" s="37">
        <v>39.700000000000003</v>
      </c>
      <c r="DZ21" s="37">
        <v>39.700000000000003</v>
      </c>
      <c r="EA21" s="37">
        <v>39.6</v>
      </c>
      <c r="EB21" s="37">
        <v>39.6</v>
      </c>
      <c r="EC21" s="37">
        <v>39.6</v>
      </c>
      <c r="ED21" s="37">
        <v>39.6</v>
      </c>
      <c r="EE21" s="37">
        <v>39.6</v>
      </c>
      <c r="EF21" s="37">
        <v>39.6</v>
      </c>
      <c r="EG21" s="37">
        <v>39.6</v>
      </c>
      <c r="EH21" s="37">
        <v>39.6</v>
      </c>
      <c r="EI21" s="37">
        <v>39.6</v>
      </c>
      <c r="EJ21" s="37">
        <v>39.6</v>
      </c>
      <c r="EK21" s="37">
        <v>39.6</v>
      </c>
      <c r="EL21" s="37">
        <v>39.6</v>
      </c>
      <c r="EM21" s="37">
        <v>39.6</v>
      </c>
      <c r="EO21" s="37"/>
      <c r="EP21" s="21" t="s">
        <v>125</v>
      </c>
      <c r="EQ21" s="37">
        <v>0</v>
      </c>
      <c r="ER21" s="37">
        <v>7.8</v>
      </c>
      <c r="ES21" s="37">
        <v>19.5</v>
      </c>
      <c r="ET21" s="37">
        <v>30.4</v>
      </c>
      <c r="EU21" s="37">
        <v>46.4</v>
      </c>
      <c r="EV21" s="37">
        <v>64.3</v>
      </c>
      <c r="EW21" s="37">
        <v>64.3</v>
      </c>
      <c r="EX21" s="37">
        <v>64.3</v>
      </c>
      <c r="EY21" s="37">
        <v>64.2</v>
      </c>
      <c r="EZ21" s="37">
        <v>64.2</v>
      </c>
      <c r="FA21" s="37">
        <v>64.2</v>
      </c>
      <c r="FB21" s="37">
        <v>64.099999999999994</v>
      </c>
      <c r="FC21" s="37">
        <v>64.099999999999994</v>
      </c>
      <c r="FD21" s="37">
        <v>64.099999999999994</v>
      </c>
      <c r="FE21" s="37">
        <v>64</v>
      </c>
      <c r="FF21" s="37">
        <v>64</v>
      </c>
      <c r="FG21" s="37">
        <v>64</v>
      </c>
      <c r="FH21" s="37">
        <v>63.9</v>
      </c>
      <c r="FI21" s="37">
        <v>63.9</v>
      </c>
      <c r="FJ21" s="37">
        <v>63.9</v>
      </c>
      <c r="FK21" s="37">
        <v>63.8</v>
      </c>
    </row>
    <row r="22" spans="1:167" ht="14.5">
      <c r="A22" s="37"/>
      <c r="B22" s="21" t="s">
        <v>126</v>
      </c>
      <c r="C22" s="37">
        <v>0</v>
      </c>
      <c r="D22" s="37">
        <v>0</v>
      </c>
      <c r="E22" s="37">
        <v>0</v>
      </c>
      <c r="F22" s="37">
        <v>0</v>
      </c>
      <c r="G22" s="37">
        <v>0</v>
      </c>
      <c r="H22" s="37">
        <v>0</v>
      </c>
      <c r="I22" s="37">
        <v>3.9</v>
      </c>
      <c r="J22" s="37">
        <v>8.3000000000000007</v>
      </c>
      <c r="K22" s="37">
        <v>12.5</v>
      </c>
      <c r="L22" s="37">
        <v>16.5</v>
      </c>
      <c r="M22" s="37">
        <v>20.5</v>
      </c>
      <c r="N22" s="37">
        <v>20.5</v>
      </c>
      <c r="O22" s="37">
        <v>20.5</v>
      </c>
      <c r="P22" s="37">
        <v>20.5</v>
      </c>
      <c r="Q22" s="37">
        <v>20.5</v>
      </c>
      <c r="R22" s="37">
        <v>20.5</v>
      </c>
      <c r="S22" s="37">
        <v>20.5</v>
      </c>
      <c r="T22" s="37">
        <v>20.5</v>
      </c>
      <c r="U22" s="37">
        <v>20.5</v>
      </c>
      <c r="V22" s="37">
        <v>20.5</v>
      </c>
      <c r="W22" s="37">
        <v>20.5</v>
      </c>
      <c r="Y22" s="37"/>
      <c r="Z22" s="21" t="s">
        <v>126</v>
      </c>
      <c r="AA22" s="37">
        <v>0</v>
      </c>
      <c r="AB22" s="37">
        <v>0</v>
      </c>
      <c r="AC22" s="37">
        <v>0</v>
      </c>
      <c r="AD22" s="37">
        <v>0</v>
      </c>
      <c r="AE22" s="37">
        <v>0</v>
      </c>
      <c r="AF22" s="37">
        <v>0</v>
      </c>
      <c r="AG22" s="37">
        <v>30.1</v>
      </c>
      <c r="AH22" s="37">
        <v>60.3</v>
      </c>
      <c r="AI22" s="37">
        <v>90.9</v>
      </c>
      <c r="AJ22" s="37">
        <v>119.4</v>
      </c>
      <c r="AK22" s="37">
        <v>147.6</v>
      </c>
      <c r="AL22" s="37">
        <v>147.6</v>
      </c>
      <c r="AM22" s="37">
        <v>147.6</v>
      </c>
      <c r="AN22" s="37">
        <v>147.6</v>
      </c>
      <c r="AO22" s="37">
        <v>147.5</v>
      </c>
      <c r="AP22" s="37">
        <v>147.5</v>
      </c>
      <c r="AQ22" s="37">
        <v>147.5</v>
      </c>
      <c r="AR22" s="37">
        <v>147.5</v>
      </c>
      <c r="AS22" s="37">
        <v>147.5</v>
      </c>
      <c r="AT22" s="37">
        <v>147.5</v>
      </c>
      <c r="AU22" s="37">
        <v>147.5</v>
      </c>
      <c r="AW22" s="37"/>
      <c r="AX22" s="21" t="s">
        <v>126</v>
      </c>
      <c r="AY22" s="37">
        <v>0</v>
      </c>
      <c r="AZ22" s="37">
        <v>0</v>
      </c>
      <c r="BA22" s="37">
        <v>0</v>
      </c>
      <c r="BB22" s="37">
        <v>0</v>
      </c>
      <c r="BC22" s="37">
        <v>0</v>
      </c>
      <c r="BD22" s="37">
        <v>0</v>
      </c>
      <c r="BE22" s="37">
        <v>23.8</v>
      </c>
      <c r="BF22" s="37">
        <v>42.2</v>
      </c>
      <c r="BG22" s="37">
        <v>66.7</v>
      </c>
      <c r="BH22" s="37">
        <v>89.9</v>
      </c>
      <c r="BI22" s="37">
        <v>117.2</v>
      </c>
      <c r="BJ22" s="37">
        <v>117.2</v>
      </c>
      <c r="BK22" s="37">
        <v>117.2</v>
      </c>
      <c r="BL22" s="37">
        <v>117.2</v>
      </c>
      <c r="BM22" s="37">
        <v>117.2</v>
      </c>
      <c r="BN22" s="37">
        <v>117.2</v>
      </c>
      <c r="BO22" s="37">
        <v>117.2</v>
      </c>
      <c r="BP22" s="37">
        <v>117.2</v>
      </c>
      <c r="BQ22" s="37">
        <v>117.2</v>
      </c>
      <c r="BR22" s="37">
        <v>117.2</v>
      </c>
      <c r="BS22" s="37">
        <v>117.2</v>
      </c>
      <c r="BU22" s="37"/>
      <c r="BV22" s="21" t="s">
        <v>126</v>
      </c>
      <c r="BW22" s="37">
        <v>0</v>
      </c>
      <c r="BX22" s="37">
        <v>0</v>
      </c>
      <c r="BY22" s="37">
        <v>0</v>
      </c>
      <c r="BZ22" s="37">
        <v>0</v>
      </c>
      <c r="CA22" s="37">
        <v>0</v>
      </c>
      <c r="CB22" s="37">
        <v>0</v>
      </c>
      <c r="CC22" s="37">
        <v>1.9</v>
      </c>
      <c r="CD22" s="37">
        <v>4.0999999999999996</v>
      </c>
      <c r="CE22" s="37">
        <v>6.8</v>
      </c>
      <c r="CF22" s="37">
        <v>9.8000000000000007</v>
      </c>
      <c r="CG22" s="37">
        <v>11.3</v>
      </c>
      <c r="CH22" s="37">
        <v>11.3</v>
      </c>
      <c r="CI22" s="37">
        <v>11.3</v>
      </c>
      <c r="CJ22" s="37">
        <v>11.3</v>
      </c>
      <c r="CK22" s="37">
        <v>11.3</v>
      </c>
      <c r="CL22" s="37">
        <v>11.3</v>
      </c>
      <c r="CM22" s="37">
        <v>11.3</v>
      </c>
      <c r="CN22" s="37">
        <v>11.3</v>
      </c>
      <c r="CO22" s="37">
        <v>11.3</v>
      </c>
      <c r="CP22" s="37">
        <v>11.3</v>
      </c>
      <c r="CQ22" s="37">
        <v>11.3</v>
      </c>
      <c r="CS22" s="37"/>
      <c r="CT22" s="21" t="s">
        <v>126</v>
      </c>
      <c r="CU22" s="37">
        <v>0</v>
      </c>
      <c r="CV22" s="37">
        <v>0</v>
      </c>
      <c r="CW22" s="37">
        <v>0</v>
      </c>
      <c r="CX22" s="37">
        <v>0</v>
      </c>
      <c r="CY22" s="37">
        <v>0</v>
      </c>
      <c r="CZ22" s="37">
        <v>0</v>
      </c>
      <c r="DA22" s="37">
        <v>1.2</v>
      </c>
      <c r="DB22" s="37">
        <v>2.5</v>
      </c>
      <c r="DC22" s="37">
        <v>4.2</v>
      </c>
      <c r="DD22" s="37">
        <v>6.1</v>
      </c>
      <c r="DE22" s="37">
        <v>7.6</v>
      </c>
      <c r="DF22" s="37">
        <v>7.6</v>
      </c>
      <c r="DG22" s="37">
        <v>7.6</v>
      </c>
      <c r="DH22" s="37">
        <v>7.6</v>
      </c>
      <c r="DI22" s="37">
        <v>7.6</v>
      </c>
      <c r="DJ22" s="37">
        <v>7.6</v>
      </c>
      <c r="DK22" s="37">
        <v>7.6</v>
      </c>
      <c r="DL22" s="37">
        <v>7.6</v>
      </c>
      <c r="DM22" s="37">
        <v>7.6</v>
      </c>
      <c r="DN22" s="37">
        <v>7.6</v>
      </c>
      <c r="DO22" s="37">
        <v>7.6</v>
      </c>
      <c r="DQ22" s="37"/>
      <c r="DR22" s="21" t="s">
        <v>126</v>
      </c>
      <c r="DS22" s="37">
        <v>0</v>
      </c>
      <c r="DT22" s="37">
        <v>0</v>
      </c>
      <c r="DU22" s="37">
        <v>0</v>
      </c>
      <c r="DV22" s="37">
        <v>0</v>
      </c>
      <c r="DW22" s="37">
        <v>0</v>
      </c>
      <c r="DX22" s="37">
        <v>0</v>
      </c>
      <c r="DY22" s="37">
        <v>8.5</v>
      </c>
      <c r="DZ22" s="37">
        <v>15.8</v>
      </c>
      <c r="EA22" s="37">
        <v>26.7</v>
      </c>
      <c r="EB22" s="37">
        <v>36.5</v>
      </c>
      <c r="EC22" s="37">
        <v>43.6</v>
      </c>
      <c r="ED22" s="37">
        <v>43.6</v>
      </c>
      <c r="EE22" s="37">
        <v>43.6</v>
      </c>
      <c r="EF22" s="37">
        <v>43.6</v>
      </c>
      <c r="EG22" s="37">
        <v>43.6</v>
      </c>
      <c r="EH22" s="37">
        <v>43.6</v>
      </c>
      <c r="EI22" s="37">
        <v>43.6</v>
      </c>
      <c r="EJ22" s="37">
        <v>43.6</v>
      </c>
      <c r="EK22" s="37">
        <v>43.6</v>
      </c>
      <c r="EL22" s="37">
        <v>43.6</v>
      </c>
      <c r="EM22" s="37">
        <v>43.6</v>
      </c>
      <c r="EO22" s="37"/>
      <c r="EP22" s="21" t="s">
        <v>126</v>
      </c>
      <c r="EQ22" s="37">
        <v>0</v>
      </c>
      <c r="ER22" s="37">
        <v>0</v>
      </c>
      <c r="ES22" s="37">
        <v>0</v>
      </c>
      <c r="ET22" s="37">
        <v>0</v>
      </c>
      <c r="EU22" s="37">
        <v>0</v>
      </c>
      <c r="EV22" s="37">
        <v>0</v>
      </c>
      <c r="EW22" s="37">
        <v>17</v>
      </c>
      <c r="EX22" s="37">
        <v>36.4</v>
      </c>
      <c r="EY22" s="37">
        <v>58.1</v>
      </c>
      <c r="EZ22" s="37">
        <v>77.400000000000006</v>
      </c>
      <c r="FA22" s="37">
        <v>93.1</v>
      </c>
      <c r="FB22" s="37">
        <v>93.1</v>
      </c>
      <c r="FC22" s="37">
        <v>93</v>
      </c>
      <c r="FD22" s="37">
        <v>93</v>
      </c>
      <c r="FE22" s="37">
        <v>93</v>
      </c>
      <c r="FF22" s="37">
        <v>93</v>
      </c>
      <c r="FG22" s="37">
        <v>93</v>
      </c>
      <c r="FH22" s="37">
        <v>93</v>
      </c>
      <c r="FI22" s="37">
        <v>93</v>
      </c>
      <c r="FJ22" s="37">
        <v>93</v>
      </c>
      <c r="FK22" s="37">
        <v>93</v>
      </c>
    </row>
    <row r="23" spans="1:167" ht="14.5">
      <c r="A23" s="37"/>
      <c r="B23" s="21" t="s">
        <v>127</v>
      </c>
      <c r="C23" s="37">
        <v>0</v>
      </c>
      <c r="D23" s="37">
        <v>0</v>
      </c>
      <c r="E23" s="37">
        <v>0</v>
      </c>
      <c r="F23" s="37">
        <v>0</v>
      </c>
      <c r="G23" s="37">
        <v>0</v>
      </c>
      <c r="H23" s="37">
        <v>0</v>
      </c>
      <c r="I23" s="37">
        <v>0</v>
      </c>
      <c r="J23" s="37">
        <v>0</v>
      </c>
      <c r="K23" s="37">
        <v>0</v>
      </c>
      <c r="L23" s="37">
        <v>0</v>
      </c>
      <c r="M23" s="37">
        <v>0</v>
      </c>
      <c r="N23" s="37">
        <v>4.5</v>
      </c>
      <c r="O23" s="37">
        <v>9.5</v>
      </c>
      <c r="P23" s="37">
        <v>15.6</v>
      </c>
      <c r="Q23" s="37">
        <v>20</v>
      </c>
      <c r="R23" s="37">
        <v>23.7</v>
      </c>
      <c r="S23" s="37">
        <v>23.7</v>
      </c>
      <c r="T23" s="37">
        <v>23.7</v>
      </c>
      <c r="U23" s="37">
        <v>23.7</v>
      </c>
      <c r="V23" s="37">
        <v>23.7</v>
      </c>
      <c r="W23" s="37">
        <v>23.7</v>
      </c>
      <c r="Y23" s="37"/>
      <c r="Z23" s="21" t="s">
        <v>127</v>
      </c>
      <c r="AA23" s="37">
        <v>0</v>
      </c>
      <c r="AB23" s="37">
        <v>0</v>
      </c>
      <c r="AC23" s="37">
        <v>0</v>
      </c>
      <c r="AD23" s="37">
        <v>0</v>
      </c>
      <c r="AE23" s="37">
        <v>0</v>
      </c>
      <c r="AF23" s="37">
        <v>0</v>
      </c>
      <c r="AG23" s="37">
        <v>0</v>
      </c>
      <c r="AH23" s="37">
        <v>0</v>
      </c>
      <c r="AI23" s="37">
        <v>0</v>
      </c>
      <c r="AJ23" s="37">
        <v>0</v>
      </c>
      <c r="AK23" s="37">
        <v>0</v>
      </c>
      <c r="AL23" s="37">
        <v>29.8</v>
      </c>
      <c r="AM23" s="37">
        <v>60.2</v>
      </c>
      <c r="AN23" s="37">
        <v>89.1</v>
      </c>
      <c r="AO23" s="37">
        <v>119.7</v>
      </c>
      <c r="AP23" s="37">
        <v>146.19999999999999</v>
      </c>
      <c r="AQ23" s="37">
        <v>146.19999999999999</v>
      </c>
      <c r="AR23" s="37">
        <v>146.19999999999999</v>
      </c>
      <c r="AS23" s="37">
        <v>146.19999999999999</v>
      </c>
      <c r="AT23" s="37">
        <v>146.19999999999999</v>
      </c>
      <c r="AU23" s="37">
        <v>146.19999999999999</v>
      </c>
      <c r="AW23" s="37"/>
      <c r="AX23" s="21" t="s">
        <v>127</v>
      </c>
      <c r="AY23" s="37">
        <v>0</v>
      </c>
      <c r="AZ23" s="37">
        <v>0</v>
      </c>
      <c r="BA23" s="37">
        <v>0</v>
      </c>
      <c r="BB23" s="37">
        <v>0</v>
      </c>
      <c r="BC23" s="37">
        <v>0</v>
      </c>
      <c r="BD23" s="37">
        <v>0</v>
      </c>
      <c r="BE23" s="37">
        <v>0</v>
      </c>
      <c r="BF23" s="37">
        <v>0</v>
      </c>
      <c r="BG23" s="37">
        <v>0</v>
      </c>
      <c r="BH23" s="37">
        <v>0</v>
      </c>
      <c r="BI23" s="37">
        <v>0</v>
      </c>
      <c r="BJ23" s="37">
        <v>28.9</v>
      </c>
      <c r="BK23" s="37">
        <v>53.9</v>
      </c>
      <c r="BL23" s="37">
        <v>81.099999999999994</v>
      </c>
      <c r="BM23" s="37">
        <v>107.1</v>
      </c>
      <c r="BN23" s="37">
        <v>153.69999999999999</v>
      </c>
      <c r="BO23" s="37">
        <v>153.69999999999999</v>
      </c>
      <c r="BP23" s="37">
        <v>153.69999999999999</v>
      </c>
      <c r="BQ23" s="37">
        <v>153.69999999999999</v>
      </c>
      <c r="BR23" s="37">
        <v>153.69999999999999</v>
      </c>
      <c r="BS23" s="37">
        <v>153.69999999999999</v>
      </c>
      <c r="BU23" s="37"/>
      <c r="BV23" s="21" t="s">
        <v>127</v>
      </c>
      <c r="BW23" s="37">
        <v>0</v>
      </c>
      <c r="BX23" s="37">
        <v>0</v>
      </c>
      <c r="BY23" s="37">
        <v>0</v>
      </c>
      <c r="BZ23" s="37">
        <v>0</v>
      </c>
      <c r="CA23" s="37">
        <v>0</v>
      </c>
      <c r="CB23" s="37">
        <v>0</v>
      </c>
      <c r="CC23" s="37">
        <v>0</v>
      </c>
      <c r="CD23" s="37">
        <v>0</v>
      </c>
      <c r="CE23" s="37">
        <v>0</v>
      </c>
      <c r="CF23" s="37">
        <v>0</v>
      </c>
      <c r="CG23" s="37">
        <v>0</v>
      </c>
      <c r="CH23" s="37">
        <v>2.4</v>
      </c>
      <c r="CI23" s="37">
        <v>4.7</v>
      </c>
      <c r="CJ23" s="37">
        <v>7.4</v>
      </c>
      <c r="CK23" s="37">
        <v>9.8000000000000007</v>
      </c>
      <c r="CL23" s="37">
        <v>12.7</v>
      </c>
      <c r="CM23" s="37">
        <v>12.7</v>
      </c>
      <c r="CN23" s="37">
        <v>12.7</v>
      </c>
      <c r="CO23" s="37">
        <v>12.7</v>
      </c>
      <c r="CP23" s="37">
        <v>12.7</v>
      </c>
      <c r="CQ23" s="37">
        <v>12.7</v>
      </c>
      <c r="CS23" s="37"/>
      <c r="CT23" s="21" t="s">
        <v>127</v>
      </c>
      <c r="CU23" s="37">
        <v>0</v>
      </c>
      <c r="CV23" s="37">
        <v>0</v>
      </c>
      <c r="CW23" s="37">
        <v>0</v>
      </c>
      <c r="CX23" s="37">
        <v>0</v>
      </c>
      <c r="CY23" s="37">
        <v>0</v>
      </c>
      <c r="CZ23" s="37">
        <v>0</v>
      </c>
      <c r="DA23" s="37">
        <v>0</v>
      </c>
      <c r="DB23" s="37">
        <v>0</v>
      </c>
      <c r="DC23" s="37">
        <v>0</v>
      </c>
      <c r="DD23" s="37">
        <v>0</v>
      </c>
      <c r="DE23" s="37">
        <v>0</v>
      </c>
      <c r="DF23" s="37">
        <v>2.2000000000000002</v>
      </c>
      <c r="DG23" s="37">
        <v>5.2</v>
      </c>
      <c r="DH23" s="37">
        <v>8.3000000000000007</v>
      </c>
      <c r="DI23" s="37">
        <v>11.8</v>
      </c>
      <c r="DJ23" s="37">
        <v>14.9</v>
      </c>
      <c r="DK23" s="37">
        <v>14.9</v>
      </c>
      <c r="DL23" s="37">
        <v>14.9</v>
      </c>
      <c r="DM23" s="37">
        <v>14.9</v>
      </c>
      <c r="DN23" s="37">
        <v>14.9</v>
      </c>
      <c r="DO23" s="37">
        <v>14.9</v>
      </c>
      <c r="DQ23" s="37"/>
      <c r="DR23" s="21" t="s">
        <v>127</v>
      </c>
      <c r="DS23" s="37">
        <v>0</v>
      </c>
      <c r="DT23" s="37">
        <v>0</v>
      </c>
      <c r="DU23" s="37">
        <v>0</v>
      </c>
      <c r="DV23" s="37">
        <v>0</v>
      </c>
      <c r="DW23" s="37">
        <v>0</v>
      </c>
      <c r="DX23" s="37">
        <v>0</v>
      </c>
      <c r="DY23" s="37">
        <v>0</v>
      </c>
      <c r="DZ23" s="37">
        <v>0</v>
      </c>
      <c r="EA23" s="37">
        <v>0</v>
      </c>
      <c r="EB23" s="37">
        <v>0</v>
      </c>
      <c r="EC23" s="37">
        <v>0</v>
      </c>
      <c r="ED23" s="37">
        <v>4.8</v>
      </c>
      <c r="EE23" s="37">
        <v>10.8</v>
      </c>
      <c r="EF23" s="37">
        <v>19.2</v>
      </c>
      <c r="EG23" s="37">
        <v>29.1</v>
      </c>
      <c r="EH23" s="37">
        <v>41.9</v>
      </c>
      <c r="EI23" s="37">
        <v>41.9</v>
      </c>
      <c r="EJ23" s="37">
        <v>41.9</v>
      </c>
      <c r="EK23" s="37">
        <v>41.9</v>
      </c>
      <c r="EL23" s="37">
        <v>41.9</v>
      </c>
      <c r="EM23" s="37">
        <v>41.9</v>
      </c>
      <c r="EO23" s="37"/>
      <c r="EP23" s="21" t="s">
        <v>127</v>
      </c>
      <c r="EQ23" s="37">
        <v>0</v>
      </c>
      <c r="ER23" s="37">
        <v>0</v>
      </c>
      <c r="ES23" s="37">
        <v>0</v>
      </c>
      <c r="ET23" s="37">
        <v>0</v>
      </c>
      <c r="EU23" s="37">
        <v>0</v>
      </c>
      <c r="EV23" s="37">
        <v>0</v>
      </c>
      <c r="EW23" s="37">
        <v>0</v>
      </c>
      <c r="EX23" s="37">
        <v>0</v>
      </c>
      <c r="EY23" s="37">
        <v>0</v>
      </c>
      <c r="EZ23" s="37">
        <v>0</v>
      </c>
      <c r="FA23" s="37">
        <v>0</v>
      </c>
      <c r="FB23" s="37">
        <v>12.9</v>
      </c>
      <c r="FC23" s="37">
        <v>28.7</v>
      </c>
      <c r="FD23" s="37">
        <v>45.2</v>
      </c>
      <c r="FE23" s="37">
        <v>61.6</v>
      </c>
      <c r="FF23" s="37">
        <v>77.900000000000006</v>
      </c>
      <c r="FG23" s="37">
        <v>77.900000000000006</v>
      </c>
      <c r="FH23" s="37">
        <v>77.900000000000006</v>
      </c>
      <c r="FI23" s="37">
        <v>77.900000000000006</v>
      </c>
      <c r="FJ23" s="37">
        <v>77.900000000000006</v>
      </c>
      <c r="FK23" s="37">
        <v>77.900000000000006</v>
      </c>
    </row>
    <row r="24" spans="1:167" ht="14.5">
      <c r="A24" s="37"/>
      <c r="B24" s="21" t="s">
        <v>128</v>
      </c>
      <c r="C24" s="37">
        <v>0</v>
      </c>
      <c r="D24" s="37">
        <v>0</v>
      </c>
      <c r="E24" s="37">
        <v>0</v>
      </c>
      <c r="F24" s="37">
        <v>0</v>
      </c>
      <c r="G24" s="37">
        <v>0</v>
      </c>
      <c r="H24" s="37">
        <v>0</v>
      </c>
      <c r="I24" s="37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4.7</v>
      </c>
      <c r="T24" s="37">
        <v>8.4</v>
      </c>
      <c r="U24" s="37">
        <v>12.9</v>
      </c>
      <c r="V24" s="37">
        <v>17.2</v>
      </c>
      <c r="W24" s="37">
        <v>22.3</v>
      </c>
      <c r="Y24" s="37"/>
      <c r="Z24" s="21" t="s">
        <v>128</v>
      </c>
      <c r="AA24" s="37">
        <v>0</v>
      </c>
      <c r="AB24" s="37">
        <v>0</v>
      </c>
      <c r="AC24" s="37">
        <v>0</v>
      </c>
      <c r="AD24" s="37">
        <v>0</v>
      </c>
      <c r="AE24" s="37">
        <v>0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0</v>
      </c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>
        <v>30.4</v>
      </c>
      <c r="AR24" s="37">
        <v>62.3</v>
      </c>
      <c r="AS24" s="37">
        <v>96.7</v>
      </c>
      <c r="AT24" s="37">
        <v>133.19999999999999</v>
      </c>
      <c r="AU24" s="37">
        <v>171.7</v>
      </c>
      <c r="AW24" s="37"/>
      <c r="AX24" s="21" t="s">
        <v>128</v>
      </c>
      <c r="AY24" s="37">
        <v>0</v>
      </c>
      <c r="AZ24" s="37">
        <v>0</v>
      </c>
      <c r="BA24" s="37">
        <v>0</v>
      </c>
      <c r="BB24" s="37">
        <v>0</v>
      </c>
      <c r="BC24" s="37">
        <v>0</v>
      </c>
      <c r="BD24" s="37">
        <v>0</v>
      </c>
      <c r="BE24" s="37">
        <v>0</v>
      </c>
      <c r="BF24" s="37">
        <v>0</v>
      </c>
      <c r="BG24" s="37">
        <v>0</v>
      </c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7">
        <v>32.799999999999997</v>
      </c>
      <c r="BP24" s="37">
        <v>63.7</v>
      </c>
      <c r="BQ24" s="37">
        <v>98.5</v>
      </c>
      <c r="BR24" s="37">
        <v>126.1</v>
      </c>
      <c r="BS24" s="37">
        <v>162.80000000000001</v>
      </c>
      <c r="BU24" s="37"/>
      <c r="BV24" s="21" t="s">
        <v>128</v>
      </c>
      <c r="BW24" s="37">
        <v>0</v>
      </c>
      <c r="BX24" s="37">
        <v>0</v>
      </c>
      <c r="BY24" s="37">
        <v>0</v>
      </c>
      <c r="BZ24" s="37">
        <v>0</v>
      </c>
      <c r="CA24" s="37">
        <v>0</v>
      </c>
      <c r="CB24" s="37">
        <v>0</v>
      </c>
      <c r="CC24" s="37">
        <v>0</v>
      </c>
      <c r="CD24" s="37">
        <v>0</v>
      </c>
      <c r="CE24" s="37">
        <v>0</v>
      </c>
      <c r="CF24" s="37">
        <v>0</v>
      </c>
      <c r="CG24" s="37">
        <v>0</v>
      </c>
      <c r="CH24" s="37">
        <v>0</v>
      </c>
      <c r="CI24" s="37">
        <v>0</v>
      </c>
      <c r="CJ24" s="37">
        <v>0</v>
      </c>
      <c r="CK24" s="37">
        <v>0</v>
      </c>
      <c r="CL24" s="37">
        <v>0</v>
      </c>
      <c r="CM24" s="37">
        <v>3.5</v>
      </c>
      <c r="CN24" s="37">
        <v>6.4</v>
      </c>
      <c r="CO24" s="37">
        <v>9.5</v>
      </c>
      <c r="CP24" s="37">
        <v>12.7</v>
      </c>
      <c r="CQ24" s="37">
        <v>16.2</v>
      </c>
      <c r="CS24" s="37"/>
      <c r="CT24" s="21" t="s">
        <v>128</v>
      </c>
      <c r="CU24" s="37">
        <v>0</v>
      </c>
      <c r="CV24" s="37">
        <v>0</v>
      </c>
      <c r="CW24" s="37">
        <v>0</v>
      </c>
      <c r="CX24" s="37">
        <v>0</v>
      </c>
      <c r="CY24" s="37">
        <v>0</v>
      </c>
      <c r="CZ24" s="37">
        <v>0</v>
      </c>
      <c r="DA24" s="37">
        <v>0</v>
      </c>
      <c r="DB24" s="37">
        <v>0</v>
      </c>
      <c r="DC24" s="37">
        <v>0</v>
      </c>
      <c r="DD24" s="37">
        <v>0</v>
      </c>
      <c r="DE24" s="37">
        <v>0</v>
      </c>
      <c r="DF24" s="37">
        <v>0</v>
      </c>
      <c r="DG24" s="37">
        <v>0</v>
      </c>
      <c r="DH24" s="37">
        <v>0</v>
      </c>
      <c r="DI24" s="37">
        <v>0</v>
      </c>
      <c r="DJ24" s="37">
        <v>0</v>
      </c>
      <c r="DK24" s="37">
        <v>3.4</v>
      </c>
      <c r="DL24" s="37">
        <v>5.4</v>
      </c>
      <c r="DM24" s="37">
        <v>7.6</v>
      </c>
      <c r="DN24" s="37">
        <v>9.6999999999999993</v>
      </c>
      <c r="DO24" s="37">
        <v>11.2</v>
      </c>
      <c r="DQ24" s="37"/>
      <c r="DR24" s="21" t="s">
        <v>128</v>
      </c>
      <c r="DS24" s="37">
        <v>0</v>
      </c>
      <c r="DT24" s="37">
        <v>0</v>
      </c>
      <c r="DU24" s="37">
        <v>0</v>
      </c>
      <c r="DV24" s="37">
        <v>0</v>
      </c>
      <c r="DW24" s="37">
        <v>0</v>
      </c>
      <c r="DX24" s="37">
        <v>0</v>
      </c>
      <c r="DY24" s="37">
        <v>0</v>
      </c>
      <c r="DZ24" s="37">
        <v>0</v>
      </c>
      <c r="EA24" s="37">
        <v>0</v>
      </c>
      <c r="EB24" s="37">
        <v>0</v>
      </c>
      <c r="EC24" s="37">
        <v>0</v>
      </c>
      <c r="ED24" s="37">
        <v>0</v>
      </c>
      <c r="EE24" s="37">
        <v>0</v>
      </c>
      <c r="EF24" s="37">
        <v>0</v>
      </c>
      <c r="EG24" s="37">
        <v>0</v>
      </c>
      <c r="EH24" s="37">
        <v>0</v>
      </c>
      <c r="EI24" s="37">
        <v>14.9</v>
      </c>
      <c r="EJ24" s="37">
        <v>23.8</v>
      </c>
      <c r="EK24" s="37">
        <v>29.8</v>
      </c>
      <c r="EL24" s="37">
        <v>39.5</v>
      </c>
      <c r="EM24" s="37">
        <v>49.3</v>
      </c>
      <c r="EO24" s="37"/>
      <c r="EP24" s="21" t="s">
        <v>128</v>
      </c>
      <c r="EQ24" s="37">
        <v>0</v>
      </c>
      <c r="ER24" s="37">
        <v>0</v>
      </c>
      <c r="ES24" s="37">
        <v>0</v>
      </c>
      <c r="ET24" s="37">
        <v>0</v>
      </c>
      <c r="EU24" s="37">
        <v>0</v>
      </c>
      <c r="EV24" s="37">
        <v>0</v>
      </c>
      <c r="EW24" s="37">
        <v>0</v>
      </c>
      <c r="EX24" s="37">
        <v>0</v>
      </c>
      <c r="EY24" s="37">
        <v>0</v>
      </c>
      <c r="EZ24" s="37">
        <v>0</v>
      </c>
      <c r="FA24" s="37">
        <v>0</v>
      </c>
      <c r="FB24" s="37">
        <v>0</v>
      </c>
      <c r="FC24" s="37">
        <v>0</v>
      </c>
      <c r="FD24" s="37">
        <v>0</v>
      </c>
      <c r="FE24" s="37">
        <v>0</v>
      </c>
      <c r="FF24" s="37">
        <v>0</v>
      </c>
      <c r="FG24" s="37">
        <v>17.100000000000001</v>
      </c>
      <c r="FH24" s="37">
        <v>37</v>
      </c>
      <c r="FI24" s="37">
        <v>61.8</v>
      </c>
      <c r="FJ24" s="37">
        <v>87.9</v>
      </c>
      <c r="FK24" s="37">
        <v>116.8</v>
      </c>
    </row>
    <row r="25" spans="1:167" ht="14.5">
      <c r="A25" s="206"/>
      <c r="B25" s="206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206"/>
      <c r="Z25" s="206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206"/>
      <c r="AX25" s="206"/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206"/>
      <c r="BV25" s="206"/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206"/>
      <c r="CT25" s="206"/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206"/>
      <c r="DR25" s="206"/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206"/>
      <c r="EP25" s="206"/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4.5">
      <c r="A26" s="37"/>
      <c r="B26" s="19" t="s">
        <v>16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Y26" s="37"/>
      <c r="Z26" s="19" t="s">
        <v>16</v>
      </c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W26" s="37"/>
      <c r="AX26" s="19" t="s">
        <v>16</v>
      </c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U26" s="37"/>
      <c r="BV26" s="19" t="s">
        <v>16</v>
      </c>
      <c r="BW26" s="37"/>
      <c r="BX26" s="37"/>
      <c r="BY26" s="37"/>
      <c r="BZ26" s="37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37"/>
      <c r="CM26" s="37"/>
      <c r="CN26" s="37"/>
      <c r="CO26" s="37"/>
      <c r="CP26" s="37"/>
      <c r="CQ26" s="37"/>
      <c r="CS26" s="37"/>
      <c r="CT26" s="19" t="s">
        <v>16</v>
      </c>
      <c r="CU26" s="37"/>
      <c r="CV26" s="37"/>
      <c r="CW26" s="37"/>
      <c r="CX26" s="37"/>
      <c r="CY26" s="37"/>
      <c r="CZ26" s="37"/>
      <c r="DA26" s="37"/>
      <c r="DB26" s="37"/>
      <c r="DC26" s="37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Q26" s="37"/>
      <c r="DR26" s="19" t="s">
        <v>16</v>
      </c>
      <c r="DS26" s="37"/>
      <c r="DT26" s="37"/>
      <c r="DU26" s="37"/>
      <c r="DV26" s="37"/>
      <c r="DW26" s="37"/>
      <c r="DX26" s="37"/>
      <c r="DY26" s="37"/>
      <c r="DZ26" s="37"/>
      <c r="EA26" s="37"/>
      <c r="EB26" s="37"/>
      <c r="EC26" s="37"/>
      <c r="ED26" s="37"/>
      <c r="EE26" s="37"/>
      <c r="EF26" s="37"/>
      <c r="EG26" s="37"/>
      <c r="EH26" s="37"/>
      <c r="EI26" s="37"/>
      <c r="EJ26" s="37"/>
      <c r="EK26" s="37"/>
      <c r="EL26" s="37"/>
      <c r="EM26" s="37"/>
      <c r="EO26" s="37"/>
      <c r="EP26" s="19" t="s">
        <v>16</v>
      </c>
      <c r="EQ26" s="37"/>
      <c r="ER26" s="37"/>
      <c r="ES26" s="37"/>
      <c r="ET26" s="37"/>
      <c r="EU26" s="37"/>
      <c r="EV26" s="37"/>
      <c r="EW26" s="37"/>
      <c r="EX26" s="37"/>
      <c r="EY26" s="37"/>
      <c r="EZ26" s="37"/>
      <c r="FA26" s="37"/>
      <c r="FB26" s="37"/>
      <c r="FC26" s="37"/>
      <c r="FD26" s="37"/>
      <c r="FE26" s="37"/>
      <c r="FF26" s="37"/>
      <c r="FG26" s="37"/>
      <c r="FH26" s="37"/>
      <c r="FI26" s="37"/>
      <c r="FJ26" s="37"/>
      <c r="FK26" s="37"/>
    </row>
    <row r="27" spans="1:167" ht="14.5">
      <c r="A27" s="37"/>
      <c r="B27" s="36" t="s">
        <v>119</v>
      </c>
      <c r="C27" s="37">
        <v>21.7</v>
      </c>
      <c r="D27" s="37">
        <v>21.2</v>
      </c>
      <c r="E27" s="37">
        <v>20.7</v>
      </c>
      <c r="F27" s="37">
        <v>20.2</v>
      </c>
      <c r="G27" s="37">
        <v>19.5</v>
      </c>
      <c r="H27" s="37">
        <v>19</v>
      </c>
      <c r="I27" s="37">
        <v>18.600000000000001</v>
      </c>
      <c r="J27" s="37">
        <v>18</v>
      </c>
      <c r="K27" s="37">
        <v>17.5</v>
      </c>
      <c r="L27" s="37">
        <v>17.100000000000001</v>
      </c>
      <c r="M27" s="37">
        <v>16.600000000000001</v>
      </c>
      <c r="N27" s="37">
        <v>16.2</v>
      </c>
      <c r="O27" s="37">
        <v>15.7</v>
      </c>
      <c r="P27" s="37">
        <v>15.1</v>
      </c>
      <c r="Q27" s="37">
        <v>14.7</v>
      </c>
      <c r="R27" s="37">
        <v>14.3</v>
      </c>
      <c r="S27" s="37">
        <v>13.9</v>
      </c>
      <c r="T27" s="37">
        <v>13.6</v>
      </c>
      <c r="U27" s="37">
        <v>13.2</v>
      </c>
      <c r="V27" s="37">
        <v>12.8</v>
      </c>
      <c r="W27" s="37">
        <v>12.4</v>
      </c>
      <c r="Y27" s="37"/>
      <c r="Z27" s="21" t="s">
        <v>119</v>
      </c>
      <c r="AA27" s="37">
        <v>22.7</v>
      </c>
      <c r="AB27" s="37">
        <v>22.4</v>
      </c>
      <c r="AC27" s="37">
        <v>22.1</v>
      </c>
      <c r="AD27" s="37">
        <v>21.7</v>
      </c>
      <c r="AE27" s="37">
        <v>21.3</v>
      </c>
      <c r="AF27" s="37">
        <v>20.8</v>
      </c>
      <c r="AG27" s="37">
        <v>20.399999999999999</v>
      </c>
      <c r="AH27" s="37">
        <v>19.899999999999999</v>
      </c>
      <c r="AI27" s="37">
        <v>19.5</v>
      </c>
      <c r="AJ27" s="37">
        <v>19.100000000000001</v>
      </c>
      <c r="AK27" s="37">
        <v>18.7</v>
      </c>
      <c r="AL27" s="37">
        <v>18.3</v>
      </c>
      <c r="AM27" s="37">
        <v>18</v>
      </c>
      <c r="AN27" s="37">
        <v>17.600000000000001</v>
      </c>
      <c r="AO27" s="37">
        <v>17.2</v>
      </c>
      <c r="AP27" s="37">
        <v>16.899999999999999</v>
      </c>
      <c r="AQ27" s="37">
        <v>16.600000000000001</v>
      </c>
      <c r="AR27" s="37">
        <v>16.2</v>
      </c>
      <c r="AS27" s="37">
        <v>15.9</v>
      </c>
      <c r="AT27" s="37">
        <v>15.5</v>
      </c>
      <c r="AU27" s="37">
        <v>15.1</v>
      </c>
      <c r="AW27" s="37"/>
      <c r="AX27" s="21" t="s">
        <v>119</v>
      </c>
      <c r="AY27" s="37">
        <v>20.8</v>
      </c>
      <c r="AZ27" s="37">
        <v>20.5</v>
      </c>
      <c r="BA27" s="37">
        <v>20.100000000000001</v>
      </c>
      <c r="BB27" s="37">
        <v>19.7</v>
      </c>
      <c r="BC27" s="37">
        <v>19.3</v>
      </c>
      <c r="BD27" s="37">
        <v>18.8</v>
      </c>
      <c r="BE27" s="37">
        <v>18.399999999999999</v>
      </c>
      <c r="BF27" s="37">
        <v>18.100000000000001</v>
      </c>
      <c r="BG27" s="37">
        <v>17.7</v>
      </c>
      <c r="BH27" s="37">
        <v>17.3</v>
      </c>
      <c r="BI27" s="37">
        <v>16.899999999999999</v>
      </c>
      <c r="BJ27" s="37">
        <v>16.5</v>
      </c>
      <c r="BK27" s="37">
        <v>16.2</v>
      </c>
      <c r="BL27" s="37">
        <v>15.8</v>
      </c>
      <c r="BM27" s="37">
        <v>15.4</v>
      </c>
      <c r="BN27" s="37">
        <v>14.9</v>
      </c>
      <c r="BO27" s="37">
        <v>14.5</v>
      </c>
      <c r="BP27" s="37">
        <v>14.2</v>
      </c>
      <c r="BQ27" s="37">
        <v>13.8</v>
      </c>
      <c r="BR27" s="37">
        <v>13.5</v>
      </c>
      <c r="BS27" s="37">
        <v>13.1</v>
      </c>
      <c r="BU27" s="37"/>
      <c r="BV27" s="21" t="s">
        <v>119</v>
      </c>
      <c r="BW27" s="37">
        <v>15.1</v>
      </c>
      <c r="BX27" s="37">
        <v>14.6</v>
      </c>
      <c r="BY27" s="37">
        <v>14.2</v>
      </c>
      <c r="BZ27" s="37">
        <v>13.7</v>
      </c>
      <c r="CA27" s="37">
        <v>13.2</v>
      </c>
      <c r="CB27" s="37">
        <v>12.7</v>
      </c>
      <c r="CC27" s="37">
        <v>12.3</v>
      </c>
      <c r="CD27" s="37">
        <v>11.8</v>
      </c>
      <c r="CE27" s="37">
        <v>11.3</v>
      </c>
      <c r="CF27" s="37">
        <v>10.9</v>
      </c>
      <c r="CG27" s="37">
        <v>10.5</v>
      </c>
      <c r="CH27" s="37">
        <v>10.1</v>
      </c>
      <c r="CI27" s="37">
        <v>9.6999999999999993</v>
      </c>
      <c r="CJ27" s="37">
        <v>9.3000000000000007</v>
      </c>
      <c r="CK27" s="37">
        <v>8.9</v>
      </c>
      <c r="CL27" s="37">
        <v>8.5</v>
      </c>
      <c r="CM27" s="37">
        <v>8.1</v>
      </c>
      <c r="CN27" s="37">
        <v>7.7</v>
      </c>
      <c r="CO27" s="37">
        <v>7.4</v>
      </c>
      <c r="CP27" s="37">
        <v>7</v>
      </c>
      <c r="CQ27" s="37">
        <v>6.7</v>
      </c>
      <c r="CS27" s="37"/>
      <c r="CT27" s="21" t="s">
        <v>119</v>
      </c>
      <c r="CU27" s="37">
        <v>13.8</v>
      </c>
      <c r="CV27" s="37">
        <v>13.5</v>
      </c>
      <c r="CW27" s="37">
        <v>13.1</v>
      </c>
      <c r="CX27" s="37">
        <v>12.8</v>
      </c>
      <c r="CY27" s="37">
        <v>12.4</v>
      </c>
      <c r="CZ27" s="37">
        <v>12.1</v>
      </c>
      <c r="DA27" s="37">
        <v>11.8</v>
      </c>
      <c r="DB27" s="37">
        <v>11.5</v>
      </c>
      <c r="DC27" s="37">
        <v>11.1</v>
      </c>
      <c r="DD27" s="37">
        <v>10.7</v>
      </c>
      <c r="DE27" s="37">
        <v>10.4</v>
      </c>
      <c r="DF27" s="37">
        <v>10</v>
      </c>
      <c r="DG27" s="37">
        <v>9.5</v>
      </c>
      <c r="DH27" s="37">
        <v>9</v>
      </c>
      <c r="DI27" s="37">
        <v>8.6</v>
      </c>
      <c r="DJ27" s="37">
        <v>8.1999999999999993</v>
      </c>
      <c r="DK27" s="37">
        <v>7.8</v>
      </c>
      <c r="DL27" s="37">
        <v>7.5</v>
      </c>
      <c r="DM27" s="37">
        <v>7.2</v>
      </c>
      <c r="DN27" s="37">
        <v>7</v>
      </c>
      <c r="DO27" s="37">
        <v>6.7</v>
      </c>
      <c r="DQ27" s="37"/>
      <c r="DR27" s="21" t="s">
        <v>119</v>
      </c>
      <c r="DS27" s="37">
        <v>7.5</v>
      </c>
      <c r="DT27" s="37">
        <v>7.2</v>
      </c>
      <c r="DU27" s="37">
        <v>6.9</v>
      </c>
      <c r="DV27" s="37">
        <v>6.6</v>
      </c>
      <c r="DW27" s="37">
        <v>6.3</v>
      </c>
      <c r="DX27" s="37">
        <v>6</v>
      </c>
      <c r="DY27" s="37">
        <v>5.8</v>
      </c>
      <c r="DZ27" s="37">
        <v>5.5</v>
      </c>
      <c r="EA27" s="37">
        <v>5.3</v>
      </c>
      <c r="EB27" s="37">
        <v>5</v>
      </c>
      <c r="EC27" s="37">
        <v>4.8</v>
      </c>
      <c r="ED27" s="37">
        <v>4.7</v>
      </c>
      <c r="EE27" s="37">
        <v>4.5999999999999996</v>
      </c>
      <c r="EF27" s="37">
        <v>4.4000000000000004</v>
      </c>
      <c r="EG27" s="37">
        <v>4.2</v>
      </c>
      <c r="EH27" s="37">
        <v>4</v>
      </c>
      <c r="EI27" s="37">
        <v>3.8</v>
      </c>
      <c r="EJ27" s="37">
        <v>3.6</v>
      </c>
      <c r="EK27" s="37">
        <v>3.5</v>
      </c>
      <c r="EL27" s="37">
        <v>3.4</v>
      </c>
      <c r="EM27" s="37">
        <v>3.2</v>
      </c>
      <c r="EO27" s="37"/>
      <c r="EP27" s="36" t="s">
        <v>119</v>
      </c>
      <c r="EQ27" s="37">
        <v>5.3</v>
      </c>
      <c r="ER27" s="37">
        <v>5.2</v>
      </c>
      <c r="ES27" s="37">
        <v>5</v>
      </c>
      <c r="ET27" s="37">
        <v>4.8</v>
      </c>
      <c r="EU27" s="37">
        <v>4.5999999999999996</v>
      </c>
      <c r="EV27" s="37">
        <v>4.4000000000000004</v>
      </c>
      <c r="EW27" s="37">
        <v>4.2</v>
      </c>
      <c r="EX27" s="37">
        <v>4.0999999999999996</v>
      </c>
      <c r="EY27" s="37">
        <v>3.9</v>
      </c>
      <c r="EZ27" s="37">
        <v>3.7</v>
      </c>
      <c r="FA27" s="37">
        <v>3.5</v>
      </c>
      <c r="FB27" s="37">
        <v>3.4</v>
      </c>
      <c r="FC27" s="37">
        <v>3.3</v>
      </c>
      <c r="FD27" s="37">
        <v>3.1</v>
      </c>
      <c r="FE27" s="37">
        <v>3</v>
      </c>
      <c r="FF27" s="37">
        <v>2.9</v>
      </c>
      <c r="FG27" s="37">
        <v>2.8</v>
      </c>
      <c r="FH27" s="37">
        <v>2.7</v>
      </c>
      <c r="FI27" s="37">
        <v>2.5</v>
      </c>
      <c r="FJ27" s="37">
        <v>2.4</v>
      </c>
      <c r="FK27" s="37">
        <v>2.2999999999999998</v>
      </c>
    </row>
    <row r="28" spans="1:167" ht="14.5">
      <c r="A28" s="37"/>
      <c r="B28" s="36" t="s">
        <v>120</v>
      </c>
      <c r="C28" s="37">
        <v>9.8000000000000007</v>
      </c>
      <c r="D28" s="37">
        <v>9.5</v>
      </c>
      <c r="E28" s="37">
        <v>9.3000000000000007</v>
      </c>
      <c r="F28" s="37">
        <v>9.1</v>
      </c>
      <c r="G28" s="37">
        <v>8.8000000000000007</v>
      </c>
      <c r="H28" s="37">
        <v>8.6</v>
      </c>
      <c r="I28" s="37">
        <v>8.4</v>
      </c>
      <c r="J28" s="37">
        <v>8.1999999999999993</v>
      </c>
      <c r="K28" s="37">
        <v>8</v>
      </c>
      <c r="L28" s="37">
        <v>7.8</v>
      </c>
      <c r="M28" s="37">
        <v>7.6</v>
      </c>
      <c r="N28" s="37">
        <v>7.4</v>
      </c>
      <c r="O28" s="37">
        <v>7.2</v>
      </c>
      <c r="P28" s="37">
        <v>6.9</v>
      </c>
      <c r="Q28" s="37">
        <v>6.7</v>
      </c>
      <c r="R28" s="37">
        <v>6.6</v>
      </c>
      <c r="S28" s="37">
        <v>6.4</v>
      </c>
      <c r="T28" s="37">
        <v>6.2</v>
      </c>
      <c r="U28" s="37">
        <v>6.1</v>
      </c>
      <c r="V28" s="37">
        <v>5.9</v>
      </c>
      <c r="W28" s="37">
        <v>5.7</v>
      </c>
      <c r="Y28" s="37"/>
      <c r="Z28" s="21" t="s">
        <v>120</v>
      </c>
      <c r="AA28" s="37">
        <v>14.6</v>
      </c>
      <c r="AB28" s="37">
        <v>14.4</v>
      </c>
      <c r="AC28" s="37">
        <v>14.2</v>
      </c>
      <c r="AD28" s="37">
        <v>14</v>
      </c>
      <c r="AE28" s="37">
        <v>13.7</v>
      </c>
      <c r="AF28" s="37">
        <v>13.4</v>
      </c>
      <c r="AG28" s="37">
        <v>13.1</v>
      </c>
      <c r="AH28" s="37">
        <v>12.8</v>
      </c>
      <c r="AI28" s="37">
        <v>12.5</v>
      </c>
      <c r="AJ28" s="37">
        <v>12.2</v>
      </c>
      <c r="AK28" s="37">
        <v>12</v>
      </c>
      <c r="AL28" s="37">
        <v>11.7</v>
      </c>
      <c r="AM28" s="37">
        <v>11.5</v>
      </c>
      <c r="AN28" s="37">
        <v>11.3</v>
      </c>
      <c r="AO28" s="37">
        <v>11</v>
      </c>
      <c r="AP28" s="37">
        <v>10.8</v>
      </c>
      <c r="AQ28" s="37">
        <v>10.6</v>
      </c>
      <c r="AR28" s="37">
        <v>10.4</v>
      </c>
      <c r="AS28" s="37">
        <v>10.1</v>
      </c>
      <c r="AT28" s="37">
        <v>9.9</v>
      </c>
      <c r="AU28" s="37">
        <v>9.6</v>
      </c>
      <c r="AW28" s="37"/>
      <c r="AX28" s="21" t="s">
        <v>120</v>
      </c>
      <c r="AY28" s="37">
        <v>13.6</v>
      </c>
      <c r="AZ28" s="37">
        <v>13.4</v>
      </c>
      <c r="BA28" s="37">
        <v>13.1</v>
      </c>
      <c r="BB28" s="37">
        <v>12.9</v>
      </c>
      <c r="BC28" s="37">
        <v>12.7</v>
      </c>
      <c r="BD28" s="37">
        <v>12.4</v>
      </c>
      <c r="BE28" s="37">
        <v>12.1</v>
      </c>
      <c r="BF28" s="37">
        <v>11.9</v>
      </c>
      <c r="BG28" s="37">
        <v>11.7</v>
      </c>
      <c r="BH28" s="37">
        <v>11.5</v>
      </c>
      <c r="BI28" s="37">
        <v>11.2</v>
      </c>
      <c r="BJ28" s="37">
        <v>10.9</v>
      </c>
      <c r="BK28" s="37">
        <v>10.7</v>
      </c>
      <c r="BL28" s="37">
        <v>10.5</v>
      </c>
      <c r="BM28" s="37">
        <v>10.3</v>
      </c>
      <c r="BN28" s="37">
        <v>9.9</v>
      </c>
      <c r="BO28" s="37">
        <v>9.6999999999999993</v>
      </c>
      <c r="BP28" s="37">
        <v>9.5</v>
      </c>
      <c r="BQ28" s="37">
        <v>9.1999999999999993</v>
      </c>
      <c r="BR28" s="37">
        <v>9.1</v>
      </c>
      <c r="BS28" s="37">
        <v>8.8000000000000007</v>
      </c>
      <c r="BU28" s="37"/>
      <c r="BV28" s="21" t="s">
        <v>120</v>
      </c>
      <c r="BW28" s="37">
        <v>15.2</v>
      </c>
      <c r="BX28" s="37">
        <v>15</v>
      </c>
      <c r="BY28" s="37">
        <v>14.8</v>
      </c>
      <c r="BZ28" s="37">
        <v>14.6</v>
      </c>
      <c r="CA28" s="37">
        <v>14.4</v>
      </c>
      <c r="CB28" s="37">
        <v>14.1</v>
      </c>
      <c r="CC28" s="37">
        <v>13.9</v>
      </c>
      <c r="CD28" s="37">
        <v>13.6</v>
      </c>
      <c r="CE28" s="37">
        <v>13.3</v>
      </c>
      <c r="CF28" s="37">
        <v>13</v>
      </c>
      <c r="CG28" s="37">
        <v>12.8</v>
      </c>
      <c r="CH28" s="37">
        <v>12.5</v>
      </c>
      <c r="CI28" s="37">
        <v>12.3</v>
      </c>
      <c r="CJ28" s="37">
        <v>12</v>
      </c>
      <c r="CK28" s="37">
        <v>11.7</v>
      </c>
      <c r="CL28" s="37">
        <v>11.4</v>
      </c>
      <c r="CM28" s="37">
        <v>11.1</v>
      </c>
      <c r="CN28" s="37">
        <v>10.8</v>
      </c>
      <c r="CO28" s="37">
        <v>10.6</v>
      </c>
      <c r="CP28" s="37">
        <v>10.3</v>
      </c>
      <c r="CQ28" s="37">
        <v>10</v>
      </c>
      <c r="CS28" s="37"/>
      <c r="CT28" s="21" t="s">
        <v>120</v>
      </c>
      <c r="CU28" s="37">
        <v>10.8</v>
      </c>
      <c r="CV28" s="37">
        <v>10.7</v>
      </c>
      <c r="CW28" s="37">
        <v>10.5</v>
      </c>
      <c r="CX28" s="37">
        <v>10.3</v>
      </c>
      <c r="CY28" s="37">
        <v>10.1</v>
      </c>
      <c r="CZ28" s="37">
        <v>9.9</v>
      </c>
      <c r="DA28" s="37">
        <v>9.6999999999999993</v>
      </c>
      <c r="DB28" s="37">
        <v>9.6</v>
      </c>
      <c r="DC28" s="37">
        <v>9.4</v>
      </c>
      <c r="DD28" s="37">
        <v>9.1</v>
      </c>
      <c r="DE28" s="37">
        <v>8.9</v>
      </c>
      <c r="DF28" s="37">
        <v>8.6999999999999993</v>
      </c>
      <c r="DG28" s="37">
        <v>8.3000000000000007</v>
      </c>
      <c r="DH28" s="37">
        <v>8</v>
      </c>
      <c r="DI28" s="37">
        <v>7.7</v>
      </c>
      <c r="DJ28" s="37">
        <v>7.4</v>
      </c>
      <c r="DK28" s="37">
        <v>7.1</v>
      </c>
      <c r="DL28" s="37">
        <v>6.9</v>
      </c>
      <c r="DM28" s="37">
        <v>6.7</v>
      </c>
      <c r="DN28" s="37">
        <v>6.5</v>
      </c>
      <c r="DO28" s="37">
        <v>6.4</v>
      </c>
      <c r="DQ28" s="37"/>
      <c r="DR28" s="21" t="s">
        <v>120</v>
      </c>
      <c r="DS28" s="37">
        <v>11.2</v>
      </c>
      <c r="DT28" s="37">
        <v>10.8</v>
      </c>
      <c r="DU28" s="37">
        <v>10.5</v>
      </c>
      <c r="DV28" s="37">
        <v>10.1</v>
      </c>
      <c r="DW28" s="37">
        <v>9.8000000000000007</v>
      </c>
      <c r="DX28" s="37">
        <v>9.5</v>
      </c>
      <c r="DY28" s="37">
        <v>9.1999999999999993</v>
      </c>
      <c r="DZ28" s="37">
        <v>8.9</v>
      </c>
      <c r="EA28" s="37">
        <v>8.6</v>
      </c>
      <c r="EB28" s="37">
        <v>8.3000000000000007</v>
      </c>
      <c r="EC28" s="37">
        <v>8</v>
      </c>
      <c r="ED28" s="37">
        <v>7.9</v>
      </c>
      <c r="EE28" s="37">
        <v>7.7</v>
      </c>
      <c r="EF28" s="37">
        <v>7.5</v>
      </c>
      <c r="EG28" s="37">
        <v>7.2</v>
      </c>
      <c r="EH28" s="37">
        <v>7</v>
      </c>
      <c r="EI28" s="37">
        <v>6.6</v>
      </c>
      <c r="EJ28" s="37">
        <v>6.5</v>
      </c>
      <c r="EK28" s="37">
        <v>6.3</v>
      </c>
      <c r="EL28" s="37">
        <v>6.1</v>
      </c>
      <c r="EM28" s="37">
        <v>6</v>
      </c>
      <c r="EO28" s="37"/>
      <c r="EP28" s="36" t="s">
        <v>120</v>
      </c>
      <c r="EQ28" s="37">
        <v>6.1</v>
      </c>
      <c r="ER28" s="37">
        <v>6</v>
      </c>
      <c r="ES28" s="37">
        <v>5.8</v>
      </c>
      <c r="ET28" s="37">
        <v>5.6</v>
      </c>
      <c r="EU28" s="37">
        <v>5.4</v>
      </c>
      <c r="EV28" s="37">
        <v>5.2</v>
      </c>
      <c r="EW28" s="37">
        <v>5</v>
      </c>
      <c r="EX28" s="37">
        <v>4.8</v>
      </c>
      <c r="EY28" s="37">
        <v>4.5999999999999996</v>
      </c>
      <c r="EZ28" s="37">
        <v>4.5</v>
      </c>
      <c r="FA28" s="37">
        <v>4.3</v>
      </c>
      <c r="FB28" s="37">
        <v>4.2</v>
      </c>
      <c r="FC28" s="37">
        <v>4</v>
      </c>
      <c r="FD28" s="37">
        <v>3.9</v>
      </c>
      <c r="FE28" s="37">
        <v>3.8</v>
      </c>
      <c r="FF28" s="37">
        <v>3.7</v>
      </c>
      <c r="FG28" s="37">
        <v>3.5</v>
      </c>
      <c r="FH28" s="37">
        <v>3.4</v>
      </c>
      <c r="FI28" s="37">
        <v>3.3</v>
      </c>
      <c r="FJ28" s="37">
        <v>3.1</v>
      </c>
      <c r="FK28" s="37">
        <v>3</v>
      </c>
    </row>
    <row r="29" spans="1:167" ht="14.5">
      <c r="A29" s="37"/>
      <c r="B29" s="36" t="s">
        <v>121</v>
      </c>
      <c r="C29" s="37">
        <v>19.2</v>
      </c>
      <c r="D29" s="37">
        <v>18.7</v>
      </c>
      <c r="E29" s="37">
        <v>18.3</v>
      </c>
      <c r="F29" s="37">
        <v>17.8</v>
      </c>
      <c r="G29" s="37">
        <v>17.2</v>
      </c>
      <c r="H29" s="37">
        <v>16.8</v>
      </c>
      <c r="I29" s="37">
        <v>16.3</v>
      </c>
      <c r="J29" s="37">
        <v>15.9</v>
      </c>
      <c r="K29" s="37">
        <v>15.4</v>
      </c>
      <c r="L29" s="37">
        <v>15</v>
      </c>
      <c r="M29" s="37">
        <v>14.6</v>
      </c>
      <c r="N29" s="37">
        <v>14.2</v>
      </c>
      <c r="O29" s="37">
        <v>13.8</v>
      </c>
      <c r="P29" s="37">
        <v>13.3</v>
      </c>
      <c r="Q29" s="37">
        <v>12.9</v>
      </c>
      <c r="R29" s="37">
        <v>12.6</v>
      </c>
      <c r="S29" s="37">
        <v>12.2</v>
      </c>
      <c r="T29" s="37">
        <v>11.9</v>
      </c>
      <c r="U29" s="37">
        <v>11.5</v>
      </c>
      <c r="V29" s="37">
        <v>11.2</v>
      </c>
      <c r="W29" s="37">
        <v>10.9</v>
      </c>
      <c r="Y29" s="37"/>
      <c r="Z29" s="21" t="s">
        <v>121</v>
      </c>
      <c r="AA29" s="37">
        <v>27.5</v>
      </c>
      <c r="AB29" s="37">
        <v>27.2</v>
      </c>
      <c r="AC29" s="37">
        <v>26.8</v>
      </c>
      <c r="AD29" s="37">
        <v>26.4</v>
      </c>
      <c r="AE29" s="37">
        <v>25.9</v>
      </c>
      <c r="AF29" s="37">
        <v>25.3</v>
      </c>
      <c r="AG29" s="37">
        <v>24.8</v>
      </c>
      <c r="AH29" s="37">
        <v>24.3</v>
      </c>
      <c r="AI29" s="37">
        <v>23.8</v>
      </c>
      <c r="AJ29" s="37">
        <v>23.3</v>
      </c>
      <c r="AK29" s="37">
        <v>22.9</v>
      </c>
      <c r="AL29" s="37">
        <v>22.4</v>
      </c>
      <c r="AM29" s="37">
        <v>22</v>
      </c>
      <c r="AN29" s="37">
        <v>21.6</v>
      </c>
      <c r="AO29" s="37">
        <v>21.1</v>
      </c>
      <c r="AP29" s="37">
        <v>20.8</v>
      </c>
      <c r="AQ29" s="37">
        <v>20.399999999999999</v>
      </c>
      <c r="AR29" s="37">
        <v>20</v>
      </c>
      <c r="AS29" s="37">
        <v>19.600000000000001</v>
      </c>
      <c r="AT29" s="37">
        <v>19.100000000000001</v>
      </c>
      <c r="AU29" s="37">
        <v>18.7</v>
      </c>
      <c r="AW29" s="37"/>
      <c r="AX29" s="21" t="s">
        <v>121</v>
      </c>
      <c r="AY29" s="37">
        <v>28.6</v>
      </c>
      <c r="AZ29" s="37">
        <v>28.4</v>
      </c>
      <c r="BA29" s="37">
        <v>27.9</v>
      </c>
      <c r="BB29" s="37">
        <v>27.6</v>
      </c>
      <c r="BC29" s="37">
        <v>27.1</v>
      </c>
      <c r="BD29" s="37">
        <v>26.6</v>
      </c>
      <c r="BE29" s="37">
        <v>26.2</v>
      </c>
      <c r="BF29" s="37">
        <v>25.9</v>
      </c>
      <c r="BG29" s="37">
        <v>25.4</v>
      </c>
      <c r="BH29" s="37">
        <v>25</v>
      </c>
      <c r="BI29" s="37">
        <v>24.6</v>
      </c>
      <c r="BJ29" s="37">
        <v>24.1</v>
      </c>
      <c r="BK29" s="37">
        <v>23.7</v>
      </c>
      <c r="BL29" s="37">
        <v>23.3</v>
      </c>
      <c r="BM29" s="37">
        <v>22.9</v>
      </c>
      <c r="BN29" s="37">
        <v>22.2</v>
      </c>
      <c r="BO29" s="37">
        <v>21.7</v>
      </c>
      <c r="BP29" s="37">
        <v>21.3</v>
      </c>
      <c r="BQ29" s="37">
        <v>20.9</v>
      </c>
      <c r="BR29" s="37">
        <v>20.5</v>
      </c>
      <c r="BS29" s="37">
        <v>20.100000000000001</v>
      </c>
      <c r="BU29" s="37"/>
      <c r="BV29" s="21" t="s">
        <v>121</v>
      </c>
      <c r="BW29" s="37">
        <v>24.4</v>
      </c>
      <c r="BX29" s="37">
        <v>24.1</v>
      </c>
      <c r="BY29" s="37">
        <v>23.8</v>
      </c>
      <c r="BZ29" s="37">
        <v>23.4</v>
      </c>
      <c r="CA29" s="37">
        <v>23</v>
      </c>
      <c r="CB29" s="37">
        <v>22.6</v>
      </c>
      <c r="CC29" s="37">
        <v>22.2</v>
      </c>
      <c r="CD29" s="37">
        <v>21.8</v>
      </c>
      <c r="CE29" s="37">
        <v>21.3</v>
      </c>
      <c r="CF29" s="37">
        <v>20.7</v>
      </c>
      <c r="CG29" s="37">
        <v>20.399999999999999</v>
      </c>
      <c r="CH29" s="37">
        <v>20</v>
      </c>
      <c r="CI29" s="37">
        <v>19.600000000000001</v>
      </c>
      <c r="CJ29" s="37">
        <v>19.100000000000001</v>
      </c>
      <c r="CK29" s="37">
        <v>18.7</v>
      </c>
      <c r="CL29" s="37">
        <v>18.2</v>
      </c>
      <c r="CM29" s="37">
        <v>17.7</v>
      </c>
      <c r="CN29" s="37">
        <v>17.2</v>
      </c>
      <c r="CO29" s="37">
        <v>16.8</v>
      </c>
      <c r="CP29" s="37">
        <v>16.3</v>
      </c>
      <c r="CQ29" s="37">
        <v>15.9</v>
      </c>
      <c r="CS29" s="37"/>
      <c r="CT29" s="21" t="s">
        <v>121</v>
      </c>
      <c r="CU29" s="37">
        <v>19.8</v>
      </c>
      <c r="CV29" s="37">
        <v>19.3</v>
      </c>
      <c r="CW29" s="37">
        <v>19</v>
      </c>
      <c r="CX29" s="37">
        <v>18.5</v>
      </c>
      <c r="CY29" s="37">
        <v>18.100000000000001</v>
      </c>
      <c r="CZ29" s="37">
        <v>17.7</v>
      </c>
      <c r="DA29" s="37">
        <v>17.3</v>
      </c>
      <c r="DB29" s="37">
        <v>17</v>
      </c>
      <c r="DC29" s="37">
        <v>16.5</v>
      </c>
      <c r="DD29" s="37">
        <v>16</v>
      </c>
      <c r="DE29" s="37">
        <v>15.6</v>
      </c>
      <c r="DF29" s="37">
        <v>15.1</v>
      </c>
      <c r="DG29" s="37">
        <v>14.5</v>
      </c>
      <c r="DH29" s="37">
        <v>13.9</v>
      </c>
      <c r="DI29" s="37">
        <v>13.2</v>
      </c>
      <c r="DJ29" s="37">
        <v>12.6</v>
      </c>
      <c r="DK29" s="37">
        <v>12.1</v>
      </c>
      <c r="DL29" s="37">
        <v>11.7</v>
      </c>
      <c r="DM29" s="37">
        <v>11.4</v>
      </c>
      <c r="DN29" s="37">
        <v>11</v>
      </c>
      <c r="DO29" s="37">
        <v>10.7</v>
      </c>
      <c r="DQ29" s="37"/>
      <c r="DR29" s="21" t="s">
        <v>121</v>
      </c>
      <c r="DS29" s="37">
        <v>31.9</v>
      </c>
      <c r="DT29" s="37">
        <v>31</v>
      </c>
      <c r="DU29" s="37">
        <v>30.2</v>
      </c>
      <c r="DV29" s="37">
        <v>29.2</v>
      </c>
      <c r="DW29" s="37">
        <v>28.2</v>
      </c>
      <c r="DX29" s="37">
        <v>27.4</v>
      </c>
      <c r="DY29" s="37">
        <v>26.6</v>
      </c>
      <c r="DZ29" s="37">
        <v>25.9</v>
      </c>
      <c r="EA29" s="37">
        <v>25</v>
      </c>
      <c r="EB29" s="37">
        <v>24.2</v>
      </c>
      <c r="EC29" s="37">
        <v>23.6</v>
      </c>
      <c r="ED29" s="37">
        <v>23.3</v>
      </c>
      <c r="EE29" s="37">
        <v>22.8</v>
      </c>
      <c r="EF29" s="37">
        <v>22.2</v>
      </c>
      <c r="EG29" s="37">
        <v>21.6</v>
      </c>
      <c r="EH29" s="37">
        <v>20.8</v>
      </c>
      <c r="EI29" s="37">
        <v>19.899999999999999</v>
      </c>
      <c r="EJ29" s="37">
        <v>19.399999999999999</v>
      </c>
      <c r="EK29" s="37">
        <v>19.100000000000001</v>
      </c>
      <c r="EL29" s="37">
        <v>18.600000000000001</v>
      </c>
      <c r="EM29" s="37">
        <v>18.100000000000001</v>
      </c>
      <c r="EO29" s="37"/>
      <c r="EP29" s="36" t="s">
        <v>121</v>
      </c>
      <c r="EQ29" s="37">
        <v>19</v>
      </c>
      <c r="ER29" s="37">
        <v>18.7</v>
      </c>
      <c r="ES29" s="37">
        <v>18.2</v>
      </c>
      <c r="ET29" s="37">
        <v>17.8</v>
      </c>
      <c r="EU29" s="37">
        <v>17.2</v>
      </c>
      <c r="EV29" s="37">
        <v>16.600000000000001</v>
      </c>
      <c r="EW29" s="37">
        <v>16.100000000000001</v>
      </c>
      <c r="EX29" s="37">
        <v>15.5</v>
      </c>
      <c r="EY29" s="37">
        <v>14.9</v>
      </c>
      <c r="EZ29" s="37">
        <v>14.4</v>
      </c>
      <c r="FA29" s="37">
        <v>14</v>
      </c>
      <c r="FB29" s="37">
        <v>13.6</v>
      </c>
      <c r="FC29" s="37">
        <v>13.2</v>
      </c>
      <c r="FD29" s="37">
        <v>12.8</v>
      </c>
      <c r="FE29" s="37">
        <v>12.5</v>
      </c>
      <c r="FF29" s="37">
        <v>12.1</v>
      </c>
      <c r="FG29" s="37">
        <v>11.7</v>
      </c>
      <c r="FH29" s="37">
        <v>11.4</v>
      </c>
      <c r="FI29" s="37">
        <v>10.9</v>
      </c>
      <c r="FJ29" s="37">
        <v>10.5</v>
      </c>
      <c r="FK29" s="37">
        <v>10</v>
      </c>
    </row>
    <row r="30" spans="1:167" ht="14.5">
      <c r="A30" s="37"/>
      <c r="B30" s="36" t="s">
        <v>122</v>
      </c>
      <c r="C30" s="37">
        <v>10</v>
      </c>
      <c r="D30" s="37">
        <v>9.8000000000000007</v>
      </c>
      <c r="E30" s="37">
        <v>9.6</v>
      </c>
      <c r="F30" s="37">
        <v>9.4</v>
      </c>
      <c r="G30" s="37">
        <v>9.1</v>
      </c>
      <c r="H30" s="37">
        <v>8.9</v>
      </c>
      <c r="I30" s="37">
        <v>8.6999999999999993</v>
      </c>
      <c r="J30" s="37">
        <v>8.5</v>
      </c>
      <c r="K30" s="37">
        <v>8.3000000000000007</v>
      </c>
      <c r="L30" s="37">
        <v>8.1</v>
      </c>
      <c r="M30" s="37">
        <v>7.9</v>
      </c>
      <c r="N30" s="37">
        <v>7.7</v>
      </c>
      <c r="O30" s="37">
        <v>7.5</v>
      </c>
      <c r="P30" s="37">
        <v>7.2</v>
      </c>
      <c r="Q30" s="37">
        <v>7.1</v>
      </c>
      <c r="R30" s="37">
        <v>6.9</v>
      </c>
      <c r="S30" s="37">
        <v>6.7</v>
      </c>
      <c r="T30" s="37">
        <v>6.6</v>
      </c>
      <c r="U30" s="37">
        <v>6.4</v>
      </c>
      <c r="V30" s="37">
        <v>6.3</v>
      </c>
      <c r="W30" s="37">
        <v>6.1</v>
      </c>
      <c r="Y30" s="37"/>
      <c r="Z30" s="21" t="s">
        <v>122</v>
      </c>
      <c r="AA30" s="37">
        <v>7.9</v>
      </c>
      <c r="AB30" s="37">
        <v>7.9</v>
      </c>
      <c r="AC30" s="37">
        <v>7.8</v>
      </c>
      <c r="AD30" s="37">
        <v>7.7</v>
      </c>
      <c r="AE30" s="37">
        <v>7.5</v>
      </c>
      <c r="AF30" s="37">
        <v>7.4</v>
      </c>
      <c r="AG30" s="37">
        <v>7.2</v>
      </c>
      <c r="AH30" s="37">
        <v>7.1</v>
      </c>
      <c r="AI30" s="37">
        <v>6.9</v>
      </c>
      <c r="AJ30" s="37">
        <v>6.8</v>
      </c>
      <c r="AK30" s="37">
        <v>6.7</v>
      </c>
      <c r="AL30" s="37">
        <v>6.6</v>
      </c>
      <c r="AM30" s="37">
        <v>6.5</v>
      </c>
      <c r="AN30" s="37">
        <v>6.3</v>
      </c>
      <c r="AO30" s="37">
        <v>6.2</v>
      </c>
      <c r="AP30" s="37">
        <v>6.1</v>
      </c>
      <c r="AQ30" s="37">
        <v>6</v>
      </c>
      <c r="AR30" s="37">
        <v>5.9</v>
      </c>
      <c r="AS30" s="37">
        <v>5.8</v>
      </c>
      <c r="AT30" s="37">
        <v>5.7</v>
      </c>
      <c r="AU30" s="37">
        <v>5.5</v>
      </c>
      <c r="AW30" s="37"/>
      <c r="AX30" s="21" t="s">
        <v>122</v>
      </c>
      <c r="AY30" s="37">
        <v>9.1</v>
      </c>
      <c r="AZ30" s="37">
        <v>9</v>
      </c>
      <c r="BA30" s="37">
        <v>8.9</v>
      </c>
      <c r="BB30" s="37">
        <v>8.6999999999999993</v>
      </c>
      <c r="BC30" s="37">
        <v>8.6</v>
      </c>
      <c r="BD30" s="37">
        <v>8.5</v>
      </c>
      <c r="BE30" s="37">
        <v>8.3000000000000007</v>
      </c>
      <c r="BF30" s="37">
        <v>8.1999999999999993</v>
      </c>
      <c r="BG30" s="37">
        <v>8.1</v>
      </c>
      <c r="BH30" s="37">
        <v>8</v>
      </c>
      <c r="BI30" s="37">
        <v>7.8</v>
      </c>
      <c r="BJ30" s="37">
        <v>7.7</v>
      </c>
      <c r="BK30" s="37">
        <v>7.6</v>
      </c>
      <c r="BL30" s="37">
        <v>7.4</v>
      </c>
      <c r="BM30" s="37">
        <v>7.3</v>
      </c>
      <c r="BN30" s="37">
        <v>7.1</v>
      </c>
      <c r="BO30" s="37">
        <v>7</v>
      </c>
      <c r="BP30" s="37">
        <v>6.8</v>
      </c>
      <c r="BQ30" s="37">
        <v>6.7</v>
      </c>
      <c r="BR30" s="37">
        <v>6.6</v>
      </c>
      <c r="BS30" s="37">
        <v>6.4</v>
      </c>
      <c r="BU30" s="37"/>
      <c r="BV30" s="21" t="s">
        <v>122</v>
      </c>
      <c r="BW30" s="37">
        <v>13.5</v>
      </c>
      <c r="BX30" s="37">
        <v>13.3</v>
      </c>
      <c r="BY30" s="37">
        <v>13.2</v>
      </c>
      <c r="BZ30" s="37">
        <v>13</v>
      </c>
      <c r="CA30" s="37">
        <v>12.8</v>
      </c>
      <c r="CB30" s="37">
        <v>12.6</v>
      </c>
      <c r="CC30" s="37">
        <v>12.4</v>
      </c>
      <c r="CD30" s="37">
        <v>12.2</v>
      </c>
      <c r="CE30" s="37">
        <v>11.9</v>
      </c>
      <c r="CF30" s="37">
        <v>11.6</v>
      </c>
      <c r="CG30" s="37">
        <v>11.5</v>
      </c>
      <c r="CH30" s="37">
        <v>11.3</v>
      </c>
      <c r="CI30" s="37">
        <v>11.1</v>
      </c>
      <c r="CJ30" s="37">
        <v>10.8</v>
      </c>
      <c r="CK30" s="37">
        <v>10.6</v>
      </c>
      <c r="CL30" s="37">
        <v>10.4</v>
      </c>
      <c r="CM30" s="37">
        <v>10.1</v>
      </c>
      <c r="CN30" s="37">
        <v>9.8000000000000007</v>
      </c>
      <c r="CO30" s="37">
        <v>9.6</v>
      </c>
      <c r="CP30" s="37">
        <v>9.4</v>
      </c>
      <c r="CQ30" s="37">
        <v>9.1</v>
      </c>
      <c r="CS30" s="37"/>
      <c r="CT30" s="21" t="s">
        <v>122</v>
      </c>
      <c r="CU30" s="37">
        <v>22.3</v>
      </c>
      <c r="CV30" s="37">
        <v>21.9</v>
      </c>
      <c r="CW30" s="37">
        <v>21.5</v>
      </c>
      <c r="CX30" s="37">
        <v>21.1</v>
      </c>
      <c r="CY30" s="37">
        <v>20.7</v>
      </c>
      <c r="CZ30" s="37">
        <v>20.3</v>
      </c>
      <c r="DA30" s="37">
        <v>19.899999999999999</v>
      </c>
      <c r="DB30" s="37">
        <v>19.600000000000001</v>
      </c>
      <c r="DC30" s="37">
        <v>19.100000000000001</v>
      </c>
      <c r="DD30" s="37">
        <v>18.600000000000001</v>
      </c>
      <c r="DE30" s="37">
        <v>18.2</v>
      </c>
      <c r="DF30" s="37">
        <v>17.7</v>
      </c>
      <c r="DG30" s="37">
        <v>17</v>
      </c>
      <c r="DH30" s="37">
        <v>16.3</v>
      </c>
      <c r="DI30" s="37">
        <v>15.6</v>
      </c>
      <c r="DJ30" s="37">
        <v>15</v>
      </c>
      <c r="DK30" s="37">
        <v>14.4</v>
      </c>
      <c r="DL30" s="37">
        <v>14</v>
      </c>
      <c r="DM30" s="37">
        <v>13.6</v>
      </c>
      <c r="DN30" s="37">
        <v>13.2</v>
      </c>
      <c r="DO30" s="37">
        <v>12.9</v>
      </c>
      <c r="DQ30" s="37"/>
      <c r="DR30" s="21" t="s">
        <v>122</v>
      </c>
      <c r="DS30" s="37">
        <v>29</v>
      </c>
      <c r="DT30" s="37">
        <v>28.2</v>
      </c>
      <c r="DU30" s="37">
        <v>27.5</v>
      </c>
      <c r="DV30" s="37">
        <v>26.6</v>
      </c>
      <c r="DW30" s="37">
        <v>25.8</v>
      </c>
      <c r="DX30" s="37">
        <v>25.1</v>
      </c>
      <c r="DY30" s="37">
        <v>24.3</v>
      </c>
      <c r="DZ30" s="37">
        <v>23.8</v>
      </c>
      <c r="EA30" s="37">
        <v>22.9</v>
      </c>
      <c r="EB30" s="37">
        <v>22.2</v>
      </c>
      <c r="EC30" s="37">
        <v>21.7</v>
      </c>
      <c r="ED30" s="37">
        <v>21.4</v>
      </c>
      <c r="EE30" s="37">
        <v>21</v>
      </c>
      <c r="EF30" s="37">
        <v>20.5</v>
      </c>
      <c r="EG30" s="37">
        <v>19.899999999999999</v>
      </c>
      <c r="EH30" s="37">
        <v>19.100000000000001</v>
      </c>
      <c r="EI30" s="37">
        <v>18.399999999999999</v>
      </c>
      <c r="EJ30" s="37">
        <v>17.899999999999999</v>
      </c>
      <c r="EK30" s="37">
        <v>17.600000000000001</v>
      </c>
      <c r="EL30" s="37">
        <v>17.2</v>
      </c>
      <c r="EM30" s="37">
        <v>16.8</v>
      </c>
      <c r="EO30" s="37"/>
      <c r="EP30" s="36" t="s">
        <v>122</v>
      </c>
      <c r="EQ30" s="37">
        <v>16.5</v>
      </c>
      <c r="ER30" s="37">
        <v>16.3</v>
      </c>
      <c r="ES30" s="37">
        <v>15.9</v>
      </c>
      <c r="ET30" s="37">
        <v>15.6</v>
      </c>
      <c r="EU30" s="37">
        <v>15.1</v>
      </c>
      <c r="EV30" s="37">
        <v>14.6</v>
      </c>
      <c r="EW30" s="37">
        <v>14.2</v>
      </c>
      <c r="EX30" s="37">
        <v>13.7</v>
      </c>
      <c r="EY30" s="37">
        <v>13.2</v>
      </c>
      <c r="EZ30" s="37">
        <v>12.7</v>
      </c>
      <c r="FA30" s="37">
        <v>12.4</v>
      </c>
      <c r="FB30" s="37">
        <v>12.1</v>
      </c>
      <c r="FC30" s="37">
        <v>11.8</v>
      </c>
      <c r="FD30" s="37">
        <v>11.5</v>
      </c>
      <c r="FE30" s="37">
        <v>11.1</v>
      </c>
      <c r="FF30" s="37">
        <v>10.9</v>
      </c>
      <c r="FG30" s="37">
        <v>10.6</v>
      </c>
      <c r="FH30" s="37">
        <v>10.199999999999999</v>
      </c>
      <c r="FI30" s="37">
        <v>9.9</v>
      </c>
      <c r="FJ30" s="37">
        <v>9.5</v>
      </c>
      <c r="FK30" s="37">
        <v>9.1</v>
      </c>
    </row>
    <row r="31" spans="1:167" ht="14.5">
      <c r="A31" s="37"/>
      <c r="B31" s="36" t="s">
        <v>123</v>
      </c>
      <c r="C31" s="37">
        <v>32.4</v>
      </c>
      <c r="D31" s="37">
        <v>31.9</v>
      </c>
      <c r="E31" s="37">
        <v>31.4</v>
      </c>
      <c r="F31" s="37">
        <v>30.8</v>
      </c>
      <c r="G31" s="37">
        <v>30.1</v>
      </c>
      <c r="H31" s="37">
        <v>29.5</v>
      </c>
      <c r="I31" s="37">
        <v>29</v>
      </c>
      <c r="J31" s="37">
        <v>28.4</v>
      </c>
      <c r="K31" s="37">
        <v>27.8</v>
      </c>
      <c r="L31" s="37">
        <v>27.3</v>
      </c>
      <c r="M31" s="37">
        <v>26.8</v>
      </c>
      <c r="N31" s="37">
        <v>26.2</v>
      </c>
      <c r="O31" s="37">
        <v>25.6</v>
      </c>
      <c r="P31" s="37">
        <v>24.8</v>
      </c>
      <c r="Q31" s="37">
        <v>24.3</v>
      </c>
      <c r="R31" s="37">
        <v>23.9</v>
      </c>
      <c r="S31" s="37">
        <v>23.4</v>
      </c>
      <c r="T31" s="37">
        <v>23</v>
      </c>
      <c r="U31" s="37">
        <v>22.5</v>
      </c>
      <c r="V31" s="37">
        <v>22.1</v>
      </c>
      <c r="W31" s="37">
        <v>21.5</v>
      </c>
      <c r="Y31" s="37"/>
      <c r="Z31" s="21" t="s">
        <v>123</v>
      </c>
      <c r="AA31" s="37">
        <v>21.9</v>
      </c>
      <c r="AB31" s="37">
        <v>21.7</v>
      </c>
      <c r="AC31" s="37">
        <v>21.5</v>
      </c>
      <c r="AD31" s="37">
        <v>21.2</v>
      </c>
      <c r="AE31" s="37">
        <v>20.9</v>
      </c>
      <c r="AF31" s="37">
        <v>20.5</v>
      </c>
      <c r="AG31" s="37">
        <v>20.100000000000001</v>
      </c>
      <c r="AH31" s="37">
        <v>19.8</v>
      </c>
      <c r="AI31" s="37">
        <v>19.399999999999999</v>
      </c>
      <c r="AJ31" s="37">
        <v>19.100000000000001</v>
      </c>
      <c r="AK31" s="37">
        <v>18.8</v>
      </c>
      <c r="AL31" s="37">
        <v>18.5</v>
      </c>
      <c r="AM31" s="37">
        <v>18.2</v>
      </c>
      <c r="AN31" s="37">
        <v>17.899999999999999</v>
      </c>
      <c r="AO31" s="37">
        <v>17.600000000000001</v>
      </c>
      <c r="AP31" s="37">
        <v>17.3</v>
      </c>
      <c r="AQ31" s="37">
        <v>17.100000000000001</v>
      </c>
      <c r="AR31" s="37">
        <v>16.8</v>
      </c>
      <c r="AS31" s="37">
        <v>16.5</v>
      </c>
      <c r="AT31" s="37">
        <v>16.100000000000001</v>
      </c>
      <c r="AU31" s="37">
        <v>15.8</v>
      </c>
      <c r="AW31" s="37"/>
      <c r="AX31" s="21" t="s">
        <v>123</v>
      </c>
      <c r="AY31" s="37">
        <v>22.9</v>
      </c>
      <c r="AZ31" s="37">
        <v>22.8</v>
      </c>
      <c r="BA31" s="37">
        <v>22.4</v>
      </c>
      <c r="BB31" s="37">
        <v>22.2</v>
      </c>
      <c r="BC31" s="37">
        <v>21.9</v>
      </c>
      <c r="BD31" s="37">
        <v>21.5</v>
      </c>
      <c r="BE31" s="37">
        <v>21.2</v>
      </c>
      <c r="BF31" s="37">
        <v>21</v>
      </c>
      <c r="BG31" s="37">
        <v>20.6</v>
      </c>
      <c r="BH31" s="37">
        <v>20.399999999999999</v>
      </c>
      <c r="BI31" s="37">
        <v>20</v>
      </c>
      <c r="BJ31" s="37">
        <v>19.7</v>
      </c>
      <c r="BK31" s="37">
        <v>19.399999999999999</v>
      </c>
      <c r="BL31" s="37">
        <v>19.100000000000001</v>
      </c>
      <c r="BM31" s="37">
        <v>18.8</v>
      </c>
      <c r="BN31" s="37">
        <v>18.2</v>
      </c>
      <c r="BO31" s="37">
        <v>17.899999999999999</v>
      </c>
      <c r="BP31" s="37">
        <v>17.600000000000001</v>
      </c>
      <c r="BQ31" s="37">
        <v>17.3</v>
      </c>
      <c r="BR31" s="37">
        <v>17</v>
      </c>
      <c r="BS31" s="37">
        <v>16.7</v>
      </c>
      <c r="BU31" s="37"/>
      <c r="BV31" s="21" t="s">
        <v>123</v>
      </c>
      <c r="BW31" s="37">
        <v>24.6</v>
      </c>
      <c r="BX31" s="37">
        <v>24.3</v>
      </c>
      <c r="BY31" s="37">
        <v>24.2</v>
      </c>
      <c r="BZ31" s="37">
        <v>23.9</v>
      </c>
      <c r="CA31" s="37">
        <v>23.6</v>
      </c>
      <c r="CB31" s="37">
        <v>23.3</v>
      </c>
      <c r="CC31" s="37">
        <v>23</v>
      </c>
      <c r="CD31" s="37">
        <v>22.7</v>
      </c>
      <c r="CE31" s="37">
        <v>22.2</v>
      </c>
      <c r="CF31" s="37">
        <v>21.8</v>
      </c>
      <c r="CG31" s="37">
        <v>21.5</v>
      </c>
      <c r="CH31" s="37">
        <v>21.2</v>
      </c>
      <c r="CI31" s="37">
        <v>20.8</v>
      </c>
      <c r="CJ31" s="37">
        <v>20.399999999999999</v>
      </c>
      <c r="CK31" s="37">
        <v>20.100000000000001</v>
      </c>
      <c r="CL31" s="37">
        <v>19.7</v>
      </c>
      <c r="CM31" s="37">
        <v>19.2</v>
      </c>
      <c r="CN31" s="37">
        <v>18.8</v>
      </c>
      <c r="CO31" s="37">
        <v>18.399999999999999</v>
      </c>
      <c r="CP31" s="37">
        <v>18</v>
      </c>
      <c r="CQ31" s="37">
        <v>17.600000000000001</v>
      </c>
      <c r="CS31" s="37"/>
      <c r="CT31" s="21" t="s">
        <v>123</v>
      </c>
      <c r="CU31" s="37">
        <v>24.7</v>
      </c>
      <c r="CV31" s="37">
        <v>24.4</v>
      </c>
      <c r="CW31" s="37">
        <v>24.1</v>
      </c>
      <c r="CX31" s="37">
        <v>23.7</v>
      </c>
      <c r="CY31" s="37">
        <v>23.4</v>
      </c>
      <c r="CZ31" s="37">
        <v>23</v>
      </c>
      <c r="DA31" s="37">
        <v>22.7</v>
      </c>
      <c r="DB31" s="37">
        <v>22.4</v>
      </c>
      <c r="DC31" s="37">
        <v>22</v>
      </c>
      <c r="DD31" s="37">
        <v>21.5</v>
      </c>
      <c r="DE31" s="37">
        <v>21.2</v>
      </c>
      <c r="DF31" s="37">
        <v>20.6</v>
      </c>
      <c r="DG31" s="37">
        <v>19.899999999999999</v>
      </c>
      <c r="DH31" s="37">
        <v>19.2</v>
      </c>
      <c r="DI31" s="37">
        <v>18.5</v>
      </c>
      <c r="DJ31" s="37">
        <v>17.899999999999999</v>
      </c>
      <c r="DK31" s="37">
        <v>17.2</v>
      </c>
      <c r="DL31" s="37">
        <v>16.8</v>
      </c>
      <c r="DM31" s="37">
        <v>16.399999999999999</v>
      </c>
      <c r="DN31" s="37">
        <v>16.100000000000001</v>
      </c>
      <c r="DO31" s="37">
        <v>15.8</v>
      </c>
      <c r="DQ31" s="37"/>
      <c r="DR31" s="21" t="s">
        <v>123</v>
      </c>
      <c r="DS31" s="37">
        <v>14</v>
      </c>
      <c r="DT31" s="37">
        <v>13.6</v>
      </c>
      <c r="DU31" s="37">
        <v>13.3</v>
      </c>
      <c r="DV31" s="37">
        <v>12.9</v>
      </c>
      <c r="DW31" s="37">
        <v>12.5</v>
      </c>
      <c r="DX31" s="37">
        <v>12.2</v>
      </c>
      <c r="DY31" s="37">
        <v>11.8</v>
      </c>
      <c r="DZ31" s="37">
        <v>11.6</v>
      </c>
      <c r="EA31" s="37">
        <v>11.2</v>
      </c>
      <c r="EB31" s="37">
        <v>10.8</v>
      </c>
      <c r="EC31" s="37">
        <v>10.6</v>
      </c>
      <c r="ED31" s="37">
        <v>10.4</v>
      </c>
      <c r="EE31" s="37">
        <v>10.3</v>
      </c>
      <c r="EF31" s="37">
        <v>10</v>
      </c>
      <c r="EG31" s="37">
        <v>9.6999999999999993</v>
      </c>
      <c r="EH31" s="37">
        <v>9.4</v>
      </c>
      <c r="EI31" s="37">
        <v>9</v>
      </c>
      <c r="EJ31" s="37">
        <v>8.8000000000000007</v>
      </c>
      <c r="EK31" s="37">
        <v>8.6999999999999993</v>
      </c>
      <c r="EL31" s="37">
        <v>8.5</v>
      </c>
      <c r="EM31" s="37">
        <v>8.3000000000000007</v>
      </c>
      <c r="EO31" s="37"/>
      <c r="EP31" s="36" t="s">
        <v>123</v>
      </c>
      <c r="EQ31" s="37">
        <v>36.799999999999997</v>
      </c>
      <c r="ER31" s="37">
        <v>36.299999999999997</v>
      </c>
      <c r="ES31" s="37">
        <v>35.6</v>
      </c>
      <c r="ET31" s="37">
        <v>35</v>
      </c>
      <c r="EU31" s="37">
        <v>34</v>
      </c>
      <c r="EV31" s="37">
        <v>33</v>
      </c>
      <c r="EW31" s="37">
        <v>32.1</v>
      </c>
      <c r="EX31" s="37">
        <v>31</v>
      </c>
      <c r="EY31" s="37">
        <v>30</v>
      </c>
      <c r="EZ31" s="37">
        <v>29.1</v>
      </c>
      <c r="FA31" s="37">
        <v>28.4</v>
      </c>
      <c r="FB31" s="37">
        <v>27.8</v>
      </c>
      <c r="FC31" s="37">
        <v>27.2</v>
      </c>
      <c r="FD31" s="37">
        <v>26.5</v>
      </c>
      <c r="FE31" s="37">
        <v>25.9</v>
      </c>
      <c r="FF31" s="37">
        <v>25.3</v>
      </c>
      <c r="FG31" s="37">
        <v>24.7</v>
      </c>
      <c r="FH31" s="37">
        <v>24</v>
      </c>
      <c r="FI31" s="37">
        <v>23.2</v>
      </c>
      <c r="FJ31" s="37">
        <v>22.4</v>
      </c>
      <c r="FK31" s="37">
        <v>21.5</v>
      </c>
    </row>
    <row r="32" spans="1:167" ht="14.5">
      <c r="A32" s="37"/>
      <c r="B32" s="21" t="s">
        <v>124</v>
      </c>
      <c r="C32" s="37">
        <v>6.9</v>
      </c>
      <c r="D32" s="37">
        <v>6.8</v>
      </c>
      <c r="E32" s="37">
        <v>6.8</v>
      </c>
      <c r="F32" s="37">
        <v>6.7</v>
      </c>
      <c r="G32" s="37">
        <v>6.5</v>
      </c>
      <c r="H32" s="37">
        <v>6.5</v>
      </c>
      <c r="I32" s="37">
        <v>6.4</v>
      </c>
      <c r="J32" s="37">
        <v>6.3</v>
      </c>
      <c r="K32" s="37">
        <v>6.2</v>
      </c>
      <c r="L32" s="37">
        <v>6.1</v>
      </c>
      <c r="M32" s="37">
        <v>6</v>
      </c>
      <c r="N32" s="37">
        <v>5.9</v>
      </c>
      <c r="O32" s="37">
        <v>5.8</v>
      </c>
      <c r="P32" s="37">
        <v>5.6</v>
      </c>
      <c r="Q32" s="37">
        <v>5.5</v>
      </c>
      <c r="R32" s="37">
        <v>5.5</v>
      </c>
      <c r="S32" s="37">
        <v>5.4</v>
      </c>
      <c r="T32" s="37">
        <v>5.3</v>
      </c>
      <c r="U32" s="37">
        <v>5.2</v>
      </c>
      <c r="V32" s="37">
        <v>5.0999999999999996</v>
      </c>
      <c r="W32" s="37">
        <v>5.0999999999999996</v>
      </c>
      <c r="Y32" s="37"/>
      <c r="Z32" s="21" t="s">
        <v>124</v>
      </c>
      <c r="AA32" s="37">
        <v>5.3</v>
      </c>
      <c r="AB32" s="37">
        <v>5.3</v>
      </c>
      <c r="AC32" s="37">
        <v>5.3</v>
      </c>
      <c r="AD32" s="37">
        <v>5.2</v>
      </c>
      <c r="AE32" s="37">
        <v>5.0999999999999996</v>
      </c>
      <c r="AF32" s="37">
        <v>5</v>
      </c>
      <c r="AG32" s="37">
        <v>5</v>
      </c>
      <c r="AH32" s="37">
        <v>4.9000000000000004</v>
      </c>
      <c r="AI32" s="37">
        <v>4.8</v>
      </c>
      <c r="AJ32" s="37">
        <v>4.7</v>
      </c>
      <c r="AK32" s="37">
        <v>4.7</v>
      </c>
      <c r="AL32" s="37">
        <v>4.5999999999999996</v>
      </c>
      <c r="AM32" s="37">
        <v>4.5</v>
      </c>
      <c r="AN32" s="37">
        <v>4.5</v>
      </c>
      <c r="AO32" s="37">
        <v>4.4000000000000004</v>
      </c>
      <c r="AP32" s="37">
        <v>4.3</v>
      </c>
      <c r="AQ32" s="37">
        <v>4.3</v>
      </c>
      <c r="AR32" s="37">
        <v>4.2</v>
      </c>
      <c r="AS32" s="37">
        <v>4.0999999999999996</v>
      </c>
      <c r="AT32" s="37">
        <v>4.0999999999999996</v>
      </c>
      <c r="AU32" s="37">
        <v>4</v>
      </c>
      <c r="AW32" s="37"/>
      <c r="AX32" s="21" t="s">
        <v>124</v>
      </c>
      <c r="AY32" s="37">
        <v>5</v>
      </c>
      <c r="AZ32" s="37">
        <v>5</v>
      </c>
      <c r="BA32" s="37">
        <v>5</v>
      </c>
      <c r="BB32" s="37">
        <v>4.9000000000000004</v>
      </c>
      <c r="BC32" s="37">
        <v>4.8</v>
      </c>
      <c r="BD32" s="37">
        <v>4.8</v>
      </c>
      <c r="BE32" s="37">
        <v>4.7</v>
      </c>
      <c r="BF32" s="37">
        <v>4.5999999999999996</v>
      </c>
      <c r="BG32" s="37">
        <v>4.5999999999999996</v>
      </c>
      <c r="BH32" s="37">
        <v>4.5</v>
      </c>
      <c r="BI32" s="37">
        <v>4.5</v>
      </c>
      <c r="BJ32" s="37">
        <v>4.4000000000000004</v>
      </c>
      <c r="BK32" s="37">
        <v>4.3</v>
      </c>
      <c r="BL32" s="37">
        <v>4.3</v>
      </c>
      <c r="BM32" s="37">
        <v>4.2</v>
      </c>
      <c r="BN32" s="37">
        <v>4.0999999999999996</v>
      </c>
      <c r="BO32" s="37">
        <v>4</v>
      </c>
      <c r="BP32" s="37">
        <v>3.9</v>
      </c>
      <c r="BQ32" s="37">
        <v>3.9</v>
      </c>
      <c r="BR32" s="37">
        <v>3.8</v>
      </c>
      <c r="BS32" s="37">
        <v>3.7</v>
      </c>
      <c r="BU32" s="37"/>
      <c r="BV32" s="21" t="s">
        <v>124</v>
      </c>
      <c r="BW32" s="37">
        <v>7.3</v>
      </c>
      <c r="BX32" s="37">
        <v>7.3</v>
      </c>
      <c r="BY32" s="37">
        <v>7.2</v>
      </c>
      <c r="BZ32" s="37">
        <v>7.2</v>
      </c>
      <c r="CA32" s="37">
        <v>7.1</v>
      </c>
      <c r="CB32" s="37">
        <v>7</v>
      </c>
      <c r="CC32" s="37">
        <v>7</v>
      </c>
      <c r="CD32" s="37">
        <v>6.9</v>
      </c>
      <c r="CE32" s="37">
        <v>6.8</v>
      </c>
      <c r="CF32" s="37">
        <v>6.6</v>
      </c>
      <c r="CG32" s="37">
        <v>6.6</v>
      </c>
      <c r="CH32" s="37">
        <v>6.5</v>
      </c>
      <c r="CI32" s="37">
        <v>6.4</v>
      </c>
      <c r="CJ32" s="37">
        <v>6.3</v>
      </c>
      <c r="CK32" s="37">
        <v>6.2</v>
      </c>
      <c r="CL32" s="37">
        <v>6.1</v>
      </c>
      <c r="CM32" s="37">
        <v>6</v>
      </c>
      <c r="CN32" s="37">
        <v>5.9</v>
      </c>
      <c r="CO32" s="37">
        <v>5.8</v>
      </c>
      <c r="CP32" s="37">
        <v>5.7</v>
      </c>
      <c r="CQ32" s="37">
        <v>5.5</v>
      </c>
      <c r="CS32" s="37"/>
      <c r="CT32" s="21" t="s">
        <v>124</v>
      </c>
      <c r="CU32" s="37">
        <v>8.6</v>
      </c>
      <c r="CV32" s="37">
        <v>8.6</v>
      </c>
      <c r="CW32" s="37">
        <v>8.5</v>
      </c>
      <c r="CX32" s="37">
        <v>8.4</v>
      </c>
      <c r="CY32" s="37">
        <v>8.3000000000000007</v>
      </c>
      <c r="CZ32" s="37">
        <v>8.1999999999999993</v>
      </c>
      <c r="DA32" s="37">
        <v>8.1999999999999993</v>
      </c>
      <c r="DB32" s="37">
        <v>8.1</v>
      </c>
      <c r="DC32" s="37">
        <v>8</v>
      </c>
      <c r="DD32" s="37">
        <v>7.9</v>
      </c>
      <c r="DE32" s="37">
        <v>7.8</v>
      </c>
      <c r="DF32" s="37">
        <v>7.6</v>
      </c>
      <c r="DG32" s="37">
        <v>7.4</v>
      </c>
      <c r="DH32" s="37">
        <v>7.2</v>
      </c>
      <c r="DI32" s="37">
        <v>6.9</v>
      </c>
      <c r="DJ32" s="37">
        <v>6.7</v>
      </c>
      <c r="DK32" s="37">
        <v>6.5</v>
      </c>
      <c r="DL32" s="37">
        <v>6.4</v>
      </c>
      <c r="DM32" s="37">
        <v>6.3</v>
      </c>
      <c r="DN32" s="37">
        <v>6.2</v>
      </c>
      <c r="DO32" s="37">
        <v>6.1</v>
      </c>
      <c r="DQ32" s="37"/>
      <c r="DR32" s="21" t="s">
        <v>124</v>
      </c>
      <c r="DS32" s="37">
        <v>6.4</v>
      </c>
      <c r="DT32" s="37">
        <v>6.2</v>
      </c>
      <c r="DU32" s="37">
        <v>6.1</v>
      </c>
      <c r="DV32" s="37">
        <v>5.9</v>
      </c>
      <c r="DW32" s="37">
        <v>5.7</v>
      </c>
      <c r="DX32" s="37">
        <v>5.6</v>
      </c>
      <c r="DY32" s="37">
        <v>5.4</v>
      </c>
      <c r="DZ32" s="37">
        <v>5.3</v>
      </c>
      <c r="EA32" s="37">
        <v>5.0999999999999996</v>
      </c>
      <c r="EB32" s="37">
        <v>5</v>
      </c>
      <c r="EC32" s="37">
        <v>4.9000000000000004</v>
      </c>
      <c r="ED32" s="37">
        <v>4.8</v>
      </c>
      <c r="EE32" s="37">
        <v>4.7</v>
      </c>
      <c r="EF32" s="37">
        <v>4.5999999999999996</v>
      </c>
      <c r="EG32" s="37">
        <v>4.5</v>
      </c>
      <c r="EH32" s="37">
        <v>4.3</v>
      </c>
      <c r="EI32" s="37">
        <v>4.2</v>
      </c>
      <c r="EJ32" s="37">
        <v>4.0999999999999996</v>
      </c>
      <c r="EK32" s="37">
        <v>4</v>
      </c>
      <c r="EL32" s="37">
        <v>3.9</v>
      </c>
      <c r="EM32" s="37">
        <v>3.8</v>
      </c>
      <c r="EO32" s="37"/>
      <c r="EP32" s="21" t="s">
        <v>124</v>
      </c>
      <c r="EQ32" s="37">
        <v>16.2</v>
      </c>
      <c r="ER32" s="37">
        <v>16</v>
      </c>
      <c r="ES32" s="37">
        <v>15.8</v>
      </c>
      <c r="ET32" s="37">
        <v>15.5</v>
      </c>
      <c r="EU32" s="37">
        <v>15.1</v>
      </c>
      <c r="EV32" s="37">
        <v>14.7</v>
      </c>
      <c r="EW32" s="37">
        <v>14.4</v>
      </c>
      <c r="EX32" s="37">
        <v>13.9</v>
      </c>
      <c r="EY32" s="37">
        <v>13.5</v>
      </c>
      <c r="EZ32" s="37">
        <v>13.1</v>
      </c>
      <c r="FA32" s="37">
        <v>12.9</v>
      </c>
      <c r="FB32" s="37">
        <v>12.7</v>
      </c>
      <c r="FC32" s="37">
        <v>12.4</v>
      </c>
      <c r="FD32" s="37">
        <v>12.1</v>
      </c>
      <c r="FE32" s="37">
        <v>11.9</v>
      </c>
      <c r="FF32" s="37">
        <v>11.6</v>
      </c>
      <c r="FG32" s="37">
        <v>11.4</v>
      </c>
      <c r="FH32" s="37">
        <v>11.1</v>
      </c>
      <c r="FI32" s="37">
        <v>10.8</v>
      </c>
      <c r="FJ32" s="37">
        <v>10.4</v>
      </c>
      <c r="FK32" s="37">
        <v>10.1</v>
      </c>
    </row>
    <row r="33" spans="1:167" ht="14.5">
      <c r="A33" s="37"/>
      <c r="B33" s="21" t="s">
        <v>125</v>
      </c>
      <c r="C33" s="37">
        <v>0</v>
      </c>
      <c r="D33" s="37">
        <v>2</v>
      </c>
      <c r="E33" s="37">
        <v>4</v>
      </c>
      <c r="F33" s="37">
        <v>6.1</v>
      </c>
      <c r="G33" s="37">
        <v>8.6999999999999993</v>
      </c>
      <c r="H33" s="37">
        <v>10.6</v>
      </c>
      <c r="I33" s="37">
        <v>10.5</v>
      </c>
      <c r="J33" s="37">
        <v>10.4</v>
      </c>
      <c r="K33" s="37">
        <v>10.199999999999999</v>
      </c>
      <c r="L33" s="37">
        <v>10.1</v>
      </c>
      <c r="M33" s="37">
        <v>10</v>
      </c>
      <c r="N33" s="37">
        <v>9.8000000000000007</v>
      </c>
      <c r="O33" s="37">
        <v>9.6999999999999993</v>
      </c>
      <c r="P33" s="37">
        <v>9.5</v>
      </c>
      <c r="Q33" s="37">
        <v>9.3000000000000007</v>
      </c>
      <c r="R33" s="37">
        <v>9.1999999999999993</v>
      </c>
      <c r="S33" s="37">
        <v>9.1</v>
      </c>
      <c r="T33" s="37">
        <v>9</v>
      </c>
      <c r="U33" s="37">
        <v>8.9</v>
      </c>
      <c r="V33" s="37">
        <v>8.8000000000000007</v>
      </c>
      <c r="W33" s="37">
        <v>8.6</v>
      </c>
      <c r="Y33" s="37"/>
      <c r="Z33" s="21" t="s">
        <v>125</v>
      </c>
      <c r="AA33" s="37">
        <v>0</v>
      </c>
      <c r="AB33" s="37">
        <v>1.1000000000000001</v>
      </c>
      <c r="AC33" s="37">
        <v>2.2999999999999998</v>
      </c>
      <c r="AD33" s="37">
        <v>3.9</v>
      </c>
      <c r="AE33" s="37">
        <v>5.7</v>
      </c>
      <c r="AF33" s="37">
        <v>7.6</v>
      </c>
      <c r="AG33" s="37">
        <v>7.5</v>
      </c>
      <c r="AH33" s="37">
        <v>7.4</v>
      </c>
      <c r="AI33" s="37">
        <v>7.3</v>
      </c>
      <c r="AJ33" s="37">
        <v>7.2</v>
      </c>
      <c r="AK33" s="37">
        <v>7.1</v>
      </c>
      <c r="AL33" s="37">
        <v>7</v>
      </c>
      <c r="AM33" s="37">
        <v>6.9</v>
      </c>
      <c r="AN33" s="37">
        <v>6.8</v>
      </c>
      <c r="AO33" s="37">
        <v>6.7</v>
      </c>
      <c r="AP33" s="37">
        <v>6.6</v>
      </c>
      <c r="AQ33" s="37">
        <v>6.5</v>
      </c>
      <c r="AR33" s="37">
        <v>6.4</v>
      </c>
      <c r="AS33" s="37">
        <v>6.3</v>
      </c>
      <c r="AT33" s="37">
        <v>6.2</v>
      </c>
      <c r="AU33" s="37">
        <v>6.1</v>
      </c>
      <c r="AW33" s="37"/>
      <c r="AX33" s="21" t="s">
        <v>125</v>
      </c>
      <c r="AY33" s="37">
        <v>0</v>
      </c>
      <c r="AZ33" s="37">
        <v>1</v>
      </c>
      <c r="BA33" s="37">
        <v>2.6</v>
      </c>
      <c r="BB33" s="37">
        <v>4</v>
      </c>
      <c r="BC33" s="37">
        <v>5.6</v>
      </c>
      <c r="BD33" s="37">
        <v>7.4</v>
      </c>
      <c r="BE33" s="37">
        <v>7.3</v>
      </c>
      <c r="BF33" s="37">
        <v>7.2</v>
      </c>
      <c r="BG33" s="37">
        <v>7.1</v>
      </c>
      <c r="BH33" s="37">
        <v>7</v>
      </c>
      <c r="BI33" s="37">
        <v>6.9</v>
      </c>
      <c r="BJ33" s="37">
        <v>6.8</v>
      </c>
      <c r="BK33" s="37">
        <v>6.7</v>
      </c>
      <c r="BL33" s="37">
        <v>6.6</v>
      </c>
      <c r="BM33" s="37">
        <v>6.6</v>
      </c>
      <c r="BN33" s="37">
        <v>6.4</v>
      </c>
      <c r="BO33" s="37">
        <v>6.3</v>
      </c>
      <c r="BP33" s="37">
        <v>6.2</v>
      </c>
      <c r="BQ33" s="37">
        <v>6.1</v>
      </c>
      <c r="BR33" s="37">
        <v>6</v>
      </c>
      <c r="BS33" s="37">
        <v>5.9</v>
      </c>
      <c r="BU33" s="37"/>
      <c r="BV33" s="21" t="s">
        <v>125</v>
      </c>
      <c r="BW33" s="37">
        <v>0</v>
      </c>
      <c r="BX33" s="37">
        <v>1.4</v>
      </c>
      <c r="BY33" s="37">
        <v>2.7</v>
      </c>
      <c r="BZ33" s="37">
        <v>4.0999999999999996</v>
      </c>
      <c r="CA33" s="37">
        <v>6</v>
      </c>
      <c r="CB33" s="37">
        <v>7.5</v>
      </c>
      <c r="CC33" s="37">
        <v>7.4</v>
      </c>
      <c r="CD33" s="37">
        <v>7.3</v>
      </c>
      <c r="CE33" s="37">
        <v>7.2</v>
      </c>
      <c r="CF33" s="37">
        <v>7.1</v>
      </c>
      <c r="CG33" s="37">
        <v>7.1</v>
      </c>
      <c r="CH33" s="37">
        <v>7</v>
      </c>
      <c r="CI33" s="37">
        <v>6.9</v>
      </c>
      <c r="CJ33" s="37">
        <v>6.8</v>
      </c>
      <c r="CK33" s="37">
        <v>6.7</v>
      </c>
      <c r="CL33" s="37">
        <v>6.6</v>
      </c>
      <c r="CM33" s="37">
        <v>6.5</v>
      </c>
      <c r="CN33" s="37">
        <v>6.4</v>
      </c>
      <c r="CO33" s="37">
        <v>6.2</v>
      </c>
      <c r="CP33" s="37">
        <v>6.1</v>
      </c>
      <c r="CQ33" s="37">
        <v>6</v>
      </c>
      <c r="CS33" s="37"/>
      <c r="CT33" s="21" t="s">
        <v>125</v>
      </c>
      <c r="CU33" s="37">
        <v>0</v>
      </c>
      <c r="CV33" s="37">
        <v>1.7</v>
      </c>
      <c r="CW33" s="37">
        <v>3.4</v>
      </c>
      <c r="CX33" s="37">
        <v>5.2</v>
      </c>
      <c r="CY33" s="37">
        <v>7</v>
      </c>
      <c r="CZ33" s="37">
        <v>8.8000000000000007</v>
      </c>
      <c r="DA33" s="37">
        <v>8.6999999999999993</v>
      </c>
      <c r="DB33" s="37">
        <v>8.6999999999999993</v>
      </c>
      <c r="DC33" s="37">
        <v>8.6</v>
      </c>
      <c r="DD33" s="37">
        <v>8.4</v>
      </c>
      <c r="DE33" s="37">
        <v>8.3000000000000007</v>
      </c>
      <c r="DF33" s="37">
        <v>8.1999999999999993</v>
      </c>
      <c r="DG33" s="37">
        <v>8</v>
      </c>
      <c r="DH33" s="37">
        <v>7.8</v>
      </c>
      <c r="DI33" s="37">
        <v>7.5</v>
      </c>
      <c r="DJ33" s="37">
        <v>7.3</v>
      </c>
      <c r="DK33" s="37">
        <v>7.1</v>
      </c>
      <c r="DL33" s="37">
        <v>7</v>
      </c>
      <c r="DM33" s="37">
        <v>6.9</v>
      </c>
      <c r="DN33" s="37">
        <v>6.8</v>
      </c>
      <c r="DO33" s="37">
        <v>6.7</v>
      </c>
      <c r="DQ33" s="37"/>
      <c r="DR33" s="21" t="s">
        <v>125</v>
      </c>
      <c r="DS33" s="37">
        <v>0</v>
      </c>
      <c r="DT33" s="37">
        <v>3</v>
      </c>
      <c r="DU33" s="37">
        <v>5.6</v>
      </c>
      <c r="DV33" s="37">
        <v>8.6999999999999993</v>
      </c>
      <c r="DW33" s="37">
        <v>11.8</v>
      </c>
      <c r="DX33" s="37">
        <v>14.3</v>
      </c>
      <c r="DY33" s="37">
        <v>13.9</v>
      </c>
      <c r="DZ33" s="37">
        <v>13.6</v>
      </c>
      <c r="EA33" s="37">
        <v>13.2</v>
      </c>
      <c r="EB33" s="37">
        <v>12.8</v>
      </c>
      <c r="EC33" s="37">
        <v>12.5</v>
      </c>
      <c r="ED33" s="37">
        <v>12.4</v>
      </c>
      <c r="EE33" s="37">
        <v>12.2</v>
      </c>
      <c r="EF33" s="37">
        <v>11.9</v>
      </c>
      <c r="EG33" s="37">
        <v>11.6</v>
      </c>
      <c r="EH33" s="37">
        <v>11.2</v>
      </c>
      <c r="EI33" s="37">
        <v>10.8</v>
      </c>
      <c r="EJ33" s="37">
        <v>10.6</v>
      </c>
      <c r="EK33" s="37">
        <v>10.4</v>
      </c>
      <c r="EL33" s="37">
        <v>10.199999999999999</v>
      </c>
      <c r="EM33" s="37">
        <v>9.9</v>
      </c>
      <c r="EO33" s="37"/>
      <c r="EP33" s="21" t="s">
        <v>125</v>
      </c>
      <c r="EQ33" s="37">
        <v>0</v>
      </c>
      <c r="ER33" s="37">
        <v>1.5</v>
      </c>
      <c r="ES33" s="37">
        <v>3.7</v>
      </c>
      <c r="ET33" s="37">
        <v>5.7</v>
      </c>
      <c r="EU33" s="37">
        <v>8.4</v>
      </c>
      <c r="EV33" s="37">
        <v>11.4</v>
      </c>
      <c r="EW33" s="37">
        <v>11.1</v>
      </c>
      <c r="EX33" s="37">
        <v>10.8</v>
      </c>
      <c r="EY33" s="37">
        <v>10.5</v>
      </c>
      <c r="EZ33" s="37">
        <v>10.199999999999999</v>
      </c>
      <c r="FA33" s="37">
        <v>10</v>
      </c>
      <c r="FB33" s="37">
        <v>9.9</v>
      </c>
      <c r="FC33" s="37">
        <v>9.6999999999999993</v>
      </c>
      <c r="FD33" s="37">
        <v>9.5</v>
      </c>
      <c r="FE33" s="37">
        <v>9.3000000000000007</v>
      </c>
      <c r="FF33" s="37">
        <v>9.1</v>
      </c>
      <c r="FG33" s="37">
        <v>9</v>
      </c>
      <c r="FH33" s="37">
        <v>8.8000000000000007</v>
      </c>
      <c r="FI33" s="37">
        <v>8.5</v>
      </c>
      <c r="FJ33" s="37">
        <v>8.3000000000000007</v>
      </c>
      <c r="FK33" s="37">
        <v>8</v>
      </c>
    </row>
    <row r="34" spans="1:167" ht="14.5">
      <c r="A34" s="37"/>
      <c r="B34" s="21" t="s">
        <v>126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2.1</v>
      </c>
      <c r="J34" s="37">
        <v>4.4000000000000004</v>
      </c>
      <c r="K34" s="37">
        <v>6.5</v>
      </c>
      <c r="L34" s="37">
        <v>8.5</v>
      </c>
      <c r="M34" s="37">
        <v>10.5</v>
      </c>
      <c r="N34" s="37">
        <v>10.3</v>
      </c>
      <c r="O34" s="37">
        <v>10.199999999999999</v>
      </c>
      <c r="P34" s="37">
        <v>10</v>
      </c>
      <c r="Q34" s="37">
        <v>9.8000000000000007</v>
      </c>
      <c r="R34" s="37">
        <v>9.6999999999999993</v>
      </c>
      <c r="S34" s="37">
        <v>9.6</v>
      </c>
      <c r="T34" s="37">
        <v>9.5</v>
      </c>
      <c r="U34" s="37">
        <v>9.4</v>
      </c>
      <c r="V34" s="37">
        <v>9.3000000000000007</v>
      </c>
      <c r="W34" s="37">
        <v>9.1</v>
      </c>
      <c r="Y34" s="37"/>
      <c r="Z34" s="21" t="s">
        <v>126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2</v>
      </c>
      <c r="AH34" s="37">
        <v>3.9</v>
      </c>
      <c r="AI34" s="37">
        <v>5.8</v>
      </c>
      <c r="AJ34" s="37">
        <v>7.5</v>
      </c>
      <c r="AK34" s="37">
        <v>9.1</v>
      </c>
      <c r="AL34" s="37">
        <v>9</v>
      </c>
      <c r="AM34" s="37">
        <v>8.9</v>
      </c>
      <c r="AN34" s="37">
        <v>8.8000000000000007</v>
      </c>
      <c r="AO34" s="37">
        <v>8.6999999999999993</v>
      </c>
      <c r="AP34" s="37">
        <v>8.6</v>
      </c>
      <c r="AQ34" s="37">
        <v>8.4</v>
      </c>
      <c r="AR34" s="37">
        <v>8.3000000000000007</v>
      </c>
      <c r="AS34" s="37">
        <v>8.1999999999999993</v>
      </c>
      <c r="AT34" s="37">
        <v>8.1</v>
      </c>
      <c r="AU34" s="37">
        <v>7.9</v>
      </c>
      <c r="AW34" s="37"/>
      <c r="AX34" s="21" t="s">
        <v>126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1.7</v>
      </c>
      <c r="BF34" s="37">
        <v>3</v>
      </c>
      <c r="BG34" s="37">
        <v>4.7</v>
      </c>
      <c r="BH34" s="37">
        <v>6.3</v>
      </c>
      <c r="BI34" s="37">
        <v>8.1</v>
      </c>
      <c r="BJ34" s="37">
        <v>7.9</v>
      </c>
      <c r="BK34" s="37">
        <v>7.8</v>
      </c>
      <c r="BL34" s="37">
        <v>7.7</v>
      </c>
      <c r="BM34" s="37">
        <v>7.6</v>
      </c>
      <c r="BN34" s="37">
        <v>7.4</v>
      </c>
      <c r="BO34" s="37">
        <v>7.3</v>
      </c>
      <c r="BP34" s="37">
        <v>7.2</v>
      </c>
      <c r="BQ34" s="37">
        <v>7</v>
      </c>
      <c r="BR34" s="37">
        <v>7</v>
      </c>
      <c r="BS34" s="37">
        <v>6.8</v>
      </c>
      <c r="BU34" s="37"/>
      <c r="BV34" s="21" t="s">
        <v>126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1.7</v>
      </c>
      <c r="CD34" s="37">
        <v>3.6</v>
      </c>
      <c r="CE34" s="37">
        <v>5.9</v>
      </c>
      <c r="CF34" s="37">
        <v>8.3000000000000007</v>
      </c>
      <c r="CG34" s="37">
        <v>9.6</v>
      </c>
      <c r="CH34" s="37">
        <v>9.5</v>
      </c>
      <c r="CI34" s="37">
        <v>9.4</v>
      </c>
      <c r="CJ34" s="37">
        <v>9.3000000000000007</v>
      </c>
      <c r="CK34" s="37">
        <v>9.1</v>
      </c>
      <c r="CL34" s="37">
        <v>9</v>
      </c>
      <c r="CM34" s="37">
        <v>8.8000000000000007</v>
      </c>
      <c r="CN34" s="37">
        <v>8.6999999999999993</v>
      </c>
      <c r="CO34" s="37">
        <v>8.5</v>
      </c>
      <c r="CP34" s="37">
        <v>8.4</v>
      </c>
      <c r="CQ34" s="37">
        <v>8.1999999999999993</v>
      </c>
      <c r="CS34" s="37"/>
      <c r="CT34" s="21" t="s">
        <v>126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1.6</v>
      </c>
      <c r="DB34" s="37">
        <v>3.2</v>
      </c>
      <c r="DC34" s="37">
        <v>5.4</v>
      </c>
      <c r="DD34" s="37">
        <v>7.8</v>
      </c>
      <c r="DE34" s="37">
        <v>9.6</v>
      </c>
      <c r="DF34" s="37">
        <v>9.5</v>
      </c>
      <c r="DG34" s="37">
        <v>9.1999999999999993</v>
      </c>
      <c r="DH34" s="37">
        <v>9</v>
      </c>
      <c r="DI34" s="37">
        <v>8.6999999999999993</v>
      </c>
      <c r="DJ34" s="37">
        <v>8.5</v>
      </c>
      <c r="DK34" s="37">
        <v>8.1999999999999993</v>
      </c>
      <c r="DL34" s="37">
        <v>8.1</v>
      </c>
      <c r="DM34" s="37">
        <v>8</v>
      </c>
      <c r="DN34" s="37">
        <v>7.9</v>
      </c>
      <c r="DO34" s="37">
        <v>7.8</v>
      </c>
      <c r="DQ34" s="37"/>
      <c r="DR34" s="21" t="s">
        <v>126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3</v>
      </c>
      <c r="DZ34" s="37">
        <v>5.4</v>
      </c>
      <c r="EA34" s="37">
        <v>8.8000000000000007</v>
      </c>
      <c r="EB34" s="37">
        <v>11.8</v>
      </c>
      <c r="EC34" s="37">
        <v>13.8</v>
      </c>
      <c r="ED34" s="37">
        <v>13.6</v>
      </c>
      <c r="EE34" s="37">
        <v>13.4</v>
      </c>
      <c r="EF34" s="37">
        <v>13.1</v>
      </c>
      <c r="EG34" s="37">
        <v>12.8</v>
      </c>
      <c r="EH34" s="37">
        <v>12.4</v>
      </c>
      <c r="EI34" s="37">
        <v>11.9</v>
      </c>
      <c r="EJ34" s="37">
        <v>11.6</v>
      </c>
      <c r="EK34" s="37">
        <v>11.5</v>
      </c>
      <c r="EL34" s="37">
        <v>11.2</v>
      </c>
      <c r="EM34" s="37">
        <v>11</v>
      </c>
      <c r="EO34" s="37"/>
      <c r="EP34" s="21" t="s">
        <v>126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2.9</v>
      </c>
      <c r="EX34" s="37">
        <v>6.1</v>
      </c>
      <c r="EY34" s="37">
        <v>9.5</v>
      </c>
      <c r="EZ34" s="37">
        <v>12.3</v>
      </c>
      <c r="FA34" s="37">
        <v>14.5</v>
      </c>
      <c r="FB34" s="37">
        <v>14.3</v>
      </c>
      <c r="FC34" s="37">
        <v>14.1</v>
      </c>
      <c r="FD34" s="37">
        <v>13.8</v>
      </c>
      <c r="FE34" s="37">
        <v>13.5</v>
      </c>
      <c r="FF34" s="37">
        <v>13.3</v>
      </c>
      <c r="FG34" s="37">
        <v>13</v>
      </c>
      <c r="FH34" s="37">
        <v>12.7</v>
      </c>
      <c r="FI34" s="37">
        <v>12.4</v>
      </c>
      <c r="FJ34" s="37">
        <v>12</v>
      </c>
      <c r="FK34" s="37">
        <v>11.6</v>
      </c>
    </row>
    <row r="35" spans="1:167" ht="14.5">
      <c r="A35" s="37"/>
      <c r="B35" s="21" t="s">
        <v>127</v>
      </c>
      <c r="C35" s="37">
        <v>0</v>
      </c>
      <c r="D35" s="37">
        <v>0</v>
      </c>
      <c r="E35" s="37">
        <v>0</v>
      </c>
      <c r="F35" s="37">
        <v>0</v>
      </c>
      <c r="G35" s="37">
        <v>0</v>
      </c>
      <c r="H35" s="37">
        <v>0</v>
      </c>
      <c r="I35" s="37">
        <v>0</v>
      </c>
      <c r="J35" s="37">
        <v>0</v>
      </c>
      <c r="K35" s="37">
        <v>0</v>
      </c>
      <c r="L35" s="37">
        <v>0</v>
      </c>
      <c r="M35" s="37">
        <v>0</v>
      </c>
      <c r="N35" s="37">
        <v>2.2999999999999998</v>
      </c>
      <c r="O35" s="37">
        <v>4.7</v>
      </c>
      <c r="P35" s="37">
        <v>7.6</v>
      </c>
      <c r="Q35" s="37">
        <v>9.6</v>
      </c>
      <c r="R35" s="37">
        <v>11.3</v>
      </c>
      <c r="S35" s="37">
        <v>11.1</v>
      </c>
      <c r="T35" s="37">
        <v>11</v>
      </c>
      <c r="U35" s="37">
        <v>10.9</v>
      </c>
      <c r="V35" s="37">
        <v>10.7</v>
      </c>
      <c r="W35" s="37">
        <v>10.6</v>
      </c>
      <c r="Y35" s="37"/>
      <c r="Z35" s="21" t="s">
        <v>127</v>
      </c>
      <c r="AA35" s="37">
        <v>0</v>
      </c>
      <c r="AB35" s="37">
        <v>0</v>
      </c>
      <c r="AC35" s="37">
        <v>0</v>
      </c>
      <c r="AD35" s="37">
        <v>0</v>
      </c>
      <c r="AE35" s="37">
        <v>0</v>
      </c>
      <c r="AF35" s="37">
        <v>0</v>
      </c>
      <c r="AG35" s="37">
        <v>0</v>
      </c>
      <c r="AH35" s="37">
        <v>0</v>
      </c>
      <c r="AI35" s="37">
        <v>0</v>
      </c>
      <c r="AJ35" s="37">
        <v>0</v>
      </c>
      <c r="AK35" s="37">
        <v>0</v>
      </c>
      <c r="AL35" s="37">
        <v>1.8</v>
      </c>
      <c r="AM35" s="37">
        <v>3.6</v>
      </c>
      <c r="AN35" s="37">
        <v>5.3</v>
      </c>
      <c r="AO35" s="37">
        <v>7</v>
      </c>
      <c r="AP35" s="37">
        <v>8.5</v>
      </c>
      <c r="AQ35" s="37">
        <v>8.4</v>
      </c>
      <c r="AR35" s="37">
        <v>8.3000000000000007</v>
      </c>
      <c r="AS35" s="37">
        <v>8.1</v>
      </c>
      <c r="AT35" s="37">
        <v>8</v>
      </c>
      <c r="AU35" s="37">
        <v>7.9</v>
      </c>
      <c r="AW35" s="37"/>
      <c r="AX35" s="21" t="s">
        <v>127</v>
      </c>
      <c r="AY35" s="37">
        <v>0</v>
      </c>
      <c r="AZ35" s="37">
        <v>0</v>
      </c>
      <c r="BA35" s="37">
        <v>0</v>
      </c>
      <c r="BB35" s="37">
        <v>0</v>
      </c>
      <c r="BC35" s="37">
        <v>0</v>
      </c>
      <c r="BD35" s="37">
        <v>0</v>
      </c>
      <c r="BE35" s="37">
        <v>0</v>
      </c>
      <c r="BF35" s="37">
        <v>0</v>
      </c>
      <c r="BG35" s="37">
        <v>0</v>
      </c>
      <c r="BH35" s="37">
        <v>0</v>
      </c>
      <c r="BI35" s="37">
        <v>0</v>
      </c>
      <c r="BJ35" s="37">
        <v>2</v>
      </c>
      <c r="BK35" s="37">
        <v>3.6</v>
      </c>
      <c r="BL35" s="37">
        <v>5.3</v>
      </c>
      <c r="BM35" s="37">
        <v>7</v>
      </c>
      <c r="BN35" s="37">
        <v>9.6999999999999993</v>
      </c>
      <c r="BO35" s="37">
        <v>9.6</v>
      </c>
      <c r="BP35" s="37">
        <v>9.4</v>
      </c>
      <c r="BQ35" s="37">
        <v>9.1999999999999993</v>
      </c>
      <c r="BR35" s="37">
        <v>9.1</v>
      </c>
      <c r="BS35" s="37">
        <v>9</v>
      </c>
      <c r="BU35" s="37"/>
      <c r="BV35" s="21" t="s">
        <v>127</v>
      </c>
      <c r="BW35" s="37">
        <v>0</v>
      </c>
      <c r="BX35" s="37">
        <v>0</v>
      </c>
      <c r="BY35" s="37">
        <v>0</v>
      </c>
      <c r="BZ35" s="37">
        <v>0</v>
      </c>
      <c r="CA35" s="37">
        <v>0</v>
      </c>
      <c r="CB35" s="37">
        <v>0</v>
      </c>
      <c r="CC35" s="37">
        <v>0</v>
      </c>
      <c r="CD35" s="37">
        <v>0</v>
      </c>
      <c r="CE35" s="37">
        <v>0</v>
      </c>
      <c r="CF35" s="37">
        <v>0</v>
      </c>
      <c r="CG35" s="37">
        <v>0</v>
      </c>
      <c r="CH35" s="37">
        <v>2</v>
      </c>
      <c r="CI35" s="37">
        <v>3.9</v>
      </c>
      <c r="CJ35" s="37">
        <v>6.1</v>
      </c>
      <c r="CK35" s="37">
        <v>7.9</v>
      </c>
      <c r="CL35" s="37">
        <v>10.1</v>
      </c>
      <c r="CM35" s="37">
        <v>9.9</v>
      </c>
      <c r="CN35" s="37">
        <v>9.6999999999999993</v>
      </c>
      <c r="CO35" s="37">
        <v>9.6</v>
      </c>
      <c r="CP35" s="37">
        <v>9.4</v>
      </c>
      <c r="CQ35" s="37">
        <v>9.1999999999999993</v>
      </c>
      <c r="CS35" s="37"/>
      <c r="CT35" s="21" t="s">
        <v>127</v>
      </c>
      <c r="CU35" s="37">
        <v>0</v>
      </c>
      <c r="CV35" s="37">
        <v>0</v>
      </c>
      <c r="CW35" s="37">
        <v>0</v>
      </c>
      <c r="CX35" s="37">
        <v>0</v>
      </c>
      <c r="CY35" s="37">
        <v>0</v>
      </c>
      <c r="CZ35" s="37">
        <v>0</v>
      </c>
      <c r="DA35" s="37">
        <v>0</v>
      </c>
      <c r="DB35" s="37">
        <v>0</v>
      </c>
      <c r="DC35" s="37">
        <v>0</v>
      </c>
      <c r="DD35" s="37">
        <v>0</v>
      </c>
      <c r="DE35" s="37">
        <v>0</v>
      </c>
      <c r="DF35" s="37">
        <v>2.7</v>
      </c>
      <c r="DG35" s="37">
        <v>6.2</v>
      </c>
      <c r="DH35" s="37">
        <v>9.6999999999999993</v>
      </c>
      <c r="DI35" s="37">
        <v>13.4</v>
      </c>
      <c r="DJ35" s="37">
        <v>16.5</v>
      </c>
      <c r="DK35" s="37">
        <v>16.100000000000001</v>
      </c>
      <c r="DL35" s="37">
        <v>15.9</v>
      </c>
      <c r="DM35" s="37">
        <v>15.6</v>
      </c>
      <c r="DN35" s="37">
        <v>15.4</v>
      </c>
      <c r="DO35" s="37">
        <v>15.3</v>
      </c>
      <c r="DQ35" s="37"/>
      <c r="DR35" s="21" t="s">
        <v>127</v>
      </c>
      <c r="DS35" s="37">
        <v>0</v>
      </c>
      <c r="DT35" s="37">
        <v>0</v>
      </c>
      <c r="DU35" s="37">
        <v>0</v>
      </c>
      <c r="DV35" s="37">
        <v>0</v>
      </c>
      <c r="DW35" s="37">
        <v>0</v>
      </c>
      <c r="DX35" s="37">
        <v>0</v>
      </c>
      <c r="DY35" s="37">
        <v>0</v>
      </c>
      <c r="DZ35" s="37">
        <v>0</v>
      </c>
      <c r="EA35" s="37">
        <v>0</v>
      </c>
      <c r="EB35" s="37">
        <v>0</v>
      </c>
      <c r="EC35" s="37">
        <v>0</v>
      </c>
      <c r="ED35" s="37">
        <v>1.5</v>
      </c>
      <c r="EE35" s="37">
        <v>3.3</v>
      </c>
      <c r="EF35" s="37">
        <v>5.8</v>
      </c>
      <c r="EG35" s="37">
        <v>8.5</v>
      </c>
      <c r="EH35" s="37">
        <v>11.8</v>
      </c>
      <c r="EI35" s="37">
        <v>11.4</v>
      </c>
      <c r="EJ35" s="37">
        <v>11.2</v>
      </c>
      <c r="EK35" s="37">
        <v>11</v>
      </c>
      <c r="EL35" s="37">
        <v>10.8</v>
      </c>
      <c r="EM35" s="37">
        <v>10.5</v>
      </c>
      <c r="EO35" s="37"/>
      <c r="EP35" s="21" t="s">
        <v>127</v>
      </c>
      <c r="EQ35" s="37">
        <v>0</v>
      </c>
      <c r="ER35" s="37">
        <v>0</v>
      </c>
      <c r="ES35" s="37">
        <v>0</v>
      </c>
      <c r="ET35" s="37">
        <v>0</v>
      </c>
      <c r="EU35" s="37">
        <v>0</v>
      </c>
      <c r="EV35" s="37">
        <v>0</v>
      </c>
      <c r="EW35" s="37">
        <v>0</v>
      </c>
      <c r="EX35" s="37">
        <v>0</v>
      </c>
      <c r="EY35" s="37">
        <v>0</v>
      </c>
      <c r="EZ35" s="37">
        <v>0</v>
      </c>
      <c r="FA35" s="37">
        <v>0</v>
      </c>
      <c r="FB35" s="37">
        <v>2</v>
      </c>
      <c r="FC35" s="37">
        <v>4.3</v>
      </c>
      <c r="FD35" s="37">
        <v>6.7</v>
      </c>
      <c r="FE35" s="37">
        <v>9</v>
      </c>
      <c r="FF35" s="37">
        <v>11.1</v>
      </c>
      <c r="FG35" s="37">
        <v>10.9</v>
      </c>
      <c r="FH35" s="37">
        <v>10.7</v>
      </c>
      <c r="FI35" s="37">
        <v>10.4</v>
      </c>
      <c r="FJ35" s="37">
        <v>10.1</v>
      </c>
      <c r="FK35" s="37">
        <v>9.8000000000000007</v>
      </c>
    </row>
    <row r="36" spans="1:167" ht="14.5">
      <c r="A36" s="37"/>
      <c r="B36" s="21" t="s">
        <v>128</v>
      </c>
      <c r="C36" s="37">
        <v>0</v>
      </c>
      <c r="D36" s="37">
        <v>0</v>
      </c>
      <c r="E36" s="37">
        <v>0</v>
      </c>
      <c r="F36" s="37">
        <v>0</v>
      </c>
      <c r="G36" s="37">
        <v>0</v>
      </c>
      <c r="H36" s="37">
        <v>0</v>
      </c>
      <c r="I36" s="37">
        <v>0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7">
        <v>0</v>
      </c>
      <c r="S36" s="37">
        <v>2.2000000000000002</v>
      </c>
      <c r="T36" s="37">
        <v>3.9</v>
      </c>
      <c r="U36" s="37">
        <v>5.9</v>
      </c>
      <c r="V36" s="37">
        <v>7.8</v>
      </c>
      <c r="W36" s="37">
        <v>9.9</v>
      </c>
      <c r="Y36" s="37"/>
      <c r="Z36" s="21" t="s">
        <v>128</v>
      </c>
      <c r="AA36" s="37">
        <v>0</v>
      </c>
      <c r="AB36" s="37">
        <v>0</v>
      </c>
      <c r="AC36" s="37">
        <v>0</v>
      </c>
      <c r="AD36" s="37">
        <v>0</v>
      </c>
      <c r="AE36" s="37">
        <v>0</v>
      </c>
      <c r="AF36" s="37">
        <v>0</v>
      </c>
      <c r="AG36" s="37">
        <v>0</v>
      </c>
      <c r="AH36" s="37">
        <v>0</v>
      </c>
      <c r="AI36" s="37">
        <v>0</v>
      </c>
      <c r="AJ36" s="37">
        <v>0</v>
      </c>
      <c r="AK36" s="37">
        <v>0</v>
      </c>
      <c r="AL36" s="37">
        <v>0</v>
      </c>
      <c r="AM36" s="37">
        <v>0</v>
      </c>
      <c r="AN36" s="37">
        <v>0</v>
      </c>
      <c r="AO36" s="37">
        <v>0</v>
      </c>
      <c r="AP36" s="37">
        <v>0</v>
      </c>
      <c r="AQ36" s="37">
        <v>1.7</v>
      </c>
      <c r="AR36" s="37">
        <v>3.5</v>
      </c>
      <c r="AS36" s="37">
        <v>5.4</v>
      </c>
      <c r="AT36" s="37">
        <v>7.3</v>
      </c>
      <c r="AU36" s="37">
        <v>9.1999999999999993</v>
      </c>
      <c r="AW36" s="37"/>
      <c r="AX36" s="21" t="s">
        <v>128</v>
      </c>
      <c r="AY36" s="37">
        <v>0</v>
      </c>
      <c r="AZ36" s="37">
        <v>0</v>
      </c>
      <c r="BA36" s="37">
        <v>0</v>
      </c>
      <c r="BB36" s="37">
        <v>0</v>
      </c>
      <c r="BC36" s="37">
        <v>0</v>
      </c>
      <c r="BD36" s="37">
        <v>0</v>
      </c>
      <c r="BE36" s="37">
        <v>0</v>
      </c>
      <c r="BF36" s="37">
        <v>0</v>
      </c>
      <c r="BG36" s="37">
        <v>0</v>
      </c>
      <c r="BH36" s="37">
        <v>0</v>
      </c>
      <c r="BI36" s="37">
        <v>0</v>
      </c>
      <c r="BJ36" s="37">
        <v>0</v>
      </c>
      <c r="BK36" s="37">
        <v>0</v>
      </c>
      <c r="BL36" s="37">
        <v>0</v>
      </c>
      <c r="BM36" s="37">
        <v>0</v>
      </c>
      <c r="BN36" s="37">
        <v>0</v>
      </c>
      <c r="BO36" s="37">
        <v>2</v>
      </c>
      <c r="BP36" s="37">
        <v>3.9</v>
      </c>
      <c r="BQ36" s="37">
        <v>5.9</v>
      </c>
      <c r="BR36" s="37">
        <v>7.5</v>
      </c>
      <c r="BS36" s="37">
        <v>9.5</v>
      </c>
      <c r="BU36" s="37"/>
      <c r="BV36" s="21" t="s">
        <v>128</v>
      </c>
      <c r="BW36" s="37">
        <v>0</v>
      </c>
      <c r="BX36" s="37">
        <v>0</v>
      </c>
      <c r="BY36" s="37">
        <v>0</v>
      </c>
      <c r="BZ36" s="37">
        <v>0</v>
      </c>
      <c r="CA36" s="37">
        <v>0</v>
      </c>
      <c r="CB36" s="37">
        <v>0</v>
      </c>
      <c r="CC36" s="37">
        <v>0</v>
      </c>
      <c r="CD36" s="37">
        <v>0</v>
      </c>
      <c r="CE36" s="37">
        <v>0</v>
      </c>
      <c r="CF36" s="37">
        <v>0</v>
      </c>
      <c r="CG36" s="37">
        <v>0</v>
      </c>
      <c r="CH36" s="37">
        <v>0</v>
      </c>
      <c r="CI36" s="37">
        <v>0</v>
      </c>
      <c r="CJ36" s="37">
        <v>0</v>
      </c>
      <c r="CK36" s="37">
        <v>0</v>
      </c>
      <c r="CL36" s="37">
        <v>0</v>
      </c>
      <c r="CM36" s="37">
        <v>2.7</v>
      </c>
      <c r="CN36" s="37">
        <v>4.9000000000000004</v>
      </c>
      <c r="CO36" s="37">
        <v>7.2</v>
      </c>
      <c r="CP36" s="37">
        <v>9.4</v>
      </c>
      <c r="CQ36" s="37">
        <v>11.8</v>
      </c>
      <c r="CS36" s="37"/>
      <c r="CT36" s="21" t="s">
        <v>128</v>
      </c>
      <c r="CU36" s="37">
        <v>0</v>
      </c>
      <c r="CV36" s="37">
        <v>0</v>
      </c>
      <c r="CW36" s="37">
        <v>0</v>
      </c>
      <c r="CX36" s="37">
        <v>0</v>
      </c>
      <c r="CY36" s="37">
        <v>0</v>
      </c>
      <c r="CZ36" s="37">
        <v>0</v>
      </c>
      <c r="DA36" s="37">
        <v>0</v>
      </c>
      <c r="DB36" s="37">
        <v>0</v>
      </c>
      <c r="DC36" s="37">
        <v>0</v>
      </c>
      <c r="DD36" s="37">
        <v>0</v>
      </c>
      <c r="DE36" s="37">
        <v>0</v>
      </c>
      <c r="DF36" s="37">
        <v>0</v>
      </c>
      <c r="DG36" s="37">
        <v>0</v>
      </c>
      <c r="DH36" s="37">
        <v>0</v>
      </c>
      <c r="DI36" s="37">
        <v>0</v>
      </c>
      <c r="DJ36" s="37">
        <v>0</v>
      </c>
      <c r="DK36" s="37">
        <v>3.6</v>
      </c>
      <c r="DL36" s="37">
        <v>5.7</v>
      </c>
      <c r="DM36" s="37">
        <v>8</v>
      </c>
      <c r="DN36" s="37">
        <v>10</v>
      </c>
      <c r="DO36" s="37">
        <v>11.5</v>
      </c>
      <c r="DQ36" s="37"/>
      <c r="DR36" s="21" t="s">
        <v>128</v>
      </c>
      <c r="DS36" s="37">
        <v>0</v>
      </c>
      <c r="DT36" s="37">
        <v>0</v>
      </c>
      <c r="DU36" s="37">
        <v>0</v>
      </c>
      <c r="DV36" s="37">
        <v>0</v>
      </c>
      <c r="DW36" s="37">
        <v>0</v>
      </c>
      <c r="DX36" s="37">
        <v>0</v>
      </c>
      <c r="DY36" s="37">
        <v>0</v>
      </c>
      <c r="DZ36" s="37">
        <v>0</v>
      </c>
      <c r="EA36" s="37">
        <v>0</v>
      </c>
      <c r="EB36" s="37">
        <v>0</v>
      </c>
      <c r="EC36" s="37">
        <v>0</v>
      </c>
      <c r="ED36" s="37">
        <v>0</v>
      </c>
      <c r="EE36" s="37">
        <v>0</v>
      </c>
      <c r="EF36" s="37">
        <v>0</v>
      </c>
      <c r="EG36" s="37">
        <v>0</v>
      </c>
      <c r="EH36" s="37">
        <v>0</v>
      </c>
      <c r="EI36" s="37">
        <v>4.0999999999999996</v>
      </c>
      <c r="EJ36" s="37">
        <v>6.3</v>
      </c>
      <c r="EK36" s="37">
        <v>7.8</v>
      </c>
      <c r="EL36" s="37">
        <v>10.199999999999999</v>
      </c>
      <c r="EM36" s="37">
        <v>12.4</v>
      </c>
      <c r="EO36" s="37"/>
      <c r="EP36" s="21" t="s">
        <v>128</v>
      </c>
      <c r="EQ36" s="37">
        <v>0</v>
      </c>
      <c r="ER36" s="37">
        <v>0</v>
      </c>
      <c r="ES36" s="37">
        <v>0</v>
      </c>
      <c r="ET36" s="37">
        <v>0</v>
      </c>
      <c r="EU36" s="37">
        <v>0</v>
      </c>
      <c r="EV36" s="37">
        <v>0</v>
      </c>
      <c r="EW36" s="37">
        <v>0</v>
      </c>
      <c r="EX36" s="37">
        <v>0</v>
      </c>
      <c r="EY36" s="37">
        <v>0</v>
      </c>
      <c r="EZ36" s="37">
        <v>0</v>
      </c>
      <c r="FA36" s="37">
        <v>0</v>
      </c>
      <c r="FB36" s="37">
        <v>0</v>
      </c>
      <c r="FC36" s="37">
        <v>0</v>
      </c>
      <c r="FD36" s="37">
        <v>0</v>
      </c>
      <c r="FE36" s="37">
        <v>0</v>
      </c>
      <c r="FF36" s="37">
        <v>0</v>
      </c>
      <c r="FG36" s="37">
        <v>2.4</v>
      </c>
      <c r="FH36" s="37">
        <v>5.0999999999999996</v>
      </c>
      <c r="FI36" s="37">
        <v>8.1999999999999993</v>
      </c>
      <c r="FJ36" s="37">
        <v>11.4</v>
      </c>
      <c r="FK36" s="37">
        <v>14.6</v>
      </c>
    </row>
    <row r="37" spans="1:167" ht="14.5">
      <c r="A37" s="206"/>
      <c r="B37" s="206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Y37" s="206"/>
      <c r="Z37" s="206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W37" s="206"/>
      <c r="AX37" s="206"/>
      <c r="AY37" s="37"/>
      <c r="AZ37" s="37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BU37" s="206"/>
      <c r="BV37" s="206"/>
      <c r="BW37" s="37"/>
      <c r="BX37" s="37"/>
      <c r="BY37" s="37"/>
      <c r="BZ37" s="37"/>
      <c r="CA37" s="37"/>
      <c r="CB37" s="37"/>
      <c r="CC37" s="37"/>
      <c r="CD37" s="37"/>
      <c r="CE37" s="37"/>
      <c r="CF37" s="37"/>
      <c r="CG37" s="37"/>
      <c r="CH37" s="37"/>
      <c r="CI37" s="37"/>
      <c r="CJ37" s="37"/>
      <c r="CK37" s="37"/>
      <c r="CL37" s="37"/>
      <c r="CM37" s="37"/>
      <c r="CN37" s="37"/>
      <c r="CO37" s="37"/>
      <c r="CP37" s="37"/>
      <c r="CQ37" s="37"/>
      <c r="CS37" s="206"/>
      <c r="CT37" s="206"/>
      <c r="CU37" s="37"/>
      <c r="CV37" s="37"/>
      <c r="CW37" s="37"/>
      <c r="CX37" s="37"/>
      <c r="CY37" s="37"/>
      <c r="CZ37" s="37"/>
      <c r="DA37" s="37"/>
      <c r="DB37" s="37"/>
      <c r="DC37" s="37"/>
      <c r="DD37" s="37"/>
      <c r="DE37" s="37"/>
      <c r="DF37" s="37"/>
      <c r="DG37" s="37"/>
      <c r="DH37" s="37"/>
      <c r="DI37" s="37"/>
      <c r="DJ37" s="37"/>
      <c r="DK37" s="37"/>
      <c r="DL37" s="37"/>
      <c r="DM37" s="37"/>
      <c r="DN37" s="37"/>
      <c r="DO37" s="37"/>
      <c r="DQ37" s="206"/>
      <c r="DR37" s="206"/>
      <c r="DS37" s="37"/>
      <c r="DT37" s="37"/>
      <c r="DU37" s="37"/>
      <c r="DV37" s="37"/>
      <c r="DW37" s="37"/>
      <c r="DX37" s="37"/>
      <c r="DY37" s="37"/>
      <c r="DZ37" s="37"/>
      <c r="EA37" s="37"/>
      <c r="EB37" s="37"/>
      <c r="EC37" s="37"/>
      <c r="ED37" s="37"/>
      <c r="EE37" s="37"/>
      <c r="EF37" s="37"/>
      <c r="EG37" s="37"/>
      <c r="EH37" s="37"/>
      <c r="EI37" s="37"/>
      <c r="EJ37" s="37"/>
      <c r="EK37" s="37"/>
      <c r="EL37" s="37"/>
      <c r="EM37" s="37"/>
      <c r="EO37" s="206"/>
      <c r="EP37" s="206"/>
      <c r="EQ37" s="37"/>
      <c r="ER37" s="37"/>
      <c r="ES37" s="37"/>
      <c r="ET37" s="37"/>
      <c r="EU37" s="37"/>
      <c r="EV37" s="37"/>
      <c r="EW37" s="37"/>
      <c r="EX37" s="37"/>
      <c r="EY37" s="37"/>
      <c r="EZ37" s="37"/>
      <c r="FA37" s="37"/>
      <c r="FB37" s="37"/>
      <c r="FC37" s="37"/>
      <c r="FD37" s="37"/>
      <c r="FE37" s="37"/>
      <c r="FF37" s="37"/>
      <c r="FG37" s="37"/>
      <c r="FH37" s="37"/>
      <c r="FI37" s="37"/>
      <c r="FJ37" s="37"/>
      <c r="FK37" s="37"/>
    </row>
    <row r="38" spans="1:167" ht="14.5">
      <c r="A38" s="206"/>
      <c r="B38" s="206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Y38" s="206"/>
      <c r="Z38" s="206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W38" s="206"/>
      <c r="AX38" s="206"/>
      <c r="AY38" s="37"/>
      <c r="AZ38" s="37"/>
      <c r="BA38" s="37"/>
      <c r="BB38" s="37"/>
      <c r="BC38" s="37"/>
      <c r="BD38" s="37"/>
      <c r="BE38" s="37"/>
      <c r="BF38" s="37"/>
      <c r="BG38" s="37"/>
      <c r="BH38" s="37"/>
      <c r="BI38" s="37"/>
      <c r="BJ38" s="37"/>
      <c r="BK38" s="37"/>
      <c r="BL38" s="37"/>
      <c r="BM38" s="37"/>
      <c r="BN38" s="37"/>
      <c r="BO38" s="37"/>
      <c r="BP38" s="37"/>
      <c r="BQ38" s="37"/>
      <c r="BR38" s="37"/>
      <c r="BS38" s="37"/>
      <c r="BU38" s="206"/>
      <c r="BV38" s="206"/>
      <c r="BW38" s="37"/>
      <c r="BX38" s="37"/>
      <c r="BY38" s="37"/>
      <c r="BZ38" s="37"/>
      <c r="CA38" s="37"/>
      <c r="CB38" s="37"/>
      <c r="CC38" s="37"/>
      <c r="CD38" s="37"/>
      <c r="CE38" s="37"/>
      <c r="CF38" s="37"/>
      <c r="CG38" s="37"/>
      <c r="CH38" s="37"/>
      <c r="CI38" s="37"/>
      <c r="CJ38" s="37"/>
      <c r="CK38" s="37"/>
      <c r="CL38" s="37"/>
      <c r="CM38" s="37"/>
      <c r="CN38" s="37"/>
      <c r="CO38" s="37"/>
      <c r="CP38" s="37"/>
      <c r="CQ38" s="37"/>
      <c r="CS38" s="206"/>
      <c r="CT38" s="206"/>
      <c r="CU38" s="37"/>
      <c r="CV38" s="37"/>
      <c r="CW38" s="37"/>
      <c r="CX38" s="37"/>
      <c r="CY38" s="37"/>
      <c r="CZ38" s="37"/>
      <c r="DA38" s="37"/>
      <c r="DB38" s="37"/>
      <c r="DC38" s="37"/>
      <c r="DD38" s="37"/>
      <c r="DE38" s="37"/>
      <c r="DF38" s="37"/>
      <c r="DG38" s="37"/>
      <c r="DH38" s="37"/>
      <c r="DI38" s="37"/>
      <c r="DJ38" s="37"/>
      <c r="DK38" s="37"/>
      <c r="DL38" s="37"/>
      <c r="DM38" s="37"/>
      <c r="DN38" s="37"/>
      <c r="DO38" s="37"/>
      <c r="DQ38" s="206"/>
      <c r="DR38" s="206"/>
      <c r="DS38" s="37"/>
      <c r="DT38" s="37"/>
      <c r="DU38" s="37"/>
      <c r="DV38" s="37"/>
      <c r="DW38" s="37"/>
      <c r="DX38" s="37"/>
      <c r="DY38" s="37"/>
      <c r="DZ38" s="37"/>
      <c r="EA38" s="37"/>
      <c r="EB38" s="37"/>
      <c r="EC38" s="37"/>
      <c r="ED38" s="37"/>
      <c r="EE38" s="37"/>
      <c r="EF38" s="37"/>
      <c r="EG38" s="37"/>
      <c r="EH38" s="37"/>
      <c r="EI38" s="37"/>
      <c r="EJ38" s="37"/>
      <c r="EK38" s="37"/>
      <c r="EL38" s="37"/>
      <c r="EM38" s="37"/>
      <c r="EO38" s="206"/>
      <c r="EP38" s="206"/>
      <c r="EQ38" s="37"/>
      <c r="ER38" s="37"/>
      <c r="ES38" s="37"/>
      <c r="ET38" s="37"/>
      <c r="EU38" s="37"/>
      <c r="EV38" s="37"/>
      <c r="EW38" s="37"/>
      <c r="EX38" s="37"/>
      <c r="EY38" s="37"/>
      <c r="EZ38" s="37"/>
      <c r="FA38" s="37"/>
      <c r="FB38" s="37"/>
      <c r="FC38" s="37"/>
      <c r="FD38" s="37"/>
      <c r="FE38" s="37"/>
      <c r="FF38" s="37"/>
      <c r="FG38" s="37"/>
      <c r="FH38" s="37"/>
      <c r="FI38" s="37"/>
      <c r="FJ38" s="37"/>
      <c r="FK38" s="37"/>
    </row>
    <row r="39" spans="1:167" ht="91.5">
      <c r="A39" s="37"/>
      <c r="B39" s="14" t="s">
        <v>132</v>
      </c>
      <c r="C39" s="7">
        <v>35.700000000000003</v>
      </c>
      <c r="D39" s="7">
        <v>36</v>
      </c>
      <c r="E39" s="7">
        <v>36.4</v>
      </c>
      <c r="F39" s="7">
        <v>36.9</v>
      </c>
      <c r="G39" s="7">
        <v>37.299999999999997</v>
      </c>
      <c r="H39" s="7">
        <v>37.700000000000003</v>
      </c>
      <c r="I39" s="7">
        <v>38.1</v>
      </c>
      <c r="J39" s="7">
        <v>38.4</v>
      </c>
      <c r="K39" s="7">
        <v>38.799999999999997</v>
      </c>
      <c r="L39" s="7">
        <v>39.1</v>
      </c>
      <c r="M39" s="7">
        <v>39.4</v>
      </c>
      <c r="N39" s="7">
        <v>39.700000000000003</v>
      </c>
      <c r="O39" s="7">
        <v>39.9</v>
      </c>
      <c r="P39" s="7">
        <v>40.1</v>
      </c>
      <c r="Q39" s="7">
        <v>40.299999999999997</v>
      </c>
      <c r="R39" s="7">
        <v>40.5</v>
      </c>
      <c r="S39" s="7">
        <v>40.6</v>
      </c>
      <c r="T39" s="7">
        <v>40.799999999999997</v>
      </c>
      <c r="U39" s="7">
        <v>41</v>
      </c>
      <c r="V39" s="7">
        <v>41.2</v>
      </c>
      <c r="W39" s="7">
        <v>41.4</v>
      </c>
      <c r="Y39" s="7"/>
      <c r="Z39" s="14" t="s">
        <v>135</v>
      </c>
      <c r="AA39" s="7">
        <v>40.4</v>
      </c>
      <c r="AB39" s="7">
        <v>40.299999999999997</v>
      </c>
      <c r="AC39" s="7">
        <v>40.5</v>
      </c>
      <c r="AD39" s="7">
        <v>40.799999999999997</v>
      </c>
      <c r="AE39" s="7">
        <v>41.3</v>
      </c>
      <c r="AF39" s="7">
        <v>41.6</v>
      </c>
      <c r="AG39" s="7">
        <v>42</v>
      </c>
      <c r="AH39" s="7">
        <v>42.4</v>
      </c>
      <c r="AI39" s="7">
        <v>42.8</v>
      </c>
      <c r="AJ39" s="7">
        <v>43.2</v>
      </c>
      <c r="AK39" s="7">
        <v>43.6</v>
      </c>
      <c r="AL39" s="7">
        <v>43.9</v>
      </c>
      <c r="AM39" s="7">
        <v>44.2</v>
      </c>
      <c r="AN39" s="7">
        <v>44.4</v>
      </c>
      <c r="AO39" s="7">
        <v>44.6</v>
      </c>
      <c r="AP39" s="7">
        <v>44.8</v>
      </c>
      <c r="AQ39" s="7">
        <v>44.9</v>
      </c>
      <c r="AR39" s="7">
        <v>45.1</v>
      </c>
      <c r="AS39" s="7">
        <v>45.2</v>
      </c>
      <c r="AT39" s="7">
        <v>45.3</v>
      </c>
      <c r="AU39" s="7">
        <v>45.4</v>
      </c>
      <c r="AW39" s="7"/>
      <c r="AX39" s="14" t="s">
        <v>135</v>
      </c>
      <c r="AY39" s="7">
        <v>24.9</v>
      </c>
      <c r="AZ39" s="7">
        <v>24.8</v>
      </c>
      <c r="BA39" s="7">
        <v>24.9</v>
      </c>
      <c r="BB39" s="7">
        <v>25</v>
      </c>
      <c r="BC39" s="7">
        <v>25.2</v>
      </c>
      <c r="BD39" s="7">
        <v>25.4</v>
      </c>
      <c r="BE39" s="7">
        <v>25.5</v>
      </c>
      <c r="BF39" s="7">
        <v>25.6</v>
      </c>
      <c r="BG39" s="7">
        <v>25.7</v>
      </c>
      <c r="BH39" s="7">
        <v>25.8</v>
      </c>
      <c r="BI39" s="7">
        <v>25.8</v>
      </c>
      <c r="BJ39" s="7">
        <v>25.9</v>
      </c>
      <c r="BK39" s="7">
        <v>26</v>
      </c>
      <c r="BL39" s="7">
        <v>26.1</v>
      </c>
      <c r="BM39" s="7">
        <v>26.2</v>
      </c>
      <c r="BN39" s="7">
        <v>26.3</v>
      </c>
      <c r="BO39" s="7">
        <v>26.4</v>
      </c>
      <c r="BP39" s="7">
        <v>26.5</v>
      </c>
      <c r="BQ39" s="7">
        <v>26.6</v>
      </c>
      <c r="BR39" s="7">
        <v>26.7</v>
      </c>
      <c r="BS39" s="7">
        <v>26.8</v>
      </c>
      <c r="BU39" s="7"/>
      <c r="BV39" s="14" t="s">
        <v>135</v>
      </c>
      <c r="BW39" s="7">
        <v>10.1</v>
      </c>
      <c r="BX39" s="7">
        <v>10.199999999999999</v>
      </c>
      <c r="BY39" s="7">
        <v>10.3</v>
      </c>
      <c r="BZ39" s="7">
        <v>10.4</v>
      </c>
      <c r="CA39" s="7">
        <v>10.5</v>
      </c>
      <c r="CB39" s="7">
        <v>10.6</v>
      </c>
      <c r="CC39" s="7">
        <v>10.7</v>
      </c>
      <c r="CD39" s="7">
        <v>10.8</v>
      </c>
      <c r="CE39" s="7">
        <v>10.9</v>
      </c>
      <c r="CF39" s="7">
        <v>11</v>
      </c>
      <c r="CG39" s="7">
        <v>11.1</v>
      </c>
      <c r="CH39" s="7">
        <v>11.2</v>
      </c>
      <c r="CI39" s="7">
        <v>11.3</v>
      </c>
      <c r="CJ39" s="7">
        <v>11.4</v>
      </c>
      <c r="CK39" s="7">
        <v>11.4</v>
      </c>
      <c r="CL39" s="7">
        <v>11.5</v>
      </c>
      <c r="CM39" s="7">
        <v>11.6</v>
      </c>
      <c r="CN39" s="7">
        <v>11.6</v>
      </c>
      <c r="CO39" s="7">
        <v>11.7</v>
      </c>
      <c r="CP39" s="7">
        <v>11.8</v>
      </c>
      <c r="CQ39" s="7">
        <v>11.8</v>
      </c>
      <c r="CS39" s="7"/>
      <c r="CT39" s="14" t="s">
        <v>135</v>
      </c>
      <c r="CU39" s="7">
        <v>11.6</v>
      </c>
      <c r="CV39" s="7">
        <v>11.6</v>
      </c>
      <c r="CW39" s="7">
        <v>11.7</v>
      </c>
      <c r="CX39" s="7">
        <v>11.7</v>
      </c>
      <c r="CY39" s="7">
        <v>11.8</v>
      </c>
      <c r="CZ39" s="7">
        <v>11.9</v>
      </c>
      <c r="DA39" s="7">
        <v>11.9</v>
      </c>
      <c r="DB39" s="7">
        <v>12.1</v>
      </c>
      <c r="DC39" s="7">
        <v>12.2</v>
      </c>
      <c r="DD39" s="7">
        <v>12.3</v>
      </c>
      <c r="DE39" s="7">
        <v>12.4</v>
      </c>
      <c r="DF39" s="7">
        <v>12.6</v>
      </c>
      <c r="DG39" s="7">
        <v>12.7</v>
      </c>
      <c r="DH39" s="7">
        <v>12.8</v>
      </c>
      <c r="DI39" s="7">
        <v>12.9</v>
      </c>
      <c r="DJ39" s="7">
        <v>13</v>
      </c>
      <c r="DK39" s="7">
        <v>13.1</v>
      </c>
      <c r="DL39" s="7">
        <v>13.2</v>
      </c>
      <c r="DM39" s="7">
        <v>13.3</v>
      </c>
      <c r="DN39" s="7">
        <v>13.3</v>
      </c>
      <c r="DO39" s="7">
        <v>13.3</v>
      </c>
      <c r="DQ39" s="7"/>
      <c r="DR39" s="14" t="s">
        <v>135</v>
      </c>
      <c r="DS39" s="7">
        <v>48</v>
      </c>
      <c r="DT39" s="7">
        <v>48.8</v>
      </c>
      <c r="DU39" s="7">
        <v>50</v>
      </c>
      <c r="DV39" s="7">
        <v>51.4</v>
      </c>
      <c r="DW39" s="7">
        <v>52.6</v>
      </c>
      <c r="DX39" s="7">
        <v>54.1</v>
      </c>
      <c r="DY39" s="7">
        <v>55.6</v>
      </c>
      <c r="DZ39" s="7">
        <v>57.2</v>
      </c>
      <c r="EA39" s="7">
        <v>58.5</v>
      </c>
      <c r="EB39" s="7">
        <v>59.3</v>
      </c>
      <c r="EC39" s="7">
        <v>60.3</v>
      </c>
      <c r="ED39" s="7">
        <v>61.1</v>
      </c>
      <c r="EE39" s="7">
        <v>62</v>
      </c>
      <c r="EF39" s="7">
        <v>62.9</v>
      </c>
      <c r="EG39" s="7">
        <v>63.9</v>
      </c>
      <c r="EH39" s="7">
        <v>64.900000000000006</v>
      </c>
      <c r="EI39" s="7">
        <v>65.599999999999994</v>
      </c>
      <c r="EJ39" s="7">
        <v>66.2</v>
      </c>
      <c r="EK39" s="7">
        <v>66.900000000000006</v>
      </c>
      <c r="EL39" s="7">
        <v>67.5</v>
      </c>
      <c r="EM39" s="7">
        <v>68</v>
      </c>
      <c r="EO39" s="37"/>
      <c r="EP39" s="14" t="s">
        <v>132</v>
      </c>
      <c r="EQ39" s="7">
        <v>64</v>
      </c>
      <c r="ER39" s="7">
        <v>64.400000000000006</v>
      </c>
      <c r="ES39" s="7">
        <v>64.900000000000006</v>
      </c>
      <c r="ET39" s="7">
        <v>65.5</v>
      </c>
      <c r="EU39" s="7">
        <v>66.2</v>
      </c>
      <c r="EV39" s="7">
        <v>66.900000000000006</v>
      </c>
      <c r="EW39" s="7">
        <v>67.7</v>
      </c>
      <c r="EX39" s="7">
        <v>68.900000000000006</v>
      </c>
      <c r="EY39" s="7">
        <v>69.5</v>
      </c>
      <c r="EZ39" s="7">
        <v>71.3</v>
      </c>
      <c r="FA39" s="7">
        <v>71.900000000000006</v>
      </c>
      <c r="FB39" s="7">
        <v>72.3</v>
      </c>
      <c r="FC39" s="7">
        <v>72.7</v>
      </c>
      <c r="FD39" s="7">
        <v>73.2</v>
      </c>
      <c r="FE39" s="7">
        <v>73.599999999999994</v>
      </c>
      <c r="FF39" s="7">
        <v>74</v>
      </c>
      <c r="FG39" s="7">
        <v>74.400000000000006</v>
      </c>
      <c r="FH39" s="7">
        <v>75.7</v>
      </c>
      <c r="FI39" s="7">
        <v>76.900000000000006</v>
      </c>
      <c r="FJ39" s="7">
        <v>78.099999999999994</v>
      </c>
      <c r="FK39" s="7">
        <v>78.900000000000006</v>
      </c>
    </row>
    <row r="40" spans="1:167" ht="14.5">
      <c r="A40" s="7"/>
      <c r="B40" s="19" t="s">
        <v>118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Y40" s="37"/>
      <c r="Z40" s="19" t="s">
        <v>118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9" t="s">
        <v>118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9" t="s">
        <v>118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9" t="s">
        <v>118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9" t="s">
        <v>118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7"/>
      <c r="EP40" s="19" t="s">
        <v>118</v>
      </c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</row>
    <row r="41" spans="1:167" ht="14.5">
      <c r="A41" s="37"/>
      <c r="B41" s="36" t="s">
        <v>119</v>
      </c>
      <c r="C41" s="37">
        <v>7.6</v>
      </c>
      <c r="D41" s="37">
        <v>7.5</v>
      </c>
      <c r="E41" s="37">
        <v>7.4</v>
      </c>
      <c r="F41" s="37">
        <v>7.3</v>
      </c>
      <c r="G41" s="37">
        <v>7.2</v>
      </c>
      <c r="H41" s="37">
        <v>7.1</v>
      </c>
      <c r="I41" s="37">
        <v>7</v>
      </c>
      <c r="J41" s="37">
        <v>6.9</v>
      </c>
      <c r="K41" s="37">
        <v>6.8</v>
      </c>
      <c r="L41" s="37">
        <v>6.7</v>
      </c>
      <c r="M41" s="37">
        <v>6.6</v>
      </c>
      <c r="N41" s="37">
        <v>6.5</v>
      </c>
      <c r="O41" s="37">
        <v>6.4</v>
      </c>
      <c r="P41" s="37">
        <v>6.3</v>
      </c>
      <c r="Q41" s="37">
        <v>6.2</v>
      </c>
      <c r="R41" s="37">
        <v>6.1</v>
      </c>
      <c r="S41" s="37">
        <v>6</v>
      </c>
      <c r="T41" s="37">
        <v>5.9</v>
      </c>
      <c r="U41" s="37">
        <v>5.8</v>
      </c>
      <c r="V41" s="37">
        <v>5.7</v>
      </c>
      <c r="W41" s="37">
        <v>5.7</v>
      </c>
      <c r="Y41" s="37"/>
      <c r="Z41" s="21" t="s">
        <v>119</v>
      </c>
      <c r="AA41" s="37">
        <v>8.4</v>
      </c>
      <c r="AB41" s="37">
        <v>8.3000000000000007</v>
      </c>
      <c r="AC41" s="37">
        <v>8.1999999999999993</v>
      </c>
      <c r="AD41" s="37">
        <v>8.1</v>
      </c>
      <c r="AE41" s="37">
        <v>8</v>
      </c>
      <c r="AF41" s="37">
        <v>8</v>
      </c>
      <c r="AG41" s="37">
        <v>7.9</v>
      </c>
      <c r="AH41" s="37">
        <v>7.9</v>
      </c>
      <c r="AI41" s="37">
        <v>7.8</v>
      </c>
      <c r="AJ41" s="37">
        <v>7.7</v>
      </c>
      <c r="AK41" s="37">
        <v>7.7</v>
      </c>
      <c r="AL41" s="37">
        <v>7.6</v>
      </c>
      <c r="AM41" s="37">
        <v>7.6</v>
      </c>
      <c r="AN41" s="37">
        <v>7.5</v>
      </c>
      <c r="AO41" s="37">
        <v>7.5</v>
      </c>
      <c r="AP41" s="37">
        <v>7.4</v>
      </c>
      <c r="AQ41" s="37">
        <v>7.4</v>
      </c>
      <c r="AR41" s="37">
        <v>7.3</v>
      </c>
      <c r="AS41" s="37">
        <v>7.3</v>
      </c>
      <c r="AT41" s="37">
        <v>7.2</v>
      </c>
      <c r="AU41" s="37">
        <v>7.1</v>
      </c>
      <c r="AW41" s="37"/>
      <c r="AX41" s="21" t="s">
        <v>119</v>
      </c>
      <c r="AY41" s="37">
        <v>3.5</v>
      </c>
      <c r="AZ41" s="37">
        <v>3.4</v>
      </c>
      <c r="BA41" s="37">
        <v>3.3</v>
      </c>
      <c r="BB41" s="37">
        <v>3.2</v>
      </c>
      <c r="BC41" s="37">
        <v>3.1</v>
      </c>
      <c r="BD41" s="37">
        <v>3.1</v>
      </c>
      <c r="BE41" s="37">
        <v>3</v>
      </c>
      <c r="BF41" s="37">
        <v>3</v>
      </c>
      <c r="BG41" s="37">
        <v>3</v>
      </c>
      <c r="BH41" s="37">
        <v>2.9</v>
      </c>
      <c r="BI41" s="37">
        <v>2.9</v>
      </c>
      <c r="BJ41" s="37">
        <v>2.9</v>
      </c>
      <c r="BK41" s="37">
        <v>2.9</v>
      </c>
      <c r="BL41" s="37">
        <v>2.8</v>
      </c>
      <c r="BM41" s="37">
        <v>2.8</v>
      </c>
      <c r="BN41" s="37">
        <v>2.8</v>
      </c>
      <c r="BO41" s="37">
        <v>2.8</v>
      </c>
      <c r="BP41" s="37">
        <v>2.7</v>
      </c>
      <c r="BQ41" s="37">
        <v>2.7</v>
      </c>
      <c r="BR41" s="37">
        <v>2.7</v>
      </c>
      <c r="BS41" s="37">
        <v>2.7</v>
      </c>
      <c r="BU41" s="37"/>
      <c r="BV41" s="21" t="s">
        <v>119</v>
      </c>
      <c r="BW41" s="37">
        <v>1.7</v>
      </c>
      <c r="BX41" s="37">
        <v>1.6</v>
      </c>
      <c r="BY41" s="37">
        <v>1.6</v>
      </c>
      <c r="BZ41" s="37">
        <v>1.5</v>
      </c>
      <c r="CA41" s="37">
        <v>1.5</v>
      </c>
      <c r="CB41" s="37">
        <v>1.5</v>
      </c>
      <c r="CC41" s="37">
        <v>1.4</v>
      </c>
      <c r="CD41" s="37">
        <v>1.4</v>
      </c>
      <c r="CE41" s="37">
        <v>1.3</v>
      </c>
      <c r="CF41" s="37">
        <v>1.3</v>
      </c>
      <c r="CG41" s="37">
        <v>1.3</v>
      </c>
      <c r="CH41" s="37">
        <v>1.2</v>
      </c>
      <c r="CI41" s="37">
        <v>1.2</v>
      </c>
      <c r="CJ41" s="37">
        <v>1.2</v>
      </c>
      <c r="CK41" s="37">
        <v>1.1000000000000001</v>
      </c>
      <c r="CL41" s="37">
        <v>1.1000000000000001</v>
      </c>
      <c r="CM41" s="37">
        <v>1.1000000000000001</v>
      </c>
      <c r="CN41" s="37">
        <v>1</v>
      </c>
      <c r="CO41" s="37">
        <v>1</v>
      </c>
      <c r="CP41" s="37">
        <v>1</v>
      </c>
      <c r="CQ41" s="37">
        <v>0.9</v>
      </c>
      <c r="CS41" s="37"/>
      <c r="CT41" s="21" t="s">
        <v>119</v>
      </c>
      <c r="CU41" s="37">
        <v>2.4</v>
      </c>
      <c r="CV41" s="37">
        <v>2.2999999999999998</v>
      </c>
      <c r="CW41" s="37">
        <v>2.2999999999999998</v>
      </c>
      <c r="CX41" s="37">
        <v>2.2000000000000002</v>
      </c>
      <c r="CY41" s="37">
        <v>2.2000000000000002</v>
      </c>
      <c r="CZ41" s="37">
        <v>2.1</v>
      </c>
      <c r="DA41" s="37">
        <v>2.1</v>
      </c>
      <c r="DB41" s="37">
        <v>2.1</v>
      </c>
      <c r="DC41" s="37">
        <v>2</v>
      </c>
      <c r="DD41" s="37">
        <v>2</v>
      </c>
      <c r="DE41" s="37">
        <v>1.9</v>
      </c>
      <c r="DF41" s="37">
        <v>1.9</v>
      </c>
      <c r="DG41" s="37">
        <v>1.8</v>
      </c>
      <c r="DH41" s="37">
        <v>1.8</v>
      </c>
      <c r="DI41" s="37">
        <v>1.8</v>
      </c>
      <c r="DJ41" s="37">
        <v>1.7</v>
      </c>
      <c r="DK41" s="37">
        <v>1.7</v>
      </c>
      <c r="DL41" s="37">
        <v>1.6</v>
      </c>
      <c r="DM41" s="37">
        <v>1.6</v>
      </c>
      <c r="DN41" s="37">
        <v>1.6</v>
      </c>
      <c r="DO41" s="37">
        <v>1.5</v>
      </c>
      <c r="DQ41" s="37"/>
      <c r="DR41" s="21" t="s">
        <v>119</v>
      </c>
      <c r="DS41" s="37">
        <v>3.3</v>
      </c>
      <c r="DT41" s="37">
        <v>3.3</v>
      </c>
      <c r="DU41" s="37">
        <v>3.2</v>
      </c>
      <c r="DV41" s="37">
        <v>3.2</v>
      </c>
      <c r="DW41" s="37">
        <v>3.1</v>
      </c>
      <c r="DX41" s="37">
        <v>3</v>
      </c>
      <c r="DY41" s="37">
        <v>3</v>
      </c>
      <c r="DZ41" s="37">
        <v>2.9</v>
      </c>
      <c r="EA41" s="37">
        <v>2.9</v>
      </c>
      <c r="EB41" s="37">
        <v>2.8</v>
      </c>
      <c r="EC41" s="37">
        <v>2.8</v>
      </c>
      <c r="ED41" s="37">
        <v>2.7</v>
      </c>
      <c r="EE41" s="37">
        <v>2.7</v>
      </c>
      <c r="EF41" s="37">
        <v>2.6</v>
      </c>
      <c r="EG41" s="37">
        <v>2.6</v>
      </c>
      <c r="EH41" s="37">
        <v>2.6</v>
      </c>
      <c r="EI41" s="37">
        <v>2.5</v>
      </c>
      <c r="EJ41" s="37">
        <v>2.5</v>
      </c>
      <c r="EK41" s="37">
        <v>2.4</v>
      </c>
      <c r="EL41" s="37">
        <v>2.4</v>
      </c>
      <c r="EM41" s="37">
        <v>2.2999999999999998</v>
      </c>
      <c r="EO41" s="37"/>
      <c r="EP41" s="36" t="s">
        <v>119</v>
      </c>
      <c r="EQ41" s="37">
        <v>5.2</v>
      </c>
      <c r="ER41" s="37">
        <v>5</v>
      </c>
      <c r="ES41" s="37">
        <v>4.9000000000000004</v>
      </c>
      <c r="ET41" s="37">
        <v>4.8</v>
      </c>
      <c r="EU41" s="37">
        <v>4.7</v>
      </c>
      <c r="EV41" s="37">
        <v>4.5999999999999996</v>
      </c>
      <c r="EW41" s="37">
        <v>4.5</v>
      </c>
      <c r="EX41" s="37">
        <v>4.4000000000000004</v>
      </c>
      <c r="EY41" s="37">
        <v>4.3</v>
      </c>
      <c r="EZ41" s="37">
        <v>4.3</v>
      </c>
      <c r="FA41" s="37">
        <v>4.2</v>
      </c>
      <c r="FB41" s="37">
        <v>4.0999999999999996</v>
      </c>
      <c r="FC41" s="37">
        <v>4</v>
      </c>
      <c r="FD41" s="37">
        <v>3.9</v>
      </c>
      <c r="FE41" s="37">
        <v>3.8</v>
      </c>
      <c r="FF41" s="37">
        <v>3.7</v>
      </c>
      <c r="FG41" s="37">
        <v>3.6</v>
      </c>
      <c r="FH41" s="37">
        <v>3.6</v>
      </c>
      <c r="FI41" s="37">
        <v>3.5</v>
      </c>
      <c r="FJ41" s="37">
        <v>3.4</v>
      </c>
      <c r="FK41" s="37">
        <v>3.4</v>
      </c>
    </row>
    <row r="42" spans="1:167" ht="14.5">
      <c r="A42" s="37"/>
      <c r="B42" s="36" t="s">
        <v>120</v>
      </c>
      <c r="C42" s="37">
        <v>3.2</v>
      </c>
      <c r="D42" s="37">
        <v>3.2</v>
      </c>
      <c r="E42" s="37">
        <v>3.2</v>
      </c>
      <c r="F42" s="37">
        <v>3.1</v>
      </c>
      <c r="G42" s="37">
        <v>3.1</v>
      </c>
      <c r="H42" s="37">
        <v>3</v>
      </c>
      <c r="I42" s="37">
        <v>3</v>
      </c>
      <c r="J42" s="37">
        <v>3</v>
      </c>
      <c r="K42" s="37">
        <v>2.9</v>
      </c>
      <c r="L42" s="37">
        <v>2.9</v>
      </c>
      <c r="M42" s="37">
        <v>2.8</v>
      </c>
      <c r="N42" s="37">
        <v>2.8</v>
      </c>
      <c r="O42" s="37">
        <v>2.8</v>
      </c>
      <c r="P42" s="37">
        <v>2.7</v>
      </c>
      <c r="Q42" s="37">
        <v>2.7</v>
      </c>
      <c r="R42" s="37">
        <v>2.7</v>
      </c>
      <c r="S42" s="37">
        <v>2.6</v>
      </c>
      <c r="T42" s="37">
        <v>2.6</v>
      </c>
      <c r="U42" s="37">
        <v>2.6</v>
      </c>
      <c r="V42" s="37">
        <v>2.5</v>
      </c>
      <c r="W42" s="37">
        <v>2.5</v>
      </c>
      <c r="Y42" s="37"/>
      <c r="Z42" s="21" t="s">
        <v>120</v>
      </c>
      <c r="AA42" s="37">
        <v>5.4</v>
      </c>
      <c r="AB42" s="37">
        <v>5.3</v>
      </c>
      <c r="AC42" s="37">
        <v>5.2</v>
      </c>
      <c r="AD42" s="37">
        <v>5.0999999999999996</v>
      </c>
      <c r="AE42" s="37">
        <v>5.0999999999999996</v>
      </c>
      <c r="AF42" s="37">
        <v>5</v>
      </c>
      <c r="AG42" s="37">
        <v>5</v>
      </c>
      <c r="AH42" s="37">
        <v>5</v>
      </c>
      <c r="AI42" s="37">
        <v>4.9000000000000004</v>
      </c>
      <c r="AJ42" s="37">
        <v>4.9000000000000004</v>
      </c>
      <c r="AK42" s="37">
        <v>4.9000000000000004</v>
      </c>
      <c r="AL42" s="37">
        <v>4.8</v>
      </c>
      <c r="AM42" s="37">
        <v>4.8</v>
      </c>
      <c r="AN42" s="37">
        <v>4.7</v>
      </c>
      <c r="AO42" s="37">
        <v>4.7</v>
      </c>
      <c r="AP42" s="37">
        <v>4.7</v>
      </c>
      <c r="AQ42" s="37">
        <v>4.5999999999999996</v>
      </c>
      <c r="AR42" s="37">
        <v>4.5999999999999996</v>
      </c>
      <c r="AS42" s="37">
        <v>4.5999999999999996</v>
      </c>
      <c r="AT42" s="37">
        <v>4.5</v>
      </c>
      <c r="AU42" s="37">
        <v>4.5</v>
      </c>
      <c r="AW42" s="37"/>
      <c r="AX42" s="21" t="s">
        <v>120</v>
      </c>
      <c r="AY42" s="37">
        <v>2.7</v>
      </c>
      <c r="AZ42" s="37">
        <v>2.6</v>
      </c>
      <c r="BA42" s="37">
        <v>2.5</v>
      </c>
      <c r="BB42" s="37">
        <v>2.5</v>
      </c>
      <c r="BC42" s="37">
        <v>2.4</v>
      </c>
      <c r="BD42" s="37">
        <v>2.4</v>
      </c>
      <c r="BE42" s="37">
        <v>2.4</v>
      </c>
      <c r="BF42" s="37">
        <v>2.2999999999999998</v>
      </c>
      <c r="BG42" s="37">
        <v>2.2999999999999998</v>
      </c>
      <c r="BH42" s="37">
        <v>2.2999999999999998</v>
      </c>
      <c r="BI42" s="37">
        <v>2.2999999999999998</v>
      </c>
      <c r="BJ42" s="37">
        <v>2.2999999999999998</v>
      </c>
      <c r="BK42" s="37">
        <v>2.2000000000000002</v>
      </c>
      <c r="BL42" s="37">
        <v>2.2000000000000002</v>
      </c>
      <c r="BM42" s="37">
        <v>2.2000000000000002</v>
      </c>
      <c r="BN42" s="37">
        <v>2.2000000000000002</v>
      </c>
      <c r="BO42" s="37">
        <v>2.2000000000000002</v>
      </c>
      <c r="BP42" s="37">
        <v>2.2000000000000002</v>
      </c>
      <c r="BQ42" s="37">
        <v>2.1</v>
      </c>
      <c r="BR42" s="37">
        <v>2.1</v>
      </c>
      <c r="BS42" s="37">
        <v>2.1</v>
      </c>
      <c r="BU42" s="37"/>
      <c r="BV42" s="21" t="s">
        <v>120</v>
      </c>
      <c r="BW42" s="37">
        <v>1.7</v>
      </c>
      <c r="BX42" s="37">
        <v>1.7</v>
      </c>
      <c r="BY42" s="37">
        <v>1.7</v>
      </c>
      <c r="BZ42" s="37">
        <v>1.7</v>
      </c>
      <c r="CA42" s="37">
        <v>1.7</v>
      </c>
      <c r="CB42" s="37">
        <v>1.6</v>
      </c>
      <c r="CC42" s="37">
        <v>1.6</v>
      </c>
      <c r="CD42" s="37">
        <v>1.6</v>
      </c>
      <c r="CE42" s="37">
        <v>1.6</v>
      </c>
      <c r="CF42" s="37">
        <v>1.6</v>
      </c>
      <c r="CG42" s="37">
        <v>1.6</v>
      </c>
      <c r="CH42" s="37">
        <v>1.6</v>
      </c>
      <c r="CI42" s="37">
        <v>1.5</v>
      </c>
      <c r="CJ42" s="37">
        <v>1.5</v>
      </c>
      <c r="CK42" s="37">
        <v>1.5</v>
      </c>
      <c r="CL42" s="37">
        <v>1.5</v>
      </c>
      <c r="CM42" s="37">
        <v>1.5</v>
      </c>
      <c r="CN42" s="37">
        <v>1.5</v>
      </c>
      <c r="CO42" s="37">
        <v>1.5</v>
      </c>
      <c r="CP42" s="37">
        <v>1.4</v>
      </c>
      <c r="CQ42" s="37">
        <v>1.4</v>
      </c>
      <c r="CS42" s="37"/>
      <c r="CT42" s="21" t="s">
        <v>120</v>
      </c>
      <c r="CU42" s="37">
        <v>1.9</v>
      </c>
      <c r="CV42" s="37">
        <v>1.9</v>
      </c>
      <c r="CW42" s="37">
        <v>1.8</v>
      </c>
      <c r="CX42" s="37">
        <v>1.8</v>
      </c>
      <c r="CY42" s="37">
        <v>1.8</v>
      </c>
      <c r="CZ42" s="37">
        <v>1.8</v>
      </c>
      <c r="DA42" s="37">
        <v>1.8</v>
      </c>
      <c r="DB42" s="37">
        <v>1.7</v>
      </c>
      <c r="DC42" s="37">
        <v>1.7</v>
      </c>
      <c r="DD42" s="37">
        <v>1.7</v>
      </c>
      <c r="DE42" s="37">
        <v>1.7</v>
      </c>
      <c r="DF42" s="37">
        <v>1.6</v>
      </c>
      <c r="DG42" s="37">
        <v>1.6</v>
      </c>
      <c r="DH42" s="37">
        <v>1.6</v>
      </c>
      <c r="DI42" s="37">
        <v>1.6</v>
      </c>
      <c r="DJ42" s="37">
        <v>1.6</v>
      </c>
      <c r="DK42" s="37">
        <v>1.6</v>
      </c>
      <c r="DL42" s="37">
        <v>1.5</v>
      </c>
      <c r="DM42" s="37">
        <v>1.5</v>
      </c>
      <c r="DN42" s="37">
        <v>1.5</v>
      </c>
      <c r="DO42" s="37">
        <v>1.5</v>
      </c>
      <c r="DQ42" s="37"/>
      <c r="DR42" s="21" t="s">
        <v>120</v>
      </c>
      <c r="DS42" s="37">
        <v>4.7</v>
      </c>
      <c r="DT42" s="37">
        <v>4.7</v>
      </c>
      <c r="DU42" s="37">
        <v>4.5999999999999996</v>
      </c>
      <c r="DV42" s="37">
        <v>4.5999999999999996</v>
      </c>
      <c r="DW42" s="37">
        <v>4.5999999999999996</v>
      </c>
      <c r="DX42" s="37">
        <v>4.5</v>
      </c>
      <c r="DY42" s="37">
        <v>4.5</v>
      </c>
      <c r="DZ42" s="37">
        <v>4.5</v>
      </c>
      <c r="EA42" s="37">
        <v>4.5</v>
      </c>
      <c r="EB42" s="37">
        <v>4.4000000000000004</v>
      </c>
      <c r="EC42" s="37">
        <v>4.4000000000000004</v>
      </c>
      <c r="ED42" s="37">
        <v>4.4000000000000004</v>
      </c>
      <c r="EE42" s="37">
        <v>4.3</v>
      </c>
      <c r="EF42" s="37">
        <v>4.3</v>
      </c>
      <c r="EG42" s="37">
        <v>4.3</v>
      </c>
      <c r="EH42" s="37">
        <v>4.2</v>
      </c>
      <c r="EI42" s="37">
        <v>4.2</v>
      </c>
      <c r="EJ42" s="37">
        <v>4.2</v>
      </c>
      <c r="EK42" s="37">
        <v>4.2</v>
      </c>
      <c r="EL42" s="37">
        <v>4.0999999999999996</v>
      </c>
      <c r="EM42" s="37">
        <v>4.0999999999999996</v>
      </c>
      <c r="EO42" s="37"/>
      <c r="EP42" s="36" t="s">
        <v>120</v>
      </c>
      <c r="EQ42" s="37">
        <v>5.4</v>
      </c>
      <c r="ER42" s="37">
        <v>5.3</v>
      </c>
      <c r="ES42" s="37">
        <v>5.2</v>
      </c>
      <c r="ET42" s="37">
        <v>5.0999999999999996</v>
      </c>
      <c r="EU42" s="37">
        <v>5.0999999999999996</v>
      </c>
      <c r="EV42" s="37">
        <v>5</v>
      </c>
      <c r="EW42" s="37">
        <v>4.9000000000000004</v>
      </c>
      <c r="EX42" s="37">
        <v>4.8</v>
      </c>
      <c r="EY42" s="37">
        <v>4.8</v>
      </c>
      <c r="EZ42" s="37">
        <v>4.7</v>
      </c>
      <c r="FA42" s="37">
        <v>4.7</v>
      </c>
      <c r="FB42" s="37">
        <v>4.5999999999999996</v>
      </c>
      <c r="FC42" s="37">
        <v>4.5</v>
      </c>
      <c r="FD42" s="37">
        <v>4.4000000000000004</v>
      </c>
      <c r="FE42" s="37">
        <v>4.4000000000000004</v>
      </c>
      <c r="FF42" s="37">
        <v>4.3</v>
      </c>
      <c r="FG42" s="37">
        <v>4.2</v>
      </c>
      <c r="FH42" s="37">
        <v>4.2</v>
      </c>
      <c r="FI42" s="37">
        <v>4.0999999999999996</v>
      </c>
      <c r="FJ42" s="37">
        <v>4.0999999999999996</v>
      </c>
      <c r="FK42" s="37">
        <v>4</v>
      </c>
    </row>
    <row r="43" spans="1:167" ht="14.5">
      <c r="A43" s="37"/>
      <c r="B43" s="36" t="s">
        <v>121</v>
      </c>
      <c r="C43" s="37">
        <v>6.1</v>
      </c>
      <c r="D43" s="37">
        <v>6</v>
      </c>
      <c r="E43" s="37">
        <v>5.9</v>
      </c>
      <c r="F43" s="37">
        <v>5.8</v>
      </c>
      <c r="G43" s="37">
        <v>5.7</v>
      </c>
      <c r="H43" s="37">
        <v>5.6</v>
      </c>
      <c r="I43" s="37">
        <v>5.5</v>
      </c>
      <c r="J43" s="37">
        <v>5.5</v>
      </c>
      <c r="K43" s="37">
        <v>5.4</v>
      </c>
      <c r="L43" s="37">
        <v>5.3</v>
      </c>
      <c r="M43" s="37">
        <v>5.2</v>
      </c>
      <c r="N43" s="37">
        <v>5.0999999999999996</v>
      </c>
      <c r="O43" s="37">
        <v>5</v>
      </c>
      <c r="P43" s="37">
        <v>4.9000000000000004</v>
      </c>
      <c r="Q43" s="37">
        <v>4.8</v>
      </c>
      <c r="R43" s="37">
        <v>4.7</v>
      </c>
      <c r="S43" s="37">
        <v>4.7</v>
      </c>
      <c r="T43" s="37">
        <v>4.5999999999999996</v>
      </c>
      <c r="U43" s="37">
        <v>4.5</v>
      </c>
      <c r="V43" s="37">
        <v>4.4000000000000004</v>
      </c>
      <c r="W43" s="37">
        <v>4.4000000000000004</v>
      </c>
      <c r="Y43" s="37"/>
      <c r="Z43" s="21" t="s">
        <v>121</v>
      </c>
      <c r="AA43" s="37">
        <v>10.5</v>
      </c>
      <c r="AB43" s="37">
        <v>10.3</v>
      </c>
      <c r="AC43" s="37">
        <v>10.199999999999999</v>
      </c>
      <c r="AD43" s="37">
        <v>10.1</v>
      </c>
      <c r="AE43" s="37">
        <v>10</v>
      </c>
      <c r="AF43" s="37">
        <v>10</v>
      </c>
      <c r="AG43" s="37">
        <v>9.9</v>
      </c>
      <c r="AH43" s="37">
        <v>9.9</v>
      </c>
      <c r="AI43" s="37">
        <v>9.8000000000000007</v>
      </c>
      <c r="AJ43" s="37">
        <v>9.6999999999999993</v>
      </c>
      <c r="AK43" s="37">
        <v>9.6999999999999993</v>
      </c>
      <c r="AL43" s="37">
        <v>9.6</v>
      </c>
      <c r="AM43" s="37">
        <v>9.6</v>
      </c>
      <c r="AN43" s="37">
        <v>9.5</v>
      </c>
      <c r="AO43" s="37">
        <v>9.4</v>
      </c>
      <c r="AP43" s="37">
        <v>9.4</v>
      </c>
      <c r="AQ43" s="37">
        <v>9.3000000000000007</v>
      </c>
      <c r="AR43" s="37">
        <v>9.3000000000000007</v>
      </c>
      <c r="AS43" s="37">
        <v>9.1999999999999993</v>
      </c>
      <c r="AT43" s="37">
        <v>9.1999999999999993</v>
      </c>
      <c r="AU43" s="37">
        <v>9.1</v>
      </c>
      <c r="AW43" s="37"/>
      <c r="AX43" s="21" t="s">
        <v>121</v>
      </c>
      <c r="AY43" s="37">
        <v>8.1</v>
      </c>
      <c r="AZ43" s="37">
        <v>8</v>
      </c>
      <c r="BA43" s="37">
        <v>7.9</v>
      </c>
      <c r="BB43" s="37">
        <v>7.8</v>
      </c>
      <c r="BC43" s="37">
        <v>7.8</v>
      </c>
      <c r="BD43" s="37">
        <v>7.7</v>
      </c>
      <c r="BE43" s="37">
        <v>7.7</v>
      </c>
      <c r="BF43" s="37">
        <v>7.6</v>
      </c>
      <c r="BG43" s="37">
        <v>7.6</v>
      </c>
      <c r="BH43" s="37">
        <v>7.6</v>
      </c>
      <c r="BI43" s="37">
        <v>7.5</v>
      </c>
      <c r="BJ43" s="37">
        <v>7.5</v>
      </c>
      <c r="BK43" s="37">
        <v>7.5</v>
      </c>
      <c r="BL43" s="37">
        <v>7.4</v>
      </c>
      <c r="BM43" s="37">
        <v>7.4</v>
      </c>
      <c r="BN43" s="37">
        <v>7.4</v>
      </c>
      <c r="BO43" s="37">
        <v>7.4</v>
      </c>
      <c r="BP43" s="37">
        <v>7.3</v>
      </c>
      <c r="BQ43" s="37">
        <v>7.3</v>
      </c>
      <c r="BR43" s="37">
        <v>7.3</v>
      </c>
      <c r="BS43" s="37">
        <v>7.3</v>
      </c>
      <c r="BU43" s="37"/>
      <c r="BV43" s="21" t="s">
        <v>121</v>
      </c>
      <c r="BW43" s="37">
        <v>2.8</v>
      </c>
      <c r="BX43" s="37">
        <v>2.7</v>
      </c>
      <c r="BY43" s="37">
        <v>2.7</v>
      </c>
      <c r="BZ43" s="37">
        <v>2.7</v>
      </c>
      <c r="CA43" s="37">
        <v>2.7</v>
      </c>
      <c r="CB43" s="37">
        <v>2.6</v>
      </c>
      <c r="CC43" s="37">
        <v>2.6</v>
      </c>
      <c r="CD43" s="37">
        <v>2.6</v>
      </c>
      <c r="CE43" s="37">
        <v>2.6</v>
      </c>
      <c r="CF43" s="37">
        <v>2.5</v>
      </c>
      <c r="CG43" s="37">
        <v>2.5</v>
      </c>
      <c r="CH43" s="37">
        <v>2.5</v>
      </c>
      <c r="CI43" s="37">
        <v>2.5</v>
      </c>
      <c r="CJ43" s="37">
        <v>2.4</v>
      </c>
      <c r="CK43" s="37">
        <v>2.4</v>
      </c>
      <c r="CL43" s="37">
        <v>2.4</v>
      </c>
      <c r="CM43" s="37">
        <v>2.4</v>
      </c>
      <c r="CN43" s="37">
        <v>2.2999999999999998</v>
      </c>
      <c r="CO43" s="37">
        <v>2.2999999999999998</v>
      </c>
      <c r="CP43" s="37">
        <v>2.2999999999999998</v>
      </c>
      <c r="CQ43" s="37">
        <v>2.2999999999999998</v>
      </c>
      <c r="CS43" s="37"/>
      <c r="CT43" s="21" t="s">
        <v>121</v>
      </c>
      <c r="CU43" s="37">
        <v>3.4</v>
      </c>
      <c r="CV43" s="37">
        <v>3.4</v>
      </c>
      <c r="CW43" s="37">
        <v>3.3</v>
      </c>
      <c r="CX43" s="37">
        <v>3.3</v>
      </c>
      <c r="CY43" s="37">
        <v>3.2</v>
      </c>
      <c r="CZ43" s="37">
        <v>3.2</v>
      </c>
      <c r="DA43" s="37">
        <v>3.1</v>
      </c>
      <c r="DB43" s="37">
        <v>3.1</v>
      </c>
      <c r="DC43" s="37">
        <v>3</v>
      </c>
      <c r="DD43" s="37">
        <v>3</v>
      </c>
      <c r="DE43" s="37">
        <v>2.9</v>
      </c>
      <c r="DF43" s="37">
        <v>2.9</v>
      </c>
      <c r="DG43" s="37">
        <v>2.8</v>
      </c>
      <c r="DH43" s="37">
        <v>2.8</v>
      </c>
      <c r="DI43" s="37">
        <v>2.7</v>
      </c>
      <c r="DJ43" s="37">
        <v>2.7</v>
      </c>
      <c r="DK43" s="37">
        <v>2.6</v>
      </c>
      <c r="DL43" s="37">
        <v>2.6</v>
      </c>
      <c r="DM43" s="37">
        <v>2.6</v>
      </c>
      <c r="DN43" s="37">
        <v>2.5</v>
      </c>
      <c r="DO43" s="37">
        <v>2.5</v>
      </c>
      <c r="DQ43" s="37"/>
      <c r="DR43" s="21" t="s">
        <v>121</v>
      </c>
      <c r="DS43" s="37">
        <v>13.2</v>
      </c>
      <c r="DT43" s="37">
        <v>13.1</v>
      </c>
      <c r="DU43" s="37">
        <v>13.1</v>
      </c>
      <c r="DV43" s="37">
        <v>13</v>
      </c>
      <c r="DW43" s="37">
        <v>13</v>
      </c>
      <c r="DX43" s="37">
        <v>12.9</v>
      </c>
      <c r="DY43" s="37">
        <v>12.9</v>
      </c>
      <c r="DZ43" s="37">
        <v>12.8</v>
      </c>
      <c r="EA43" s="37">
        <v>12.8</v>
      </c>
      <c r="EB43" s="37">
        <v>12.7</v>
      </c>
      <c r="EC43" s="37">
        <v>12.7</v>
      </c>
      <c r="ED43" s="37">
        <v>12.7</v>
      </c>
      <c r="EE43" s="37">
        <v>12.6</v>
      </c>
      <c r="EF43" s="37">
        <v>12.6</v>
      </c>
      <c r="EG43" s="37">
        <v>12.5</v>
      </c>
      <c r="EH43" s="37">
        <v>12.5</v>
      </c>
      <c r="EI43" s="37">
        <v>12.4</v>
      </c>
      <c r="EJ43" s="37">
        <v>12.4</v>
      </c>
      <c r="EK43" s="37">
        <v>12.3</v>
      </c>
      <c r="EL43" s="37">
        <v>12.3</v>
      </c>
      <c r="EM43" s="37">
        <v>12.2</v>
      </c>
      <c r="EO43" s="37"/>
      <c r="EP43" s="36" t="s">
        <v>121</v>
      </c>
      <c r="EQ43" s="37">
        <v>15.9</v>
      </c>
      <c r="ER43" s="37">
        <v>15.7</v>
      </c>
      <c r="ES43" s="37">
        <v>15.5</v>
      </c>
      <c r="ET43" s="37">
        <v>15.4</v>
      </c>
      <c r="EU43" s="37">
        <v>15.2</v>
      </c>
      <c r="EV43" s="37">
        <v>15</v>
      </c>
      <c r="EW43" s="37">
        <v>14.9</v>
      </c>
      <c r="EX43" s="37">
        <v>14.7</v>
      </c>
      <c r="EY43" s="37">
        <v>14.6</v>
      </c>
      <c r="EZ43" s="37">
        <v>14.5</v>
      </c>
      <c r="FA43" s="37">
        <v>14.3</v>
      </c>
      <c r="FB43" s="37">
        <v>14.1</v>
      </c>
      <c r="FC43" s="37">
        <v>14</v>
      </c>
      <c r="FD43" s="37">
        <v>13.8</v>
      </c>
      <c r="FE43" s="37">
        <v>13.7</v>
      </c>
      <c r="FF43" s="37">
        <v>13.5</v>
      </c>
      <c r="FG43" s="37">
        <v>13.4</v>
      </c>
      <c r="FH43" s="37">
        <v>13.3</v>
      </c>
      <c r="FI43" s="37">
        <v>13.1</v>
      </c>
      <c r="FJ43" s="37">
        <v>13</v>
      </c>
      <c r="FK43" s="37">
        <v>12.9</v>
      </c>
    </row>
    <row r="44" spans="1:167" ht="14.5">
      <c r="A44" s="37"/>
      <c r="B44" s="36" t="s">
        <v>122</v>
      </c>
      <c r="C44" s="37">
        <v>6.2</v>
      </c>
      <c r="D44" s="37">
        <v>6.1</v>
      </c>
      <c r="E44" s="37">
        <v>6.1</v>
      </c>
      <c r="F44" s="37">
        <v>6</v>
      </c>
      <c r="G44" s="37">
        <v>5.9</v>
      </c>
      <c r="H44" s="37">
        <v>5.8</v>
      </c>
      <c r="I44" s="37">
        <v>5.7</v>
      </c>
      <c r="J44" s="37">
        <v>5.7</v>
      </c>
      <c r="K44" s="37">
        <v>5.6</v>
      </c>
      <c r="L44" s="37">
        <v>5.5</v>
      </c>
      <c r="M44" s="37">
        <v>5.4</v>
      </c>
      <c r="N44" s="37">
        <v>5.4</v>
      </c>
      <c r="O44" s="37">
        <v>5.3</v>
      </c>
      <c r="P44" s="37">
        <v>5.2</v>
      </c>
      <c r="Q44" s="37">
        <v>5.0999999999999996</v>
      </c>
      <c r="R44" s="37">
        <v>5.0999999999999996</v>
      </c>
      <c r="S44" s="37">
        <v>5</v>
      </c>
      <c r="T44" s="37">
        <v>4.9000000000000004</v>
      </c>
      <c r="U44" s="37">
        <v>4.9000000000000004</v>
      </c>
      <c r="V44" s="37">
        <v>4.8</v>
      </c>
      <c r="W44" s="37">
        <v>4.7</v>
      </c>
      <c r="Y44" s="37"/>
      <c r="Z44" s="21" t="s">
        <v>122</v>
      </c>
      <c r="AA44" s="37">
        <v>5.9</v>
      </c>
      <c r="AB44" s="37">
        <v>5.8</v>
      </c>
      <c r="AC44" s="37">
        <v>5.7</v>
      </c>
      <c r="AD44" s="37">
        <v>5.7</v>
      </c>
      <c r="AE44" s="37">
        <v>5.7</v>
      </c>
      <c r="AF44" s="37">
        <v>5.6</v>
      </c>
      <c r="AG44" s="37">
        <v>5.6</v>
      </c>
      <c r="AH44" s="37">
        <v>5.6</v>
      </c>
      <c r="AI44" s="37">
        <v>5.6</v>
      </c>
      <c r="AJ44" s="37">
        <v>5.5</v>
      </c>
      <c r="AK44" s="37">
        <v>5.5</v>
      </c>
      <c r="AL44" s="37">
        <v>5.5</v>
      </c>
      <c r="AM44" s="37">
        <v>5.4</v>
      </c>
      <c r="AN44" s="37">
        <v>5.4</v>
      </c>
      <c r="AO44" s="37">
        <v>5.4</v>
      </c>
      <c r="AP44" s="37">
        <v>5.4</v>
      </c>
      <c r="AQ44" s="37">
        <v>5.3</v>
      </c>
      <c r="AR44" s="37">
        <v>5.3</v>
      </c>
      <c r="AS44" s="37">
        <v>5.3</v>
      </c>
      <c r="AT44" s="37">
        <v>5.3</v>
      </c>
      <c r="AU44" s="37">
        <v>5.2</v>
      </c>
      <c r="AW44" s="37"/>
      <c r="AX44" s="21" t="s">
        <v>122</v>
      </c>
      <c r="AY44" s="37">
        <v>3.2</v>
      </c>
      <c r="AZ44" s="37">
        <v>3.2</v>
      </c>
      <c r="BA44" s="37">
        <v>3.1</v>
      </c>
      <c r="BB44" s="37">
        <v>3.1</v>
      </c>
      <c r="BC44" s="37">
        <v>3.1</v>
      </c>
      <c r="BD44" s="37">
        <v>3.1</v>
      </c>
      <c r="BE44" s="37">
        <v>3.1</v>
      </c>
      <c r="BF44" s="37">
        <v>3.1</v>
      </c>
      <c r="BG44" s="37">
        <v>3.1</v>
      </c>
      <c r="BH44" s="37">
        <v>3</v>
      </c>
      <c r="BI44" s="37">
        <v>3</v>
      </c>
      <c r="BJ44" s="37">
        <v>3</v>
      </c>
      <c r="BK44" s="37">
        <v>3</v>
      </c>
      <c r="BL44" s="37">
        <v>3</v>
      </c>
      <c r="BM44" s="37">
        <v>3</v>
      </c>
      <c r="BN44" s="37">
        <v>3</v>
      </c>
      <c r="BO44" s="37">
        <v>3</v>
      </c>
      <c r="BP44" s="37">
        <v>3</v>
      </c>
      <c r="BQ44" s="37">
        <v>3</v>
      </c>
      <c r="BR44" s="37">
        <v>3</v>
      </c>
      <c r="BS44" s="37">
        <v>2.9</v>
      </c>
      <c r="BU44" s="37"/>
      <c r="BV44" s="21" t="s">
        <v>122</v>
      </c>
      <c r="BW44" s="37">
        <v>1.5</v>
      </c>
      <c r="BX44" s="37">
        <v>1.5</v>
      </c>
      <c r="BY44" s="37">
        <v>1.5</v>
      </c>
      <c r="BZ44" s="37">
        <v>1.5</v>
      </c>
      <c r="CA44" s="37">
        <v>1.5</v>
      </c>
      <c r="CB44" s="37">
        <v>1.5</v>
      </c>
      <c r="CC44" s="37">
        <v>1.5</v>
      </c>
      <c r="CD44" s="37">
        <v>1.4</v>
      </c>
      <c r="CE44" s="37">
        <v>1.4</v>
      </c>
      <c r="CF44" s="37">
        <v>1.4</v>
      </c>
      <c r="CG44" s="37">
        <v>1.4</v>
      </c>
      <c r="CH44" s="37">
        <v>1.4</v>
      </c>
      <c r="CI44" s="37">
        <v>1.4</v>
      </c>
      <c r="CJ44" s="37">
        <v>1.4</v>
      </c>
      <c r="CK44" s="37">
        <v>1.4</v>
      </c>
      <c r="CL44" s="37">
        <v>1.4</v>
      </c>
      <c r="CM44" s="37">
        <v>1.3</v>
      </c>
      <c r="CN44" s="37">
        <v>1.3</v>
      </c>
      <c r="CO44" s="37">
        <v>1.3</v>
      </c>
      <c r="CP44" s="37">
        <v>1.3</v>
      </c>
      <c r="CQ44" s="37">
        <v>1.3</v>
      </c>
      <c r="CS44" s="37"/>
      <c r="CT44" s="21" t="s">
        <v>122</v>
      </c>
      <c r="CU44" s="37">
        <v>1.7</v>
      </c>
      <c r="CV44" s="37">
        <v>1.6</v>
      </c>
      <c r="CW44" s="37">
        <v>1.6</v>
      </c>
      <c r="CX44" s="37">
        <v>1.6</v>
      </c>
      <c r="CY44" s="37">
        <v>1.6</v>
      </c>
      <c r="CZ44" s="37">
        <v>1.6</v>
      </c>
      <c r="DA44" s="37">
        <v>1.5</v>
      </c>
      <c r="DB44" s="37">
        <v>1.5</v>
      </c>
      <c r="DC44" s="37">
        <v>1.5</v>
      </c>
      <c r="DD44" s="37">
        <v>1.5</v>
      </c>
      <c r="DE44" s="37">
        <v>1.5</v>
      </c>
      <c r="DF44" s="37">
        <v>1.4</v>
      </c>
      <c r="DG44" s="37">
        <v>1.4</v>
      </c>
      <c r="DH44" s="37">
        <v>1.4</v>
      </c>
      <c r="DI44" s="37">
        <v>1.4</v>
      </c>
      <c r="DJ44" s="37">
        <v>1.4</v>
      </c>
      <c r="DK44" s="37">
        <v>1.4</v>
      </c>
      <c r="DL44" s="37">
        <v>1.3</v>
      </c>
      <c r="DM44" s="37">
        <v>1.3</v>
      </c>
      <c r="DN44" s="37">
        <v>1.3</v>
      </c>
      <c r="DO44" s="37">
        <v>1.3</v>
      </c>
      <c r="DQ44" s="37"/>
      <c r="DR44" s="21" t="s">
        <v>122</v>
      </c>
      <c r="DS44" s="37">
        <v>12.6</v>
      </c>
      <c r="DT44" s="37">
        <v>12.6</v>
      </c>
      <c r="DU44" s="37">
        <v>12.5</v>
      </c>
      <c r="DV44" s="37">
        <v>12.5</v>
      </c>
      <c r="DW44" s="37">
        <v>12.4</v>
      </c>
      <c r="DX44" s="37">
        <v>12.4</v>
      </c>
      <c r="DY44" s="37">
        <v>12.4</v>
      </c>
      <c r="DZ44" s="37">
        <v>12.3</v>
      </c>
      <c r="EA44" s="37">
        <v>12.3</v>
      </c>
      <c r="EB44" s="37">
        <v>12.3</v>
      </c>
      <c r="EC44" s="37">
        <v>12.2</v>
      </c>
      <c r="ED44" s="37">
        <v>12.2</v>
      </c>
      <c r="EE44" s="37">
        <v>12.2</v>
      </c>
      <c r="EF44" s="37">
        <v>12.1</v>
      </c>
      <c r="EG44" s="37">
        <v>12.1</v>
      </c>
      <c r="EH44" s="37">
        <v>12</v>
      </c>
      <c r="EI44" s="37">
        <v>12</v>
      </c>
      <c r="EJ44" s="37">
        <v>12</v>
      </c>
      <c r="EK44" s="37">
        <v>11.9</v>
      </c>
      <c r="EL44" s="37">
        <v>11.9</v>
      </c>
      <c r="EM44" s="37">
        <v>11.9</v>
      </c>
      <c r="EO44" s="37"/>
      <c r="EP44" s="36" t="s">
        <v>122</v>
      </c>
      <c r="EQ44" s="37">
        <v>11.6</v>
      </c>
      <c r="ER44" s="37">
        <v>11.5</v>
      </c>
      <c r="ES44" s="37">
        <v>11.4</v>
      </c>
      <c r="ET44" s="37">
        <v>11.3</v>
      </c>
      <c r="EU44" s="37">
        <v>11.2</v>
      </c>
      <c r="EV44" s="37">
        <v>11.1</v>
      </c>
      <c r="EW44" s="37">
        <v>11</v>
      </c>
      <c r="EX44" s="37">
        <v>10.9</v>
      </c>
      <c r="EY44" s="37">
        <v>10.8</v>
      </c>
      <c r="EZ44" s="37">
        <v>10.7</v>
      </c>
      <c r="FA44" s="37">
        <v>10.6</v>
      </c>
      <c r="FB44" s="37">
        <v>10.5</v>
      </c>
      <c r="FC44" s="37">
        <v>10.4</v>
      </c>
      <c r="FD44" s="37">
        <v>10.3</v>
      </c>
      <c r="FE44" s="37">
        <v>10.199999999999999</v>
      </c>
      <c r="FF44" s="37">
        <v>10.1</v>
      </c>
      <c r="FG44" s="37">
        <v>10</v>
      </c>
      <c r="FH44" s="37">
        <v>9.9</v>
      </c>
      <c r="FI44" s="37">
        <v>9.9</v>
      </c>
      <c r="FJ44" s="37">
        <v>9.8000000000000007</v>
      </c>
      <c r="FK44" s="37">
        <v>9.6999999999999993</v>
      </c>
    </row>
    <row r="45" spans="1:167" ht="14.5">
      <c r="A45" s="37"/>
      <c r="B45" s="36" t="s">
        <v>123</v>
      </c>
      <c r="C45" s="37">
        <v>9.1999999999999993</v>
      </c>
      <c r="D45" s="37">
        <v>9.1</v>
      </c>
      <c r="E45" s="37">
        <v>9</v>
      </c>
      <c r="F45" s="37">
        <v>9</v>
      </c>
      <c r="G45" s="37">
        <v>8.9</v>
      </c>
      <c r="H45" s="37">
        <v>8.8000000000000007</v>
      </c>
      <c r="I45" s="37">
        <v>8.6999999999999993</v>
      </c>
      <c r="J45" s="37">
        <v>8.6999999999999993</v>
      </c>
      <c r="K45" s="37">
        <v>8.6</v>
      </c>
      <c r="L45" s="37">
        <v>8.5</v>
      </c>
      <c r="M45" s="37">
        <v>8.4</v>
      </c>
      <c r="N45" s="37">
        <v>8.4</v>
      </c>
      <c r="O45" s="37">
        <v>8.3000000000000007</v>
      </c>
      <c r="P45" s="37">
        <v>8.1999999999999993</v>
      </c>
      <c r="Q45" s="37">
        <v>8.1</v>
      </c>
      <c r="R45" s="37">
        <v>8.1</v>
      </c>
      <c r="S45" s="37">
        <v>8</v>
      </c>
      <c r="T45" s="37">
        <v>7.9</v>
      </c>
      <c r="U45" s="37">
        <v>7.9</v>
      </c>
      <c r="V45" s="37">
        <v>7.8</v>
      </c>
      <c r="W45" s="37">
        <v>7.7</v>
      </c>
      <c r="Y45" s="37"/>
      <c r="Z45" s="21" t="s">
        <v>123</v>
      </c>
      <c r="AA45" s="37">
        <v>8.1999999999999993</v>
      </c>
      <c r="AB45" s="37">
        <v>8.1999999999999993</v>
      </c>
      <c r="AC45" s="37">
        <v>8.1</v>
      </c>
      <c r="AD45" s="37">
        <v>8.1</v>
      </c>
      <c r="AE45" s="37">
        <v>8.1</v>
      </c>
      <c r="AF45" s="37">
        <v>8</v>
      </c>
      <c r="AG45" s="37">
        <v>8</v>
      </c>
      <c r="AH45" s="37">
        <v>8</v>
      </c>
      <c r="AI45" s="37">
        <v>8</v>
      </c>
      <c r="AJ45" s="37">
        <v>7.9</v>
      </c>
      <c r="AK45" s="37">
        <v>7.9</v>
      </c>
      <c r="AL45" s="37">
        <v>7.9</v>
      </c>
      <c r="AM45" s="37">
        <v>7.9</v>
      </c>
      <c r="AN45" s="37">
        <v>7.8</v>
      </c>
      <c r="AO45" s="37">
        <v>7.8</v>
      </c>
      <c r="AP45" s="37">
        <v>7.8</v>
      </c>
      <c r="AQ45" s="37">
        <v>7.8</v>
      </c>
      <c r="AR45" s="37">
        <v>7.7</v>
      </c>
      <c r="AS45" s="37">
        <v>7.7</v>
      </c>
      <c r="AT45" s="37">
        <v>7.7</v>
      </c>
      <c r="AU45" s="37">
        <v>7.7</v>
      </c>
      <c r="AW45" s="37"/>
      <c r="AX45" s="21" t="s">
        <v>123</v>
      </c>
      <c r="AY45" s="37">
        <v>5.8</v>
      </c>
      <c r="AZ45" s="37">
        <v>5.8</v>
      </c>
      <c r="BA45" s="37">
        <v>5.8</v>
      </c>
      <c r="BB45" s="37">
        <v>5.7</v>
      </c>
      <c r="BC45" s="37">
        <v>5.7</v>
      </c>
      <c r="BD45" s="37">
        <v>5.7</v>
      </c>
      <c r="BE45" s="37">
        <v>5.7</v>
      </c>
      <c r="BF45" s="37">
        <v>5.7</v>
      </c>
      <c r="BG45" s="37">
        <v>5.6</v>
      </c>
      <c r="BH45" s="37">
        <v>5.6</v>
      </c>
      <c r="BI45" s="37">
        <v>5.6</v>
      </c>
      <c r="BJ45" s="37">
        <v>5.6</v>
      </c>
      <c r="BK45" s="37">
        <v>5.6</v>
      </c>
      <c r="BL45" s="37">
        <v>5.6</v>
      </c>
      <c r="BM45" s="37">
        <v>5.6</v>
      </c>
      <c r="BN45" s="37">
        <v>5.6</v>
      </c>
      <c r="BO45" s="37">
        <v>5.6</v>
      </c>
      <c r="BP45" s="37">
        <v>5.5</v>
      </c>
      <c r="BQ45" s="37">
        <v>5.5</v>
      </c>
      <c r="BR45" s="37">
        <v>5.5</v>
      </c>
      <c r="BS45" s="37">
        <v>5.5</v>
      </c>
      <c r="BU45" s="37"/>
      <c r="BV45" s="21" t="s">
        <v>123</v>
      </c>
      <c r="BW45" s="37">
        <v>2</v>
      </c>
      <c r="BX45" s="37">
        <v>2</v>
      </c>
      <c r="BY45" s="37">
        <v>2</v>
      </c>
      <c r="BZ45" s="37">
        <v>2</v>
      </c>
      <c r="CA45" s="37">
        <v>1.9</v>
      </c>
      <c r="CB45" s="37">
        <v>1.9</v>
      </c>
      <c r="CC45" s="37">
        <v>1.9</v>
      </c>
      <c r="CD45" s="37">
        <v>1.9</v>
      </c>
      <c r="CE45" s="37">
        <v>1.9</v>
      </c>
      <c r="CF45" s="37">
        <v>1.9</v>
      </c>
      <c r="CG45" s="37">
        <v>1.9</v>
      </c>
      <c r="CH45" s="37">
        <v>1.9</v>
      </c>
      <c r="CI45" s="37">
        <v>1.9</v>
      </c>
      <c r="CJ45" s="37">
        <v>1.9</v>
      </c>
      <c r="CK45" s="37">
        <v>1.9</v>
      </c>
      <c r="CL45" s="37">
        <v>1.8</v>
      </c>
      <c r="CM45" s="37">
        <v>1.8</v>
      </c>
      <c r="CN45" s="37">
        <v>1.8</v>
      </c>
      <c r="CO45" s="37">
        <v>1.8</v>
      </c>
      <c r="CP45" s="37">
        <v>1.8</v>
      </c>
      <c r="CQ45" s="37">
        <v>1.8</v>
      </c>
      <c r="CS45" s="37"/>
      <c r="CT45" s="21" t="s">
        <v>123</v>
      </c>
      <c r="CU45" s="37">
        <v>1.7</v>
      </c>
      <c r="CV45" s="37">
        <v>1.7</v>
      </c>
      <c r="CW45" s="37">
        <v>1.7</v>
      </c>
      <c r="CX45" s="37">
        <v>1.7</v>
      </c>
      <c r="CY45" s="37">
        <v>1.7</v>
      </c>
      <c r="CZ45" s="37">
        <v>1.7</v>
      </c>
      <c r="DA45" s="37">
        <v>1.7</v>
      </c>
      <c r="DB45" s="37">
        <v>1.6</v>
      </c>
      <c r="DC45" s="37">
        <v>1.6</v>
      </c>
      <c r="DD45" s="37">
        <v>1.6</v>
      </c>
      <c r="DE45" s="37">
        <v>1.6</v>
      </c>
      <c r="DF45" s="37">
        <v>1.6</v>
      </c>
      <c r="DG45" s="37">
        <v>1.6</v>
      </c>
      <c r="DH45" s="37">
        <v>1.6</v>
      </c>
      <c r="DI45" s="37">
        <v>1.6</v>
      </c>
      <c r="DJ45" s="37">
        <v>1.5</v>
      </c>
      <c r="DK45" s="37">
        <v>1.5</v>
      </c>
      <c r="DL45" s="37">
        <v>1.5</v>
      </c>
      <c r="DM45" s="37">
        <v>1.5</v>
      </c>
      <c r="DN45" s="37">
        <v>1.5</v>
      </c>
      <c r="DO45" s="37">
        <v>1.5</v>
      </c>
      <c r="DQ45" s="37"/>
      <c r="DR45" s="21" t="s">
        <v>123</v>
      </c>
      <c r="DS45" s="37">
        <v>8.6</v>
      </c>
      <c r="DT45" s="37">
        <v>8.6</v>
      </c>
      <c r="DU45" s="37">
        <v>8.6</v>
      </c>
      <c r="DV45" s="37">
        <v>8.6</v>
      </c>
      <c r="DW45" s="37">
        <v>8.6</v>
      </c>
      <c r="DX45" s="37">
        <v>8.6</v>
      </c>
      <c r="DY45" s="37">
        <v>8.6</v>
      </c>
      <c r="DZ45" s="37">
        <v>8.5</v>
      </c>
      <c r="EA45" s="37">
        <v>8.5</v>
      </c>
      <c r="EB45" s="37">
        <v>8.5</v>
      </c>
      <c r="EC45" s="37">
        <v>8.5</v>
      </c>
      <c r="ED45" s="37">
        <v>8.5</v>
      </c>
      <c r="EE45" s="37">
        <v>8.5</v>
      </c>
      <c r="EF45" s="37">
        <v>8.4</v>
      </c>
      <c r="EG45" s="37">
        <v>8.4</v>
      </c>
      <c r="EH45" s="37">
        <v>8.4</v>
      </c>
      <c r="EI45" s="37">
        <v>8.4</v>
      </c>
      <c r="EJ45" s="37">
        <v>8.4</v>
      </c>
      <c r="EK45" s="37">
        <v>8.4</v>
      </c>
      <c r="EL45" s="37">
        <v>8.4</v>
      </c>
      <c r="EM45" s="37">
        <v>8.3000000000000007</v>
      </c>
      <c r="EO45" s="37"/>
      <c r="EP45" s="36" t="s">
        <v>123</v>
      </c>
      <c r="EQ45" s="37">
        <v>18.899999999999999</v>
      </c>
      <c r="ER45" s="37">
        <v>18.8</v>
      </c>
      <c r="ES45" s="37">
        <v>18.7</v>
      </c>
      <c r="ET45" s="37">
        <v>18.600000000000001</v>
      </c>
      <c r="EU45" s="37">
        <v>18.5</v>
      </c>
      <c r="EV45" s="37">
        <v>18.399999999999999</v>
      </c>
      <c r="EW45" s="37">
        <v>18.3</v>
      </c>
      <c r="EX45" s="37">
        <v>18.2</v>
      </c>
      <c r="EY45" s="37">
        <v>18.100000000000001</v>
      </c>
      <c r="EZ45" s="37">
        <v>18</v>
      </c>
      <c r="FA45" s="37">
        <v>17.899999999999999</v>
      </c>
      <c r="FB45" s="37">
        <v>17.8</v>
      </c>
      <c r="FC45" s="37">
        <v>17.7</v>
      </c>
      <c r="FD45" s="37">
        <v>17.600000000000001</v>
      </c>
      <c r="FE45" s="37">
        <v>17.5</v>
      </c>
      <c r="FF45" s="37">
        <v>17.399999999999999</v>
      </c>
      <c r="FG45" s="37">
        <v>17.3</v>
      </c>
      <c r="FH45" s="37">
        <v>17.3</v>
      </c>
      <c r="FI45" s="37">
        <v>17.2</v>
      </c>
      <c r="FJ45" s="37">
        <v>17.100000000000001</v>
      </c>
      <c r="FK45" s="37">
        <v>17</v>
      </c>
    </row>
    <row r="46" spans="1:167" ht="14.5">
      <c r="A46" s="37"/>
      <c r="B46" s="21" t="s">
        <v>124</v>
      </c>
      <c r="C46" s="37">
        <v>3.3</v>
      </c>
      <c r="D46" s="37">
        <v>3.3</v>
      </c>
      <c r="E46" s="37">
        <v>3.3</v>
      </c>
      <c r="F46" s="37">
        <v>3.3</v>
      </c>
      <c r="G46" s="37">
        <v>3.3</v>
      </c>
      <c r="H46" s="37">
        <v>3.2</v>
      </c>
      <c r="I46" s="37">
        <v>3.2</v>
      </c>
      <c r="J46" s="37">
        <v>3.2</v>
      </c>
      <c r="K46" s="37">
        <v>3.2</v>
      </c>
      <c r="L46" s="37">
        <v>3.2</v>
      </c>
      <c r="M46" s="37">
        <v>3.2</v>
      </c>
      <c r="N46" s="37">
        <v>3.2</v>
      </c>
      <c r="O46" s="37">
        <v>3.2</v>
      </c>
      <c r="P46" s="37">
        <v>3.2</v>
      </c>
      <c r="Q46" s="37">
        <v>3.1</v>
      </c>
      <c r="R46" s="37">
        <v>3.1</v>
      </c>
      <c r="S46" s="37">
        <v>3.1</v>
      </c>
      <c r="T46" s="37">
        <v>3.1</v>
      </c>
      <c r="U46" s="37">
        <v>3.1</v>
      </c>
      <c r="V46" s="37">
        <v>3.1</v>
      </c>
      <c r="W46" s="37">
        <v>3.1</v>
      </c>
      <c r="Y46" s="37"/>
      <c r="Z46" s="21" t="s">
        <v>124</v>
      </c>
      <c r="AA46" s="37">
        <v>2.1</v>
      </c>
      <c r="AB46" s="37">
        <v>2</v>
      </c>
      <c r="AC46" s="37">
        <v>2</v>
      </c>
      <c r="AD46" s="37">
        <v>2</v>
      </c>
      <c r="AE46" s="37">
        <v>2</v>
      </c>
      <c r="AF46" s="37">
        <v>2</v>
      </c>
      <c r="AG46" s="37">
        <v>2</v>
      </c>
      <c r="AH46" s="37">
        <v>2</v>
      </c>
      <c r="AI46" s="37">
        <v>2</v>
      </c>
      <c r="AJ46" s="37">
        <v>2</v>
      </c>
      <c r="AK46" s="37">
        <v>2</v>
      </c>
      <c r="AL46" s="37">
        <v>2</v>
      </c>
      <c r="AM46" s="37">
        <v>2</v>
      </c>
      <c r="AN46" s="37">
        <v>2</v>
      </c>
      <c r="AO46" s="37">
        <v>2</v>
      </c>
      <c r="AP46" s="37">
        <v>2</v>
      </c>
      <c r="AQ46" s="37">
        <v>2</v>
      </c>
      <c r="AR46" s="37">
        <v>2</v>
      </c>
      <c r="AS46" s="37">
        <v>2</v>
      </c>
      <c r="AT46" s="37">
        <v>2</v>
      </c>
      <c r="AU46" s="37">
        <v>2</v>
      </c>
      <c r="AW46" s="37"/>
      <c r="AX46" s="21" t="s">
        <v>124</v>
      </c>
      <c r="AY46" s="37">
        <v>1.6</v>
      </c>
      <c r="AZ46" s="37">
        <v>1.6</v>
      </c>
      <c r="BA46" s="37">
        <v>1.6</v>
      </c>
      <c r="BB46" s="37">
        <v>1.6</v>
      </c>
      <c r="BC46" s="37">
        <v>1.6</v>
      </c>
      <c r="BD46" s="37">
        <v>1.6</v>
      </c>
      <c r="BE46" s="37">
        <v>1.6</v>
      </c>
      <c r="BF46" s="37">
        <v>1.6</v>
      </c>
      <c r="BG46" s="37">
        <v>1.6</v>
      </c>
      <c r="BH46" s="37">
        <v>1.6</v>
      </c>
      <c r="BI46" s="37">
        <v>1.6</v>
      </c>
      <c r="BJ46" s="37">
        <v>1.6</v>
      </c>
      <c r="BK46" s="37">
        <v>1.6</v>
      </c>
      <c r="BL46" s="37">
        <v>1.6</v>
      </c>
      <c r="BM46" s="37">
        <v>1.6</v>
      </c>
      <c r="BN46" s="37">
        <v>1.6</v>
      </c>
      <c r="BO46" s="37">
        <v>1.6</v>
      </c>
      <c r="BP46" s="37">
        <v>1.6</v>
      </c>
      <c r="BQ46" s="37">
        <v>1.6</v>
      </c>
      <c r="BR46" s="37">
        <v>1.5</v>
      </c>
      <c r="BS46" s="37">
        <v>1.5</v>
      </c>
      <c r="BU46" s="37"/>
      <c r="BV46" s="21" t="s">
        <v>124</v>
      </c>
      <c r="BW46" s="37">
        <v>0.5</v>
      </c>
      <c r="BX46" s="37">
        <v>0.5</v>
      </c>
      <c r="BY46" s="37">
        <v>0.5</v>
      </c>
      <c r="BZ46" s="37">
        <v>0.5</v>
      </c>
      <c r="CA46" s="37">
        <v>0.5</v>
      </c>
      <c r="CB46" s="37">
        <v>0.5</v>
      </c>
      <c r="CC46" s="37">
        <v>0.5</v>
      </c>
      <c r="CD46" s="37">
        <v>0.5</v>
      </c>
      <c r="CE46" s="37">
        <v>0.5</v>
      </c>
      <c r="CF46" s="37">
        <v>0.5</v>
      </c>
      <c r="CG46" s="37">
        <v>0.5</v>
      </c>
      <c r="CH46" s="37">
        <v>0.5</v>
      </c>
      <c r="CI46" s="37">
        <v>0.5</v>
      </c>
      <c r="CJ46" s="37">
        <v>0.5</v>
      </c>
      <c r="CK46" s="37">
        <v>0.5</v>
      </c>
      <c r="CL46" s="37">
        <v>0.5</v>
      </c>
      <c r="CM46" s="37">
        <v>0.5</v>
      </c>
      <c r="CN46" s="37">
        <v>0.5</v>
      </c>
      <c r="CO46" s="37">
        <v>0.5</v>
      </c>
      <c r="CP46" s="37">
        <v>0.5</v>
      </c>
      <c r="CQ46" s="37">
        <v>0.5</v>
      </c>
      <c r="CS46" s="37"/>
      <c r="CT46" s="21" t="s">
        <v>124</v>
      </c>
      <c r="CU46" s="37">
        <v>0.5</v>
      </c>
      <c r="CV46" s="37">
        <v>0.5</v>
      </c>
      <c r="CW46" s="37">
        <v>0.5</v>
      </c>
      <c r="CX46" s="37">
        <v>0.5</v>
      </c>
      <c r="CY46" s="37">
        <v>0.5</v>
      </c>
      <c r="CZ46" s="37">
        <v>0.5</v>
      </c>
      <c r="DA46" s="37">
        <v>0.5</v>
      </c>
      <c r="DB46" s="37">
        <v>0.5</v>
      </c>
      <c r="DC46" s="37">
        <v>0.5</v>
      </c>
      <c r="DD46" s="37">
        <v>0.5</v>
      </c>
      <c r="DE46" s="37">
        <v>0.5</v>
      </c>
      <c r="DF46" s="37">
        <v>0.5</v>
      </c>
      <c r="DG46" s="37">
        <v>0.5</v>
      </c>
      <c r="DH46" s="37">
        <v>0.5</v>
      </c>
      <c r="DI46" s="37">
        <v>0.5</v>
      </c>
      <c r="DJ46" s="37">
        <v>0.5</v>
      </c>
      <c r="DK46" s="37">
        <v>0.5</v>
      </c>
      <c r="DL46" s="37">
        <v>0.5</v>
      </c>
      <c r="DM46" s="37">
        <v>0.5</v>
      </c>
      <c r="DN46" s="37">
        <v>0.5</v>
      </c>
      <c r="DO46" s="37">
        <v>0.5</v>
      </c>
      <c r="DQ46" s="37"/>
      <c r="DR46" s="21" t="s">
        <v>124</v>
      </c>
      <c r="DS46" s="37">
        <v>5.5</v>
      </c>
      <c r="DT46" s="37">
        <v>5.5</v>
      </c>
      <c r="DU46" s="37">
        <v>5.5</v>
      </c>
      <c r="DV46" s="37">
        <v>5.5</v>
      </c>
      <c r="DW46" s="37">
        <v>5.5</v>
      </c>
      <c r="DX46" s="37">
        <v>5.5</v>
      </c>
      <c r="DY46" s="37">
        <v>5.5</v>
      </c>
      <c r="DZ46" s="37">
        <v>5.5</v>
      </c>
      <c r="EA46" s="37">
        <v>5.5</v>
      </c>
      <c r="EB46" s="37">
        <v>5.5</v>
      </c>
      <c r="EC46" s="37">
        <v>5.5</v>
      </c>
      <c r="ED46" s="37">
        <v>5.5</v>
      </c>
      <c r="EE46" s="37">
        <v>5.4</v>
      </c>
      <c r="EF46" s="37">
        <v>5.4</v>
      </c>
      <c r="EG46" s="37">
        <v>5.4</v>
      </c>
      <c r="EH46" s="37">
        <v>5.4</v>
      </c>
      <c r="EI46" s="37">
        <v>5.4</v>
      </c>
      <c r="EJ46" s="37">
        <v>5.4</v>
      </c>
      <c r="EK46" s="37">
        <v>5.4</v>
      </c>
      <c r="EL46" s="37">
        <v>5.4</v>
      </c>
      <c r="EM46" s="37">
        <v>5.4</v>
      </c>
      <c r="EO46" s="37"/>
      <c r="EP46" s="21" t="s">
        <v>124</v>
      </c>
      <c r="EQ46" s="37">
        <v>7.1</v>
      </c>
      <c r="ER46" s="37">
        <v>7.1</v>
      </c>
      <c r="ES46" s="37">
        <v>7</v>
      </c>
      <c r="ET46" s="37">
        <v>7</v>
      </c>
      <c r="EU46" s="37">
        <v>7</v>
      </c>
      <c r="EV46" s="37">
        <v>7</v>
      </c>
      <c r="EW46" s="37">
        <v>7</v>
      </c>
      <c r="EX46" s="37">
        <v>7</v>
      </c>
      <c r="EY46" s="37">
        <v>6.9</v>
      </c>
      <c r="EZ46" s="37">
        <v>6.9</v>
      </c>
      <c r="FA46" s="37">
        <v>6.9</v>
      </c>
      <c r="FB46" s="37">
        <v>6.9</v>
      </c>
      <c r="FC46" s="37">
        <v>6.9</v>
      </c>
      <c r="FD46" s="37">
        <v>6.9</v>
      </c>
      <c r="FE46" s="37">
        <v>6.9</v>
      </c>
      <c r="FF46" s="37">
        <v>6.8</v>
      </c>
      <c r="FG46" s="37">
        <v>6.8</v>
      </c>
      <c r="FH46" s="37">
        <v>6.8</v>
      </c>
      <c r="FI46" s="37">
        <v>6.8</v>
      </c>
      <c r="FJ46" s="37">
        <v>6.8</v>
      </c>
      <c r="FK46" s="37">
        <v>6.8</v>
      </c>
    </row>
    <row r="47" spans="1:167" ht="14.5">
      <c r="A47" s="37"/>
      <c r="B47" s="21" t="s">
        <v>125</v>
      </c>
      <c r="C47" s="37">
        <v>0</v>
      </c>
      <c r="D47" s="37">
        <v>0.8</v>
      </c>
      <c r="E47" s="37">
        <v>1.6</v>
      </c>
      <c r="F47" s="37">
        <v>2.5</v>
      </c>
      <c r="G47" s="37">
        <v>3.3</v>
      </c>
      <c r="H47" s="37">
        <v>4.0999999999999996</v>
      </c>
      <c r="I47" s="37">
        <v>4.0999999999999996</v>
      </c>
      <c r="J47" s="37">
        <v>4.0999999999999996</v>
      </c>
      <c r="K47" s="37">
        <v>4.0999999999999996</v>
      </c>
      <c r="L47" s="37">
        <v>4.0999999999999996</v>
      </c>
      <c r="M47" s="37">
        <v>4.0999999999999996</v>
      </c>
      <c r="N47" s="37">
        <v>4.0999999999999996</v>
      </c>
      <c r="O47" s="37">
        <v>4.0999999999999996</v>
      </c>
      <c r="P47" s="37">
        <v>4.0999999999999996</v>
      </c>
      <c r="Q47" s="37">
        <v>4.0999999999999996</v>
      </c>
      <c r="R47" s="37">
        <v>4.0999999999999996</v>
      </c>
      <c r="S47" s="37">
        <v>4.0999999999999996</v>
      </c>
      <c r="T47" s="37">
        <v>4.0999999999999996</v>
      </c>
      <c r="U47" s="37">
        <v>4.0999999999999996</v>
      </c>
      <c r="V47" s="37">
        <v>4.0999999999999996</v>
      </c>
      <c r="W47" s="37">
        <v>4.0999999999999996</v>
      </c>
      <c r="Y47" s="37"/>
      <c r="Z47" s="21" t="s">
        <v>125</v>
      </c>
      <c r="AA47" s="37">
        <v>0</v>
      </c>
      <c r="AB47" s="37">
        <v>0.4</v>
      </c>
      <c r="AC47" s="37">
        <v>1</v>
      </c>
      <c r="AD47" s="37">
        <v>1.6</v>
      </c>
      <c r="AE47" s="37">
        <v>2.2999999999999998</v>
      </c>
      <c r="AF47" s="37">
        <v>2.9</v>
      </c>
      <c r="AG47" s="37">
        <v>2.9</v>
      </c>
      <c r="AH47" s="37">
        <v>2.9</v>
      </c>
      <c r="AI47" s="37">
        <v>2.9</v>
      </c>
      <c r="AJ47" s="37">
        <v>2.9</v>
      </c>
      <c r="AK47" s="37">
        <v>2.9</v>
      </c>
      <c r="AL47" s="37">
        <v>2.9</v>
      </c>
      <c r="AM47" s="37">
        <v>2.9</v>
      </c>
      <c r="AN47" s="37">
        <v>2.9</v>
      </c>
      <c r="AO47" s="37">
        <v>2.9</v>
      </c>
      <c r="AP47" s="37">
        <v>2.9</v>
      </c>
      <c r="AQ47" s="37">
        <v>2.9</v>
      </c>
      <c r="AR47" s="37">
        <v>2.9</v>
      </c>
      <c r="AS47" s="37">
        <v>2.9</v>
      </c>
      <c r="AT47" s="37">
        <v>2.9</v>
      </c>
      <c r="AU47" s="37">
        <v>2.9</v>
      </c>
      <c r="AW47" s="37"/>
      <c r="AX47" s="21" t="s">
        <v>125</v>
      </c>
      <c r="AY47" s="37">
        <v>0</v>
      </c>
      <c r="AZ47" s="37">
        <v>0.4</v>
      </c>
      <c r="BA47" s="37">
        <v>0.8</v>
      </c>
      <c r="BB47" s="37">
        <v>1.1000000000000001</v>
      </c>
      <c r="BC47" s="37">
        <v>1.5</v>
      </c>
      <c r="BD47" s="37">
        <v>1.8</v>
      </c>
      <c r="BE47" s="37">
        <v>1.8</v>
      </c>
      <c r="BF47" s="37">
        <v>1.8</v>
      </c>
      <c r="BG47" s="37">
        <v>1.8</v>
      </c>
      <c r="BH47" s="37">
        <v>1.8</v>
      </c>
      <c r="BI47" s="37">
        <v>1.8</v>
      </c>
      <c r="BJ47" s="37">
        <v>1.8</v>
      </c>
      <c r="BK47" s="37">
        <v>1.8</v>
      </c>
      <c r="BL47" s="37">
        <v>1.8</v>
      </c>
      <c r="BM47" s="37">
        <v>1.8</v>
      </c>
      <c r="BN47" s="37">
        <v>1.8</v>
      </c>
      <c r="BO47" s="37">
        <v>1.8</v>
      </c>
      <c r="BP47" s="37">
        <v>1.8</v>
      </c>
      <c r="BQ47" s="37">
        <v>1.8</v>
      </c>
      <c r="BR47" s="37">
        <v>1.8</v>
      </c>
      <c r="BS47" s="37">
        <v>1.8</v>
      </c>
      <c r="BU47" s="37"/>
      <c r="BV47" s="21" t="s">
        <v>125</v>
      </c>
      <c r="BW47" s="37">
        <v>0</v>
      </c>
      <c r="BX47" s="37">
        <v>0.2</v>
      </c>
      <c r="BY47" s="37">
        <v>0.4</v>
      </c>
      <c r="BZ47" s="37">
        <v>0.6</v>
      </c>
      <c r="CA47" s="37">
        <v>0.8</v>
      </c>
      <c r="CB47" s="37">
        <v>1</v>
      </c>
      <c r="CC47" s="37">
        <v>1</v>
      </c>
      <c r="CD47" s="37">
        <v>1</v>
      </c>
      <c r="CE47" s="37">
        <v>1</v>
      </c>
      <c r="CF47" s="37">
        <v>1</v>
      </c>
      <c r="CG47" s="37">
        <v>1</v>
      </c>
      <c r="CH47" s="37">
        <v>1</v>
      </c>
      <c r="CI47" s="37">
        <v>1</v>
      </c>
      <c r="CJ47" s="37">
        <v>1</v>
      </c>
      <c r="CK47" s="37">
        <v>1</v>
      </c>
      <c r="CL47" s="37">
        <v>1</v>
      </c>
      <c r="CM47" s="37">
        <v>1</v>
      </c>
      <c r="CN47" s="37">
        <v>1</v>
      </c>
      <c r="CO47" s="37">
        <v>1</v>
      </c>
      <c r="CP47" s="37">
        <v>1</v>
      </c>
      <c r="CQ47" s="37">
        <v>1</v>
      </c>
      <c r="CS47" s="37"/>
      <c r="CT47" s="21" t="s">
        <v>125</v>
      </c>
      <c r="CU47" s="37">
        <v>0</v>
      </c>
      <c r="CV47" s="37">
        <v>0.2</v>
      </c>
      <c r="CW47" s="37">
        <v>0.4</v>
      </c>
      <c r="CX47" s="37">
        <v>0.6</v>
      </c>
      <c r="CY47" s="37">
        <v>0.9</v>
      </c>
      <c r="CZ47" s="37">
        <v>1.1000000000000001</v>
      </c>
      <c r="DA47" s="37">
        <v>1.1000000000000001</v>
      </c>
      <c r="DB47" s="37">
        <v>1.1000000000000001</v>
      </c>
      <c r="DC47" s="37">
        <v>1.1000000000000001</v>
      </c>
      <c r="DD47" s="37">
        <v>1.1000000000000001</v>
      </c>
      <c r="DE47" s="37">
        <v>1.1000000000000001</v>
      </c>
      <c r="DF47" s="37">
        <v>1.1000000000000001</v>
      </c>
      <c r="DG47" s="37">
        <v>1.1000000000000001</v>
      </c>
      <c r="DH47" s="37">
        <v>1.1000000000000001</v>
      </c>
      <c r="DI47" s="37">
        <v>1.1000000000000001</v>
      </c>
      <c r="DJ47" s="37">
        <v>1.1000000000000001</v>
      </c>
      <c r="DK47" s="37">
        <v>1.1000000000000001</v>
      </c>
      <c r="DL47" s="37">
        <v>1.1000000000000001</v>
      </c>
      <c r="DM47" s="37">
        <v>1.1000000000000001</v>
      </c>
      <c r="DN47" s="37">
        <v>1.1000000000000001</v>
      </c>
      <c r="DO47" s="37">
        <v>1.1000000000000001</v>
      </c>
      <c r="DQ47" s="37"/>
      <c r="DR47" s="21" t="s">
        <v>125</v>
      </c>
      <c r="DS47" s="37">
        <v>0</v>
      </c>
      <c r="DT47" s="37">
        <v>1.1000000000000001</v>
      </c>
      <c r="DU47" s="37">
        <v>2.5</v>
      </c>
      <c r="DV47" s="37">
        <v>4</v>
      </c>
      <c r="DW47" s="37">
        <v>5.5</v>
      </c>
      <c r="DX47" s="37">
        <v>7.1</v>
      </c>
      <c r="DY47" s="37">
        <v>7.1</v>
      </c>
      <c r="DZ47" s="37">
        <v>7.1</v>
      </c>
      <c r="EA47" s="37">
        <v>7.1</v>
      </c>
      <c r="EB47" s="37">
        <v>7.1</v>
      </c>
      <c r="EC47" s="37">
        <v>7.1</v>
      </c>
      <c r="ED47" s="37">
        <v>7.1</v>
      </c>
      <c r="EE47" s="37">
        <v>7.1</v>
      </c>
      <c r="EF47" s="37">
        <v>7.1</v>
      </c>
      <c r="EG47" s="37">
        <v>7.1</v>
      </c>
      <c r="EH47" s="37">
        <v>7.1</v>
      </c>
      <c r="EI47" s="37">
        <v>7.1</v>
      </c>
      <c r="EJ47" s="37">
        <v>7.1</v>
      </c>
      <c r="EK47" s="37">
        <v>7.1</v>
      </c>
      <c r="EL47" s="37">
        <v>7.1</v>
      </c>
      <c r="EM47" s="37">
        <v>7.1</v>
      </c>
      <c r="EO47" s="37"/>
      <c r="EP47" s="21" t="s">
        <v>125</v>
      </c>
      <c r="EQ47" s="37">
        <v>0</v>
      </c>
      <c r="ER47" s="37">
        <v>1</v>
      </c>
      <c r="ES47" s="37">
        <v>2.1</v>
      </c>
      <c r="ET47" s="37">
        <v>3.2</v>
      </c>
      <c r="EU47" s="37">
        <v>4.5</v>
      </c>
      <c r="EV47" s="37">
        <v>5.8</v>
      </c>
      <c r="EW47" s="37">
        <v>5.8</v>
      </c>
      <c r="EX47" s="37">
        <v>5.8</v>
      </c>
      <c r="EY47" s="37">
        <v>5.8</v>
      </c>
      <c r="EZ47" s="37">
        <v>5.7</v>
      </c>
      <c r="FA47" s="37">
        <v>5.7</v>
      </c>
      <c r="FB47" s="37">
        <v>5.7</v>
      </c>
      <c r="FC47" s="37">
        <v>5.7</v>
      </c>
      <c r="FD47" s="37">
        <v>5.7</v>
      </c>
      <c r="FE47" s="37">
        <v>5.7</v>
      </c>
      <c r="FF47" s="37">
        <v>5.7</v>
      </c>
      <c r="FG47" s="37">
        <v>5.7</v>
      </c>
      <c r="FH47" s="37">
        <v>5.7</v>
      </c>
      <c r="FI47" s="37">
        <v>5.7</v>
      </c>
      <c r="FJ47" s="37">
        <v>5.7</v>
      </c>
      <c r="FK47" s="37">
        <v>5.7</v>
      </c>
    </row>
    <row r="48" spans="1:167" ht="14.5">
      <c r="A48" s="37"/>
      <c r="B48" s="21" t="s">
        <v>126</v>
      </c>
      <c r="C48" s="37">
        <v>0</v>
      </c>
      <c r="D48" s="37">
        <v>0</v>
      </c>
      <c r="E48" s="37">
        <v>0</v>
      </c>
      <c r="F48" s="37">
        <v>0</v>
      </c>
      <c r="G48" s="37">
        <v>0</v>
      </c>
      <c r="H48" s="37">
        <v>0</v>
      </c>
      <c r="I48" s="37">
        <v>0.8</v>
      </c>
      <c r="J48" s="37">
        <v>1.5</v>
      </c>
      <c r="K48" s="37">
        <v>2.2999999999999998</v>
      </c>
      <c r="L48" s="37">
        <v>3</v>
      </c>
      <c r="M48" s="37">
        <v>3.7</v>
      </c>
      <c r="N48" s="37">
        <v>3.7</v>
      </c>
      <c r="O48" s="37">
        <v>3.7</v>
      </c>
      <c r="P48" s="37">
        <v>3.7</v>
      </c>
      <c r="Q48" s="37">
        <v>3.7</v>
      </c>
      <c r="R48" s="37">
        <v>3.7</v>
      </c>
      <c r="S48" s="37">
        <v>3.7</v>
      </c>
      <c r="T48" s="37">
        <v>3.7</v>
      </c>
      <c r="U48" s="37">
        <v>3.7</v>
      </c>
      <c r="V48" s="37">
        <v>3.7</v>
      </c>
      <c r="W48" s="37">
        <v>3.7</v>
      </c>
      <c r="Y48" s="37"/>
      <c r="Z48" s="21" t="s">
        <v>126</v>
      </c>
      <c r="AA48" s="37">
        <v>0</v>
      </c>
      <c r="AB48" s="37">
        <v>0</v>
      </c>
      <c r="AC48" s="37">
        <v>0</v>
      </c>
      <c r="AD48" s="37">
        <v>0</v>
      </c>
      <c r="AE48" s="37">
        <v>0</v>
      </c>
      <c r="AF48" s="37">
        <v>0</v>
      </c>
      <c r="AG48" s="37">
        <v>0.6</v>
      </c>
      <c r="AH48" s="37">
        <v>1.3</v>
      </c>
      <c r="AI48" s="37">
        <v>1.9</v>
      </c>
      <c r="AJ48" s="37">
        <v>2.5</v>
      </c>
      <c r="AK48" s="37">
        <v>3.1</v>
      </c>
      <c r="AL48" s="37">
        <v>3.1</v>
      </c>
      <c r="AM48" s="37">
        <v>3.1</v>
      </c>
      <c r="AN48" s="37">
        <v>3.1</v>
      </c>
      <c r="AO48" s="37">
        <v>3.1</v>
      </c>
      <c r="AP48" s="37">
        <v>3.1</v>
      </c>
      <c r="AQ48" s="37">
        <v>3.1</v>
      </c>
      <c r="AR48" s="37">
        <v>3.1</v>
      </c>
      <c r="AS48" s="37">
        <v>3.1</v>
      </c>
      <c r="AT48" s="37">
        <v>3.1</v>
      </c>
      <c r="AU48" s="37">
        <v>3.1</v>
      </c>
      <c r="AW48" s="37"/>
      <c r="AX48" s="21" t="s">
        <v>126</v>
      </c>
      <c r="AY48" s="37">
        <v>0</v>
      </c>
      <c r="AZ48" s="37">
        <v>0</v>
      </c>
      <c r="BA48" s="37">
        <v>0</v>
      </c>
      <c r="BB48" s="37">
        <v>0</v>
      </c>
      <c r="BC48" s="37">
        <v>0</v>
      </c>
      <c r="BD48" s="37">
        <v>0</v>
      </c>
      <c r="BE48" s="37">
        <v>0.3</v>
      </c>
      <c r="BF48" s="37">
        <v>0.5</v>
      </c>
      <c r="BG48" s="37">
        <v>0.8</v>
      </c>
      <c r="BH48" s="37">
        <v>0.9</v>
      </c>
      <c r="BI48" s="37">
        <v>1.1000000000000001</v>
      </c>
      <c r="BJ48" s="37">
        <v>1.1000000000000001</v>
      </c>
      <c r="BK48" s="37">
        <v>1.1000000000000001</v>
      </c>
      <c r="BL48" s="37">
        <v>1.1000000000000001</v>
      </c>
      <c r="BM48" s="37">
        <v>1.1000000000000001</v>
      </c>
      <c r="BN48" s="37">
        <v>1.1000000000000001</v>
      </c>
      <c r="BO48" s="37">
        <v>1.1000000000000001</v>
      </c>
      <c r="BP48" s="37">
        <v>1.1000000000000001</v>
      </c>
      <c r="BQ48" s="37">
        <v>1.1000000000000001</v>
      </c>
      <c r="BR48" s="37">
        <v>1.1000000000000001</v>
      </c>
      <c r="BS48" s="37">
        <v>1.1000000000000001</v>
      </c>
      <c r="BU48" s="37"/>
      <c r="BV48" s="21" t="s">
        <v>126</v>
      </c>
      <c r="BW48" s="37">
        <v>0</v>
      </c>
      <c r="BX48" s="37">
        <v>0</v>
      </c>
      <c r="BY48" s="37">
        <v>0</v>
      </c>
      <c r="BZ48" s="37">
        <v>0</v>
      </c>
      <c r="CA48" s="37">
        <v>0</v>
      </c>
      <c r="CB48" s="37">
        <v>0</v>
      </c>
      <c r="CC48" s="37">
        <v>0.2</v>
      </c>
      <c r="CD48" s="37">
        <v>0.4</v>
      </c>
      <c r="CE48" s="37">
        <v>0.6</v>
      </c>
      <c r="CF48" s="37">
        <v>0.8</v>
      </c>
      <c r="CG48" s="37">
        <v>1</v>
      </c>
      <c r="CH48" s="37">
        <v>1</v>
      </c>
      <c r="CI48" s="37">
        <v>1</v>
      </c>
      <c r="CJ48" s="37">
        <v>1</v>
      </c>
      <c r="CK48" s="37">
        <v>1</v>
      </c>
      <c r="CL48" s="37">
        <v>1</v>
      </c>
      <c r="CM48" s="37">
        <v>1</v>
      </c>
      <c r="CN48" s="37">
        <v>1</v>
      </c>
      <c r="CO48" s="37">
        <v>1</v>
      </c>
      <c r="CP48" s="37">
        <v>1</v>
      </c>
      <c r="CQ48" s="37">
        <v>1</v>
      </c>
      <c r="CS48" s="37"/>
      <c r="CT48" s="21" t="s">
        <v>126</v>
      </c>
      <c r="CU48" s="37">
        <v>0</v>
      </c>
      <c r="CV48" s="37">
        <v>0</v>
      </c>
      <c r="CW48" s="37">
        <v>0</v>
      </c>
      <c r="CX48" s="37">
        <v>0</v>
      </c>
      <c r="CY48" s="37">
        <v>0</v>
      </c>
      <c r="CZ48" s="37">
        <v>0</v>
      </c>
      <c r="DA48" s="37">
        <v>0.2</v>
      </c>
      <c r="DB48" s="37">
        <v>0.5</v>
      </c>
      <c r="DC48" s="37">
        <v>0.8</v>
      </c>
      <c r="DD48" s="37">
        <v>1</v>
      </c>
      <c r="DE48" s="37">
        <v>1.3</v>
      </c>
      <c r="DF48" s="37">
        <v>1.3</v>
      </c>
      <c r="DG48" s="37">
        <v>1.3</v>
      </c>
      <c r="DH48" s="37">
        <v>1.3</v>
      </c>
      <c r="DI48" s="37">
        <v>1.3</v>
      </c>
      <c r="DJ48" s="37">
        <v>1.3</v>
      </c>
      <c r="DK48" s="37">
        <v>1.3</v>
      </c>
      <c r="DL48" s="37">
        <v>1.3</v>
      </c>
      <c r="DM48" s="37">
        <v>1.3</v>
      </c>
      <c r="DN48" s="37">
        <v>1.3</v>
      </c>
      <c r="DO48" s="37">
        <v>1.3</v>
      </c>
      <c r="DQ48" s="37"/>
      <c r="DR48" s="21" t="s">
        <v>126</v>
      </c>
      <c r="DS48" s="37">
        <v>0</v>
      </c>
      <c r="DT48" s="37">
        <v>0</v>
      </c>
      <c r="DU48" s="37">
        <v>0</v>
      </c>
      <c r="DV48" s="37">
        <v>0</v>
      </c>
      <c r="DW48" s="37">
        <v>0</v>
      </c>
      <c r="DX48" s="37">
        <v>0</v>
      </c>
      <c r="DY48" s="37">
        <v>1.7</v>
      </c>
      <c r="DZ48" s="37">
        <v>3.5</v>
      </c>
      <c r="EA48" s="37">
        <v>5</v>
      </c>
      <c r="EB48" s="37">
        <v>5.9</v>
      </c>
      <c r="EC48" s="37">
        <v>7.1</v>
      </c>
      <c r="ED48" s="37">
        <v>7.1</v>
      </c>
      <c r="EE48" s="37">
        <v>7.1</v>
      </c>
      <c r="EF48" s="37">
        <v>7.1</v>
      </c>
      <c r="EG48" s="37">
        <v>7.1</v>
      </c>
      <c r="EH48" s="37">
        <v>7.1</v>
      </c>
      <c r="EI48" s="37">
        <v>7.1</v>
      </c>
      <c r="EJ48" s="37">
        <v>7.1</v>
      </c>
      <c r="EK48" s="37">
        <v>7.1</v>
      </c>
      <c r="EL48" s="37">
        <v>7.1</v>
      </c>
      <c r="EM48" s="37">
        <v>7.1</v>
      </c>
      <c r="EO48" s="37"/>
      <c r="EP48" s="21" t="s">
        <v>126</v>
      </c>
      <c r="EQ48" s="37">
        <v>0</v>
      </c>
      <c r="ER48" s="37">
        <v>0</v>
      </c>
      <c r="ES48" s="37">
        <v>0</v>
      </c>
      <c r="ET48" s="37">
        <v>0</v>
      </c>
      <c r="EU48" s="37">
        <v>0</v>
      </c>
      <c r="EV48" s="37">
        <v>0</v>
      </c>
      <c r="EW48" s="37">
        <v>1.4</v>
      </c>
      <c r="EX48" s="37">
        <v>3.1</v>
      </c>
      <c r="EY48" s="37">
        <v>4.2</v>
      </c>
      <c r="EZ48" s="37">
        <v>6.4</v>
      </c>
      <c r="FA48" s="37">
        <v>7.5</v>
      </c>
      <c r="FB48" s="37">
        <v>7.5</v>
      </c>
      <c r="FC48" s="37">
        <v>7.5</v>
      </c>
      <c r="FD48" s="37">
        <v>7.5</v>
      </c>
      <c r="FE48" s="37">
        <v>7.5</v>
      </c>
      <c r="FF48" s="37">
        <v>7.5</v>
      </c>
      <c r="FG48" s="37">
        <v>7.5</v>
      </c>
      <c r="FH48" s="37">
        <v>7.5</v>
      </c>
      <c r="FI48" s="37">
        <v>7.5</v>
      </c>
      <c r="FJ48" s="37">
        <v>7.5</v>
      </c>
      <c r="FK48" s="37">
        <v>7.5</v>
      </c>
    </row>
    <row r="49" spans="1:167" ht="14.5">
      <c r="A49" s="37"/>
      <c r="B49" s="21" t="s">
        <v>127</v>
      </c>
      <c r="C49" s="37">
        <v>0</v>
      </c>
      <c r="D49" s="37">
        <v>0</v>
      </c>
      <c r="E49" s="37">
        <v>0</v>
      </c>
      <c r="F49" s="37">
        <v>0</v>
      </c>
      <c r="G49" s="37">
        <v>0</v>
      </c>
      <c r="H49" s="37">
        <v>0</v>
      </c>
      <c r="I49" s="37">
        <v>0</v>
      </c>
      <c r="J49" s="37">
        <v>0</v>
      </c>
      <c r="K49" s="37">
        <v>0</v>
      </c>
      <c r="L49" s="37">
        <v>0</v>
      </c>
      <c r="M49" s="37">
        <v>0</v>
      </c>
      <c r="N49" s="37">
        <v>0.7</v>
      </c>
      <c r="O49" s="37">
        <v>1.3</v>
      </c>
      <c r="P49" s="37">
        <v>1.9</v>
      </c>
      <c r="Q49" s="37">
        <v>2.4</v>
      </c>
      <c r="R49" s="37">
        <v>2.9</v>
      </c>
      <c r="S49" s="37">
        <v>2.9</v>
      </c>
      <c r="T49" s="37">
        <v>2.9</v>
      </c>
      <c r="U49" s="37">
        <v>2.9</v>
      </c>
      <c r="V49" s="37">
        <v>2.9</v>
      </c>
      <c r="W49" s="37">
        <v>2.9</v>
      </c>
      <c r="Y49" s="37"/>
      <c r="Z49" s="21" t="s">
        <v>127</v>
      </c>
      <c r="AA49" s="37">
        <v>0</v>
      </c>
      <c r="AB49" s="37">
        <v>0</v>
      </c>
      <c r="AC49" s="37">
        <v>0</v>
      </c>
      <c r="AD49" s="37">
        <v>0</v>
      </c>
      <c r="AE49" s="37">
        <v>0</v>
      </c>
      <c r="AF49" s="37">
        <v>0</v>
      </c>
      <c r="AG49" s="37">
        <v>0</v>
      </c>
      <c r="AH49" s="37">
        <v>0</v>
      </c>
      <c r="AI49" s="37">
        <v>0</v>
      </c>
      <c r="AJ49" s="37">
        <v>0</v>
      </c>
      <c r="AK49" s="37">
        <v>0</v>
      </c>
      <c r="AL49" s="37">
        <v>0.5</v>
      </c>
      <c r="AM49" s="37">
        <v>1</v>
      </c>
      <c r="AN49" s="37">
        <v>1.5</v>
      </c>
      <c r="AO49" s="37">
        <v>1.9</v>
      </c>
      <c r="AP49" s="37">
        <v>2.2000000000000002</v>
      </c>
      <c r="AQ49" s="37">
        <v>2.2000000000000002</v>
      </c>
      <c r="AR49" s="37">
        <v>2.2000000000000002</v>
      </c>
      <c r="AS49" s="37">
        <v>2.2000000000000002</v>
      </c>
      <c r="AT49" s="37">
        <v>2.2000000000000002</v>
      </c>
      <c r="AU49" s="37">
        <v>2.2000000000000002</v>
      </c>
      <c r="AW49" s="37"/>
      <c r="AX49" s="21" t="s">
        <v>127</v>
      </c>
      <c r="AY49" s="37">
        <v>0</v>
      </c>
      <c r="AZ49" s="37">
        <v>0</v>
      </c>
      <c r="BA49" s="37">
        <v>0</v>
      </c>
      <c r="BB49" s="37">
        <v>0</v>
      </c>
      <c r="BC49" s="37">
        <v>0</v>
      </c>
      <c r="BD49" s="37">
        <v>0</v>
      </c>
      <c r="BE49" s="37">
        <v>0</v>
      </c>
      <c r="BF49" s="37">
        <v>0</v>
      </c>
      <c r="BG49" s="37">
        <v>0</v>
      </c>
      <c r="BH49" s="37">
        <v>0</v>
      </c>
      <c r="BI49" s="37">
        <v>0</v>
      </c>
      <c r="BJ49" s="37">
        <v>0.1</v>
      </c>
      <c r="BK49" s="37">
        <v>0.3</v>
      </c>
      <c r="BL49" s="37">
        <v>0.5</v>
      </c>
      <c r="BM49" s="37">
        <v>0.7</v>
      </c>
      <c r="BN49" s="37">
        <v>0.9</v>
      </c>
      <c r="BO49" s="37">
        <v>0.9</v>
      </c>
      <c r="BP49" s="37">
        <v>0.9</v>
      </c>
      <c r="BQ49" s="37">
        <v>0.9</v>
      </c>
      <c r="BR49" s="37">
        <v>0.9</v>
      </c>
      <c r="BS49" s="37">
        <v>0.9</v>
      </c>
      <c r="BU49" s="37"/>
      <c r="BV49" s="21" t="s">
        <v>127</v>
      </c>
      <c r="BW49" s="37">
        <v>0</v>
      </c>
      <c r="BX49" s="37">
        <v>0</v>
      </c>
      <c r="BY49" s="37">
        <v>0</v>
      </c>
      <c r="BZ49" s="37">
        <v>0</v>
      </c>
      <c r="CA49" s="37">
        <v>0</v>
      </c>
      <c r="CB49" s="37">
        <v>0</v>
      </c>
      <c r="CC49" s="37">
        <v>0</v>
      </c>
      <c r="CD49" s="37">
        <v>0</v>
      </c>
      <c r="CE49" s="37">
        <v>0</v>
      </c>
      <c r="CF49" s="37">
        <v>0</v>
      </c>
      <c r="CG49" s="37">
        <v>0</v>
      </c>
      <c r="CH49" s="37">
        <v>0.2</v>
      </c>
      <c r="CI49" s="37">
        <v>0.4</v>
      </c>
      <c r="CJ49" s="37">
        <v>0.6</v>
      </c>
      <c r="CK49" s="37">
        <v>0.7</v>
      </c>
      <c r="CL49" s="37">
        <v>0.9</v>
      </c>
      <c r="CM49" s="37">
        <v>0.9</v>
      </c>
      <c r="CN49" s="37">
        <v>0.9</v>
      </c>
      <c r="CO49" s="37">
        <v>0.9</v>
      </c>
      <c r="CP49" s="37">
        <v>0.9</v>
      </c>
      <c r="CQ49" s="37">
        <v>0.9</v>
      </c>
      <c r="CS49" s="37"/>
      <c r="CT49" s="21" t="s">
        <v>127</v>
      </c>
      <c r="CU49" s="37">
        <v>0</v>
      </c>
      <c r="CV49" s="37">
        <v>0</v>
      </c>
      <c r="CW49" s="37">
        <v>0</v>
      </c>
      <c r="CX49" s="37">
        <v>0</v>
      </c>
      <c r="CY49" s="37">
        <v>0</v>
      </c>
      <c r="CZ49" s="37">
        <v>0</v>
      </c>
      <c r="DA49" s="37">
        <v>0</v>
      </c>
      <c r="DB49" s="37">
        <v>0</v>
      </c>
      <c r="DC49" s="37">
        <v>0</v>
      </c>
      <c r="DD49" s="37">
        <v>0</v>
      </c>
      <c r="DE49" s="37">
        <v>0</v>
      </c>
      <c r="DF49" s="37">
        <v>0.3</v>
      </c>
      <c r="DG49" s="37">
        <v>0.5</v>
      </c>
      <c r="DH49" s="37">
        <v>0.8</v>
      </c>
      <c r="DI49" s="37">
        <v>1.1000000000000001</v>
      </c>
      <c r="DJ49" s="37">
        <v>1.3</v>
      </c>
      <c r="DK49" s="37">
        <v>1.3</v>
      </c>
      <c r="DL49" s="37">
        <v>1.3</v>
      </c>
      <c r="DM49" s="37">
        <v>1.3</v>
      </c>
      <c r="DN49" s="37">
        <v>1.3</v>
      </c>
      <c r="DO49" s="37">
        <v>1.3</v>
      </c>
      <c r="DQ49" s="37"/>
      <c r="DR49" s="21" t="s">
        <v>127</v>
      </c>
      <c r="DS49" s="37">
        <v>0</v>
      </c>
      <c r="DT49" s="37">
        <v>0</v>
      </c>
      <c r="DU49" s="37">
        <v>0</v>
      </c>
      <c r="DV49" s="37">
        <v>0</v>
      </c>
      <c r="DW49" s="37">
        <v>0</v>
      </c>
      <c r="DX49" s="37">
        <v>0</v>
      </c>
      <c r="DY49" s="37">
        <v>0</v>
      </c>
      <c r="DZ49" s="37">
        <v>0</v>
      </c>
      <c r="EA49" s="37">
        <v>0</v>
      </c>
      <c r="EB49" s="37">
        <v>0</v>
      </c>
      <c r="EC49" s="37">
        <v>0</v>
      </c>
      <c r="ED49" s="37">
        <v>1</v>
      </c>
      <c r="EE49" s="37">
        <v>2</v>
      </c>
      <c r="EF49" s="37">
        <v>3.2</v>
      </c>
      <c r="EG49" s="37">
        <v>4.4000000000000004</v>
      </c>
      <c r="EH49" s="37">
        <v>5.5</v>
      </c>
      <c r="EI49" s="37">
        <v>5.5</v>
      </c>
      <c r="EJ49" s="37">
        <v>5.5</v>
      </c>
      <c r="EK49" s="37">
        <v>5.5</v>
      </c>
      <c r="EL49" s="37">
        <v>5.5</v>
      </c>
      <c r="EM49" s="37">
        <v>5.5</v>
      </c>
      <c r="EO49" s="37"/>
      <c r="EP49" s="21" t="s">
        <v>127</v>
      </c>
      <c r="EQ49" s="37">
        <v>0</v>
      </c>
      <c r="ER49" s="37">
        <v>0</v>
      </c>
      <c r="ES49" s="37">
        <v>0</v>
      </c>
      <c r="ET49" s="37">
        <v>0</v>
      </c>
      <c r="EU49" s="37">
        <v>0</v>
      </c>
      <c r="EV49" s="37">
        <v>0</v>
      </c>
      <c r="EW49" s="37">
        <v>0</v>
      </c>
      <c r="EX49" s="37">
        <v>0</v>
      </c>
      <c r="EY49" s="37">
        <v>0</v>
      </c>
      <c r="EZ49" s="37">
        <v>0</v>
      </c>
      <c r="FA49" s="37">
        <v>0</v>
      </c>
      <c r="FB49" s="37">
        <v>1</v>
      </c>
      <c r="FC49" s="37">
        <v>1.9</v>
      </c>
      <c r="FD49" s="37">
        <v>2.9</v>
      </c>
      <c r="FE49" s="37">
        <v>3.9</v>
      </c>
      <c r="FF49" s="37">
        <v>4.8</v>
      </c>
      <c r="FG49" s="37">
        <v>4.8</v>
      </c>
      <c r="FH49" s="37">
        <v>4.8</v>
      </c>
      <c r="FI49" s="37">
        <v>4.8</v>
      </c>
      <c r="FJ49" s="37">
        <v>4.8</v>
      </c>
      <c r="FK49" s="37">
        <v>4.8</v>
      </c>
    </row>
    <row r="50" spans="1:167" ht="14.5">
      <c r="A50" s="37"/>
      <c r="B50" s="21" t="s">
        <v>128</v>
      </c>
      <c r="C50" s="37">
        <v>0</v>
      </c>
      <c r="D50" s="37">
        <v>0</v>
      </c>
      <c r="E50" s="37">
        <v>0</v>
      </c>
      <c r="F50" s="37">
        <v>0</v>
      </c>
      <c r="G50" s="37">
        <v>0</v>
      </c>
      <c r="H50" s="37">
        <v>0</v>
      </c>
      <c r="I50" s="37">
        <v>0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7">
        <v>0</v>
      </c>
      <c r="R50" s="37">
        <v>0</v>
      </c>
      <c r="S50" s="37">
        <v>0.5</v>
      </c>
      <c r="T50" s="37">
        <v>1</v>
      </c>
      <c r="U50" s="37">
        <v>1.6</v>
      </c>
      <c r="V50" s="37">
        <v>2.2000000000000002</v>
      </c>
      <c r="W50" s="37">
        <v>2.7</v>
      </c>
      <c r="Y50" s="37"/>
      <c r="Z50" s="21" t="s">
        <v>128</v>
      </c>
      <c r="AA50" s="37">
        <v>0</v>
      </c>
      <c r="AB50" s="37">
        <v>0</v>
      </c>
      <c r="AC50" s="37">
        <v>0</v>
      </c>
      <c r="AD50" s="37">
        <v>0</v>
      </c>
      <c r="AE50" s="37">
        <v>0</v>
      </c>
      <c r="AF50" s="37">
        <v>0</v>
      </c>
      <c r="AG50" s="37">
        <v>0</v>
      </c>
      <c r="AH50" s="37">
        <v>0</v>
      </c>
      <c r="AI50" s="37">
        <v>0</v>
      </c>
      <c r="AJ50" s="37">
        <v>0</v>
      </c>
      <c r="AK50" s="37">
        <v>0</v>
      </c>
      <c r="AL50" s="37">
        <v>0</v>
      </c>
      <c r="AM50" s="37">
        <v>0</v>
      </c>
      <c r="AN50" s="37">
        <v>0</v>
      </c>
      <c r="AO50" s="37">
        <v>0</v>
      </c>
      <c r="AP50" s="37">
        <v>0</v>
      </c>
      <c r="AQ50" s="37">
        <v>0.4</v>
      </c>
      <c r="AR50" s="37">
        <v>0.7</v>
      </c>
      <c r="AS50" s="37">
        <v>1</v>
      </c>
      <c r="AT50" s="37">
        <v>1.4</v>
      </c>
      <c r="AU50" s="37">
        <v>1.7</v>
      </c>
      <c r="AW50" s="37"/>
      <c r="AX50" s="21" t="s">
        <v>128</v>
      </c>
      <c r="AY50" s="37">
        <v>0</v>
      </c>
      <c r="AZ50" s="37">
        <v>0</v>
      </c>
      <c r="BA50" s="37">
        <v>0</v>
      </c>
      <c r="BB50" s="37">
        <v>0</v>
      </c>
      <c r="BC50" s="37">
        <v>0</v>
      </c>
      <c r="BD50" s="37">
        <v>0</v>
      </c>
      <c r="BE50" s="37">
        <v>0</v>
      </c>
      <c r="BF50" s="37">
        <v>0</v>
      </c>
      <c r="BG50" s="37">
        <v>0</v>
      </c>
      <c r="BH50" s="37">
        <v>0</v>
      </c>
      <c r="BI50" s="37">
        <v>0</v>
      </c>
      <c r="BJ50" s="37">
        <v>0</v>
      </c>
      <c r="BK50" s="37">
        <v>0</v>
      </c>
      <c r="BL50" s="37">
        <v>0</v>
      </c>
      <c r="BM50" s="37">
        <v>0</v>
      </c>
      <c r="BN50" s="37">
        <v>0</v>
      </c>
      <c r="BO50" s="37">
        <v>0.2</v>
      </c>
      <c r="BP50" s="37">
        <v>0.4</v>
      </c>
      <c r="BQ50" s="37">
        <v>0.6</v>
      </c>
      <c r="BR50" s="37">
        <v>0.7</v>
      </c>
      <c r="BS50" s="37">
        <v>0.9</v>
      </c>
      <c r="BU50" s="37"/>
      <c r="BV50" s="21" t="s">
        <v>128</v>
      </c>
      <c r="BW50" s="37">
        <v>0</v>
      </c>
      <c r="BX50" s="37">
        <v>0</v>
      </c>
      <c r="BY50" s="37">
        <v>0</v>
      </c>
      <c r="BZ50" s="37">
        <v>0</v>
      </c>
      <c r="CA50" s="37">
        <v>0</v>
      </c>
      <c r="CB50" s="37">
        <v>0</v>
      </c>
      <c r="CC50" s="37">
        <v>0</v>
      </c>
      <c r="CD50" s="37">
        <v>0</v>
      </c>
      <c r="CE50" s="37">
        <v>0</v>
      </c>
      <c r="CF50" s="37">
        <v>0</v>
      </c>
      <c r="CG50" s="37">
        <v>0</v>
      </c>
      <c r="CH50" s="37">
        <v>0</v>
      </c>
      <c r="CI50" s="37">
        <v>0</v>
      </c>
      <c r="CJ50" s="37">
        <v>0</v>
      </c>
      <c r="CK50" s="37">
        <v>0</v>
      </c>
      <c r="CL50" s="37">
        <v>0</v>
      </c>
      <c r="CM50" s="37">
        <v>0.1</v>
      </c>
      <c r="CN50" s="37">
        <v>0.3</v>
      </c>
      <c r="CO50" s="37">
        <v>0.5</v>
      </c>
      <c r="CP50" s="37">
        <v>0.6</v>
      </c>
      <c r="CQ50" s="37">
        <v>0.8</v>
      </c>
      <c r="CS50" s="37"/>
      <c r="CT50" s="21" t="s">
        <v>128</v>
      </c>
      <c r="CU50" s="37">
        <v>0</v>
      </c>
      <c r="CV50" s="37">
        <v>0</v>
      </c>
      <c r="CW50" s="37">
        <v>0</v>
      </c>
      <c r="CX50" s="37">
        <v>0</v>
      </c>
      <c r="CY50" s="37">
        <v>0</v>
      </c>
      <c r="CZ50" s="37">
        <v>0</v>
      </c>
      <c r="DA50" s="37">
        <v>0</v>
      </c>
      <c r="DB50" s="37">
        <v>0</v>
      </c>
      <c r="DC50" s="37">
        <v>0</v>
      </c>
      <c r="DD50" s="37">
        <v>0</v>
      </c>
      <c r="DE50" s="37">
        <v>0</v>
      </c>
      <c r="DF50" s="37">
        <v>0</v>
      </c>
      <c r="DG50" s="37">
        <v>0</v>
      </c>
      <c r="DH50" s="37">
        <v>0</v>
      </c>
      <c r="DI50" s="37">
        <v>0</v>
      </c>
      <c r="DJ50" s="37">
        <v>0</v>
      </c>
      <c r="DK50" s="37">
        <v>0.2</v>
      </c>
      <c r="DL50" s="37">
        <v>0.4</v>
      </c>
      <c r="DM50" s="37">
        <v>0.6</v>
      </c>
      <c r="DN50" s="37">
        <v>0.8</v>
      </c>
      <c r="DO50" s="37">
        <v>0.9</v>
      </c>
      <c r="DQ50" s="37"/>
      <c r="DR50" s="21" t="s">
        <v>128</v>
      </c>
      <c r="DS50" s="37">
        <v>0</v>
      </c>
      <c r="DT50" s="37">
        <v>0</v>
      </c>
      <c r="DU50" s="37">
        <v>0</v>
      </c>
      <c r="DV50" s="37">
        <v>0</v>
      </c>
      <c r="DW50" s="37">
        <v>0</v>
      </c>
      <c r="DX50" s="37">
        <v>0</v>
      </c>
      <c r="DY50" s="37">
        <v>0</v>
      </c>
      <c r="DZ50" s="37">
        <v>0</v>
      </c>
      <c r="EA50" s="37">
        <v>0</v>
      </c>
      <c r="EB50" s="37">
        <v>0</v>
      </c>
      <c r="EC50" s="37">
        <v>0</v>
      </c>
      <c r="ED50" s="37">
        <v>0</v>
      </c>
      <c r="EE50" s="37">
        <v>0</v>
      </c>
      <c r="EF50" s="37">
        <v>0</v>
      </c>
      <c r="EG50" s="37">
        <v>0</v>
      </c>
      <c r="EH50" s="37">
        <v>0</v>
      </c>
      <c r="EI50" s="37">
        <v>0.8</v>
      </c>
      <c r="EJ50" s="37">
        <v>1.7</v>
      </c>
      <c r="EK50" s="37">
        <v>2.5</v>
      </c>
      <c r="EL50" s="37">
        <v>3.3</v>
      </c>
      <c r="EM50" s="37">
        <v>4</v>
      </c>
      <c r="EO50" s="37"/>
      <c r="EP50" s="21" t="s">
        <v>128</v>
      </c>
      <c r="EQ50" s="37">
        <v>0</v>
      </c>
      <c r="ER50" s="37">
        <v>0</v>
      </c>
      <c r="ES50" s="37">
        <v>0</v>
      </c>
      <c r="ET50" s="37">
        <v>0</v>
      </c>
      <c r="EU50" s="37">
        <v>0</v>
      </c>
      <c r="EV50" s="37">
        <v>0</v>
      </c>
      <c r="EW50" s="37">
        <v>0</v>
      </c>
      <c r="EX50" s="37">
        <v>0</v>
      </c>
      <c r="EY50" s="37">
        <v>0</v>
      </c>
      <c r="EZ50" s="37">
        <v>0</v>
      </c>
      <c r="FA50" s="37">
        <v>0</v>
      </c>
      <c r="FB50" s="37">
        <v>0</v>
      </c>
      <c r="FC50" s="37">
        <v>0</v>
      </c>
      <c r="FD50" s="37">
        <v>0</v>
      </c>
      <c r="FE50" s="37">
        <v>0</v>
      </c>
      <c r="FF50" s="37">
        <v>0</v>
      </c>
      <c r="FG50" s="37">
        <v>1</v>
      </c>
      <c r="FH50" s="37">
        <v>2.6</v>
      </c>
      <c r="FI50" s="37">
        <v>4.2</v>
      </c>
      <c r="FJ50" s="37">
        <v>5.9</v>
      </c>
      <c r="FK50" s="37">
        <v>7.2</v>
      </c>
    </row>
    <row r="51" spans="1:167" ht="14.5">
      <c r="A51" s="206"/>
      <c r="B51" s="206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206"/>
      <c r="Z51" s="206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206"/>
      <c r="AX51" s="206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206"/>
      <c r="BV51" s="206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206"/>
      <c r="CT51" s="206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206"/>
      <c r="DR51" s="206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206"/>
      <c r="EP51" s="206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4.5">
      <c r="A52" s="37"/>
      <c r="B52" s="19" t="s">
        <v>16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37"/>
      <c r="Z52" s="19" t="s">
        <v>16</v>
      </c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37"/>
      <c r="AX52" s="19" t="s">
        <v>16</v>
      </c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37"/>
      <c r="BV52" s="19" t="s">
        <v>16</v>
      </c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37"/>
      <c r="CT52" s="19" t="s">
        <v>16</v>
      </c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37"/>
      <c r="DR52" s="19" t="s">
        <v>16</v>
      </c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37"/>
      <c r="EP52" s="19" t="s">
        <v>16</v>
      </c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4.5">
      <c r="A53" s="37"/>
      <c r="B53" s="36" t="s">
        <v>119</v>
      </c>
      <c r="C53" s="37">
        <v>21.3</v>
      </c>
      <c r="D53" s="37">
        <v>20.8</v>
      </c>
      <c r="E53" s="37">
        <v>20.3</v>
      </c>
      <c r="F53" s="37">
        <v>19.7</v>
      </c>
      <c r="G53" s="37">
        <v>19.2</v>
      </c>
      <c r="H53" s="37">
        <v>18.7</v>
      </c>
      <c r="I53" s="37">
        <v>18.3</v>
      </c>
      <c r="J53" s="37">
        <v>17.8</v>
      </c>
      <c r="K53" s="37">
        <v>17.399999999999999</v>
      </c>
      <c r="L53" s="37">
        <v>17</v>
      </c>
      <c r="M53" s="37">
        <v>16.7</v>
      </c>
      <c r="N53" s="37">
        <v>16.3</v>
      </c>
      <c r="O53" s="37">
        <v>16</v>
      </c>
      <c r="P53" s="37">
        <v>15.6</v>
      </c>
      <c r="Q53" s="37">
        <v>15.3</v>
      </c>
      <c r="R53" s="37">
        <v>15.1</v>
      </c>
      <c r="S53" s="37">
        <v>14.8</v>
      </c>
      <c r="T53" s="37">
        <v>14.5</v>
      </c>
      <c r="U53" s="37">
        <v>14.2</v>
      </c>
      <c r="V53" s="37">
        <v>13.9</v>
      </c>
      <c r="W53" s="37">
        <v>13.7</v>
      </c>
      <c r="Y53" s="37"/>
      <c r="Z53" s="21" t="s">
        <v>119</v>
      </c>
      <c r="AA53" s="37">
        <v>20.9</v>
      </c>
      <c r="AB53" s="37">
        <v>20.6</v>
      </c>
      <c r="AC53" s="37">
        <v>20.2</v>
      </c>
      <c r="AD53" s="37">
        <v>19.8</v>
      </c>
      <c r="AE53" s="37">
        <v>19.5</v>
      </c>
      <c r="AF53" s="37">
        <v>19.2</v>
      </c>
      <c r="AG53" s="37">
        <v>18.8</v>
      </c>
      <c r="AH53" s="37">
        <v>18.5</v>
      </c>
      <c r="AI53" s="37">
        <v>18.2</v>
      </c>
      <c r="AJ53" s="37">
        <v>17.899999999999999</v>
      </c>
      <c r="AK53" s="37">
        <v>17.600000000000001</v>
      </c>
      <c r="AL53" s="37">
        <v>17.399999999999999</v>
      </c>
      <c r="AM53" s="37">
        <v>17.2</v>
      </c>
      <c r="AN53" s="37">
        <v>16.899999999999999</v>
      </c>
      <c r="AO53" s="37">
        <v>16.7</v>
      </c>
      <c r="AP53" s="37">
        <v>16.600000000000001</v>
      </c>
      <c r="AQ53" s="37">
        <v>16.399999999999999</v>
      </c>
      <c r="AR53" s="37">
        <v>16.2</v>
      </c>
      <c r="AS53" s="37">
        <v>16</v>
      </c>
      <c r="AT53" s="37">
        <v>15.9</v>
      </c>
      <c r="AU53" s="37">
        <v>15.7</v>
      </c>
      <c r="AW53" s="37"/>
      <c r="AX53" s="21" t="s">
        <v>119</v>
      </c>
      <c r="AY53" s="37">
        <v>14.1</v>
      </c>
      <c r="AZ53" s="37">
        <v>13.6</v>
      </c>
      <c r="BA53" s="37">
        <v>13.1</v>
      </c>
      <c r="BB53" s="37">
        <v>12.8</v>
      </c>
      <c r="BC53" s="37">
        <v>12.4</v>
      </c>
      <c r="BD53" s="37">
        <v>12.2</v>
      </c>
      <c r="BE53" s="37">
        <v>11.9</v>
      </c>
      <c r="BF53" s="37">
        <v>11.7</v>
      </c>
      <c r="BG53" s="37">
        <v>11.5</v>
      </c>
      <c r="BH53" s="37">
        <v>11.4</v>
      </c>
      <c r="BI53" s="37">
        <v>11.2</v>
      </c>
      <c r="BJ53" s="37">
        <v>11.1</v>
      </c>
      <c r="BK53" s="37">
        <v>11</v>
      </c>
      <c r="BL53" s="37">
        <v>10.8</v>
      </c>
      <c r="BM53" s="37">
        <v>10.7</v>
      </c>
      <c r="BN53" s="37">
        <v>10.6</v>
      </c>
      <c r="BO53" s="37">
        <v>10.4</v>
      </c>
      <c r="BP53" s="37">
        <v>10.3</v>
      </c>
      <c r="BQ53" s="37">
        <v>10.1</v>
      </c>
      <c r="BR53" s="37">
        <v>10</v>
      </c>
      <c r="BS53" s="37">
        <v>9.9</v>
      </c>
      <c r="BU53" s="37"/>
      <c r="BV53" s="21" t="s">
        <v>119</v>
      </c>
      <c r="BW53" s="37">
        <v>16.600000000000001</v>
      </c>
      <c r="BX53" s="37">
        <v>16</v>
      </c>
      <c r="BY53" s="37">
        <v>15.4</v>
      </c>
      <c r="BZ53" s="37">
        <v>14.9</v>
      </c>
      <c r="CA53" s="37">
        <v>14.3</v>
      </c>
      <c r="CB53" s="37">
        <v>13.8</v>
      </c>
      <c r="CC53" s="37">
        <v>13.2</v>
      </c>
      <c r="CD53" s="37">
        <v>12.8</v>
      </c>
      <c r="CE53" s="37">
        <v>12.3</v>
      </c>
      <c r="CF53" s="37">
        <v>11.8</v>
      </c>
      <c r="CG53" s="37">
        <v>11.4</v>
      </c>
      <c r="CH53" s="37">
        <v>11</v>
      </c>
      <c r="CI53" s="37">
        <v>10.6</v>
      </c>
      <c r="CJ53" s="37">
        <v>10.199999999999999</v>
      </c>
      <c r="CK53" s="37">
        <v>9.8000000000000007</v>
      </c>
      <c r="CL53" s="37">
        <v>9.5</v>
      </c>
      <c r="CM53" s="37">
        <v>9.1</v>
      </c>
      <c r="CN53" s="37">
        <v>8.8000000000000007</v>
      </c>
      <c r="CO53" s="37">
        <v>8.5</v>
      </c>
      <c r="CP53" s="37">
        <v>8.1999999999999993</v>
      </c>
      <c r="CQ53" s="37">
        <v>7.9</v>
      </c>
      <c r="CS53" s="37"/>
      <c r="CT53" s="21" t="s">
        <v>119</v>
      </c>
      <c r="CU53" s="37">
        <v>20.5</v>
      </c>
      <c r="CV53" s="37">
        <v>20</v>
      </c>
      <c r="CW53" s="37">
        <v>19.5</v>
      </c>
      <c r="CX53" s="37">
        <v>19</v>
      </c>
      <c r="CY53" s="37">
        <v>18.5</v>
      </c>
      <c r="CZ53" s="37">
        <v>18</v>
      </c>
      <c r="DA53" s="37">
        <v>17.5</v>
      </c>
      <c r="DB53" s="37">
        <v>17</v>
      </c>
      <c r="DC53" s="37">
        <v>16.399999999999999</v>
      </c>
      <c r="DD53" s="37">
        <v>16</v>
      </c>
      <c r="DE53" s="37">
        <v>15.5</v>
      </c>
      <c r="DF53" s="37">
        <v>15</v>
      </c>
      <c r="DG53" s="37">
        <v>14.5</v>
      </c>
      <c r="DH53" s="37">
        <v>14.1</v>
      </c>
      <c r="DI53" s="37">
        <v>13.6</v>
      </c>
      <c r="DJ53" s="37">
        <v>13.2</v>
      </c>
      <c r="DK53" s="37">
        <v>12.9</v>
      </c>
      <c r="DL53" s="37">
        <v>12.5</v>
      </c>
      <c r="DM53" s="37">
        <v>12.2</v>
      </c>
      <c r="DN53" s="37">
        <v>11.9</v>
      </c>
      <c r="DO53" s="37">
        <v>11.6</v>
      </c>
      <c r="DQ53" s="37"/>
      <c r="DR53" s="21" t="s">
        <v>119</v>
      </c>
      <c r="DS53" s="37">
        <v>6.9</v>
      </c>
      <c r="DT53" s="37">
        <v>6.7</v>
      </c>
      <c r="DU53" s="37">
        <v>6.4</v>
      </c>
      <c r="DV53" s="37">
        <v>6.1</v>
      </c>
      <c r="DW53" s="37">
        <v>5.9</v>
      </c>
      <c r="DX53" s="37">
        <v>5.6</v>
      </c>
      <c r="DY53" s="37">
        <v>5.4</v>
      </c>
      <c r="DZ53" s="37">
        <v>5.0999999999999996</v>
      </c>
      <c r="EA53" s="37">
        <v>4.9000000000000004</v>
      </c>
      <c r="EB53" s="37">
        <v>4.8</v>
      </c>
      <c r="EC53" s="37">
        <v>4.5999999999999996</v>
      </c>
      <c r="ED53" s="37">
        <v>4.5</v>
      </c>
      <c r="EE53" s="37">
        <v>4.3</v>
      </c>
      <c r="EF53" s="37">
        <v>4.2</v>
      </c>
      <c r="EG53" s="37">
        <v>4.0999999999999996</v>
      </c>
      <c r="EH53" s="37">
        <v>3.9</v>
      </c>
      <c r="EI53" s="37">
        <v>3.8</v>
      </c>
      <c r="EJ53" s="37">
        <v>3.7</v>
      </c>
      <c r="EK53" s="37">
        <v>3.6</v>
      </c>
      <c r="EL53" s="37">
        <v>3.5</v>
      </c>
      <c r="EM53" s="37">
        <v>3.4</v>
      </c>
      <c r="EO53" s="37"/>
      <c r="EP53" s="36" t="s">
        <v>119</v>
      </c>
      <c r="EQ53" s="37">
        <v>8.1</v>
      </c>
      <c r="ER53" s="37">
        <v>7.8</v>
      </c>
      <c r="ES53" s="37">
        <v>7.6</v>
      </c>
      <c r="ET53" s="37">
        <v>7.4</v>
      </c>
      <c r="EU53" s="37">
        <v>7.1</v>
      </c>
      <c r="EV53" s="37">
        <v>6.9</v>
      </c>
      <c r="EW53" s="37">
        <v>6.7</v>
      </c>
      <c r="EX53" s="37">
        <v>6.4</v>
      </c>
      <c r="EY53" s="37">
        <v>6.2</v>
      </c>
      <c r="EZ53" s="37">
        <v>6</v>
      </c>
      <c r="FA53" s="37">
        <v>5.8</v>
      </c>
      <c r="FB53" s="37">
        <v>5.6</v>
      </c>
      <c r="FC53" s="37">
        <v>5.5</v>
      </c>
      <c r="FD53" s="37">
        <v>5.3</v>
      </c>
      <c r="FE53" s="37">
        <v>5.2</v>
      </c>
      <c r="FF53" s="37">
        <v>5</v>
      </c>
      <c r="FG53" s="37">
        <v>4.9000000000000004</v>
      </c>
      <c r="FH53" s="37">
        <v>4.7</v>
      </c>
      <c r="FI53" s="37">
        <v>4.5999999999999996</v>
      </c>
      <c r="FJ53" s="37">
        <v>4.4000000000000004</v>
      </c>
      <c r="FK53" s="37">
        <v>4.3</v>
      </c>
    </row>
    <row r="54" spans="1:167" ht="14.5">
      <c r="A54" s="37"/>
      <c r="B54" s="36" t="s">
        <v>120</v>
      </c>
      <c r="C54" s="37">
        <v>9.1</v>
      </c>
      <c r="D54" s="37">
        <v>8.9</v>
      </c>
      <c r="E54" s="37">
        <v>8.6999999999999993</v>
      </c>
      <c r="F54" s="37">
        <v>8.5</v>
      </c>
      <c r="G54" s="37">
        <v>8.1999999999999993</v>
      </c>
      <c r="H54" s="37">
        <v>8.1</v>
      </c>
      <c r="I54" s="37">
        <v>7.9</v>
      </c>
      <c r="J54" s="37">
        <v>7.7</v>
      </c>
      <c r="K54" s="37">
        <v>7.5</v>
      </c>
      <c r="L54" s="37">
        <v>7.4</v>
      </c>
      <c r="M54" s="37">
        <v>7.2</v>
      </c>
      <c r="N54" s="37">
        <v>7.1</v>
      </c>
      <c r="O54" s="37">
        <v>6.9</v>
      </c>
      <c r="P54" s="37">
        <v>6.8</v>
      </c>
      <c r="Q54" s="37">
        <v>6.7</v>
      </c>
      <c r="R54" s="37">
        <v>6.6</v>
      </c>
      <c r="S54" s="37">
        <v>6.5</v>
      </c>
      <c r="T54" s="37">
        <v>6.3</v>
      </c>
      <c r="U54" s="37">
        <v>6.2</v>
      </c>
      <c r="V54" s="37">
        <v>6.1</v>
      </c>
      <c r="W54" s="37">
        <v>6</v>
      </c>
      <c r="Y54" s="37"/>
      <c r="Z54" s="21" t="s">
        <v>120</v>
      </c>
      <c r="AA54" s="37">
        <v>13.3</v>
      </c>
      <c r="AB54" s="37">
        <v>13.1</v>
      </c>
      <c r="AC54" s="37">
        <v>12.8</v>
      </c>
      <c r="AD54" s="37">
        <v>12.6</v>
      </c>
      <c r="AE54" s="37">
        <v>12.3</v>
      </c>
      <c r="AF54" s="37">
        <v>12.1</v>
      </c>
      <c r="AG54" s="37">
        <v>11.9</v>
      </c>
      <c r="AH54" s="37">
        <v>11.7</v>
      </c>
      <c r="AI54" s="37">
        <v>11.5</v>
      </c>
      <c r="AJ54" s="37">
        <v>11.3</v>
      </c>
      <c r="AK54" s="37">
        <v>11.1</v>
      </c>
      <c r="AL54" s="37">
        <v>11</v>
      </c>
      <c r="AM54" s="37">
        <v>10.8</v>
      </c>
      <c r="AN54" s="37">
        <v>10.7</v>
      </c>
      <c r="AO54" s="37">
        <v>10.6</v>
      </c>
      <c r="AP54" s="37">
        <v>10.4</v>
      </c>
      <c r="AQ54" s="37">
        <v>10.3</v>
      </c>
      <c r="AR54" s="37">
        <v>10.199999999999999</v>
      </c>
      <c r="AS54" s="37">
        <v>10.1</v>
      </c>
      <c r="AT54" s="37">
        <v>10</v>
      </c>
      <c r="AU54" s="37">
        <v>9.9</v>
      </c>
      <c r="AW54" s="37"/>
      <c r="AX54" s="21" t="s">
        <v>120</v>
      </c>
      <c r="AY54" s="37">
        <v>10.7</v>
      </c>
      <c r="AZ54" s="37">
        <v>10.3</v>
      </c>
      <c r="BA54" s="37">
        <v>10.1</v>
      </c>
      <c r="BB54" s="37">
        <v>9.8000000000000007</v>
      </c>
      <c r="BC54" s="37">
        <v>9.6</v>
      </c>
      <c r="BD54" s="37">
        <v>9.4</v>
      </c>
      <c r="BE54" s="37">
        <v>9.3000000000000007</v>
      </c>
      <c r="BF54" s="37">
        <v>9.1</v>
      </c>
      <c r="BG54" s="37">
        <v>9</v>
      </c>
      <c r="BH54" s="37">
        <v>8.9</v>
      </c>
      <c r="BI54" s="37">
        <v>8.8000000000000007</v>
      </c>
      <c r="BJ54" s="37">
        <v>8.6999999999999993</v>
      </c>
      <c r="BK54" s="37">
        <v>8.6</v>
      </c>
      <c r="BL54" s="37">
        <v>8.5</v>
      </c>
      <c r="BM54" s="37">
        <v>8.4</v>
      </c>
      <c r="BN54" s="37">
        <v>8.3000000000000007</v>
      </c>
      <c r="BO54" s="37">
        <v>8.1999999999999993</v>
      </c>
      <c r="BP54" s="37">
        <v>8.1</v>
      </c>
      <c r="BQ54" s="37">
        <v>8</v>
      </c>
      <c r="BR54" s="37">
        <v>8</v>
      </c>
      <c r="BS54" s="37">
        <v>7.9</v>
      </c>
      <c r="BU54" s="37"/>
      <c r="BV54" s="21" t="s">
        <v>120</v>
      </c>
      <c r="BW54" s="37">
        <v>16.899999999999999</v>
      </c>
      <c r="BX54" s="37">
        <v>16.7</v>
      </c>
      <c r="BY54" s="37">
        <v>16.399999999999999</v>
      </c>
      <c r="BZ54" s="37">
        <v>16.100000000000001</v>
      </c>
      <c r="CA54" s="37">
        <v>15.8</v>
      </c>
      <c r="CB54" s="37">
        <v>15.5</v>
      </c>
      <c r="CC54" s="37">
        <v>15.2</v>
      </c>
      <c r="CD54" s="37">
        <v>15</v>
      </c>
      <c r="CE54" s="37">
        <v>14.7</v>
      </c>
      <c r="CF54" s="37">
        <v>14.4</v>
      </c>
      <c r="CG54" s="37">
        <v>14.2</v>
      </c>
      <c r="CH54" s="37">
        <v>13.9</v>
      </c>
      <c r="CI54" s="37">
        <v>13.7</v>
      </c>
      <c r="CJ54" s="37">
        <v>13.4</v>
      </c>
      <c r="CK54" s="37">
        <v>13.2</v>
      </c>
      <c r="CL54" s="37">
        <v>13</v>
      </c>
      <c r="CM54" s="37">
        <v>12.8</v>
      </c>
      <c r="CN54" s="37">
        <v>12.7</v>
      </c>
      <c r="CO54" s="37">
        <v>12.5</v>
      </c>
      <c r="CP54" s="37">
        <v>12.3</v>
      </c>
      <c r="CQ54" s="37">
        <v>12.1</v>
      </c>
      <c r="CS54" s="37"/>
      <c r="CT54" s="21" t="s">
        <v>120</v>
      </c>
      <c r="CU54" s="37">
        <v>16.2</v>
      </c>
      <c r="CV54" s="37">
        <v>16</v>
      </c>
      <c r="CW54" s="37">
        <v>15.7</v>
      </c>
      <c r="CX54" s="37">
        <v>15.5</v>
      </c>
      <c r="CY54" s="37">
        <v>15.2</v>
      </c>
      <c r="CZ54" s="37">
        <v>14.9</v>
      </c>
      <c r="DA54" s="37">
        <v>14.7</v>
      </c>
      <c r="DB54" s="37">
        <v>14.4</v>
      </c>
      <c r="DC54" s="37">
        <v>14</v>
      </c>
      <c r="DD54" s="37">
        <v>13.7</v>
      </c>
      <c r="DE54" s="37">
        <v>13.4</v>
      </c>
      <c r="DF54" s="37">
        <v>13.1</v>
      </c>
      <c r="DG54" s="37">
        <v>12.9</v>
      </c>
      <c r="DH54" s="37">
        <v>12.6</v>
      </c>
      <c r="DI54" s="37">
        <v>12.3</v>
      </c>
      <c r="DJ54" s="37">
        <v>12</v>
      </c>
      <c r="DK54" s="37">
        <v>11.8</v>
      </c>
      <c r="DL54" s="37">
        <v>11.6</v>
      </c>
      <c r="DM54" s="37">
        <v>11.4</v>
      </c>
      <c r="DN54" s="37">
        <v>11.2</v>
      </c>
      <c r="DO54" s="37">
        <v>11.1</v>
      </c>
      <c r="DQ54" s="37"/>
      <c r="DR54" s="21" t="s">
        <v>120</v>
      </c>
      <c r="DS54" s="37">
        <v>9.8000000000000007</v>
      </c>
      <c r="DT54" s="37">
        <v>9.6</v>
      </c>
      <c r="DU54" s="37">
        <v>9.3000000000000007</v>
      </c>
      <c r="DV54" s="37">
        <v>9</v>
      </c>
      <c r="DW54" s="37">
        <v>8.6999999999999993</v>
      </c>
      <c r="DX54" s="37">
        <v>8.4</v>
      </c>
      <c r="DY54" s="37">
        <v>8.1</v>
      </c>
      <c r="DZ54" s="37">
        <v>7.8</v>
      </c>
      <c r="EA54" s="37">
        <v>7.6</v>
      </c>
      <c r="EB54" s="37">
        <v>7.5</v>
      </c>
      <c r="EC54" s="37">
        <v>7.3</v>
      </c>
      <c r="ED54" s="37">
        <v>7.1</v>
      </c>
      <c r="EE54" s="37">
        <v>7</v>
      </c>
      <c r="EF54" s="37">
        <v>6.8</v>
      </c>
      <c r="EG54" s="37">
        <v>6.7</v>
      </c>
      <c r="EH54" s="37">
        <v>6.5</v>
      </c>
      <c r="EI54" s="37">
        <v>6.4</v>
      </c>
      <c r="EJ54" s="37">
        <v>6.3</v>
      </c>
      <c r="EK54" s="37">
        <v>6.2</v>
      </c>
      <c r="EL54" s="37">
        <v>6.1</v>
      </c>
      <c r="EM54" s="37">
        <v>6</v>
      </c>
      <c r="EO54" s="37"/>
      <c r="EP54" s="36" t="s">
        <v>120</v>
      </c>
      <c r="EQ54" s="37">
        <v>8.4</v>
      </c>
      <c r="ER54" s="37">
        <v>8.1999999999999993</v>
      </c>
      <c r="ES54" s="37">
        <v>8</v>
      </c>
      <c r="ET54" s="37">
        <v>7.8</v>
      </c>
      <c r="EU54" s="37">
        <v>7.7</v>
      </c>
      <c r="EV54" s="37">
        <v>7.5</v>
      </c>
      <c r="EW54" s="37">
        <v>7.3</v>
      </c>
      <c r="EX54" s="37">
        <v>7</v>
      </c>
      <c r="EY54" s="37">
        <v>6.9</v>
      </c>
      <c r="EZ54" s="37">
        <v>6.6</v>
      </c>
      <c r="FA54" s="37">
        <v>6.5</v>
      </c>
      <c r="FB54" s="37">
        <v>6.3</v>
      </c>
      <c r="FC54" s="37">
        <v>6.2</v>
      </c>
      <c r="FD54" s="37">
        <v>6.1</v>
      </c>
      <c r="FE54" s="37">
        <v>5.9</v>
      </c>
      <c r="FF54" s="37">
        <v>5.8</v>
      </c>
      <c r="FG54" s="37">
        <v>5.7</v>
      </c>
      <c r="FH54" s="37">
        <v>5.5</v>
      </c>
      <c r="FI54" s="37">
        <v>5.4</v>
      </c>
      <c r="FJ54" s="37">
        <v>5.2</v>
      </c>
      <c r="FK54" s="37">
        <v>5.0999999999999996</v>
      </c>
    </row>
    <row r="55" spans="1:167" ht="14.5">
      <c r="A55" s="37"/>
      <c r="B55" s="36" t="s">
        <v>121</v>
      </c>
      <c r="C55" s="37">
        <v>17.2</v>
      </c>
      <c r="D55" s="37">
        <v>16.8</v>
      </c>
      <c r="E55" s="37">
        <v>16.3</v>
      </c>
      <c r="F55" s="37">
        <v>15.8</v>
      </c>
      <c r="G55" s="37">
        <v>15.4</v>
      </c>
      <c r="H55" s="37">
        <v>14.9</v>
      </c>
      <c r="I55" s="37">
        <v>14.6</v>
      </c>
      <c r="J55" s="37">
        <v>14.2</v>
      </c>
      <c r="K55" s="37">
        <v>13.8</v>
      </c>
      <c r="L55" s="37">
        <v>13.5</v>
      </c>
      <c r="M55" s="37">
        <v>13.1</v>
      </c>
      <c r="N55" s="37">
        <v>12.8</v>
      </c>
      <c r="O55" s="37">
        <v>12.5</v>
      </c>
      <c r="P55" s="37">
        <v>12.2</v>
      </c>
      <c r="Q55" s="37">
        <v>12</v>
      </c>
      <c r="R55" s="37">
        <v>11.7</v>
      </c>
      <c r="S55" s="37">
        <v>11.5</v>
      </c>
      <c r="T55" s="37">
        <v>11.2</v>
      </c>
      <c r="U55" s="37">
        <v>11</v>
      </c>
      <c r="V55" s="37">
        <v>10.7</v>
      </c>
      <c r="W55" s="37">
        <v>10.5</v>
      </c>
      <c r="Y55" s="37"/>
      <c r="Z55" s="21" t="s">
        <v>121</v>
      </c>
      <c r="AA55" s="37">
        <v>25.9</v>
      </c>
      <c r="AB55" s="37">
        <v>25.6</v>
      </c>
      <c r="AC55" s="37">
        <v>25.2</v>
      </c>
      <c r="AD55" s="37">
        <v>24.8</v>
      </c>
      <c r="AE55" s="37">
        <v>24.4</v>
      </c>
      <c r="AF55" s="37">
        <v>24</v>
      </c>
      <c r="AG55" s="37">
        <v>23.6</v>
      </c>
      <c r="AH55" s="37">
        <v>23.2</v>
      </c>
      <c r="AI55" s="37">
        <v>22.9</v>
      </c>
      <c r="AJ55" s="37">
        <v>22.5</v>
      </c>
      <c r="AK55" s="37">
        <v>22.2</v>
      </c>
      <c r="AL55" s="37">
        <v>21.9</v>
      </c>
      <c r="AM55" s="37">
        <v>21.6</v>
      </c>
      <c r="AN55" s="37">
        <v>21.4</v>
      </c>
      <c r="AO55" s="37">
        <v>21.2</v>
      </c>
      <c r="AP55" s="37">
        <v>21</v>
      </c>
      <c r="AQ55" s="37">
        <v>20.8</v>
      </c>
      <c r="AR55" s="37">
        <v>20.6</v>
      </c>
      <c r="AS55" s="37">
        <v>20.399999999999999</v>
      </c>
      <c r="AT55" s="37">
        <v>20.2</v>
      </c>
      <c r="AU55" s="37">
        <v>20</v>
      </c>
      <c r="AW55" s="37"/>
      <c r="AX55" s="21" t="s">
        <v>121</v>
      </c>
      <c r="AY55" s="37">
        <v>32.5</v>
      </c>
      <c r="AZ55" s="37">
        <v>32.1</v>
      </c>
      <c r="BA55" s="37">
        <v>31.7</v>
      </c>
      <c r="BB55" s="37">
        <v>31.2</v>
      </c>
      <c r="BC55" s="37">
        <v>30.8</v>
      </c>
      <c r="BD55" s="37">
        <v>30.4</v>
      </c>
      <c r="BE55" s="37">
        <v>30</v>
      </c>
      <c r="BF55" s="37">
        <v>29.7</v>
      </c>
      <c r="BG55" s="37">
        <v>29.5</v>
      </c>
      <c r="BH55" s="37">
        <v>29.3</v>
      </c>
      <c r="BI55" s="37">
        <v>29.1</v>
      </c>
      <c r="BJ55" s="37">
        <v>28.9</v>
      </c>
      <c r="BK55" s="37">
        <v>28.7</v>
      </c>
      <c r="BL55" s="37">
        <v>28.5</v>
      </c>
      <c r="BM55" s="37">
        <v>28.3</v>
      </c>
      <c r="BN55" s="37">
        <v>28.1</v>
      </c>
      <c r="BO55" s="37">
        <v>27.9</v>
      </c>
      <c r="BP55" s="37">
        <v>27.7</v>
      </c>
      <c r="BQ55" s="37">
        <v>27.5</v>
      </c>
      <c r="BR55" s="37">
        <v>27.3</v>
      </c>
      <c r="BS55" s="37">
        <v>27.1</v>
      </c>
      <c r="BU55" s="37"/>
      <c r="BV55" s="21" t="s">
        <v>121</v>
      </c>
      <c r="BW55" s="37">
        <v>27.2</v>
      </c>
      <c r="BX55" s="37">
        <v>26.7</v>
      </c>
      <c r="BY55" s="37">
        <v>26.3</v>
      </c>
      <c r="BZ55" s="37">
        <v>25.8</v>
      </c>
      <c r="CA55" s="37">
        <v>25.3</v>
      </c>
      <c r="CB55" s="37">
        <v>24.8</v>
      </c>
      <c r="CC55" s="37">
        <v>24.4</v>
      </c>
      <c r="CD55" s="37">
        <v>23.9</v>
      </c>
      <c r="CE55" s="37">
        <v>23.5</v>
      </c>
      <c r="CF55" s="37">
        <v>23</v>
      </c>
      <c r="CG55" s="37">
        <v>22.6</v>
      </c>
      <c r="CH55" s="37">
        <v>22.2</v>
      </c>
      <c r="CI55" s="37">
        <v>21.8</v>
      </c>
      <c r="CJ55" s="37">
        <v>21.4</v>
      </c>
      <c r="CK55" s="37">
        <v>21.1</v>
      </c>
      <c r="CL55" s="37">
        <v>20.7</v>
      </c>
      <c r="CM55" s="37">
        <v>20.399999999999999</v>
      </c>
      <c r="CN55" s="37">
        <v>20.100000000000001</v>
      </c>
      <c r="CO55" s="37">
        <v>19.8</v>
      </c>
      <c r="CP55" s="37">
        <v>19.5</v>
      </c>
      <c r="CQ55" s="37">
        <v>19.2</v>
      </c>
      <c r="CS55" s="37"/>
      <c r="CT55" s="21" t="s">
        <v>121</v>
      </c>
      <c r="CU55" s="37">
        <v>29.5</v>
      </c>
      <c r="CV55" s="37">
        <v>29</v>
      </c>
      <c r="CW55" s="37">
        <v>28.4</v>
      </c>
      <c r="CX55" s="37">
        <v>27.7</v>
      </c>
      <c r="CY55" s="37">
        <v>27.2</v>
      </c>
      <c r="CZ55" s="37">
        <v>26.6</v>
      </c>
      <c r="DA55" s="37">
        <v>26</v>
      </c>
      <c r="DB55" s="37">
        <v>25.4</v>
      </c>
      <c r="DC55" s="37">
        <v>24.7</v>
      </c>
      <c r="DD55" s="37">
        <v>24.1</v>
      </c>
      <c r="DE55" s="37">
        <v>23.4</v>
      </c>
      <c r="DF55" s="37">
        <v>22.8</v>
      </c>
      <c r="DG55" s="37">
        <v>22.2</v>
      </c>
      <c r="DH55" s="37">
        <v>21.7</v>
      </c>
      <c r="DI55" s="37">
        <v>21.1</v>
      </c>
      <c r="DJ55" s="37">
        <v>20.6</v>
      </c>
      <c r="DK55" s="37">
        <v>20.100000000000001</v>
      </c>
      <c r="DL55" s="37">
        <v>19.7</v>
      </c>
      <c r="DM55" s="37">
        <v>19.3</v>
      </c>
      <c r="DN55" s="37">
        <v>18.899999999999999</v>
      </c>
      <c r="DO55" s="37">
        <v>18.600000000000001</v>
      </c>
      <c r="DQ55" s="37"/>
      <c r="DR55" s="21" t="s">
        <v>121</v>
      </c>
      <c r="DS55" s="37">
        <v>27.5</v>
      </c>
      <c r="DT55" s="37">
        <v>26.9</v>
      </c>
      <c r="DU55" s="37">
        <v>26.1</v>
      </c>
      <c r="DV55" s="37">
        <v>25.4</v>
      </c>
      <c r="DW55" s="37">
        <v>24.7</v>
      </c>
      <c r="DX55" s="37">
        <v>23.9</v>
      </c>
      <c r="DY55" s="37">
        <v>23.2</v>
      </c>
      <c r="DZ55" s="37">
        <v>22.4</v>
      </c>
      <c r="EA55" s="37">
        <v>21.9</v>
      </c>
      <c r="EB55" s="37">
        <v>21.5</v>
      </c>
      <c r="EC55" s="37">
        <v>21.1</v>
      </c>
      <c r="ED55" s="37">
        <v>20.7</v>
      </c>
      <c r="EE55" s="37">
        <v>20.3</v>
      </c>
      <c r="EF55" s="37">
        <v>20</v>
      </c>
      <c r="EG55" s="37">
        <v>19.600000000000001</v>
      </c>
      <c r="EH55" s="37">
        <v>19.2</v>
      </c>
      <c r="EI55" s="37">
        <v>18.899999999999999</v>
      </c>
      <c r="EJ55" s="37">
        <v>18.7</v>
      </c>
      <c r="EK55" s="37">
        <v>18.399999999999999</v>
      </c>
      <c r="EL55" s="37">
        <v>18.2</v>
      </c>
      <c r="EM55" s="37">
        <v>18</v>
      </c>
      <c r="EO55" s="37"/>
      <c r="EP55" s="36" t="s">
        <v>121</v>
      </c>
      <c r="EQ55" s="37">
        <v>24.8</v>
      </c>
      <c r="ER55" s="37">
        <v>24.4</v>
      </c>
      <c r="ES55" s="37">
        <v>24</v>
      </c>
      <c r="ET55" s="37">
        <v>23.5</v>
      </c>
      <c r="EU55" s="37">
        <v>23</v>
      </c>
      <c r="EV55" s="37">
        <v>22.5</v>
      </c>
      <c r="EW55" s="37">
        <v>22</v>
      </c>
      <c r="EX55" s="37">
        <v>21.4</v>
      </c>
      <c r="EY55" s="37">
        <v>21</v>
      </c>
      <c r="EZ55" s="37">
        <v>20.3</v>
      </c>
      <c r="FA55" s="37">
        <v>19.899999999999999</v>
      </c>
      <c r="FB55" s="37">
        <v>19.600000000000001</v>
      </c>
      <c r="FC55" s="37">
        <v>19.2</v>
      </c>
      <c r="FD55" s="37">
        <v>18.899999999999999</v>
      </c>
      <c r="FE55" s="37">
        <v>18.600000000000001</v>
      </c>
      <c r="FF55" s="37">
        <v>18.3</v>
      </c>
      <c r="FG55" s="37">
        <v>18</v>
      </c>
      <c r="FH55" s="37">
        <v>17.5</v>
      </c>
      <c r="FI55" s="37">
        <v>17.100000000000001</v>
      </c>
      <c r="FJ55" s="37">
        <v>16.7</v>
      </c>
      <c r="FK55" s="37">
        <v>16.3</v>
      </c>
    </row>
    <row r="56" spans="1:167" ht="14.5">
      <c r="A56" s="37"/>
      <c r="B56" s="36" t="s">
        <v>122</v>
      </c>
      <c r="C56" s="37">
        <v>17.399999999999999</v>
      </c>
      <c r="D56" s="37">
        <v>17</v>
      </c>
      <c r="E56" s="37">
        <v>16.600000000000001</v>
      </c>
      <c r="F56" s="37">
        <v>16.2</v>
      </c>
      <c r="G56" s="37">
        <v>15.8</v>
      </c>
      <c r="H56" s="37">
        <v>15.4</v>
      </c>
      <c r="I56" s="37">
        <v>15.1</v>
      </c>
      <c r="J56" s="37">
        <v>14.7</v>
      </c>
      <c r="K56" s="37">
        <v>14.4</v>
      </c>
      <c r="L56" s="37">
        <v>14.1</v>
      </c>
      <c r="M56" s="37">
        <v>13.8</v>
      </c>
      <c r="N56" s="37">
        <v>13.5</v>
      </c>
      <c r="O56" s="37">
        <v>13.2</v>
      </c>
      <c r="P56" s="37">
        <v>13</v>
      </c>
      <c r="Q56" s="37">
        <v>12.7</v>
      </c>
      <c r="R56" s="37">
        <v>12.5</v>
      </c>
      <c r="S56" s="37">
        <v>12.3</v>
      </c>
      <c r="T56" s="37">
        <v>12.1</v>
      </c>
      <c r="U56" s="37">
        <v>11.9</v>
      </c>
      <c r="V56" s="37">
        <v>11.6</v>
      </c>
      <c r="W56" s="37">
        <v>11.4</v>
      </c>
      <c r="Y56" s="37"/>
      <c r="Z56" s="21" t="s">
        <v>122</v>
      </c>
      <c r="AA56" s="37">
        <v>14.5</v>
      </c>
      <c r="AB56" s="37">
        <v>14.4</v>
      </c>
      <c r="AC56" s="37">
        <v>14.2</v>
      </c>
      <c r="AD56" s="37">
        <v>14</v>
      </c>
      <c r="AE56" s="37">
        <v>13.7</v>
      </c>
      <c r="AF56" s="37">
        <v>13.6</v>
      </c>
      <c r="AG56" s="37">
        <v>13.4</v>
      </c>
      <c r="AH56" s="37">
        <v>13.2</v>
      </c>
      <c r="AI56" s="37">
        <v>13</v>
      </c>
      <c r="AJ56" s="37">
        <v>12.8</v>
      </c>
      <c r="AK56" s="37">
        <v>12.6</v>
      </c>
      <c r="AL56" s="37">
        <v>12.5</v>
      </c>
      <c r="AM56" s="37">
        <v>12.3</v>
      </c>
      <c r="AN56" s="37">
        <v>12.2</v>
      </c>
      <c r="AO56" s="37">
        <v>12.1</v>
      </c>
      <c r="AP56" s="37">
        <v>12</v>
      </c>
      <c r="AQ56" s="37">
        <v>11.9</v>
      </c>
      <c r="AR56" s="37">
        <v>11.8</v>
      </c>
      <c r="AS56" s="37">
        <v>11.7</v>
      </c>
      <c r="AT56" s="37">
        <v>11.6</v>
      </c>
      <c r="AU56" s="37">
        <v>11.5</v>
      </c>
      <c r="AW56" s="37"/>
      <c r="AX56" s="21" t="s">
        <v>122</v>
      </c>
      <c r="AY56" s="37">
        <v>12.9</v>
      </c>
      <c r="AZ56" s="37">
        <v>12.8</v>
      </c>
      <c r="BA56" s="37">
        <v>12.7</v>
      </c>
      <c r="BB56" s="37">
        <v>12.5</v>
      </c>
      <c r="BC56" s="37">
        <v>12.3</v>
      </c>
      <c r="BD56" s="37">
        <v>12.2</v>
      </c>
      <c r="BE56" s="37">
        <v>12.1</v>
      </c>
      <c r="BF56" s="37">
        <v>12</v>
      </c>
      <c r="BG56" s="37">
        <v>11.9</v>
      </c>
      <c r="BH56" s="37">
        <v>11.8</v>
      </c>
      <c r="BI56" s="37">
        <v>11.7</v>
      </c>
      <c r="BJ56" s="37">
        <v>11.7</v>
      </c>
      <c r="BK56" s="37">
        <v>11.6</v>
      </c>
      <c r="BL56" s="37">
        <v>11.5</v>
      </c>
      <c r="BM56" s="37">
        <v>11.4</v>
      </c>
      <c r="BN56" s="37">
        <v>11.4</v>
      </c>
      <c r="BO56" s="37">
        <v>11.3</v>
      </c>
      <c r="BP56" s="37">
        <v>11.2</v>
      </c>
      <c r="BQ56" s="37">
        <v>11.1</v>
      </c>
      <c r="BR56" s="37">
        <v>11.1</v>
      </c>
      <c r="BS56" s="37">
        <v>11</v>
      </c>
      <c r="BU56" s="37"/>
      <c r="BV56" s="21" t="s">
        <v>122</v>
      </c>
      <c r="BW56" s="37">
        <v>15</v>
      </c>
      <c r="BX56" s="37">
        <v>14.7</v>
      </c>
      <c r="BY56" s="37">
        <v>14.5</v>
      </c>
      <c r="BZ56" s="37">
        <v>14.3</v>
      </c>
      <c r="CA56" s="37">
        <v>14</v>
      </c>
      <c r="CB56" s="37">
        <v>13.8</v>
      </c>
      <c r="CC56" s="37">
        <v>13.6</v>
      </c>
      <c r="CD56" s="37">
        <v>13.3</v>
      </c>
      <c r="CE56" s="37">
        <v>13.1</v>
      </c>
      <c r="CF56" s="37">
        <v>12.9</v>
      </c>
      <c r="CG56" s="37">
        <v>12.7</v>
      </c>
      <c r="CH56" s="37">
        <v>12.5</v>
      </c>
      <c r="CI56" s="37">
        <v>12.3</v>
      </c>
      <c r="CJ56" s="37">
        <v>12.1</v>
      </c>
      <c r="CK56" s="37">
        <v>11.9</v>
      </c>
      <c r="CL56" s="37">
        <v>11.7</v>
      </c>
      <c r="CM56" s="37">
        <v>11.6</v>
      </c>
      <c r="CN56" s="37">
        <v>11.4</v>
      </c>
      <c r="CO56" s="37">
        <v>11.3</v>
      </c>
      <c r="CP56" s="37">
        <v>11.1</v>
      </c>
      <c r="CQ56" s="37">
        <v>11</v>
      </c>
      <c r="CS56" s="37"/>
      <c r="CT56" s="21" t="s">
        <v>122</v>
      </c>
      <c r="CU56" s="37">
        <v>14.3</v>
      </c>
      <c r="CV56" s="37">
        <v>14.1</v>
      </c>
      <c r="CW56" s="37">
        <v>13.9</v>
      </c>
      <c r="CX56" s="37">
        <v>13.6</v>
      </c>
      <c r="CY56" s="37">
        <v>13.4</v>
      </c>
      <c r="CZ56" s="37">
        <v>13.1</v>
      </c>
      <c r="DA56" s="37">
        <v>12.9</v>
      </c>
      <c r="DB56" s="37">
        <v>12.6</v>
      </c>
      <c r="DC56" s="37">
        <v>12.3</v>
      </c>
      <c r="DD56" s="37">
        <v>12</v>
      </c>
      <c r="DE56" s="37">
        <v>11.8</v>
      </c>
      <c r="DF56" s="37">
        <v>11.5</v>
      </c>
      <c r="DG56" s="37">
        <v>11.2</v>
      </c>
      <c r="DH56" s="37">
        <v>11</v>
      </c>
      <c r="DI56" s="37">
        <v>10.7</v>
      </c>
      <c r="DJ56" s="37">
        <v>10.5</v>
      </c>
      <c r="DK56" s="37">
        <v>10.3</v>
      </c>
      <c r="DL56" s="37">
        <v>10.1</v>
      </c>
      <c r="DM56" s="37">
        <v>9.9</v>
      </c>
      <c r="DN56" s="37">
        <v>9.8000000000000007</v>
      </c>
      <c r="DO56" s="37">
        <v>9.6</v>
      </c>
      <c r="DQ56" s="37"/>
      <c r="DR56" s="21" t="s">
        <v>122</v>
      </c>
      <c r="DS56" s="37">
        <v>26.3</v>
      </c>
      <c r="DT56" s="37">
        <v>25.7</v>
      </c>
      <c r="DU56" s="37">
        <v>25</v>
      </c>
      <c r="DV56" s="37">
        <v>24.3</v>
      </c>
      <c r="DW56" s="37">
        <v>23.6</v>
      </c>
      <c r="DX56" s="37">
        <v>22.9</v>
      </c>
      <c r="DY56" s="37">
        <v>22.3</v>
      </c>
      <c r="DZ56" s="37">
        <v>21.6</v>
      </c>
      <c r="EA56" s="37">
        <v>21</v>
      </c>
      <c r="EB56" s="37">
        <v>20.7</v>
      </c>
      <c r="EC56" s="37">
        <v>20.3</v>
      </c>
      <c r="ED56" s="37">
        <v>19.899999999999999</v>
      </c>
      <c r="EE56" s="37">
        <v>19.600000000000001</v>
      </c>
      <c r="EF56" s="37">
        <v>19.3</v>
      </c>
      <c r="EG56" s="37">
        <v>18.899999999999999</v>
      </c>
      <c r="EH56" s="37">
        <v>18.600000000000001</v>
      </c>
      <c r="EI56" s="37">
        <v>18.3</v>
      </c>
      <c r="EJ56" s="37">
        <v>18.100000000000001</v>
      </c>
      <c r="EK56" s="37">
        <v>17.8</v>
      </c>
      <c r="EL56" s="37">
        <v>17.600000000000001</v>
      </c>
      <c r="EM56" s="37">
        <v>17.399999999999999</v>
      </c>
      <c r="EO56" s="37"/>
      <c r="EP56" s="36" t="s">
        <v>122</v>
      </c>
      <c r="EQ56" s="37">
        <v>18.100000000000001</v>
      </c>
      <c r="ER56" s="37">
        <v>17.8</v>
      </c>
      <c r="ES56" s="37">
        <v>17.5</v>
      </c>
      <c r="ET56" s="37">
        <v>17.2</v>
      </c>
      <c r="EU56" s="37">
        <v>16.899999999999999</v>
      </c>
      <c r="EV56" s="37">
        <v>16.5</v>
      </c>
      <c r="EW56" s="37">
        <v>16.2</v>
      </c>
      <c r="EX56" s="37">
        <v>15.8</v>
      </c>
      <c r="EY56" s="37">
        <v>15.5</v>
      </c>
      <c r="EZ56" s="37">
        <v>15</v>
      </c>
      <c r="FA56" s="37">
        <v>14.8</v>
      </c>
      <c r="FB56" s="37">
        <v>14.5</v>
      </c>
      <c r="FC56" s="37">
        <v>14.3</v>
      </c>
      <c r="FD56" s="37">
        <v>14.1</v>
      </c>
      <c r="FE56" s="37">
        <v>13.9</v>
      </c>
      <c r="FF56" s="37">
        <v>13.7</v>
      </c>
      <c r="FG56" s="37">
        <v>13.5</v>
      </c>
      <c r="FH56" s="37">
        <v>13.1</v>
      </c>
      <c r="FI56" s="37">
        <v>12.8</v>
      </c>
      <c r="FJ56" s="37">
        <v>12.5</v>
      </c>
      <c r="FK56" s="37">
        <v>12.3</v>
      </c>
    </row>
    <row r="57" spans="1:167" ht="14.5">
      <c r="A57" s="37"/>
      <c r="B57" s="36" t="s">
        <v>123</v>
      </c>
      <c r="C57" s="37">
        <v>25.7</v>
      </c>
      <c r="D57" s="37">
        <v>25.3</v>
      </c>
      <c r="E57" s="37">
        <v>24.8</v>
      </c>
      <c r="F57" s="37">
        <v>24.3</v>
      </c>
      <c r="G57" s="37">
        <v>23.8</v>
      </c>
      <c r="H57" s="37">
        <v>23.3</v>
      </c>
      <c r="I57" s="37">
        <v>22.9</v>
      </c>
      <c r="J57" s="37">
        <v>22.5</v>
      </c>
      <c r="K57" s="37">
        <v>22.1</v>
      </c>
      <c r="L57" s="37">
        <v>21.7</v>
      </c>
      <c r="M57" s="37">
        <v>21.4</v>
      </c>
      <c r="N57" s="37">
        <v>21</v>
      </c>
      <c r="O57" s="37">
        <v>20.7</v>
      </c>
      <c r="P57" s="37">
        <v>20.399999999999999</v>
      </c>
      <c r="Q57" s="37">
        <v>20.2</v>
      </c>
      <c r="R57" s="37">
        <v>19.899999999999999</v>
      </c>
      <c r="S57" s="37">
        <v>19.7</v>
      </c>
      <c r="T57" s="37">
        <v>19.399999999999999</v>
      </c>
      <c r="U57" s="37">
        <v>19.2</v>
      </c>
      <c r="V57" s="37">
        <v>18.899999999999999</v>
      </c>
      <c r="W57" s="37">
        <v>18.600000000000001</v>
      </c>
      <c r="Y57" s="37"/>
      <c r="Z57" s="21" t="s">
        <v>123</v>
      </c>
      <c r="AA57" s="37">
        <v>20.399999999999999</v>
      </c>
      <c r="AB57" s="37">
        <v>20.3</v>
      </c>
      <c r="AC57" s="37">
        <v>20</v>
      </c>
      <c r="AD57" s="37">
        <v>19.8</v>
      </c>
      <c r="AE57" s="37">
        <v>19.5</v>
      </c>
      <c r="AF57" s="37">
        <v>19.3</v>
      </c>
      <c r="AG57" s="37">
        <v>19.100000000000001</v>
      </c>
      <c r="AH57" s="37">
        <v>18.8</v>
      </c>
      <c r="AI57" s="37">
        <v>18.600000000000001</v>
      </c>
      <c r="AJ57" s="37">
        <v>18.399999999999999</v>
      </c>
      <c r="AK57" s="37">
        <v>18.100000000000001</v>
      </c>
      <c r="AL57" s="37">
        <v>18</v>
      </c>
      <c r="AM57" s="37">
        <v>17.8</v>
      </c>
      <c r="AN57" s="37">
        <v>17.600000000000001</v>
      </c>
      <c r="AO57" s="37">
        <v>17.5</v>
      </c>
      <c r="AP57" s="37">
        <v>17.399999999999999</v>
      </c>
      <c r="AQ57" s="37">
        <v>17.3</v>
      </c>
      <c r="AR57" s="37">
        <v>17.2</v>
      </c>
      <c r="AS57" s="37">
        <v>17.100000000000001</v>
      </c>
      <c r="AT57" s="37">
        <v>17</v>
      </c>
      <c r="AU57" s="37">
        <v>16.899999999999999</v>
      </c>
      <c r="AW57" s="37"/>
      <c r="AX57" s="21" t="s">
        <v>123</v>
      </c>
      <c r="AY57" s="37">
        <v>23.4</v>
      </c>
      <c r="AZ57" s="37">
        <v>23.3</v>
      </c>
      <c r="BA57" s="37">
        <v>23.1</v>
      </c>
      <c r="BB57" s="37">
        <v>22.9</v>
      </c>
      <c r="BC57" s="37">
        <v>22.6</v>
      </c>
      <c r="BD57" s="37">
        <v>22.4</v>
      </c>
      <c r="BE57" s="37">
        <v>22.2</v>
      </c>
      <c r="BF57" s="37">
        <v>22.1</v>
      </c>
      <c r="BG57" s="37">
        <v>21.9</v>
      </c>
      <c r="BH57" s="37">
        <v>21.8</v>
      </c>
      <c r="BI57" s="37">
        <v>21.7</v>
      </c>
      <c r="BJ57" s="37">
        <v>21.7</v>
      </c>
      <c r="BK57" s="37">
        <v>21.5</v>
      </c>
      <c r="BL57" s="37">
        <v>21.4</v>
      </c>
      <c r="BM57" s="37">
        <v>21.3</v>
      </c>
      <c r="BN57" s="37">
        <v>21.2</v>
      </c>
      <c r="BO57" s="37">
        <v>21.1</v>
      </c>
      <c r="BP57" s="37">
        <v>20.9</v>
      </c>
      <c r="BQ57" s="37">
        <v>20.8</v>
      </c>
      <c r="BR57" s="37">
        <v>20.7</v>
      </c>
      <c r="BS57" s="37">
        <v>20.6</v>
      </c>
      <c r="BU57" s="37"/>
      <c r="BV57" s="21" t="s">
        <v>123</v>
      </c>
      <c r="BW57" s="37">
        <v>19.5</v>
      </c>
      <c r="BX57" s="37">
        <v>19.3</v>
      </c>
      <c r="BY57" s="37">
        <v>19</v>
      </c>
      <c r="BZ57" s="37">
        <v>18.8</v>
      </c>
      <c r="CA57" s="37">
        <v>18.5</v>
      </c>
      <c r="CB57" s="37">
        <v>18.2</v>
      </c>
      <c r="CC57" s="37">
        <v>18</v>
      </c>
      <c r="CD57" s="37">
        <v>17.7</v>
      </c>
      <c r="CE57" s="37">
        <v>17.5</v>
      </c>
      <c r="CF57" s="37">
        <v>17.3</v>
      </c>
      <c r="CG57" s="37">
        <v>17</v>
      </c>
      <c r="CH57" s="37">
        <v>16.8</v>
      </c>
      <c r="CI57" s="37">
        <v>16.600000000000001</v>
      </c>
      <c r="CJ57" s="37">
        <v>16.399999999999999</v>
      </c>
      <c r="CK57" s="37">
        <v>16.2</v>
      </c>
      <c r="CL57" s="37">
        <v>16</v>
      </c>
      <c r="CM57" s="37">
        <v>15.8</v>
      </c>
      <c r="CN57" s="37">
        <v>15.7</v>
      </c>
      <c r="CO57" s="37">
        <v>15.5</v>
      </c>
      <c r="CP57" s="37">
        <v>15.3</v>
      </c>
      <c r="CQ57" s="37">
        <v>15.2</v>
      </c>
      <c r="CS57" s="37"/>
      <c r="CT57" s="21" t="s">
        <v>123</v>
      </c>
      <c r="CU57" s="37">
        <v>15</v>
      </c>
      <c r="CV57" s="37">
        <v>14.8</v>
      </c>
      <c r="CW57" s="37">
        <v>14.7</v>
      </c>
      <c r="CX57" s="37">
        <v>14.5</v>
      </c>
      <c r="CY57" s="37">
        <v>14.3</v>
      </c>
      <c r="CZ57" s="37">
        <v>14.1</v>
      </c>
      <c r="DA57" s="37">
        <v>13.9</v>
      </c>
      <c r="DB57" s="37">
        <v>13.6</v>
      </c>
      <c r="DC57" s="37">
        <v>13.4</v>
      </c>
      <c r="DD57" s="37">
        <v>13.2</v>
      </c>
      <c r="DE57" s="37">
        <v>12.9</v>
      </c>
      <c r="DF57" s="37">
        <v>12.7</v>
      </c>
      <c r="DG57" s="37">
        <v>12.5</v>
      </c>
      <c r="DH57" s="37">
        <v>12.2</v>
      </c>
      <c r="DI57" s="37">
        <v>12</v>
      </c>
      <c r="DJ57" s="37">
        <v>11.8</v>
      </c>
      <c r="DK57" s="37">
        <v>11.7</v>
      </c>
      <c r="DL57" s="37">
        <v>11.5</v>
      </c>
      <c r="DM57" s="37">
        <v>11.3</v>
      </c>
      <c r="DN57" s="37">
        <v>11.2</v>
      </c>
      <c r="DO57" s="37">
        <v>11.1</v>
      </c>
      <c r="DQ57" s="37"/>
      <c r="DR57" s="21" t="s">
        <v>123</v>
      </c>
      <c r="DS57" s="37">
        <v>18</v>
      </c>
      <c r="DT57" s="37">
        <v>17.7</v>
      </c>
      <c r="DU57" s="37">
        <v>17.2</v>
      </c>
      <c r="DV57" s="37">
        <v>16.7</v>
      </c>
      <c r="DW57" s="37">
        <v>16.3</v>
      </c>
      <c r="DX57" s="37">
        <v>15.8</v>
      </c>
      <c r="DY57" s="37">
        <v>15.4</v>
      </c>
      <c r="DZ57" s="37">
        <v>14.9</v>
      </c>
      <c r="EA57" s="37">
        <v>14.6</v>
      </c>
      <c r="EB57" s="37">
        <v>14.3</v>
      </c>
      <c r="EC57" s="37">
        <v>14.1</v>
      </c>
      <c r="ED57" s="37">
        <v>13.9</v>
      </c>
      <c r="EE57" s="37">
        <v>13.7</v>
      </c>
      <c r="EF57" s="37">
        <v>13.4</v>
      </c>
      <c r="EG57" s="37">
        <v>13.2</v>
      </c>
      <c r="EH57" s="37">
        <v>13</v>
      </c>
      <c r="EI57" s="37">
        <v>12.8</v>
      </c>
      <c r="EJ57" s="37">
        <v>12.7</v>
      </c>
      <c r="EK57" s="37">
        <v>12.5</v>
      </c>
      <c r="EL57" s="37">
        <v>12.4</v>
      </c>
      <c r="EM57" s="37">
        <v>12.2</v>
      </c>
      <c r="EO57" s="37"/>
      <c r="EP57" s="36" t="s">
        <v>123</v>
      </c>
      <c r="EQ57" s="37">
        <v>29.6</v>
      </c>
      <c r="ER57" s="37">
        <v>29.2</v>
      </c>
      <c r="ES57" s="37">
        <v>28.8</v>
      </c>
      <c r="ET57" s="37">
        <v>28.4</v>
      </c>
      <c r="EU57" s="37">
        <v>28</v>
      </c>
      <c r="EV57" s="37">
        <v>27.5</v>
      </c>
      <c r="EW57" s="37">
        <v>27</v>
      </c>
      <c r="EX57" s="37">
        <v>26.4</v>
      </c>
      <c r="EY57" s="37">
        <v>26.1</v>
      </c>
      <c r="EZ57" s="37">
        <v>25.3</v>
      </c>
      <c r="FA57" s="37">
        <v>25</v>
      </c>
      <c r="FB57" s="37">
        <v>24.7</v>
      </c>
      <c r="FC57" s="37">
        <v>24.4</v>
      </c>
      <c r="FD57" s="37">
        <v>24.1</v>
      </c>
      <c r="FE57" s="37">
        <v>23.8</v>
      </c>
      <c r="FF57" s="37">
        <v>23.6</v>
      </c>
      <c r="FG57" s="37">
        <v>23.3</v>
      </c>
      <c r="FH57" s="37">
        <v>22.8</v>
      </c>
      <c r="FI57" s="37">
        <v>22.3</v>
      </c>
      <c r="FJ57" s="37">
        <v>21.9</v>
      </c>
      <c r="FK57" s="37">
        <v>21.5</v>
      </c>
    </row>
    <row r="58" spans="1:167" ht="14.5">
      <c r="A58" s="37"/>
      <c r="B58" s="21" t="s">
        <v>124</v>
      </c>
      <c r="C58" s="37">
        <v>9.3000000000000007</v>
      </c>
      <c r="D58" s="37">
        <v>9.1</v>
      </c>
      <c r="E58" s="37">
        <v>9</v>
      </c>
      <c r="F58" s="37">
        <v>8.9</v>
      </c>
      <c r="G58" s="37">
        <v>8.6999999999999993</v>
      </c>
      <c r="H58" s="37">
        <v>8.6</v>
      </c>
      <c r="I58" s="37">
        <v>8.5</v>
      </c>
      <c r="J58" s="37">
        <v>8.4</v>
      </c>
      <c r="K58" s="37">
        <v>8.3000000000000007</v>
      </c>
      <c r="L58" s="37">
        <v>8.1999999999999993</v>
      </c>
      <c r="M58" s="37">
        <v>8.1</v>
      </c>
      <c r="N58" s="37">
        <v>8</v>
      </c>
      <c r="O58" s="37">
        <v>7.9</v>
      </c>
      <c r="P58" s="37">
        <v>7.9</v>
      </c>
      <c r="Q58" s="37">
        <v>7.8</v>
      </c>
      <c r="R58" s="37">
        <v>7.7</v>
      </c>
      <c r="S58" s="37">
        <v>7.7</v>
      </c>
      <c r="T58" s="37">
        <v>7.6</v>
      </c>
      <c r="U58" s="37">
        <v>7.6</v>
      </c>
      <c r="V58" s="37">
        <v>7.5</v>
      </c>
      <c r="W58" s="37">
        <v>7.4</v>
      </c>
      <c r="Y58" s="37"/>
      <c r="Z58" s="21" t="s">
        <v>124</v>
      </c>
      <c r="AA58" s="37">
        <v>5.0999999999999996</v>
      </c>
      <c r="AB58" s="37">
        <v>5.0999999999999996</v>
      </c>
      <c r="AC58" s="37">
        <v>5</v>
      </c>
      <c r="AD58" s="37">
        <v>5</v>
      </c>
      <c r="AE58" s="37">
        <v>4.9000000000000004</v>
      </c>
      <c r="AF58" s="37">
        <v>4.9000000000000004</v>
      </c>
      <c r="AG58" s="37">
        <v>4.8</v>
      </c>
      <c r="AH58" s="37">
        <v>4.8</v>
      </c>
      <c r="AI58" s="37">
        <v>4.7</v>
      </c>
      <c r="AJ58" s="37">
        <v>4.7</v>
      </c>
      <c r="AK58" s="37">
        <v>4.5999999999999996</v>
      </c>
      <c r="AL58" s="37">
        <v>4.5999999999999996</v>
      </c>
      <c r="AM58" s="37">
        <v>4.5999999999999996</v>
      </c>
      <c r="AN58" s="37">
        <v>4.5</v>
      </c>
      <c r="AO58" s="37">
        <v>4.5</v>
      </c>
      <c r="AP58" s="37">
        <v>4.5</v>
      </c>
      <c r="AQ58" s="37">
        <v>4.5</v>
      </c>
      <c r="AR58" s="37">
        <v>4.4000000000000004</v>
      </c>
      <c r="AS58" s="37">
        <v>4.4000000000000004</v>
      </c>
      <c r="AT58" s="37">
        <v>4.4000000000000004</v>
      </c>
      <c r="AU58" s="37">
        <v>4.4000000000000004</v>
      </c>
      <c r="AW58" s="37"/>
      <c r="AX58" s="21" t="s">
        <v>124</v>
      </c>
      <c r="AY58" s="37">
        <v>6.4</v>
      </c>
      <c r="AZ58" s="37">
        <v>6.4</v>
      </c>
      <c r="BA58" s="37">
        <v>6.3</v>
      </c>
      <c r="BB58" s="37">
        <v>6.3</v>
      </c>
      <c r="BC58" s="37">
        <v>6.2</v>
      </c>
      <c r="BD58" s="37">
        <v>6.2</v>
      </c>
      <c r="BE58" s="37">
        <v>6.1</v>
      </c>
      <c r="BF58" s="37">
        <v>6.1</v>
      </c>
      <c r="BG58" s="37">
        <v>6.1</v>
      </c>
      <c r="BH58" s="37">
        <v>6.1</v>
      </c>
      <c r="BI58" s="37">
        <v>6</v>
      </c>
      <c r="BJ58" s="37">
        <v>6</v>
      </c>
      <c r="BK58" s="37">
        <v>6</v>
      </c>
      <c r="BL58" s="37">
        <v>6</v>
      </c>
      <c r="BM58" s="37">
        <v>5.9</v>
      </c>
      <c r="BN58" s="37">
        <v>5.9</v>
      </c>
      <c r="BO58" s="37">
        <v>5.9</v>
      </c>
      <c r="BP58" s="37">
        <v>5.9</v>
      </c>
      <c r="BQ58" s="37">
        <v>5.8</v>
      </c>
      <c r="BR58" s="37">
        <v>5.8</v>
      </c>
      <c r="BS58" s="37">
        <v>5.8</v>
      </c>
      <c r="BU58" s="37"/>
      <c r="BV58" s="21" t="s">
        <v>124</v>
      </c>
      <c r="BW58" s="37">
        <v>4.8</v>
      </c>
      <c r="BX58" s="37">
        <v>4.7</v>
      </c>
      <c r="BY58" s="37">
        <v>4.7</v>
      </c>
      <c r="BZ58" s="37">
        <v>4.5999999999999996</v>
      </c>
      <c r="CA58" s="37">
        <v>4.5999999999999996</v>
      </c>
      <c r="CB58" s="37">
        <v>4.5</v>
      </c>
      <c r="CC58" s="37">
        <v>4.5</v>
      </c>
      <c r="CD58" s="37">
        <v>4.4000000000000004</v>
      </c>
      <c r="CE58" s="37">
        <v>4.4000000000000004</v>
      </c>
      <c r="CF58" s="37">
        <v>4.3</v>
      </c>
      <c r="CG58" s="37">
        <v>4.3</v>
      </c>
      <c r="CH58" s="37">
        <v>4.2</v>
      </c>
      <c r="CI58" s="37">
        <v>4.2</v>
      </c>
      <c r="CJ58" s="37">
        <v>4.2</v>
      </c>
      <c r="CK58" s="37">
        <v>4.0999999999999996</v>
      </c>
      <c r="CL58" s="37">
        <v>4.0999999999999996</v>
      </c>
      <c r="CM58" s="37">
        <v>4.0999999999999996</v>
      </c>
      <c r="CN58" s="37">
        <v>4</v>
      </c>
      <c r="CO58" s="37">
        <v>4</v>
      </c>
      <c r="CP58" s="37">
        <v>4</v>
      </c>
      <c r="CQ58" s="37">
        <v>3.9</v>
      </c>
      <c r="CS58" s="37"/>
      <c r="CT58" s="21" t="s">
        <v>124</v>
      </c>
      <c r="CU58" s="37">
        <v>4.4000000000000004</v>
      </c>
      <c r="CV58" s="37">
        <v>4.4000000000000004</v>
      </c>
      <c r="CW58" s="37">
        <v>4.4000000000000004</v>
      </c>
      <c r="CX58" s="37">
        <v>4.3</v>
      </c>
      <c r="CY58" s="37">
        <v>4.3</v>
      </c>
      <c r="CZ58" s="37">
        <v>4.3</v>
      </c>
      <c r="DA58" s="37">
        <v>4.2</v>
      </c>
      <c r="DB58" s="37">
        <v>4.2</v>
      </c>
      <c r="DC58" s="37">
        <v>4.0999999999999996</v>
      </c>
      <c r="DD58" s="37">
        <v>4.0999999999999996</v>
      </c>
      <c r="DE58" s="37">
        <v>4</v>
      </c>
      <c r="DF58" s="37">
        <v>3.9</v>
      </c>
      <c r="DG58" s="37">
        <v>3.9</v>
      </c>
      <c r="DH58" s="37">
        <v>3.8</v>
      </c>
      <c r="DI58" s="37">
        <v>3.8</v>
      </c>
      <c r="DJ58" s="37">
        <v>3.8</v>
      </c>
      <c r="DK58" s="37">
        <v>3.7</v>
      </c>
      <c r="DL58" s="37">
        <v>3.7</v>
      </c>
      <c r="DM58" s="37">
        <v>3.7</v>
      </c>
      <c r="DN58" s="37">
        <v>3.6</v>
      </c>
      <c r="DO58" s="37">
        <v>3.6</v>
      </c>
      <c r="DQ58" s="37"/>
      <c r="DR58" s="21" t="s">
        <v>124</v>
      </c>
      <c r="DS58" s="37">
        <v>11.5</v>
      </c>
      <c r="DT58" s="37">
        <v>11.2</v>
      </c>
      <c r="DU58" s="37">
        <v>11</v>
      </c>
      <c r="DV58" s="37">
        <v>10.7</v>
      </c>
      <c r="DW58" s="37">
        <v>10.4</v>
      </c>
      <c r="DX58" s="37">
        <v>10.1</v>
      </c>
      <c r="DY58" s="37">
        <v>9.8000000000000007</v>
      </c>
      <c r="DZ58" s="37">
        <v>9.6</v>
      </c>
      <c r="EA58" s="37">
        <v>9.3000000000000007</v>
      </c>
      <c r="EB58" s="37">
        <v>9.1999999999999993</v>
      </c>
      <c r="EC58" s="37">
        <v>9.1</v>
      </c>
      <c r="ED58" s="37">
        <v>8.9</v>
      </c>
      <c r="EE58" s="37">
        <v>8.8000000000000007</v>
      </c>
      <c r="EF58" s="37">
        <v>8.6999999999999993</v>
      </c>
      <c r="EG58" s="37">
        <v>8.5</v>
      </c>
      <c r="EH58" s="37">
        <v>8.4</v>
      </c>
      <c r="EI58" s="37">
        <v>8.3000000000000007</v>
      </c>
      <c r="EJ58" s="37">
        <v>8.1999999999999993</v>
      </c>
      <c r="EK58" s="37">
        <v>8.1</v>
      </c>
      <c r="EL58" s="37">
        <v>8</v>
      </c>
      <c r="EM58" s="37">
        <v>8</v>
      </c>
      <c r="EO58" s="37"/>
      <c r="EP58" s="21" t="s">
        <v>124</v>
      </c>
      <c r="EQ58" s="37">
        <v>11.1</v>
      </c>
      <c r="ER58" s="37">
        <v>11</v>
      </c>
      <c r="ES58" s="37">
        <v>10.9</v>
      </c>
      <c r="ET58" s="37">
        <v>10.7</v>
      </c>
      <c r="EU58" s="37">
        <v>10.6</v>
      </c>
      <c r="EV58" s="37">
        <v>10.5</v>
      </c>
      <c r="EW58" s="37">
        <v>10.3</v>
      </c>
      <c r="EX58" s="37">
        <v>10.1</v>
      </c>
      <c r="EY58" s="37">
        <v>10</v>
      </c>
      <c r="EZ58" s="37">
        <v>9.6999999999999993</v>
      </c>
      <c r="FA58" s="37">
        <v>9.6</v>
      </c>
      <c r="FB58" s="37">
        <v>9.6</v>
      </c>
      <c r="FC58" s="37">
        <v>9.5</v>
      </c>
      <c r="FD58" s="37">
        <v>9.4</v>
      </c>
      <c r="FE58" s="37">
        <v>9.3000000000000007</v>
      </c>
      <c r="FF58" s="37">
        <v>9.1999999999999993</v>
      </c>
      <c r="FG58" s="37">
        <v>9.1999999999999993</v>
      </c>
      <c r="FH58" s="37">
        <v>9</v>
      </c>
      <c r="FI58" s="37">
        <v>8.8000000000000007</v>
      </c>
      <c r="FJ58" s="37">
        <v>8.6999999999999993</v>
      </c>
      <c r="FK58" s="37">
        <v>8.6</v>
      </c>
    </row>
    <row r="59" spans="1:167" ht="14.5">
      <c r="A59" s="37"/>
      <c r="B59" s="21" t="s">
        <v>125</v>
      </c>
      <c r="C59" s="37">
        <v>0</v>
      </c>
      <c r="D59" s="37">
        <v>2.1</v>
      </c>
      <c r="E59" s="37">
        <v>4.3</v>
      </c>
      <c r="F59" s="37">
        <v>6.7</v>
      </c>
      <c r="G59" s="37">
        <v>8.9</v>
      </c>
      <c r="H59" s="37">
        <v>10.9</v>
      </c>
      <c r="I59" s="37">
        <v>10.8</v>
      </c>
      <c r="J59" s="37">
        <v>10.7</v>
      </c>
      <c r="K59" s="37">
        <v>10.6</v>
      </c>
      <c r="L59" s="37">
        <v>10.5</v>
      </c>
      <c r="M59" s="37">
        <v>10.4</v>
      </c>
      <c r="N59" s="37">
        <v>10.4</v>
      </c>
      <c r="O59" s="37">
        <v>10.3</v>
      </c>
      <c r="P59" s="37">
        <v>10.199999999999999</v>
      </c>
      <c r="Q59" s="37">
        <v>10.199999999999999</v>
      </c>
      <c r="R59" s="37">
        <v>10.1</v>
      </c>
      <c r="S59" s="37">
        <v>10.1</v>
      </c>
      <c r="T59" s="37">
        <v>10</v>
      </c>
      <c r="U59" s="37">
        <v>10</v>
      </c>
      <c r="V59" s="37">
        <v>9.9</v>
      </c>
      <c r="W59" s="37">
        <v>9.8000000000000007</v>
      </c>
      <c r="Y59" s="37"/>
      <c r="Z59" s="21" t="s">
        <v>125</v>
      </c>
      <c r="AA59" s="37">
        <v>0</v>
      </c>
      <c r="AB59" s="37">
        <v>1</v>
      </c>
      <c r="AC59" s="37">
        <v>2.5</v>
      </c>
      <c r="AD59" s="37">
        <v>4</v>
      </c>
      <c r="AE59" s="37">
        <v>5.6</v>
      </c>
      <c r="AF59" s="37">
        <v>6.9</v>
      </c>
      <c r="AG59" s="37">
        <v>6.8</v>
      </c>
      <c r="AH59" s="37">
        <v>6.7</v>
      </c>
      <c r="AI59" s="37">
        <v>6.7</v>
      </c>
      <c r="AJ59" s="37">
        <v>6.6</v>
      </c>
      <c r="AK59" s="37">
        <v>6.6</v>
      </c>
      <c r="AL59" s="37">
        <v>6.5</v>
      </c>
      <c r="AM59" s="37">
        <v>6.5</v>
      </c>
      <c r="AN59" s="37">
        <v>6.4</v>
      </c>
      <c r="AO59" s="37">
        <v>6.4</v>
      </c>
      <c r="AP59" s="37">
        <v>6.4</v>
      </c>
      <c r="AQ59" s="37">
        <v>6.4</v>
      </c>
      <c r="AR59" s="37">
        <v>6.3</v>
      </c>
      <c r="AS59" s="37">
        <v>6.3</v>
      </c>
      <c r="AT59" s="37">
        <v>6.3</v>
      </c>
      <c r="AU59" s="37">
        <v>6.3</v>
      </c>
      <c r="AW59" s="37"/>
      <c r="AX59" s="21" t="s">
        <v>125</v>
      </c>
      <c r="AY59" s="37">
        <v>0</v>
      </c>
      <c r="AZ59" s="37">
        <v>1.5</v>
      </c>
      <c r="BA59" s="37">
        <v>3</v>
      </c>
      <c r="BB59" s="37">
        <v>4.5</v>
      </c>
      <c r="BC59" s="37">
        <v>6</v>
      </c>
      <c r="BD59" s="37">
        <v>7.2</v>
      </c>
      <c r="BE59" s="37">
        <v>7.2</v>
      </c>
      <c r="BF59" s="37">
        <v>7.2</v>
      </c>
      <c r="BG59" s="37">
        <v>7.1</v>
      </c>
      <c r="BH59" s="37">
        <v>7.1</v>
      </c>
      <c r="BI59" s="37">
        <v>7.1</v>
      </c>
      <c r="BJ59" s="37">
        <v>7.1</v>
      </c>
      <c r="BK59" s="37">
        <v>7</v>
      </c>
      <c r="BL59" s="37">
        <v>7</v>
      </c>
      <c r="BM59" s="37">
        <v>7</v>
      </c>
      <c r="BN59" s="37">
        <v>7</v>
      </c>
      <c r="BO59" s="37">
        <v>6.9</v>
      </c>
      <c r="BP59" s="37">
        <v>6.9</v>
      </c>
      <c r="BQ59" s="37">
        <v>6.9</v>
      </c>
      <c r="BR59" s="37">
        <v>6.8</v>
      </c>
      <c r="BS59" s="37">
        <v>6.8</v>
      </c>
      <c r="BU59" s="37"/>
      <c r="BV59" s="21" t="s">
        <v>125</v>
      </c>
      <c r="BW59" s="37">
        <v>0</v>
      </c>
      <c r="BX59" s="37">
        <v>1.8</v>
      </c>
      <c r="BY59" s="37">
        <v>3.7</v>
      </c>
      <c r="BZ59" s="37">
        <v>5.5</v>
      </c>
      <c r="CA59" s="37">
        <v>7.4</v>
      </c>
      <c r="CB59" s="37">
        <v>9.3000000000000007</v>
      </c>
      <c r="CC59" s="37">
        <v>9.1999999999999993</v>
      </c>
      <c r="CD59" s="37">
        <v>9.1999999999999993</v>
      </c>
      <c r="CE59" s="37">
        <v>9.1</v>
      </c>
      <c r="CF59" s="37">
        <v>9</v>
      </c>
      <c r="CG59" s="37">
        <v>8.9</v>
      </c>
      <c r="CH59" s="37">
        <v>8.8000000000000007</v>
      </c>
      <c r="CI59" s="37">
        <v>8.8000000000000007</v>
      </c>
      <c r="CJ59" s="37">
        <v>8.6999999999999993</v>
      </c>
      <c r="CK59" s="37">
        <v>8.6</v>
      </c>
      <c r="CL59" s="37">
        <v>8.5</v>
      </c>
      <c r="CM59" s="37">
        <v>8.5</v>
      </c>
      <c r="CN59" s="37">
        <v>8.4</v>
      </c>
      <c r="CO59" s="37">
        <v>8.4</v>
      </c>
      <c r="CP59" s="37">
        <v>8.3000000000000007</v>
      </c>
      <c r="CQ59" s="37">
        <v>8.3000000000000007</v>
      </c>
      <c r="CS59" s="37"/>
      <c r="CT59" s="21" t="s">
        <v>125</v>
      </c>
      <c r="CU59" s="37">
        <v>0</v>
      </c>
      <c r="CV59" s="37">
        <v>1.7</v>
      </c>
      <c r="CW59" s="37">
        <v>3.5</v>
      </c>
      <c r="CX59" s="37">
        <v>5.4</v>
      </c>
      <c r="CY59" s="37">
        <v>7.2</v>
      </c>
      <c r="CZ59" s="37">
        <v>9.1</v>
      </c>
      <c r="DA59" s="37">
        <v>9</v>
      </c>
      <c r="DB59" s="37">
        <v>8.9</v>
      </c>
      <c r="DC59" s="37">
        <v>8.8000000000000007</v>
      </c>
      <c r="DD59" s="37">
        <v>8.6999999999999993</v>
      </c>
      <c r="DE59" s="37">
        <v>8.6</v>
      </c>
      <c r="DF59" s="37">
        <v>8.6</v>
      </c>
      <c r="DG59" s="37">
        <v>8.5</v>
      </c>
      <c r="DH59" s="37">
        <v>8.4</v>
      </c>
      <c r="DI59" s="37">
        <v>8.3000000000000007</v>
      </c>
      <c r="DJ59" s="37">
        <v>8.1999999999999993</v>
      </c>
      <c r="DK59" s="37">
        <v>8.1999999999999993</v>
      </c>
      <c r="DL59" s="37">
        <v>8.1</v>
      </c>
      <c r="DM59" s="37">
        <v>8.1</v>
      </c>
      <c r="DN59" s="37">
        <v>8</v>
      </c>
      <c r="DO59" s="37">
        <v>8</v>
      </c>
      <c r="DQ59" s="37"/>
      <c r="DR59" s="21" t="s">
        <v>125</v>
      </c>
      <c r="DS59" s="37">
        <v>0</v>
      </c>
      <c r="DT59" s="37">
        <v>2.2000000000000002</v>
      </c>
      <c r="DU59" s="37">
        <v>5</v>
      </c>
      <c r="DV59" s="37">
        <v>7.8</v>
      </c>
      <c r="DW59" s="37">
        <v>10.4</v>
      </c>
      <c r="DX59" s="37">
        <v>13.1</v>
      </c>
      <c r="DY59" s="37">
        <v>12.8</v>
      </c>
      <c r="DZ59" s="37">
        <v>12.4</v>
      </c>
      <c r="EA59" s="37">
        <v>12.1</v>
      </c>
      <c r="EB59" s="37">
        <v>12</v>
      </c>
      <c r="EC59" s="37">
        <v>11.8</v>
      </c>
      <c r="ED59" s="37">
        <v>11.6</v>
      </c>
      <c r="EE59" s="37">
        <v>11.4</v>
      </c>
      <c r="EF59" s="37">
        <v>11.3</v>
      </c>
      <c r="EG59" s="37">
        <v>11.1</v>
      </c>
      <c r="EH59" s="37">
        <v>10.9</v>
      </c>
      <c r="EI59" s="37">
        <v>10.8</v>
      </c>
      <c r="EJ59" s="37">
        <v>10.7</v>
      </c>
      <c r="EK59" s="37">
        <v>10.6</v>
      </c>
      <c r="EL59" s="37">
        <v>10.5</v>
      </c>
      <c r="EM59" s="37">
        <v>10.4</v>
      </c>
      <c r="EO59" s="37"/>
      <c r="EP59" s="21" t="s">
        <v>125</v>
      </c>
      <c r="EQ59" s="37">
        <v>0</v>
      </c>
      <c r="ER59" s="37">
        <v>1.5</v>
      </c>
      <c r="ES59" s="37">
        <v>3.2</v>
      </c>
      <c r="ET59" s="37">
        <v>4.9000000000000004</v>
      </c>
      <c r="EU59" s="37">
        <v>6.8</v>
      </c>
      <c r="EV59" s="37">
        <v>8.6</v>
      </c>
      <c r="EW59" s="37">
        <v>8.5</v>
      </c>
      <c r="EX59" s="37">
        <v>8.4</v>
      </c>
      <c r="EY59" s="37">
        <v>8.3000000000000007</v>
      </c>
      <c r="EZ59" s="37">
        <v>8.1</v>
      </c>
      <c r="FA59" s="37">
        <v>8</v>
      </c>
      <c r="FB59" s="37">
        <v>7.9</v>
      </c>
      <c r="FC59" s="37">
        <v>7.9</v>
      </c>
      <c r="FD59" s="37">
        <v>7.8</v>
      </c>
      <c r="FE59" s="37">
        <v>7.8</v>
      </c>
      <c r="FF59" s="37">
        <v>7.7</v>
      </c>
      <c r="FG59" s="37">
        <v>7.7</v>
      </c>
      <c r="FH59" s="37">
        <v>7.6</v>
      </c>
      <c r="FI59" s="37">
        <v>7.4</v>
      </c>
      <c r="FJ59" s="37">
        <v>7.3</v>
      </c>
      <c r="FK59" s="37">
        <v>7.2</v>
      </c>
    </row>
    <row r="60" spans="1:167" ht="14.5">
      <c r="A60" s="37"/>
      <c r="B60" s="21" t="s">
        <v>126</v>
      </c>
      <c r="C60" s="37">
        <v>0</v>
      </c>
      <c r="D60" s="37">
        <v>0</v>
      </c>
      <c r="E60" s="37">
        <v>0</v>
      </c>
      <c r="F60" s="37">
        <v>0</v>
      </c>
      <c r="G60" s="37">
        <v>0</v>
      </c>
      <c r="H60" s="37">
        <v>0</v>
      </c>
      <c r="I60" s="37">
        <v>2</v>
      </c>
      <c r="J60" s="37">
        <v>3.9</v>
      </c>
      <c r="K60" s="37">
        <v>5.9</v>
      </c>
      <c r="L60" s="37">
        <v>7.6</v>
      </c>
      <c r="M60" s="37">
        <v>9.3000000000000007</v>
      </c>
      <c r="N60" s="37">
        <v>9.3000000000000007</v>
      </c>
      <c r="O60" s="37">
        <v>9.1999999999999993</v>
      </c>
      <c r="P60" s="37">
        <v>9.1</v>
      </c>
      <c r="Q60" s="37">
        <v>9.1</v>
      </c>
      <c r="R60" s="37">
        <v>9.1</v>
      </c>
      <c r="S60" s="37">
        <v>9</v>
      </c>
      <c r="T60" s="37">
        <v>9</v>
      </c>
      <c r="U60" s="37">
        <v>9</v>
      </c>
      <c r="V60" s="37">
        <v>8.9</v>
      </c>
      <c r="W60" s="37">
        <v>8.9</v>
      </c>
      <c r="Y60" s="37"/>
      <c r="Z60" s="21" t="s">
        <v>126</v>
      </c>
      <c r="AA60" s="37">
        <v>0</v>
      </c>
      <c r="AB60" s="37">
        <v>0</v>
      </c>
      <c r="AC60" s="37">
        <v>0</v>
      </c>
      <c r="AD60" s="37">
        <v>0</v>
      </c>
      <c r="AE60" s="37">
        <v>0</v>
      </c>
      <c r="AF60" s="37">
        <v>0</v>
      </c>
      <c r="AG60" s="37">
        <v>1.5</v>
      </c>
      <c r="AH60" s="37">
        <v>3.1</v>
      </c>
      <c r="AI60" s="37">
        <v>4.5</v>
      </c>
      <c r="AJ60" s="37">
        <v>5.7</v>
      </c>
      <c r="AK60" s="37">
        <v>7</v>
      </c>
      <c r="AL60" s="37">
        <v>7</v>
      </c>
      <c r="AM60" s="37">
        <v>6.9</v>
      </c>
      <c r="AN60" s="37">
        <v>6.9</v>
      </c>
      <c r="AO60" s="37">
        <v>6.9</v>
      </c>
      <c r="AP60" s="37">
        <v>6.8</v>
      </c>
      <c r="AQ60" s="37">
        <v>6.8</v>
      </c>
      <c r="AR60" s="37">
        <v>6.8</v>
      </c>
      <c r="AS60" s="37">
        <v>6.8</v>
      </c>
      <c r="AT60" s="37">
        <v>6.8</v>
      </c>
      <c r="AU60" s="37">
        <v>6.7</v>
      </c>
      <c r="AW60" s="37"/>
      <c r="AX60" s="21" t="s">
        <v>126</v>
      </c>
      <c r="AY60" s="37">
        <v>0</v>
      </c>
      <c r="AZ60" s="37">
        <v>0</v>
      </c>
      <c r="BA60" s="37">
        <v>0</v>
      </c>
      <c r="BB60" s="37">
        <v>0</v>
      </c>
      <c r="BC60" s="37">
        <v>0</v>
      </c>
      <c r="BD60" s="37">
        <v>0</v>
      </c>
      <c r="BE60" s="37">
        <v>1.1000000000000001</v>
      </c>
      <c r="BF60" s="37">
        <v>2.1</v>
      </c>
      <c r="BG60" s="37">
        <v>3</v>
      </c>
      <c r="BH60" s="37">
        <v>3.6</v>
      </c>
      <c r="BI60" s="37">
        <v>4.3</v>
      </c>
      <c r="BJ60" s="37">
        <v>4.3</v>
      </c>
      <c r="BK60" s="37">
        <v>4.3</v>
      </c>
      <c r="BL60" s="37">
        <v>4.2</v>
      </c>
      <c r="BM60" s="37">
        <v>4.2</v>
      </c>
      <c r="BN60" s="37">
        <v>4.2</v>
      </c>
      <c r="BO60" s="37">
        <v>4.2</v>
      </c>
      <c r="BP60" s="37">
        <v>4.2</v>
      </c>
      <c r="BQ60" s="37">
        <v>4.2</v>
      </c>
      <c r="BR60" s="37">
        <v>4.0999999999999996</v>
      </c>
      <c r="BS60" s="37">
        <v>4.0999999999999996</v>
      </c>
      <c r="BU60" s="37"/>
      <c r="BV60" s="21" t="s">
        <v>126</v>
      </c>
      <c r="BW60" s="37">
        <v>0</v>
      </c>
      <c r="BX60" s="37">
        <v>0</v>
      </c>
      <c r="BY60" s="37">
        <v>0</v>
      </c>
      <c r="BZ60" s="37">
        <v>0</v>
      </c>
      <c r="CA60" s="37">
        <v>0</v>
      </c>
      <c r="CB60" s="37">
        <v>0</v>
      </c>
      <c r="CC60" s="37">
        <v>1.9</v>
      </c>
      <c r="CD60" s="37">
        <v>3.7</v>
      </c>
      <c r="CE60" s="37">
        <v>5.5</v>
      </c>
      <c r="CF60" s="37">
        <v>7.2</v>
      </c>
      <c r="CG60" s="37">
        <v>9</v>
      </c>
      <c r="CH60" s="37">
        <v>8.9</v>
      </c>
      <c r="CI60" s="37">
        <v>8.8000000000000007</v>
      </c>
      <c r="CJ60" s="37">
        <v>8.6999999999999993</v>
      </c>
      <c r="CK60" s="37">
        <v>8.6999999999999993</v>
      </c>
      <c r="CL60" s="37">
        <v>8.6</v>
      </c>
      <c r="CM60" s="37">
        <v>8.6</v>
      </c>
      <c r="CN60" s="37">
        <v>8.5</v>
      </c>
      <c r="CO60" s="37">
        <v>8.5</v>
      </c>
      <c r="CP60" s="37">
        <v>8.4</v>
      </c>
      <c r="CQ60" s="37">
        <v>8.4</v>
      </c>
      <c r="CS60" s="37"/>
      <c r="CT60" s="21" t="s">
        <v>126</v>
      </c>
      <c r="CU60" s="37">
        <v>0</v>
      </c>
      <c r="CV60" s="37">
        <v>0</v>
      </c>
      <c r="CW60" s="37">
        <v>0</v>
      </c>
      <c r="CX60" s="37">
        <v>0</v>
      </c>
      <c r="CY60" s="37">
        <v>0</v>
      </c>
      <c r="CZ60" s="37">
        <v>0</v>
      </c>
      <c r="DA60" s="37">
        <v>1.8</v>
      </c>
      <c r="DB60" s="37">
        <v>4</v>
      </c>
      <c r="DC60" s="37">
        <v>6.3</v>
      </c>
      <c r="DD60" s="37">
        <v>8.3000000000000007</v>
      </c>
      <c r="DE60" s="37">
        <v>10.3</v>
      </c>
      <c r="DF60" s="37">
        <v>10.199999999999999</v>
      </c>
      <c r="DG60" s="37">
        <v>10.1</v>
      </c>
      <c r="DH60" s="37">
        <v>10</v>
      </c>
      <c r="DI60" s="37">
        <v>9.9</v>
      </c>
      <c r="DJ60" s="37">
        <v>9.8000000000000007</v>
      </c>
      <c r="DK60" s="37">
        <v>9.8000000000000007</v>
      </c>
      <c r="DL60" s="37">
        <v>9.6999999999999993</v>
      </c>
      <c r="DM60" s="37">
        <v>9.6999999999999993</v>
      </c>
      <c r="DN60" s="37">
        <v>9.6</v>
      </c>
      <c r="DO60" s="37">
        <v>9.6</v>
      </c>
      <c r="DQ60" s="37"/>
      <c r="DR60" s="21" t="s">
        <v>126</v>
      </c>
      <c r="DS60" s="37">
        <v>0</v>
      </c>
      <c r="DT60" s="37">
        <v>0</v>
      </c>
      <c r="DU60" s="37">
        <v>0</v>
      </c>
      <c r="DV60" s="37">
        <v>0</v>
      </c>
      <c r="DW60" s="37">
        <v>0</v>
      </c>
      <c r="DX60" s="37">
        <v>0</v>
      </c>
      <c r="DY60" s="37">
        <v>3</v>
      </c>
      <c r="DZ60" s="37">
        <v>6.2</v>
      </c>
      <c r="EA60" s="37">
        <v>8.5</v>
      </c>
      <c r="EB60" s="37">
        <v>10</v>
      </c>
      <c r="EC60" s="37">
        <v>11.9</v>
      </c>
      <c r="ED60" s="37">
        <v>11.7</v>
      </c>
      <c r="EE60" s="37">
        <v>11.5</v>
      </c>
      <c r="EF60" s="37">
        <v>11.4</v>
      </c>
      <c r="EG60" s="37">
        <v>11.2</v>
      </c>
      <c r="EH60" s="37">
        <v>11</v>
      </c>
      <c r="EI60" s="37">
        <v>10.9</v>
      </c>
      <c r="EJ60" s="37">
        <v>10.8</v>
      </c>
      <c r="EK60" s="37">
        <v>10.7</v>
      </c>
      <c r="EL60" s="37">
        <v>10.6</v>
      </c>
      <c r="EM60" s="37">
        <v>10.5</v>
      </c>
      <c r="EO60" s="37"/>
      <c r="EP60" s="21" t="s">
        <v>126</v>
      </c>
      <c r="EQ60" s="37">
        <v>0</v>
      </c>
      <c r="ER60" s="37">
        <v>0</v>
      </c>
      <c r="ES60" s="37">
        <v>0</v>
      </c>
      <c r="ET60" s="37">
        <v>0</v>
      </c>
      <c r="EU60" s="37">
        <v>0</v>
      </c>
      <c r="EV60" s="37">
        <v>0</v>
      </c>
      <c r="EW60" s="37">
        <v>2.1</v>
      </c>
      <c r="EX60" s="37">
        <v>4.4000000000000004</v>
      </c>
      <c r="EY60" s="37">
        <v>6.1</v>
      </c>
      <c r="EZ60" s="37">
        <v>9</v>
      </c>
      <c r="FA60" s="37">
        <v>10.5</v>
      </c>
      <c r="FB60" s="37">
        <v>10.4</v>
      </c>
      <c r="FC60" s="37">
        <v>10.4</v>
      </c>
      <c r="FD60" s="37">
        <v>10.3</v>
      </c>
      <c r="FE60" s="37">
        <v>10.199999999999999</v>
      </c>
      <c r="FF60" s="37">
        <v>10.199999999999999</v>
      </c>
      <c r="FG60" s="37">
        <v>10.1</v>
      </c>
      <c r="FH60" s="37">
        <v>10</v>
      </c>
      <c r="FI60" s="37">
        <v>9.8000000000000007</v>
      </c>
      <c r="FJ60" s="37">
        <v>9.6</v>
      </c>
      <c r="FK60" s="37">
        <v>9.5</v>
      </c>
    </row>
    <row r="61" spans="1:167" ht="14.5">
      <c r="A61" s="37"/>
      <c r="B61" s="21" t="s">
        <v>127</v>
      </c>
      <c r="C61" s="37">
        <v>0</v>
      </c>
      <c r="D61" s="37">
        <v>0</v>
      </c>
      <c r="E61" s="37">
        <v>0</v>
      </c>
      <c r="F61" s="37">
        <v>0</v>
      </c>
      <c r="G61" s="37">
        <v>0</v>
      </c>
      <c r="H61" s="37">
        <v>0</v>
      </c>
      <c r="I61" s="37">
        <v>0</v>
      </c>
      <c r="J61" s="37">
        <v>0</v>
      </c>
      <c r="K61" s="37">
        <v>0</v>
      </c>
      <c r="L61" s="37">
        <v>0</v>
      </c>
      <c r="M61" s="37">
        <v>0</v>
      </c>
      <c r="N61" s="37">
        <v>1.7</v>
      </c>
      <c r="O61" s="37">
        <v>3.2</v>
      </c>
      <c r="P61" s="37">
        <v>4.7</v>
      </c>
      <c r="Q61" s="37">
        <v>6</v>
      </c>
      <c r="R61" s="37">
        <v>7.3</v>
      </c>
      <c r="S61" s="37">
        <v>7.2</v>
      </c>
      <c r="T61" s="37">
        <v>7.2</v>
      </c>
      <c r="U61" s="37">
        <v>7.2</v>
      </c>
      <c r="V61" s="37">
        <v>7.1</v>
      </c>
      <c r="W61" s="37">
        <v>7.1</v>
      </c>
      <c r="Y61" s="37"/>
      <c r="Z61" s="21" t="s">
        <v>127</v>
      </c>
      <c r="AA61" s="37">
        <v>0</v>
      </c>
      <c r="AB61" s="37">
        <v>0</v>
      </c>
      <c r="AC61" s="37">
        <v>0</v>
      </c>
      <c r="AD61" s="37">
        <v>0</v>
      </c>
      <c r="AE61" s="37">
        <v>0</v>
      </c>
      <c r="AF61" s="37">
        <v>0</v>
      </c>
      <c r="AG61" s="37">
        <v>0</v>
      </c>
      <c r="AH61" s="37">
        <v>0</v>
      </c>
      <c r="AI61" s="37">
        <v>0</v>
      </c>
      <c r="AJ61" s="37">
        <v>0</v>
      </c>
      <c r="AK61" s="37">
        <v>0</v>
      </c>
      <c r="AL61" s="37">
        <v>1.2</v>
      </c>
      <c r="AM61" s="37">
        <v>2.2999999999999998</v>
      </c>
      <c r="AN61" s="37">
        <v>3.3</v>
      </c>
      <c r="AO61" s="37">
        <v>4.2</v>
      </c>
      <c r="AP61" s="37">
        <v>5</v>
      </c>
      <c r="AQ61" s="37">
        <v>5</v>
      </c>
      <c r="AR61" s="37">
        <v>4.9000000000000004</v>
      </c>
      <c r="AS61" s="37">
        <v>4.9000000000000004</v>
      </c>
      <c r="AT61" s="37">
        <v>4.9000000000000004</v>
      </c>
      <c r="AU61" s="37">
        <v>4.9000000000000004</v>
      </c>
      <c r="AW61" s="37"/>
      <c r="AX61" s="21" t="s">
        <v>127</v>
      </c>
      <c r="AY61" s="37">
        <v>0</v>
      </c>
      <c r="AZ61" s="37">
        <v>0</v>
      </c>
      <c r="BA61" s="37">
        <v>0</v>
      </c>
      <c r="BB61" s="37">
        <v>0</v>
      </c>
      <c r="BC61" s="37">
        <v>0</v>
      </c>
      <c r="BD61" s="37">
        <v>0</v>
      </c>
      <c r="BE61" s="37">
        <v>0</v>
      </c>
      <c r="BF61" s="37">
        <v>0</v>
      </c>
      <c r="BG61" s="37">
        <v>0</v>
      </c>
      <c r="BH61" s="37">
        <v>0</v>
      </c>
      <c r="BI61" s="37">
        <v>0</v>
      </c>
      <c r="BJ61" s="37">
        <v>0.6</v>
      </c>
      <c r="BK61" s="37">
        <v>1.3</v>
      </c>
      <c r="BL61" s="37">
        <v>2</v>
      </c>
      <c r="BM61" s="37">
        <v>2.8</v>
      </c>
      <c r="BN61" s="37">
        <v>3.4</v>
      </c>
      <c r="BO61" s="37">
        <v>3.4</v>
      </c>
      <c r="BP61" s="37">
        <v>3.4</v>
      </c>
      <c r="BQ61" s="37">
        <v>3.4</v>
      </c>
      <c r="BR61" s="37">
        <v>3.4</v>
      </c>
      <c r="BS61" s="37">
        <v>3.4</v>
      </c>
      <c r="BU61" s="37"/>
      <c r="BV61" s="21" t="s">
        <v>127</v>
      </c>
      <c r="BW61" s="37">
        <v>0</v>
      </c>
      <c r="BX61" s="37">
        <v>0</v>
      </c>
      <c r="BY61" s="37">
        <v>0</v>
      </c>
      <c r="BZ61" s="37">
        <v>0</v>
      </c>
      <c r="CA61" s="37">
        <v>0</v>
      </c>
      <c r="CB61" s="37">
        <v>0</v>
      </c>
      <c r="CC61" s="37">
        <v>0</v>
      </c>
      <c r="CD61" s="37">
        <v>0</v>
      </c>
      <c r="CE61" s="37">
        <v>0</v>
      </c>
      <c r="CF61" s="37">
        <v>0</v>
      </c>
      <c r="CG61" s="37">
        <v>0</v>
      </c>
      <c r="CH61" s="37">
        <v>1.7</v>
      </c>
      <c r="CI61" s="37">
        <v>3.3</v>
      </c>
      <c r="CJ61" s="37">
        <v>5</v>
      </c>
      <c r="CK61" s="37">
        <v>6.4</v>
      </c>
      <c r="CL61" s="37">
        <v>7.8</v>
      </c>
      <c r="CM61" s="37">
        <v>7.7</v>
      </c>
      <c r="CN61" s="37">
        <v>7.7</v>
      </c>
      <c r="CO61" s="37">
        <v>7.7</v>
      </c>
      <c r="CP61" s="37">
        <v>7.6</v>
      </c>
      <c r="CQ61" s="37">
        <v>7.6</v>
      </c>
      <c r="CS61" s="37"/>
      <c r="CT61" s="21" t="s">
        <v>127</v>
      </c>
      <c r="CU61" s="37">
        <v>0</v>
      </c>
      <c r="CV61" s="37">
        <v>0</v>
      </c>
      <c r="CW61" s="37">
        <v>0</v>
      </c>
      <c r="CX61" s="37">
        <v>0</v>
      </c>
      <c r="CY61" s="37">
        <v>0</v>
      </c>
      <c r="CZ61" s="37">
        <v>0</v>
      </c>
      <c r="DA61" s="37">
        <v>0</v>
      </c>
      <c r="DB61" s="37">
        <v>0</v>
      </c>
      <c r="DC61" s="37">
        <v>0</v>
      </c>
      <c r="DD61" s="37">
        <v>0</v>
      </c>
      <c r="DE61" s="37">
        <v>0</v>
      </c>
      <c r="DF61" s="37">
        <v>2.1</v>
      </c>
      <c r="DG61" s="37">
        <v>4.2</v>
      </c>
      <c r="DH61" s="37">
        <v>6.3</v>
      </c>
      <c r="DI61" s="37">
        <v>8.3000000000000007</v>
      </c>
      <c r="DJ61" s="37">
        <v>10.1</v>
      </c>
      <c r="DK61" s="37">
        <v>10</v>
      </c>
      <c r="DL61" s="37">
        <v>10</v>
      </c>
      <c r="DM61" s="37">
        <v>9.9</v>
      </c>
      <c r="DN61" s="37">
        <v>9.9</v>
      </c>
      <c r="DO61" s="37">
        <v>9.9</v>
      </c>
      <c r="DQ61" s="37"/>
      <c r="DR61" s="21" t="s">
        <v>127</v>
      </c>
      <c r="DS61" s="37">
        <v>0</v>
      </c>
      <c r="DT61" s="37">
        <v>0</v>
      </c>
      <c r="DU61" s="37">
        <v>0</v>
      </c>
      <c r="DV61" s="37">
        <v>0</v>
      </c>
      <c r="DW61" s="37">
        <v>0</v>
      </c>
      <c r="DX61" s="37">
        <v>0</v>
      </c>
      <c r="DY61" s="37">
        <v>0</v>
      </c>
      <c r="DZ61" s="37">
        <v>0</v>
      </c>
      <c r="EA61" s="37">
        <v>0</v>
      </c>
      <c r="EB61" s="37">
        <v>0</v>
      </c>
      <c r="EC61" s="37">
        <v>0</v>
      </c>
      <c r="ED61" s="37">
        <v>1.7</v>
      </c>
      <c r="EE61" s="37">
        <v>3.3</v>
      </c>
      <c r="EF61" s="37">
        <v>5.0999999999999996</v>
      </c>
      <c r="EG61" s="37">
        <v>6.8</v>
      </c>
      <c r="EH61" s="37">
        <v>8.5</v>
      </c>
      <c r="EI61" s="37">
        <v>8.4</v>
      </c>
      <c r="EJ61" s="37">
        <v>8.4</v>
      </c>
      <c r="EK61" s="37">
        <v>8.3000000000000007</v>
      </c>
      <c r="EL61" s="37">
        <v>8.1999999999999993</v>
      </c>
      <c r="EM61" s="37">
        <v>8.1</v>
      </c>
      <c r="EO61" s="37"/>
      <c r="EP61" s="21" t="s">
        <v>127</v>
      </c>
      <c r="EQ61" s="37">
        <v>0</v>
      </c>
      <c r="ER61" s="37">
        <v>0</v>
      </c>
      <c r="ES61" s="37">
        <v>0</v>
      </c>
      <c r="ET61" s="37">
        <v>0</v>
      </c>
      <c r="EU61" s="37">
        <v>0</v>
      </c>
      <c r="EV61" s="37">
        <v>0</v>
      </c>
      <c r="EW61" s="37">
        <v>0</v>
      </c>
      <c r="EX61" s="37">
        <v>0</v>
      </c>
      <c r="EY61" s="37">
        <v>0</v>
      </c>
      <c r="EZ61" s="37">
        <v>0</v>
      </c>
      <c r="FA61" s="37">
        <v>0</v>
      </c>
      <c r="FB61" s="37">
        <v>1.4</v>
      </c>
      <c r="FC61" s="37">
        <v>2.7</v>
      </c>
      <c r="FD61" s="37">
        <v>4</v>
      </c>
      <c r="FE61" s="37">
        <v>5.2</v>
      </c>
      <c r="FF61" s="37">
        <v>6.4</v>
      </c>
      <c r="FG61" s="37">
        <v>6.4</v>
      </c>
      <c r="FH61" s="37">
        <v>6.3</v>
      </c>
      <c r="FI61" s="37">
        <v>6.2</v>
      </c>
      <c r="FJ61" s="37">
        <v>6.1</v>
      </c>
      <c r="FK61" s="37">
        <v>6</v>
      </c>
    </row>
    <row r="62" spans="1:167" ht="14.5">
      <c r="A62" s="37"/>
      <c r="B62" s="21" t="s">
        <v>128</v>
      </c>
      <c r="C62" s="37">
        <v>0</v>
      </c>
      <c r="D62" s="37">
        <v>0</v>
      </c>
      <c r="E62" s="37">
        <v>0</v>
      </c>
      <c r="F62" s="37">
        <v>0</v>
      </c>
      <c r="G62" s="37">
        <v>0</v>
      </c>
      <c r="H62" s="37">
        <v>0</v>
      </c>
      <c r="I62" s="37">
        <v>0</v>
      </c>
      <c r="J62" s="37">
        <v>0</v>
      </c>
      <c r="K62" s="37">
        <v>0</v>
      </c>
      <c r="L62" s="37">
        <v>0</v>
      </c>
      <c r="M62" s="37">
        <v>0</v>
      </c>
      <c r="N62" s="37">
        <v>0</v>
      </c>
      <c r="O62" s="37">
        <v>0</v>
      </c>
      <c r="P62" s="37">
        <v>0</v>
      </c>
      <c r="Q62" s="37">
        <v>0</v>
      </c>
      <c r="R62" s="37">
        <v>0</v>
      </c>
      <c r="S62" s="37">
        <v>1.3</v>
      </c>
      <c r="T62" s="37">
        <v>2.5</v>
      </c>
      <c r="U62" s="37">
        <v>3.9</v>
      </c>
      <c r="V62" s="37">
        <v>5.3</v>
      </c>
      <c r="W62" s="37">
        <v>6.5</v>
      </c>
      <c r="Y62" s="37"/>
      <c r="Z62" s="21" t="s">
        <v>128</v>
      </c>
      <c r="AA62" s="37">
        <v>0</v>
      </c>
      <c r="AB62" s="37">
        <v>0</v>
      </c>
      <c r="AC62" s="37">
        <v>0</v>
      </c>
      <c r="AD62" s="37">
        <v>0</v>
      </c>
      <c r="AE62" s="37">
        <v>0</v>
      </c>
      <c r="AF62" s="37">
        <v>0</v>
      </c>
      <c r="AG62" s="37">
        <v>0</v>
      </c>
      <c r="AH62" s="37">
        <v>0</v>
      </c>
      <c r="AI62" s="37">
        <v>0</v>
      </c>
      <c r="AJ62" s="37">
        <v>0</v>
      </c>
      <c r="AK62" s="37">
        <v>0</v>
      </c>
      <c r="AL62" s="37">
        <v>0</v>
      </c>
      <c r="AM62" s="37">
        <v>0</v>
      </c>
      <c r="AN62" s="37">
        <v>0</v>
      </c>
      <c r="AO62" s="37">
        <v>0</v>
      </c>
      <c r="AP62" s="37">
        <v>0</v>
      </c>
      <c r="AQ62" s="37">
        <v>0.8</v>
      </c>
      <c r="AR62" s="37">
        <v>1.6</v>
      </c>
      <c r="AS62" s="37">
        <v>2.2999999999999998</v>
      </c>
      <c r="AT62" s="37">
        <v>3</v>
      </c>
      <c r="AU62" s="37">
        <v>3.7</v>
      </c>
      <c r="AW62" s="37"/>
      <c r="AX62" s="21" t="s">
        <v>128</v>
      </c>
      <c r="AY62" s="37">
        <v>0</v>
      </c>
      <c r="AZ62" s="37">
        <v>0</v>
      </c>
      <c r="BA62" s="37">
        <v>0</v>
      </c>
      <c r="BB62" s="37">
        <v>0</v>
      </c>
      <c r="BC62" s="37">
        <v>0</v>
      </c>
      <c r="BD62" s="37">
        <v>0</v>
      </c>
      <c r="BE62" s="37">
        <v>0</v>
      </c>
      <c r="BF62" s="37">
        <v>0</v>
      </c>
      <c r="BG62" s="37">
        <v>0</v>
      </c>
      <c r="BH62" s="37">
        <v>0</v>
      </c>
      <c r="BI62" s="37">
        <v>0</v>
      </c>
      <c r="BJ62" s="37">
        <v>0</v>
      </c>
      <c r="BK62" s="37">
        <v>0</v>
      </c>
      <c r="BL62" s="37">
        <v>0</v>
      </c>
      <c r="BM62" s="37">
        <v>0</v>
      </c>
      <c r="BN62" s="37">
        <v>0</v>
      </c>
      <c r="BO62" s="37">
        <v>0.7</v>
      </c>
      <c r="BP62" s="37">
        <v>1.5</v>
      </c>
      <c r="BQ62" s="37">
        <v>2.2000000000000002</v>
      </c>
      <c r="BR62" s="37">
        <v>2.8</v>
      </c>
      <c r="BS62" s="37">
        <v>3.3</v>
      </c>
      <c r="BU62" s="37"/>
      <c r="BV62" s="21" t="s">
        <v>128</v>
      </c>
      <c r="BW62" s="37">
        <v>0</v>
      </c>
      <c r="BX62" s="37">
        <v>0</v>
      </c>
      <c r="BY62" s="37">
        <v>0</v>
      </c>
      <c r="BZ62" s="37">
        <v>0</v>
      </c>
      <c r="CA62" s="37">
        <v>0</v>
      </c>
      <c r="CB62" s="37">
        <v>0</v>
      </c>
      <c r="CC62" s="37">
        <v>0</v>
      </c>
      <c r="CD62" s="37">
        <v>0</v>
      </c>
      <c r="CE62" s="37">
        <v>0</v>
      </c>
      <c r="CF62" s="37">
        <v>0</v>
      </c>
      <c r="CG62" s="37">
        <v>0</v>
      </c>
      <c r="CH62" s="37">
        <v>0</v>
      </c>
      <c r="CI62" s="37">
        <v>0</v>
      </c>
      <c r="CJ62" s="37">
        <v>0</v>
      </c>
      <c r="CK62" s="37">
        <v>0</v>
      </c>
      <c r="CL62" s="37">
        <v>0</v>
      </c>
      <c r="CM62" s="37">
        <v>1.3</v>
      </c>
      <c r="CN62" s="37">
        <v>2.6</v>
      </c>
      <c r="CO62" s="37">
        <v>4</v>
      </c>
      <c r="CP62" s="37">
        <v>5.2</v>
      </c>
      <c r="CQ62" s="37">
        <v>6.4</v>
      </c>
      <c r="CS62" s="37"/>
      <c r="CT62" s="21" t="s">
        <v>128</v>
      </c>
      <c r="CU62" s="37">
        <v>0</v>
      </c>
      <c r="CV62" s="37">
        <v>0</v>
      </c>
      <c r="CW62" s="37">
        <v>0</v>
      </c>
      <c r="CX62" s="37">
        <v>0</v>
      </c>
      <c r="CY62" s="37">
        <v>0</v>
      </c>
      <c r="CZ62" s="37">
        <v>0</v>
      </c>
      <c r="DA62" s="37">
        <v>0</v>
      </c>
      <c r="DB62" s="37">
        <v>0</v>
      </c>
      <c r="DC62" s="37">
        <v>0</v>
      </c>
      <c r="DD62" s="37">
        <v>0</v>
      </c>
      <c r="DE62" s="37">
        <v>0</v>
      </c>
      <c r="DF62" s="37">
        <v>0</v>
      </c>
      <c r="DG62" s="37">
        <v>0</v>
      </c>
      <c r="DH62" s="37">
        <v>0</v>
      </c>
      <c r="DI62" s="37">
        <v>0</v>
      </c>
      <c r="DJ62" s="37">
        <v>0</v>
      </c>
      <c r="DK62" s="37">
        <v>1.6</v>
      </c>
      <c r="DL62" s="37">
        <v>3.2</v>
      </c>
      <c r="DM62" s="37">
        <v>4.5999999999999996</v>
      </c>
      <c r="DN62" s="37">
        <v>5.8</v>
      </c>
      <c r="DO62" s="37">
        <v>7</v>
      </c>
      <c r="DQ62" s="37"/>
      <c r="DR62" s="21" t="s">
        <v>128</v>
      </c>
      <c r="DS62" s="37">
        <v>0</v>
      </c>
      <c r="DT62" s="37">
        <v>0</v>
      </c>
      <c r="DU62" s="37">
        <v>0</v>
      </c>
      <c r="DV62" s="37">
        <v>0</v>
      </c>
      <c r="DW62" s="37">
        <v>0</v>
      </c>
      <c r="DX62" s="37">
        <v>0</v>
      </c>
      <c r="DY62" s="37">
        <v>0</v>
      </c>
      <c r="DZ62" s="37">
        <v>0</v>
      </c>
      <c r="EA62" s="37">
        <v>0</v>
      </c>
      <c r="EB62" s="37">
        <v>0</v>
      </c>
      <c r="EC62" s="37">
        <v>0</v>
      </c>
      <c r="ED62" s="37">
        <v>0</v>
      </c>
      <c r="EE62" s="37">
        <v>0</v>
      </c>
      <c r="EF62" s="37">
        <v>0</v>
      </c>
      <c r="EG62" s="37">
        <v>0</v>
      </c>
      <c r="EH62" s="37">
        <v>0</v>
      </c>
      <c r="EI62" s="37">
        <v>1.3</v>
      </c>
      <c r="EJ62" s="37">
        <v>2.5</v>
      </c>
      <c r="EK62" s="37">
        <v>3.8</v>
      </c>
      <c r="EL62" s="37">
        <v>4.9000000000000004</v>
      </c>
      <c r="EM62" s="37">
        <v>5.9</v>
      </c>
      <c r="EO62" s="37"/>
      <c r="EP62" s="21" t="s">
        <v>128</v>
      </c>
      <c r="EQ62" s="37">
        <v>0</v>
      </c>
      <c r="ER62" s="37">
        <v>0</v>
      </c>
      <c r="ES62" s="37">
        <v>0</v>
      </c>
      <c r="ET62" s="37">
        <v>0</v>
      </c>
      <c r="EU62" s="37">
        <v>0</v>
      </c>
      <c r="EV62" s="37">
        <v>0</v>
      </c>
      <c r="EW62" s="37">
        <v>0</v>
      </c>
      <c r="EX62" s="37">
        <v>0</v>
      </c>
      <c r="EY62" s="37">
        <v>0</v>
      </c>
      <c r="EZ62" s="37">
        <v>0</v>
      </c>
      <c r="FA62" s="37">
        <v>0</v>
      </c>
      <c r="FB62" s="37">
        <v>0</v>
      </c>
      <c r="FC62" s="37">
        <v>0</v>
      </c>
      <c r="FD62" s="37">
        <v>0</v>
      </c>
      <c r="FE62" s="37">
        <v>0</v>
      </c>
      <c r="FF62" s="37">
        <v>0</v>
      </c>
      <c r="FG62" s="37">
        <v>1.3</v>
      </c>
      <c r="FH62" s="37">
        <v>3.5</v>
      </c>
      <c r="FI62" s="37">
        <v>5.5</v>
      </c>
      <c r="FJ62" s="37">
        <v>7.5</v>
      </c>
      <c r="FK62" s="37">
        <v>9.1</v>
      </c>
    </row>
    <row r="63" spans="1:167" ht="14.5">
      <c r="A63" s="206"/>
      <c r="B63" s="206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206"/>
      <c r="Z63" s="206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206"/>
      <c r="AX63" s="206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206"/>
      <c r="BV63" s="206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206"/>
      <c r="CT63" s="206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206"/>
      <c r="DR63" s="206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206"/>
      <c r="EP63" s="206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4.5">
      <c r="A64" s="206"/>
      <c r="B64" s="206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206"/>
      <c r="Z64" s="206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206"/>
      <c r="AX64" s="206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206"/>
      <c r="BV64" s="206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206"/>
      <c r="CT64" s="206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206"/>
      <c r="DR64" s="206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206"/>
      <c r="EP64" s="206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4.5">
      <c r="A65" s="206"/>
      <c r="B65" s="206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206"/>
      <c r="Z65" s="206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206"/>
      <c r="AX65" s="206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206"/>
      <c r="BV65" s="206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206"/>
      <c r="CT65" s="206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206"/>
      <c r="DR65" s="206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206"/>
      <c r="EP65" s="206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4.5">
      <c r="A66" s="206"/>
      <c r="B66" s="206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206"/>
      <c r="Z66" s="206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206"/>
      <c r="AX66" s="206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206"/>
      <c r="BV66" s="206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206"/>
      <c r="CT66" s="206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206"/>
      <c r="DR66" s="206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206"/>
      <c r="EP66" s="206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4.5">
      <c r="A67" s="206"/>
      <c r="B67" s="206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206"/>
      <c r="Z67" s="206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206"/>
      <c r="AX67" s="206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206"/>
      <c r="BV67" s="206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206"/>
      <c r="CT67" s="206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206"/>
      <c r="DR67" s="206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206"/>
      <c r="EP67" s="206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4.5">
      <c r="A68" s="206"/>
      <c r="B68" s="206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206"/>
      <c r="Z68" s="206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206"/>
      <c r="AX68" s="206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206"/>
      <c r="BV68" s="206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206"/>
      <c r="CT68" s="206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206"/>
      <c r="DR68" s="206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206"/>
      <c r="EP68" s="206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4.5">
      <c r="A69" s="206"/>
      <c r="B69" s="206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206"/>
      <c r="Z69" s="206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206"/>
      <c r="AX69" s="206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206"/>
      <c r="BV69" s="206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206"/>
      <c r="CT69" s="206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206"/>
      <c r="DR69" s="206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206"/>
      <c r="EP69" s="206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4.5">
      <c r="A70" s="206"/>
      <c r="B70" s="206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206"/>
      <c r="Z70" s="206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206"/>
      <c r="AX70" s="206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206"/>
      <c r="BV70" s="206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206"/>
      <c r="CT70" s="206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206"/>
      <c r="DR70" s="206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206"/>
      <c r="EP70" s="206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4.5">
      <c r="A71" s="206"/>
      <c r="B71" s="206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206"/>
      <c r="Z71" s="206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206"/>
      <c r="AX71" s="206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206"/>
      <c r="BV71" s="206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206"/>
      <c r="CT71" s="206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206"/>
      <c r="DR71" s="206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206"/>
      <c r="EP71" s="206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4.5">
      <c r="A72" s="206"/>
      <c r="B72" s="206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206"/>
      <c r="Z72" s="206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206"/>
      <c r="AX72" s="206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206"/>
      <c r="BV72" s="206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206"/>
      <c r="CT72" s="206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206"/>
      <c r="DR72" s="206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206"/>
      <c r="EP72" s="206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4.5">
      <c r="A73" s="206"/>
      <c r="B73" s="206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206"/>
      <c r="Z73" s="206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206"/>
      <c r="AX73" s="206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206"/>
      <c r="BV73" s="206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206"/>
      <c r="CT73" s="206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206"/>
      <c r="DR73" s="206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206"/>
      <c r="EP73" s="206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4.5">
      <c r="A74" s="206"/>
      <c r="B74" s="206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206"/>
      <c r="Z74" s="206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206"/>
      <c r="AX74" s="206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206"/>
      <c r="BV74" s="206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206"/>
      <c r="CT74" s="206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206"/>
      <c r="DR74" s="206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206"/>
      <c r="EP74" s="206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4.5">
      <c r="A75" s="206"/>
      <c r="B75" s="206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Y75" s="206"/>
      <c r="Z75" s="206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W75" s="206"/>
      <c r="AX75" s="206"/>
      <c r="AY75" s="37"/>
      <c r="AZ75" s="37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7"/>
      <c r="BP75" s="37"/>
      <c r="BQ75" s="37"/>
      <c r="BR75" s="37"/>
      <c r="BS75" s="37"/>
      <c r="BU75" s="206"/>
      <c r="BV75" s="206"/>
      <c r="BW75" s="37"/>
      <c r="BX75" s="37"/>
      <c r="BY75" s="37"/>
      <c r="BZ75" s="37"/>
      <c r="CA75" s="37"/>
      <c r="CB75" s="37"/>
      <c r="CC75" s="37"/>
      <c r="CD75" s="37"/>
      <c r="CE75" s="37"/>
      <c r="CF75" s="37"/>
      <c r="CG75" s="37"/>
      <c r="CH75" s="37"/>
      <c r="CI75" s="37"/>
      <c r="CJ75" s="37"/>
      <c r="CK75" s="37"/>
      <c r="CL75" s="37"/>
      <c r="CM75" s="37"/>
      <c r="CN75" s="37"/>
      <c r="CO75" s="37"/>
      <c r="CP75" s="37"/>
      <c r="CQ75" s="37"/>
      <c r="CS75" s="206"/>
      <c r="CT75" s="206"/>
      <c r="CU75" s="37"/>
      <c r="CV75" s="37"/>
      <c r="CW75" s="37"/>
      <c r="CX75" s="37"/>
      <c r="CY75" s="37"/>
      <c r="CZ75" s="37"/>
      <c r="DA75" s="37"/>
      <c r="DB75" s="37"/>
      <c r="DC75" s="37"/>
      <c r="DD75" s="37"/>
      <c r="DE75" s="37"/>
      <c r="DF75" s="37"/>
      <c r="DG75" s="37"/>
      <c r="DH75" s="37"/>
      <c r="DI75" s="37"/>
      <c r="DJ75" s="37"/>
      <c r="DK75" s="37"/>
      <c r="DL75" s="37"/>
      <c r="DM75" s="37"/>
      <c r="DN75" s="37"/>
      <c r="DO75" s="37"/>
      <c r="DQ75" s="206"/>
      <c r="DR75" s="206"/>
      <c r="DS75" s="37"/>
      <c r="DT75" s="37"/>
      <c r="DU75" s="37"/>
      <c r="DV75" s="37"/>
      <c r="DW75" s="37"/>
      <c r="DX75" s="37"/>
      <c r="DY75" s="37"/>
      <c r="DZ75" s="37"/>
      <c r="EA75" s="37"/>
      <c r="EB75" s="37"/>
      <c r="EC75" s="37"/>
      <c r="ED75" s="37"/>
      <c r="EE75" s="37"/>
      <c r="EF75" s="37"/>
      <c r="EG75" s="37"/>
      <c r="EH75" s="37"/>
      <c r="EI75" s="37"/>
      <c r="EJ75" s="37"/>
      <c r="EK75" s="37"/>
      <c r="EL75" s="37"/>
      <c r="EM75" s="37"/>
      <c r="EO75" s="206"/>
      <c r="EP75" s="206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4.5">
      <c r="A76" s="206"/>
      <c r="B76" s="206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Y76" s="206"/>
      <c r="Z76" s="206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W76" s="206"/>
      <c r="AX76" s="206"/>
      <c r="AY76" s="37"/>
      <c r="AZ76" s="37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7"/>
      <c r="BP76" s="37"/>
      <c r="BQ76" s="37"/>
      <c r="BR76" s="37"/>
      <c r="BS76" s="37"/>
      <c r="BU76" s="206"/>
      <c r="BV76" s="206"/>
      <c r="BW76" s="37"/>
      <c r="BX76" s="37"/>
      <c r="BY76" s="37"/>
      <c r="BZ76" s="37"/>
      <c r="CA76" s="37"/>
      <c r="CB76" s="37"/>
      <c r="CC76" s="37"/>
      <c r="CD76" s="37"/>
      <c r="CE76" s="37"/>
      <c r="CF76" s="37"/>
      <c r="CG76" s="37"/>
      <c r="CH76" s="37"/>
      <c r="CI76" s="37"/>
      <c r="CJ76" s="37"/>
      <c r="CK76" s="37"/>
      <c r="CL76" s="37"/>
      <c r="CM76" s="37"/>
      <c r="CN76" s="37"/>
      <c r="CO76" s="37"/>
      <c r="CP76" s="37"/>
      <c r="CQ76" s="37"/>
      <c r="CS76" s="206"/>
      <c r="CT76" s="206"/>
      <c r="CU76" s="37"/>
      <c r="CV76" s="37"/>
      <c r="CW76" s="37"/>
      <c r="CX76" s="37"/>
      <c r="CY76" s="37"/>
      <c r="CZ76" s="37"/>
      <c r="DA76" s="37"/>
      <c r="DB76" s="37"/>
      <c r="DC76" s="37"/>
      <c r="DD76" s="37"/>
      <c r="DE76" s="37"/>
      <c r="DF76" s="37"/>
      <c r="DG76" s="37"/>
      <c r="DH76" s="37"/>
      <c r="DI76" s="37"/>
      <c r="DJ76" s="37"/>
      <c r="DK76" s="37"/>
      <c r="DL76" s="37"/>
      <c r="DM76" s="37"/>
      <c r="DN76" s="37"/>
      <c r="DO76" s="37"/>
      <c r="DQ76" s="206"/>
      <c r="DR76" s="206"/>
      <c r="DS76" s="37"/>
      <c r="DT76" s="37"/>
      <c r="DU76" s="37"/>
      <c r="DV76" s="37"/>
      <c r="DW76" s="37"/>
      <c r="DX76" s="37"/>
      <c r="DY76" s="37"/>
      <c r="DZ76" s="37"/>
      <c r="EA76" s="37"/>
      <c r="EB76" s="37"/>
      <c r="EC76" s="37"/>
      <c r="ED76" s="37"/>
      <c r="EE76" s="37"/>
      <c r="EF76" s="37"/>
      <c r="EG76" s="37"/>
      <c r="EH76" s="37"/>
      <c r="EI76" s="37"/>
      <c r="EJ76" s="37"/>
      <c r="EK76" s="37"/>
      <c r="EL76" s="37"/>
      <c r="EM76" s="37"/>
      <c r="EO76" s="206"/>
      <c r="EP76" s="206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4.5">
      <c r="A77" s="206"/>
      <c r="B77" s="206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Y77" s="206"/>
      <c r="Z77" s="206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W77" s="206"/>
      <c r="AX77" s="206"/>
      <c r="AY77" s="37"/>
      <c r="AZ77" s="37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7"/>
      <c r="BP77" s="37"/>
      <c r="BQ77" s="37"/>
      <c r="BR77" s="37"/>
      <c r="BS77" s="37"/>
      <c r="BU77" s="206"/>
      <c r="BV77" s="206"/>
      <c r="BW77" s="37"/>
      <c r="BX77" s="37"/>
      <c r="BY77" s="37"/>
      <c r="BZ77" s="37"/>
      <c r="CA77" s="37"/>
      <c r="CB77" s="37"/>
      <c r="CC77" s="37"/>
      <c r="CD77" s="37"/>
      <c r="CE77" s="37"/>
      <c r="CF77" s="37"/>
      <c r="CG77" s="37"/>
      <c r="CH77" s="37"/>
      <c r="CI77" s="37"/>
      <c r="CJ77" s="37"/>
      <c r="CK77" s="37"/>
      <c r="CL77" s="37"/>
      <c r="CM77" s="37"/>
      <c r="CN77" s="37"/>
      <c r="CO77" s="37"/>
      <c r="CP77" s="37"/>
      <c r="CQ77" s="37"/>
      <c r="CS77" s="206"/>
      <c r="CT77" s="206"/>
      <c r="CU77" s="37"/>
      <c r="CV77" s="37"/>
      <c r="CW77" s="37"/>
      <c r="CX77" s="37"/>
      <c r="CY77" s="37"/>
      <c r="CZ77" s="37"/>
      <c r="DA77" s="37"/>
      <c r="DB77" s="37"/>
      <c r="DC77" s="37"/>
      <c r="DD77" s="37"/>
      <c r="DE77" s="37"/>
      <c r="DF77" s="37"/>
      <c r="DG77" s="37"/>
      <c r="DH77" s="37"/>
      <c r="DI77" s="37"/>
      <c r="DJ77" s="37"/>
      <c r="DK77" s="37"/>
      <c r="DL77" s="37"/>
      <c r="DM77" s="37"/>
      <c r="DN77" s="37"/>
      <c r="DO77" s="37"/>
      <c r="DQ77" s="206"/>
      <c r="DR77" s="206"/>
      <c r="DS77" s="37"/>
      <c r="DT77" s="37"/>
      <c r="DU77" s="37"/>
      <c r="DV77" s="37"/>
      <c r="DW77" s="37"/>
      <c r="DX77" s="37"/>
      <c r="DY77" s="37"/>
      <c r="DZ77" s="37"/>
      <c r="EA77" s="37"/>
      <c r="EB77" s="37"/>
      <c r="EC77" s="37"/>
      <c r="ED77" s="37"/>
      <c r="EE77" s="37"/>
      <c r="EF77" s="37"/>
      <c r="EG77" s="37"/>
      <c r="EH77" s="37"/>
      <c r="EI77" s="37"/>
      <c r="EJ77" s="37"/>
      <c r="EK77" s="37"/>
      <c r="EL77" s="37"/>
      <c r="EM77" s="37"/>
      <c r="EO77" s="206"/>
      <c r="EP77" s="206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4.5">
      <c r="A78" s="206"/>
      <c r="B78" s="206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Y78" s="206"/>
      <c r="Z78" s="206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W78" s="206"/>
      <c r="AX78" s="206"/>
      <c r="AY78" s="37"/>
      <c r="AZ78" s="37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7"/>
      <c r="BP78" s="37"/>
      <c r="BQ78" s="37"/>
      <c r="BR78" s="37"/>
      <c r="BS78" s="37"/>
      <c r="BU78" s="206"/>
      <c r="BV78" s="206"/>
      <c r="BW78" s="37"/>
      <c r="BX78" s="37"/>
      <c r="BY78" s="37"/>
      <c r="BZ78" s="37"/>
      <c r="CA78" s="37"/>
      <c r="CB78" s="37"/>
      <c r="CC78" s="37"/>
      <c r="CD78" s="37"/>
      <c r="CE78" s="37"/>
      <c r="CF78" s="37"/>
      <c r="CG78" s="37"/>
      <c r="CH78" s="37"/>
      <c r="CI78" s="37"/>
      <c r="CJ78" s="37"/>
      <c r="CK78" s="37"/>
      <c r="CL78" s="37"/>
      <c r="CM78" s="37"/>
      <c r="CN78" s="37"/>
      <c r="CO78" s="37"/>
      <c r="CP78" s="37"/>
      <c r="CQ78" s="37"/>
      <c r="CS78" s="206"/>
      <c r="CT78" s="206"/>
      <c r="CU78" s="37"/>
      <c r="CV78" s="37"/>
      <c r="CW78" s="37"/>
      <c r="CX78" s="37"/>
      <c r="CY78" s="37"/>
      <c r="CZ78" s="37"/>
      <c r="DA78" s="37"/>
      <c r="DB78" s="37"/>
      <c r="DC78" s="37"/>
      <c r="DD78" s="37"/>
      <c r="DE78" s="37"/>
      <c r="DF78" s="37"/>
      <c r="DG78" s="37"/>
      <c r="DH78" s="37"/>
      <c r="DI78" s="37"/>
      <c r="DJ78" s="37"/>
      <c r="DK78" s="37"/>
      <c r="DL78" s="37"/>
      <c r="DM78" s="37"/>
      <c r="DN78" s="37"/>
      <c r="DO78" s="37"/>
      <c r="DQ78" s="206"/>
      <c r="DR78" s="206"/>
      <c r="DS78" s="37"/>
      <c r="DT78" s="37"/>
      <c r="DU78" s="37"/>
      <c r="DV78" s="37"/>
      <c r="DW78" s="37"/>
      <c r="DX78" s="37"/>
      <c r="DY78" s="37"/>
      <c r="DZ78" s="37"/>
      <c r="EA78" s="37"/>
      <c r="EB78" s="37"/>
      <c r="EC78" s="37"/>
      <c r="ED78" s="37"/>
      <c r="EE78" s="37"/>
      <c r="EF78" s="37"/>
      <c r="EG78" s="37"/>
      <c r="EH78" s="37"/>
      <c r="EI78" s="37"/>
      <c r="EJ78" s="37"/>
      <c r="EK78" s="37"/>
      <c r="EL78" s="37"/>
      <c r="EM78" s="37"/>
      <c r="EO78" s="206"/>
      <c r="EP78" s="206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4.5">
      <c r="A79" s="206"/>
      <c r="B79" s="206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Y79" s="206"/>
      <c r="Z79" s="206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W79" s="206"/>
      <c r="AX79" s="206"/>
      <c r="AY79" s="37"/>
      <c r="AZ79" s="37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7"/>
      <c r="BP79" s="37"/>
      <c r="BQ79" s="37"/>
      <c r="BR79" s="37"/>
      <c r="BS79" s="37"/>
      <c r="BU79" s="206"/>
      <c r="BV79" s="206"/>
      <c r="BW79" s="37"/>
      <c r="BX79" s="37"/>
      <c r="BY79" s="37"/>
      <c r="BZ79" s="37"/>
      <c r="CA79" s="37"/>
      <c r="CB79" s="37"/>
      <c r="CC79" s="37"/>
      <c r="CD79" s="37"/>
      <c r="CE79" s="37"/>
      <c r="CF79" s="37"/>
      <c r="CG79" s="37"/>
      <c r="CH79" s="37"/>
      <c r="CI79" s="37"/>
      <c r="CJ79" s="37"/>
      <c r="CK79" s="37"/>
      <c r="CL79" s="37"/>
      <c r="CM79" s="37"/>
      <c r="CN79" s="37"/>
      <c r="CO79" s="37"/>
      <c r="CP79" s="37"/>
      <c r="CQ79" s="37"/>
      <c r="CS79" s="206"/>
      <c r="CT79" s="206"/>
      <c r="CU79" s="37"/>
      <c r="CV79" s="37"/>
      <c r="CW79" s="37"/>
      <c r="CX79" s="37"/>
      <c r="CY79" s="37"/>
      <c r="CZ79" s="37"/>
      <c r="DA79" s="37"/>
      <c r="DB79" s="37"/>
      <c r="DC79" s="37"/>
      <c r="DD79" s="37"/>
      <c r="DE79" s="37"/>
      <c r="DF79" s="37"/>
      <c r="DG79" s="37"/>
      <c r="DH79" s="37"/>
      <c r="DI79" s="37"/>
      <c r="DJ79" s="37"/>
      <c r="DK79" s="37"/>
      <c r="DL79" s="37"/>
      <c r="DM79" s="37"/>
      <c r="DN79" s="37"/>
      <c r="DO79" s="37"/>
      <c r="DQ79" s="206"/>
      <c r="DR79" s="206"/>
      <c r="DS79" s="37"/>
      <c r="DT79" s="37"/>
      <c r="DU79" s="37"/>
      <c r="DV79" s="37"/>
      <c r="DW79" s="37"/>
      <c r="DX79" s="37"/>
      <c r="DY79" s="37"/>
      <c r="DZ79" s="37"/>
      <c r="EA79" s="37"/>
      <c r="EB79" s="37"/>
      <c r="EC79" s="37"/>
      <c r="ED79" s="37"/>
      <c r="EE79" s="37"/>
      <c r="EF79" s="37"/>
      <c r="EG79" s="37"/>
      <c r="EH79" s="37"/>
      <c r="EI79" s="37"/>
      <c r="EJ79" s="37"/>
      <c r="EK79" s="37"/>
      <c r="EL79" s="37"/>
      <c r="EM79" s="37"/>
      <c r="EO79" s="206"/>
      <c r="EP79" s="206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4.5">
      <c r="A80" s="206"/>
      <c r="B80" s="206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Y80" s="206"/>
      <c r="Z80" s="206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W80" s="206"/>
      <c r="AX80" s="206"/>
      <c r="AY80" s="37"/>
      <c r="AZ80" s="37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7"/>
      <c r="BP80" s="37"/>
      <c r="BQ80" s="37"/>
      <c r="BR80" s="37"/>
      <c r="BS80" s="37"/>
      <c r="BU80" s="206"/>
      <c r="BV80" s="206"/>
      <c r="BW80" s="37"/>
      <c r="BX80" s="37"/>
      <c r="BY80" s="37"/>
      <c r="BZ80" s="37"/>
      <c r="CA80" s="37"/>
      <c r="CB80" s="37"/>
      <c r="CC80" s="37"/>
      <c r="CD80" s="37"/>
      <c r="CE80" s="37"/>
      <c r="CF80" s="37"/>
      <c r="CG80" s="37"/>
      <c r="CH80" s="37"/>
      <c r="CI80" s="37"/>
      <c r="CJ80" s="37"/>
      <c r="CK80" s="37"/>
      <c r="CL80" s="37"/>
      <c r="CM80" s="37"/>
      <c r="CN80" s="37"/>
      <c r="CO80" s="37"/>
      <c r="CP80" s="37"/>
      <c r="CQ80" s="37"/>
      <c r="CS80" s="206"/>
      <c r="CT80" s="206"/>
      <c r="CU80" s="37"/>
      <c r="CV80" s="37"/>
      <c r="CW80" s="37"/>
      <c r="CX80" s="37"/>
      <c r="CY80" s="37"/>
      <c r="CZ80" s="37"/>
      <c r="DA80" s="37"/>
      <c r="DB80" s="37"/>
      <c r="DC80" s="37"/>
      <c r="DD80" s="37"/>
      <c r="DE80" s="37"/>
      <c r="DF80" s="37"/>
      <c r="DG80" s="37"/>
      <c r="DH80" s="37"/>
      <c r="DI80" s="37"/>
      <c r="DJ80" s="37"/>
      <c r="DK80" s="37"/>
      <c r="DL80" s="37"/>
      <c r="DM80" s="37"/>
      <c r="DN80" s="37"/>
      <c r="DO80" s="37"/>
      <c r="DQ80" s="206"/>
      <c r="DR80" s="206"/>
      <c r="DS80" s="37"/>
      <c r="DT80" s="37"/>
      <c r="DU80" s="37"/>
      <c r="DV80" s="37"/>
      <c r="DW80" s="37"/>
      <c r="DX80" s="37"/>
      <c r="DY80" s="37"/>
      <c r="DZ80" s="37"/>
      <c r="EA80" s="37"/>
      <c r="EB80" s="37"/>
      <c r="EC80" s="37"/>
      <c r="ED80" s="37"/>
      <c r="EE80" s="37"/>
      <c r="EF80" s="37"/>
      <c r="EG80" s="37"/>
      <c r="EH80" s="37"/>
      <c r="EI80" s="37"/>
      <c r="EJ80" s="37"/>
      <c r="EK80" s="37"/>
      <c r="EL80" s="37"/>
      <c r="EM80" s="37"/>
      <c r="EO80" s="206"/>
      <c r="EP80" s="206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4.5">
      <c r="A81" s="206"/>
      <c r="B81" s="206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Y81" s="206"/>
      <c r="Z81" s="206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W81" s="206"/>
      <c r="AX81" s="206"/>
      <c r="AY81" s="37"/>
      <c r="AZ81" s="37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7"/>
      <c r="BP81" s="37"/>
      <c r="BQ81" s="37"/>
      <c r="BR81" s="37"/>
      <c r="BS81" s="37"/>
      <c r="BU81" s="206"/>
      <c r="BV81" s="206"/>
      <c r="BW81" s="37"/>
      <c r="BX81" s="37"/>
      <c r="BY81" s="37"/>
      <c r="BZ81" s="37"/>
      <c r="CA81" s="37"/>
      <c r="CB81" s="37"/>
      <c r="CC81" s="37"/>
      <c r="CD81" s="37"/>
      <c r="CE81" s="37"/>
      <c r="CF81" s="37"/>
      <c r="CG81" s="37"/>
      <c r="CH81" s="37"/>
      <c r="CI81" s="37"/>
      <c r="CJ81" s="37"/>
      <c r="CK81" s="37"/>
      <c r="CL81" s="37"/>
      <c r="CM81" s="37"/>
      <c r="CN81" s="37"/>
      <c r="CO81" s="37"/>
      <c r="CP81" s="37"/>
      <c r="CQ81" s="37"/>
      <c r="CS81" s="206"/>
      <c r="CT81" s="206"/>
      <c r="CU81" s="37"/>
      <c r="CV81" s="37"/>
      <c r="CW81" s="37"/>
      <c r="CX81" s="37"/>
      <c r="CY81" s="37"/>
      <c r="CZ81" s="37"/>
      <c r="DA81" s="37"/>
      <c r="DB81" s="37"/>
      <c r="DC81" s="37"/>
      <c r="DD81" s="37"/>
      <c r="DE81" s="37"/>
      <c r="DF81" s="37"/>
      <c r="DG81" s="37"/>
      <c r="DH81" s="37"/>
      <c r="DI81" s="37"/>
      <c r="DJ81" s="37"/>
      <c r="DK81" s="37"/>
      <c r="DL81" s="37"/>
      <c r="DM81" s="37"/>
      <c r="DN81" s="37"/>
      <c r="DO81" s="37"/>
      <c r="DQ81" s="206"/>
      <c r="DR81" s="206"/>
      <c r="DS81" s="37"/>
      <c r="DT81" s="37"/>
      <c r="DU81" s="37"/>
      <c r="DV81" s="37"/>
      <c r="DW81" s="37"/>
      <c r="DX81" s="37"/>
      <c r="DY81" s="37"/>
      <c r="DZ81" s="37"/>
      <c r="EA81" s="37"/>
      <c r="EB81" s="37"/>
      <c r="EC81" s="37"/>
      <c r="ED81" s="37"/>
      <c r="EE81" s="37"/>
      <c r="EF81" s="37"/>
      <c r="EG81" s="37"/>
      <c r="EH81" s="37"/>
      <c r="EI81" s="37"/>
      <c r="EJ81" s="37"/>
      <c r="EK81" s="37"/>
      <c r="EL81" s="37"/>
      <c r="EM81" s="37"/>
      <c r="EO81" s="206"/>
      <c r="EP81" s="206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4.5">
      <c r="A82" s="206"/>
      <c r="B82" s="206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Y82" s="206"/>
      <c r="Z82" s="206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W82" s="206"/>
      <c r="AX82" s="206"/>
      <c r="AY82" s="37"/>
      <c r="AZ82" s="37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7"/>
      <c r="BP82" s="37"/>
      <c r="BQ82" s="37"/>
      <c r="BR82" s="37"/>
      <c r="BS82" s="37"/>
      <c r="BU82" s="206"/>
      <c r="BV82" s="206"/>
      <c r="BW82" s="37"/>
      <c r="BX82" s="37"/>
      <c r="BY82" s="37"/>
      <c r="BZ82" s="37"/>
      <c r="CA82" s="37"/>
      <c r="CB82" s="37"/>
      <c r="CC82" s="37"/>
      <c r="CD82" s="37"/>
      <c r="CE82" s="37"/>
      <c r="CF82" s="37"/>
      <c r="CG82" s="37"/>
      <c r="CH82" s="37"/>
      <c r="CI82" s="37"/>
      <c r="CJ82" s="37"/>
      <c r="CK82" s="37"/>
      <c r="CL82" s="37"/>
      <c r="CM82" s="37"/>
      <c r="CN82" s="37"/>
      <c r="CO82" s="37"/>
      <c r="CP82" s="37"/>
      <c r="CQ82" s="37"/>
      <c r="CS82" s="206"/>
      <c r="CT82" s="206"/>
      <c r="CU82" s="37"/>
      <c r="CV82" s="37"/>
      <c r="CW82" s="37"/>
      <c r="CX82" s="37"/>
      <c r="CY82" s="37"/>
      <c r="CZ82" s="37"/>
      <c r="DA82" s="37"/>
      <c r="DB82" s="37"/>
      <c r="DC82" s="37"/>
      <c r="DD82" s="37"/>
      <c r="DE82" s="37"/>
      <c r="DF82" s="37"/>
      <c r="DG82" s="37"/>
      <c r="DH82" s="37"/>
      <c r="DI82" s="37"/>
      <c r="DJ82" s="37"/>
      <c r="DK82" s="37"/>
      <c r="DL82" s="37"/>
      <c r="DM82" s="37"/>
      <c r="DN82" s="37"/>
      <c r="DO82" s="37"/>
      <c r="DQ82" s="206"/>
      <c r="DR82" s="206"/>
      <c r="DS82" s="37"/>
      <c r="DT82" s="37"/>
      <c r="DU82" s="37"/>
      <c r="DV82" s="37"/>
      <c r="DW82" s="37"/>
      <c r="DX82" s="37"/>
      <c r="DY82" s="37"/>
      <c r="DZ82" s="37"/>
      <c r="EA82" s="37"/>
      <c r="EB82" s="37"/>
      <c r="EC82" s="37"/>
      <c r="ED82" s="37"/>
      <c r="EE82" s="37"/>
      <c r="EF82" s="37"/>
      <c r="EG82" s="37"/>
      <c r="EH82" s="37"/>
      <c r="EI82" s="37"/>
      <c r="EJ82" s="37"/>
      <c r="EK82" s="37"/>
      <c r="EL82" s="37"/>
      <c r="EM82" s="37"/>
      <c r="EO82" s="206"/>
      <c r="EP82" s="206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4.5">
      <c r="A83" s="206"/>
      <c r="B83" s="206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Y83" s="206"/>
      <c r="Z83" s="206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W83" s="206"/>
      <c r="AX83" s="206"/>
      <c r="AY83" s="37"/>
      <c r="AZ83" s="37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7"/>
      <c r="BP83" s="37"/>
      <c r="BQ83" s="37"/>
      <c r="BR83" s="37"/>
      <c r="BS83" s="37"/>
      <c r="BU83" s="206"/>
      <c r="BV83" s="206"/>
      <c r="BW83" s="37"/>
      <c r="BX83" s="37"/>
      <c r="BY83" s="37"/>
      <c r="BZ83" s="37"/>
      <c r="CA83" s="37"/>
      <c r="CB83" s="37"/>
      <c r="CC83" s="37"/>
      <c r="CD83" s="37"/>
      <c r="CE83" s="37"/>
      <c r="CF83" s="37"/>
      <c r="CG83" s="37"/>
      <c r="CH83" s="37"/>
      <c r="CI83" s="37"/>
      <c r="CJ83" s="37"/>
      <c r="CK83" s="37"/>
      <c r="CL83" s="37"/>
      <c r="CM83" s="37"/>
      <c r="CN83" s="37"/>
      <c r="CO83" s="37"/>
      <c r="CP83" s="37"/>
      <c r="CQ83" s="37"/>
      <c r="CS83" s="206"/>
      <c r="CT83" s="206"/>
      <c r="CU83" s="37"/>
      <c r="CV83" s="37"/>
      <c r="CW83" s="37"/>
      <c r="CX83" s="37"/>
      <c r="CY83" s="37"/>
      <c r="CZ83" s="37"/>
      <c r="DA83" s="37"/>
      <c r="DB83" s="37"/>
      <c r="DC83" s="37"/>
      <c r="DD83" s="37"/>
      <c r="DE83" s="37"/>
      <c r="DF83" s="37"/>
      <c r="DG83" s="37"/>
      <c r="DH83" s="37"/>
      <c r="DI83" s="37"/>
      <c r="DJ83" s="37"/>
      <c r="DK83" s="37"/>
      <c r="DL83" s="37"/>
      <c r="DM83" s="37"/>
      <c r="DN83" s="37"/>
      <c r="DO83" s="37"/>
      <c r="DQ83" s="206"/>
      <c r="DR83" s="206"/>
      <c r="DS83" s="37"/>
      <c r="DT83" s="37"/>
      <c r="DU83" s="37"/>
      <c r="DV83" s="37"/>
      <c r="DW83" s="37"/>
      <c r="DX83" s="37"/>
      <c r="DY83" s="37"/>
      <c r="DZ83" s="37"/>
      <c r="EA83" s="37"/>
      <c r="EB83" s="37"/>
      <c r="EC83" s="37"/>
      <c r="ED83" s="37"/>
      <c r="EE83" s="37"/>
      <c r="EF83" s="37"/>
      <c r="EG83" s="37"/>
      <c r="EH83" s="37"/>
      <c r="EI83" s="37"/>
      <c r="EJ83" s="37"/>
      <c r="EK83" s="37"/>
      <c r="EL83" s="37"/>
      <c r="EM83" s="37"/>
      <c r="EO83" s="206"/>
      <c r="EP83" s="206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4.5">
      <c r="A84" s="206"/>
      <c r="B84" s="206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Y84" s="206"/>
      <c r="Z84" s="206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W84" s="206"/>
      <c r="AX84" s="206"/>
      <c r="AY84" s="37"/>
      <c r="AZ84" s="37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7"/>
      <c r="BP84" s="37"/>
      <c r="BQ84" s="37"/>
      <c r="BR84" s="37"/>
      <c r="BS84" s="37"/>
      <c r="BU84" s="206"/>
      <c r="BV84" s="206"/>
      <c r="BW84" s="37"/>
      <c r="BX84" s="37"/>
      <c r="BY84" s="37"/>
      <c r="BZ84" s="37"/>
      <c r="CA84" s="37"/>
      <c r="CB84" s="37"/>
      <c r="CC84" s="37"/>
      <c r="CD84" s="37"/>
      <c r="CE84" s="37"/>
      <c r="CF84" s="37"/>
      <c r="CG84" s="37"/>
      <c r="CH84" s="37"/>
      <c r="CI84" s="37"/>
      <c r="CJ84" s="37"/>
      <c r="CK84" s="37"/>
      <c r="CL84" s="37"/>
      <c r="CM84" s="37"/>
      <c r="CN84" s="37"/>
      <c r="CO84" s="37"/>
      <c r="CP84" s="37"/>
      <c r="CQ84" s="37"/>
      <c r="CS84" s="206"/>
      <c r="CT84" s="206"/>
      <c r="CU84" s="37"/>
      <c r="CV84" s="37"/>
      <c r="CW84" s="37"/>
      <c r="CX84" s="37"/>
      <c r="CY84" s="37"/>
      <c r="CZ84" s="37"/>
      <c r="DA84" s="37"/>
      <c r="DB84" s="37"/>
      <c r="DC84" s="37"/>
      <c r="DD84" s="37"/>
      <c r="DE84" s="37"/>
      <c r="DF84" s="37"/>
      <c r="DG84" s="37"/>
      <c r="DH84" s="37"/>
      <c r="DI84" s="37"/>
      <c r="DJ84" s="37"/>
      <c r="DK84" s="37"/>
      <c r="DL84" s="37"/>
      <c r="DM84" s="37"/>
      <c r="DN84" s="37"/>
      <c r="DO84" s="37"/>
      <c r="DQ84" s="206"/>
      <c r="DR84" s="206"/>
      <c r="DS84" s="37"/>
      <c r="DT84" s="37"/>
      <c r="DU84" s="37"/>
      <c r="DV84" s="37"/>
      <c r="DW84" s="37"/>
      <c r="DX84" s="37"/>
      <c r="DY84" s="37"/>
      <c r="DZ84" s="37"/>
      <c r="EA84" s="37"/>
      <c r="EB84" s="37"/>
      <c r="EC84" s="37"/>
      <c r="ED84" s="37"/>
      <c r="EE84" s="37"/>
      <c r="EF84" s="37"/>
      <c r="EG84" s="37"/>
      <c r="EH84" s="37"/>
      <c r="EI84" s="37"/>
      <c r="EJ84" s="37"/>
      <c r="EK84" s="37"/>
      <c r="EL84" s="37"/>
      <c r="EM84" s="37"/>
      <c r="EO84" s="206"/>
      <c r="EP84" s="206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4.5">
      <c r="A85" s="206"/>
      <c r="B85" s="206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206"/>
      <c r="EP85" s="206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4.5">
      <c r="A86" s="206"/>
      <c r="B86" s="206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206"/>
      <c r="EP86" s="206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4.5">
      <c r="A87" s="206"/>
      <c r="B87" s="206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206"/>
      <c r="EP87" s="206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4.5">
      <c r="A88" s="206"/>
      <c r="B88" s="206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206"/>
      <c r="EP88" s="206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4.5">
      <c r="A89" s="206"/>
      <c r="B89" s="206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206"/>
      <c r="EP89" s="206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4.5">
      <c r="A90" s="206"/>
      <c r="B90" s="206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206"/>
      <c r="EP90" s="206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4.5">
      <c r="A91" s="206"/>
      <c r="B91" s="206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206"/>
      <c r="EP91" s="206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4.5">
      <c r="A92" s="206"/>
      <c r="B92" s="206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206"/>
      <c r="EP92" s="206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4.5">
      <c r="A93" s="206"/>
      <c r="B93" s="206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206"/>
      <c r="EP93" s="206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4.5">
      <c r="A94" s="206"/>
      <c r="B94" s="206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206"/>
      <c r="EP94" s="206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4.5">
      <c r="A95" s="206"/>
      <c r="B95" s="206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206"/>
      <c r="EP95" s="206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4.5">
      <c r="A96" s="206"/>
      <c r="B96" s="206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206"/>
      <c r="EP96" s="206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4.5">
      <c r="A97" s="206"/>
      <c r="B97" s="206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206"/>
      <c r="EP97" s="206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4.5">
      <c r="A98" s="206"/>
      <c r="B98" s="206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206"/>
      <c r="EP98" s="206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4.5">
      <c r="A99" s="206"/>
      <c r="B99" s="206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206"/>
      <c r="EP99" s="206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4.5">
      <c r="A100" s="206"/>
      <c r="B100" s="206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206"/>
      <c r="EP100" s="206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4.5">
      <c r="A101" s="206"/>
      <c r="B101" s="206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206"/>
      <c r="EP101" s="206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4.5">
      <c r="A102" s="206"/>
      <c r="B102" s="206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206"/>
      <c r="EP102" s="206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4.5">
      <c r="A103" s="206"/>
      <c r="B103" s="206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206"/>
      <c r="EP103" s="206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4.5">
      <c r="A104" s="206"/>
      <c r="B104" s="206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206"/>
      <c r="EP104" s="206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4.5">
      <c r="A105" s="206"/>
      <c r="B105" s="206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EO105" s="206"/>
      <c r="EP105" s="206"/>
      <c r="EQ105" s="37"/>
      <c r="ER105" s="37"/>
      <c r="ES105" s="37"/>
      <c r="ET105" s="37"/>
      <c r="EU105" s="37"/>
      <c r="EV105" s="37"/>
      <c r="EW105" s="37"/>
      <c r="EX105" s="37"/>
      <c r="EY105" s="37"/>
      <c r="EZ105" s="37"/>
      <c r="FA105" s="37"/>
      <c r="FB105" s="37"/>
      <c r="FC105" s="37"/>
      <c r="FD105" s="37"/>
      <c r="FE105" s="37"/>
      <c r="FF105" s="37"/>
      <c r="FG105" s="37"/>
      <c r="FH105" s="37"/>
      <c r="FI105" s="37"/>
      <c r="FJ105" s="37"/>
      <c r="FK105" s="37"/>
    </row>
    <row r="106" spans="1:167" ht="14.5">
      <c r="A106" s="206"/>
      <c r="B106" s="206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EO106" s="206"/>
      <c r="EP106" s="206"/>
      <c r="EQ106" s="37"/>
      <c r="ER106" s="37"/>
      <c r="ES106" s="37"/>
      <c r="ET106" s="37"/>
      <c r="EU106" s="37"/>
      <c r="EV106" s="37"/>
      <c r="EW106" s="37"/>
      <c r="EX106" s="37"/>
      <c r="EY106" s="37"/>
      <c r="EZ106" s="37"/>
      <c r="FA106" s="37"/>
      <c r="FB106" s="37"/>
      <c r="FC106" s="37"/>
      <c r="FD106" s="37"/>
      <c r="FE106" s="37"/>
      <c r="FF106" s="37"/>
      <c r="FG106" s="37"/>
      <c r="FH106" s="37"/>
      <c r="FI106" s="37"/>
      <c r="FJ106" s="37"/>
      <c r="FK106" s="37"/>
    </row>
    <row r="107" spans="1:167" ht="14.5">
      <c r="A107" s="206"/>
      <c r="B107" s="206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EO107" s="206"/>
      <c r="EP107" s="206"/>
      <c r="EQ107" s="37"/>
      <c r="ER107" s="37"/>
      <c r="ES107" s="37"/>
      <c r="ET107" s="37"/>
      <c r="EU107" s="37"/>
      <c r="EV107" s="37"/>
      <c r="EW107" s="37"/>
      <c r="EX107" s="37"/>
      <c r="EY107" s="37"/>
      <c r="EZ107" s="37"/>
      <c r="FA107" s="37"/>
      <c r="FB107" s="37"/>
      <c r="FC107" s="37"/>
      <c r="FD107" s="37"/>
      <c r="FE107" s="37"/>
      <c r="FF107" s="37"/>
      <c r="FG107" s="37"/>
      <c r="FH107" s="37"/>
      <c r="FI107" s="37"/>
      <c r="FJ107" s="37"/>
      <c r="FK107" s="37"/>
    </row>
    <row r="108" spans="1:167" ht="14.5">
      <c r="A108" s="206"/>
      <c r="B108" s="206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EO108" s="206"/>
      <c r="EP108" s="206"/>
      <c r="EQ108" s="37"/>
      <c r="ER108" s="37"/>
      <c r="ES108" s="37"/>
      <c r="ET108" s="37"/>
      <c r="EU108" s="37"/>
      <c r="EV108" s="37"/>
      <c r="EW108" s="37"/>
      <c r="EX108" s="37"/>
      <c r="EY108" s="37"/>
      <c r="EZ108" s="37"/>
      <c r="FA108" s="37"/>
      <c r="FB108" s="37"/>
      <c r="FC108" s="37"/>
      <c r="FD108" s="37"/>
      <c r="FE108" s="37"/>
      <c r="FF108" s="37"/>
      <c r="FG108" s="37"/>
      <c r="FH108" s="37"/>
      <c r="FI108" s="37"/>
      <c r="FJ108" s="37"/>
      <c r="FK108" s="37"/>
    </row>
    <row r="109" spans="1:167" ht="14.5">
      <c r="A109" s="206"/>
      <c r="B109" s="206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EO109" s="206"/>
      <c r="EP109" s="206"/>
      <c r="EQ109" s="37"/>
      <c r="ER109" s="37"/>
      <c r="ES109" s="37"/>
      <c r="ET109" s="37"/>
      <c r="EU109" s="37"/>
      <c r="EV109" s="37"/>
      <c r="EW109" s="37"/>
      <c r="EX109" s="37"/>
      <c r="EY109" s="37"/>
      <c r="EZ109" s="37"/>
      <c r="FA109" s="37"/>
      <c r="FB109" s="37"/>
      <c r="FC109" s="37"/>
      <c r="FD109" s="37"/>
      <c r="FE109" s="37"/>
      <c r="FF109" s="37"/>
      <c r="FG109" s="37"/>
      <c r="FH109" s="37"/>
      <c r="FI109" s="37"/>
      <c r="FJ109" s="37"/>
      <c r="FK109" s="37"/>
    </row>
    <row r="110" spans="1:167" ht="14.5">
      <c r="A110" s="206"/>
      <c r="B110" s="206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EO110" s="206"/>
      <c r="EP110" s="206"/>
      <c r="EQ110" s="37"/>
      <c r="ER110" s="37"/>
      <c r="ES110" s="37"/>
      <c r="ET110" s="37"/>
      <c r="EU110" s="37"/>
      <c r="EV110" s="37"/>
      <c r="EW110" s="37"/>
      <c r="EX110" s="37"/>
      <c r="EY110" s="37"/>
      <c r="EZ110" s="37"/>
      <c r="FA110" s="37"/>
      <c r="FB110" s="37"/>
      <c r="FC110" s="37"/>
      <c r="FD110" s="37"/>
      <c r="FE110" s="37"/>
      <c r="FF110" s="37"/>
      <c r="FG110" s="37"/>
      <c r="FH110" s="37"/>
      <c r="FI110" s="37"/>
      <c r="FJ110" s="37"/>
      <c r="FK110" s="37"/>
    </row>
    <row r="111" spans="1:167" ht="14.5">
      <c r="A111" s="206"/>
      <c r="B111" s="206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4.5">
      <c r="A112" s="206"/>
      <c r="B112" s="206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4.5">
      <c r="A113" s="206"/>
      <c r="B113" s="206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4.5">
      <c r="A114" s="206"/>
      <c r="B114" s="206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4.5">
      <c r="A115" s="206"/>
      <c r="B115" s="206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4.5">
      <c r="A116" s="206"/>
      <c r="B116" s="206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4.5">
      <c r="A117" s="206"/>
      <c r="B117" s="206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4.5">
      <c r="A118" s="206"/>
      <c r="B118" s="206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4.5">
      <c r="A119" s="206"/>
      <c r="B119" s="206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4.5">
      <c r="A120" s="206"/>
      <c r="B120" s="206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4.5">
      <c r="A121" s="206"/>
      <c r="B121" s="206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4.5">
      <c r="A122" s="206"/>
      <c r="B122" s="206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4.5">
      <c r="A123" s="206"/>
      <c r="B123" s="206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4.5">
      <c r="A124" s="206"/>
      <c r="B124" s="206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4.5">
      <c r="A125" s="206"/>
      <c r="B125" s="206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4.5">
      <c r="A126" s="206"/>
      <c r="B126" s="206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4.5">
      <c r="A127" s="206"/>
      <c r="B127" s="206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4.5">
      <c r="A128" s="206"/>
      <c r="B128" s="206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4.5">
      <c r="A129" s="206"/>
      <c r="B129" s="206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4.5">
      <c r="A130" s="206"/>
      <c r="B130" s="206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4.5">
      <c r="A131" s="206"/>
      <c r="B131" s="206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4.5">
      <c r="A132" s="206"/>
      <c r="B132" s="206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4.5">
      <c r="A133" s="206"/>
      <c r="B133" s="206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4.5">
      <c r="A134" s="206"/>
      <c r="B134" s="206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4.5">
      <c r="A135" s="206"/>
      <c r="B135" s="206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4.5">
      <c r="A136" s="206"/>
      <c r="B136" s="206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4.5">
      <c r="A137" s="206"/>
      <c r="B137" s="206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4.5">
      <c r="A138" s="206"/>
      <c r="B138" s="206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4.5">
      <c r="A139" s="206"/>
      <c r="B139" s="206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4.5">
      <c r="A140" s="206"/>
      <c r="B140" s="206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4.5">
      <c r="A141" s="206"/>
      <c r="B141" s="206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4.5">
      <c r="A142" s="206"/>
      <c r="B142" s="206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4.5">
      <c r="A143" s="206"/>
      <c r="B143" s="206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4.5">
      <c r="A144" s="206"/>
      <c r="B144" s="206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4.5">
      <c r="A145" s="206"/>
      <c r="B145" s="206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4.5">
      <c r="A146" s="206"/>
      <c r="B146" s="206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4.5">
      <c r="A147" s="206"/>
      <c r="B147" s="206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4.5">
      <c r="A148" s="206"/>
      <c r="B148" s="206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4.5">
      <c r="A149" s="206"/>
      <c r="B149" s="206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4.5">
      <c r="A150" s="206"/>
      <c r="B150" s="206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4.5">
      <c r="A151" s="206"/>
      <c r="B151" s="206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4.5">
      <c r="A152" s="206"/>
      <c r="B152" s="206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4.5">
      <c r="A153" s="206"/>
      <c r="B153" s="206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4.5">
      <c r="A154" s="206"/>
      <c r="B154" s="206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4.5">
      <c r="A155" s="206"/>
      <c r="B155" s="206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4.5">
      <c r="A156" s="206"/>
      <c r="B156" s="206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4.5">
      <c r="A157" s="206"/>
      <c r="B157" s="206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4.5">
      <c r="A158" s="206"/>
      <c r="B158" s="206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4.5">
      <c r="A159" s="206"/>
      <c r="B159" s="206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4.5">
      <c r="A160" s="206"/>
      <c r="B160" s="206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4.5">
      <c r="A161" s="206"/>
      <c r="B161" s="206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4.5">
      <c r="A162" s="206"/>
      <c r="B162" s="206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  <row r="163" spans="1:23" ht="14.5">
      <c r="A163" s="206"/>
      <c r="B163" s="206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</row>
    <row r="164" spans="1:23" ht="14.5">
      <c r="A164" s="206"/>
      <c r="B164" s="206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</row>
    <row r="165" spans="1:23" ht="14.5">
      <c r="A165" s="206"/>
      <c r="B165" s="206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</row>
    <row r="166" spans="1:23" ht="14.5">
      <c r="A166" s="206"/>
      <c r="B166" s="206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</row>
    <row r="167" spans="1:23" ht="14.5">
      <c r="A167" s="206"/>
      <c r="B167" s="206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</row>
    <row r="168" spans="1:23" ht="14.5">
      <c r="A168" s="206"/>
      <c r="B168" s="206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</row>
  </sheetData>
  <mergeCells count="376">
    <mergeCell ref="EO107:EP107"/>
    <mergeCell ref="EO108:EP108"/>
    <mergeCell ref="EO109:EP109"/>
    <mergeCell ref="EO110:EP110"/>
    <mergeCell ref="EO101:EP101"/>
    <mergeCell ref="EO102:EP102"/>
    <mergeCell ref="EO103:EP103"/>
    <mergeCell ref="EO104:EP104"/>
    <mergeCell ref="EO105:EP105"/>
    <mergeCell ref="EO106:EP106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71:EP71"/>
    <mergeCell ref="EO72:EP72"/>
    <mergeCell ref="EO73:EP73"/>
    <mergeCell ref="EO74:EP74"/>
    <mergeCell ref="EO75:EP75"/>
    <mergeCell ref="EO76:EP76"/>
    <mergeCell ref="EO65:EP65"/>
    <mergeCell ref="EO66:EP66"/>
    <mergeCell ref="EO67:EP67"/>
    <mergeCell ref="EO68:EP68"/>
    <mergeCell ref="EO69:EP69"/>
    <mergeCell ref="EO70:EP70"/>
    <mergeCell ref="EO25:EP25"/>
    <mergeCell ref="EO37:EP37"/>
    <mergeCell ref="EO38:EP38"/>
    <mergeCell ref="EO51:EP51"/>
    <mergeCell ref="EO63:EP63"/>
    <mergeCell ref="EO64:EP64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79:DR79"/>
    <mergeCell ref="DQ80:DR80"/>
    <mergeCell ref="DQ81:DR81"/>
    <mergeCell ref="DQ67:DR67"/>
    <mergeCell ref="DQ68:DR68"/>
    <mergeCell ref="DQ69:DR69"/>
    <mergeCell ref="DQ70:DR70"/>
    <mergeCell ref="DQ71:DR71"/>
    <mergeCell ref="DQ72:DR72"/>
    <mergeCell ref="DQ38:DR38"/>
    <mergeCell ref="DQ51:DR51"/>
    <mergeCell ref="DQ63:DR63"/>
    <mergeCell ref="DQ64:DR64"/>
    <mergeCell ref="DQ65:DR65"/>
    <mergeCell ref="DQ66:DR66"/>
    <mergeCell ref="DQ9:DR9"/>
    <mergeCell ref="DQ10:DR10"/>
    <mergeCell ref="DQ11:DR11"/>
    <mergeCell ref="DQ82:DR82"/>
    <mergeCell ref="DQ83:DR83"/>
    <mergeCell ref="DQ84:DR84"/>
    <mergeCell ref="DQ73:DR73"/>
    <mergeCell ref="DQ74:DR74"/>
    <mergeCell ref="DQ75:DR75"/>
    <mergeCell ref="DQ76:DR76"/>
    <mergeCell ref="DQ77:DR77"/>
    <mergeCell ref="DQ78:DR78"/>
    <mergeCell ref="DQ12:DR12"/>
    <mergeCell ref="DQ25:DR25"/>
    <mergeCell ref="DQ37:DR37"/>
    <mergeCell ref="CS83:CT83"/>
    <mergeCell ref="CS84:CT84"/>
    <mergeCell ref="DQ1:DR1"/>
    <mergeCell ref="DQ2:DR2"/>
    <mergeCell ref="DQ3:DR3"/>
    <mergeCell ref="DQ4:DR4"/>
    <mergeCell ref="DQ5:DR5"/>
    <mergeCell ref="DQ6:DR6"/>
    <mergeCell ref="DQ7:DR7"/>
    <mergeCell ref="DQ8:DR8"/>
    <mergeCell ref="CS77:CT77"/>
    <mergeCell ref="CS78:CT78"/>
    <mergeCell ref="CS79:CT79"/>
    <mergeCell ref="CS80:CT80"/>
    <mergeCell ref="CS81:CT81"/>
    <mergeCell ref="CS82:CT82"/>
    <mergeCell ref="CS71:CT71"/>
    <mergeCell ref="CS72:CT72"/>
    <mergeCell ref="CS73:CT73"/>
    <mergeCell ref="CS74:CT74"/>
    <mergeCell ref="CS75:CT75"/>
    <mergeCell ref="CS76:CT76"/>
    <mergeCell ref="CS65:CT65"/>
    <mergeCell ref="CS66:CT66"/>
    <mergeCell ref="CS67:CT67"/>
    <mergeCell ref="CS68:CT68"/>
    <mergeCell ref="CS69:CT69"/>
    <mergeCell ref="CS70:CT70"/>
    <mergeCell ref="CS25:CT25"/>
    <mergeCell ref="CS37:CT37"/>
    <mergeCell ref="CS38:CT38"/>
    <mergeCell ref="CS51:CT51"/>
    <mergeCell ref="CS63:CT63"/>
    <mergeCell ref="CS64:CT64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79:BV79"/>
    <mergeCell ref="BU80:BV80"/>
    <mergeCell ref="BU81:BV81"/>
    <mergeCell ref="BU82:BV82"/>
    <mergeCell ref="BU83:BV83"/>
    <mergeCell ref="BU84:BV84"/>
    <mergeCell ref="BU73:BV73"/>
    <mergeCell ref="BU74:BV74"/>
    <mergeCell ref="BU75:BV75"/>
    <mergeCell ref="BU76:BV76"/>
    <mergeCell ref="BU77:BV77"/>
    <mergeCell ref="BU78:BV78"/>
    <mergeCell ref="BU67:BV67"/>
    <mergeCell ref="BU68:BV68"/>
    <mergeCell ref="BU69:BV69"/>
    <mergeCell ref="BU70:BV70"/>
    <mergeCell ref="BU71:BV71"/>
    <mergeCell ref="BU72:BV72"/>
    <mergeCell ref="BU38:BV38"/>
    <mergeCell ref="BU51:BV51"/>
    <mergeCell ref="BU63:BV63"/>
    <mergeCell ref="BU64:BV64"/>
    <mergeCell ref="BU65:BV65"/>
    <mergeCell ref="BU66:BV66"/>
    <mergeCell ref="BU9:BV9"/>
    <mergeCell ref="BU10:BV10"/>
    <mergeCell ref="BU11:BV11"/>
    <mergeCell ref="BU12:BV12"/>
    <mergeCell ref="BU25:BV25"/>
    <mergeCell ref="BU37:BV37"/>
    <mergeCell ref="AW83:AX83"/>
    <mergeCell ref="AW84:AX84"/>
    <mergeCell ref="BU1:BV1"/>
    <mergeCell ref="BU2:BV2"/>
    <mergeCell ref="BU3:BV3"/>
    <mergeCell ref="BU4:BV4"/>
    <mergeCell ref="BU5:BV5"/>
    <mergeCell ref="BU6:BV6"/>
    <mergeCell ref="BU7:BV7"/>
    <mergeCell ref="BU8:BV8"/>
    <mergeCell ref="AW77:AX77"/>
    <mergeCell ref="AW78:AX78"/>
    <mergeCell ref="AW79:AX79"/>
    <mergeCell ref="AW80:AX80"/>
    <mergeCell ref="AW81:AX81"/>
    <mergeCell ref="AW82:AX82"/>
    <mergeCell ref="AW71:AX71"/>
    <mergeCell ref="AW72:AX72"/>
    <mergeCell ref="AW73:AX73"/>
    <mergeCell ref="AW74:AX74"/>
    <mergeCell ref="AW75:AX75"/>
    <mergeCell ref="AW76:AX76"/>
    <mergeCell ref="AW65:AX65"/>
    <mergeCell ref="AW66:AX66"/>
    <mergeCell ref="AW67:AX67"/>
    <mergeCell ref="AW68:AX68"/>
    <mergeCell ref="AW69:AX69"/>
    <mergeCell ref="AW70:AX70"/>
    <mergeCell ref="AW25:AX25"/>
    <mergeCell ref="AW37:AX37"/>
    <mergeCell ref="AW38:AX38"/>
    <mergeCell ref="AW51:AX51"/>
    <mergeCell ref="AW63:AX63"/>
    <mergeCell ref="AW64:AX64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79:Z79"/>
    <mergeCell ref="Y80:Z80"/>
    <mergeCell ref="Y81:Z81"/>
    <mergeCell ref="Y67:Z67"/>
    <mergeCell ref="Y68:Z68"/>
    <mergeCell ref="Y69:Z69"/>
    <mergeCell ref="Y70:Z70"/>
    <mergeCell ref="Y71:Z71"/>
    <mergeCell ref="Y72:Z72"/>
    <mergeCell ref="Y38:Z38"/>
    <mergeCell ref="Y51:Z51"/>
    <mergeCell ref="Y63:Z63"/>
    <mergeCell ref="Y64:Z64"/>
    <mergeCell ref="Y65:Z65"/>
    <mergeCell ref="Y66:Z66"/>
    <mergeCell ref="Y9:Z9"/>
    <mergeCell ref="Y10:Z10"/>
    <mergeCell ref="Y11:Z11"/>
    <mergeCell ref="Y82:Z82"/>
    <mergeCell ref="Y83:Z83"/>
    <mergeCell ref="Y84:Z84"/>
    <mergeCell ref="Y73:Z73"/>
    <mergeCell ref="Y74:Z74"/>
    <mergeCell ref="Y75:Z75"/>
    <mergeCell ref="Y76:Z76"/>
    <mergeCell ref="Y77:Z77"/>
    <mergeCell ref="Y78:Z78"/>
    <mergeCell ref="Y12:Z12"/>
    <mergeCell ref="Y25:Z25"/>
    <mergeCell ref="Y37:Z37"/>
    <mergeCell ref="A167:B167"/>
    <mergeCell ref="A168:B168"/>
    <mergeCell ref="Y1:Z1"/>
    <mergeCell ref="Y2:Z2"/>
    <mergeCell ref="Y3:Z3"/>
    <mergeCell ref="Y4:Z4"/>
    <mergeCell ref="Y5:Z5"/>
    <mergeCell ref="Y6:Z6"/>
    <mergeCell ref="Y7:Z7"/>
    <mergeCell ref="Y8:Z8"/>
    <mergeCell ref="A161:B161"/>
    <mergeCell ref="A162:B162"/>
    <mergeCell ref="A163:B163"/>
    <mergeCell ref="A164:B164"/>
    <mergeCell ref="A165:B165"/>
    <mergeCell ref="A166:B166"/>
    <mergeCell ref="A155:B155"/>
    <mergeCell ref="A156:B156"/>
    <mergeCell ref="A157:B157"/>
    <mergeCell ref="A158:B158"/>
    <mergeCell ref="A159:B159"/>
    <mergeCell ref="A160:B160"/>
    <mergeCell ref="A149:B149"/>
    <mergeCell ref="A150:B150"/>
    <mergeCell ref="A151:B151"/>
    <mergeCell ref="A152:B152"/>
    <mergeCell ref="A153:B153"/>
    <mergeCell ref="A154:B154"/>
    <mergeCell ref="A143:B143"/>
    <mergeCell ref="A144:B144"/>
    <mergeCell ref="A145:B145"/>
    <mergeCell ref="A146:B146"/>
    <mergeCell ref="A147:B147"/>
    <mergeCell ref="A148:B148"/>
    <mergeCell ref="A137:B137"/>
    <mergeCell ref="A138:B138"/>
    <mergeCell ref="A139:B139"/>
    <mergeCell ref="A140:B140"/>
    <mergeCell ref="A141:B141"/>
    <mergeCell ref="A142:B142"/>
    <mergeCell ref="A131:B131"/>
    <mergeCell ref="A132:B132"/>
    <mergeCell ref="A133:B133"/>
    <mergeCell ref="A134:B134"/>
    <mergeCell ref="A135:B135"/>
    <mergeCell ref="A136:B136"/>
    <mergeCell ref="A125:B125"/>
    <mergeCell ref="A126:B126"/>
    <mergeCell ref="A127:B127"/>
    <mergeCell ref="A128:B128"/>
    <mergeCell ref="A129:B129"/>
    <mergeCell ref="A130:B130"/>
    <mergeCell ref="A119:B119"/>
    <mergeCell ref="A120:B120"/>
    <mergeCell ref="A121:B121"/>
    <mergeCell ref="A122:B122"/>
    <mergeCell ref="A123:B123"/>
    <mergeCell ref="A124:B124"/>
    <mergeCell ref="A113:B113"/>
    <mergeCell ref="A114:B114"/>
    <mergeCell ref="A115:B115"/>
    <mergeCell ref="A116:B116"/>
    <mergeCell ref="A117:B117"/>
    <mergeCell ref="A118:B118"/>
    <mergeCell ref="A107:B107"/>
    <mergeCell ref="A108:B108"/>
    <mergeCell ref="A109:B109"/>
    <mergeCell ref="A110:B110"/>
    <mergeCell ref="A111:B111"/>
    <mergeCell ref="A112:B112"/>
    <mergeCell ref="A101:B101"/>
    <mergeCell ref="A102:B102"/>
    <mergeCell ref="A103:B103"/>
    <mergeCell ref="A104:B104"/>
    <mergeCell ref="A105:B105"/>
    <mergeCell ref="A106:B106"/>
    <mergeCell ref="A95:B95"/>
    <mergeCell ref="A96:B96"/>
    <mergeCell ref="A97:B97"/>
    <mergeCell ref="A98:B98"/>
    <mergeCell ref="A99:B99"/>
    <mergeCell ref="A100:B100"/>
    <mergeCell ref="A89:B89"/>
    <mergeCell ref="A90:B90"/>
    <mergeCell ref="A91:B91"/>
    <mergeCell ref="A92:B92"/>
    <mergeCell ref="A93:B93"/>
    <mergeCell ref="A94:B94"/>
    <mergeCell ref="A83:B83"/>
    <mergeCell ref="A84:B84"/>
    <mergeCell ref="A85:B85"/>
    <mergeCell ref="A86:B86"/>
    <mergeCell ref="A87:B87"/>
    <mergeCell ref="A88:B88"/>
    <mergeCell ref="A77:B77"/>
    <mergeCell ref="A78:B78"/>
    <mergeCell ref="A79:B79"/>
    <mergeCell ref="A80:B80"/>
    <mergeCell ref="A81:B81"/>
    <mergeCell ref="A82:B82"/>
    <mergeCell ref="A71:B71"/>
    <mergeCell ref="A72:B72"/>
    <mergeCell ref="A73:B73"/>
    <mergeCell ref="A74:B74"/>
    <mergeCell ref="A75:B75"/>
    <mergeCell ref="A76:B76"/>
    <mergeCell ref="A65:B65"/>
    <mergeCell ref="A66:B66"/>
    <mergeCell ref="A67:B67"/>
    <mergeCell ref="A68:B68"/>
    <mergeCell ref="A69:B69"/>
    <mergeCell ref="A70:B70"/>
    <mergeCell ref="A25:B25"/>
    <mergeCell ref="A37:B37"/>
    <mergeCell ref="A38:B38"/>
    <mergeCell ref="A51:B51"/>
    <mergeCell ref="A63:B63"/>
    <mergeCell ref="A64:B64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E4C09-2D92-4DA9-9167-029A4B3D0996}">
  <dimension ref="A1:W34"/>
  <sheetViews>
    <sheetView workbookViewId="0">
      <selection activeCell="AA13" sqref="AA13"/>
    </sheetView>
  </sheetViews>
  <sheetFormatPr defaultRowHeight="12.5"/>
  <cols>
    <col min="4" max="22" width="0" hidden="1" customWidth="1"/>
  </cols>
  <sheetData>
    <row r="1" spans="1:23" ht="14.5">
      <c r="A1" s="206"/>
      <c r="B1" s="206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</row>
    <row r="2" spans="1:23" ht="14.5">
      <c r="A2" s="206"/>
      <c r="B2" s="206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</row>
    <row r="3" spans="1:23" ht="14.5">
      <c r="A3" s="206"/>
      <c r="B3" s="206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</row>
    <row r="4" spans="1:23" ht="14.5">
      <c r="A4" s="206"/>
      <c r="B4" s="206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</row>
    <row r="5" spans="1:23" ht="18">
      <c r="A5" s="207" t="s">
        <v>6</v>
      </c>
      <c r="B5" s="207"/>
      <c r="C5" s="2"/>
      <c r="D5" s="2"/>
      <c r="E5" s="2"/>
      <c r="F5" s="30"/>
      <c r="G5" s="30"/>
      <c r="H5" s="30"/>
      <c r="I5" s="30"/>
      <c r="J5" s="30"/>
      <c r="K5" s="30"/>
      <c r="L5" s="30"/>
      <c r="M5" s="30"/>
      <c r="N5" s="30"/>
      <c r="O5" s="30"/>
      <c r="P5" s="2"/>
      <c r="Q5" s="2"/>
      <c r="R5" s="2"/>
      <c r="S5" s="2"/>
      <c r="T5" s="2"/>
      <c r="U5" s="2"/>
      <c r="V5" s="2"/>
      <c r="W5" s="2"/>
    </row>
    <row r="6" spans="1:23" ht="14.5">
      <c r="A6" s="206"/>
      <c r="B6" s="206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</row>
    <row r="7" spans="1:23" ht="17.5">
      <c r="A7" s="209" t="s">
        <v>7</v>
      </c>
      <c r="B7" s="209"/>
      <c r="C7" s="30"/>
      <c r="D7" s="30"/>
      <c r="E7" s="30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</row>
    <row r="8" spans="1:23" ht="15.5">
      <c r="A8" s="209" t="s">
        <v>35</v>
      </c>
      <c r="B8" s="209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</row>
    <row r="9" spans="1:23" ht="14.5">
      <c r="A9" s="206"/>
      <c r="B9" s="20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</row>
    <row r="10" spans="1:23" ht="14.5">
      <c r="A10" s="206"/>
      <c r="B10" s="206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</row>
    <row r="11" spans="1:23" ht="15" thickBot="1">
      <c r="A11" s="206"/>
      <c r="B11" s="206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</row>
    <row r="12" spans="1:23" ht="14.5">
      <c r="A12" s="206"/>
      <c r="B12" s="206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</row>
    <row r="13" spans="1:23" ht="15">
      <c r="A13" s="7"/>
      <c r="B13" s="13" t="s">
        <v>36</v>
      </c>
      <c r="C13" s="7">
        <v>0.1</v>
      </c>
      <c r="D13" s="7">
        <v>0.1</v>
      </c>
      <c r="E13" s="7">
        <v>0.1</v>
      </c>
      <c r="F13" s="7">
        <v>0.1</v>
      </c>
      <c r="G13" s="7">
        <v>0.1</v>
      </c>
      <c r="H13" s="7">
        <v>0.2</v>
      </c>
      <c r="I13" s="7">
        <v>0.2</v>
      </c>
      <c r="J13" s="7">
        <v>0.1</v>
      </c>
      <c r="K13" s="7">
        <v>0.2</v>
      </c>
      <c r="L13" s="7">
        <v>0.2</v>
      </c>
      <c r="M13" s="7">
        <v>0.3</v>
      </c>
      <c r="N13" s="7">
        <v>0.2</v>
      </c>
      <c r="O13" s="7">
        <v>0.3</v>
      </c>
      <c r="P13" s="7">
        <v>0.3</v>
      </c>
      <c r="Q13" s="7">
        <v>0.2</v>
      </c>
      <c r="R13" s="7">
        <v>0.3</v>
      </c>
      <c r="S13" s="7">
        <v>0.3</v>
      </c>
      <c r="T13" s="7">
        <v>0.3</v>
      </c>
      <c r="U13" s="7">
        <v>0.4</v>
      </c>
      <c r="V13" s="7">
        <v>0.2</v>
      </c>
      <c r="W13" s="7">
        <v>0.5</v>
      </c>
    </row>
    <row r="14" spans="1:23" ht="14.5">
      <c r="A14" s="2"/>
      <c r="B14" s="19" t="s">
        <v>37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</row>
    <row r="15" spans="1:23" ht="14.5">
      <c r="A15" s="2"/>
      <c r="B15" s="36" t="s">
        <v>38</v>
      </c>
      <c r="C15" s="2">
        <v>0</v>
      </c>
      <c r="D15" s="2">
        <v>0.1</v>
      </c>
      <c r="E15" s="2">
        <v>0.1</v>
      </c>
      <c r="F15" s="2">
        <v>0.1</v>
      </c>
      <c r="G15" s="2">
        <v>0</v>
      </c>
      <c r="H15" s="2">
        <v>0.1</v>
      </c>
      <c r="I15" s="2">
        <v>0.1</v>
      </c>
      <c r="J15" s="2">
        <v>0.1</v>
      </c>
      <c r="K15" s="2">
        <v>0.1</v>
      </c>
      <c r="L15" s="2">
        <v>0.1</v>
      </c>
      <c r="M15" s="2">
        <v>0.2</v>
      </c>
      <c r="N15" s="2">
        <v>0.1</v>
      </c>
      <c r="O15" s="2">
        <v>0.2</v>
      </c>
      <c r="P15" s="2">
        <v>0.1</v>
      </c>
      <c r="Q15" s="2">
        <v>0.1</v>
      </c>
      <c r="R15" s="2">
        <v>0.2</v>
      </c>
      <c r="S15" s="2">
        <v>0.1</v>
      </c>
      <c r="T15" s="2">
        <v>0.2</v>
      </c>
      <c r="U15" s="2">
        <v>0.2</v>
      </c>
      <c r="V15" s="2">
        <v>0.1</v>
      </c>
      <c r="W15" s="2">
        <v>0.2</v>
      </c>
    </row>
    <row r="16" spans="1:23" ht="14.5">
      <c r="A16" s="2"/>
      <c r="B16" s="36" t="s">
        <v>39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0.1</v>
      </c>
      <c r="I16" s="2">
        <v>0.1</v>
      </c>
      <c r="J16" s="2">
        <v>0.1</v>
      </c>
      <c r="K16" s="2">
        <v>0.1</v>
      </c>
      <c r="L16" s="2">
        <v>0.1</v>
      </c>
      <c r="M16" s="2">
        <v>0.1</v>
      </c>
      <c r="N16" s="2">
        <v>0.1</v>
      </c>
      <c r="O16" s="2">
        <v>0.1</v>
      </c>
      <c r="P16" s="2">
        <v>0.1</v>
      </c>
      <c r="Q16" s="2">
        <v>0.1</v>
      </c>
      <c r="R16" s="2">
        <v>0.1</v>
      </c>
      <c r="S16" s="2">
        <v>0.1</v>
      </c>
      <c r="T16" s="2">
        <v>0.1</v>
      </c>
      <c r="U16" s="2">
        <v>0.2</v>
      </c>
      <c r="V16" s="2">
        <v>0.1</v>
      </c>
      <c r="W16" s="2">
        <v>0.2</v>
      </c>
    </row>
    <row r="17" spans="1:23" ht="14.5">
      <c r="A17" s="206"/>
      <c r="B17" s="206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</row>
    <row r="18" spans="1:23" ht="14.5">
      <c r="A18" s="2"/>
      <c r="B18" s="19" t="s">
        <v>40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</row>
    <row r="19" spans="1:23" ht="14.5">
      <c r="A19" s="2"/>
      <c r="B19" s="36" t="s">
        <v>38</v>
      </c>
      <c r="C19" s="2">
        <v>52.6</v>
      </c>
      <c r="D19" s="2">
        <v>51.6</v>
      </c>
      <c r="E19" s="2">
        <v>56.2</v>
      </c>
      <c r="F19" s="2">
        <v>58.1</v>
      </c>
      <c r="G19" s="2">
        <v>57</v>
      </c>
      <c r="H19" s="2">
        <v>60.8</v>
      </c>
      <c r="I19" s="2">
        <v>57.2</v>
      </c>
      <c r="J19" s="2">
        <v>58.9</v>
      </c>
      <c r="K19" s="2">
        <v>60.2</v>
      </c>
      <c r="L19" s="2">
        <v>56.8</v>
      </c>
      <c r="M19" s="2">
        <v>57.7</v>
      </c>
      <c r="N19" s="2">
        <v>54.4</v>
      </c>
      <c r="O19" s="2">
        <v>53</v>
      </c>
      <c r="P19" s="2">
        <v>52.8</v>
      </c>
      <c r="Q19" s="2">
        <v>51.5</v>
      </c>
      <c r="R19" s="2">
        <v>52.1</v>
      </c>
      <c r="S19" s="2">
        <v>51.4</v>
      </c>
      <c r="T19" s="2">
        <v>50.9</v>
      </c>
      <c r="U19" s="2">
        <v>51</v>
      </c>
      <c r="V19" s="2">
        <v>51.4</v>
      </c>
      <c r="W19" s="2">
        <v>50.2</v>
      </c>
    </row>
    <row r="20" spans="1:23" ht="14.5">
      <c r="A20" s="2"/>
      <c r="B20" s="36" t="s">
        <v>39</v>
      </c>
      <c r="C20" s="2">
        <v>47.4</v>
      </c>
      <c r="D20" s="2">
        <v>48.4</v>
      </c>
      <c r="E20" s="2">
        <v>43.8</v>
      </c>
      <c r="F20" s="2">
        <v>41.9</v>
      </c>
      <c r="G20" s="2">
        <v>43</v>
      </c>
      <c r="H20" s="2">
        <v>39.200000000000003</v>
      </c>
      <c r="I20" s="2">
        <v>42.8</v>
      </c>
      <c r="J20" s="2">
        <v>41.1</v>
      </c>
      <c r="K20" s="2">
        <v>39.799999999999997</v>
      </c>
      <c r="L20" s="2">
        <v>43.2</v>
      </c>
      <c r="M20" s="2">
        <v>42.3</v>
      </c>
      <c r="N20" s="2">
        <v>45.6</v>
      </c>
      <c r="O20" s="2">
        <v>47</v>
      </c>
      <c r="P20" s="2">
        <v>47.2</v>
      </c>
      <c r="Q20" s="2">
        <v>48.5</v>
      </c>
      <c r="R20" s="2">
        <v>47.9</v>
      </c>
      <c r="S20" s="2">
        <v>48.6</v>
      </c>
      <c r="T20" s="2">
        <v>49.1</v>
      </c>
      <c r="U20" s="2">
        <v>49</v>
      </c>
      <c r="V20" s="2">
        <v>48.6</v>
      </c>
      <c r="W20" s="2">
        <v>49.8</v>
      </c>
    </row>
    <row r="21" spans="1:23" ht="14.5">
      <c r="A21" s="206"/>
      <c r="B21" s="206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</row>
    <row r="22" spans="1:23" ht="14.5">
      <c r="A22" s="2"/>
      <c r="B22" s="31" t="s">
        <v>17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</row>
    <row r="23" spans="1:23" ht="15.5">
      <c r="A23" s="2"/>
      <c r="B23" s="32" t="s">
        <v>41</v>
      </c>
      <c r="C23" s="2">
        <v>8.1</v>
      </c>
      <c r="D23" s="2">
        <v>6.6</v>
      </c>
      <c r="E23" s="2">
        <v>7.6</v>
      </c>
      <c r="F23" s="2">
        <v>10.1</v>
      </c>
      <c r="G23" s="2">
        <v>10.3</v>
      </c>
      <c r="H23" s="2">
        <v>11</v>
      </c>
      <c r="I23" s="2">
        <v>11.7</v>
      </c>
      <c r="J23" s="2">
        <v>13.7</v>
      </c>
      <c r="K23" s="2">
        <v>14.6</v>
      </c>
      <c r="L23" s="2">
        <v>14.8</v>
      </c>
      <c r="M23" s="2">
        <v>17</v>
      </c>
      <c r="N23" s="2">
        <v>16.3</v>
      </c>
      <c r="O23" s="2">
        <v>17.7</v>
      </c>
      <c r="P23" s="2">
        <v>19</v>
      </c>
      <c r="Q23" s="2">
        <v>20.100000000000001</v>
      </c>
      <c r="R23" s="2">
        <v>16.7</v>
      </c>
      <c r="S23" s="2">
        <v>22.8</v>
      </c>
      <c r="T23" s="2">
        <v>24</v>
      </c>
      <c r="U23" s="2">
        <v>25.2</v>
      </c>
      <c r="V23" s="2">
        <v>26.4</v>
      </c>
      <c r="W23" s="2">
        <v>27.7</v>
      </c>
    </row>
    <row r="24" spans="1:23" ht="14.5">
      <c r="A24" s="206"/>
      <c r="B24" s="206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</row>
    <row r="25" spans="1:23" ht="15">
      <c r="A25" s="7"/>
      <c r="B25" s="34" t="s">
        <v>42</v>
      </c>
      <c r="C25" s="7">
        <v>7.8</v>
      </c>
      <c r="D25" s="7">
        <v>14.9</v>
      </c>
      <c r="E25" s="7">
        <v>12</v>
      </c>
      <c r="F25" s="7">
        <v>11.2</v>
      </c>
      <c r="G25" s="7">
        <v>8.3000000000000007</v>
      </c>
      <c r="H25" s="7">
        <v>14.2</v>
      </c>
      <c r="I25" s="7">
        <v>13.5</v>
      </c>
      <c r="J25" s="7">
        <v>10.8</v>
      </c>
      <c r="K25" s="7">
        <v>13.4</v>
      </c>
      <c r="L25" s="7">
        <v>13.4</v>
      </c>
      <c r="M25" s="7">
        <v>16.7</v>
      </c>
      <c r="N25" s="7">
        <v>9.9</v>
      </c>
      <c r="O25" s="7">
        <v>16.7</v>
      </c>
      <c r="P25" s="7">
        <v>14.8</v>
      </c>
      <c r="Q25" s="7">
        <v>12.4</v>
      </c>
      <c r="R25" s="7">
        <v>17.600000000000001</v>
      </c>
      <c r="S25" s="7">
        <v>12.6</v>
      </c>
      <c r="T25" s="7">
        <v>12.5</v>
      </c>
      <c r="U25" s="7">
        <v>16.100000000000001</v>
      </c>
      <c r="V25" s="7">
        <v>9.4</v>
      </c>
      <c r="W25" s="7">
        <v>16.899999999999999</v>
      </c>
    </row>
    <row r="26" spans="1:23" ht="14.5">
      <c r="A26" s="206"/>
      <c r="B26" s="206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</row>
    <row r="27" spans="1:23" ht="14.5">
      <c r="A27" s="206"/>
      <c r="B27" s="206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</row>
    <row r="28" spans="1:23" ht="147">
      <c r="A28" s="7"/>
      <c r="B28" s="14" t="s">
        <v>43</v>
      </c>
      <c r="C28" s="35">
        <v>0</v>
      </c>
      <c r="D28" s="35">
        <v>0</v>
      </c>
      <c r="E28" s="35">
        <v>0</v>
      </c>
      <c r="F28" s="35">
        <v>0</v>
      </c>
      <c r="G28" s="35">
        <v>0</v>
      </c>
      <c r="H28" s="35">
        <v>0</v>
      </c>
      <c r="I28" s="35">
        <v>0</v>
      </c>
      <c r="J28" s="35">
        <v>0</v>
      </c>
      <c r="K28" s="35">
        <v>0</v>
      </c>
      <c r="L28" s="35">
        <v>0</v>
      </c>
      <c r="M28" s="35">
        <v>0</v>
      </c>
      <c r="N28" s="35">
        <v>0</v>
      </c>
      <c r="O28" s="35">
        <v>0</v>
      </c>
      <c r="P28" s="35">
        <v>0</v>
      </c>
      <c r="Q28" s="35">
        <v>0</v>
      </c>
      <c r="R28" s="35">
        <v>0</v>
      </c>
      <c r="S28" s="35">
        <v>0</v>
      </c>
      <c r="T28" s="35">
        <v>0</v>
      </c>
      <c r="U28" s="35">
        <v>0</v>
      </c>
      <c r="V28" s="35">
        <v>0</v>
      </c>
      <c r="W28" s="35">
        <v>0</v>
      </c>
    </row>
    <row r="29" spans="1:23" ht="14.5">
      <c r="A29" s="206"/>
      <c r="B29" s="206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</row>
    <row r="30" spans="1:23" ht="14.5">
      <c r="A30" s="206"/>
      <c r="B30" s="206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1:23" ht="13">
      <c r="A31" s="7"/>
      <c r="B31" s="13" t="s">
        <v>44</v>
      </c>
      <c r="C31" s="7">
        <v>0.99</v>
      </c>
      <c r="D31" s="7">
        <v>1.63</v>
      </c>
      <c r="E31" s="7">
        <v>1.34</v>
      </c>
      <c r="F31" s="7">
        <v>1.59</v>
      </c>
      <c r="G31" s="7">
        <v>1.17</v>
      </c>
      <c r="H31" s="7">
        <v>1.7</v>
      </c>
      <c r="I31" s="7">
        <v>1.39</v>
      </c>
      <c r="J31" s="7">
        <v>1.1000000000000001</v>
      </c>
      <c r="K31" s="7">
        <v>1.66</v>
      </c>
      <c r="L31" s="7">
        <v>1.6</v>
      </c>
      <c r="M31" s="7">
        <v>2.2000000000000002</v>
      </c>
      <c r="N31" s="7">
        <v>1.22</v>
      </c>
      <c r="O31" s="7">
        <v>2.2400000000000002</v>
      </c>
      <c r="P31" s="7">
        <v>2.0299999999999998</v>
      </c>
      <c r="Q31" s="7">
        <v>1.92</v>
      </c>
      <c r="R31" s="7">
        <v>1.98</v>
      </c>
      <c r="S31" s="7">
        <v>2.0299999999999998</v>
      </c>
      <c r="T31" s="7">
        <v>1.99</v>
      </c>
      <c r="U31" s="7">
        <v>2.78</v>
      </c>
      <c r="V31" s="7">
        <v>1.68</v>
      </c>
      <c r="W31" s="7">
        <v>2.73</v>
      </c>
    </row>
    <row r="32" spans="1:23" ht="14.5">
      <c r="A32" s="206"/>
      <c r="B32" s="206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3" ht="14.5">
      <c r="A33" s="208" t="s">
        <v>26</v>
      </c>
      <c r="B33" s="208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</row>
    <row r="34" spans="1:23" ht="14.5">
      <c r="A34" s="208" t="s">
        <v>45</v>
      </c>
      <c r="B34" s="208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</row>
  </sheetData>
  <mergeCells count="22">
    <mergeCell ref="A30:B30"/>
    <mergeCell ref="A32:B32"/>
    <mergeCell ref="A33:B33"/>
    <mergeCell ref="A34:B34"/>
    <mergeCell ref="A17:B17"/>
    <mergeCell ref="A21:B21"/>
    <mergeCell ref="A24:B24"/>
    <mergeCell ref="A26:B26"/>
    <mergeCell ref="A27:B27"/>
    <mergeCell ref="A29:B29"/>
    <mergeCell ref="A12:B12"/>
    <mergeCell ref="A1:B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Comm_FIProcess</vt:lpstr>
      <vt:lpstr>Tech_Fuel</vt:lpstr>
      <vt:lpstr>EMI</vt:lpstr>
      <vt:lpstr>TechHeat-RES-SD</vt:lpstr>
      <vt:lpstr>attached_DetachedHeatingStock</vt:lpstr>
      <vt:lpstr>attached_heating_EFF</vt:lpstr>
      <vt:lpstr>attached_space_heating_byenergy</vt:lpstr>
      <vt:lpstr>attached_space_heating_byendtyp</vt:lpstr>
      <vt:lpstr>TechHeat-RES-SA</vt:lpstr>
      <vt:lpstr>attached_AttachedHeatingStock</vt:lpstr>
      <vt:lpstr>TechHeat-RES-AP</vt:lpstr>
      <vt:lpstr>attached_ApartmentHeatingStock</vt:lpstr>
      <vt:lpstr>TechHeat-RES-MOB</vt:lpstr>
      <vt:lpstr>attached_MobileHeatingStock</vt:lpstr>
      <vt:lpstr>Demand</vt:lpstr>
      <vt:lpstr>TechCooling-RES</vt:lpstr>
      <vt:lpstr>attached_CoolingStock</vt:lpstr>
      <vt:lpstr>attached_HousingStock</vt:lpstr>
      <vt:lpstr>attached_coolingsecuse</vt:lpstr>
      <vt:lpstr>NOUSE--Allstock</vt:lpstr>
      <vt:lpstr>TechWatHea-SingleDetached-RES</vt:lpstr>
      <vt:lpstr>TechWatHea-SingleAttached</vt:lpstr>
      <vt:lpstr>TechWatHea-Appartment</vt:lpstr>
      <vt:lpstr>TechWatHea-MobileHome</vt:lpstr>
      <vt:lpstr>attached_DetachedAttachWatStock</vt:lpstr>
      <vt:lpstr>attached_ApaMobWatStock</vt:lpstr>
      <vt:lpstr>attached_WatHeaEnergyUse</vt:lpstr>
      <vt:lpstr>attached_WatHeaSecEneUse</vt:lpstr>
      <vt:lpstr>Tech-Appliance</vt:lpstr>
      <vt:lpstr>attached_ApplianceConsume</vt:lpstr>
      <vt:lpstr>attached_ApplianceStock</vt:lpstr>
      <vt:lpstr>TechLighting</vt:lpstr>
      <vt:lpstr>attached_lighting</vt:lpstr>
      <vt:lpstr>NO-USE-Dwelling_stock</vt:lpstr>
      <vt:lpstr>attached_Detached_Attached</vt:lpstr>
      <vt:lpstr>attached_Apar_Mobile</vt:lpstr>
      <vt:lpstr>attached_space_cooling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cp:lastPrinted>2004-11-16T14:57:57Z</cp:lastPrinted>
  <dcterms:created xsi:type="dcterms:W3CDTF">2000-12-13T15:53:11Z</dcterms:created>
  <dcterms:modified xsi:type="dcterms:W3CDTF">2024-02-29T18:13:41Z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595638453960418</vt:r8>
  </property>
</Properties>
</file>